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525" windowWidth="20730" windowHeight="11340" firstSheet="4" activeTab="4"/>
  </bookViews>
  <sheets>
    <sheet name="MASTER" sheetId="1" state="hidden" r:id="rId1"/>
    <sheet name="LIST OF PDF SCOREBOOKS TURF" sheetId="3" state="hidden" r:id="rId2"/>
    <sheet name="LIST OF SCOREBOOKS PRE TURF" sheetId="12" state="hidden" r:id="rId3"/>
    <sheet name="Matches 9 April 2015 MCric" sheetId="13" state="hidden" r:id="rId4"/>
    <sheet name="Premierships" sheetId="32" r:id="rId5"/>
    <sheet name="Games From 1995 to 2015" sheetId="14" state="hidden" r:id="rId6"/>
    <sheet name="Milestones and awards" sheetId="15" state="hidden" r:id="rId7"/>
    <sheet name="Batting 22 9" sheetId="17" state="hidden" r:id="rId8"/>
    <sheet name="Bowling" sheetId="18" state="hidden" r:id="rId9"/>
    <sheet name="Missing Games " sheetId="20" state="hidden" r:id="rId10"/>
    <sheet name="Milestones awarded" sheetId="21" state="hidden" r:id="rId11"/>
    <sheet name="Games Records list" sheetId="22" r:id="rId12"/>
    <sheet name="Records Batting" sheetId="23" r:id="rId13"/>
    <sheet name="Batting Averages" sheetId="29" r:id="rId14"/>
    <sheet name="Batting PShips" sheetId="26" r:id="rId15"/>
    <sheet name="Records Bowling" sheetId="24" r:id="rId16"/>
    <sheet name="Bowling Ave" sheetId="25" state="hidden" r:id="rId17"/>
    <sheet name="Sheet2" sheetId="27" state="hidden" r:id="rId18"/>
    <sheet name="BatBowl pre MyC" sheetId="28" state="hidden" r:id="rId19"/>
    <sheet name="Catches" sheetId="30" state="hidden" r:id="rId20"/>
    <sheet name="Allrounder" sheetId="31" r:id="rId21"/>
    <sheet name="Stats" sheetId="33" r:id="rId22"/>
    <sheet name="Other" sheetId="34" state="hidden" r:id="rId23"/>
    <sheet name="1956 to 1964 Averages entered" sheetId="37" r:id="rId24"/>
    <sheet name="1st XI" sheetId="36" r:id="rId25"/>
    <sheet name="199900" sheetId="58" state="hidden" r:id="rId26"/>
    <sheet name="195556 1sts" sheetId="38" state="hidden" r:id="rId27"/>
    <sheet name="195657" sheetId="39" state="hidden" r:id="rId28"/>
    <sheet name="2nds or Bs" sheetId="40" r:id="rId29"/>
    <sheet name="196263" sheetId="53" state="hidden" r:id="rId30"/>
    <sheet name="195758" sheetId="54" state="hidden" r:id="rId31"/>
    <sheet name="Notes to complete" sheetId="41" state="hidden" r:id="rId32"/>
    <sheet name="B195051" sheetId="42" state="hidden" r:id="rId33"/>
    <sheet name="B195152" sheetId="43" state="hidden" r:id="rId34"/>
    <sheet name="280916" sheetId="48" state="hidden" r:id="rId35"/>
    <sheet name="3rd XI" sheetId="46" r:id="rId36"/>
    <sheet name="B194849" sheetId="47" state="hidden" r:id="rId37"/>
    <sheet name="5960" sheetId="49" state="hidden" r:id="rId38"/>
    <sheet name="196061" sheetId="51" state="hidden" r:id="rId39"/>
    <sheet name="196162" sheetId="52" state="hidden" r:id="rId40"/>
    <sheet name="199598" sheetId="55" state="hidden" r:id="rId41"/>
    <sheet name="4th XI JDs" sheetId="57" r:id="rId42"/>
    <sheet name="TTL9596 to 9899" sheetId="59" state="hidden" r:id="rId43"/>
    <sheet name="1710" sheetId="61" state="hidden" r:id="rId44"/>
  </sheets>
  <externalReferences>
    <externalReference r:id="rId45"/>
  </externalReferences>
  <definedNames>
    <definedName name="_xlnm._FilterDatabase" localSheetId="0" hidden="1">MASTER!$A$1:$K$2506</definedName>
    <definedName name="_xlnm.Print_Area" localSheetId="5">'Games From 1995 to 2015'!$A$1:$AC$588</definedName>
    <definedName name="_xlnm.Print_Titles" localSheetId="5">'Games From 1995 to 2015'!$1:$1</definedName>
  </definedNames>
  <calcPr calcId="145621"/>
  <pivotCaches>
    <pivotCache cacheId="2" r:id="rId46"/>
  </pivotCaches>
</workbook>
</file>

<file path=xl/calcChain.xml><?xml version="1.0" encoding="utf-8"?>
<calcChain xmlns="http://schemas.openxmlformats.org/spreadsheetml/2006/main">
  <c r="J67" i="3" l="1"/>
  <c r="H765" i="46" l="1"/>
  <c r="H764" i="46"/>
  <c r="H763" i="46"/>
  <c r="H762" i="46"/>
  <c r="H761" i="46"/>
  <c r="H760" i="46"/>
  <c r="H759" i="46"/>
  <c r="H758" i="46"/>
  <c r="H757" i="46"/>
  <c r="H756" i="46"/>
  <c r="H755" i="46"/>
  <c r="H754" i="46"/>
  <c r="H753" i="46"/>
  <c r="H751" i="46"/>
  <c r="H750" i="46"/>
  <c r="H749" i="46"/>
  <c r="H747" i="46"/>
  <c r="H746" i="46"/>
  <c r="H745" i="46"/>
  <c r="H744" i="46"/>
  <c r="H743" i="46"/>
  <c r="H742" i="46"/>
  <c r="H741" i="46"/>
  <c r="H740" i="46"/>
  <c r="H739" i="46"/>
  <c r="H738" i="46"/>
  <c r="H737" i="46"/>
  <c r="H736" i="46"/>
  <c r="H735" i="46"/>
  <c r="H734" i="46"/>
  <c r="H733" i="46"/>
  <c r="AA279" i="46"/>
  <c r="AA278" i="46"/>
  <c r="AA277" i="46"/>
  <c r="AA275" i="46"/>
  <c r="AA274" i="46"/>
  <c r="AA272" i="46"/>
  <c r="AA271" i="46"/>
  <c r="AA270" i="46"/>
  <c r="AA269" i="46"/>
  <c r="AA268" i="46"/>
  <c r="AA267" i="46"/>
  <c r="AA266" i="46"/>
  <c r="AA265" i="46"/>
  <c r="AA263" i="46"/>
  <c r="AA262" i="46"/>
  <c r="AA261" i="46"/>
  <c r="AA259" i="46"/>
  <c r="H659" i="46"/>
  <c r="H660" i="46"/>
  <c r="H661" i="46"/>
  <c r="H662" i="46"/>
  <c r="H663" i="46"/>
  <c r="H665" i="46"/>
  <c r="H666" i="46"/>
  <c r="H667" i="46"/>
  <c r="H668" i="46"/>
  <c r="H669" i="46"/>
  <c r="H670" i="46"/>
  <c r="H671" i="46"/>
  <c r="H672" i="46"/>
  <c r="H673" i="46"/>
  <c r="H674" i="46"/>
  <c r="H675" i="46"/>
  <c r="H676" i="46"/>
  <c r="H677" i="46"/>
  <c r="H678" i="46"/>
  <c r="H679" i="46"/>
  <c r="H680" i="46"/>
  <c r="H681" i="46"/>
  <c r="H682" i="46"/>
  <c r="H683" i="46"/>
  <c r="H684" i="46"/>
  <c r="H685" i="46"/>
  <c r="H686" i="46"/>
  <c r="H688" i="46"/>
  <c r="H689" i="46"/>
  <c r="H690" i="46"/>
  <c r="H691" i="46"/>
  <c r="H692" i="46"/>
  <c r="H697" i="46"/>
  <c r="H698" i="46"/>
  <c r="H699" i="46"/>
  <c r="H700" i="46"/>
  <c r="H701" i="46"/>
  <c r="H702" i="46"/>
  <c r="H703" i="46"/>
  <c r="H704" i="46"/>
  <c r="H705" i="46"/>
  <c r="H706" i="46"/>
  <c r="H708" i="46"/>
  <c r="H710" i="46"/>
  <c r="H711" i="46"/>
  <c r="H713" i="46"/>
  <c r="H714" i="46"/>
  <c r="H715" i="46"/>
  <c r="H716" i="46"/>
  <c r="H717" i="46"/>
  <c r="H718" i="46"/>
  <c r="H719" i="46"/>
  <c r="H720" i="46"/>
  <c r="H721" i="46"/>
  <c r="H722" i="46"/>
  <c r="H724" i="46"/>
  <c r="H725" i="46"/>
  <c r="H726" i="46"/>
  <c r="H727" i="46"/>
  <c r="H728" i="46"/>
  <c r="H729" i="46"/>
  <c r="H730" i="46"/>
  <c r="AA345" i="46"/>
  <c r="AA346" i="46"/>
  <c r="AA347" i="46"/>
  <c r="AA350" i="46"/>
  <c r="AA352" i="46"/>
  <c r="AA353" i="46"/>
  <c r="AA354" i="46"/>
  <c r="AA356" i="46"/>
  <c r="AA357" i="46"/>
  <c r="AA358" i="46"/>
  <c r="AA359" i="46"/>
  <c r="AA360" i="46"/>
  <c r="AA361" i="46"/>
  <c r="AA362" i="46"/>
  <c r="AA364" i="46"/>
  <c r="AA365" i="46"/>
  <c r="AA325" i="46"/>
  <c r="AA326" i="46"/>
  <c r="AA327" i="46"/>
  <c r="AA328" i="46"/>
  <c r="AA329" i="46"/>
  <c r="AA330" i="46"/>
  <c r="AA331" i="46"/>
  <c r="AA332" i="46"/>
  <c r="AA333" i="46"/>
  <c r="AA334" i="46"/>
  <c r="AA335" i="46"/>
  <c r="AA336" i="46"/>
  <c r="AA337" i="46"/>
  <c r="AA338" i="46"/>
  <c r="AA339" i="46"/>
  <c r="AA340" i="46"/>
  <c r="AA341" i="46"/>
  <c r="AA342" i="46"/>
  <c r="AA343" i="46"/>
  <c r="AA344" i="46"/>
  <c r="AA306" i="46"/>
  <c r="AA307" i="46"/>
  <c r="AA309" i="46"/>
  <c r="AA310" i="46"/>
  <c r="AA312" i="46"/>
  <c r="AA313" i="46"/>
  <c r="AA314" i="46"/>
  <c r="AA315" i="46"/>
  <c r="AA316" i="46"/>
  <c r="AA317" i="46"/>
  <c r="AA318" i="46"/>
  <c r="AA320" i="46"/>
  <c r="AA322" i="46"/>
  <c r="AA324" i="46"/>
  <c r="AA281" i="46"/>
  <c r="AA285" i="46"/>
  <c r="AA286" i="46"/>
  <c r="AA288" i="46"/>
  <c r="AA289" i="46"/>
  <c r="AA290" i="46"/>
  <c r="AA291" i="46"/>
  <c r="AA292" i="46"/>
  <c r="AA293" i="46"/>
  <c r="AA294" i="46"/>
  <c r="AA295" i="46"/>
  <c r="AA296" i="46"/>
  <c r="AA298" i="46"/>
  <c r="AA300" i="46"/>
  <c r="AA301" i="46"/>
  <c r="AA302" i="46"/>
  <c r="H658" i="46"/>
  <c r="H657" i="46"/>
  <c r="H656" i="46"/>
  <c r="H655" i="46"/>
  <c r="H654" i="46"/>
  <c r="H652" i="46"/>
  <c r="H651" i="46"/>
  <c r="H650" i="46"/>
  <c r="H649" i="46"/>
  <c r="H648" i="46"/>
  <c r="H647" i="46"/>
  <c r="H646" i="46"/>
  <c r="H645" i="46"/>
  <c r="H644" i="46"/>
  <c r="H643" i="46"/>
  <c r="H642" i="46"/>
  <c r="H641" i="46"/>
  <c r="H640" i="46"/>
  <c r="H639" i="46"/>
  <c r="H638" i="46"/>
  <c r="H637" i="46"/>
  <c r="H636" i="46"/>
  <c r="H635" i="46"/>
  <c r="H634" i="46"/>
  <c r="H633" i="46"/>
  <c r="H632" i="46"/>
  <c r="H631" i="46"/>
  <c r="H630" i="46"/>
  <c r="H629" i="46"/>
  <c r="H628" i="46"/>
  <c r="H627" i="46"/>
  <c r="H626" i="46"/>
  <c r="H625" i="46"/>
  <c r="H624" i="46"/>
  <c r="N34" i="37"/>
  <c r="H619" i="46" l="1"/>
  <c r="H618" i="46"/>
  <c r="H617" i="46"/>
  <c r="H616" i="46"/>
  <c r="H615" i="46"/>
  <c r="H614" i="46"/>
  <c r="H613" i="46"/>
  <c r="H612" i="46"/>
  <c r="H611" i="46"/>
  <c r="H610" i="46"/>
  <c r="H609" i="46"/>
  <c r="H608" i="46"/>
  <c r="H607" i="46"/>
  <c r="H606" i="46"/>
  <c r="H605" i="46"/>
  <c r="H604" i="46"/>
  <c r="H603" i="46"/>
  <c r="H602" i="46"/>
  <c r="H601" i="46"/>
  <c r="H600" i="46"/>
  <c r="H599" i="46"/>
  <c r="H598" i="46"/>
  <c r="H597" i="46"/>
  <c r="H596" i="46"/>
  <c r="H595" i="46"/>
  <c r="H594" i="46"/>
  <c r="H593" i="46"/>
  <c r="H592" i="46"/>
  <c r="H591" i="46"/>
  <c r="H590" i="46"/>
  <c r="H587" i="46"/>
  <c r="H586" i="46"/>
  <c r="H585" i="46"/>
  <c r="H584" i="46"/>
  <c r="H583" i="46"/>
  <c r="H582" i="46"/>
  <c r="H581" i="46"/>
  <c r="H580" i="46"/>
  <c r="H579" i="46"/>
  <c r="H578" i="46"/>
  <c r="H577" i="46"/>
  <c r="H576" i="46"/>
  <c r="H575" i="46"/>
  <c r="H574" i="46"/>
  <c r="H573" i="46"/>
  <c r="H572" i="46"/>
  <c r="H571" i="46"/>
  <c r="H570" i="46"/>
  <c r="H569" i="46"/>
  <c r="H568" i="46"/>
  <c r="H567" i="46"/>
  <c r="H566" i="46"/>
  <c r="H565" i="46"/>
  <c r="H564" i="46"/>
  <c r="H563" i="46"/>
  <c r="H562" i="46"/>
  <c r="H561" i="46"/>
  <c r="H560" i="46"/>
  <c r="H559" i="46"/>
  <c r="H558" i="46"/>
  <c r="H557" i="46"/>
  <c r="H556" i="46"/>
  <c r="AA125" i="57" l="1"/>
  <c r="AA126" i="57"/>
  <c r="AA127" i="57"/>
  <c r="AA129" i="57"/>
  <c r="AA130" i="57"/>
  <c r="AA131" i="57"/>
  <c r="AA132" i="57"/>
  <c r="AA133" i="57"/>
  <c r="AA134" i="57"/>
  <c r="AA137" i="57"/>
  <c r="AA138" i="57"/>
  <c r="AA139" i="57"/>
  <c r="AA140" i="57"/>
  <c r="AA142" i="57"/>
  <c r="AA143" i="57"/>
  <c r="AA144" i="57"/>
  <c r="AA145" i="57"/>
  <c r="AA149" i="57"/>
  <c r="AA150" i="57"/>
  <c r="H210" i="57"/>
  <c r="H209" i="57"/>
  <c r="H208" i="57"/>
  <c r="H207" i="57"/>
  <c r="H206" i="57"/>
  <c r="H205" i="57"/>
  <c r="H204" i="57"/>
  <c r="H203" i="57"/>
  <c r="H202" i="57"/>
  <c r="H201" i="57"/>
  <c r="H200" i="57"/>
  <c r="H199" i="57"/>
  <c r="H198" i="57"/>
  <c r="H197" i="57"/>
  <c r="H196" i="57"/>
  <c r="H195" i="57"/>
  <c r="H194" i="57"/>
  <c r="H193" i="57"/>
  <c r="H192" i="57"/>
  <c r="H191" i="57"/>
  <c r="H190" i="57"/>
  <c r="H189" i="57"/>
  <c r="H188" i="57"/>
  <c r="H187" i="57"/>
  <c r="H186" i="57"/>
  <c r="H185" i="57"/>
  <c r="H184" i="57"/>
  <c r="H183" i="57"/>
  <c r="H182" i="57"/>
  <c r="H181" i="57"/>
  <c r="H180" i="57"/>
  <c r="H179" i="57"/>
  <c r="H178" i="57"/>
  <c r="H177" i="57"/>
  <c r="H176" i="57"/>
  <c r="H175" i="57"/>
  <c r="H174" i="57"/>
  <c r="AA384" i="46"/>
  <c r="AA382" i="46"/>
  <c r="AA381" i="46"/>
  <c r="AA380" i="46"/>
  <c r="AA379" i="46"/>
  <c r="AA375" i="46"/>
  <c r="AA374" i="46"/>
  <c r="AA373" i="46"/>
  <c r="AA372" i="46"/>
  <c r="AA371" i="46"/>
  <c r="AA370" i="46"/>
  <c r="AA369" i="46"/>
  <c r="AA368" i="46"/>
  <c r="AA367" i="46"/>
  <c r="AA366" i="46"/>
  <c r="H555" i="46"/>
  <c r="H553" i="46"/>
  <c r="H552" i="46"/>
  <c r="H551" i="46"/>
  <c r="H550" i="46"/>
  <c r="H549" i="46"/>
  <c r="H548" i="46"/>
  <c r="H547" i="46"/>
  <c r="H546" i="46"/>
  <c r="H545" i="46"/>
  <c r="H544" i="46"/>
  <c r="H543" i="46"/>
  <c r="H542" i="46"/>
  <c r="H541" i="46"/>
  <c r="H540" i="46"/>
  <c r="H539" i="46"/>
  <c r="H538" i="46"/>
  <c r="H537" i="46"/>
  <c r="H536" i="46"/>
  <c r="H535" i="46"/>
  <c r="H534" i="46"/>
  <c r="H533" i="46"/>
  <c r="H532" i="46"/>
  <c r="H531" i="46"/>
  <c r="H530" i="46"/>
  <c r="H528" i="46"/>
  <c r="H527" i="46"/>
  <c r="H526" i="46"/>
  <c r="H525" i="46"/>
  <c r="H524" i="46"/>
  <c r="H523" i="46"/>
  <c r="H522" i="46"/>
  <c r="H521" i="46"/>
  <c r="H520" i="46"/>
  <c r="H519" i="46"/>
  <c r="F3144" i="61" l="1"/>
  <c r="F3143" i="61"/>
  <c r="F3142" i="61"/>
  <c r="F3141" i="61"/>
  <c r="F3140" i="61"/>
  <c r="F3139" i="61"/>
  <c r="F3138" i="61"/>
  <c r="F3137" i="61"/>
  <c r="F3136" i="61"/>
  <c r="F3135" i="61"/>
  <c r="F3134" i="61"/>
  <c r="F3133" i="61"/>
  <c r="F3132" i="61"/>
  <c r="F3131" i="61"/>
  <c r="F3130" i="61"/>
  <c r="F3129" i="61"/>
  <c r="F3128" i="61"/>
  <c r="F3127" i="61"/>
  <c r="F3126" i="61"/>
  <c r="F3125" i="61"/>
  <c r="F3124" i="61"/>
  <c r="F3123" i="61"/>
  <c r="F3122" i="61"/>
  <c r="F3121" i="61"/>
  <c r="F3120" i="61"/>
  <c r="F3119" i="61"/>
  <c r="F3115" i="61"/>
  <c r="F3114" i="61"/>
  <c r="F3113" i="61"/>
  <c r="F3112" i="61"/>
  <c r="F3111" i="61"/>
  <c r="F3110" i="61"/>
  <c r="F3109" i="61"/>
  <c r="F3108" i="61"/>
  <c r="F3107" i="61"/>
  <c r="F3106" i="61"/>
  <c r="F3105" i="61"/>
  <c r="F3104" i="61"/>
  <c r="F3103" i="61"/>
  <c r="F3102" i="61"/>
  <c r="F3101" i="61"/>
  <c r="F3100" i="61"/>
  <c r="F3099" i="61"/>
  <c r="F3098" i="61"/>
  <c r="F3097" i="61"/>
  <c r="F3096" i="61"/>
  <c r="F3095" i="61"/>
  <c r="F3093" i="61"/>
  <c r="F3092" i="61"/>
  <c r="F3091" i="61"/>
  <c r="F3090" i="61"/>
  <c r="F3089" i="61"/>
  <c r="F3088" i="61"/>
  <c r="F3087" i="61"/>
  <c r="F3086" i="61"/>
  <c r="F3085" i="61"/>
  <c r="F3084" i="61"/>
  <c r="F3083" i="61"/>
  <c r="F3082" i="61"/>
  <c r="F3081" i="61"/>
  <c r="F3080" i="61"/>
  <c r="F3079" i="61"/>
  <c r="F3078" i="61"/>
  <c r="F3077" i="61"/>
  <c r="F3076" i="61"/>
  <c r="F3075" i="61"/>
  <c r="F3074" i="61"/>
  <c r="F3073" i="61"/>
  <c r="F3072" i="61"/>
  <c r="F3071" i="61"/>
  <c r="F3070" i="61"/>
  <c r="F3067" i="61"/>
  <c r="F3066" i="61"/>
  <c r="F3065" i="61"/>
  <c r="F3064" i="61"/>
  <c r="F3063" i="61"/>
  <c r="F3062" i="61"/>
  <c r="F3061" i="61"/>
  <c r="F3060" i="61"/>
  <c r="F3059" i="61"/>
  <c r="F3058" i="61"/>
  <c r="F3057" i="61"/>
  <c r="F3056" i="61"/>
  <c r="F3055" i="61"/>
  <c r="F3054" i="61"/>
  <c r="F3053" i="61"/>
  <c r="F3052" i="61"/>
  <c r="F3051" i="61"/>
  <c r="F3050" i="61"/>
  <c r="F3049" i="61"/>
  <c r="F3048" i="61"/>
  <c r="F3047" i="61"/>
  <c r="F3046" i="61"/>
  <c r="F3045" i="61"/>
  <c r="F3044" i="61"/>
  <c r="F3043" i="61"/>
  <c r="F3042" i="61"/>
  <c r="F3041" i="61"/>
  <c r="F3040" i="61"/>
  <c r="F3039" i="61"/>
  <c r="F3038" i="61"/>
  <c r="F3037" i="61"/>
  <c r="F3036" i="61"/>
  <c r="F3035" i="61"/>
  <c r="F3034" i="61"/>
  <c r="F3032" i="61"/>
  <c r="F3031" i="61"/>
  <c r="F3030" i="61"/>
  <c r="F3029" i="61"/>
  <c r="F3028" i="61"/>
  <c r="F3027" i="61"/>
  <c r="F3026" i="61"/>
  <c r="F3025" i="61"/>
  <c r="F3024" i="61"/>
  <c r="F3023" i="61"/>
  <c r="F3022" i="61"/>
  <c r="F3021" i="61"/>
  <c r="F3020" i="61"/>
  <c r="F3019" i="61"/>
  <c r="F3018" i="61"/>
  <c r="F3017" i="61"/>
  <c r="F3016" i="61"/>
  <c r="F3015" i="61"/>
  <c r="F3014" i="61"/>
  <c r="F3013" i="61"/>
  <c r="F3012" i="61"/>
  <c r="F3011" i="61"/>
  <c r="F3010" i="61"/>
  <c r="F3009" i="61"/>
  <c r="F3008" i="61"/>
  <c r="F3006" i="61"/>
  <c r="F3005" i="61"/>
  <c r="F3004" i="61"/>
  <c r="F3003" i="61"/>
  <c r="F3002" i="61"/>
  <c r="F3001" i="61"/>
  <c r="F3000" i="61"/>
  <c r="F2999" i="61"/>
  <c r="F2998" i="61"/>
  <c r="F2997" i="61"/>
  <c r="F2996" i="61"/>
  <c r="F2995" i="61"/>
  <c r="F2994" i="61"/>
  <c r="F2993" i="61"/>
  <c r="F2992" i="61"/>
  <c r="F2991" i="61"/>
  <c r="F2990" i="61"/>
  <c r="F2989" i="61"/>
  <c r="F2988" i="61"/>
  <c r="F2987" i="61"/>
  <c r="F2986" i="61"/>
  <c r="F2985" i="61"/>
  <c r="F2984" i="61"/>
  <c r="F2983" i="61"/>
  <c r="F2982" i="61"/>
  <c r="F2981" i="61"/>
  <c r="F2980" i="61"/>
  <c r="F2979" i="61"/>
  <c r="F2978" i="61"/>
  <c r="F2973" i="61"/>
  <c r="F2972" i="61"/>
  <c r="F2971" i="61"/>
  <c r="F2970" i="61"/>
  <c r="F2969" i="61"/>
  <c r="F2968" i="61"/>
  <c r="F2967" i="61"/>
  <c r="F2966" i="61"/>
  <c r="F2965" i="61"/>
  <c r="F2964" i="61"/>
  <c r="F2963" i="61"/>
  <c r="F2962" i="61"/>
  <c r="F2961" i="61"/>
  <c r="F2960" i="61"/>
  <c r="F2959" i="61"/>
  <c r="F2958" i="61"/>
  <c r="F2957" i="61"/>
  <c r="F2956" i="61"/>
  <c r="F2955" i="61"/>
  <c r="F2954" i="61"/>
  <c r="F2953" i="61"/>
  <c r="F2952" i="61"/>
  <c r="F2951" i="61"/>
  <c r="F2950" i="61"/>
  <c r="F2949" i="61"/>
  <c r="F2948" i="61"/>
  <c r="F2947" i="61"/>
  <c r="F2946" i="61"/>
  <c r="F2945" i="61"/>
  <c r="F2944" i="61"/>
  <c r="F2943" i="61"/>
  <c r="F2942" i="61"/>
  <c r="F2941" i="61"/>
  <c r="F2940" i="61"/>
  <c r="F2939" i="61"/>
  <c r="F2938" i="61"/>
  <c r="F2937" i="61"/>
  <c r="F2936" i="61"/>
  <c r="F2935" i="61"/>
  <c r="F2934" i="61"/>
  <c r="F2933" i="61"/>
  <c r="F2932" i="61"/>
  <c r="F2931" i="61"/>
  <c r="F2930" i="61"/>
  <c r="F2929" i="61"/>
  <c r="F2928" i="61"/>
  <c r="F2927" i="61"/>
  <c r="F2926" i="61"/>
  <c r="F2925" i="61"/>
  <c r="F2924" i="61"/>
  <c r="F2923" i="61"/>
  <c r="F2922" i="61"/>
  <c r="F2921" i="61"/>
  <c r="F2920" i="61"/>
  <c r="F2918" i="61"/>
  <c r="F2914" i="61"/>
  <c r="F2913" i="61"/>
  <c r="F2912" i="61"/>
  <c r="F2911" i="61"/>
  <c r="F2910" i="61"/>
  <c r="F2909" i="61"/>
  <c r="F2908" i="61"/>
  <c r="F2907" i="61"/>
  <c r="F2906" i="61"/>
  <c r="F2905" i="61"/>
  <c r="F2904" i="61"/>
  <c r="F2903" i="61"/>
  <c r="F2902" i="61"/>
  <c r="F2901" i="61"/>
  <c r="F2900" i="61"/>
  <c r="F2899" i="61"/>
  <c r="F2898" i="61"/>
  <c r="F2897" i="61"/>
  <c r="F2896" i="61"/>
  <c r="F2895" i="61"/>
  <c r="F2894" i="61"/>
  <c r="F2893" i="61"/>
  <c r="F2892" i="61"/>
  <c r="F2891" i="61"/>
  <c r="F2890" i="61"/>
  <c r="F2889" i="61"/>
  <c r="F2885" i="61"/>
  <c r="F2884" i="61"/>
  <c r="F2883" i="61"/>
  <c r="F2882" i="61"/>
  <c r="F2881" i="61"/>
  <c r="F2880" i="61"/>
  <c r="F2879" i="61"/>
  <c r="F2878" i="61"/>
  <c r="F2877" i="61"/>
  <c r="F2876" i="61"/>
  <c r="F2875" i="61"/>
  <c r="F2874" i="61"/>
  <c r="F2873" i="61"/>
  <c r="F2872" i="61"/>
  <c r="F2871" i="61"/>
  <c r="F2870" i="61"/>
  <c r="F2869" i="61"/>
  <c r="F2868" i="61"/>
  <c r="F2867" i="61"/>
  <c r="F2866" i="61"/>
  <c r="F2865" i="61"/>
  <c r="F2864" i="61"/>
  <c r="F2863" i="61"/>
  <c r="F2862" i="61"/>
  <c r="F2861" i="61"/>
  <c r="F2860" i="61"/>
  <c r="F2859" i="61"/>
  <c r="F2858" i="61"/>
  <c r="F2721" i="61"/>
  <c r="F2719" i="61"/>
  <c r="F2718" i="61"/>
  <c r="F2716" i="61"/>
  <c r="F2715" i="61"/>
  <c r="F2714" i="61"/>
  <c r="F2713" i="61"/>
  <c r="F2712" i="61"/>
  <c r="F2711" i="61"/>
  <c r="F2710" i="61"/>
  <c r="F2709" i="61"/>
  <c r="F2708" i="61"/>
  <c r="F2707" i="61"/>
  <c r="F2706" i="61"/>
  <c r="F2705" i="61"/>
  <c r="F2704" i="61"/>
  <c r="F2703" i="61"/>
  <c r="F2702" i="61"/>
  <c r="F2701" i="61"/>
  <c r="F2700" i="61"/>
  <c r="F2699" i="61"/>
  <c r="F2698" i="61"/>
  <c r="F2697" i="61"/>
  <c r="F2696" i="61"/>
  <c r="F2695" i="61"/>
  <c r="F2694" i="61"/>
  <c r="F2693" i="61"/>
  <c r="F2692" i="61"/>
  <c r="F2690" i="61"/>
  <c r="F2688" i="61"/>
  <c r="F2687" i="61"/>
  <c r="F2686" i="61"/>
  <c r="F2685" i="61"/>
  <c r="F2684" i="61"/>
  <c r="F2683" i="61"/>
  <c r="F2682" i="61"/>
  <c r="F2681" i="61"/>
  <c r="F2680" i="61"/>
  <c r="F2679" i="61"/>
  <c r="F2678" i="61"/>
  <c r="F2677" i="61"/>
  <c r="F2676" i="61"/>
  <c r="F2675" i="61"/>
  <c r="F2674" i="61"/>
  <c r="F2673" i="61"/>
  <c r="F2672" i="61"/>
  <c r="F2671" i="61"/>
  <c r="F2670" i="61"/>
  <c r="F2669" i="61"/>
  <c r="F2668" i="61"/>
  <c r="F2667" i="61"/>
  <c r="F2666" i="61"/>
  <c r="F2663" i="61"/>
  <c r="F2661" i="61"/>
  <c r="F2660" i="61"/>
  <c r="F2659" i="61"/>
  <c r="F2658" i="61"/>
  <c r="F2657" i="61"/>
  <c r="F2656" i="61"/>
  <c r="F2655" i="61"/>
  <c r="F2654" i="61"/>
  <c r="F2653" i="61"/>
  <c r="F2652" i="61"/>
  <c r="F2651" i="61"/>
  <c r="F2650" i="61"/>
  <c r="F2649" i="61"/>
  <c r="F2648" i="61"/>
  <c r="F2647" i="61"/>
  <c r="F2646" i="61"/>
  <c r="F2645" i="61"/>
  <c r="F2644" i="61"/>
  <c r="F2643" i="61"/>
  <c r="F2642" i="61"/>
  <c r="F2641" i="61"/>
  <c r="F2640" i="61"/>
  <c r="F2639" i="61"/>
  <c r="F2638" i="61"/>
  <c r="F2637" i="61"/>
  <c r="F2636" i="61"/>
  <c r="F2633" i="61"/>
  <c r="F2632" i="61"/>
  <c r="F2631" i="61"/>
  <c r="F2630" i="61"/>
  <c r="F2629" i="61"/>
  <c r="F2628" i="61"/>
  <c r="F2627" i="61"/>
  <c r="F2626" i="61"/>
  <c r="F2625" i="61"/>
  <c r="F2624" i="61"/>
  <c r="F2623" i="61"/>
  <c r="F2622" i="61"/>
  <c r="F2621" i="61"/>
  <c r="F2620" i="61"/>
  <c r="F2619" i="61"/>
  <c r="F2618" i="61"/>
  <c r="F2617" i="61"/>
  <c r="F2616" i="61"/>
  <c r="F2615" i="61"/>
  <c r="F2614" i="61"/>
  <c r="F2613" i="61"/>
  <c r="F2612" i="61"/>
  <c r="F2611" i="61"/>
  <c r="F2609" i="61"/>
  <c r="F2608" i="61"/>
  <c r="F2607" i="61"/>
  <c r="F2606" i="61"/>
  <c r="F2605" i="61"/>
  <c r="F2604" i="61"/>
  <c r="F2603" i="61"/>
  <c r="F2602" i="61"/>
  <c r="F2601" i="61"/>
  <c r="F2600" i="61"/>
  <c r="F2599" i="61"/>
  <c r="F2598" i="61"/>
  <c r="F2597" i="61"/>
  <c r="F2596" i="61"/>
  <c r="F2595" i="61"/>
  <c r="F2594" i="61"/>
  <c r="F2593" i="61"/>
  <c r="F2592" i="61"/>
  <c r="F2591" i="61"/>
  <c r="F2590" i="61"/>
  <c r="F2589" i="61"/>
  <c r="F2588" i="61"/>
  <c r="F2587" i="61"/>
  <c r="F2586" i="61"/>
  <c r="F2585" i="61"/>
  <c r="F2584" i="61"/>
  <c r="F2583" i="61"/>
  <c r="F2582" i="61"/>
  <c r="F2581" i="61"/>
  <c r="F2580" i="61"/>
  <c r="F2579" i="61"/>
  <c r="F2578" i="61"/>
  <c r="F2577" i="61"/>
  <c r="F2576" i="61"/>
  <c r="F2575" i="61"/>
  <c r="F2574" i="61"/>
  <c r="F2573" i="61"/>
  <c r="F2572" i="61"/>
  <c r="F2571" i="61"/>
  <c r="F2570" i="61"/>
  <c r="F2569" i="61"/>
  <c r="F2568" i="61"/>
  <c r="F2567" i="61"/>
  <c r="F2566" i="61"/>
  <c r="F2565" i="61"/>
  <c r="F2564" i="61"/>
  <c r="F2563" i="61"/>
  <c r="F2562" i="61"/>
  <c r="F2561" i="61"/>
  <c r="F2560" i="61"/>
  <c r="F2559" i="61"/>
  <c r="F2558" i="61"/>
  <c r="F2557" i="61"/>
  <c r="F2556" i="61"/>
  <c r="F2555" i="61"/>
  <c r="F2554" i="61"/>
  <c r="F2553" i="61"/>
  <c r="F2552" i="61"/>
  <c r="F2551" i="61"/>
  <c r="F2550" i="61"/>
  <c r="F2549" i="61"/>
  <c r="F2548" i="61"/>
  <c r="F2547" i="61"/>
  <c r="F2546" i="61"/>
  <c r="F2545" i="61"/>
  <c r="F2544" i="61"/>
  <c r="F2541" i="61"/>
  <c r="F2540" i="61"/>
  <c r="F2539" i="61"/>
  <c r="F2538" i="61"/>
  <c r="F2537" i="61"/>
  <c r="F2536" i="61"/>
  <c r="F2535" i="61"/>
  <c r="F2534" i="61"/>
  <c r="F2533" i="61"/>
  <c r="F2532" i="61"/>
  <c r="F2531" i="61"/>
  <c r="F2530" i="61"/>
  <c r="F2529" i="61"/>
  <c r="F2528" i="61"/>
  <c r="F2527" i="61"/>
  <c r="F2526" i="61"/>
  <c r="F2525" i="61"/>
  <c r="F2524" i="61"/>
  <c r="F2523" i="61"/>
  <c r="F2522" i="61"/>
  <c r="F2521" i="61"/>
  <c r="F2520" i="61"/>
  <c r="F2519" i="61"/>
  <c r="F2518" i="61"/>
  <c r="F2517" i="61"/>
  <c r="F2516" i="61"/>
  <c r="F2514" i="61"/>
  <c r="F2513" i="61"/>
  <c r="F2511" i="61"/>
  <c r="F2510" i="61"/>
  <c r="F2509" i="61"/>
  <c r="F2508" i="61"/>
  <c r="F2507" i="61"/>
  <c r="F2506" i="61"/>
  <c r="F2505" i="61"/>
  <c r="F2504" i="61"/>
  <c r="F2503" i="61"/>
  <c r="F2502" i="61"/>
  <c r="F2501" i="61"/>
  <c r="F2500" i="61"/>
  <c r="F2499" i="61"/>
  <c r="F2498" i="61"/>
  <c r="F2497" i="61"/>
  <c r="F2496" i="61"/>
  <c r="F2495" i="61"/>
  <c r="F2494" i="61"/>
  <c r="F2493" i="61"/>
  <c r="F2492" i="61"/>
  <c r="F2491" i="61"/>
  <c r="F2490" i="61"/>
  <c r="F2489" i="61"/>
  <c r="F2488" i="61"/>
  <c r="F2487" i="61"/>
  <c r="F2485" i="61"/>
  <c r="F2484" i="61"/>
  <c r="F2483" i="61"/>
  <c r="F2482" i="61"/>
  <c r="F2481" i="61"/>
  <c r="F2480" i="61"/>
  <c r="F2479" i="61"/>
  <c r="F2478" i="61"/>
  <c r="F2477" i="61"/>
  <c r="F2476" i="61"/>
  <c r="F2475" i="61"/>
  <c r="F2474" i="61"/>
  <c r="F2473" i="61"/>
  <c r="F2472" i="61"/>
  <c r="F2471" i="61"/>
  <c r="F2470" i="61"/>
  <c r="F2469" i="61"/>
  <c r="F2468" i="61"/>
  <c r="F2467" i="61"/>
  <c r="F2466" i="61"/>
  <c r="F2465" i="61"/>
  <c r="F2464" i="61"/>
  <c r="F2463" i="61"/>
  <c r="F2462" i="61"/>
  <c r="F2461" i="61"/>
  <c r="F2460" i="61"/>
  <c r="F2459" i="61"/>
  <c r="F2458" i="61"/>
  <c r="F2457" i="61"/>
  <c r="F2456" i="61"/>
  <c r="F2455" i="61"/>
  <c r="F2454" i="61"/>
  <c r="F2453" i="61"/>
  <c r="F2452" i="61"/>
  <c r="F2450" i="61"/>
  <c r="F2449" i="61"/>
  <c r="F2448" i="61"/>
  <c r="F2447" i="61"/>
  <c r="F2446" i="61"/>
  <c r="F2445" i="61"/>
  <c r="F2444" i="61"/>
  <c r="F2443" i="61"/>
  <c r="F2442" i="61"/>
  <c r="F2441" i="61"/>
  <c r="F2440" i="61"/>
  <c r="F2439" i="61"/>
  <c r="F2435" i="61"/>
  <c r="F2434" i="61"/>
  <c r="F2433" i="61"/>
  <c r="F2432" i="61"/>
  <c r="F2431" i="61"/>
  <c r="F2430" i="61"/>
  <c r="F2429" i="61"/>
  <c r="F2428" i="61"/>
  <c r="F2427" i="61"/>
  <c r="F2426" i="61"/>
  <c r="F2425" i="61"/>
  <c r="F2424" i="61"/>
  <c r="F2423" i="61"/>
  <c r="F2422" i="61"/>
  <c r="F2421" i="61"/>
  <c r="F2420" i="61"/>
  <c r="F2419" i="61"/>
  <c r="F2418" i="61"/>
  <c r="F2417" i="61"/>
  <c r="F2416" i="61"/>
  <c r="F2415" i="61"/>
  <c r="F2414" i="61"/>
  <c r="F2413" i="61"/>
  <c r="F2412" i="61"/>
  <c r="F2411" i="61"/>
  <c r="F2410" i="61"/>
  <c r="F2409" i="61"/>
  <c r="F2408" i="61"/>
  <c r="F2407" i="61"/>
  <c r="F2406" i="61"/>
  <c r="F2405" i="61"/>
  <c r="F2404" i="61"/>
  <c r="F2403" i="61"/>
  <c r="F2402" i="61"/>
  <c r="F2401" i="61"/>
  <c r="F2400" i="61"/>
  <c r="F2399" i="61"/>
  <c r="F2398" i="61"/>
  <c r="F2397" i="61"/>
  <c r="F2396" i="61"/>
  <c r="F2395" i="61"/>
  <c r="F2394" i="61"/>
  <c r="F2393" i="61"/>
  <c r="F2392" i="61"/>
  <c r="F2391" i="61"/>
  <c r="F2390" i="61"/>
  <c r="F2388" i="61"/>
  <c r="F2387" i="61"/>
  <c r="F2386" i="61"/>
  <c r="F2385" i="61"/>
  <c r="F2384" i="61"/>
  <c r="F2383" i="61"/>
  <c r="F2382" i="61"/>
  <c r="F2380" i="61"/>
  <c r="F2374" i="61"/>
  <c r="F2373" i="61"/>
  <c r="F2372" i="61"/>
  <c r="F2371" i="61"/>
  <c r="F2370" i="61"/>
  <c r="F2369" i="61"/>
  <c r="F2368" i="61"/>
  <c r="F2367" i="61"/>
  <c r="F2366" i="61"/>
  <c r="F2365" i="61"/>
  <c r="F2364" i="61"/>
  <c r="F2363" i="61"/>
  <c r="F2362" i="61"/>
  <c r="F2361" i="61"/>
  <c r="F2360" i="61"/>
  <c r="F2359" i="61"/>
  <c r="F2358" i="61"/>
  <c r="F2357" i="61"/>
  <c r="F2356" i="61"/>
  <c r="F2355" i="61"/>
  <c r="F2354" i="61"/>
  <c r="F2353" i="61"/>
  <c r="F2349" i="61"/>
  <c r="F2348" i="61"/>
  <c r="F2347" i="61"/>
  <c r="F2346" i="61"/>
  <c r="F2345" i="61"/>
  <c r="F2344" i="61"/>
  <c r="F2343" i="61"/>
  <c r="F2342" i="61"/>
  <c r="F2341" i="61"/>
  <c r="F2340" i="61"/>
  <c r="F2339" i="61"/>
  <c r="F2338" i="61"/>
  <c r="F2337" i="61"/>
  <c r="F2336" i="61"/>
  <c r="F2335" i="61"/>
  <c r="F2334" i="61"/>
  <c r="F2333" i="61"/>
  <c r="F2332" i="61"/>
  <c r="F2331" i="61"/>
  <c r="F2330" i="61"/>
  <c r="F2329" i="61"/>
  <c r="F2328" i="61"/>
  <c r="F2327" i="61"/>
  <c r="F2326" i="61"/>
  <c r="F2325" i="61"/>
  <c r="F2324" i="61"/>
  <c r="F2323" i="61"/>
  <c r="F2322" i="61"/>
  <c r="F2321" i="61"/>
  <c r="F2320" i="61"/>
  <c r="F2319" i="61"/>
  <c r="F2317" i="61"/>
  <c r="F2316" i="61"/>
  <c r="F2314" i="61"/>
  <c r="F2311" i="61"/>
  <c r="F2309" i="61"/>
  <c r="F2308" i="61"/>
  <c r="F2307" i="61"/>
  <c r="F2306" i="61"/>
  <c r="F2305" i="61"/>
  <c r="F2304" i="61"/>
  <c r="F2303" i="61"/>
  <c r="F2302" i="61"/>
  <c r="F2299" i="61"/>
  <c r="F2298" i="61"/>
  <c r="F2297" i="61"/>
  <c r="F2296" i="61"/>
  <c r="F2295" i="61"/>
  <c r="F2294" i="61"/>
  <c r="F2293" i="61"/>
  <c r="F2292" i="61"/>
  <c r="F2291" i="61"/>
  <c r="F2290" i="61"/>
  <c r="F2289" i="61"/>
  <c r="F2288" i="61"/>
  <c r="F2287" i="61"/>
  <c r="F2286" i="61"/>
  <c r="F2285" i="61"/>
  <c r="F2284" i="61"/>
  <c r="F2283" i="61"/>
  <c r="F2282" i="61"/>
  <c r="F2281" i="61"/>
  <c r="F2280" i="61"/>
  <c r="F2279" i="61"/>
  <c r="F2278" i="61"/>
  <c r="F2277" i="61"/>
  <c r="F2276" i="61"/>
  <c r="F2275" i="61"/>
  <c r="F2274" i="61"/>
  <c r="F2273" i="61"/>
  <c r="F2272" i="61"/>
  <c r="F2271" i="61"/>
  <c r="F2270" i="61"/>
  <c r="F2268" i="61"/>
  <c r="F2267" i="61"/>
  <c r="F2266" i="61"/>
  <c r="F2265" i="61"/>
  <c r="F2264" i="61"/>
  <c r="F2263" i="61"/>
  <c r="F2260" i="61"/>
  <c r="F2259" i="61"/>
  <c r="F2258" i="61"/>
  <c r="F2257" i="61"/>
  <c r="F2256" i="61"/>
  <c r="F2255" i="61"/>
  <c r="F2254" i="61"/>
  <c r="F2253" i="61"/>
  <c r="F2252" i="61"/>
  <c r="F2251" i="61"/>
  <c r="F2250" i="61"/>
  <c r="F2249" i="61"/>
  <c r="F2248" i="61"/>
  <c r="F2247" i="61"/>
  <c r="F2246" i="61"/>
  <c r="F2245" i="61"/>
  <c r="F2243" i="61"/>
  <c r="F2242" i="61"/>
  <c r="F2241" i="61"/>
  <c r="F2240" i="61"/>
  <c r="F2239" i="61"/>
  <c r="F2238" i="61"/>
  <c r="F2237" i="61"/>
  <c r="F2236" i="61"/>
  <c r="F2235" i="61"/>
  <c r="F2234" i="61"/>
  <c r="F2233" i="61"/>
  <c r="F2232" i="61"/>
  <c r="F2231" i="61"/>
  <c r="F2230" i="61"/>
  <c r="F2229" i="61"/>
  <c r="F2228" i="61"/>
  <c r="F2227" i="61"/>
  <c r="F2226" i="61"/>
  <c r="F2225" i="61"/>
  <c r="F2224" i="61"/>
  <c r="F2223" i="61"/>
  <c r="F2222" i="61"/>
  <c r="F2221" i="61"/>
  <c r="F2220" i="61"/>
  <c r="F2219" i="61"/>
  <c r="F2218" i="61"/>
  <c r="F2217" i="61"/>
  <c r="F2216" i="61"/>
  <c r="F2215" i="61"/>
  <c r="F2214" i="61"/>
  <c r="F2213" i="61"/>
  <c r="F2212" i="61"/>
  <c r="F2211" i="61"/>
  <c r="F2210" i="61"/>
  <c r="F2209" i="61"/>
  <c r="F2208" i="61"/>
  <c r="F2205" i="61"/>
  <c r="F2204" i="61"/>
  <c r="F2203" i="61"/>
  <c r="F2202" i="61"/>
  <c r="F2201" i="61"/>
  <c r="F2200" i="61"/>
  <c r="F2199" i="61"/>
  <c r="F2198" i="61"/>
  <c r="F2197" i="61"/>
  <c r="F2196" i="61"/>
  <c r="F2195" i="61"/>
  <c r="F2194" i="61"/>
  <c r="F2193" i="61"/>
  <c r="F2192" i="61"/>
  <c r="F2191" i="61"/>
  <c r="F2190" i="61"/>
  <c r="F2189" i="61"/>
  <c r="F2188" i="61"/>
  <c r="F2187" i="61"/>
  <c r="F2186" i="61"/>
  <c r="F2185" i="61"/>
  <c r="F2184" i="61"/>
  <c r="F2183" i="61"/>
  <c r="F2182" i="61"/>
  <c r="F2181" i="61"/>
  <c r="F2180" i="61"/>
  <c r="F2178" i="61"/>
  <c r="F2176" i="61"/>
  <c r="F2172" i="61"/>
  <c r="F2171" i="61"/>
  <c r="F2170" i="61"/>
  <c r="F2169" i="61"/>
  <c r="F2168" i="61"/>
  <c r="F2167" i="61"/>
  <c r="F2166" i="61"/>
  <c r="F2165" i="61"/>
  <c r="F2164" i="61"/>
  <c r="F2163" i="61"/>
  <c r="F2162" i="61"/>
  <c r="F2161" i="61"/>
  <c r="F2160" i="61"/>
  <c r="F2159" i="61"/>
  <c r="F2158" i="61"/>
  <c r="F2157" i="61"/>
  <c r="F2156" i="61"/>
  <c r="F2155" i="61"/>
  <c r="F2154" i="61"/>
  <c r="F2153" i="61"/>
  <c r="F2152" i="61"/>
  <c r="F2151" i="61"/>
  <c r="F2146" i="61"/>
  <c r="F2145" i="61"/>
  <c r="F2144" i="61"/>
  <c r="F2143" i="61"/>
  <c r="F2142" i="61"/>
  <c r="F2141" i="61"/>
  <c r="F2140" i="61"/>
  <c r="F2139" i="61"/>
  <c r="F2138" i="61"/>
  <c r="F2137" i="61"/>
  <c r="F2136" i="61"/>
  <c r="F2135" i="61"/>
  <c r="F2134" i="61"/>
  <c r="F2133" i="61"/>
  <c r="F2132" i="61"/>
  <c r="F2131" i="61"/>
  <c r="F2130" i="61"/>
  <c r="F2129" i="61"/>
  <c r="F2128" i="61"/>
  <c r="F2127" i="61"/>
  <c r="F2126" i="61"/>
  <c r="F2125" i="61"/>
  <c r="F2124" i="61"/>
  <c r="F2123" i="61"/>
  <c r="F2122" i="61"/>
  <c r="F2117" i="61"/>
  <c r="F2116" i="61"/>
  <c r="F2115" i="61"/>
  <c r="F2114" i="61"/>
  <c r="F2113" i="61"/>
  <c r="F2112" i="61"/>
  <c r="F2111" i="61"/>
  <c r="F2110" i="61"/>
  <c r="F2109" i="61"/>
  <c r="F2108" i="61"/>
  <c r="F2107" i="61"/>
  <c r="F2106" i="61"/>
  <c r="F2105" i="61"/>
  <c r="F2104" i="61"/>
  <c r="F2103" i="61"/>
  <c r="F2102" i="61"/>
  <c r="F2101" i="61"/>
  <c r="F2100" i="61"/>
  <c r="F2099" i="61"/>
  <c r="F2098" i="61"/>
  <c r="F2097" i="61"/>
  <c r="F2096" i="61"/>
  <c r="F2095" i="61"/>
  <c r="F2094" i="61"/>
  <c r="F2093" i="61"/>
  <c r="F2092" i="61"/>
  <c r="F2091" i="61"/>
  <c r="F2089" i="61"/>
  <c r="F2088" i="61"/>
  <c r="F2087" i="61"/>
  <c r="F2086" i="61"/>
  <c r="F2085" i="61"/>
  <c r="F2084" i="61"/>
  <c r="F2083" i="61"/>
  <c r="F2082" i="61"/>
  <c r="F2081" i="61"/>
  <c r="F2080" i="61"/>
  <c r="F2079" i="61"/>
  <c r="F2078" i="61"/>
  <c r="F2077" i="61"/>
  <c r="F2076" i="61"/>
  <c r="F2075" i="61"/>
  <c r="F2074" i="61"/>
  <c r="F2073" i="61"/>
  <c r="F2072" i="61"/>
  <c r="F2071" i="61"/>
  <c r="F2070" i="61"/>
  <c r="F2069" i="61"/>
  <c r="F2068" i="61"/>
  <c r="F2067" i="61"/>
  <c r="F2066" i="61"/>
  <c r="F2065" i="61"/>
  <c r="F2064" i="61"/>
  <c r="F2063" i="61"/>
  <c r="F2062" i="61"/>
  <c r="F2061" i="61"/>
  <c r="F2060" i="61"/>
  <c r="F2059" i="61"/>
  <c r="F2058" i="61"/>
  <c r="F2057" i="61"/>
  <c r="F2056" i="61"/>
  <c r="F2055" i="61"/>
  <c r="F2054" i="61"/>
  <c r="F2053" i="61"/>
  <c r="F2052" i="61"/>
  <c r="F2051" i="61"/>
  <c r="F2050" i="61"/>
  <c r="F2049" i="61"/>
  <c r="F2048" i="61"/>
  <c r="F2047" i="61"/>
  <c r="F2046" i="61"/>
  <c r="F2045" i="61"/>
  <c r="F2044" i="61"/>
  <c r="F2043" i="61"/>
  <c r="F2042" i="61"/>
  <c r="F2041" i="61"/>
  <c r="F2040" i="61"/>
  <c r="F2039" i="61"/>
  <c r="F2038" i="61"/>
  <c r="F2037" i="61"/>
  <c r="F2036" i="61"/>
  <c r="F2035" i="61"/>
  <c r="F2034" i="61"/>
  <c r="F2033" i="61"/>
  <c r="F2029" i="61"/>
  <c r="F2028" i="61"/>
  <c r="F2027" i="61"/>
  <c r="F2026" i="61"/>
  <c r="F2025" i="61"/>
  <c r="F2024" i="61"/>
  <c r="F2023" i="61"/>
  <c r="F2022" i="61"/>
  <c r="F2021" i="61"/>
  <c r="F2020" i="61"/>
  <c r="F2019" i="61"/>
  <c r="F2018" i="61"/>
  <c r="F2017" i="61"/>
  <c r="F2016" i="61"/>
  <c r="F2015" i="61"/>
  <c r="F2014" i="61"/>
  <c r="F2013" i="61"/>
  <c r="F2012" i="61"/>
  <c r="F2010" i="61"/>
  <c r="F2008" i="61"/>
  <c r="F2007" i="61"/>
  <c r="F2006" i="61"/>
  <c r="F2005" i="61"/>
  <c r="F2004" i="61"/>
  <c r="F2003" i="61"/>
  <c r="F2002" i="61"/>
  <c r="F2001" i="61"/>
  <c r="F2000" i="61"/>
  <c r="F1999" i="61"/>
  <c r="F1998" i="61"/>
  <c r="F1997" i="61"/>
  <c r="F1996" i="61"/>
  <c r="F1995" i="61"/>
  <c r="F1994" i="61"/>
  <c r="F1993" i="61"/>
  <c r="F1992" i="61"/>
  <c r="F1991" i="61"/>
  <c r="F1990" i="61"/>
  <c r="F1989" i="61"/>
  <c r="F1988" i="61"/>
  <c r="F1987" i="61"/>
  <c r="F1986" i="61"/>
  <c r="F1985" i="61"/>
  <c r="F1984" i="61"/>
  <c r="F1983" i="61"/>
  <c r="F1982" i="61"/>
  <c r="F1981" i="61"/>
  <c r="F1980" i="61"/>
  <c r="F1979" i="61"/>
  <c r="F1978" i="61"/>
  <c r="F1976" i="61"/>
  <c r="F1975" i="61"/>
  <c r="F1974" i="61"/>
  <c r="F1973" i="61"/>
  <c r="F1972" i="61"/>
  <c r="F1971" i="61"/>
  <c r="F1970" i="61"/>
  <c r="F1969" i="61"/>
  <c r="F1968" i="61"/>
  <c r="F1967" i="61"/>
  <c r="F1966" i="61"/>
  <c r="F1965" i="61"/>
  <c r="F1964" i="61"/>
  <c r="F1963" i="61"/>
  <c r="F1962" i="61"/>
  <c r="F1961" i="61"/>
  <c r="F1960" i="61"/>
  <c r="F1959" i="61"/>
  <c r="F1958" i="61"/>
  <c r="F1957" i="61"/>
  <c r="F1956" i="61"/>
  <c r="F1955" i="61"/>
  <c r="F1954" i="61"/>
  <c r="F1953" i="61"/>
  <c r="F1952" i="61"/>
  <c r="F1951" i="61"/>
  <c r="F1950" i="61"/>
  <c r="F1949" i="61"/>
  <c r="F1948" i="61"/>
  <c r="F1947" i="61"/>
  <c r="F1946" i="61"/>
  <c r="F1945" i="61"/>
  <c r="F1942" i="61"/>
  <c r="F1941" i="61"/>
  <c r="F1940" i="61"/>
  <c r="F1939" i="61"/>
  <c r="F1938" i="61"/>
  <c r="F1937" i="61"/>
  <c r="F1936" i="61"/>
  <c r="F1935" i="61"/>
  <c r="F1934" i="61"/>
  <c r="F1933" i="61"/>
  <c r="F1932" i="61"/>
  <c r="F1931" i="61"/>
  <c r="F1930" i="61"/>
  <c r="F1929" i="61"/>
  <c r="F1928" i="61"/>
  <c r="F1927" i="61"/>
  <c r="F1926" i="61"/>
  <c r="F1925" i="61"/>
  <c r="F1924" i="61"/>
  <c r="F1923" i="61"/>
  <c r="F1922" i="61"/>
  <c r="F1921" i="61"/>
  <c r="F1920" i="61"/>
  <c r="F1919" i="61"/>
  <c r="F1918" i="61"/>
  <c r="F1917" i="61"/>
  <c r="F1914" i="61"/>
  <c r="F1913" i="61"/>
  <c r="F1912" i="61"/>
  <c r="F1911" i="61"/>
  <c r="F1907" i="61"/>
  <c r="F1906" i="61"/>
  <c r="F1905" i="61"/>
  <c r="F1904" i="61"/>
  <c r="F1903" i="61"/>
  <c r="F1902" i="61"/>
  <c r="F1901" i="61"/>
  <c r="F1900" i="61"/>
  <c r="F1899" i="61"/>
  <c r="F1898" i="61"/>
  <c r="F1897" i="61"/>
  <c r="F1896" i="61"/>
  <c r="F1895" i="61"/>
  <c r="F1894" i="61"/>
  <c r="F1893" i="61"/>
  <c r="F1892" i="61"/>
  <c r="F1891" i="61"/>
  <c r="F1890" i="61"/>
  <c r="F1889" i="61"/>
  <c r="F1888" i="61"/>
  <c r="F1887" i="61"/>
  <c r="F1886" i="61"/>
  <c r="F1885" i="61"/>
  <c r="F1884" i="61"/>
  <c r="F1883" i="61"/>
  <c r="F1882" i="61"/>
  <c r="F1881" i="61"/>
  <c r="F1880" i="61"/>
  <c r="F1879" i="61"/>
  <c r="F1878" i="61"/>
  <c r="F1877" i="61"/>
  <c r="F1876" i="61"/>
  <c r="F1875" i="61"/>
  <c r="F1874" i="61"/>
  <c r="F1873" i="61"/>
  <c r="F1872" i="61"/>
  <c r="F1871" i="61"/>
  <c r="F1870" i="61"/>
  <c r="F1869" i="61"/>
  <c r="F1868" i="61"/>
  <c r="F1867" i="61"/>
  <c r="F1866" i="61"/>
  <c r="F1865" i="61"/>
  <c r="F1864" i="61"/>
  <c r="F1863" i="61"/>
  <c r="F1862" i="61"/>
  <c r="F1861" i="61"/>
  <c r="F1860" i="61"/>
  <c r="F1859" i="61"/>
  <c r="F1858" i="61"/>
  <c r="F1857" i="61"/>
  <c r="F1856" i="61"/>
  <c r="F1855" i="61"/>
  <c r="F1854" i="61"/>
  <c r="F1853" i="61"/>
  <c r="F1852" i="61"/>
  <c r="F1851" i="61"/>
  <c r="F1850" i="61"/>
  <c r="F1849" i="61"/>
  <c r="F1848" i="61"/>
  <c r="F1847" i="61"/>
  <c r="F1846" i="61"/>
  <c r="F1845" i="61"/>
  <c r="F1844" i="61"/>
  <c r="F1843" i="61"/>
  <c r="F1842" i="61"/>
  <c r="F1841" i="61"/>
  <c r="F1840" i="61"/>
  <c r="F1839" i="61"/>
  <c r="F1838" i="61"/>
  <c r="F1837" i="61"/>
  <c r="F1836" i="61"/>
  <c r="F1835" i="61"/>
  <c r="F1834" i="61"/>
  <c r="F1833" i="61"/>
  <c r="F1832" i="61"/>
  <c r="F1831" i="61"/>
  <c r="F1830" i="61"/>
  <c r="F1828" i="61"/>
  <c r="F1827" i="61"/>
  <c r="F1826" i="61"/>
  <c r="F1825" i="61"/>
  <c r="F1824" i="61"/>
  <c r="F1823" i="61"/>
  <c r="F1822" i="61"/>
  <c r="F1821" i="61"/>
  <c r="F1820" i="61"/>
  <c r="F1819" i="61"/>
  <c r="F1818" i="61"/>
  <c r="F1817" i="61"/>
  <c r="F1816" i="61"/>
  <c r="F1815" i="61"/>
  <c r="F1814" i="61"/>
  <c r="F1813" i="61"/>
  <c r="F1812" i="61"/>
  <c r="F1811" i="61"/>
  <c r="F1810" i="61"/>
  <c r="F1809" i="61"/>
  <c r="F1808" i="61"/>
  <c r="F1807" i="61"/>
  <c r="F1806" i="61"/>
  <c r="F1805" i="61"/>
  <c r="F1804" i="61"/>
  <c r="F1803" i="61"/>
  <c r="F1802" i="61"/>
  <c r="F1801" i="61"/>
  <c r="F1800" i="61"/>
  <c r="F1799" i="61"/>
  <c r="F1798" i="61"/>
  <c r="F1797" i="61"/>
  <c r="F1796" i="61"/>
  <c r="F1795" i="61"/>
  <c r="F1794" i="61"/>
  <c r="F1793" i="61"/>
  <c r="F1792" i="61"/>
  <c r="F1791" i="61"/>
  <c r="F1790" i="61"/>
  <c r="F1789" i="61"/>
  <c r="F1788" i="61"/>
  <c r="F1787" i="61"/>
  <c r="F1786" i="61"/>
  <c r="F1785" i="61"/>
  <c r="F1784" i="61"/>
  <c r="F1783" i="61"/>
  <c r="F1782" i="61"/>
  <c r="F1781" i="61"/>
  <c r="F1779" i="61"/>
  <c r="F1778" i="61"/>
  <c r="F1777" i="61"/>
  <c r="F1776" i="61"/>
  <c r="F1775" i="61"/>
  <c r="F1774" i="61"/>
  <c r="F1773" i="61"/>
  <c r="F1772" i="61"/>
  <c r="F1771" i="61"/>
  <c r="F1770" i="61"/>
  <c r="F1769" i="61"/>
  <c r="F1768" i="61"/>
  <c r="F1767" i="61"/>
  <c r="F1766" i="61"/>
  <c r="F1765" i="61"/>
  <c r="F1764" i="61"/>
  <c r="F1763" i="61"/>
  <c r="F1762" i="61"/>
  <c r="F1761" i="61"/>
  <c r="F1760" i="61"/>
  <c r="F1759" i="61"/>
  <c r="F1758" i="61"/>
  <c r="F1757" i="61"/>
  <c r="F1756" i="61"/>
  <c r="F1755" i="61"/>
  <c r="F1754" i="61"/>
  <c r="F1753" i="61"/>
  <c r="F1752" i="61"/>
  <c r="F1751" i="61"/>
  <c r="F1750" i="61"/>
  <c r="F1749" i="61"/>
  <c r="F1748" i="61"/>
  <c r="F1747" i="61"/>
  <c r="F1746" i="61"/>
  <c r="F1745" i="61"/>
  <c r="F1744" i="61"/>
  <c r="F1743" i="61"/>
  <c r="F1742" i="61"/>
  <c r="F1741" i="61"/>
  <c r="F1740" i="61"/>
  <c r="F1739" i="61"/>
  <c r="F1738" i="61"/>
  <c r="F1737" i="61"/>
  <c r="F1736" i="61"/>
  <c r="F1735" i="61"/>
  <c r="F1734" i="61"/>
  <c r="F1733" i="61"/>
  <c r="F1732" i="61"/>
  <c r="F1731" i="61"/>
  <c r="F1730" i="61"/>
  <c r="F1729" i="61"/>
  <c r="F1728" i="61"/>
  <c r="F1727" i="61"/>
  <c r="F1726" i="61"/>
  <c r="F1725" i="61"/>
  <c r="F1723" i="61"/>
  <c r="F1722" i="61"/>
  <c r="F1721" i="61"/>
  <c r="F1720" i="61"/>
  <c r="F1719" i="61"/>
  <c r="F1718" i="61"/>
  <c r="F1717" i="61"/>
  <c r="F1716" i="61"/>
  <c r="F1715" i="61"/>
  <c r="F1714" i="61"/>
  <c r="F1713" i="61"/>
  <c r="F1712" i="61"/>
  <c r="F1711" i="61"/>
  <c r="F1710" i="61"/>
  <c r="F1709" i="61"/>
  <c r="F1708" i="61"/>
  <c r="F1707" i="61"/>
  <c r="F1706" i="61"/>
  <c r="F1705" i="61"/>
  <c r="F1704" i="61"/>
  <c r="F1700" i="61"/>
  <c r="F1699" i="61"/>
  <c r="F1698" i="61"/>
  <c r="F1697" i="61"/>
  <c r="F1696" i="61"/>
  <c r="F1695" i="61"/>
  <c r="F1694" i="61"/>
  <c r="F1693" i="61"/>
  <c r="F1692" i="61"/>
  <c r="F1691" i="61"/>
  <c r="F1690" i="61"/>
  <c r="F1689" i="61"/>
  <c r="F1688" i="61"/>
  <c r="F1687" i="61"/>
  <c r="F1686" i="61"/>
  <c r="F1685" i="61"/>
  <c r="F1684" i="61"/>
  <c r="F1683" i="61"/>
  <c r="F1682" i="61"/>
  <c r="F1681" i="61"/>
  <c r="F1680" i="61"/>
  <c r="F1679" i="61"/>
  <c r="F1678" i="61"/>
  <c r="F1677" i="61"/>
  <c r="F1676" i="61"/>
  <c r="F1675" i="61"/>
  <c r="F1674" i="61"/>
  <c r="F1673" i="61"/>
  <c r="F1672" i="61"/>
  <c r="F1671" i="61"/>
  <c r="F1670" i="61"/>
  <c r="F1669" i="61"/>
  <c r="F1668" i="61"/>
  <c r="F1667" i="61"/>
  <c r="F1666" i="61"/>
  <c r="F1665" i="61"/>
  <c r="F1664" i="61"/>
  <c r="F1663" i="61"/>
  <c r="F1662" i="61"/>
  <c r="F1661" i="61"/>
  <c r="F1660" i="61"/>
  <c r="F1659" i="61"/>
  <c r="F1658" i="61"/>
  <c r="F1657" i="61"/>
  <c r="F1656" i="61"/>
  <c r="F1655" i="61"/>
  <c r="F1653" i="61"/>
  <c r="F1652" i="61"/>
  <c r="F1651" i="61"/>
  <c r="F1650" i="61"/>
  <c r="F1649" i="61"/>
  <c r="F1648" i="61"/>
  <c r="F1647" i="61"/>
  <c r="F1646" i="61"/>
  <c r="F1645" i="61"/>
  <c r="F1644" i="61"/>
  <c r="F1643" i="61"/>
  <c r="F1642" i="61"/>
  <c r="F1641" i="61"/>
  <c r="F1640" i="61"/>
  <c r="F1639" i="61"/>
  <c r="F1638" i="61"/>
  <c r="F1637" i="61"/>
  <c r="F1636" i="61"/>
  <c r="F1635" i="61"/>
  <c r="F1634" i="61"/>
  <c r="F1633" i="61"/>
  <c r="F1632" i="61"/>
  <c r="F1631" i="61"/>
  <c r="F1630" i="61"/>
  <c r="F1629" i="61"/>
  <c r="F1628" i="61"/>
  <c r="F1627" i="61"/>
  <c r="F1626" i="61"/>
  <c r="F1625" i="61"/>
  <c r="F1624" i="61"/>
  <c r="F1623" i="61"/>
  <c r="F1622" i="61"/>
  <c r="F1621" i="61"/>
  <c r="F1620" i="61"/>
  <c r="F1619" i="61"/>
  <c r="F1618" i="61"/>
  <c r="F1617" i="61"/>
  <c r="F1616" i="61"/>
  <c r="F1615" i="61"/>
  <c r="F1614" i="61"/>
  <c r="F1613" i="61"/>
  <c r="F1612" i="61"/>
  <c r="F1611" i="61"/>
  <c r="F1610" i="61"/>
  <c r="F1609" i="61"/>
  <c r="F1608" i="61"/>
  <c r="F1607" i="61"/>
  <c r="F1606" i="61"/>
  <c r="F1605" i="61"/>
  <c r="F1604" i="61"/>
  <c r="F1603" i="61"/>
  <c r="F1602" i="61"/>
  <c r="F1601" i="61"/>
  <c r="F1600" i="61"/>
  <c r="F1599" i="61"/>
  <c r="F1598" i="61"/>
  <c r="F1597" i="61"/>
  <c r="F1596" i="61"/>
  <c r="F1595" i="61"/>
  <c r="F1594" i="61"/>
  <c r="F1593" i="61"/>
  <c r="F1592" i="61"/>
  <c r="F1591" i="61"/>
  <c r="F1590" i="61"/>
  <c r="F1589" i="61"/>
  <c r="F1588" i="61"/>
  <c r="F1587" i="61"/>
  <c r="F1586" i="61"/>
  <c r="F1585" i="61"/>
  <c r="F1584" i="61"/>
  <c r="F1583" i="61"/>
  <c r="F1582" i="61"/>
  <c r="F1581" i="61"/>
  <c r="F1580" i="61"/>
  <c r="F1579" i="61"/>
  <c r="F1578" i="61"/>
  <c r="F1577" i="61"/>
  <c r="F1576" i="61"/>
  <c r="F1575" i="61"/>
  <c r="F1574" i="61"/>
  <c r="F1573" i="61"/>
  <c r="F1572" i="61"/>
  <c r="F1571" i="61"/>
  <c r="F1570" i="61"/>
  <c r="F1569" i="61"/>
  <c r="F1568" i="61"/>
  <c r="F1567" i="61"/>
  <c r="F1566" i="61"/>
  <c r="F1509" i="61"/>
  <c r="F1508" i="61"/>
  <c r="F1507" i="61"/>
  <c r="F1505" i="61"/>
  <c r="F1504" i="61"/>
  <c r="F1503" i="61"/>
  <c r="F1501" i="61"/>
  <c r="F1500" i="61"/>
  <c r="F1499" i="61"/>
  <c r="F1498" i="61"/>
  <c r="F1497" i="61"/>
  <c r="F1496" i="61"/>
  <c r="F1495" i="61"/>
  <c r="F1494" i="61"/>
  <c r="F1493" i="61"/>
  <c r="F1492" i="61"/>
  <c r="F1491" i="61"/>
  <c r="F1490" i="61"/>
  <c r="F1489" i="61"/>
  <c r="F1488" i="61"/>
  <c r="F1487" i="61"/>
  <c r="F1486" i="61"/>
  <c r="F1485" i="61"/>
  <c r="F1484" i="61"/>
  <c r="F1483" i="61"/>
  <c r="F1482" i="61"/>
  <c r="F1481" i="61"/>
  <c r="F1480" i="61"/>
  <c r="F1479" i="61"/>
  <c r="F1478" i="61"/>
  <c r="F1477" i="61"/>
  <c r="F1459" i="61"/>
  <c r="F1458" i="61"/>
  <c r="F1457" i="61"/>
  <c r="F1456" i="61"/>
  <c r="F1455" i="61"/>
  <c r="F1454" i="61"/>
  <c r="F1453" i="61"/>
  <c r="F1452" i="61"/>
  <c r="F1451" i="61"/>
  <c r="F1450" i="61"/>
  <c r="F1449" i="61"/>
  <c r="F1448" i="61"/>
  <c r="F1447" i="61"/>
  <c r="F1446" i="61"/>
  <c r="F1445" i="61"/>
  <c r="F1444" i="61"/>
  <c r="F1443" i="61"/>
  <c r="F1442" i="61"/>
  <c r="F1441" i="61"/>
  <c r="F1440" i="61"/>
  <c r="F1439" i="61"/>
  <c r="F1438" i="61"/>
  <c r="F1437" i="61"/>
  <c r="F1435" i="61"/>
  <c r="F1434" i="61"/>
  <c r="F1433" i="61"/>
  <c r="F1432" i="61"/>
  <c r="F1431" i="61"/>
  <c r="F1430" i="61"/>
  <c r="F1429" i="61"/>
  <c r="F1428" i="61"/>
  <c r="F1427" i="61"/>
  <c r="F1425" i="61"/>
  <c r="F1424" i="61"/>
  <c r="F1423" i="61"/>
  <c r="F1422" i="61"/>
  <c r="F1421" i="61"/>
  <c r="F1420" i="61"/>
  <c r="F1419" i="61"/>
  <c r="F1418" i="61"/>
  <c r="F1417" i="61"/>
  <c r="F1416" i="61"/>
  <c r="F1415" i="61"/>
  <c r="F1414" i="61"/>
  <c r="F1413" i="61"/>
  <c r="F1412" i="61"/>
  <c r="F1411" i="61"/>
  <c r="F1410" i="61"/>
  <c r="F1409" i="61"/>
  <c r="F1408" i="61"/>
  <c r="F1407" i="61"/>
  <c r="F1406" i="61"/>
  <c r="F1405" i="61"/>
  <c r="F1404" i="61"/>
  <c r="F1403" i="61"/>
  <c r="F1402" i="61"/>
  <c r="F1401" i="61"/>
  <c r="F1400" i="61"/>
  <c r="F1399" i="61"/>
  <c r="F1398" i="61"/>
  <c r="F1397" i="61"/>
  <c r="F1396" i="61"/>
  <c r="F1394" i="61"/>
  <c r="F1393" i="61"/>
  <c r="F1392" i="61"/>
  <c r="F1391" i="61"/>
  <c r="F1337" i="61"/>
  <c r="F1336" i="61"/>
  <c r="F1335" i="61"/>
  <c r="F1334" i="61"/>
  <c r="F1332" i="61"/>
  <c r="F1331" i="61"/>
  <c r="F1330" i="61"/>
  <c r="F1329" i="61"/>
  <c r="F1328" i="61"/>
  <c r="F1327" i="61"/>
  <c r="F1326" i="61"/>
  <c r="F1325" i="61"/>
  <c r="F1324" i="61"/>
  <c r="F1323" i="61"/>
  <c r="F1322" i="61"/>
  <c r="F1321" i="61"/>
  <c r="F1320" i="61"/>
  <c r="F1319" i="61"/>
  <c r="C1318" i="61"/>
  <c r="C1317" i="61"/>
  <c r="C1316" i="61"/>
  <c r="C1315" i="61"/>
  <c r="C1314" i="61"/>
  <c r="C1313" i="61"/>
  <c r="C1312" i="61"/>
  <c r="C1311" i="61"/>
  <c r="C1310" i="61"/>
  <c r="C1309" i="61"/>
  <c r="C1308" i="61"/>
  <c r="C1307" i="61"/>
  <c r="F1305" i="61"/>
  <c r="F1304" i="61"/>
  <c r="F1303" i="61"/>
  <c r="F1302" i="61"/>
  <c r="F1301" i="61"/>
  <c r="F1300" i="61"/>
  <c r="F1299" i="61"/>
  <c r="F1298" i="61"/>
  <c r="F1297" i="61"/>
  <c r="F1296" i="61"/>
  <c r="F1295" i="61"/>
  <c r="F1294" i="61"/>
  <c r="F1293" i="61"/>
  <c r="F1292" i="61"/>
  <c r="F1291" i="61"/>
  <c r="F1290" i="61"/>
  <c r="F1289" i="61"/>
  <c r="F1288" i="61"/>
  <c r="F1287" i="61"/>
  <c r="F1286" i="61"/>
  <c r="F1285" i="61"/>
  <c r="F1284" i="61"/>
  <c r="F1283" i="61"/>
  <c r="F1264" i="61"/>
  <c r="F1263" i="61"/>
  <c r="F1262" i="61"/>
  <c r="F1261" i="61"/>
  <c r="F1260" i="61"/>
  <c r="F1259" i="61"/>
  <c r="F1258" i="61"/>
  <c r="F1257" i="61"/>
  <c r="F1256" i="61"/>
  <c r="F1255" i="61"/>
  <c r="F1254" i="61"/>
  <c r="F1253" i="61"/>
  <c r="F1251" i="61"/>
  <c r="F1250" i="61"/>
  <c r="F1249" i="61"/>
  <c r="F1248" i="61"/>
  <c r="F1247" i="61"/>
  <c r="F1246" i="61"/>
  <c r="F1244" i="61"/>
  <c r="F1243" i="61"/>
  <c r="F1242" i="61"/>
  <c r="F1241" i="61"/>
  <c r="F1240" i="61"/>
  <c r="F1239" i="61"/>
  <c r="F1238" i="61"/>
  <c r="F1237" i="61"/>
  <c r="F1236" i="61"/>
  <c r="F1077" i="61"/>
  <c r="F1076" i="61"/>
  <c r="F1075" i="61"/>
  <c r="F1074" i="61"/>
  <c r="F1073" i="61"/>
  <c r="F1072" i="61"/>
  <c r="F1071" i="61"/>
  <c r="F1070" i="61"/>
  <c r="F1069" i="61"/>
  <c r="F1068" i="61"/>
  <c r="F1067" i="61"/>
  <c r="F1066" i="61"/>
  <c r="F1065" i="61"/>
  <c r="F1064" i="61"/>
  <c r="F1063" i="61"/>
  <c r="F1062" i="61"/>
  <c r="F1059" i="61"/>
  <c r="F1058" i="61"/>
  <c r="F1057" i="61"/>
  <c r="F1056" i="61"/>
  <c r="F1055" i="61"/>
  <c r="F1054" i="61"/>
  <c r="F1053" i="61"/>
  <c r="F1052" i="61"/>
  <c r="F1051" i="61"/>
  <c r="F1050" i="61"/>
  <c r="F1049" i="61"/>
  <c r="F1048" i="61"/>
  <c r="F1047" i="61"/>
  <c r="F1046" i="61"/>
  <c r="F1045" i="61"/>
  <c r="F1044" i="61"/>
  <c r="F1043" i="61"/>
  <c r="F1042" i="61"/>
  <c r="F1041" i="61"/>
  <c r="F1040" i="61"/>
  <c r="F1039" i="61"/>
  <c r="F1038" i="61"/>
  <c r="F1037" i="61"/>
  <c r="F1036" i="61"/>
  <c r="F1035" i="61"/>
  <c r="F1034" i="61"/>
  <c r="F1033" i="61"/>
  <c r="F1032" i="61"/>
  <c r="F1031" i="61"/>
  <c r="F1030" i="61"/>
  <c r="F1029" i="61"/>
  <c r="F1028" i="61"/>
  <c r="F1027" i="61"/>
  <c r="F1026" i="61"/>
  <c r="F1025" i="61"/>
  <c r="F1024" i="61"/>
  <c r="F1023" i="61"/>
  <c r="F1022" i="61"/>
  <c r="F1020" i="61"/>
  <c r="F1017" i="61"/>
  <c r="F1016" i="61"/>
  <c r="F1015" i="61"/>
  <c r="F1014" i="61"/>
  <c r="F1013" i="61"/>
  <c r="F1012" i="61"/>
  <c r="F1011" i="61"/>
  <c r="F1010" i="61"/>
  <c r="F1009" i="61"/>
  <c r="F1008" i="61"/>
  <c r="F1007" i="61"/>
  <c r="F1006" i="61"/>
  <c r="F1005" i="61"/>
  <c r="F1004" i="61"/>
  <c r="F1003" i="61"/>
  <c r="F1002" i="61"/>
  <c r="F1000" i="61"/>
  <c r="F999" i="61"/>
  <c r="F998" i="61"/>
  <c r="F997" i="61"/>
  <c r="F996" i="61"/>
  <c r="F995" i="61"/>
  <c r="F994" i="61"/>
  <c r="F993" i="61"/>
  <c r="F992" i="61"/>
  <c r="F991" i="61"/>
  <c r="F990" i="61"/>
  <c r="F989" i="61"/>
  <c r="F988" i="61"/>
  <c r="F987" i="61"/>
  <c r="F986" i="61"/>
  <c r="F985" i="61"/>
  <c r="F984" i="61"/>
  <c r="F983" i="61"/>
  <c r="F982" i="61"/>
  <c r="F981" i="61"/>
  <c r="F980" i="61"/>
  <c r="F979" i="61"/>
  <c r="F978" i="61"/>
  <c r="F977" i="61"/>
  <c r="F976" i="61"/>
  <c r="F975" i="61"/>
  <c r="F974" i="61"/>
  <c r="F973" i="61"/>
  <c r="F972" i="61"/>
  <c r="F971" i="61"/>
  <c r="F970" i="61"/>
  <c r="F969" i="61"/>
  <c r="F968" i="61"/>
  <c r="F967" i="61"/>
  <c r="F966" i="61"/>
  <c r="F965" i="61"/>
  <c r="F964" i="61"/>
  <c r="F963" i="61"/>
  <c r="F962" i="61"/>
  <c r="F961" i="61"/>
  <c r="F960" i="61"/>
  <c r="F959" i="61"/>
  <c r="F958" i="61"/>
  <c r="F957" i="61"/>
  <c r="F956" i="61"/>
  <c r="F955" i="61"/>
  <c r="F954" i="61"/>
  <c r="F953" i="61"/>
  <c r="F952" i="61"/>
  <c r="F951" i="61"/>
  <c r="F950" i="61"/>
  <c r="F949" i="61"/>
  <c r="F948" i="61"/>
  <c r="F947" i="61"/>
  <c r="F946" i="61"/>
  <c r="F945" i="61"/>
  <c r="F944" i="61"/>
  <c r="F943" i="61"/>
  <c r="F942" i="61"/>
  <c r="F940" i="61"/>
  <c r="F939" i="61"/>
  <c r="F938" i="61"/>
  <c r="F937" i="61"/>
  <c r="F936" i="61"/>
  <c r="F935" i="61"/>
  <c r="F934" i="61"/>
  <c r="F933" i="61"/>
  <c r="F932" i="61"/>
  <c r="F931" i="61"/>
  <c r="F930" i="61"/>
  <c r="F929" i="61"/>
  <c r="F928" i="61"/>
  <c r="F925" i="61"/>
  <c r="F924" i="61"/>
  <c r="F923" i="61"/>
  <c r="F922" i="61"/>
  <c r="F921" i="61"/>
  <c r="F920" i="61"/>
  <c r="F919" i="61"/>
  <c r="F918" i="61"/>
  <c r="F917" i="61"/>
  <c r="F916" i="61"/>
  <c r="F915" i="61"/>
  <c r="F914" i="61"/>
  <c r="F913" i="61"/>
  <c r="F912" i="61"/>
  <c r="F908" i="61"/>
  <c r="F907" i="61"/>
  <c r="F906" i="61"/>
  <c r="F905" i="61"/>
  <c r="F904" i="61"/>
  <c r="F903" i="61"/>
  <c r="F902" i="61"/>
  <c r="F901" i="61"/>
  <c r="F900" i="61"/>
  <c r="F899" i="61"/>
  <c r="F898" i="61"/>
  <c r="F897" i="61"/>
  <c r="F896" i="61"/>
  <c r="F895" i="61"/>
  <c r="F894" i="61"/>
  <c r="F893" i="61"/>
  <c r="F892" i="61"/>
  <c r="F891" i="61"/>
  <c r="F890" i="61"/>
  <c r="F889" i="61"/>
  <c r="F888" i="61"/>
  <c r="F887" i="61"/>
  <c r="F886" i="61"/>
  <c r="F885" i="61"/>
  <c r="F884" i="61"/>
  <c r="F883" i="61"/>
  <c r="F882" i="61"/>
  <c r="F881" i="61"/>
  <c r="F880" i="61"/>
  <c r="F879" i="61"/>
  <c r="F878" i="61"/>
  <c r="F877" i="61"/>
  <c r="F876" i="61"/>
  <c r="F875" i="61"/>
  <c r="F874" i="61"/>
  <c r="F873" i="61"/>
  <c r="F872" i="61"/>
  <c r="F871" i="61"/>
  <c r="F870" i="61"/>
  <c r="F869" i="61"/>
  <c r="F868" i="61"/>
  <c r="F867" i="61"/>
  <c r="F866" i="61"/>
  <c r="F865" i="61"/>
  <c r="F864" i="61"/>
  <c r="F863" i="61"/>
  <c r="F862" i="61"/>
  <c r="F861" i="61"/>
  <c r="F860" i="61"/>
  <c r="F859" i="61"/>
  <c r="F858" i="61"/>
  <c r="F857" i="61"/>
  <c r="F856" i="61"/>
  <c r="F855" i="61"/>
  <c r="F854" i="61"/>
  <c r="F853" i="61"/>
  <c r="F852" i="61"/>
  <c r="F851" i="61"/>
  <c r="F850" i="61"/>
  <c r="F849" i="61"/>
  <c r="F848" i="61"/>
  <c r="F847" i="61"/>
  <c r="F846" i="61"/>
  <c r="F845" i="61"/>
  <c r="F844" i="61"/>
  <c r="F843" i="61"/>
  <c r="F842" i="61"/>
  <c r="F841" i="61"/>
  <c r="F840" i="61"/>
  <c r="F839" i="61"/>
  <c r="F838" i="61"/>
  <c r="F837" i="61"/>
  <c r="F836" i="61"/>
  <c r="F835" i="61"/>
  <c r="F834" i="61"/>
  <c r="F833" i="61"/>
  <c r="F832" i="61"/>
  <c r="F831" i="61"/>
  <c r="F830" i="61"/>
  <c r="F829" i="61"/>
  <c r="F828" i="61"/>
  <c r="F827" i="61"/>
  <c r="F826" i="61"/>
  <c r="F825" i="61"/>
  <c r="F824" i="61"/>
  <c r="F823" i="61"/>
  <c r="F822" i="61"/>
  <c r="F821" i="61"/>
  <c r="F820" i="61"/>
  <c r="F819" i="61"/>
  <c r="F818" i="61"/>
  <c r="F817" i="61"/>
  <c r="F816" i="61"/>
  <c r="F814" i="61"/>
  <c r="F813" i="61"/>
  <c r="F812" i="61"/>
  <c r="F811" i="61"/>
  <c r="F810" i="61"/>
  <c r="F809" i="61"/>
  <c r="F808" i="61"/>
  <c r="F807" i="61"/>
  <c r="F806" i="61"/>
  <c r="F805" i="61"/>
  <c r="F804" i="61"/>
  <c r="F803" i="61"/>
  <c r="F802" i="61"/>
  <c r="F801" i="61"/>
  <c r="F800" i="61"/>
  <c r="F799" i="61"/>
  <c r="F798" i="61"/>
  <c r="F797" i="61"/>
  <c r="F796" i="61"/>
  <c r="F773" i="61"/>
  <c r="F772" i="61"/>
  <c r="F771" i="61"/>
  <c r="F770" i="61"/>
  <c r="F769" i="61"/>
  <c r="F768" i="61"/>
  <c r="F767" i="61"/>
  <c r="F766" i="61"/>
  <c r="F765" i="61"/>
  <c r="F764" i="61"/>
  <c r="F763" i="61"/>
  <c r="F762" i="61"/>
  <c r="F761" i="61"/>
  <c r="F760" i="61"/>
  <c r="F759" i="61"/>
  <c r="F758" i="61"/>
  <c r="F757" i="61"/>
  <c r="F756" i="61"/>
  <c r="F755" i="61"/>
  <c r="F754" i="61"/>
  <c r="F753" i="61"/>
  <c r="F752" i="61"/>
  <c r="F751" i="61"/>
  <c r="F750" i="61"/>
  <c r="F749" i="61"/>
  <c r="F748" i="61"/>
  <c r="F747" i="61"/>
  <c r="F746" i="61"/>
  <c r="F745" i="61"/>
  <c r="F744" i="61"/>
  <c r="F743" i="61"/>
  <c r="F742" i="61"/>
  <c r="F741" i="61"/>
  <c r="F740" i="61"/>
  <c r="F739" i="61"/>
  <c r="F738" i="61"/>
  <c r="F737" i="61"/>
  <c r="F736" i="61"/>
  <c r="F735" i="61"/>
  <c r="F733" i="61"/>
  <c r="F732" i="61"/>
  <c r="F731" i="61"/>
  <c r="F730" i="61"/>
  <c r="F729" i="61"/>
  <c r="F728" i="61"/>
  <c r="F727" i="61"/>
  <c r="F726" i="61"/>
  <c r="F725" i="61"/>
  <c r="F724" i="61"/>
  <c r="F723" i="61"/>
  <c r="F722" i="61"/>
  <c r="F721" i="61"/>
  <c r="F720" i="61"/>
  <c r="F719" i="61"/>
  <c r="F718" i="61"/>
  <c r="F717" i="61"/>
  <c r="F716" i="61"/>
  <c r="F715" i="61"/>
  <c r="F714" i="61"/>
  <c r="F713" i="61"/>
  <c r="F712" i="61"/>
  <c r="F711" i="61"/>
  <c r="F710" i="61"/>
  <c r="F709" i="61"/>
  <c r="F708" i="61"/>
  <c r="F707" i="61"/>
  <c r="F706" i="61"/>
  <c r="F705" i="61"/>
  <c r="F704" i="61"/>
  <c r="F703" i="61"/>
  <c r="F702" i="61"/>
  <c r="F701" i="61"/>
  <c r="F698" i="61"/>
  <c r="F697" i="61"/>
  <c r="F696" i="61"/>
  <c r="F695" i="61"/>
  <c r="F694" i="61"/>
  <c r="F693" i="61"/>
  <c r="F692" i="61"/>
  <c r="F691" i="61"/>
  <c r="F690" i="61"/>
  <c r="F689" i="61"/>
  <c r="F688" i="61"/>
  <c r="F687" i="61"/>
  <c r="F686" i="61"/>
  <c r="F685" i="61"/>
  <c r="F684" i="61"/>
  <c r="F683" i="61"/>
  <c r="F682" i="61"/>
  <c r="F680" i="61"/>
  <c r="F679" i="61"/>
  <c r="F678" i="61"/>
  <c r="F677" i="61"/>
  <c r="F676" i="61"/>
  <c r="F675" i="61"/>
  <c r="F674" i="61"/>
  <c r="F673" i="61"/>
  <c r="F672" i="61"/>
  <c r="F671" i="61"/>
  <c r="F670" i="61"/>
  <c r="F669" i="61"/>
  <c r="F668" i="61"/>
  <c r="F667" i="61"/>
  <c r="F666" i="61"/>
  <c r="F665" i="61"/>
  <c r="F664" i="61"/>
  <c r="F663" i="61"/>
  <c r="F662" i="61"/>
  <c r="F661" i="61"/>
  <c r="F660" i="61"/>
  <c r="F659" i="61"/>
  <c r="F658" i="61"/>
  <c r="F657" i="61"/>
  <c r="F656" i="61"/>
  <c r="F655" i="61"/>
  <c r="F654" i="61"/>
  <c r="F653" i="61"/>
  <c r="F652" i="61"/>
  <c r="F651" i="61"/>
  <c r="F650" i="61"/>
  <c r="F649" i="61"/>
  <c r="F648" i="61"/>
  <c r="F647" i="61"/>
  <c r="F646" i="61"/>
  <c r="F645" i="61"/>
  <c r="F644" i="61"/>
  <c r="F643" i="61"/>
  <c r="F642" i="61"/>
  <c r="F641" i="61"/>
  <c r="F640" i="61"/>
  <c r="F639" i="61"/>
  <c r="F638" i="61"/>
  <c r="F637" i="61"/>
  <c r="F636" i="61"/>
  <c r="F635" i="61"/>
  <c r="F634" i="61"/>
  <c r="F633" i="61"/>
  <c r="F632" i="61"/>
  <c r="F631" i="61"/>
  <c r="F630" i="61"/>
  <c r="F629" i="61"/>
  <c r="F628" i="61"/>
  <c r="F627" i="61"/>
  <c r="F626" i="61"/>
  <c r="F625" i="61"/>
  <c r="F624" i="61"/>
  <c r="F623" i="61"/>
  <c r="F620" i="61"/>
  <c r="F619" i="61"/>
  <c r="F618" i="61"/>
  <c r="F617" i="61"/>
  <c r="F616" i="61"/>
  <c r="F615" i="61"/>
  <c r="F614" i="61"/>
  <c r="F613" i="61"/>
  <c r="F612" i="61"/>
  <c r="F611" i="61"/>
  <c r="F610" i="61"/>
  <c r="F609" i="61"/>
  <c r="F608" i="61"/>
  <c r="F607" i="61"/>
  <c r="F606" i="61"/>
  <c r="C588" i="61"/>
  <c r="C587" i="61"/>
  <c r="C586" i="61"/>
  <c r="C585" i="61"/>
  <c r="C584" i="61"/>
  <c r="C583" i="61"/>
  <c r="C582" i="61"/>
  <c r="C581" i="61"/>
  <c r="C580" i="61"/>
  <c r="C579" i="61"/>
  <c r="C578" i="61"/>
  <c r="C577" i="61"/>
  <c r="C576" i="61"/>
  <c r="C575" i="61"/>
  <c r="F574" i="61"/>
  <c r="C573" i="61"/>
  <c r="C569" i="61"/>
  <c r="C568" i="61"/>
  <c r="C567" i="61"/>
  <c r="F566" i="61"/>
  <c r="C565" i="61"/>
  <c r="C564" i="61"/>
  <c r="C563" i="61"/>
  <c r="C562" i="61"/>
  <c r="C561" i="61"/>
  <c r="C560" i="61"/>
  <c r="C559" i="61"/>
  <c r="C558" i="61"/>
  <c r="C556" i="61"/>
  <c r="C555" i="61"/>
  <c r="C554" i="61"/>
  <c r="C553" i="61"/>
  <c r="C552" i="61"/>
  <c r="C551" i="61"/>
  <c r="C550" i="61"/>
  <c r="C549" i="61"/>
  <c r="C548" i="61"/>
  <c r="C547" i="61"/>
  <c r="C546" i="61"/>
  <c r="C545" i="61"/>
  <c r="C544" i="61"/>
  <c r="C543" i="61"/>
  <c r="C542" i="61"/>
  <c r="C541" i="61"/>
  <c r="F538" i="61"/>
  <c r="C537" i="61"/>
  <c r="C536" i="61"/>
  <c r="C535" i="61"/>
  <c r="C534" i="61"/>
  <c r="C533" i="61"/>
  <c r="C532" i="61"/>
  <c r="C531" i="61"/>
  <c r="C530" i="61"/>
  <c r="C529" i="61"/>
  <c r="C528" i="61"/>
  <c r="C527" i="61"/>
  <c r="C526" i="61"/>
  <c r="F525" i="61"/>
  <c r="C524" i="61"/>
  <c r="C523" i="61"/>
  <c r="C522" i="61"/>
  <c r="C521" i="61"/>
  <c r="C520" i="61"/>
  <c r="C519" i="61"/>
  <c r="C518" i="61"/>
  <c r="C517" i="61"/>
  <c r="C516" i="61"/>
  <c r="C515" i="61"/>
  <c r="C514" i="61"/>
  <c r="C513" i="61"/>
  <c r="C512" i="61"/>
  <c r="C511" i="61"/>
  <c r="C510" i="61"/>
  <c r="C509" i="61"/>
  <c r="C508" i="61"/>
  <c r="C507" i="61"/>
  <c r="C506" i="61"/>
  <c r="C505" i="61"/>
  <c r="C504" i="61"/>
  <c r="F503" i="61"/>
  <c r="F502" i="61"/>
  <c r="F501" i="61"/>
  <c r="F500" i="61"/>
  <c r="F499" i="61"/>
  <c r="F498" i="61"/>
  <c r="F497" i="61"/>
  <c r="F496" i="61"/>
  <c r="F495" i="61"/>
  <c r="F494" i="61"/>
  <c r="F493" i="61"/>
  <c r="F492" i="61"/>
  <c r="F491" i="61"/>
  <c r="F490" i="61"/>
  <c r="F489" i="61"/>
  <c r="F488" i="61"/>
  <c r="F487" i="61"/>
  <c r="H799" i="36"/>
  <c r="H798" i="36"/>
  <c r="H751" i="36"/>
  <c r="H752" i="36"/>
  <c r="H754" i="36"/>
  <c r="H755" i="36"/>
  <c r="H756" i="36"/>
  <c r="H757" i="36"/>
  <c r="H758" i="36"/>
  <c r="H759" i="36"/>
  <c r="H761" i="36"/>
  <c r="H762" i="36"/>
  <c r="H763" i="36"/>
  <c r="H764" i="36"/>
  <c r="H765" i="36"/>
  <c r="H766" i="36"/>
  <c r="H753" i="36"/>
  <c r="R152" i="28"/>
  <c r="R150" i="28"/>
  <c r="F205" i="28"/>
  <c r="G205" i="28" s="1"/>
  <c r="F185" i="28"/>
  <c r="G185" i="28" s="1"/>
  <c r="F162" i="28"/>
  <c r="D162" i="28"/>
  <c r="C201" i="28"/>
  <c r="C181" i="28"/>
  <c r="C166" i="28"/>
  <c r="F158" i="28"/>
  <c r="D158" i="28"/>
  <c r="F154" i="28"/>
  <c r="D154" i="28"/>
  <c r="F150" i="28"/>
  <c r="D150" i="28"/>
  <c r="H487" i="59"/>
  <c r="H486" i="59"/>
  <c r="H485" i="59"/>
  <c r="H484" i="59"/>
  <c r="H483" i="59"/>
  <c r="H482" i="59"/>
  <c r="H481" i="59"/>
  <c r="H480" i="59"/>
  <c r="H479" i="59"/>
  <c r="H478" i="59"/>
  <c r="H477" i="59"/>
  <c r="H476" i="59"/>
  <c r="H400" i="59"/>
  <c r="H399" i="59"/>
  <c r="H398" i="59"/>
  <c r="H397" i="59"/>
  <c r="H396" i="59"/>
  <c r="H395" i="59"/>
  <c r="H394" i="59"/>
  <c r="H393" i="59"/>
  <c r="H392" i="59"/>
  <c r="H391" i="59"/>
  <c r="H390" i="59"/>
  <c r="H389" i="59"/>
  <c r="H388" i="59"/>
  <c r="H387" i="59"/>
  <c r="H386" i="59"/>
  <c r="H385" i="59"/>
  <c r="H384" i="59"/>
  <c r="H383" i="59"/>
  <c r="H382" i="59"/>
  <c r="H381" i="59"/>
  <c r="H380" i="59"/>
  <c r="H379" i="59"/>
  <c r="H378" i="59"/>
  <c r="H377" i="59"/>
  <c r="H376" i="59"/>
  <c r="H375" i="59"/>
  <c r="H374" i="59"/>
  <c r="H373" i="59"/>
  <c r="H372" i="59"/>
  <c r="H371" i="59"/>
  <c r="H370" i="59"/>
  <c r="H369" i="59"/>
  <c r="H368" i="59"/>
  <c r="H367" i="59"/>
  <c r="H366" i="59"/>
  <c r="H365" i="59"/>
  <c r="H364" i="59"/>
  <c r="H363" i="59"/>
  <c r="H362" i="59"/>
  <c r="H361" i="59"/>
  <c r="H360" i="59"/>
  <c r="H359" i="59"/>
  <c r="H358" i="59"/>
  <c r="H357" i="59"/>
  <c r="H356" i="59"/>
  <c r="H355" i="59"/>
  <c r="H353" i="59"/>
  <c r="H352" i="59"/>
  <c r="H351" i="59"/>
  <c r="H350" i="59"/>
  <c r="H349" i="59"/>
  <c r="H348" i="59"/>
  <c r="H347" i="59"/>
  <c r="H344" i="59"/>
  <c r="H343" i="59"/>
  <c r="H342" i="59"/>
  <c r="H341" i="59"/>
  <c r="H340" i="59"/>
  <c r="H339" i="59"/>
  <c r="H338" i="59"/>
  <c r="H337" i="59"/>
  <c r="H336" i="59"/>
  <c r="H335" i="59"/>
  <c r="H334" i="59"/>
  <c r="H333" i="59"/>
  <c r="H332" i="59"/>
  <c r="H331" i="59"/>
  <c r="H330" i="59"/>
  <c r="H329" i="59"/>
  <c r="H328" i="59"/>
  <c r="H327" i="59"/>
  <c r="H326" i="59"/>
  <c r="H325" i="59"/>
  <c r="H324" i="59"/>
  <c r="H320" i="59"/>
  <c r="H319" i="59"/>
  <c r="H318" i="59"/>
  <c r="H317" i="59"/>
  <c r="H316" i="59"/>
  <c r="H315" i="59"/>
  <c r="H314" i="59"/>
  <c r="H313" i="59"/>
  <c r="H312" i="59"/>
  <c r="H311" i="59"/>
  <c r="H310" i="59"/>
  <c r="H309" i="59"/>
  <c r="H308" i="59"/>
  <c r="H307" i="59"/>
  <c r="H306" i="59"/>
  <c r="H305" i="59"/>
  <c r="H304" i="59"/>
  <c r="H303" i="59"/>
  <c r="H302" i="59"/>
  <c r="H301" i="59"/>
  <c r="H300" i="59"/>
  <c r="H299" i="59"/>
  <c r="H298" i="59"/>
  <c r="H297" i="59"/>
  <c r="H296" i="59"/>
  <c r="H295" i="59"/>
  <c r="H289" i="59"/>
  <c r="H288" i="59"/>
  <c r="H287" i="59"/>
  <c r="H286" i="59"/>
  <c r="H285" i="59"/>
  <c r="H284" i="59"/>
  <c r="H283" i="59"/>
  <c r="H282" i="59"/>
  <c r="H281" i="59"/>
  <c r="H280" i="59"/>
  <c r="H279" i="59"/>
  <c r="H278" i="59"/>
  <c r="H277" i="59"/>
  <c r="H276" i="59"/>
  <c r="H275" i="59"/>
  <c r="H274" i="59"/>
  <c r="H273" i="59"/>
  <c r="H272" i="59"/>
  <c r="H271" i="59"/>
  <c r="H270" i="59"/>
  <c r="H269" i="59"/>
  <c r="H268" i="59"/>
  <c r="H267" i="59"/>
  <c r="H266" i="59"/>
  <c r="H265" i="59"/>
  <c r="H264" i="59"/>
  <c r="H263" i="59"/>
  <c r="H262" i="59"/>
  <c r="H261" i="59"/>
  <c r="H260" i="59"/>
  <c r="H259" i="59"/>
  <c r="H258" i="59"/>
  <c r="H257" i="59"/>
  <c r="H256" i="59"/>
  <c r="H255" i="59"/>
  <c r="H254" i="59"/>
  <c r="H253" i="59"/>
  <c r="H252" i="59"/>
  <c r="H251" i="59"/>
  <c r="H250" i="59"/>
  <c r="H249" i="59"/>
  <c r="H248" i="59"/>
  <c r="H247" i="59"/>
  <c r="H246" i="59"/>
  <c r="H245" i="59"/>
  <c r="H244" i="59"/>
  <c r="H243" i="59"/>
  <c r="H242" i="59"/>
  <c r="H241" i="59"/>
  <c r="H240" i="59"/>
  <c r="H239" i="59"/>
  <c r="H238" i="59"/>
  <c r="H237" i="59"/>
  <c r="H236" i="59"/>
  <c r="H234" i="59"/>
  <c r="H230" i="59"/>
  <c r="H229" i="59"/>
  <c r="H228" i="59"/>
  <c r="H227" i="59"/>
  <c r="H226" i="59"/>
  <c r="H225" i="59"/>
  <c r="H224" i="59"/>
  <c r="H223" i="59"/>
  <c r="H222" i="59"/>
  <c r="H221" i="59"/>
  <c r="H220" i="59"/>
  <c r="H219" i="59"/>
  <c r="H218" i="59"/>
  <c r="H217" i="59"/>
  <c r="H216" i="59"/>
  <c r="H215" i="59"/>
  <c r="H214" i="59"/>
  <c r="H213" i="59"/>
  <c r="H212" i="59"/>
  <c r="H211" i="59"/>
  <c r="H210" i="59"/>
  <c r="H209" i="59"/>
  <c r="H208" i="59"/>
  <c r="H207" i="59"/>
  <c r="H206" i="59"/>
  <c r="H205" i="59"/>
  <c r="H201" i="59"/>
  <c r="H200" i="59"/>
  <c r="H199" i="59"/>
  <c r="H198" i="59"/>
  <c r="H197" i="59"/>
  <c r="H196" i="59"/>
  <c r="H195" i="59"/>
  <c r="H194" i="59"/>
  <c r="H193" i="59"/>
  <c r="H192" i="59"/>
  <c r="H191" i="59"/>
  <c r="H190" i="59"/>
  <c r="H189" i="59"/>
  <c r="H188" i="59"/>
  <c r="H187" i="59"/>
  <c r="H186" i="59"/>
  <c r="H185" i="59"/>
  <c r="H184" i="59"/>
  <c r="H183" i="59"/>
  <c r="H182" i="59"/>
  <c r="H181" i="59"/>
  <c r="H180" i="59"/>
  <c r="H179" i="59"/>
  <c r="H178" i="59"/>
  <c r="H177" i="59"/>
  <c r="H176" i="59"/>
  <c r="H175" i="59"/>
  <c r="H174" i="59"/>
  <c r="H168" i="59"/>
  <c r="H167" i="59"/>
  <c r="H166" i="59"/>
  <c r="H165" i="59"/>
  <c r="H164" i="59"/>
  <c r="H163" i="59"/>
  <c r="H162" i="59"/>
  <c r="H161" i="59"/>
  <c r="H160" i="59"/>
  <c r="H159" i="59"/>
  <c r="H158" i="59"/>
  <c r="H157" i="59"/>
  <c r="H156" i="59"/>
  <c r="H155" i="59"/>
  <c r="H154" i="59"/>
  <c r="H153" i="59"/>
  <c r="H152" i="59"/>
  <c r="H151" i="59"/>
  <c r="H150" i="59"/>
  <c r="H149" i="59"/>
  <c r="H148" i="59"/>
  <c r="H147" i="59"/>
  <c r="H146" i="59"/>
  <c r="H145" i="59"/>
  <c r="H144" i="59"/>
  <c r="H143" i="59"/>
  <c r="H139" i="59"/>
  <c r="H138" i="59"/>
  <c r="H137" i="59"/>
  <c r="H136" i="59"/>
  <c r="H135" i="59"/>
  <c r="H134" i="59"/>
  <c r="H133" i="59"/>
  <c r="H132" i="59"/>
  <c r="H131" i="59"/>
  <c r="H130" i="59"/>
  <c r="H129" i="59"/>
  <c r="H128" i="59"/>
  <c r="H127" i="59"/>
  <c r="H126" i="59"/>
  <c r="H125" i="59"/>
  <c r="H124" i="59"/>
  <c r="H123" i="59"/>
  <c r="H122" i="59"/>
  <c r="H121" i="59"/>
  <c r="H120" i="59"/>
  <c r="H119" i="59"/>
  <c r="H117" i="59"/>
  <c r="H116" i="59"/>
  <c r="H115" i="59"/>
  <c r="H114" i="59"/>
  <c r="H113" i="59"/>
  <c r="H112" i="59"/>
  <c r="H111" i="59"/>
  <c r="H110" i="59"/>
  <c r="H109" i="59"/>
  <c r="H108" i="59"/>
  <c r="H107" i="59"/>
  <c r="H106" i="59"/>
  <c r="H105" i="59"/>
  <c r="H104" i="59"/>
  <c r="H103" i="59"/>
  <c r="H102" i="59"/>
  <c r="H101" i="59"/>
  <c r="H100" i="59"/>
  <c r="H99" i="59"/>
  <c r="H98" i="59"/>
  <c r="H97" i="59"/>
  <c r="H96" i="59"/>
  <c r="H95" i="59"/>
  <c r="H94" i="59"/>
  <c r="H91" i="59"/>
  <c r="H90" i="59"/>
  <c r="H89" i="59"/>
  <c r="H88" i="59"/>
  <c r="H87" i="59"/>
  <c r="H86" i="59"/>
  <c r="H85" i="59"/>
  <c r="H84" i="59"/>
  <c r="H83" i="59"/>
  <c r="H82" i="59"/>
  <c r="H81" i="59"/>
  <c r="H80" i="59"/>
  <c r="H79" i="59"/>
  <c r="H78" i="59"/>
  <c r="H77" i="59"/>
  <c r="H76" i="59"/>
  <c r="H75" i="59"/>
  <c r="H74" i="59"/>
  <c r="H73" i="59"/>
  <c r="H72" i="59"/>
  <c r="H71" i="59"/>
  <c r="H70" i="59"/>
  <c r="H69" i="59"/>
  <c r="H68" i="59"/>
  <c r="H67" i="59"/>
  <c r="H66" i="59"/>
  <c r="H65" i="59"/>
  <c r="H64" i="59"/>
  <c r="H63" i="59"/>
  <c r="H62" i="59"/>
  <c r="H61" i="59"/>
  <c r="H60" i="59"/>
  <c r="H59" i="59"/>
  <c r="H58" i="59"/>
  <c r="H56" i="59"/>
  <c r="H55" i="59"/>
  <c r="H54" i="59"/>
  <c r="H53" i="59"/>
  <c r="H52" i="59"/>
  <c r="H51" i="59"/>
  <c r="H50" i="59"/>
  <c r="H49" i="59"/>
  <c r="H48" i="59"/>
  <c r="H47" i="59"/>
  <c r="H46" i="59"/>
  <c r="H45" i="59"/>
  <c r="H44" i="59"/>
  <c r="H43" i="59"/>
  <c r="H42" i="59"/>
  <c r="H41" i="59"/>
  <c r="H40" i="59"/>
  <c r="H39" i="59"/>
  <c r="H38" i="59"/>
  <c r="H37" i="59"/>
  <c r="H36" i="59"/>
  <c r="H35" i="59"/>
  <c r="H34" i="59"/>
  <c r="H33" i="59"/>
  <c r="H32" i="59"/>
  <c r="H30" i="59"/>
  <c r="H29" i="59"/>
  <c r="H28" i="59"/>
  <c r="H27" i="59"/>
  <c r="H26" i="59"/>
  <c r="H25" i="59"/>
  <c r="H24" i="59"/>
  <c r="H23" i="59"/>
  <c r="H22" i="59"/>
  <c r="H21" i="59"/>
  <c r="H20" i="59"/>
  <c r="H19" i="59"/>
  <c r="H18" i="59"/>
  <c r="H17" i="59"/>
  <c r="H16" i="59"/>
  <c r="H15" i="59"/>
  <c r="H14" i="59"/>
  <c r="H13" i="59"/>
  <c r="H12" i="59"/>
  <c r="H11" i="59"/>
  <c r="H10" i="59"/>
  <c r="H9" i="59"/>
  <c r="H8" i="59"/>
  <c r="H7" i="59"/>
  <c r="H6" i="59"/>
  <c r="H5" i="59"/>
  <c r="H4" i="59"/>
  <c r="H3" i="59"/>
  <c r="H2" i="59"/>
  <c r="AA5" i="57"/>
  <c r="AA6" i="57"/>
  <c r="AA8" i="57"/>
  <c r="AA9" i="57"/>
  <c r="AA10" i="57"/>
  <c r="AA11" i="57"/>
  <c r="AA13" i="57"/>
  <c r="AA14" i="57"/>
  <c r="AA15" i="57"/>
  <c r="AA16" i="57"/>
  <c r="AA17" i="57"/>
  <c r="AA18" i="57"/>
  <c r="AA19" i="57"/>
  <c r="AA22" i="57"/>
  <c r="AA24" i="57"/>
  <c r="AA25" i="57"/>
  <c r="AA26" i="57"/>
  <c r="AA27" i="57"/>
  <c r="AA28" i="57"/>
  <c r="AA29" i="57"/>
  <c r="AA31" i="57"/>
  <c r="AA32" i="57"/>
  <c r="AA33" i="57"/>
  <c r="AA34" i="57"/>
  <c r="AA35" i="57"/>
  <c r="AA36" i="57"/>
  <c r="AA37" i="57"/>
  <c r="AA38" i="57"/>
  <c r="AA39" i="57"/>
  <c r="AA40" i="57"/>
  <c r="AA41" i="57"/>
  <c r="AA42" i="57"/>
  <c r="AA43" i="57"/>
  <c r="AA44" i="57"/>
  <c r="AA45" i="57"/>
  <c r="AA46" i="57"/>
  <c r="AA47" i="57"/>
  <c r="AA48" i="57"/>
  <c r="AA51" i="57"/>
  <c r="AA54" i="57"/>
  <c r="AA55" i="57"/>
  <c r="AA56" i="57"/>
  <c r="AA57" i="57"/>
  <c r="AA59" i="57"/>
  <c r="AA60" i="57"/>
  <c r="AA62" i="57"/>
  <c r="AA63" i="57"/>
  <c r="AA65" i="57"/>
  <c r="AA66" i="57"/>
  <c r="AA67" i="57"/>
  <c r="AA70" i="57"/>
  <c r="AA71" i="57"/>
  <c r="AA72" i="57"/>
  <c r="AA74" i="57"/>
  <c r="AA75" i="57"/>
  <c r="AA76" i="57"/>
  <c r="AA77" i="57"/>
  <c r="AA78" i="57"/>
  <c r="AA79" i="57"/>
  <c r="AA81" i="57"/>
  <c r="AA82" i="57"/>
  <c r="AA83" i="57"/>
  <c r="AA84" i="57"/>
  <c r="AA85" i="57"/>
  <c r="AA87" i="57"/>
  <c r="AA88" i="57"/>
  <c r="AA89" i="57"/>
  <c r="AA90" i="57"/>
  <c r="AA91" i="57"/>
  <c r="AA92" i="57"/>
  <c r="AA93" i="57"/>
  <c r="AA94" i="57"/>
  <c r="AA95" i="57"/>
  <c r="AA97" i="57"/>
  <c r="AA99" i="57"/>
  <c r="AA100" i="57"/>
  <c r="AA102" i="57"/>
  <c r="AA103" i="57"/>
  <c r="AA105" i="57"/>
  <c r="AA106" i="57"/>
  <c r="AA107" i="57"/>
  <c r="AA109" i="57"/>
  <c r="AA110" i="57"/>
  <c r="AA111" i="57"/>
  <c r="AA112" i="57"/>
  <c r="AA113" i="57"/>
  <c r="AA114" i="57"/>
  <c r="AA115" i="57"/>
  <c r="AA116" i="57"/>
  <c r="AA118" i="57"/>
  <c r="AA119" i="57"/>
  <c r="AA121" i="57"/>
  <c r="AA122" i="57"/>
  <c r="AA123" i="57"/>
  <c r="AA124" i="57"/>
  <c r="AA4" i="57"/>
  <c r="H168" i="57"/>
  <c r="H167" i="57"/>
  <c r="H166" i="57"/>
  <c r="H165" i="57"/>
  <c r="H164" i="57"/>
  <c r="H163" i="57"/>
  <c r="H162" i="57"/>
  <c r="H161" i="57"/>
  <c r="H160" i="57"/>
  <c r="H159" i="57"/>
  <c r="H158" i="57"/>
  <c r="H157" i="57"/>
  <c r="H156" i="57"/>
  <c r="H155" i="57"/>
  <c r="H154" i="57"/>
  <c r="H153" i="57"/>
  <c r="H152" i="57"/>
  <c r="H151" i="57"/>
  <c r="H150" i="57"/>
  <c r="H149" i="57"/>
  <c r="H148" i="57"/>
  <c r="H147" i="57"/>
  <c r="H146" i="57"/>
  <c r="H145" i="57"/>
  <c r="H144" i="57"/>
  <c r="H143" i="57"/>
  <c r="AA404" i="46"/>
  <c r="AA403" i="46"/>
  <c r="AA402" i="46"/>
  <c r="AA401" i="46"/>
  <c r="AA399" i="46"/>
  <c r="AA397" i="46"/>
  <c r="AA396" i="46"/>
  <c r="AA395" i="46"/>
  <c r="AA394" i="46"/>
  <c r="AA393" i="46"/>
  <c r="AA392" i="46"/>
  <c r="AA391" i="46"/>
  <c r="AA390" i="46"/>
  <c r="AA389" i="46"/>
  <c r="AA388" i="46"/>
  <c r="AA427" i="46"/>
  <c r="AA426" i="46"/>
  <c r="AA425" i="46"/>
  <c r="AA424" i="46"/>
  <c r="AA423" i="46"/>
  <c r="AA422" i="46"/>
  <c r="AA421" i="46"/>
  <c r="AA420" i="46"/>
  <c r="AA419" i="46"/>
  <c r="AA418" i="46"/>
  <c r="AA417" i="46"/>
  <c r="AA416" i="46"/>
  <c r="AA415" i="46"/>
  <c r="AA414" i="46"/>
  <c r="AA413" i="46"/>
  <c r="AA411" i="46"/>
  <c r="AA410" i="46"/>
  <c r="AA409" i="46"/>
  <c r="AA408" i="46"/>
  <c r="AA406" i="46"/>
  <c r="AA473" i="46"/>
  <c r="AA472" i="46"/>
  <c r="AA471" i="46"/>
  <c r="AA469" i="46"/>
  <c r="AA467" i="46"/>
  <c r="AA466" i="46"/>
  <c r="AA464" i="46"/>
  <c r="AA462" i="46"/>
  <c r="AA461" i="46"/>
  <c r="AA459" i="46"/>
  <c r="AA458" i="46"/>
  <c r="AA457" i="46"/>
  <c r="AA456" i="46"/>
  <c r="AA454" i="46"/>
  <c r="AA452" i="46"/>
  <c r="AA451" i="46"/>
  <c r="AA450" i="46"/>
  <c r="AA449" i="46"/>
  <c r="AA447" i="46"/>
  <c r="AA446" i="46"/>
  <c r="AA445" i="46"/>
  <c r="AA442" i="46"/>
  <c r="AA441" i="46"/>
  <c r="AA440" i="46"/>
  <c r="AA439" i="46"/>
  <c r="AA438" i="46"/>
  <c r="AA437" i="46"/>
  <c r="AA436" i="46"/>
  <c r="AA434" i="46"/>
  <c r="AA433" i="46"/>
  <c r="AA432" i="46"/>
  <c r="AA431" i="46"/>
  <c r="AA429" i="46"/>
  <c r="AA255" i="46"/>
  <c r="AA254" i="46"/>
  <c r="AA253" i="46"/>
  <c r="AA252" i="46"/>
  <c r="AA251" i="46"/>
  <c r="AA249" i="46"/>
  <c r="AA246" i="46"/>
  <c r="AA245" i="46"/>
  <c r="AA244" i="46"/>
  <c r="AA242" i="46"/>
  <c r="AA241" i="46"/>
  <c r="AA240" i="46"/>
  <c r="AA239" i="46"/>
  <c r="AA238" i="46"/>
  <c r="AA237" i="46"/>
  <c r="AA236" i="46"/>
  <c r="AA235" i="46"/>
  <c r="AA234" i="46"/>
  <c r="AA233" i="46"/>
  <c r="AA232" i="46"/>
  <c r="AA231" i="46"/>
  <c r="AA230" i="46"/>
  <c r="AA229" i="46"/>
  <c r="AA227" i="46"/>
  <c r="AA226" i="46"/>
  <c r="AA225" i="46"/>
  <c r="AA224" i="46"/>
  <c r="AA223" i="46"/>
  <c r="AA222" i="46"/>
  <c r="AA221" i="46"/>
  <c r="AA220" i="46"/>
  <c r="AA218" i="46"/>
  <c r="AA214" i="46"/>
  <c r="AA213" i="46"/>
  <c r="AA212" i="46"/>
  <c r="AA211" i="46"/>
  <c r="AA208" i="46"/>
  <c r="AA207" i="46"/>
  <c r="AA206" i="46"/>
  <c r="AA205" i="46"/>
  <c r="AA204" i="46"/>
  <c r="AA203" i="46"/>
  <c r="AA202" i="46"/>
  <c r="AA201" i="46"/>
  <c r="AA200" i="46"/>
  <c r="AA199" i="46"/>
  <c r="AA198" i="46"/>
  <c r="AA197" i="46"/>
  <c r="AA194" i="46"/>
  <c r="AA193" i="46"/>
  <c r="AA192" i="46"/>
  <c r="AA191" i="46"/>
  <c r="AA189" i="46"/>
  <c r="AA188" i="46"/>
  <c r="AA187" i="46"/>
  <c r="AA186" i="46"/>
  <c r="AA184" i="46"/>
  <c r="AA183" i="46"/>
  <c r="AA182" i="46"/>
  <c r="AA181" i="46"/>
  <c r="AA180" i="46"/>
  <c r="AA179" i="46"/>
  <c r="AA178" i="46"/>
  <c r="AA177" i="46"/>
  <c r="H514" i="46"/>
  <c r="H513" i="46"/>
  <c r="H512" i="46"/>
  <c r="H511" i="46"/>
  <c r="H510" i="46"/>
  <c r="H509" i="46"/>
  <c r="H508" i="46"/>
  <c r="H507" i="46"/>
  <c r="H506" i="46"/>
  <c r="H505" i="46"/>
  <c r="H504" i="46"/>
  <c r="H503" i="46"/>
  <c r="H502" i="46"/>
  <c r="H501" i="46"/>
  <c r="H500" i="46"/>
  <c r="H499" i="46"/>
  <c r="H498" i="46"/>
  <c r="H497" i="46"/>
  <c r="H496" i="46"/>
  <c r="H495" i="46"/>
  <c r="H494" i="46"/>
  <c r="H493" i="46"/>
  <c r="H492" i="46"/>
  <c r="H491" i="46"/>
  <c r="H490" i="46"/>
  <c r="H489" i="46"/>
  <c r="H139" i="57"/>
  <c r="H138" i="57"/>
  <c r="H137" i="57"/>
  <c r="H136" i="57"/>
  <c r="H135" i="57"/>
  <c r="H134" i="57"/>
  <c r="H133" i="57"/>
  <c r="H132" i="57"/>
  <c r="H131" i="57"/>
  <c r="H130" i="57"/>
  <c r="H129" i="57"/>
  <c r="H128" i="57"/>
  <c r="H127" i="57"/>
  <c r="H126" i="57"/>
  <c r="H125" i="57"/>
  <c r="H124" i="57"/>
  <c r="H123" i="57"/>
  <c r="H122" i="57"/>
  <c r="H121" i="57"/>
  <c r="H120" i="57"/>
  <c r="H119" i="57"/>
  <c r="H488" i="46"/>
  <c r="H487" i="46"/>
  <c r="H486" i="46"/>
  <c r="H485" i="46"/>
  <c r="H484" i="46"/>
  <c r="H483" i="46"/>
  <c r="H482" i="46"/>
  <c r="H481" i="46"/>
  <c r="H480" i="46"/>
  <c r="H479" i="46"/>
  <c r="H478" i="46"/>
  <c r="H477" i="46"/>
  <c r="H476" i="46"/>
  <c r="H475" i="46"/>
  <c r="H474" i="46"/>
  <c r="H473" i="46"/>
  <c r="H472" i="46"/>
  <c r="H471" i="46"/>
  <c r="H470" i="46"/>
  <c r="H469" i="46"/>
  <c r="H468" i="46"/>
  <c r="H467" i="46"/>
  <c r="H466" i="46"/>
  <c r="H465" i="46"/>
  <c r="H464" i="46"/>
  <c r="H463" i="46"/>
  <c r="H462" i="46"/>
  <c r="H461" i="46"/>
  <c r="G154" i="28" l="1"/>
  <c r="G158" i="28"/>
  <c r="G162" i="28"/>
  <c r="G150" i="28"/>
  <c r="H117" i="57"/>
  <c r="H116" i="57"/>
  <c r="H115" i="57"/>
  <c r="H114" i="57"/>
  <c r="H113" i="57"/>
  <c r="H112" i="57"/>
  <c r="H111" i="57"/>
  <c r="H110" i="57"/>
  <c r="H109" i="57"/>
  <c r="H108" i="57"/>
  <c r="H107" i="57"/>
  <c r="H106" i="57"/>
  <c r="H105" i="57"/>
  <c r="H104" i="57"/>
  <c r="H103" i="57"/>
  <c r="H102" i="57"/>
  <c r="H101" i="57"/>
  <c r="H100" i="57"/>
  <c r="H99" i="57"/>
  <c r="H98" i="57"/>
  <c r="H97" i="57"/>
  <c r="H96" i="57"/>
  <c r="H95" i="57"/>
  <c r="H94" i="57"/>
  <c r="H91" i="57"/>
  <c r="H90" i="57"/>
  <c r="H89" i="57"/>
  <c r="H88" i="57"/>
  <c r="H87" i="57"/>
  <c r="H86" i="57"/>
  <c r="H85" i="57"/>
  <c r="H84" i="57"/>
  <c r="H83" i="57"/>
  <c r="H82" i="57"/>
  <c r="H81" i="57"/>
  <c r="H80" i="57"/>
  <c r="H79" i="57"/>
  <c r="H78" i="57"/>
  <c r="H77" i="57"/>
  <c r="H76" i="57"/>
  <c r="H75" i="57"/>
  <c r="H74" i="57"/>
  <c r="H73" i="57"/>
  <c r="H72" i="57"/>
  <c r="H71" i="57"/>
  <c r="H70" i="57"/>
  <c r="H69" i="57"/>
  <c r="H68" i="57"/>
  <c r="H67" i="57"/>
  <c r="H66" i="57"/>
  <c r="H65" i="57"/>
  <c r="H64" i="57"/>
  <c r="H63" i="57"/>
  <c r="H62" i="57"/>
  <c r="H61" i="57"/>
  <c r="H60" i="57"/>
  <c r="H59" i="57"/>
  <c r="H58" i="57"/>
  <c r="H459" i="46"/>
  <c r="H455" i="46"/>
  <c r="H454" i="46"/>
  <c r="H453" i="46"/>
  <c r="H452" i="46"/>
  <c r="H451" i="46"/>
  <c r="H450" i="46"/>
  <c r="H449" i="46"/>
  <c r="H448" i="46"/>
  <c r="H447" i="46"/>
  <c r="H446" i="46"/>
  <c r="H445" i="46"/>
  <c r="H444" i="46"/>
  <c r="H443" i="46"/>
  <c r="H442" i="46"/>
  <c r="H441" i="46"/>
  <c r="H440" i="46"/>
  <c r="H439" i="46"/>
  <c r="H438" i="46"/>
  <c r="H437" i="46"/>
  <c r="H436" i="46"/>
  <c r="H435" i="46"/>
  <c r="H434" i="46"/>
  <c r="H433" i="46"/>
  <c r="H432" i="46"/>
  <c r="H431" i="46"/>
  <c r="H430" i="46"/>
  <c r="H1232" i="40"/>
  <c r="H1231" i="40"/>
  <c r="H1230" i="40"/>
  <c r="H1229" i="40"/>
  <c r="H1228" i="40"/>
  <c r="H1227" i="40"/>
  <c r="H1226" i="40"/>
  <c r="H1225" i="40"/>
  <c r="H1224" i="40"/>
  <c r="H1223" i="40"/>
  <c r="H1222" i="40"/>
  <c r="H1221" i="40"/>
  <c r="H1220" i="40"/>
  <c r="H1219" i="40"/>
  <c r="H1218" i="40"/>
  <c r="H1217" i="40"/>
  <c r="H1216" i="40"/>
  <c r="H1215" i="40"/>
  <c r="H1214" i="40"/>
  <c r="H1213" i="40"/>
  <c r="H1212" i="40"/>
  <c r="H769" i="36"/>
  <c r="H770" i="36"/>
  <c r="H771" i="36"/>
  <c r="H772" i="36"/>
  <c r="H773" i="36"/>
  <c r="H774" i="36"/>
  <c r="H775" i="36"/>
  <c r="H776" i="36"/>
  <c r="H777" i="36"/>
  <c r="H778" i="36"/>
  <c r="H779" i="36"/>
  <c r="H768" i="36"/>
  <c r="H56" i="57" l="1"/>
  <c r="H55" i="57"/>
  <c r="H54" i="57"/>
  <c r="H53" i="57"/>
  <c r="H52" i="57"/>
  <c r="H51" i="57"/>
  <c r="H50" i="57"/>
  <c r="H49" i="57"/>
  <c r="H48" i="57"/>
  <c r="H47" i="57"/>
  <c r="H46" i="57"/>
  <c r="H45" i="57"/>
  <c r="H44" i="57"/>
  <c r="H43" i="57"/>
  <c r="H42" i="57"/>
  <c r="H41" i="57"/>
  <c r="H40" i="57"/>
  <c r="H39" i="57"/>
  <c r="H38" i="57"/>
  <c r="H37" i="57"/>
  <c r="H36" i="57"/>
  <c r="H35" i="57"/>
  <c r="H34" i="57"/>
  <c r="H33" i="57"/>
  <c r="H32" i="57"/>
  <c r="H117" i="55"/>
  <c r="H116" i="55"/>
  <c r="H115" i="55"/>
  <c r="H114" i="55"/>
  <c r="H113" i="55"/>
  <c r="H112" i="55"/>
  <c r="H111" i="55"/>
  <c r="H110" i="55"/>
  <c r="H109" i="55"/>
  <c r="H108" i="55"/>
  <c r="H107" i="55"/>
  <c r="H106" i="55"/>
  <c r="H105" i="55"/>
  <c r="H104" i="55"/>
  <c r="H103" i="55"/>
  <c r="H102" i="55"/>
  <c r="H101" i="55"/>
  <c r="H100" i="55"/>
  <c r="H99" i="55"/>
  <c r="H98" i="55"/>
  <c r="H97" i="55"/>
  <c r="H96" i="55"/>
  <c r="H95" i="55"/>
  <c r="H94" i="55"/>
  <c r="H93" i="55"/>
  <c r="H30" i="57"/>
  <c r="H29" i="57"/>
  <c r="H28" i="57"/>
  <c r="H27" i="57"/>
  <c r="H26" i="57"/>
  <c r="H25" i="57"/>
  <c r="H24" i="57"/>
  <c r="H23" i="57"/>
  <c r="H22" i="57"/>
  <c r="H21" i="57"/>
  <c r="H20" i="57"/>
  <c r="H19" i="57"/>
  <c r="H18" i="57"/>
  <c r="H17" i="57"/>
  <c r="H16" i="57"/>
  <c r="H15" i="57"/>
  <c r="H14" i="57"/>
  <c r="H13" i="57"/>
  <c r="H12" i="57"/>
  <c r="H11" i="57"/>
  <c r="H10" i="57"/>
  <c r="H9" i="57"/>
  <c r="H8" i="57"/>
  <c r="H7" i="57"/>
  <c r="H6" i="57"/>
  <c r="H5" i="57"/>
  <c r="H4" i="57"/>
  <c r="H3" i="57"/>
  <c r="H2" i="57"/>
  <c r="H64" i="55"/>
  <c r="H65" i="55"/>
  <c r="H66" i="55"/>
  <c r="H67" i="55"/>
  <c r="H68" i="55"/>
  <c r="H69" i="55"/>
  <c r="H70" i="55"/>
  <c r="H71" i="55"/>
  <c r="H72" i="55"/>
  <c r="H73" i="55"/>
  <c r="H74" i="55"/>
  <c r="H75" i="55"/>
  <c r="H76" i="55"/>
  <c r="H77" i="55"/>
  <c r="H78" i="55"/>
  <c r="H79" i="55"/>
  <c r="H80" i="55"/>
  <c r="H81" i="55"/>
  <c r="H82" i="55"/>
  <c r="H83" i="55"/>
  <c r="H84" i="55"/>
  <c r="H85" i="55"/>
  <c r="H86" i="55"/>
  <c r="H87" i="55"/>
  <c r="H88" i="55"/>
  <c r="H89" i="55"/>
  <c r="H90" i="55"/>
  <c r="H91" i="55"/>
  <c r="H63" i="55"/>
  <c r="H1208" i="40"/>
  <c r="H1207" i="40"/>
  <c r="H1206" i="40"/>
  <c r="H1205" i="40"/>
  <c r="H1204" i="40"/>
  <c r="H1203" i="40"/>
  <c r="H1202" i="40"/>
  <c r="H1201" i="40"/>
  <c r="H1200" i="40"/>
  <c r="H1199" i="40"/>
  <c r="H1198" i="40"/>
  <c r="H1197" i="40"/>
  <c r="H1196" i="40"/>
  <c r="H1195" i="40"/>
  <c r="H1194" i="40"/>
  <c r="H1193" i="40"/>
  <c r="H1192" i="40"/>
  <c r="H1191" i="40"/>
  <c r="H1190" i="40"/>
  <c r="H1189" i="40"/>
  <c r="H1188" i="40"/>
  <c r="H1187" i="40"/>
  <c r="H1186" i="40"/>
  <c r="H1185" i="40"/>
  <c r="H1184" i="40"/>
  <c r="H1183" i="40"/>
  <c r="H426" i="46"/>
  <c r="H425" i="46"/>
  <c r="H424" i="46"/>
  <c r="H423" i="46"/>
  <c r="H422" i="46"/>
  <c r="H421" i="46"/>
  <c r="H420" i="46"/>
  <c r="H419" i="46"/>
  <c r="H418" i="46"/>
  <c r="H417" i="46"/>
  <c r="H416" i="46"/>
  <c r="H415" i="46"/>
  <c r="H414" i="46"/>
  <c r="H413" i="46"/>
  <c r="H412" i="46"/>
  <c r="H411" i="46"/>
  <c r="H410" i="46"/>
  <c r="H409" i="46"/>
  <c r="H408" i="46"/>
  <c r="H407" i="46"/>
  <c r="H406" i="46"/>
  <c r="H405" i="46"/>
  <c r="H404" i="46"/>
  <c r="H403" i="46"/>
  <c r="H402" i="46"/>
  <c r="H401" i="46"/>
  <c r="H400" i="46"/>
  <c r="H399" i="46"/>
  <c r="H59" i="55"/>
  <c r="H58" i="55"/>
  <c r="H57" i="55"/>
  <c r="H56" i="55"/>
  <c r="H55" i="55"/>
  <c r="H54" i="55"/>
  <c r="H53" i="55"/>
  <c r="H52" i="55"/>
  <c r="H51" i="55"/>
  <c r="H50" i="55"/>
  <c r="H49" i="55"/>
  <c r="H48" i="55"/>
  <c r="H47" i="55"/>
  <c r="H46" i="55"/>
  <c r="H45" i="55"/>
  <c r="H44" i="55"/>
  <c r="H43" i="55"/>
  <c r="H42" i="55"/>
  <c r="H41" i="55"/>
  <c r="H40" i="55"/>
  <c r="H39" i="55"/>
  <c r="H38" i="55"/>
  <c r="H37" i="55"/>
  <c r="H36" i="55"/>
  <c r="H35" i="55"/>
  <c r="H34" i="55"/>
  <c r="H33" i="55"/>
  <c r="H32" i="55"/>
  <c r="H3" i="55"/>
  <c r="H4" i="55"/>
  <c r="H5" i="55"/>
  <c r="H6" i="55"/>
  <c r="H7" i="55"/>
  <c r="H8" i="55"/>
  <c r="H9" i="55"/>
  <c r="H10" i="55"/>
  <c r="H11" i="55"/>
  <c r="H12" i="55"/>
  <c r="H13" i="55"/>
  <c r="H14" i="55"/>
  <c r="H15" i="55"/>
  <c r="H16" i="55"/>
  <c r="H17" i="55"/>
  <c r="H18" i="55"/>
  <c r="H19" i="55"/>
  <c r="H20" i="55"/>
  <c r="H21" i="55"/>
  <c r="H22" i="55"/>
  <c r="H23" i="55"/>
  <c r="H24" i="55"/>
  <c r="H25" i="55"/>
  <c r="H26" i="55"/>
  <c r="H27" i="55"/>
  <c r="H28" i="55"/>
  <c r="AA199" i="40" l="1"/>
  <c r="AA201" i="40"/>
  <c r="H302" i="40"/>
  <c r="H301" i="40"/>
  <c r="H300" i="40"/>
  <c r="H299" i="40"/>
  <c r="H298" i="40"/>
  <c r="H297" i="40"/>
  <c r="H296" i="40"/>
  <c r="H295" i="40"/>
  <c r="H294" i="40"/>
  <c r="H293" i="40"/>
  <c r="H292" i="40"/>
  <c r="H291" i="40"/>
  <c r="H290" i="40"/>
  <c r="H289" i="40"/>
  <c r="H288" i="40"/>
  <c r="H287" i="40"/>
  <c r="H286" i="40"/>
  <c r="H285" i="40"/>
  <c r="H284" i="40"/>
  <c r="H283" i="40"/>
  <c r="H67" i="54"/>
  <c r="H68" i="54"/>
  <c r="H69" i="54"/>
  <c r="H70" i="54"/>
  <c r="H71" i="54"/>
  <c r="E67" i="54"/>
  <c r="F67" i="54"/>
  <c r="G67" i="54"/>
  <c r="E68" i="54"/>
  <c r="F68" i="54"/>
  <c r="G68" i="54"/>
  <c r="E69" i="54"/>
  <c r="F69" i="54"/>
  <c r="G69" i="54"/>
  <c r="E70" i="54"/>
  <c r="F70" i="54"/>
  <c r="G70" i="54"/>
  <c r="E71" i="54"/>
  <c r="F71" i="54"/>
  <c r="G71" i="54"/>
  <c r="D71" i="54"/>
  <c r="D70" i="54"/>
  <c r="D69" i="54"/>
  <c r="D68" i="54"/>
  <c r="D67" i="54"/>
  <c r="C71" i="54"/>
  <c r="C70" i="54"/>
  <c r="C69" i="54"/>
  <c r="C68" i="54"/>
  <c r="C67" i="54"/>
  <c r="C66" i="54"/>
  <c r="C64" i="54"/>
  <c r="C63" i="54"/>
  <c r="U4" i="54"/>
  <c r="U5" i="54"/>
  <c r="U6" i="54"/>
  <c r="U7" i="54"/>
  <c r="U8" i="54"/>
  <c r="U9" i="54"/>
  <c r="U10" i="54"/>
  <c r="U11" i="54"/>
  <c r="U12" i="54"/>
  <c r="U13" i="54"/>
  <c r="U14" i="54"/>
  <c r="U15" i="54"/>
  <c r="U16" i="54"/>
  <c r="U17" i="54"/>
  <c r="U18" i="54"/>
  <c r="U19" i="54"/>
  <c r="U3" i="54"/>
  <c r="E62" i="54"/>
  <c r="BF58" i="54"/>
  <c r="BF59" i="54" s="1"/>
  <c r="BE58" i="54"/>
  <c r="BD58" i="54"/>
  <c r="BC58" i="54"/>
  <c r="BB58" i="54"/>
  <c r="BB59" i="54" s="1"/>
  <c r="BA58" i="54"/>
  <c r="AZ58" i="54"/>
  <c r="AY58" i="54"/>
  <c r="AX58" i="54"/>
  <c r="AX59" i="54" s="1"/>
  <c r="AW58" i="54"/>
  <c r="AV58" i="54"/>
  <c r="AU58" i="54"/>
  <c r="AT58" i="54"/>
  <c r="AS58" i="54"/>
  <c r="AR58" i="54"/>
  <c r="AQ58" i="54"/>
  <c r="AP58" i="54"/>
  <c r="AO58" i="54"/>
  <c r="AN58" i="54"/>
  <c r="AM58" i="54"/>
  <c r="AL58" i="54"/>
  <c r="AK58" i="54"/>
  <c r="AJ58" i="54"/>
  <c r="AI58" i="54"/>
  <c r="AH58" i="54"/>
  <c r="AG58" i="54"/>
  <c r="AF58" i="54"/>
  <c r="AE58" i="54"/>
  <c r="AD58" i="54"/>
  <c r="AC58" i="54"/>
  <c r="AB58" i="54"/>
  <c r="AA58" i="54"/>
  <c r="Z58" i="54"/>
  <c r="Y58" i="54"/>
  <c r="F66" i="54" s="1"/>
  <c r="X58" i="54"/>
  <c r="E66" i="54" s="1"/>
  <c r="W58" i="54"/>
  <c r="D66" i="54" s="1"/>
  <c r="V58" i="54"/>
  <c r="G65" i="54" s="1"/>
  <c r="U58" i="54"/>
  <c r="F65" i="54" s="1"/>
  <c r="T58" i="54"/>
  <c r="E65" i="54" s="1"/>
  <c r="S58" i="54"/>
  <c r="D65" i="54" s="1"/>
  <c r="R58" i="54"/>
  <c r="Q58" i="54"/>
  <c r="F64" i="54" s="1"/>
  <c r="P58" i="54"/>
  <c r="E64" i="54" s="1"/>
  <c r="O58" i="54"/>
  <c r="D64" i="54" s="1"/>
  <c r="N58" i="54"/>
  <c r="M58" i="54"/>
  <c r="F63" i="54" s="1"/>
  <c r="L58" i="54"/>
  <c r="E63" i="54" s="1"/>
  <c r="K58" i="54"/>
  <c r="D63" i="54" s="1"/>
  <c r="J58" i="54"/>
  <c r="G62" i="54" s="1"/>
  <c r="I58" i="54"/>
  <c r="F62" i="54" s="1"/>
  <c r="H58" i="54"/>
  <c r="G58" i="54"/>
  <c r="D62" i="54" s="1"/>
  <c r="F58" i="54"/>
  <c r="E58" i="54"/>
  <c r="F61" i="54" s="1"/>
  <c r="D58" i="54"/>
  <c r="E61" i="54" s="1"/>
  <c r="C58" i="54"/>
  <c r="D61" i="54" s="1"/>
  <c r="Y19" i="54"/>
  <c r="W19" i="54"/>
  <c r="Y18" i="54"/>
  <c r="W18" i="54"/>
  <c r="Y17" i="54"/>
  <c r="W17" i="54"/>
  <c r="Y16" i="54"/>
  <c r="W16" i="54"/>
  <c r="Y15" i="54"/>
  <c r="W15" i="54"/>
  <c r="Y14" i="54"/>
  <c r="W14" i="54"/>
  <c r="Y13" i="54"/>
  <c r="W13" i="54"/>
  <c r="Y12" i="54"/>
  <c r="W12" i="54"/>
  <c r="Y11" i="54"/>
  <c r="W11" i="54"/>
  <c r="Y10" i="54"/>
  <c r="W10" i="54"/>
  <c r="Y9" i="54"/>
  <c r="W9" i="54"/>
  <c r="Y8" i="54"/>
  <c r="W8" i="54"/>
  <c r="Y7" i="54"/>
  <c r="W7" i="54"/>
  <c r="Y6" i="54"/>
  <c r="W6" i="54"/>
  <c r="Y5" i="54"/>
  <c r="W5" i="54"/>
  <c r="Y4" i="54"/>
  <c r="W4" i="54"/>
  <c r="Y3" i="54"/>
  <c r="W3" i="54"/>
  <c r="AA41" i="40"/>
  <c r="H22" i="40"/>
  <c r="H21" i="40"/>
  <c r="H20" i="40"/>
  <c r="H19" i="40"/>
  <c r="H18" i="40"/>
  <c r="H209" i="40"/>
  <c r="H210" i="40"/>
  <c r="H211" i="40"/>
  <c r="H212" i="40"/>
  <c r="H213" i="40"/>
  <c r="H214" i="40"/>
  <c r="H215" i="40"/>
  <c r="H216" i="40"/>
  <c r="H217" i="40"/>
  <c r="H218" i="40"/>
  <c r="H220" i="40"/>
  <c r="H221" i="40"/>
  <c r="H222" i="40"/>
  <c r="H224" i="40"/>
  <c r="H225" i="40"/>
  <c r="H226" i="40"/>
  <c r="H208" i="40"/>
  <c r="AA190" i="40"/>
  <c r="AA189" i="40"/>
  <c r="AA188" i="40"/>
  <c r="AA187" i="40"/>
  <c r="AA186" i="40"/>
  <c r="AA185" i="40"/>
  <c r="AA184" i="40"/>
  <c r="AA182" i="40"/>
  <c r="H56" i="53"/>
  <c r="H57" i="53"/>
  <c r="H58" i="53"/>
  <c r="H59" i="53"/>
  <c r="H60" i="53"/>
  <c r="H61" i="53"/>
  <c r="H62" i="53"/>
  <c r="H54" i="53"/>
  <c r="AA21" i="53"/>
  <c r="AA22" i="53"/>
  <c r="AT59" i="54" l="1"/>
  <c r="AP59" i="54"/>
  <c r="AD59" i="54"/>
  <c r="R59" i="54"/>
  <c r="Z17" i="54"/>
  <c r="AH59" i="54"/>
  <c r="Z18" i="54"/>
  <c r="AL59" i="54"/>
  <c r="Z15" i="54"/>
  <c r="N59" i="54"/>
  <c r="Z59" i="54"/>
  <c r="G66" i="54"/>
  <c r="H66" i="54" s="1"/>
  <c r="F59" i="54"/>
  <c r="H65" i="54"/>
  <c r="H62" i="54"/>
  <c r="Z13" i="54"/>
  <c r="Z9" i="54"/>
  <c r="V59" i="54"/>
  <c r="G64" i="54"/>
  <c r="H64" i="54" s="1"/>
  <c r="G63" i="54"/>
  <c r="H63" i="54" s="1"/>
  <c r="J59" i="54"/>
  <c r="G61" i="54"/>
  <c r="H61" i="54" s="1"/>
  <c r="Z12" i="54"/>
  <c r="Z10" i="54"/>
  <c r="Z7" i="54"/>
  <c r="Z5" i="54"/>
  <c r="Z4" i="54"/>
  <c r="Z3" i="54"/>
  <c r="Z6" i="54"/>
  <c r="Z8" i="54"/>
  <c r="Z19" i="54"/>
  <c r="Z11" i="54"/>
  <c r="Z14" i="54"/>
  <c r="Z16" i="54"/>
  <c r="Y4" i="53"/>
  <c r="Y5" i="53"/>
  <c r="Y6" i="53"/>
  <c r="Y7" i="53"/>
  <c r="Y8" i="53"/>
  <c r="Y9" i="53"/>
  <c r="Y10" i="53"/>
  <c r="Y11" i="53"/>
  <c r="Y12" i="53"/>
  <c r="Y13" i="53"/>
  <c r="Y14" i="53"/>
  <c r="Y15" i="53"/>
  <c r="Y16" i="53"/>
  <c r="Y17" i="53"/>
  <c r="Y18" i="53"/>
  <c r="Y19" i="53"/>
  <c r="Y20" i="53"/>
  <c r="Y21" i="53"/>
  <c r="Y22" i="53"/>
  <c r="Y3" i="53"/>
  <c r="BF51" i="53"/>
  <c r="BE51" i="53"/>
  <c r="BD51" i="53"/>
  <c r="BC51" i="53"/>
  <c r="BB51" i="53"/>
  <c r="BA51" i="53"/>
  <c r="AZ51" i="53"/>
  <c r="AY51" i="53"/>
  <c r="AX51" i="53"/>
  <c r="AW51" i="53"/>
  <c r="AV51" i="53"/>
  <c r="AU51" i="53"/>
  <c r="AT51" i="53"/>
  <c r="AS51" i="53"/>
  <c r="AR51" i="53"/>
  <c r="AQ51" i="53"/>
  <c r="AP51" i="53"/>
  <c r="AO51" i="53"/>
  <c r="AN51" i="53"/>
  <c r="AM51" i="53"/>
  <c r="AL51" i="53"/>
  <c r="AK51" i="53"/>
  <c r="AJ51" i="53"/>
  <c r="AI51" i="53"/>
  <c r="AH51" i="53"/>
  <c r="AG51" i="53"/>
  <c r="AF51" i="53"/>
  <c r="AE51" i="53"/>
  <c r="AD51" i="53"/>
  <c r="AC51" i="53"/>
  <c r="AB51" i="53"/>
  <c r="AA51" i="53"/>
  <c r="Z51" i="53"/>
  <c r="Y51" i="53"/>
  <c r="X51" i="53"/>
  <c r="W51" i="53"/>
  <c r="V51" i="53"/>
  <c r="U51" i="53"/>
  <c r="T51" i="53"/>
  <c r="S51" i="53"/>
  <c r="R51" i="53"/>
  <c r="Q51" i="53"/>
  <c r="P51" i="53"/>
  <c r="O51" i="53"/>
  <c r="N51" i="53"/>
  <c r="M51" i="53"/>
  <c r="L51" i="53"/>
  <c r="K51" i="53"/>
  <c r="J51" i="53"/>
  <c r="I51" i="53"/>
  <c r="H51" i="53"/>
  <c r="G51" i="53"/>
  <c r="F51" i="53"/>
  <c r="E51" i="53"/>
  <c r="D51" i="53"/>
  <c r="C51" i="53"/>
  <c r="AC20" i="53"/>
  <c r="AA20" i="53"/>
  <c r="AC19" i="53"/>
  <c r="AA19" i="53"/>
  <c r="AC18" i="53"/>
  <c r="AA18" i="53"/>
  <c r="AC17" i="53"/>
  <c r="AA17" i="53"/>
  <c r="AC16" i="53"/>
  <c r="AA16" i="53"/>
  <c r="AC15" i="53"/>
  <c r="AA15" i="53"/>
  <c r="AC14" i="53"/>
  <c r="AA14" i="53"/>
  <c r="AC13" i="53"/>
  <c r="AA13" i="53"/>
  <c r="AC12" i="53"/>
  <c r="AA12" i="53"/>
  <c r="AC11" i="53"/>
  <c r="AA11" i="53"/>
  <c r="AC10" i="53"/>
  <c r="AA10" i="53"/>
  <c r="AC9" i="53"/>
  <c r="AA9" i="53"/>
  <c r="AC8" i="53"/>
  <c r="AA8" i="53"/>
  <c r="AC7" i="53"/>
  <c r="AA7" i="53"/>
  <c r="AC6" i="53"/>
  <c r="AA6" i="53"/>
  <c r="AC5" i="53"/>
  <c r="AA5" i="53"/>
  <c r="AC4" i="53"/>
  <c r="AA4" i="53"/>
  <c r="AC3" i="53"/>
  <c r="AA3" i="53"/>
  <c r="AA158" i="40"/>
  <c r="AA159" i="40"/>
  <c r="AA160" i="40"/>
  <c r="AA161" i="40"/>
  <c r="AA162" i="40"/>
  <c r="AA163" i="40"/>
  <c r="AA165" i="40"/>
  <c r="AA166" i="40"/>
  <c r="AA167" i="40"/>
  <c r="AA169" i="40"/>
  <c r="AA157" i="40"/>
  <c r="Y4" i="51"/>
  <c r="Y5" i="51"/>
  <c r="Y6" i="51"/>
  <c r="Y7" i="51"/>
  <c r="Y8" i="51"/>
  <c r="Y9" i="51"/>
  <c r="Y10" i="51"/>
  <c r="Y11" i="51"/>
  <c r="Y12" i="51"/>
  <c r="Y13" i="51"/>
  <c r="Y14" i="51"/>
  <c r="Y15" i="51"/>
  <c r="Y16" i="51"/>
  <c r="Y17" i="51"/>
  <c r="Y18" i="51"/>
  <c r="Y19" i="51"/>
  <c r="Y20" i="51"/>
  <c r="Y3" i="51"/>
  <c r="AC20" i="51"/>
  <c r="AA20" i="51"/>
  <c r="AC19" i="51"/>
  <c r="AA19" i="51"/>
  <c r="AC18" i="51"/>
  <c r="AA18" i="51"/>
  <c r="AC17" i="51"/>
  <c r="AA17" i="51"/>
  <c r="AC16" i="51"/>
  <c r="AA16" i="51"/>
  <c r="AC15" i="51"/>
  <c r="AA15" i="51"/>
  <c r="AC14" i="51"/>
  <c r="AA14" i="51"/>
  <c r="AC13" i="51"/>
  <c r="AA13" i="51"/>
  <c r="AC12" i="51"/>
  <c r="AA12" i="51"/>
  <c r="AC11" i="51"/>
  <c r="AA11" i="51"/>
  <c r="AC10" i="51"/>
  <c r="AA10" i="51"/>
  <c r="AC9" i="51"/>
  <c r="AA9" i="51"/>
  <c r="AC8" i="51"/>
  <c r="AA8" i="51"/>
  <c r="AC7" i="51"/>
  <c r="AA7" i="51"/>
  <c r="AC6" i="51"/>
  <c r="AA6" i="51"/>
  <c r="AC5" i="51"/>
  <c r="AA5" i="51"/>
  <c r="AC4" i="51"/>
  <c r="AA4" i="51"/>
  <c r="AC3" i="51"/>
  <c r="AA3" i="51"/>
  <c r="H62" i="52"/>
  <c r="H63" i="52"/>
  <c r="H64" i="52"/>
  <c r="H65" i="52"/>
  <c r="H66" i="52"/>
  <c r="H67" i="52"/>
  <c r="H70" i="52"/>
  <c r="H71" i="52"/>
  <c r="H61" i="52"/>
  <c r="AA4" i="52"/>
  <c r="AA5" i="52"/>
  <c r="AA6" i="52"/>
  <c r="AA7" i="52"/>
  <c r="AA8" i="52"/>
  <c r="AA9" i="52"/>
  <c r="AA10" i="52"/>
  <c r="AA11" i="52"/>
  <c r="AA12" i="52"/>
  <c r="AA13" i="52"/>
  <c r="AA14" i="52"/>
  <c r="AA15" i="52"/>
  <c r="AA16" i="52"/>
  <c r="AA17" i="52"/>
  <c r="AA18" i="52"/>
  <c r="AA19" i="52"/>
  <c r="AA20" i="52"/>
  <c r="AA3" i="52"/>
  <c r="AC4" i="52"/>
  <c r="AC5" i="52"/>
  <c r="AC6" i="52"/>
  <c r="AC7" i="52"/>
  <c r="AC8" i="52"/>
  <c r="AC9" i="52"/>
  <c r="AC10" i="52"/>
  <c r="AC11" i="52"/>
  <c r="AC12" i="52"/>
  <c r="AC13" i="52"/>
  <c r="AC14" i="52"/>
  <c r="AC15" i="52"/>
  <c r="AC16" i="52"/>
  <c r="AC17" i="52"/>
  <c r="AC18" i="52"/>
  <c r="AC19" i="52"/>
  <c r="AC20" i="52"/>
  <c r="AC3" i="52"/>
  <c r="AX52" i="53" l="1"/>
  <c r="BB52" i="53"/>
  <c r="BF52" i="53"/>
  <c r="AD14" i="53"/>
  <c r="AD19" i="53"/>
  <c r="AD15" i="53"/>
  <c r="AD12" i="53"/>
  <c r="AD10" i="53"/>
  <c r="AD17" i="53"/>
  <c r="AD18" i="53"/>
  <c r="AD6" i="53"/>
  <c r="AD8" i="53"/>
  <c r="N52" i="53"/>
  <c r="AD52" i="53"/>
  <c r="AD3" i="53"/>
  <c r="AD5" i="53"/>
  <c r="AD7" i="53"/>
  <c r="AD9" i="53"/>
  <c r="AD16" i="53"/>
  <c r="AD4" i="53"/>
  <c r="AD11" i="53"/>
  <c r="AD13" i="53"/>
  <c r="AD20" i="53"/>
  <c r="F52" i="53"/>
  <c r="J52" i="53"/>
  <c r="R52" i="53"/>
  <c r="V52" i="53"/>
  <c r="Z52" i="53"/>
  <c r="AH52" i="53"/>
  <c r="AL52" i="53"/>
  <c r="AP52" i="53"/>
  <c r="AT52" i="53"/>
  <c r="AD12" i="51"/>
  <c r="AD11" i="51"/>
  <c r="AD4" i="51"/>
  <c r="AD6" i="51"/>
  <c r="AD7" i="51"/>
  <c r="AD3" i="51"/>
  <c r="AD18" i="51"/>
  <c r="AD9" i="51"/>
  <c r="AD8" i="51"/>
  <c r="AD13" i="51"/>
  <c r="AD15" i="51"/>
  <c r="AD19" i="51"/>
  <c r="AD17" i="51"/>
  <c r="AD10" i="51"/>
  <c r="AD5" i="51"/>
  <c r="AD16" i="51"/>
  <c r="AD20" i="52"/>
  <c r="AD16" i="52"/>
  <c r="AD12" i="52"/>
  <c r="AD8" i="52"/>
  <c r="AD4" i="52"/>
  <c r="AD19" i="52"/>
  <c r="AD15" i="52"/>
  <c r="AD11" i="52"/>
  <c r="AD7" i="52"/>
  <c r="AD18" i="52"/>
  <c r="AD14" i="52"/>
  <c r="AD10" i="52"/>
  <c r="AD3" i="52"/>
  <c r="AD17" i="52"/>
  <c r="AD13" i="52"/>
  <c r="AD9" i="52"/>
  <c r="AD5" i="52"/>
  <c r="AD6" i="52"/>
  <c r="BF58" i="52"/>
  <c r="BE58" i="52"/>
  <c r="BD58" i="52"/>
  <c r="BC58" i="52"/>
  <c r="BB58" i="52"/>
  <c r="BA58" i="52"/>
  <c r="AZ58" i="52"/>
  <c r="AY58" i="52"/>
  <c r="AX58" i="52"/>
  <c r="AW58" i="52"/>
  <c r="AV58" i="52"/>
  <c r="AU58" i="52"/>
  <c r="AT58" i="52"/>
  <c r="AS58" i="52"/>
  <c r="AR58" i="52"/>
  <c r="AQ58" i="52"/>
  <c r="AP58" i="52"/>
  <c r="AO58" i="52"/>
  <c r="AN58" i="52"/>
  <c r="AM58" i="52"/>
  <c r="AL58" i="52"/>
  <c r="AK58" i="52"/>
  <c r="AJ58" i="52"/>
  <c r="AI58" i="52"/>
  <c r="AH58" i="52"/>
  <c r="AG58" i="52"/>
  <c r="AF58" i="52"/>
  <c r="AE58" i="52"/>
  <c r="AD58" i="52"/>
  <c r="AC58" i="52"/>
  <c r="AB58" i="52"/>
  <c r="AA58" i="52"/>
  <c r="Z58" i="52"/>
  <c r="Y58" i="52"/>
  <c r="X58" i="52"/>
  <c r="W58" i="52"/>
  <c r="V58" i="52"/>
  <c r="U58" i="52"/>
  <c r="T58" i="52"/>
  <c r="S58" i="52"/>
  <c r="R58" i="52"/>
  <c r="Q58" i="52"/>
  <c r="P58" i="52"/>
  <c r="O58" i="52"/>
  <c r="N58" i="52"/>
  <c r="M58" i="52"/>
  <c r="L58" i="52"/>
  <c r="K58" i="52"/>
  <c r="J58" i="52"/>
  <c r="I58" i="52"/>
  <c r="H58" i="52"/>
  <c r="G58" i="52"/>
  <c r="F58" i="52"/>
  <c r="E58" i="52"/>
  <c r="D58" i="52"/>
  <c r="C58" i="52"/>
  <c r="U27" i="52"/>
  <c r="T27" i="52"/>
  <c r="S27" i="52"/>
  <c r="R27" i="52"/>
  <c r="Q27" i="52"/>
  <c r="P27" i="52"/>
  <c r="O27" i="52"/>
  <c r="N27" i="52"/>
  <c r="M27" i="52"/>
  <c r="L27" i="52"/>
  <c r="K27" i="52"/>
  <c r="J27" i="52"/>
  <c r="I27" i="52"/>
  <c r="H27" i="52"/>
  <c r="G27" i="52"/>
  <c r="F27" i="52"/>
  <c r="E27" i="52"/>
  <c r="D27" i="52"/>
  <c r="C27" i="52"/>
  <c r="U26" i="52"/>
  <c r="T26" i="52"/>
  <c r="S26" i="52"/>
  <c r="R26" i="52"/>
  <c r="Q26" i="52"/>
  <c r="P26" i="52"/>
  <c r="O26" i="52"/>
  <c r="N26" i="52"/>
  <c r="M26" i="52"/>
  <c r="L26" i="52"/>
  <c r="K26" i="52"/>
  <c r="J26" i="52"/>
  <c r="I26" i="52"/>
  <c r="H26" i="52"/>
  <c r="G26" i="52"/>
  <c r="F26" i="52"/>
  <c r="E26" i="52"/>
  <c r="D26" i="52"/>
  <c r="C26" i="52"/>
  <c r="A38" i="51"/>
  <c r="A37" i="51"/>
  <c r="A36" i="51"/>
  <c r="M30" i="37"/>
  <c r="Q30" i="37" s="1"/>
  <c r="M31" i="37"/>
  <c r="Q31" i="37" s="1"/>
  <c r="M32" i="37"/>
  <c r="Q32" i="37" s="1"/>
  <c r="M33" i="37"/>
  <c r="Q33" i="37" s="1"/>
  <c r="M29" i="37"/>
  <c r="Q29" i="37" s="1"/>
  <c r="L34" i="37"/>
  <c r="K34" i="37"/>
  <c r="M34" i="37" l="1"/>
  <c r="J29" i="52"/>
  <c r="F29" i="52"/>
  <c r="G29" i="52"/>
  <c r="K29" i="52"/>
  <c r="O29" i="52"/>
  <c r="S29" i="52"/>
  <c r="C29" i="52"/>
  <c r="D29" i="52"/>
  <c r="H29" i="52"/>
  <c r="L29" i="52"/>
  <c r="P29" i="52"/>
  <c r="T29" i="52"/>
  <c r="E29" i="52"/>
  <c r="I29" i="52"/>
  <c r="M29" i="52"/>
  <c r="Q29" i="52"/>
  <c r="U29" i="52"/>
  <c r="F59" i="52"/>
  <c r="N59" i="52"/>
  <c r="R59" i="52"/>
  <c r="Z59" i="52"/>
  <c r="AH59" i="52"/>
  <c r="AL59" i="52"/>
  <c r="AP59" i="52"/>
  <c r="AX59" i="52"/>
  <c r="BB59" i="52"/>
  <c r="J59" i="52"/>
  <c r="V59" i="52"/>
  <c r="AD59" i="52"/>
  <c r="AT59" i="52"/>
  <c r="BF59" i="52"/>
  <c r="BF59" i="51"/>
  <c r="BE59" i="51"/>
  <c r="BD59" i="51"/>
  <c r="BC59" i="51"/>
  <c r="BB59" i="51"/>
  <c r="BA59" i="51"/>
  <c r="AZ59" i="51"/>
  <c r="AY59" i="51"/>
  <c r="AX59" i="51"/>
  <c r="AW59" i="51"/>
  <c r="AV59" i="51"/>
  <c r="AU59" i="51"/>
  <c r="AT59" i="51"/>
  <c r="AS59" i="51"/>
  <c r="AR59" i="51"/>
  <c r="AQ59" i="51"/>
  <c r="AP59" i="51"/>
  <c r="AO59" i="51"/>
  <c r="AN59" i="51"/>
  <c r="AM59" i="51"/>
  <c r="AL59" i="51"/>
  <c r="AK59" i="51"/>
  <c r="AJ59" i="51"/>
  <c r="AI59" i="51"/>
  <c r="AH59" i="51"/>
  <c r="AG59" i="51"/>
  <c r="AF59" i="51"/>
  <c r="AE59" i="51"/>
  <c r="AD59" i="51"/>
  <c r="AC59" i="51"/>
  <c r="AB59" i="51"/>
  <c r="AA59" i="51"/>
  <c r="Z59" i="51"/>
  <c r="Y59" i="51"/>
  <c r="X59" i="51"/>
  <c r="W59" i="51"/>
  <c r="V59" i="51"/>
  <c r="U59" i="51"/>
  <c r="T59" i="51"/>
  <c r="S59" i="51"/>
  <c r="R59" i="51"/>
  <c r="Q59" i="51"/>
  <c r="P59" i="51"/>
  <c r="O59" i="51"/>
  <c r="N59" i="51"/>
  <c r="M59" i="51"/>
  <c r="L59" i="51"/>
  <c r="K59" i="51"/>
  <c r="J59" i="51"/>
  <c r="I59" i="51"/>
  <c r="H59" i="51"/>
  <c r="G59" i="51"/>
  <c r="F59" i="51"/>
  <c r="E59" i="51"/>
  <c r="D59" i="51"/>
  <c r="C59" i="51"/>
  <c r="U28" i="51"/>
  <c r="T28" i="51"/>
  <c r="S28" i="51"/>
  <c r="R28" i="51"/>
  <c r="Q28" i="51"/>
  <c r="P28" i="51"/>
  <c r="O28" i="51"/>
  <c r="N28" i="51"/>
  <c r="M28" i="51"/>
  <c r="L28" i="51"/>
  <c r="K28" i="51"/>
  <c r="J28" i="51"/>
  <c r="I28" i="51"/>
  <c r="H28" i="51"/>
  <c r="G28" i="51"/>
  <c r="F28" i="51"/>
  <c r="E28" i="51"/>
  <c r="D28" i="51"/>
  <c r="C28" i="51"/>
  <c r="U27" i="51"/>
  <c r="T27" i="51"/>
  <c r="S27" i="51"/>
  <c r="R27" i="51"/>
  <c r="Q27" i="51"/>
  <c r="P27" i="51"/>
  <c r="O27" i="51"/>
  <c r="N27" i="51"/>
  <c r="M27" i="51"/>
  <c r="L27" i="51"/>
  <c r="K27" i="51"/>
  <c r="J27" i="51"/>
  <c r="I27" i="51"/>
  <c r="H27" i="51"/>
  <c r="G27" i="51"/>
  <c r="F27" i="51"/>
  <c r="E27" i="51"/>
  <c r="D27" i="51"/>
  <c r="C27" i="51"/>
  <c r="AA156" i="40"/>
  <c r="AA155" i="40"/>
  <c r="AA154" i="40"/>
  <c r="AA153" i="40"/>
  <c r="AA152" i="40"/>
  <c r="AA150" i="40"/>
  <c r="AA149" i="40"/>
  <c r="AA148" i="40"/>
  <c r="AA147" i="40"/>
  <c r="AA146" i="40"/>
  <c r="AA145" i="40"/>
  <c r="AA144" i="40"/>
  <c r="AA143" i="40"/>
  <c r="D28" i="49"/>
  <c r="E28" i="49"/>
  <c r="F28" i="49"/>
  <c r="G28" i="49"/>
  <c r="H28" i="49"/>
  <c r="I28" i="49"/>
  <c r="J28" i="49"/>
  <c r="K28" i="49"/>
  <c r="L28" i="49"/>
  <c r="M28" i="49"/>
  <c r="N28" i="49"/>
  <c r="O28" i="49"/>
  <c r="P28" i="49"/>
  <c r="Q28" i="49"/>
  <c r="R28" i="49"/>
  <c r="S28" i="49"/>
  <c r="T28" i="49"/>
  <c r="U28" i="49"/>
  <c r="C28" i="49"/>
  <c r="C30" i="49" s="1"/>
  <c r="D27" i="49"/>
  <c r="E27" i="49"/>
  <c r="E30" i="49" s="1"/>
  <c r="F27" i="49"/>
  <c r="G27" i="49"/>
  <c r="H27" i="49"/>
  <c r="I27" i="49"/>
  <c r="I30" i="49" s="1"/>
  <c r="J27" i="49"/>
  <c r="K27" i="49"/>
  <c r="L27" i="49"/>
  <c r="M27" i="49"/>
  <c r="M30" i="49" s="1"/>
  <c r="N27" i="49"/>
  <c r="O27" i="49"/>
  <c r="P27" i="49"/>
  <c r="Q27" i="49"/>
  <c r="Q30" i="49" s="1"/>
  <c r="R27" i="49"/>
  <c r="S27" i="49"/>
  <c r="T27" i="49"/>
  <c r="U27" i="49"/>
  <c r="U30" i="49" s="1"/>
  <c r="C27" i="49"/>
  <c r="G59" i="49"/>
  <c r="H59" i="49"/>
  <c r="I59" i="49"/>
  <c r="J59" i="49"/>
  <c r="K59" i="49"/>
  <c r="L59" i="49"/>
  <c r="M59" i="49"/>
  <c r="N59" i="49"/>
  <c r="O59" i="49"/>
  <c r="P59" i="49"/>
  <c r="Q59" i="49"/>
  <c r="R59" i="49"/>
  <c r="S59" i="49"/>
  <c r="T59" i="49"/>
  <c r="U59" i="49"/>
  <c r="V59" i="49"/>
  <c r="W59" i="49"/>
  <c r="X59" i="49"/>
  <c r="Y59" i="49"/>
  <c r="Z59" i="49"/>
  <c r="AA59" i="49"/>
  <c r="AB59" i="49"/>
  <c r="AC59" i="49"/>
  <c r="AD59" i="49"/>
  <c r="AD60" i="49" s="1"/>
  <c r="AE59" i="49"/>
  <c r="AF59" i="49"/>
  <c r="AG59" i="49"/>
  <c r="AH59" i="49"/>
  <c r="AI59" i="49"/>
  <c r="AJ59" i="49"/>
  <c r="AK59" i="49"/>
  <c r="AL59" i="49"/>
  <c r="AM59" i="49"/>
  <c r="AN59" i="49"/>
  <c r="AO59" i="49"/>
  <c r="AP59" i="49"/>
  <c r="AQ59" i="49"/>
  <c r="AR59" i="49"/>
  <c r="AS59" i="49"/>
  <c r="AT59" i="49"/>
  <c r="AU59" i="49"/>
  <c r="AV59" i="49"/>
  <c r="AW59" i="49"/>
  <c r="AX59" i="49"/>
  <c r="AY59" i="49"/>
  <c r="AZ59" i="49"/>
  <c r="BA59" i="49"/>
  <c r="BB59" i="49"/>
  <c r="BC59" i="49"/>
  <c r="BD59" i="49"/>
  <c r="BE59" i="49"/>
  <c r="BF59" i="49"/>
  <c r="D59" i="49"/>
  <c r="E59" i="49"/>
  <c r="F59" i="49"/>
  <c r="C59" i="49"/>
  <c r="G30" i="51" l="1"/>
  <c r="S30" i="51"/>
  <c r="M30" i="51"/>
  <c r="Q30" i="51"/>
  <c r="U30" i="51"/>
  <c r="I30" i="51"/>
  <c r="E30" i="51"/>
  <c r="N60" i="51"/>
  <c r="AD60" i="51"/>
  <c r="AT60" i="51"/>
  <c r="F30" i="51"/>
  <c r="J30" i="51"/>
  <c r="C30" i="51"/>
  <c r="K30" i="51"/>
  <c r="O30" i="51"/>
  <c r="D30" i="51"/>
  <c r="H30" i="51"/>
  <c r="L30" i="51"/>
  <c r="F60" i="51"/>
  <c r="J60" i="51"/>
  <c r="R60" i="51"/>
  <c r="V60" i="51"/>
  <c r="Z60" i="51"/>
  <c r="AH60" i="51"/>
  <c r="AL60" i="51"/>
  <c r="AP60" i="51"/>
  <c r="AX60" i="51"/>
  <c r="BB60" i="51"/>
  <c r="BF60" i="51"/>
  <c r="P30" i="51"/>
  <c r="T30" i="51"/>
  <c r="S30" i="49"/>
  <c r="P30" i="49"/>
  <c r="L30" i="49"/>
  <c r="H30" i="49"/>
  <c r="BF60" i="49"/>
  <c r="AX60" i="49"/>
  <c r="AT60" i="49"/>
  <c r="N60" i="49"/>
  <c r="F60" i="49"/>
  <c r="BB60" i="49"/>
  <c r="AH60" i="49"/>
  <c r="R60" i="49"/>
  <c r="AP60" i="49"/>
  <c r="AL60" i="49"/>
  <c r="Z60" i="49"/>
  <c r="V60" i="49"/>
  <c r="J60" i="49"/>
  <c r="T30" i="49"/>
  <c r="D30" i="49"/>
  <c r="O30" i="49"/>
  <c r="K30" i="49"/>
  <c r="G30" i="49"/>
  <c r="F30" i="49"/>
  <c r="J30" i="49"/>
  <c r="AA3" i="46"/>
  <c r="AA4" i="46"/>
  <c r="AA5" i="46"/>
  <c r="AA6" i="46"/>
  <c r="AA8" i="46"/>
  <c r="AA10" i="46"/>
  <c r="AA11" i="46"/>
  <c r="AA12" i="46"/>
  <c r="AA13" i="46"/>
  <c r="AA14" i="46"/>
  <c r="AA15" i="46"/>
  <c r="AA16" i="46"/>
  <c r="AA17" i="46"/>
  <c r="AA18" i="46"/>
  <c r="AA20" i="46"/>
  <c r="AA22" i="46"/>
  <c r="AA26" i="46"/>
  <c r="AA27" i="46"/>
  <c r="AA28" i="46"/>
  <c r="AA29" i="46"/>
  <c r="AA31" i="46"/>
  <c r="AA33" i="46"/>
  <c r="AA34" i="46"/>
  <c r="AA35" i="46"/>
  <c r="AA36" i="46"/>
  <c r="AA37" i="46"/>
  <c r="AA38" i="46"/>
  <c r="AA39" i="46"/>
  <c r="AA40" i="46"/>
  <c r="AA41" i="46"/>
  <c r="AA43" i="46"/>
  <c r="AA44" i="46"/>
  <c r="AA45" i="46"/>
  <c r="AA46" i="46"/>
  <c r="AA48" i="46"/>
  <c r="AA49" i="46"/>
  <c r="AA50" i="46"/>
  <c r="AA51" i="46"/>
  <c r="AA53" i="46"/>
  <c r="AA54" i="46"/>
  <c r="AA55" i="46"/>
  <c r="AA56" i="46"/>
  <c r="AA57" i="46"/>
  <c r="AA58" i="46"/>
  <c r="AA59" i="46"/>
  <c r="AA60" i="46"/>
  <c r="AA61" i="46"/>
  <c r="AA62" i="46"/>
  <c r="AA63" i="46"/>
  <c r="AA64" i="46"/>
  <c r="AA67" i="46"/>
  <c r="AA68" i="46"/>
  <c r="AA69" i="46"/>
  <c r="AA70" i="46"/>
  <c r="AA72" i="46"/>
  <c r="AA73" i="46"/>
  <c r="AA74" i="46"/>
  <c r="AA75" i="46"/>
  <c r="AA77" i="46"/>
  <c r="AA79" i="46"/>
  <c r="AA80" i="46"/>
  <c r="AA81" i="46"/>
  <c r="AA82" i="46"/>
  <c r="AA83" i="46"/>
  <c r="AA84" i="46"/>
  <c r="AA85" i="46"/>
  <c r="AA86" i="46"/>
  <c r="AA87" i="46"/>
  <c r="AA89" i="46"/>
  <c r="AA90" i="46"/>
  <c r="AA92" i="46"/>
  <c r="AA93" i="46"/>
  <c r="AA94" i="46"/>
  <c r="AA96" i="46"/>
  <c r="AA97" i="46"/>
  <c r="AA98" i="46"/>
  <c r="AA99" i="46"/>
  <c r="AA100" i="46"/>
  <c r="AA103" i="46"/>
  <c r="AA104" i="46"/>
  <c r="AA105" i="46"/>
  <c r="AA107" i="46"/>
  <c r="AA109" i="46"/>
  <c r="AA110" i="46"/>
  <c r="AA111" i="46"/>
  <c r="AA112" i="46"/>
  <c r="AA114" i="46"/>
  <c r="AA117" i="46"/>
  <c r="AA119" i="46"/>
  <c r="AA120" i="46"/>
  <c r="AA121" i="46"/>
  <c r="AA122" i="46"/>
  <c r="AA124" i="46"/>
  <c r="AA125" i="46"/>
  <c r="AA126" i="46"/>
  <c r="AA127" i="46"/>
  <c r="AA128" i="46"/>
  <c r="AA129" i="46"/>
  <c r="AA130" i="46"/>
  <c r="AA131" i="46"/>
  <c r="AA132" i="46"/>
  <c r="AA133" i="46"/>
  <c r="AA134" i="46"/>
  <c r="AA135" i="46"/>
  <c r="AA136" i="46"/>
  <c r="AA137" i="46"/>
  <c r="AA139" i="46"/>
  <c r="AA140" i="46"/>
  <c r="AA141" i="46"/>
  <c r="AA142" i="46"/>
  <c r="AA143" i="46"/>
  <c r="AA145" i="46"/>
  <c r="AA146" i="46"/>
  <c r="AA147" i="46"/>
  <c r="AA148" i="46"/>
  <c r="AA151" i="46"/>
  <c r="AA152" i="46"/>
  <c r="AA154" i="46"/>
  <c r="AA155" i="46"/>
  <c r="AA156" i="46"/>
  <c r="AA158" i="46"/>
  <c r="AA161" i="46"/>
  <c r="AA162" i="46"/>
  <c r="AA163" i="46"/>
  <c r="AA164" i="46"/>
  <c r="AA165" i="46"/>
  <c r="AA166" i="46"/>
  <c r="AA167" i="46"/>
  <c r="AA168" i="46"/>
  <c r="AA169" i="46"/>
  <c r="AA170" i="46"/>
  <c r="AA172" i="46"/>
  <c r="AA174" i="46"/>
  <c r="AA175" i="46"/>
  <c r="AA2" i="46"/>
  <c r="H3" i="46"/>
  <c r="H4" i="46"/>
  <c r="H5" i="46"/>
  <c r="H6" i="46"/>
  <c r="H7" i="46"/>
  <c r="H8" i="46"/>
  <c r="H9" i="46"/>
  <c r="H10" i="46"/>
  <c r="H11" i="46"/>
  <c r="H12" i="46"/>
  <c r="H13" i="46"/>
  <c r="H14" i="46"/>
  <c r="H15" i="46"/>
  <c r="H16" i="46"/>
  <c r="H17" i="46"/>
  <c r="H18" i="46"/>
  <c r="H19" i="46"/>
  <c r="H20" i="46"/>
  <c r="H21" i="46"/>
  <c r="H22" i="46"/>
  <c r="H23" i="46"/>
  <c r="H24" i="46"/>
  <c r="H25" i="46"/>
  <c r="H26" i="46"/>
  <c r="H28" i="46"/>
  <c r="H29" i="46"/>
  <c r="H30" i="46"/>
  <c r="H31" i="46"/>
  <c r="H32" i="46"/>
  <c r="H33" i="46"/>
  <c r="H34" i="46"/>
  <c r="H35" i="46"/>
  <c r="H36" i="46"/>
  <c r="H37" i="46"/>
  <c r="H38" i="46"/>
  <c r="H39" i="46"/>
  <c r="H40" i="46"/>
  <c r="H41" i="46"/>
  <c r="H42" i="46"/>
  <c r="H43" i="46"/>
  <c r="H44" i="46"/>
  <c r="H45" i="46"/>
  <c r="H46" i="46"/>
  <c r="H47" i="46"/>
  <c r="H48" i="46"/>
  <c r="H49" i="46"/>
  <c r="H50" i="46"/>
  <c r="H51" i="46"/>
  <c r="H52" i="46"/>
  <c r="H54" i="46"/>
  <c r="H55" i="46"/>
  <c r="H57" i="46"/>
  <c r="H58" i="46"/>
  <c r="H59" i="46"/>
  <c r="H60" i="46"/>
  <c r="H61" i="46"/>
  <c r="H62" i="46"/>
  <c r="H63" i="46"/>
  <c r="H64" i="46"/>
  <c r="H65" i="46"/>
  <c r="H66" i="46"/>
  <c r="H67" i="46"/>
  <c r="H68" i="46"/>
  <c r="H69" i="46"/>
  <c r="H70" i="46"/>
  <c r="H71" i="46"/>
  <c r="H72" i="46"/>
  <c r="H73" i="46"/>
  <c r="H74" i="46"/>
  <c r="H75" i="46"/>
  <c r="H76" i="46"/>
  <c r="H77" i="46"/>
  <c r="H78" i="46"/>
  <c r="H79" i="46"/>
  <c r="H80" i="46"/>
  <c r="H81" i="46"/>
  <c r="H82" i="46"/>
  <c r="H85" i="46"/>
  <c r="H86" i="46"/>
  <c r="H87" i="46"/>
  <c r="H88" i="46"/>
  <c r="H89" i="46"/>
  <c r="H90" i="46"/>
  <c r="H91" i="46"/>
  <c r="H92" i="46"/>
  <c r="H93" i="46"/>
  <c r="H94" i="46"/>
  <c r="H95" i="46"/>
  <c r="H96" i="46"/>
  <c r="H97" i="46"/>
  <c r="H98" i="46"/>
  <c r="H99" i="46"/>
  <c r="H100" i="46"/>
  <c r="H101" i="46"/>
  <c r="H102" i="46"/>
  <c r="H103" i="46"/>
  <c r="H104" i="46"/>
  <c r="H105" i="46"/>
  <c r="H106" i="46"/>
  <c r="H107" i="46"/>
  <c r="H108" i="46"/>
  <c r="H109" i="46"/>
  <c r="H110" i="46"/>
  <c r="H111" i="46"/>
  <c r="H112" i="46"/>
  <c r="H113" i="46"/>
  <c r="H114" i="46"/>
  <c r="H115" i="46"/>
  <c r="H116" i="46"/>
  <c r="H117" i="46"/>
  <c r="H118" i="46"/>
  <c r="H119" i="46"/>
  <c r="H120" i="46"/>
  <c r="H121" i="46"/>
  <c r="H122" i="46"/>
  <c r="H123" i="46"/>
  <c r="H124" i="46"/>
  <c r="H125" i="46"/>
  <c r="H126" i="46"/>
  <c r="H127" i="46"/>
  <c r="H128" i="46"/>
  <c r="H129" i="46"/>
  <c r="H130" i="46"/>
  <c r="H131" i="46"/>
  <c r="H132" i="46"/>
  <c r="H133" i="46"/>
  <c r="H134" i="46"/>
  <c r="H135" i="46"/>
  <c r="H136" i="46"/>
  <c r="H137" i="46"/>
  <c r="H138" i="46"/>
  <c r="H139" i="46"/>
  <c r="H140" i="46"/>
  <c r="H141" i="46"/>
  <c r="H142" i="46"/>
  <c r="H143" i="46"/>
  <c r="H144" i="46"/>
  <c r="H145" i="46"/>
  <c r="H146" i="46"/>
  <c r="H147" i="46"/>
  <c r="H148" i="46"/>
  <c r="H149" i="46"/>
  <c r="H150" i="46"/>
  <c r="H152" i="46"/>
  <c r="H153" i="46"/>
  <c r="H154" i="46"/>
  <c r="H155" i="46"/>
  <c r="H156" i="46"/>
  <c r="H157" i="46"/>
  <c r="H158" i="46"/>
  <c r="H159" i="46"/>
  <c r="H160" i="46"/>
  <c r="H161" i="46"/>
  <c r="H162" i="46"/>
  <c r="H163" i="46"/>
  <c r="H164" i="46"/>
  <c r="H165" i="46"/>
  <c r="H166" i="46"/>
  <c r="H167" i="46"/>
  <c r="H168" i="46"/>
  <c r="H169" i="46"/>
  <c r="H170" i="46"/>
  <c r="H171" i="46"/>
  <c r="H172" i="46"/>
  <c r="H173" i="46"/>
  <c r="H174" i="46"/>
  <c r="H177" i="46"/>
  <c r="H178" i="46"/>
  <c r="H179" i="46"/>
  <c r="H180" i="46"/>
  <c r="H181" i="46"/>
  <c r="H182" i="46"/>
  <c r="H183" i="46"/>
  <c r="H184" i="46"/>
  <c r="H185" i="46"/>
  <c r="H186" i="46"/>
  <c r="H187" i="46"/>
  <c r="H188" i="46"/>
  <c r="H189" i="46"/>
  <c r="H190" i="46"/>
  <c r="H191" i="46"/>
  <c r="H192" i="46"/>
  <c r="H193" i="46"/>
  <c r="H194" i="46"/>
  <c r="H195" i="46"/>
  <c r="H196" i="46"/>
  <c r="H197" i="46"/>
  <c r="H198" i="46"/>
  <c r="H199" i="46"/>
  <c r="H200" i="46"/>
  <c r="H201" i="46"/>
  <c r="H202" i="46"/>
  <c r="H204" i="46"/>
  <c r="H207" i="46"/>
  <c r="H208" i="46"/>
  <c r="H209" i="46"/>
  <c r="H210" i="46"/>
  <c r="H211" i="46"/>
  <c r="H212" i="46"/>
  <c r="H213" i="46"/>
  <c r="H214" i="46"/>
  <c r="H215" i="46"/>
  <c r="H216" i="46"/>
  <c r="H217" i="46"/>
  <c r="H218" i="46"/>
  <c r="H219" i="46"/>
  <c r="H220" i="46"/>
  <c r="H221" i="46"/>
  <c r="H222" i="46"/>
  <c r="H223" i="46"/>
  <c r="H224" i="46"/>
  <c r="H225" i="46"/>
  <c r="H226" i="46"/>
  <c r="H227" i="46"/>
  <c r="H228" i="46"/>
  <c r="H229" i="46"/>
  <c r="H231" i="46"/>
  <c r="H233" i="46"/>
  <c r="H234" i="46"/>
  <c r="H235" i="46"/>
  <c r="H236" i="46"/>
  <c r="H237" i="46"/>
  <c r="H238" i="46"/>
  <c r="H239" i="46"/>
  <c r="H240" i="46"/>
  <c r="H241" i="46"/>
  <c r="H242" i="46"/>
  <c r="H243" i="46"/>
  <c r="H244" i="46"/>
  <c r="H245" i="46"/>
  <c r="H246" i="46"/>
  <c r="H247" i="46"/>
  <c r="H248" i="46"/>
  <c r="H249" i="46"/>
  <c r="H250" i="46"/>
  <c r="H251" i="46"/>
  <c r="H252" i="46"/>
  <c r="H253" i="46"/>
  <c r="H254" i="46"/>
  <c r="H255" i="46"/>
  <c r="H256" i="46"/>
  <c r="H257" i="46"/>
  <c r="H259" i="46"/>
  <c r="H260" i="46"/>
  <c r="H262" i="46"/>
  <c r="H2" i="46"/>
  <c r="J34" i="37"/>
  <c r="H54" i="40" l="1"/>
  <c r="H53" i="40"/>
  <c r="H52" i="40"/>
  <c r="H51" i="40"/>
  <c r="H49" i="40"/>
  <c r="H48" i="40"/>
  <c r="H47" i="40"/>
  <c r="H46" i="40"/>
  <c r="H45" i="40"/>
  <c r="H44" i="40"/>
  <c r="H43" i="40"/>
  <c r="H42" i="40"/>
  <c r="H41" i="40"/>
  <c r="H40" i="40"/>
  <c r="H39" i="40"/>
  <c r="H38" i="40"/>
  <c r="H37" i="40"/>
  <c r="H36" i="40"/>
  <c r="AA24" i="40"/>
  <c r="AA25" i="40"/>
  <c r="AA26" i="40"/>
  <c r="AA27" i="40"/>
  <c r="AA30" i="40"/>
  <c r="AA48" i="47"/>
  <c r="AB48" i="47"/>
  <c r="AC48" i="47"/>
  <c r="AD48" i="47"/>
  <c r="AE48" i="47"/>
  <c r="AF48" i="47"/>
  <c r="AG48" i="47"/>
  <c r="AH48" i="47"/>
  <c r="AI48" i="47"/>
  <c r="AJ48" i="47"/>
  <c r="AK48" i="47"/>
  <c r="AL48" i="47"/>
  <c r="X48" i="47"/>
  <c r="Y48" i="47"/>
  <c r="Z48" i="47"/>
  <c r="O48" i="47"/>
  <c r="P48" i="47"/>
  <c r="Q48" i="47"/>
  <c r="R48" i="47"/>
  <c r="AE18" i="47"/>
  <c r="AE10" i="47"/>
  <c r="AE6" i="47"/>
  <c r="AE2" i="47"/>
  <c r="AE20" i="47"/>
  <c r="AE12" i="47"/>
  <c r="AE8" i="47"/>
  <c r="AE4" i="47"/>
  <c r="W48" i="47"/>
  <c r="V48" i="47"/>
  <c r="U48" i="47"/>
  <c r="T48" i="47"/>
  <c r="S48" i="47"/>
  <c r="N48" i="47"/>
  <c r="M48" i="47"/>
  <c r="L48" i="47"/>
  <c r="K48" i="47"/>
  <c r="J48" i="47"/>
  <c r="I48" i="47"/>
  <c r="H48" i="47"/>
  <c r="G48" i="47"/>
  <c r="F48" i="47"/>
  <c r="E48" i="47"/>
  <c r="D48" i="47"/>
  <c r="C48" i="47"/>
  <c r="U24" i="47"/>
  <c r="T24" i="47"/>
  <c r="S24" i="47"/>
  <c r="R24" i="47"/>
  <c r="Q24" i="47"/>
  <c r="P24" i="47"/>
  <c r="O24" i="47"/>
  <c r="N24" i="47"/>
  <c r="M24" i="47"/>
  <c r="L24" i="47"/>
  <c r="K24" i="47"/>
  <c r="J24" i="47"/>
  <c r="I24" i="47"/>
  <c r="H24" i="47"/>
  <c r="G24" i="47"/>
  <c r="F24" i="47"/>
  <c r="E24" i="47"/>
  <c r="D24" i="47"/>
  <c r="C24" i="47"/>
  <c r="U23" i="47"/>
  <c r="T23" i="47"/>
  <c r="S23" i="47"/>
  <c r="R23" i="47"/>
  <c r="Q23" i="47"/>
  <c r="P23" i="47"/>
  <c r="O23" i="47"/>
  <c r="N23" i="47"/>
  <c r="M23" i="47"/>
  <c r="L23" i="47"/>
  <c r="K23" i="47"/>
  <c r="J23" i="47"/>
  <c r="I23" i="47"/>
  <c r="H23" i="47"/>
  <c r="G23" i="47"/>
  <c r="F23" i="47"/>
  <c r="E23" i="47"/>
  <c r="D23" i="47"/>
  <c r="C23" i="47"/>
  <c r="AE19" i="47"/>
  <c r="AE17" i="47"/>
  <c r="AE15" i="47"/>
  <c r="AE14" i="47"/>
  <c r="AE13" i="47"/>
  <c r="AE11" i="47"/>
  <c r="AE9" i="47"/>
  <c r="AE7" i="47"/>
  <c r="AE5" i="47"/>
  <c r="AE3" i="47"/>
  <c r="E26" i="47" l="1"/>
  <c r="I26" i="47"/>
  <c r="M26" i="47"/>
  <c r="U26" i="47"/>
  <c r="C26" i="47"/>
  <c r="S26" i="47"/>
  <c r="N26" i="47"/>
  <c r="G26" i="47"/>
  <c r="K26" i="47"/>
  <c r="R26" i="47"/>
  <c r="O26" i="47"/>
  <c r="F26" i="47"/>
  <c r="J26" i="47"/>
  <c r="F49" i="47"/>
  <c r="N49" i="47"/>
  <c r="J49" i="47"/>
  <c r="R49" i="47"/>
  <c r="V49" i="47"/>
  <c r="Z49" i="47"/>
  <c r="AD49" i="47"/>
  <c r="AH49" i="47"/>
  <c r="AL49" i="47"/>
  <c r="D26" i="47"/>
  <c r="H26" i="47"/>
  <c r="L26" i="47"/>
  <c r="P26" i="47"/>
  <c r="T26" i="47"/>
  <c r="AA103" i="40"/>
  <c r="AA104" i="40"/>
  <c r="AA105" i="40"/>
  <c r="AA106" i="40"/>
  <c r="AA107" i="40"/>
  <c r="AA108" i="40"/>
  <c r="AA109" i="40"/>
  <c r="AA110" i="40"/>
  <c r="AA112" i="40"/>
  <c r="AA113" i="40"/>
  <c r="AA117" i="40"/>
  <c r="AA102" i="40"/>
  <c r="H155" i="40"/>
  <c r="H156" i="40"/>
  <c r="H157" i="40"/>
  <c r="H158" i="40"/>
  <c r="H159" i="40"/>
  <c r="H160" i="40"/>
  <c r="H161" i="40"/>
  <c r="H162" i="40"/>
  <c r="H163" i="40"/>
  <c r="H164" i="40"/>
  <c r="H165" i="40"/>
  <c r="H166" i="40"/>
  <c r="H167" i="40"/>
  <c r="H168" i="40"/>
  <c r="H169" i="40"/>
  <c r="H170" i="40"/>
  <c r="H171" i="40"/>
  <c r="H172" i="40"/>
  <c r="H173" i="40"/>
  <c r="H174" i="40"/>
  <c r="H175" i="40"/>
  <c r="H176" i="40"/>
  <c r="AA53" i="40" l="1"/>
  <c r="AA52" i="40"/>
  <c r="AA50" i="40"/>
  <c r="AA48" i="40"/>
  <c r="AA47" i="40"/>
  <c r="AA46" i="40"/>
  <c r="AA45" i="40"/>
  <c r="AA44" i="40"/>
  <c r="AA43" i="40"/>
  <c r="AA42" i="40"/>
  <c r="AE3" i="42"/>
  <c r="AE4" i="42"/>
  <c r="AE5" i="42"/>
  <c r="AE6" i="42"/>
  <c r="AE7" i="42"/>
  <c r="AE8" i="42"/>
  <c r="AE9" i="42"/>
  <c r="AE10" i="42"/>
  <c r="AE11" i="42"/>
  <c r="AE12" i="42"/>
  <c r="AE13" i="42"/>
  <c r="AE14" i="42"/>
  <c r="AE15" i="42"/>
  <c r="AE16" i="42"/>
  <c r="AE17" i="42"/>
  <c r="AE18" i="42"/>
  <c r="AE19" i="42"/>
  <c r="AE20" i="42"/>
  <c r="AE21" i="42"/>
  <c r="AE22" i="42"/>
  <c r="AE2" i="42"/>
  <c r="AA65" i="40"/>
  <c r="AA62" i="40"/>
  <c r="AA61" i="40"/>
  <c r="AA60" i="40"/>
  <c r="AA59" i="40"/>
  <c r="AA57" i="40"/>
  <c r="AA56" i="40"/>
  <c r="AA55" i="40"/>
  <c r="AA54" i="40"/>
  <c r="H66" i="43"/>
  <c r="H67" i="43"/>
  <c r="H68" i="43"/>
  <c r="H70" i="43"/>
  <c r="H71" i="43"/>
  <c r="H72" i="43"/>
  <c r="H73" i="43"/>
  <c r="H76" i="43"/>
  <c r="H65" i="43"/>
  <c r="D22" i="43"/>
  <c r="E22" i="43"/>
  <c r="F22" i="43"/>
  <c r="G22" i="43"/>
  <c r="H22" i="43"/>
  <c r="I22" i="43"/>
  <c r="J22" i="43"/>
  <c r="K22" i="43"/>
  <c r="K24" i="43" s="1"/>
  <c r="L22" i="43"/>
  <c r="M22" i="43"/>
  <c r="N22" i="43"/>
  <c r="O22" i="43"/>
  <c r="O24" i="43" s="1"/>
  <c r="P22" i="43"/>
  <c r="Q22" i="43"/>
  <c r="R22" i="43"/>
  <c r="R24" i="43" s="1"/>
  <c r="S22" i="43"/>
  <c r="S24" i="43" s="1"/>
  <c r="T22" i="43"/>
  <c r="U22" i="43"/>
  <c r="C22" i="43"/>
  <c r="AC4" i="43"/>
  <c r="AC5" i="43"/>
  <c r="AC6" i="43"/>
  <c r="AC7" i="43"/>
  <c r="AC8" i="43"/>
  <c r="AC9" i="43"/>
  <c r="AC10" i="43"/>
  <c r="AC11" i="43"/>
  <c r="AC12" i="43"/>
  <c r="AC13" i="43"/>
  <c r="AC15" i="43"/>
  <c r="AC16" i="43"/>
  <c r="AC17" i="43"/>
  <c r="AC18" i="43"/>
  <c r="AC19" i="43"/>
  <c r="AC20" i="43"/>
  <c r="AC21" i="43"/>
  <c r="AC3" i="43"/>
  <c r="H46" i="43"/>
  <c r="I46" i="43"/>
  <c r="J46" i="43"/>
  <c r="K46" i="43"/>
  <c r="L46" i="43"/>
  <c r="M46" i="43"/>
  <c r="N46" i="43"/>
  <c r="O46" i="43"/>
  <c r="P46" i="43"/>
  <c r="Q46" i="43"/>
  <c r="R46" i="43"/>
  <c r="S46" i="43"/>
  <c r="T46" i="43"/>
  <c r="U46" i="43"/>
  <c r="V46" i="43"/>
  <c r="W46" i="43"/>
  <c r="X46" i="43"/>
  <c r="Y46" i="43"/>
  <c r="Z46" i="43"/>
  <c r="AA46" i="43"/>
  <c r="AB46" i="43"/>
  <c r="AC46" i="43"/>
  <c r="AD46" i="43"/>
  <c r="AE46" i="43"/>
  <c r="AF46" i="43"/>
  <c r="AG46" i="43"/>
  <c r="AH46" i="43"/>
  <c r="AI46" i="43"/>
  <c r="AJ46" i="43"/>
  <c r="AK46" i="43"/>
  <c r="AL46" i="43"/>
  <c r="AM46" i="43"/>
  <c r="AN46" i="43"/>
  <c r="AO46" i="43"/>
  <c r="AP46" i="43"/>
  <c r="AQ46" i="43"/>
  <c r="AR46" i="43"/>
  <c r="AS46" i="43"/>
  <c r="AT46" i="43"/>
  <c r="AU46" i="43"/>
  <c r="AV46" i="43"/>
  <c r="AW46" i="43"/>
  <c r="AX46" i="43"/>
  <c r="G46" i="43"/>
  <c r="F46" i="43"/>
  <c r="E46" i="43"/>
  <c r="D46" i="43"/>
  <c r="C46" i="43"/>
  <c r="G50" i="42"/>
  <c r="H50" i="42"/>
  <c r="I50" i="42"/>
  <c r="J50" i="42"/>
  <c r="K50" i="42"/>
  <c r="L50" i="42"/>
  <c r="M50" i="42"/>
  <c r="N50" i="42"/>
  <c r="O50" i="42"/>
  <c r="P50" i="42"/>
  <c r="Q50" i="42"/>
  <c r="R50" i="42"/>
  <c r="S50" i="42"/>
  <c r="T50" i="42"/>
  <c r="U50" i="42"/>
  <c r="V50" i="42"/>
  <c r="W50" i="42"/>
  <c r="X50" i="42"/>
  <c r="Y50" i="42"/>
  <c r="Z50" i="42"/>
  <c r="AA50" i="42"/>
  <c r="AB50" i="42"/>
  <c r="AC50" i="42"/>
  <c r="AD50" i="42"/>
  <c r="AE50" i="42"/>
  <c r="AF50" i="42"/>
  <c r="AG50" i="42"/>
  <c r="AH50" i="42"/>
  <c r="AI50" i="42"/>
  <c r="AJ50" i="42"/>
  <c r="AK50" i="42"/>
  <c r="AL50" i="42"/>
  <c r="AM50" i="42"/>
  <c r="AN50" i="42"/>
  <c r="AO50" i="42"/>
  <c r="AP50" i="42"/>
  <c r="AQ50" i="42"/>
  <c r="AR50" i="42"/>
  <c r="AS50" i="42"/>
  <c r="AT50" i="42"/>
  <c r="D50" i="42"/>
  <c r="E50" i="42"/>
  <c r="F50" i="42"/>
  <c r="C50" i="42"/>
  <c r="D24" i="42"/>
  <c r="E24" i="42"/>
  <c r="F24" i="42"/>
  <c r="G24" i="42"/>
  <c r="H24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C24" i="42"/>
  <c r="D23" i="42"/>
  <c r="E23" i="42"/>
  <c r="F23" i="42"/>
  <c r="G23" i="42"/>
  <c r="H23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C23" i="42"/>
  <c r="AA129" i="40"/>
  <c r="AA130" i="40"/>
  <c r="AA131" i="40"/>
  <c r="AA132" i="40"/>
  <c r="AA133" i="40"/>
  <c r="AA134" i="40"/>
  <c r="AA135" i="40"/>
  <c r="AA136" i="40"/>
  <c r="AA137" i="40"/>
  <c r="AA139" i="40"/>
  <c r="AA140" i="40"/>
  <c r="AA141" i="40"/>
  <c r="H1177" i="40"/>
  <c r="H1176" i="40"/>
  <c r="H1175" i="40"/>
  <c r="H1174" i="40"/>
  <c r="H1173" i="40"/>
  <c r="H1172" i="40"/>
  <c r="H1171" i="40"/>
  <c r="H1170" i="40"/>
  <c r="H1169" i="40"/>
  <c r="H1167" i="40"/>
  <c r="H1166" i="40"/>
  <c r="H1165" i="40"/>
  <c r="H1164" i="40"/>
  <c r="H1163" i="40"/>
  <c r="H1162" i="40"/>
  <c r="H1161" i="40"/>
  <c r="H1160" i="40"/>
  <c r="H1159" i="40"/>
  <c r="H1158" i="40"/>
  <c r="H1157" i="40"/>
  <c r="H1156" i="40"/>
  <c r="S26" i="42" l="1"/>
  <c r="K26" i="42"/>
  <c r="U26" i="42"/>
  <c r="Q26" i="42"/>
  <c r="M26" i="42"/>
  <c r="R26" i="42"/>
  <c r="F51" i="42"/>
  <c r="C26" i="42"/>
  <c r="T26" i="42"/>
  <c r="P26" i="42"/>
  <c r="L26" i="42"/>
  <c r="H26" i="42"/>
  <c r="D26" i="42"/>
  <c r="O26" i="42"/>
  <c r="I26" i="42"/>
  <c r="AT51" i="42"/>
  <c r="AP51" i="42"/>
  <c r="AL51" i="42"/>
  <c r="AH51" i="42"/>
  <c r="AD51" i="42"/>
  <c r="Z51" i="42"/>
  <c r="V51" i="42"/>
  <c r="R51" i="42"/>
  <c r="J51" i="42"/>
  <c r="V26" i="42"/>
  <c r="N26" i="42"/>
  <c r="J26" i="42"/>
  <c r="F26" i="42"/>
  <c r="E26" i="42"/>
  <c r="W26" i="42"/>
  <c r="G26" i="42"/>
  <c r="AX47" i="43"/>
  <c r="AP47" i="43"/>
  <c r="AL47" i="43"/>
  <c r="AH47" i="43"/>
  <c r="Z47" i="43"/>
  <c r="R47" i="43"/>
  <c r="J47" i="43"/>
  <c r="V47" i="43"/>
  <c r="AT47" i="43"/>
  <c r="AD47" i="43"/>
  <c r="N47" i="43"/>
  <c r="U24" i="43"/>
  <c r="M24" i="43"/>
  <c r="I24" i="43"/>
  <c r="J24" i="43"/>
  <c r="T24" i="43"/>
  <c r="Q24" i="43"/>
  <c r="P24" i="43"/>
  <c r="L24" i="43"/>
  <c r="H24" i="43"/>
  <c r="F24" i="43"/>
  <c r="N51" i="42"/>
  <c r="D24" i="43"/>
  <c r="C24" i="43"/>
  <c r="G24" i="43"/>
  <c r="E24" i="43"/>
  <c r="F47" i="43"/>
  <c r="H1152" i="40"/>
  <c r="H1151" i="40"/>
  <c r="H1150" i="40"/>
  <c r="H1149" i="40"/>
  <c r="H1148" i="40"/>
  <c r="H1147" i="40"/>
  <c r="H1146" i="40"/>
  <c r="H1145" i="40"/>
  <c r="H1144" i="40"/>
  <c r="H1143" i="40"/>
  <c r="H1142" i="40"/>
  <c r="H1141" i="40"/>
  <c r="H1140" i="40"/>
  <c r="H1139" i="40"/>
  <c r="H1138" i="40"/>
  <c r="H1137" i="40"/>
  <c r="H1136" i="40"/>
  <c r="H1135" i="40"/>
  <c r="H1134" i="40"/>
  <c r="H1133" i="40"/>
  <c r="H1132" i="40"/>
  <c r="H1131" i="40"/>
  <c r="H1130" i="40"/>
  <c r="H1129" i="40"/>
  <c r="H1128" i="40"/>
  <c r="H1127" i="40"/>
  <c r="H1126" i="40"/>
  <c r="H1125" i="40"/>
  <c r="H1124" i="40"/>
  <c r="H1123" i="40"/>
  <c r="H1122" i="40"/>
  <c r="H1121" i="40"/>
  <c r="H1120" i="40"/>
  <c r="H1119" i="40"/>
  <c r="H1118" i="40"/>
  <c r="H1117" i="40"/>
  <c r="H1116" i="40"/>
  <c r="H1115" i="40"/>
  <c r="H1114" i="40"/>
  <c r="H1113" i="40"/>
  <c r="H1112" i="40"/>
  <c r="H1111" i="40"/>
  <c r="H1110" i="40"/>
  <c r="H1109" i="40"/>
  <c r="H1108" i="40"/>
  <c r="H1107" i="40"/>
  <c r="H1105" i="40"/>
  <c r="H1104" i="40"/>
  <c r="H1103" i="40"/>
  <c r="H1102" i="40"/>
  <c r="H1101" i="40"/>
  <c r="H1100" i="40"/>
  <c r="H1099" i="40"/>
  <c r="H1071" i="40"/>
  <c r="H1072" i="40"/>
  <c r="H1073" i="40"/>
  <c r="H1074" i="40"/>
  <c r="H1075" i="40"/>
  <c r="H1076" i="40"/>
  <c r="H1077" i="40"/>
  <c r="H1078" i="40"/>
  <c r="H1079" i="40"/>
  <c r="H1080" i="40"/>
  <c r="H1081" i="40"/>
  <c r="H1082" i="40"/>
  <c r="H1083" i="40"/>
  <c r="H1084" i="40"/>
  <c r="H1085" i="40"/>
  <c r="H1086" i="40"/>
  <c r="H1087" i="40"/>
  <c r="H1088" i="40"/>
  <c r="H1089" i="40"/>
  <c r="H1090" i="40"/>
  <c r="H1091" i="40"/>
  <c r="H1097" i="40"/>
  <c r="H1070" i="40"/>
  <c r="H1046" i="40"/>
  <c r="H1047" i="40"/>
  <c r="H1048" i="40"/>
  <c r="H1049" i="40"/>
  <c r="H1050" i="40"/>
  <c r="H1051" i="40"/>
  <c r="H1052" i="40"/>
  <c r="H1053" i="40"/>
  <c r="H1054" i="40"/>
  <c r="H1055" i="40"/>
  <c r="H1056" i="40"/>
  <c r="H1057" i="40"/>
  <c r="H1058" i="40"/>
  <c r="H1059" i="40"/>
  <c r="H1060" i="40"/>
  <c r="H1061" i="40"/>
  <c r="H1062" i="40"/>
  <c r="H1063" i="40"/>
  <c r="H1064" i="40"/>
  <c r="H1065" i="40"/>
  <c r="H1066" i="40"/>
  <c r="H1045" i="40" l="1"/>
  <c r="H1044" i="40"/>
  <c r="H1043" i="40"/>
  <c r="H1042" i="40"/>
  <c r="H1041" i="40"/>
  <c r="H1040" i="40"/>
  <c r="H1039" i="40"/>
  <c r="H1038" i="40"/>
  <c r="H1037" i="40"/>
  <c r="H1036" i="40"/>
  <c r="H1034" i="40"/>
  <c r="H1033" i="40"/>
  <c r="H1031" i="40"/>
  <c r="H1028" i="40"/>
  <c r="H1026" i="40"/>
  <c r="H1025" i="40"/>
  <c r="H1024" i="40"/>
  <c r="H1023" i="40"/>
  <c r="H1022" i="40"/>
  <c r="H1021" i="40"/>
  <c r="H1020" i="40"/>
  <c r="H1019" i="40"/>
  <c r="H993" i="40" l="1"/>
  <c r="H994" i="40"/>
  <c r="H995" i="40"/>
  <c r="H996" i="40"/>
  <c r="H997" i="40"/>
  <c r="H998" i="40"/>
  <c r="H999" i="40"/>
  <c r="H1000" i="40"/>
  <c r="H1001" i="40"/>
  <c r="H1002" i="40"/>
  <c r="H1003" i="40"/>
  <c r="H1004" i="40"/>
  <c r="H1005" i="40"/>
  <c r="H1006" i="40"/>
  <c r="H1007" i="40"/>
  <c r="H1008" i="40"/>
  <c r="H1009" i="40"/>
  <c r="H1010" i="40"/>
  <c r="H1011" i="40"/>
  <c r="H1012" i="40"/>
  <c r="H1013" i="40"/>
  <c r="H1014" i="40"/>
  <c r="H1015" i="40"/>
  <c r="H1016" i="40"/>
  <c r="H970" i="40"/>
  <c r="H971" i="40"/>
  <c r="H972" i="40"/>
  <c r="H973" i="40"/>
  <c r="H974" i="40"/>
  <c r="H975" i="40"/>
  <c r="H976" i="40"/>
  <c r="H977" i="40"/>
  <c r="H980" i="40"/>
  <c r="H981" i="40"/>
  <c r="H982" i="40"/>
  <c r="H983" i="40"/>
  <c r="H984" i="40"/>
  <c r="H985" i="40"/>
  <c r="H987" i="40"/>
  <c r="H988" i="40"/>
  <c r="H989" i="40"/>
  <c r="H990" i="40"/>
  <c r="H991" i="40"/>
  <c r="H992" i="40"/>
  <c r="H969" i="40"/>
  <c r="H946" i="40"/>
  <c r="H947" i="40"/>
  <c r="H948" i="40"/>
  <c r="H949" i="40"/>
  <c r="H950" i="40"/>
  <c r="H951" i="40"/>
  <c r="H952" i="40"/>
  <c r="H953" i="40"/>
  <c r="H954" i="40"/>
  <c r="H955" i="40"/>
  <c r="H956" i="40"/>
  <c r="H957" i="40"/>
  <c r="H958" i="40"/>
  <c r="H959" i="40"/>
  <c r="H960" i="40"/>
  <c r="H962" i="40"/>
  <c r="H963" i="40"/>
  <c r="H964" i="40"/>
  <c r="H965" i="40"/>
  <c r="H966" i="40"/>
  <c r="H967" i="40"/>
  <c r="H968" i="40"/>
  <c r="H926" i="40"/>
  <c r="H927" i="40"/>
  <c r="H928" i="40"/>
  <c r="H929" i="40"/>
  <c r="H930" i="40"/>
  <c r="H931" i="40"/>
  <c r="H932" i="40"/>
  <c r="H933" i="40"/>
  <c r="H934" i="40"/>
  <c r="H935" i="40"/>
  <c r="H936" i="40"/>
  <c r="H937" i="40"/>
  <c r="H938" i="40"/>
  <c r="H939" i="40"/>
  <c r="H940" i="40"/>
  <c r="H941" i="40"/>
  <c r="H942" i="40"/>
  <c r="H943" i="40"/>
  <c r="H944" i="40"/>
  <c r="H945" i="40"/>
  <c r="H925" i="40"/>
  <c r="H922" i="40"/>
  <c r="H921" i="40"/>
  <c r="H920" i="40"/>
  <c r="H919" i="40"/>
  <c r="H918" i="40"/>
  <c r="H917" i="40"/>
  <c r="H916" i="40"/>
  <c r="H915" i="40"/>
  <c r="H914" i="40"/>
  <c r="H913" i="40"/>
  <c r="H912" i="40"/>
  <c r="H911" i="40"/>
  <c r="H910" i="40"/>
  <c r="H909" i="40"/>
  <c r="H908" i="40"/>
  <c r="H907" i="40"/>
  <c r="H906" i="40"/>
  <c r="H905" i="40"/>
  <c r="H904" i="40"/>
  <c r="H903" i="40"/>
  <c r="H902" i="40"/>
  <c r="H901" i="40"/>
  <c r="H900" i="40"/>
  <c r="H899" i="40"/>
  <c r="H898" i="40"/>
  <c r="H897" i="40"/>
  <c r="AA606" i="40" l="1"/>
  <c r="AA605" i="40"/>
  <c r="AA604" i="40"/>
  <c r="AA603" i="40"/>
  <c r="AA601" i="40"/>
  <c r="AA600" i="40"/>
  <c r="AA599" i="40"/>
  <c r="AA597" i="40"/>
  <c r="AA595" i="40"/>
  <c r="AA594" i="40"/>
  <c r="AA593" i="40"/>
  <c r="AA592" i="40"/>
  <c r="AA591" i="40"/>
  <c r="H869" i="40"/>
  <c r="H870" i="40"/>
  <c r="H871" i="40"/>
  <c r="H872" i="40"/>
  <c r="H873" i="40"/>
  <c r="H874" i="40"/>
  <c r="H875" i="40"/>
  <c r="H876" i="40"/>
  <c r="H877" i="40"/>
  <c r="H878" i="40"/>
  <c r="H879" i="40"/>
  <c r="H880" i="40"/>
  <c r="H881" i="40"/>
  <c r="H882" i="40"/>
  <c r="H883" i="40"/>
  <c r="H884" i="40"/>
  <c r="H885" i="40"/>
  <c r="H886" i="40"/>
  <c r="H887" i="40"/>
  <c r="H888" i="40"/>
  <c r="H889" i="40"/>
  <c r="H893" i="40"/>
  <c r="H895" i="40"/>
  <c r="H868" i="40"/>
  <c r="AA446" i="40" l="1"/>
  <c r="AA447" i="40"/>
  <c r="AA448" i="40"/>
  <c r="AA449" i="40"/>
  <c r="AA450" i="40"/>
  <c r="AA451" i="40"/>
  <c r="AA452" i="40"/>
  <c r="AA454" i="40"/>
  <c r="AA455" i="40"/>
  <c r="AA458" i="40"/>
  <c r="AA459" i="40"/>
  <c r="AA462" i="40"/>
  <c r="AA463" i="40"/>
  <c r="AA464" i="40"/>
  <c r="AA466" i="40"/>
  <c r="AA467" i="40"/>
  <c r="AA468" i="40"/>
  <c r="AA469" i="40"/>
  <c r="AA470" i="40"/>
  <c r="AA471" i="40"/>
  <c r="AA473" i="40"/>
  <c r="AA474" i="40"/>
  <c r="AA475" i="40"/>
  <c r="AA476" i="40"/>
  <c r="AA477" i="40"/>
  <c r="AA478" i="40"/>
  <c r="AA480" i="40"/>
  <c r="AA481" i="40"/>
  <c r="AA482" i="40"/>
  <c r="AA483" i="40"/>
  <c r="AA484" i="40"/>
  <c r="AA490" i="40"/>
  <c r="AA491" i="40"/>
  <c r="AA492" i="40"/>
  <c r="AA493" i="40"/>
  <c r="AA494" i="40"/>
  <c r="AA495" i="40"/>
  <c r="AA496" i="40"/>
  <c r="AA497" i="40"/>
  <c r="AA498" i="40"/>
  <c r="AA499" i="40"/>
  <c r="AA500" i="40"/>
  <c r="AA501" i="40"/>
  <c r="AA503" i="40"/>
  <c r="AA504" i="40"/>
  <c r="AA505" i="40"/>
  <c r="AA506" i="40"/>
  <c r="AA507" i="40"/>
  <c r="AA508" i="40"/>
  <c r="AA509" i="40"/>
  <c r="AA510" i="40"/>
  <c r="AA511" i="40"/>
  <c r="AA514" i="40"/>
  <c r="AA515" i="40"/>
  <c r="AA516" i="40"/>
  <c r="AA518" i="40"/>
  <c r="AA520" i="40"/>
  <c r="AA521" i="40"/>
  <c r="AA522" i="40"/>
  <c r="AA524" i="40"/>
  <c r="AA525" i="40"/>
  <c r="AA527" i="40"/>
  <c r="AA529" i="40"/>
  <c r="AA530" i="40"/>
  <c r="AA531" i="40"/>
  <c r="AA532" i="40"/>
  <c r="AA534" i="40"/>
  <c r="AA535" i="40"/>
  <c r="AA536" i="40"/>
  <c r="AA537" i="40"/>
  <c r="AA538" i="40"/>
  <c r="AA540" i="40"/>
  <c r="AA541" i="40"/>
  <c r="AA542" i="40"/>
  <c r="AA543" i="40"/>
  <c r="AA544" i="40"/>
  <c r="AA545" i="40"/>
  <c r="AA546" i="40"/>
  <c r="AA548" i="40"/>
  <c r="AA549" i="40"/>
  <c r="AA550" i="40"/>
  <c r="AA552" i="40"/>
  <c r="AA554" i="40"/>
  <c r="AA555" i="40"/>
  <c r="AA558" i="40"/>
  <c r="AA559" i="40"/>
  <c r="AA562" i="40"/>
  <c r="AA563" i="40"/>
  <c r="AA564" i="40"/>
  <c r="AA565" i="40"/>
  <c r="AA566" i="40"/>
  <c r="AA568" i="40"/>
  <c r="AA570" i="40"/>
  <c r="AA571" i="40"/>
  <c r="AA574" i="40"/>
  <c r="AA577" i="40"/>
  <c r="AA578" i="40"/>
  <c r="AA579" i="40"/>
  <c r="AA580" i="40"/>
  <c r="AA581" i="40"/>
  <c r="AA583" i="40"/>
  <c r="AA584" i="40"/>
  <c r="AA585" i="40"/>
  <c r="AA586" i="40"/>
  <c r="AA587" i="40"/>
  <c r="AA431" i="40"/>
  <c r="AA432" i="40"/>
  <c r="AA433" i="40"/>
  <c r="AA434" i="40"/>
  <c r="AA435" i="40"/>
  <c r="AA436" i="40"/>
  <c r="AA437" i="40"/>
  <c r="AA438" i="40"/>
  <c r="AA439" i="40"/>
  <c r="AA441" i="40"/>
  <c r="AA443" i="40"/>
  <c r="AA444" i="40"/>
  <c r="AA445" i="40"/>
  <c r="AA191" i="40"/>
  <c r="AA192" i="40"/>
  <c r="AA193" i="40"/>
  <c r="AA194" i="40"/>
  <c r="AA195" i="40"/>
  <c r="AA196" i="40"/>
  <c r="AA197" i="40"/>
  <c r="AA202" i="40"/>
  <c r="AA203" i="40"/>
  <c r="AA204" i="40"/>
  <c r="AA206" i="40"/>
  <c r="AA207" i="40"/>
  <c r="AA208" i="40"/>
  <c r="AA210" i="40"/>
  <c r="AA211" i="40"/>
  <c r="AA212" i="40"/>
  <c r="AA213" i="40"/>
  <c r="AA214" i="40"/>
  <c r="AA217" i="40"/>
  <c r="AA218" i="40"/>
  <c r="AA219" i="40"/>
  <c r="AA220" i="40"/>
  <c r="AA221" i="40"/>
  <c r="AA222" i="40"/>
  <c r="AA223" i="40"/>
  <c r="AA224" i="40"/>
  <c r="AA225" i="40"/>
  <c r="AA226" i="40"/>
  <c r="AA227" i="40"/>
  <c r="AA228" i="40"/>
  <c r="AA229" i="40"/>
  <c r="AA233" i="40"/>
  <c r="AA237" i="40"/>
  <c r="AA239" i="40"/>
  <c r="AA240" i="40"/>
  <c r="AA241" i="40"/>
  <c r="AA243" i="40"/>
  <c r="AA244" i="40"/>
  <c r="AA245" i="40"/>
  <c r="AA246" i="40"/>
  <c r="AA247" i="40"/>
  <c r="AA248" i="40"/>
  <c r="AA249" i="40"/>
  <c r="AA250" i="40"/>
  <c r="AA251" i="40"/>
  <c r="AA256" i="40"/>
  <c r="AA257" i="40"/>
  <c r="AA258" i="40"/>
  <c r="AA259" i="40"/>
  <c r="AA260" i="40"/>
  <c r="AA261" i="40"/>
  <c r="AA262" i="40"/>
  <c r="AA264" i="40"/>
  <c r="AA265" i="40"/>
  <c r="AA266" i="40"/>
  <c r="AA267" i="40"/>
  <c r="AA269" i="40"/>
  <c r="AA270" i="40"/>
  <c r="AA272" i="40"/>
  <c r="AA273" i="40"/>
  <c r="AA275" i="40"/>
  <c r="AA276" i="40"/>
  <c r="AA278" i="40"/>
  <c r="AA279" i="40"/>
  <c r="AA280" i="40"/>
  <c r="AA281" i="40"/>
  <c r="AA284" i="40"/>
  <c r="AA286" i="40"/>
  <c r="AA288" i="40"/>
  <c r="AA289" i="40"/>
  <c r="AA290" i="40"/>
  <c r="AA291" i="40"/>
  <c r="AA293" i="40"/>
  <c r="AA294" i="40"/>
  <c r="AA295" i="40"/>
  <c r="AA297" i="40"/>
  <c r="AA298" i="40"/>
  <c r="AA299" i="40"/>
  <c r="AA300" i="40"/>
  <c r="AA301" i="40"/>
  <c r="AA302" i="40"/>
  <c r="AA303" i="40"/>
  <c r="AA304" i="40"/>
  <c r="AA305" i="40"/>
  <c r="AA306" i="40"/>
  <c r="AA307" i="40"/>
  <c r="AA308" i="40"/>
  <c r="AA309" i="40"/>
  <c r="AA310" i="40"/>
  <c r="AA311" i="40"/>
  <c r="AA312" i="40"/>
  <c r="AA313" i="40"/>
  <c r="AA314" i="40"/>
  <c r="AA315" i="40"/>
  <c r="AA316" i="40"/>
  <c r="AA317" i="40"/>
  <c r="AA318" i="40"/>
  <c r="AA320" i="40"/>
  <c r="AA321" i="40"/>
  <c r="AA322" i="40"/>
  <c r="AA323" i="40"/>
  <c r="AA324" i="40"/>
  <c r="AA325" i="40"/>
  <c r="AA327" i="40"/>
  <c r="AA328" i="40"/>
  <c r="AA329" i="40"/>
  <c r="AA330" i="40"/>
  <c r="AA331" i="40"/>
  <c r="AA332" i="40"/>
  <c r="AA334" i="40"/>
  <c r="AA335" i="40"/>
  <c r="AA336" i="40"/>
  <c r="AA337" i="40"/>
  <c r="AA339" i="40"/>
  <c r="AA340" i="40"/>
  <c r="AA341" i="40"/>
  <c r="AA342" i="40"/>
  <c r="AA343" i="40"/>
  <c r="AA344" i="40"/>
  <c r="AA346" i="40"/>
  <c r="AA349" i="40"/>
  <c r="AA350" i="40"/>
  <c r="AA351" i="40"/>
  <c r="AA352" i="40"/>
  <c r="AA354" i="40"/>
  <c r="AA355" i="40"/>
  <c r="AA356" i="40"/>
  <c r="AA358" i="40"/>
  <c r="AA359" i="40"/>
  <c r="AA360" i="40"/>
  <c r="AA361" i="40"/>
  <c r="AA362" i="40"/>
  <c r="AA363" i="40"/>
  <c r="AA364" i="40"/>
  <c r="AA365" i="40"/>
  <c r="AA366" i="40"/>
  <c r="AA368" i="40"/>
  <c r="AA370" i="40"/>
  <c r="AA372" i="40"/>
  <c r="AA373" i="40"/>
  <c r="AA374" i="40"/>
  <c r="AA375" i="40"/>
  <c r="AA377" i="40"/>
  <c r="AA378" i="40"/>
  <c r="AA379" i="40"/>
  <c r="AA381" i="40"/>
  <c r="AA384" i="40"/>
  <c r="AA385" i="40"/>
  <c r="AA386" i="40"/>
  <c r="AA387" i="40"/>
  <c r="AA388" i="40"/>
  <c r="AA390" i="40"/>
  <c r="AA391" i="40"/>
  <c r="AA393" i="40"/>
  <c r="AA394" i="40"/>
  <c r="AA395" i="40"/>
  <c r="AA396" i="40"/>
  <c r="AA397" i="40"/>
  <c r="AA398" i="40"/>
  <c r="AA399" i="40"/>
  <c r="AA400" i="40"/>
  <c r="AA401" i="40"/>
  <c r="AA402" i="40"/>
  <c r="AA403" i="40"/>
  <c r="AA404" i="40"/>
  <c r="AA405" i="40"/>
  <c r="AA412" i="40"/>
  <c r="AA413" i="40"/>
  <c r="AA414" i="40"/>
  <c r="AA416" i="40"/>
  <c r="AA417" i="40"/>
  <c r="AA419" i="40"/>
  <c r="AA421" i="40"/>
  <c r="AA422" i="40"/>
  <c r="AA423" i="40"/>
  <c r="AA424" i="40"/>
  <c r="AA425" i="40"/>
  <c r="AA427" i="40"/>
  <c r="AA428" i="40"/>
  <c r="AA429" i="40"/>
  <c r="AA430" i="40"/>
  <c r="H304" i="40"/>
  <c r="H305" i="40"/>
  <c r="H306" i="40"/>
  <c r="H307" i="40"/>
  <c r="H308" i="40"/>
  <c r="H309" i="40"/>
  <c r="H310" i="40"/>
  <c r="H311" i="40"/>
  <c r="H312" i="40"/>
  <c r="H313" i="40"/>
  <c r="H314" i="40"/>
  <c r="H315" i="40"/>
  <c r="H316" i="40"/>
  <c r="H317" i="40"/>
  <c r="H318" i="40"/>
  <c r="H319" i="40"/>
  <c r="H320" i="40"/>
  <c r="H321" i="40"/>
  <c r="H322" i="40"/>
  <c r="H323" i="40"/>
  <c r="H324" i="40"/>
  <c r="H325" i="40"/>
  <c r="H326" i="40"/>
  <c r="H327" i="40"/>
  <c r="H328" i="40"/>
  <c r="H329" i="40"/>
  <c r="H330" i="40"/>
  <c r="H331" i="40"/>
  <c r="H332" i="40"/>
  <c r="H333" i="40"/>
  <c r="H334" i="40"/>
  <c r="H335" i="40"/>
  <c r="H336" i="40"/>
  <c r="H337" i="40"/>
  <c r="H338" i="40"/>
  <c r="H339" i="40"/>
  <c r="H340" i="40"/>
  <c r="H341" i="40"/>
  <c r="H342" i="40"/>
  <c r="H343" i="40"/>
  <c r="H344" i="40"/>
  <c r="H345" i="40"/>
  <c r="H346" i="40"/>
  <c r="H347" i="40"/>
  <c r="H348" i="40"/>
  <c r="H349" i="40"/>
  <c r="H350" i="40"/>
  <c r="H351" i="40"/>
  <c r="H352" i="40"/>
  <c r="H353" i="40"/>
  <c r="H354" i="40"/>
  <c r="H355" i="40"/>
  <c r="H356" i="40"/>
  <c r="H357" i="40"/>
  <c r="H358" i="40"/>
  <c r="H359" i="40"/>
  <c r="H360" i="40"/>
  <c r="H361" i="40"/>
  <c r="H362" i="40"/>
  <c r="H363" i="40"/>
  <c r="H364" i="40"/>
  <c r="H365" i="40"/>
  <c r="H366" i="40"/>
  <c r="H367" i="40"/>
  <c r="H368" i="40"/>
  <c r="H369" i="40"/>
  <c r="H370" i="40"/>
  <c r="H372" i="40"/>
  <c r="H373" i="40"/>
  <c r="H374" i="40"/>
  <c r="H375" i="40"/>
  <c r="H376" i="40"/>
  <c r="H377" i="40"/>
  <c r="H378" i="40"/>
  <c r="H379" i="40"/>
  <c r="H380" i="40"/>
  <c r="H381" i="40"/>
  <c r="H382" i="40"/>
  <c r="H383" i="40"/>
  <c r="H384" i="40"/>
  <c r="H385" i="40"/>
  <c r="H386" i="40"/>
  <c r="H387" i="40"/>
  <c r="H388" i="40"/>
  <c r="H389" i="40"/>
  <c r="H390" i="40"/>
  <c r="H391" i="40"/>
  <c r="H392" i="40"/>
  <c r="H393" i="40"/>
  <c r="H394" i="40"/>
  <c r="H395" i="40"/>
  <c r="H396" i="40"/>
  <c r="H397" i="40"/>
  <c r="H398" i="40"/>
  <c r="H399" i="40"/>
  <c r="H400" i="40"/>
  <c r="H401" i="40"/>
  <c r="H402" i="40"/>
  <c r="H403" i="40"/>
  <c r="H404" i="40"/>
  <c r="H405" i="40"/>
  <c r="H406" i="40"/>
  <c r="H407" i="40"/>
  <c r="H408" i="40"/>
  <c r="H409" i="40"/>
  <c r="H410" i="40"/>
  <c r="H411" i="40"/>
  <c r="H412" i="40"/>
  <c r="H413" i="40"/>
  <c r="H414" i="40"/>
  <c r="H415" i="40"/>
  <c r="H416" i="40"/>
  <c r="H417" i="40"/>
  <c r="H421" i="40"/>
  <c r="H422" i="40"/>
  <c r="H423" i="40"/>
  <c r="H424" i="40"/>
  <c r="H425" i="40"/>
  <c r="H426" i="40"/>
  <c r="H427" i="40"/>
  <c r="H428" i="40"/>
  <c r="H429" i="40"/>
  <c r="H430" i="40"/>
  <c r="H431" i="40"/>
  <c r="H432" i="40"/>
  <c r="H433" i="40"/>
  <c r="H434" i="40"/>
  <c r="H435" i="40"/>
  <c r="H436" i="40"/>
  <c r="H437" i="40"/>
  <c r="H438" i="40"/>
  <c r="H439" i="40"/>
  <c r="H440" i="40"/>
  <c r="H442" i="40"/>
  <c r="H443" i="40"/>
  <c r="H444" i="40"/>
  <c r="H445" i="40"/>
  <c r="H446" i="40"/>
  <c r="H447" i="40"/>
  <c r="H448" i="40"/>
  <c r="H449" i="40"/>
  <c r="H450" i="40"/>
  <c r="H451" i="40"/>
  <c r="H452" i="40"/>
  <c r="H453" i="40"/>
  <c r="H454" i="40"/>
  <c r="H455" i="40"/>
  <c r="H456" i="40"/>
  <c r="H457" i="40"/>
  <c r="H458" i="40"/>
  <c r="H459" i="40"/>
  <c r="H460" i="40"/>
  <c r="H461" i="40"/>
  <c r="H462" i="40"/>
  <c r="H463" i="40"/>
  <c r="H464" i="40"/>
  <c r="H465" i="40"/>
  <c r="H466" i="40"/>
  <c r="H467" i="40"/>
  <c r="H468" i="40"/>
  <c r="H469" i="40"/>
  <c r="H470" i="40"/>
  <c r="H471" i="40"/>
  <c r="H472" i="40"/>
  <c r="H473" i="40"/>
  <c r="H474" i="40"/>
  <c r="H475" i="40"/>
  <c r="H476" i="40"/>
  <c r="H477" i="40"/>
  <c r="H478" i="40"/>
  <c r="H479" i="40"/>
  <c r="H480" i="40"/>
  <c r="H481" i="40"/>
  <c r="H482" i="40"/>
  <c r="H483" i="40"/>
  <c r="H484" i="40"/>
  <c r="H485" i="40"/>
  <c r="H486" i="40"/>
  <c r="H487" i="40"/>
  <c r="H488" i="40"/>
  <c r="H489" i="40"/>
  <c r="H490" i="40"/>
  <c r="H491" i="40"/>
  <c r="H492" i="40"/>
  <c r="H493" i="40"/>
  <c r="H494" i="40"/>
  <c r="H495" i="40"/>
  <c r="H496" i="40"/>
  <c r="H303" i="40"/>
  <c r="H109" i="40"/>
  <c r="H110" i="40"/>
  <c r="H111" i="40"/>
  <c r="H113" i="40"/>
  <c r="H114" i="40"/>
  <c r="H115" i="40"/>
  <c r="H116" i="40"/>
  <c r="H117" i="40"/>
  <c r="H118" i="40"/>
  <c r="H119" i="40"/>
  <c r="H120" i="40"/>
  <c r="H121" i="40"/>
  <c r="H122" i="40"/>
  <c r="H123" i="40"/>
  <c r="H124" i="40"/>
  <c r="H125" i="40"/>
  <c r="H126" i="40"/>
  <c r="H127" i="40"/>
  <c r="H128" i="40"/>
  <c r="H129" i="40"/>
  <c r="H130" i="40"/>
  <c r="H131" i="40"/>
  <c r="H132" i="40"/>
  <c r="H133" i="40"/>
  <c r="H134" i="40"/>
  <c r="H135" i="40"/>
  <c r="H136" i="40"/>
  <c r="H137" i="40"/>
  <c r="H138" i="40"/>
  <c r="H139" i="40"/>
  <c r="H140" i="40"/>
  <c r="H141" i="40"/>
  <c r="H142" i="40"/>
  <c r="H144" i="40"/>
  <c r="H145" i="40"/>
  <c r="H146" i="40"/>
  <c r="H147" i="40"/>
  <c r="H148" i="40"/>
  <c r="H149" i="40"/>
  <c r="H150" i="40"/>
  <c r="H151" i="40"/>
  <c r="H152" i="40"/>
  <c r="H154" i="40"/>
  <c r="H108" i="40"/>
  <c r="H863" i="40" l="1"/>
  <c r="H862" i="40"/>
  <c r="H861" i="40"/>
  <c r="H860" i="40"/>
  <c r="H859" i="40"/>
  <c r="H858" i="40"/>
  <c r="H857" i="40"/>
  <c r="H856" i="40"/>
  <c r="H855" i="40"/>
  <c r="H854" i="40"/>
  <c r="H853" i="40"/>
  <c r="H852" i="40"/>
  <c r="H851" i="40"/>
  <c r="H850" i="40"/>
  <c r="H849" i="40"/>
  <c r="H848" i="40"/>
  <c r="H847" i="40"/>
  <c r="H846" i="40"/>
  <c r="H845" i="40"/>
  <c r="H844" i="40"/>
  <c r="H843" i="40"/>
  <c r="H842" i="40"/>
  <c r="H841" i="40"/>
  <c r="H840" i="40"/>
  <c r="H839" i="40"/>
  <c r="H834" i="40"/>
  <c r="H833" i="40"/>
  <c r="H832" i="40"/>
  <c r="H831" i="40"/>
  <c r="H830" i="40"/>
  <c r="H829" i="40"/>
  <c r="H828" i="40"/>
  <c r="H827" i="40"/>
  <c r="H826" i="40"/>
  <c r="H825" i="40"/>
  <c r="H824" i="40"/>
  <c r="H823" i="40"/>
  <c r="H822" i="40"/>
  <c r="H821" i="40"/>
  <c r="H820" i="40"/>
  <c r="H819" i="40"/>
  <c r="H818" i="40"/>
  <c r="H817" i="40"/>
  <c r="H816" i="40"/>
  <c r="H815" i="40"/>
  <c r="H814" i="40"/>
  <c r="H813" i="40"/>
  <c r="H812" i="40"/>
  <c r="H811" i="40"/>
  <c r="H810" i="40"/>
  <c r="H809" i="40"/>
  <c r="H808" i="40"/>
  <c r="H778" i="40"/>
  <c r="H779" i="40"/>
  <c r="H780" i="40"/>
  <c r="H781" i="40"/>
  <c r="H782" i="40"/>
  <c r="H783" i="40"/>
  <c r="H784" i="40"/>
  <c r="H785" i="40"/>
  <c r="H786" i="40"/>
  <c r="H787" i="40"/>
  <c r="H788" i="40"/>
  <c r="H789" i="40"/>
  <c r="H790" i="40"/>
  <c r="H791" i="40"/>
  <c r="H792" i="40"/>
  <c r="H793" i="40"/>
  <c r="H794" i="40"/>
  <c r="H795" i="40"/>
  <c r="H796" i="40"/>
  <c r="H797" i="40"/>
  <c r="H798" i="40"/>
  <c r="H799" i="40"/>
  <c r="H800" i="40"/>
  <c r="H801" i="40"/>
  <c r="H802" i="40"/>
  <c r="H803" i="40"/>
  <c r="H804" i="40"/>
  <c r="H805" i="40"/>
  <c r="H806" i="40"/>
  <c r="H777" i="40"/>
  <c r="H776" i="40"/>
  <c r="H775" i="40"/>
  <c r="H774" i="40"/>
  <c r="H773" i="40"/>
  <c r="H772" i="40"/>
  <c r="H771" i="40"/>
  <c r="H770" i="40"/>
  <c r="H769" i="40"/>
  <c r="H768" i="40"/>
  <c r="H767" i="40"/>
  <c r="H766" i="40"/>
  <c r="H765" i="40"/>
  <c r="H764" i="40"/>
  <c r="H763" i="40"/>
  <c r="H762" i="40"/>
  <c r="H761" i="40"/>
  <c r="H760" i="40"/>
  <c r="H759" i="40"/>
  <c r="H758" i="40"/>
  <c r="H757" i="40"/>
  <c r="H756" i="40"/>
  <c r="H755" i="40"/>
  <c r="H754" i="40"/>
  <c r="H753" i="40"/>
  <c r="H752" i="40"/>
  <c r="H751" i="40"/>
  <c r="H750" i="40"/>
  <c r="H746" i="40"/>
  <c r="H745" i="40"/>
  <c r="H744" i="40"/>
  <c r="H743" i="40"/>
  <c r="H742" i="40"/>
  <c r="H741" i="40"/>
  <c r="H740" i="40"/>
  <c r="H739" i="40"/>
  <c r="H738" i="40"/>
  <c r="H737" i="40"/>
  <c r="H736" i="40"/>
  <c r="H735" i="40"/>
  <c r="H734" i="40"/>
  <c r="H733" i="40"/>
  <c r="H732" i="40"/>
  <c r="H731" i="40"/>
  <c r="H730" i="40"/>
  <c r="H729" i="40"/>
  <c r="H727" i="40"/>
  <c r="H725" i="40"/>
  <c r="H696" i="40"/>
  <c r="H697" i="40"/>
  <c r="H698" i="40"/>
  <c r="H699" i="40"/>
  <c r="H700" i="40"/>
  <c r="H701" i="40"/>
  <c r="H702" i="40"/>
  <c r="H703" i="40"/>
  <c r="H704" i="40"/>
  <c r="H705" i="40"/>
  <c r="H706" i="40"/>
  <c r="H707" i="40"/>
  <c r="H708" i="40"/>
  <c r="H709" i="40"/>
  <c r="H710" i="40"/>
  <c r="H711" i="40"/>
  <c r="H712" i="40"/>
  <c r="H713" i="40"/>
  <c r="H714" i="40"/>
  <c r="H715" i="40"/>
  <c r="H716" i="40"/>
  <c r="H717" i="40"/>
  <c r="H718" i="40"/>
  <c r="H719" i="40"/>
  <c r="H720" i="40"/>
  <c r="H721" i="40"/>
  <c r="H722" i="40"/>
  <c r="H723" i="40"/>
  <c r="H724" i="40"/>
  <c r="H695" i="40"/>
  <c r="H665" i="40"/>
  <c r="H666" i="40"/>
  <c r="H667" i="40"/>
  <c r="H668" i="40"/>
  <c r="H669" i="40"/>
  <c r="H670" i="40"/>
  <c r="H671" i="40"/>
  <c r="H672" i="40"/>
  <c r="H673" i="40"/>
  <c r="H674" i="40"/>
  <c r="H675" i="40"/>
  <c r="H676" i="40"/>
  <c r="H677" i="40"/>
  <c r="H678" i="40"/>
  <c r="H679" i="40"/>
  <c r="H680" i="40"/>
  <c r="H681" i="40"/>
  <c r="H682" i="40"/>
  <c r="H683" i="40"/>
  <c r="H684" i="40"/>
  <c r="H685" i="40"/>
  <c r="H686" i="40"/>
  <c r="H687" i="40"/>
  <c r="H688" i="40"/>
  <c r="H689" i="40"/>
  <c r="H690" i="40"/>
  <c r="H691" i="40"/>
  <c r="H692" i="40"/>
  <c r="H693" i="40"/>
  <c r="H664" i="40"/>
  <c r="H663" i="40" l="1"/>
  <c r="H662" i="40"/>
  <c r="H659" i="40"/>
  <c r="H658" i="40"/>
  <c r="H657" i="40"/>
  <c r="H656" i="40"/>
  <c r="H655" i="40"/>
  <c r="H654" i="40"/>
  <c r="H653" i="40"/>
  <c r="H652" i="40"/>
  <c r="H651" i="40"/>
  <c r="H650" i="40"/>
  <c r="H649" i="40"/>
  <c r="H648" i="40"/>
  <c r="H647" i="40"/>
  <c r="H646" i="40"/>
  <c r="H645" i="40"/>
  <c r="H644" i="40"/>
  <c r="H643" i="40"/>
  <c r="H642" i="40"/>
  <c r="H641" i="40"/>
  <c r="H640" i="40"/>
  <c r="H639" i="40"/>
  <c r="H638" i="40"/>
  <c r="H637" i="40"/>
  <c r="H636" i="40"/>
  <c r="H635" i="40"/>
  <c r="H634" i="40"/>
  <c r="H602" i="40"/>
  <c r="H603" i="40"/>
  <c r="H604" i="40"/>
  <c r="H605" i="40"/>
  <c r="H606" i="40"/>
  <c r="H607" i="40"/>
  <c r="H608" i="40"/>
  <c r="H609" i="40"/>
  <c r="H610" i="40"/>
  <c r="H611" i="40"/>
  <c r="H612" i="40"/>
  <c r="H613" i="40"/>
  <c r="H614" i="40"/>
  <c r="H615" i="40"/>
  <c r="H616" i="40"/>
  <c r="H617" i="40"/>
  <c r="H618" i="40"/>
  <c r="H619" i="40"/>
  <c r="H620" i="40"/>
  <c r="H621" i="40"/>
  <c r="H622" i="40"/>
  <c r="H623" i="40"/>
  <c r="H624" i="40"/>
  <c r="H628" i="40"/>
  <c r="H629" i="40"/>
  <c r="H630" i="40"/>
  <c r="H631" i="40"/>
  <c r="H592" i="40"/>
  <c r="H593" i="40"/>
  <c r="H594" i="40"/>
  <c r="H595" i="40"/>
  <c r="H596" i="40"/>
  <c r="H597" i="40"/>
  <c r="H598" i="40"/>
  <c r="H599" i="40"/>
  <c r="H600" i="40"/>
  <c r="H601" i="40"/>
  <c r="H575" i="40"/>
  <c r="H576" i="40"/>
  <c r="H577" i="40"/>
  <c r="H578" i="40"/>
  <c r="H579" i="40"/>
  <c r="H580" i="40"/>
  <c r="H581" i="40"/>
  <c r="H582" i="40"/>
  <c r="H583" i="40"/>
  <c r="H584" i="40"/>
  <c r="H585" i="40"/>
  <c r="H586" i="40"/>
  <c r="H587" i="40"/>
  <c r="H588" i="40"/>
  <c r="H589" i="40"/>
  <c r="H590" i="40"/>
  <c r="H591" i="40"/>
  <c r="H548" i="40" l="1"/>
  <c r="H549" i="40"/>
  <c r="H550" i="40"/>
  <c r="H551" i="40"/>
  <c r="H552" i="40"/>
  <c r="H553" i="40"/>
  <c r="H554" i="40"/>
  <c r="H555" i="40"/>
  <c r="H556" i="40"/>
  <c r="H557" i="40"/>
  <c r="H558" i="40"/>
  <c r="H559" i="40"/>
  <c r="H560" i="40"/>
  <c r="H561" i="40"/>
  <c r="H562" i="40"/>
  <c r="H563" i="40"/>
  <c r="H564" i="40"/>
  <c r="H565" i="40"/>
  <c r="H566" i="40"/>
  <c r="H567" i="40"/>
  <c r="H568" i="40"/>
  <c r="H569" i="40"/>
  <c r="H570" i="40"/>
  <c r="H571" i="40"/>
  <c r="H572" i="40"/>
  <c r="H573" i="40"/>
  <c r="H574" i="40"/>
  <c r="H547" i="40"/>
  <c r="H499" i="40"/>
  <c r="H500" i="40"/>
  <c r="H501" i="40"/>
  <c r="H502" i="40"/>
  <c r="H503" i="40"/>
  <c r="H504" i="40"/>
  <c r="H505" i="40"/>
  <c r="H506" i="40"/>
  <c r="H507" i="40"/>
  <c r="H508" i="40"/>
  <c r="H509" i="40"/>
  <c r="H510" i="40"/>
  <c r="H511" i="40"/>
  <c r="H512" i="40"/>
  <c r="H513" i="40"/>
  <c r="H514" i="40"/>
  <c r="H515" i="40"/>
  <c r="H516" i="40"/>
  <c r="H517" i="40"/>
  <c r="H518" i="40"/>
  <c r="H519" i="40"/>
  <c r="H520" i="40"/>
  <c r="H521" i="40"/>
  <c r="H522" i="40"/>
  <c r="H523" i="40"/>
  <c r="H524" i="40"/>
  <c r="H525" i="40"/>
  <c r="H526" i="40"/>
  <c r="H527" i="40"/>
  <c r="H528" i="40"/>
  <c r="H529" i="40"/>
  <c r="H530" i="40"/>
  <c r="H531" i="40"/>
  <c r="H532" i="40"/>
  <c r="H533" i="40"/>
  <c r="H534" i="40"/>
  <c r="H535" i="40"/>
  <c r="H536" i="40"/>
  <c r="H537" i="40"/>
  <c r="H538" i="40"/>
  <c r="H539" i="40"/>
  <c r="H540" i="40"/>
  <c r="H541" i="40"/>
  <c r="H542" i="40"/>
  <c r="H543" i="40"/>
  <c r="H544" i="40"/>
  <c r="H545" i="40"/>
  <c r="H498" i="40"/>
  <c r="H195" i="40"/>
  <c r="H196" i="40"/>
  <c r="H197" i="40"/>
  <c r="H198" i="40"/>
  <c r="H199" i="40"/>
  <c r="H200" i="40"/>
  <c r="H201" i="40"/>
  <c r="H202" i="40"/>
  <c r="H203" i="40"/>
  <c r="H204" i="40"/>
  <c r="H205" i="40"/>
  <c r="H206" i="40"/>
  <c r="H207" i="40"/>
  <c r="H194" i="40"/>
  <c r="AA82" i="40" l="1"/>
  <c r="AA83" i="40"/>
  <c r="AA84" i="40"/>
  <c r="AA85" i="40"/>
  <c r="AA86" i="40"/>
  <c r="AA87" i="40"/>
  <c r="AA88" i="40"/>
  <c r="AA89" i="40"/>
  <c r="AA90" i="40"/>
  <c r="AA91" i="40"/>
  <c r="AA92" i="40"/>
  <c r="AA93" i="40"/>
  <c r="AA96" i="40"/>
  <c r="AA97" i="40"/>
  <c r="AA98" i="40"/>
  <c r="AA99" i="40"/>
  <c r="AA100" i="40"/>
  <c r="AA66" i="40"/>
  <c r="AA67" i="40"/>
  <c r="AA68" i="40"/>
  <c r="AA69" i="40"/>
  <c r="AA70" i="40"/>
  <c r="AA71" i="40"/>
  <c r="AA72" i="40"/>
  <c r="AA73" i="40"/>
  <c r="AA74" i="40"/>
  <c r="AA76" i="40"/>
  <c r="AA77" i="40"/>
  <c r="AA78" i="40"/>
  <c r="AA79" i="40"/>
  <c r="AA80" i="40"/>
  <c r="AA81" i="40"/>
  <c r="AA15" i="40"/>
  <c r="AA16" i="40"/>
  <c r="AA17" i="40"/>
  <c r="AA18" i="40"/>
  <c r="AA20" i="40"/>
  <c r="AA21" i="40"/>
  <c r="AA22" i="40"/>
  <c r="AA23" i="40"/>
  <c r="AA34" i="40"/>
  <c r="AA35" i="40"/>
  <c r="AA36" i="40"/>
  <c r="AA37" i="40"/>
  <c r="AA38" i="40"/>
  <c r="AA40" i="40"/>
  <c r="AA33" i="40"/>
  <c r="E25" i="40"/>
  <c r="E26" i="40"/>
  <c r="E27" i="40"/>
  <c r="E28" i="40"/>
  <c r="E29" i="40"/>
  <c r="E30" i="40"/>
  <c r="E31" i="40"/>
  <c r="E32" i="40"/>
  <c r="E33" i="40"/>
  <c r="E34" i="40"/>
  <c r="E35" i="40"/>
  <c r="E24" i="40"/>
  <c r="AD98" i="36" l="1"/>
  <c r="AD100" i="36"/>
  <c r="AD102" i="36"/>
  <c r="AD103" i="36"/>
  <c r="AD104" i="36"/>
  <c r="AD105" i="36"/>
  <c r="AD106" i="36"/>
  <c r="AD107" i="36"/>
  <c r="AD110" i="36"/>
  <c r="AD111" i="36"/>
  <c r="AD112" i="36"/>
  <c r="AD113" i="36"/>
  <c r="AD114" i="36"/>
  <c r="AD115" i="36"/>
  <c r="AD116" i="36"/>
  <c r="AD117" i="36"/>
  <c r="AD118" i="36"/>
  <c r="AD119" i="36"/>
  <c r="AD120" i="36"/>
  <c r="AD121" i="36"/>
  <c r="AD122" i="36"/>
  <c r="AD124" i="36"/>
  <c r="AD125" i="36"/>
  <c r="AD126" i="36"/>
  <c r="AD127" i="36"/>
  <c r="AD128" i="36"/>
  <c r="AD129" i="36"/>
  <c r="AD131" i="36"/>
  <c r="AD132" i="36"/>
  <c r="AD133" i="36"/>
  <c r="AD134" i="36"/>
  <c r="AD135" i="36"/>
  <c r="AD136" i="36"/>
  <c r="AD138" i="36"/>
  <c r="AD139" i="36"/>
  <c r="AD140" i="36"/>
  <c r="AD141" i="36"/>
  <c r="AD142" i="36"/>
  <c r="AD143" i="36"/>
  <c r="AD144" i="36"/>
  <c r="AD145" i="36"/>
  <c r="AD146" i="36"/>
  <c r="AD147" i="36"/>
  <c r="AD148" i="36"/>
  <c r="AD149" i="36"/>
  <c r="AD151" i="36"/>
  <c r="AD152" i="36"/>
  <c r="AD153" i="36"/>
  <c r="AD154" i="36"/>
  <c r="AD157" i="36"/>
  <c r="AD158" i="36"/>
  <c r="AD159" i="36"/>
  <c r="AD161" i="36"/>
  <c r="AD162" i="36"/>
  <c r="AD163" i="36"/>
  <c r="AD164" i="36"/>
  <c r="AD165" i="36"/>
  <c r="AD166" i="36"/>
  <c r="AD167" i="36"/>
  <c r="AD168" i="36"/>
  <c r="AD169" i="36"/>
  <c r="AD170" i="36"/>
  <c r="AD171" i="36"/>
  <c r="AD173" i="36"/>
  <c r="AD174" i="36"/>
  <c r="AD175" i="36"/>
  <c r="AD176" i="36"/>
  <c r="AD177" i="36"/>
  <c r="AD178" i="36"/>
  <c r="AD179" i="36"/>
  <c r="AD180" i="36"/>
  <c r="AD184" i="36"/>
  <c r="AD187" i="36"/>
  <c r="AD188" i="36"/>
  <c r="AD189" i="36"/>
  <c r="AD190" i="36"/>
  <c r="AD191" i="36"/>
  <c r="AD192" i="36"/>
  <c r="AD193" i="36"/>
  <c r="AD194" i="36"/>
  <c r="AD195" i="36"/>
  <c r="AD211" i="36"/>
  <c r="AD212" i="36"/>
  <c r="AD213" i="36"/>
  <c r="AD214" i="36"/>
  <c r="AD215" i="36"/>
  <c r="AD217" i="36"/>
  <c r="AD218" i="36"/>
  <c r="AD220" i="36"/>
  <c r="AD221" i="36"/>
  <c r="AD223" i="36"/>
  <c r="AD224" i="36"/>
  <c r="AD225" i="36"/>
  <c r="AD228" i="36"/>
  <c r="AD231" i="36"/>
  <c r="AD232" i="36"/>
  <c r="AD233" i="36"/>
  <c r="AD234" i="36"/>
  <c r="AD237" i="36"/>
  <c r="AD238" i="36"/>
  <c r="AD239" i="36"/>
  <c r="AD240" i="36"/>
  <c r="AD241" i="36"/>
  <c r="AD243" i="36"/>
  <c r="AD244" i="36"/>
  <c r="AD245" i="36"/>
  <c r="AD248" i="36"/>
  <c r="AD249" i="36"/>
  <c r="AD250" i="36"/>
  <c r="AD251" i="36"/>
  <c r="AD252" i="36"/>
  <c r="AD254" i="36"/>
  <c r="AD255" i="36"/>
  <c r="AD256" i="36"/>
  <c r="AD257" i="36"/>
  <c r="AD260" i="36"/>
  <c r="AD261" i="36"/>
  <c r="AD262" i="36"/>
  <c r="AD263" i="36"/>
  <c r="AD264" i="36"/>
  <c r="AD267" i="36"/>
  <c r="AD269" i="36"/>
  <c r="AD270" i="36"/>
  <c r="AD271" i="36"/>
  <c r="AD272" i="36"/>
  <c r="AD273" i="36"/>
  <c r="AD275" i="36"/>
  <c r="AD276" i="36"/>
  <c r="AD278" i="36"/>
  <c r="AD279" i="36"/>
  <c r="AD281" i="36"/>
  <c r="AD282" i="36"/>
  <c r="AD284" i="36"/>
  <c r="AD285" i="36"/>
  <c r="AD286" i="36"/>
  <c r="AD287" i="36"/>
  <c r="AD288" i="36"/>
  <c r="AD289" i="36"/>
  <c r="AD290" i="36"/>
  <c r="AD291" i="36"/>
  <c r="AD292" i="36"/>
  <c r="AD294" i="36"/>
  <c r="AD295" i="36"/>
  <c r="AD296" i="36"/>
  <c r="AD297" i="36"/>
  <c r="AD298" i="36"/>
  <c r="AD299" i="36"/>
  <c r="AD300" i="36"/>
  <c r="AD301" i="36"/>
  <c r="AD302" i="36"/>
  <c r="AD304" i="36"/>
  <c r="AD307" i="36"/>
  <c r="AD308" i="36"/>
  <c r="AD309" i="36"/>
  <c r="AD310" i="36"/>
  <c r="AD311" i="36"/>
  <c r="AD312" i="36"/>
  <c r="AD313" i="36"/>
  <c r="AD314" i="36"/>
  <c r="AD316" i="36"/>
  <c r="AD317" i="36"/>
  <c r="AD319" i="36"/>
  <c r="AD320" i="36"/>
  <c r="AD321" i="36"/>
  <c r="AD322" i="36"/>
  <c r="AD323" i="36"/>
  <c r="AD324" i="36"/>
  <c r="AD326" i="36"/>
  <c r="AD327" i="36"/>
  <c r="AD329" i="36"/>
  <c r="AD330" i="36"/>
  <c r="AD332" i="36"/>
  <c r="AD333" i="36"/>
  <c r="AD334" i="36"/>
  <c r="AD335" i="36"/>
  <c r="AD336" i="36"/>
  <c r="AD337" i="36"/>
  <c r="AD338" i="36"/>
  <c r="AD339" i="36"/>
  <c r="AD340" i="36"/>
  <c r="AD341" i="36"/>
  <c r="AD342" i="36"/>
  <c r="AD345" i="36"/>
  <c r="AD346" i="36"/>
  <c r="AD347" i="36"/>
  <c r="AD348" i="36"/>
  <c r="AD349" i="36"/>
  <c r="AD350" i="36"/>
  <c r="AD351" i="36"/>
  <c r="AD352" i="36"/>
  <c r="AD353" i="36"/>
  <c r="AD354" i="36"/>
  <c r="AD355" i="36"/>
  <c r="AD356" i="36"/>
  <c r="AD359" i="36"/>
  <c r="AD360" i="36"/>
  <c r="AD361" i="36"/>
  <c r="AD362" i="36"/>
  <c r="AD363" i="36"/>
  <c r="AD364" i="36"/>
  <c r="AD365" i="36"/>
  <c r="AD366" i="36"/>
  <c r="AD367" i="36"/>
  <c r="AD368" i="36"/>
  <c r="AD369" i="36"/>
  <c r="AD372" i="36"/>
  <c r="AD373" i="36"/>
  <c r="AD374" i="36"/>
  <c r="AD375" i="36"/>
  <c r="AD376" i="36"/>
  <c r="AD377" i="36"/>
  <c r="AD378" i="36"/>
  <c r="AD380" i="36"/>
  <c r="AD381" i="36"/>
  <c r="AD383" i="36"/>
  <c r="AD384" i="36"/>
  <c r="AD385" i="36"/>
  <c r="AD388" i="36"/>
  <c r="AD390" i="36"/>
  <c r="AD391" i="36"/>
  <c r="AD393" i="36"/>
  <c r="AD395" i="36"/>
  <c r="AD396" i="36"/>
  <c r="AD397" i="36"/>
  <c r="AD398" i="36"/>
  <c r="AD399" i="36"/>
  <c r="AD400" i="36"/>
  <c r="AD401" i="36"/>
  <c r="AD97" i="36"/>
  <c r="AD91" i="36"/>
  <c r="AD92" i="36"/>
  <c r="AD93" i="36"/>
  <c r="AD94" i="36"/>
  <c r="AD24" i="36"/>
  <c r="AD78" i="36"/>
  <c r="AD79" i="36"/>
  <c r="AD80" i="36"/>
  <c r="AD81" i="36"/>
  <c r="AD82" i="36"/>
  <c r="AD83" i="36"/>
  <c r="AD84" i="36"/>
  <c r="AD85" i="36"/>
  <c r="AD86" i="36"/>
  <c r="AD87" i="36"/>
  <c r="AD88" i="36"/>
  <c r="AD90" i="36"/>
  <c r="AD76" i="36"/>
  <c r="H122" i="36"/>
  <c r="H123" i="36"/>
  <c r="H124" i="36"/>
  <c r="H125" i="36"/>
  <c r="H126" i="36"/>
  <c r="H127" i="36"/>
  <c r="H128" i="36"/>
  <c r="H129" i="36"/>
  <c r="H130" i="36"/>
  <c r="H131" i="36"/>
  <c r="H132" i="36"/>
  <c r="H133" i="36"/>
  <c r="H134" i="36"/>
  <c r="H135" i="36"/>
  <c r="H136" i="36"/>
  <c r="H137" i="36"/>
  <c r="H121" i="36"/>
  <c r="H139" i="36"/>
  <c r="H140" i="36"/>
  <c r="H141" i="36"/>
  <c r="H142" i="36"/>
  <c r="H143" i="36"/>
  <c r="H144" i="36"/>
  <c r="H145" i="36"/>
  <c r="H146" i="36"/>
  <c r="H147" i="36"/>
  <c r="H148" i="36"/>
  <c r="H149" i="36"/>
  <c r="H150" i="36"/>
  <c r="H151" i="36"/>
  <c r="H152" i="36"/>
  <c r="H153" i="36"/>
  <c r="H154" i="36"/>
  <c r="H155" i="36"/>
  <c r="H156" i="36"/>
  <c r="H157" i="36"/>
  <c r="H158" i="36"/>
  <c r="H159" i="36"/>
  <c r="H160" i="36"/>
  <c r="H161" i="36"/>
  <c r="H162" i="36"/>
  <c r="H163" i="36"/>
  <c r="H164" i="36"/>
  <c r="H165" i="36"/>
  <c r="H166" i="36"/>
  <c r="H167" i="36"/>
  <c r="H168" i="36"/>
  <c r="H169" i="36"/>
  <c r="H170" i="36"/>
  <c r="H171" i="36"/>
  <c r="H172" i="36"/>
  <c r="H173" i="36"/>
  <c r="H174" i="36"/>
  <c r="H175" i="36"/>
  <c r="H176" i="36"/>
  <c r="H177" i="36"/>
  <c r="H178" i="36"/>
  <c r="H179" i="36"/>
  <c r="H180" i="36"/>
  <c r="H181" i="36"/>
  <c r="H182" i="36"/>
  <c r="H183" i="36"/>
  <c r="H184" i="36"/>
  <c r="H185" i="36"/>
  <c r="H186" i="36"/>
  <c r="H187" i="36"/>
  <c r="H188" i="36"/>
  <c r="H189" i="36"/>
  <c r="H190" i="36"/>
  <c r="H191" i="36"/>
  <c r="H192" i="36"/>
  <c r="H193" i="36"/>
  <c r="H194" i="36"/>
  <c r="H195" i="36"/>
  <c r="H197" i="36"/>
  <c r="H198" i="36"/>
  <c r="H199" i="36"/>
  <c r="H200" i="36"/>
  <c r="H201" i="36"/>
  <c r="H202" i="36"/>
  <c r="H203" i="36"/>
  <c r="H204" i="36"/>
  <c r="H205" i="36"/>
  <c r="H206" i="36"/>
  <c r="H207" i="36"/>
  <c r="H208" i="36"/>
  <c r="H209" i="36"/>
  <c r="H210" i="36"/>
  <c r="H211" i="36"/>
  <c r="H212" i="36"/>
  <c r="H213" i="36"/>
  <c r="H216" i="36"/>
  <c r="H217" i="36"/>
  <c r="H218" i="36"/>
  <c r="H219" i="36"/>
  <c r="H220" i="36"/>
  <c r="H221" i="36"/>
  <c r="H222" i="36"/>
  <c r="H223" i="36"/>
  <c r="H224" i="36"/>
  <c r="H225" i="36"/>
  <c r="H226" i="36"/>
  <c r="H227" i="36"/>
  <c r="H228" i="36"/>
  <c r="H229" i="36"/>
  <c r="H230" i="36"/>
  <c r="H231" i="36"/>
  <c r="H232" i="36"/>
  <c r="H233" i="36"/>
  <c r="H234" i="36"/>
  <c r="H235" i="36"/>
  <c r="H236" i="36"/>
  <c r="H237" i="36"/>
  <c r="H238" i="36"/>
  <c r="H239" i="36"/>
  <c r="H240" i="36"/>
  <c r="H241" i="36"/>
  <c r="H242" i="36"/>
  <c r="H243" i="36"/>
  <c r="H244" i="36"/>
  <c r="H245" i="36"/>
  <c r="H246" i="36"/>
  <c r="H247" i="36"/>
  <c r="H248" i="36"/>
  <c r="H250" i="36"/>
  <c r="H251" i="36"/>
  <c r="H252" i="36"/>
  <c r="H253" i="36"/>
  <c r="H254" i="36"/>
  <c r="H255" i="36"/>
  <c r="H256" i="36"/>
  <c r="H257" i="36"/>
  <c r="H258" i="36"/>
  <c r="H259" i="36"/>
  <c r="H260" i="36"/>
  <c r="H261" i="36"/>
  <c r="H262" i="36"/>
  <c r="H263" i="36"/>
  <c r="H264" i="36"/>
  <c r="H265" i="36"/>
  <c r="H266" i="36"/>
  <c r="H267" i="36"/>
  <c r="H268" i="36"/>
  <c r="H269" i="36"/>
  <c r="H270" i="36"/>
  <c r="H271" i="36"/>
  <c r="H272" i="36"/>
  <c r="H273" i="36"/>
  <c r="H274" i="36"/>
  <c r="H275" i="36"/>
  <c r="H276" i="36"/>
  <c r="H277" i="36"/>
  <c r="H278" i="36"/>
  <c r="H279" i="36"/>
  <c r="H280" i="36"/>
  <c r="H281" i="36"/>
  <c r="H282" i="36"/>
  <c r="H283" i="36"/>
  <c r="H284" i="36"/>
  <c r="H285" i="36"/>
  <c r="H286" i="36"/>
  <c r="H287" i="36"/>
  <c r="H288" i="36"/>
  <c r="H311" i="36"/>
  <c r="H312" i="36"/>
  <c r="H313" i="36"/>
  <c r="H314" i="36"/>
  <c r="H315" i="36"/>
  <c r="H316" i="36"/>
  <c r="H317" i="36"/>
  <c r="H318" i="36"/>
  <c r="H319" i="36"/>
  <c r="H320" i="36"/>
  <c r="H321" i="36"/>
  <c r="H322" i="36"/>
  <c r="H323" i="36"/>
  <c r="H324" i="36"/>
  <c r="H325" i="36"/>
  <c r="H326" i="36"/>
  <c r="H327" i="36"/>
  <c r="H328" i="36"/>
  <c r="H329" i="36"/>
  <c r="H331" i="36"/>
  <c r="H332" i="36"/>
  <c r="H333" i="36"/>
  <c r="H334" i="36"/>
  <c r="H335" i="36"/>
  <c r="H336" i="36"/>
  <c r="H337" i="36"/>
  <c r="H338" i="36"/>
  <c r="H339" i="36"/>
  <c r="H340" i="36"/>
  <c r="H341" i="36"/>
  <c r="H342" i="36"/>
  <c r="H343" i="36"/>
  <c r="H344" i="36"/>
  <c r="H345" i="36"/>
  <c r="H346" i="36"/>
  <c r="H347" i="36"/>
  <c r="H348" i="36"/>
  <c r="H349" i="36"/>
  <c r="H350" i="36"/>
  <c r="H351" i="36"/>
  <c r="H352" i="36"/>
  <c r="H353" i="36"/>
  <c r="H354" i="36"/>
  <c r="H355" i="36"/>
  <c r="H356" i="36"/>
  <c r="H357" i="36"/>
  <c r="H358" i="36"/>
  <c r="H359" i="36"/>
  <c r="H360" i="36"/>
  <c r="H361" i="36"/>
  <c r="H362" i="36"/>
  <c r="H363" i="36"/>
  <c r="H364" i="36"/>
  <c r="H365" i="36"/>
  <c r="H366" i="36"/>
  <c r="H367" i="36"/>
  <c r="H368" i="36"/>
  <c r="H369" i="36"/>
  <c r="H370" i="36"/>
  <c r="H371" i="36"/>
  <c r="H372" i="36"/>
  <c r="H373" i="36"/>
  <c r="H374" i="36"/>
  <c r="H375" i="36"/>
  <c r="H376" i="36"/>
  <c r="H377" i="36"/>
  <c r="H378" i="36"/>
  <c r="H379" i="36"/>
  <c r="H380" i="36"/>
  <c r="H381" i="36"/>
  <c r="H382" i="36"/>
  <c r="H383" i="36"/>
  <c r="H384" i="36"/>
  <c r="H385" i="36"/>
  <c r="H386" i="36"/>
  <c r="H387" i="36"/>
  <c r="H388" i="36"/>
  <c r="H389" i="36"/>
  <c r="H390" i="36"/>
  <c r="H391" i="36"/>
  <c r="H392" i="36"/>
  <c r="H393" i="36"/>
  <c r="H394" i="36"/>
  <c r="H395" i="36"/>
  <c r="H396" i="36"/>
  <c r="H397" i="36"/>
  <c r="H398" i="36"/>
  <c r="H399" i="36"/>
  <c r="H400" i="36"/>
  <c r="H401" i="36"/>
  <c r="H402" i="36"/>
  <c r="H403" i="36"/>
  <c r="H404" i="36"/>
  <c r="H405" i="36"/>
  <c r="H406" i="36"/>
  <c r="H407" i="36"/>
  <c r="H408" i="36"/>
  <c r="H409" i="36"/>
  <c r="H410" i="36"/>
  <c r="H411" i="36"/>
  <c r="H412" i="36"/>
  <c r="H413" i="36"/>
  <c r="H414" i="36"/>
  <c r="H415" i="36"/>
  <c r="H416" i="36"/>
  <c r="H417" i="36"/>
  <c r="H418" i="36"/>
  <c r="H419" i="36"/>
  <c r="H420" i="36"/>
  <c r="H421" i="36"/>
  <c r="H422" i="36"/>
  <c r="H423" i="36"/>
  <c r="H427" i="36"/>
  <c r="H428" i="36"/>
  <c r="H429" i="36"/>
  <c r="H430" i="36"/>
  <c r="H431" i="36"/>
  <c r="H432" i="36"/>
  <c r="H433" i="36"/>
  <c r="H434" i="36"/>
  <c r="H435" i="36"/>
  <c r="H436" i="36"/>
  <c r="H437" i="36"/>
  <c r="H438" i="36"/>
  <c r="H439" i="36"/>
  <c r="H440" i="36"/>
  <c r="H443" i="36"/>
  <c r="H444" i="36"/>
  <c r="H445" i="36"/>
  <c r="H446" i="36"/>
  <c r="H447" i="36"/>
  <c r="H448" i="36"/>
  <c r="H449" i="36"/>
  <c r="H450" i="36"/>
  <c r="H451" i="36"/>
  <c r="H452" i="36"/>
  <c r="H453" i="36"/>
  <c r="H454" i="36"/>
  <c r="H455" i="36"/>
  <c r="H457" i="36"/>
  <c r="H458" i="36"/>
  <c r="H459" i="36"/>
  <c r="H460" i="36"/>
  <c r="H461" i="36"/>
  <c r="H462" i="36"/>
  <c r="H463" i="36"/>
  <c r="H464" i="36"/>
  <c r="H465" i="36"/>
  <c r="H466" i="36"/>
  <c r="H467" i="36"/>
  <c r="H468" i="36"/>
  <c r="H469" i="36"/>
  <c r="H470" i="36"/>
  <c r="H471" i="36"/>
  <c r="H472" i="36"/>
  <c r="H473" i="36"/>
  <c r="H474" i="36"/>
  <c r="H475" i="36"/>
  <c r="H476" i="36"/>
  <c r="H477" i="36"/>
  <c r="H478" i="36"/>
  <c r="H479" i="36"/>
  <c r="H480" i="36"/>
  <c r="H481" i="36"/>
  <c r="H482" i="36"/>
  <c r="H483" i="36"/>
  <c r="H484" i="36"/>
  <c r="H485" i="36"/>
  <c r="H486" i="36"/>
  <c r="H487" i="36"/>
  <c r="H488" i="36"/>
  <c r="H489" i="36"/>
  <c r="H490" i="36"/>
  <c r="H491" i="36"/>
  <c r="H492" i="36"/>
  <c r="H493" i="36"/>
  <c r="H494" i="36"/>
  <c r="H495" i="36"/>
  <c r="H496" i="36"/>
  <c r="H497" i="36"/>
  <c r="H498" i="36"/>
  <c r="H499" i="36"/>
  <c r="H500" i="36"/>
  <c r="H501" i="36"/>
  <c r="H502" i="36"/>
  <c r="H503" i="36"/>
  <c r="H504" i="36"/>
  <c r="H505" i="36"/>
  <c r="H506" i="36"/>
  <c r="H507" i="36"/>
  <c r="H508" i="36"/>
  <c r="H509" i="36"/>
  <c r="H510" i="36"/>
  <c r="H511" i="36"/>
  <c r="H512" i="36"/>
  <c r="H513" i="36"/>
  <c r="H514" i="36"/>
  <c r="H515" i="36"/>
  <c r="H517" i="36"/>
  <c r="H518" i="36"/>
  <c r="H519" i="36"/>
  <c r="H520" i="36"/>
  <c r="H521" i="36"/>
  <c r="H522" i="36"/>
  <c r="H523" i="36"/>
  <c r="H524" i="36"/>
  <c r="H525" i="36"/>
  <c r="H526" i="36"/>
  <c r="H527" i="36"/>
  <c r="H528" i="36"/>
  <c r="H529" i="36"/>
  <c r="H530" i="36"/>
  <c r="H531" i="36"/>
  <c r="H532" i="36"/>
  <c r="H535" i="36"/>
  <c r="H537" i="36"/>
  <c r="H538" i="36"/>
  <c r="H539" i="36"/>
  <c r="H540" i="36"/>
  <c r="H541" i="36"/>
  <c r="H542" i="36"/>
  <c r="H543" i="36"/>
  <c r="H544" i="36"/>
  <c r="H545" i="36"/>
  <c r="H546" i="36"/>
  <c r="H547" i="36"/>
  <c r="H548" i="36"/>
  <c r="H549" i="36"/>
  <c r="H550" i="36"/>
  <c r="H551" i="36"/>
  <c r="H552" i="36"/>
  <c r="H553" i="36"/>
  <c r="H554" i="36"/>
  <c r="H555" i="36"/>
  <c r="H556" i="36"/>
  <c r="H557" i="36"/>
  <c r="H558" i="36"/>
  <c r="H559" i="36"/>
  <c r="H560" i="36"/>
  <c r="H561" i="36"/>
  <c r="H562" i="36"/>
  <c r="H563" i="36"/>
  <c r="H564" i="36"/>
  <c r="H565" i="36"/>
  <c r="H566" i="36"/>
  <c r="H567" i="36"/>
  <c r="H568" i="36"/>
  <c r="H569" i="36"/>
  <c r="H570" i="36"/>
  <c r="H571" i="36"/>
  <c r="H572" i="36"/>
  <c r="H573" i="36"/>
  <c r="H574" i="36"/>
  <c r="H577" i="36"/>
  <c r="H578" i="36"/>
  <c r="H579" i="36"/>
  <c r="H580" i="36"/>
  <c r="H581" i="36"/>
  <c r="H582" i="36"/>
  <c r="H583" i="36"/>
  <c r="H584" i="36"/>
  <c r="H585" i="36"/>
  <c r="H586" i="36"/>
  <c r="H587" i="36"/>
  <c r="H588" i="36"/>
  <c r="H589" i="36"/>
  <c r="H590" i="36"/>
  <c r="H591" i="36"/>
  <c r="H592" i="36"/>
  <c r="H138" i="36"/>
  <c r="H31" i="34" l="1"/>
  <c r="D31" i="34"/>
  <c r="E31" i="34"/>
  <c r="F31" i="34"/>
  <c r="G31" i="34"/>
  <c r="H29" i="34"/>
  <c r="E29" i="34"/>
  <c r="F29" i="34"/>
  <c r="G29" i="34"/>
  <c r="D29" i="34"/>
  <c r="H28" i="34"/>
  <c r="H25" i="34"/>
  <c r="E25" i="34"/>
  <c r="F25" i="34"/>
  <c r="G25" i="34"/>
  <c r="D25" i="34"/>
  <c r="H24" i="34"/>
  <c r="H21" i="34" l="1"/>
  <c r="G21" i="34"/>
  <c r="F21" i="34"/>
  <c r="E21" i="34"/>
  <c r="D21" i="34"/>
  <c r="H18" i="34"/>
  <c r="H19" i="34"/>
  <c r="H20" i="34"/>
  <c r="H17" i="34"/>
  <c r="AA3" i="40" l="1"/>
  <c r="AA4" i="40"/>
  <c r="AA5" i="40"/>
  <c r="AA6" i="40"/>
  <c r="AA7" i="40"/>
  <c r="AA9" i="40"/>
  <c r="AA10" i="40"/>
  <c r="AA11" i="40"/>
  <c r="AA12" i="40"/>
  <c r="AA13" i="40"/>
  <c r="AA14" i="40"/>
  <c r="AA2" i="40"/>
  <c r="H3" i="40"/>
  <c r="H4" i="40"/>
  <c r="H5" i="40"/>
  <c r="H6" i="40"/>
  <c r="H7" i="40"/>
  <c r="H8" i="40"/>
  <c r="H9" i="40"/>
  <c r="H10" i="40"/>
  <c r="H11" i="40"/>
  <c r="H12" i="40"/>
  <c r="H13" i="40"/>
  <c r="H14" i="40"/>
  <c r="H15" i="40"/>
  <c r="H16" i="40"/>
  <c r="H17" i="40"/>
  <c r="H2" i="40"/>
  <c r="AD23" i="36" l="1"/>
  <c r="H20" i="36" l="1"/>
  <c r="H21" i="36"/>
  <c r="H22" i="36"/>
  <c r="H23" i="36"/>
  <c r="H24" i="36"/>
  <c r="H25" i="36"/>
  <c r="H26" i="36"/>
  <c r="H27" i="36"/>
  <c r="H28" i="36"/>
  <c r="H29" i="36"/>
  <c r="H30" i="36"/>
  <c r="H31" i="36"/>
  <c r="H32" i="36"/>
  <c r="H33" i="36"/>
  <c r="H19" i="36"/>
  <c r="BG51" i="39"/>
  <c r="S32" i="39"/>
  <c r="T32" i="39"/>
  <c r="R32" i="39"/>
  <c r="R35" i="39" s="1"/>
  <c r="R36" i="39" s="1"/>
  <c r="E32" i="39"/>
  <c r="E35" i="39" s="1"/>
  <c r="E36" i="39" s="1"/>
  <c r="D32" i="39"/>
  <c r="D36" i="39" s="1"/>
  <c r="Q32" i="39"/>
  <c r="P32" i="39"/>
  <c r="P35" i="39" s="1"/>
  <c r="O32" i="39"/>
  <c r="N32" i="39"/>
  <c r="N35" i="39" s="1"/>
  <c r="M32" i="39"/>
  <c r="M35" i="39" s="1"/>
  <c r="L32" i="39"/>
  <c r="L35" i="39" s="1"/>
  <c r="L36" i="39" s="1"/>
  <c r="K32" i="39"/>
  <c r="K35" i="39" s="1"/>
  <c r="J32" i="39"/>
  <c r="J35" i="39" s="1"/>
  <c r="I32" i="39"/>
  <c r="I35" i="39" s="1"/>
  <c r="H32" i="39"/>
  <c r="H35" i="39" s="1"/>
  <c r="G32" i="39"/>
  <c r="F32" i="39"/>
  <c r="F35" i="39" s="1"/>
  <c r="D35" i="39" l="1"/>
  <c r="P36" i="39"/>
  <c r="Q35" i="39"/>
  <c r="Q36" i="39" s="1"/>
  <c r="G35" i="39"/>
  <c r="G36" i="39" s="1"/>
  <c r="M36" i="39"/>
  <c r="N36" i="39"/>
  <c r="O35" i="39"/>
  <c r="O36" i="39" s="1"/>
  <c r="K36" i="39"/>
  <c r="J36" i="39"/>
  <c r="I36" i="39"/>
  <c r="H36" i="39"/>
  <c r="F36" i="39"/>
  <c r="AG49" i="38"/>
  <c r="AG50" i="38"/>
  <c r="AG48" i="38"/>
  <c r="AE47" i="38"/>
  <c r="AG47" i="38" s="1"/>
  <c r="AE46" i="38"/>
  <c r="AG46" i="38" s="1"/>
  <c r="AE45" i="38"/>
  <c r="AG45" i="38" s="1"/>
  <c r="AE44" i="38"/>
  <c r="AG44" i="38" s="1"/>
  <c r="AE43" i="38"/>
  <c r="AG43" i="38" s="1"/>
  <c r="AE42" i="38"/>
  <c r="AG42" i="38" s="1"/>
  <c r="AE41" i="38"/>
  <c r="AG41" i="38" s="1"/>
  <c r="E31" i="38" l="1"/>
  <c r="E34" i="38" s="1"/>
  <c r="E35" i="38" s="1"/>
  <c r="F31" i="38"/>
  <c r="F34" i="38" s="1"/>
  <c r="F35" i="38" s="1"/>
  <c r="G31" i="38"/>
  <c r="G34" i="38" s="1"/>
  <c r="G35" i="38" s="1"/>
  <c r="H31" i="38"/>
  <c r="H34" i="38" s="1"/>
  <c r="H35" i="38" s="1"/>
  <c r="I31" i="38"/>
  <c r="I34" i="38" s="1"/>
  <c r="I35" i="38" s="1"/>
  <c r="J31" i="38"/>
  <c r="J34" i="38" s="1"/>
  <c r="J35" i="38" s="1"/>
  <c r="K31" i="38"/>
  <c r="K34" i="38" s="1"/>
  <c r="K35" i="38" s="1"/>
  <c r="L31" i="38"/>
  <c r="L34" i="38" s="1"/>
  <c r="L35" i="38" s="1"/>
  <c r="M31" i="38"/>
  <c r="M34" i="38" s="1"/>
  <c r="M35" i="38" s="1"/>
  <c r="N31" i="38"/>
  <c r="N34" i="38" s="1"/>
  <c r="N35" i="38" s="1"/>
  <c r="O31" i="38"/>
  <c r="O34" i="38" s="1"/>
  <c r="O35" i="38" s="1"/>
  <c r="P31" i="38"/>
  <c r="P34" i="38" s="1"/>
  <c r="P35" i="38" s="1"/>
  <c r="Q31" i="38"/>
  <c r="Q34" i="38" s="1"/>
  <c r="Q35" i="38" s="1"/>
  <c r="R31" i="38"/>
  <c r="R34" i="38" s="1"/>
  <c r="R35" i="38" s="1"/>
  <c r="S31" i="38"/>
  <c r="S34" i="38" s="1"/>
  <c r="S35" i="38" s="1"/>
  <c r="T31" i="38"/>
  <c r="T34" i="38" s="1"/>
  <c r="T35" i="38" s="1"/>
  <c r="D31" i="38"/>
  <c r="D34" i="38" s="1"/>
  <c r="D35" i="38" s="1"/>
  <c r="E67" i="36" l="1"/>
  <c r="E36" i="36"/>
  <c r="E37" i="36"/>
  <c r="E38" i="36"/>
  <c r="E39" i="36"/>
  <c r="E40" i="36"/>
  <c r="E41" i="36"/>
  <c r="E42" i="36"/>
  <c r="E43" i="36"/>
  <c r="E44" i="36"/>
  <c r="E45" i="36"/>
  <c r="E46" i="36"/>
  <c r="E47" i="36"/>
  <c r="E48" i="36"/>
  <c r="E65" i="36"/>
  <c r="E61" i="36"/>
  <c r="E60" i="36"/>
  <c r="E59" i="36"/>
  <c r="E51" i="36"/>
  <c r="E52" i="36"/>
  <c r="E53" i="36"/>
  <c r="E54" i="36"/>
  <c r="E55" i="36"/>
  <c r="E56" i="36"/>
  <c r="E57" i="36"/>
  <c r="H58" i="36"/>
  <c r="E50" i="36"/>
  <c r="E78" i="36"/>
  <c r="E77" i="36"/>
  <c r="E76" i="36"/>
  <c r="E75" i="36"/>
  <c r="E74" i="36"/>
  <c r="E73" i="36"/>
  <c r="E72" i="36"/>
  <c r="E71" i="36"/>
  <c r="E70" i="36"/>
  <c r="E69" i="36"/>
  <c r="E68" i="36"/>
  <c r="E95" i="36"/>
  <c r="E94" i="36"/>
  <c r="E93" i="36"/>
  <c r="E92" i="36"/>
  <c r="E91" i="36"/>
  <c r="AC53" i="36" l="1"/>
  <c r="AC49" i="36"/>
  <c r="AC50" i="36"/>
  <c r="AC51" i="36"/>
  <c r="AC52" i="36"/>
  <c r="AC48" i="36"/>
  <c r="AC47" i="36"/>
  <c r="E79" i="36" l="1"/>
  <c r="E80" i="36"/>
  <c r="E81" i="36"/>
  <c r="E82" i="36"/>
  <c r="E83" i="36"/>
  <c r="E84" i="36"/>
  <c r="E85" i="36"/>
  <c r="E86" i="36"/>
  <c r="E87" i="36"/>
  <c r="H88" i="36"/>
  <c r="E106" i="36"/>
  <c r="E107" i="36"/>
  <c r="E105" i="36"/>
  <c r="E96" i="36"/>
  <c r="E97" i="36"/>
  <c r="E98" i="36"/>
  <c r="E99" i="36"/>
  <c r="E100" i="36"/>
  <c r="E101" i="36"/>
  <c r="E102" i="36"/>
  <c r="E103" i="36"/>
  <c r="H104" i="36"/>
  <c r="AD74" i="36"/>
  <c r="E120" i="36"/>
  <c r="E114" i="36"/>
  <c r="E115" i="36"/>
  <c r="E116" i="36"/>
  <c r="E117" i="36"/>
  <c r="E118" i="36"/>
  <c r="E119" i="36"/>
  <c r="E113" i="36"/>
  <c r="E111" i="36"/>
  <c r="E112" i="36"/>
  <c r="E110" i="36"/>
  <c r="E109" i="36"/>
  <c r="E108" i="36"/>
  <c r="I73" i="24"/>
  <c r="I74" i="24"/>
  <c r="I75" i="24"/>
  <c r="I76" i="24"/>
  <c r="I77" i="24"/>
  <c r="I78" i="24"/>
  <c r="I79" i="24"/>
  <c r="I10" i="24"/>
  <c r="I22" i="24"/>
  <c r="I80" i="24"/>
  <c r="I81" i="24"/>
  <c r="I82" i="24"/>
  <c r="I23" i="24"/>
  <c r="I83" i="24"/>
  <c r="I24" i="24"/>
  <c r="I84" i="24"/>
  <c r="I25" i="24"/>
  <c r="I11" i="24"/>
  <c r="I85" i="24"/>
  <c r="I86" i="24"/>
  <c r="I26" i="24"/>
  <c r="I87" i="24"/>
  <c r="I88" i="24"/>
  <c r="I12" i="24"/>
  <c r="I13" i="24"/>
  <c r="I27" i="24"/>
  <c r="I28" i="24"/>
  <c r="I89" i="24"/>
  <c r="I90" i="24"/>
  <c r="I91" i="24"/>
  <c r="I192" i="24"/>
  <c r="I92" i="24"/>
  <c r="I93" i="24"/>
  <c r="I29" i="24"/>
  <c r="I94" i="24"/>
  <c r="I95" i="24"/>
  <c r="I30" i="24"/>
  <c r="I31" i="24"/>
  <c r="H12" i="34" l="1"/>
  <c r="I12" i="34"/>
  <c r="J12" i="34"/>
  <c r="K12" i="34"/>
  <c r="L12" i="34"/>
  <c r="N12" i="34"/>
  <c r="N12" i="33" l="1"/>
  <c r="K4" i="33"/>
  <c r="E3" i="33"/>
  <c r="F4" i="31" l="1"/>
  <c r="F5" i="31"/>
  <c r="F6" i="31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" i="31"/>
  <c r="N5" i="34" l="1"/>
  <c r="M5" i="34"/>
  <c r="M12" i="34" s="1"/>
  <c r="AI16" i="33" l="1"/>
  <c r="AI15" i="33"/>
  <c r="AI14" i="33"/>
  <c r="AI13" i="33"/>
  <c r="AI12" i="33"/>
  <c r="AI11" i="33"/>
  <c r="AI10" i="33"/>
  <c r="AI9" i="33"/>
  <c r="AI8" i="33"/>
  <c r="AI7" i="33"/>
  <c r="AI6" i="33"/>
  <c r="AI5" i="33"/>
  <c r="AI3" i="33"/>
  <c r="AI4" i="33"/>
  <c r="W12" i="33"/>
  <c r="W11" i="33"/>
  <c r="W10" i="33"/>
  <c r="W9" i="33"/>
  <c r="W8" i="33"/>
  <c r="W7" i="33"/>
  <c r="W6" i="33"/>
  <c r="W5" i="33"/>
  <c r="W3" i="33"/>
  <c r="W4" i="33"/>
  <c r="L3" i="34"/>
  <c r="L4" i="34"/>
  <c r="L2" i="34"/>
  <c r="K5" i="34"/>
  <c r="H5" i="34"/>
  <c r="E5" i="34"/>
  <c r="E12" i="34" s="1"/>
  <c r="G12" i="34" s="1"/>
  <c r="D5" i="34"/>
  <c r="D12" i="34" s="1"/>
  <c r="G4" i="34"/>
  <c r="G5" i="34" l="1"/>
  <c r="Y267" i="29"/>
  <c r="Y266" i="29"/>
  <c r="Y265" i="29"/>
  <c r="Y264" i="29"/>
  <c r="Y263" i="29"/>
  <c r="Y262" i="29"/>
  <c r="Y261" i="29"/>
  <c r="Y260" i="29"/>
  <c r="Y259" i="29"/>
  <c r="Y258" i="29"/>
  <c r="Y257" i="29"/>
  <c r="Y256" i="29"/>
  <c r="Y255" i="29"/>
  <c r="Y254" i="29"/>
  <c r="Y253" i="29"/>
  <c r="Y252" i="29"/>
  <c r="Y251" i="29"/>
  <c r="Y250" i="29"/>
  <c r="Y249" i="29"/>
  <c r="Y248" i="29"/>
  <c r="Y247" i="29"/>
  <c r="Y246" i="29"/>
  <c r="Y245" i="29"/>
  <c r="Y244" i="29"/>
  <c r="Y243" i="29"/>
  <c r="Y242" i="29"/>
  <c r="Y241" i="29"/>
  <c r="Y240" i="29"/>
  <c r="Y239" i="29"/>
  <c r="Y238" i="29"/>
  <c r="Y237" i="29"/>
  <c r="Y236" i="29"/>
  <c r="Y235" i="29"/>
  <c r="Y234" i="29"/>
  <c r="Y233" i="29"/>
  <c r="Y232" i="29"/>
  <c r="Y231" i="29"/>
  <c r="Y230" i="29"/>
  <c r="Y229" i="29"/>
  <c r="Y228" i="29"/>
  <c r="Y227" i="29"/>
  <c r="Y226" i="29"/>
  <c r="Y225" i="29"/>
  <c r="Y224" i="29"/>
  <c r="Y223" i="29"/>
  <c r="Y222" i="29"/>
  <c r="Y221" i="29"/>
  <c r="Y220" i="29"/>
  <c r="Y219" i="29"/>
  <c r="Y218" i="29"/>
  <c r="Y217" i="29"/>
  <c r="Y216" i="29"/>
  <c r="Y215" i="29"/>
  <c r="Y214" i="29"/>
  <c r="Y213" i="29"/>
  <c r="Y212" i="29"/>
  <c r="Y211" i="29"/>
  <c r="Y210" i="29"/>
  <c r="Y209" i="29"/>
  <c r="Y208" i="29"/>
  <c r="Y207" i="29"/>
  <c r="Y206" i="29"/>
  <c r="Y205" i="29"/>
  <c r="Y204" i="29"/>
  <c r="Y203" i="29"/>
  <c r="Y202" i="29"/>
  <c r="Y201" i="29"/>
  <c r="Y200" i="29"/>
  <c r="Y199" i="29"/>
  <c r="Y198" i="29"/>
  <c r="Y197" i="29"/>
  <c r="Y196" i="29"/>
  <c r="Y195" i="29"/>
  <c r="Y194" i="29"/>
  <c r="Y193" i="29"/>
  <c r="Y192" i="29"/>
  <c r="Y191" i="29"/>
  <c r="Y190" i="29"/>
  <c r="Y189" i="29"/>
  <c r="Y188" i="29"/>
  <c r="Y187" i="29"/>
  <c r="Y186" i="29"/>
  <c r="Y185" i="29"/>
  <c r="Y184" i="29"/>
  <c r="Y183" i="29"/>
  <c r="Y182" i="29"/>
  <c r="Y181" i="29"/>
  <c r="Y180" i="29"/>
  <c r="Y179" i="29"/>
  <c r="Y178" i="29"/>
  <c r="Y177" i="29"/>
  <c r="Y176" i="29"/>
  <c r="Y175" i="29"/>
  <c r="Y174" i="29"/>
  <c r="Y173" i="29"/>
  <c r="Y172" i="29"/>
  <c r="Y171" i="29"/>
  <c r="Y170" i="29"/>
  <c r="Y169" i="29"/>
  <c r="Y168" i="29"/>
  <c r="Y167" i="29"/>
  <c r="Y166" i="29"/>
  <c r="Y165" i="29"/>
  <c r="U163" i="29"/>
  <c r="W161" i="29"/>
  <c r="X160" i="29"/>
  <c r="X163" i="29" s="1"/>
  <c r="L161" i="29"/>
  <c r="N159" i="29"/>
  <c r="O158" i="29"/>
  <c r="O161" i="29" s="1"/>
  <c r="B8" i="29"/>
  <c r="U25" i="29"/>
  <c r="X24" i="29"/>
  <c r="K29" i="25"/>
  <c r="E54" i="25"/>
  <c r="E53" i="25"/>
  <c r="E52" i="25"/>
  <c r="E51" i="25"/>
  <c r="E50" i="25"/>
  <c r="E49" i="25"/>
  <c r="E48" i="25"/>
  <c r="E47" i="25"/>
  <c r="E46" i="25"/>
  <c r="E45" i="25"/>
  <c r="E26" i="25"/>
  <c r="E17" i="25"/>
  <c r="E33" i="25"/>
  <c r="E27" i="25"/>
  <c r="E20" i="25"/>
  <c r="I54" i="25"/>
  <c r="I27" i="25"/>
  <c r="I53" i="25"/>
  <c r="I33" i="25"/>
  <c r="I17" i="25"/>
  <c r="I26" i="25"/>
  <c r="I51" i="25"/>
  <c r="I49" i="25"/>
  <c r="I48" i="25"/>
  <c r="I45" i="25"/>
  <c r="E29" i="25"/>
  <c r="L29" i="25" s="1"/>
  <c r="W163" i="29" l="1"/>
  <c r="N161" i="29"/>
  <c r="M29" i="25"/>
  <c r="X127" i="29" l="1"/>
  <c r="U129" i="29"/>
  <c r="F201" i="28"/>
  <c r="D201" i="28"/>
  <c r="F193" i="28"/>
  <c r="D193" i="28"/>
  <c r="F189" i="28"/>
  <c r="D189" i="28"/>
  <c r="F181" i="28"/>
  <c r="G181" i="28" s="1"/>
  <c r="D181" i="28"/>
  <c r="F173" i="28"/>
  <c r="F166" i="28"/>
  <c r="D166" i="28"/>
  <c r="F146" i="28"/>
  <c r="D146" i="28"/>
  <c r="G146" i="28" l="1"/>
  <c r="G173" i="28"/>
  <c r="G201" i="28"/>
  <c r="G166" i="28"/>
  <c r="G193" i="28"/>
  <c r="S77" i="23"/>
  <c r="S103" i="23"/>
  <c r="S101" i="23"/>
  <c r="S99" i="23"/>
  <c r="S96" i="23"/>
  <c r="S91" i="23"/>
  <c r="S88" i="23"/>
  <c r="S85" i="23"/>
  <c r="S83" i="23"/>
  <c r="S81" i="23"/>
  <c r="S80" i="23"/>
  <c r="S79" i="23"/>
  <c r="S78" i="23"/>
  <c r="S75" i="23"/>
  <c r="S73" i="23"/>
  <c r="S71" i="23"/>
  <c r="S70" i="23"/>
  <c r="S65" i="23"/>
  <c r="S63" i="23"/>
  <c r="S62" i="23"/>
  <c r="S61" i="23"/>
  <c r="S59" i="23"/>
  <c r="S52" i="23"/>
  <c r="S51" i="23"/>
  <c r="S46" i="23"/>
  <c r="S45" i="23"/>
  <c r="S42" i="23"/>
  <c r="S40" i="23"/>
  <c r="S39" i="23"/>
  <c r="S37" i="23"/>
  <c r="S34" i="23"/>
  <c r="S32" i="23"/>
  <c r="S28" i="23"/>
  <c r="S20" i="23"/>
  <c r="S15" i="23"/>
  <c r="S14" i="23"/>
  <c r="S12" i="23"/>
  <c r="S8" i="23"/>
  <c r="S6" i="23"/>
  <c r="S5" i="23"/>
  <c r="B86" i="29" l="1"/>
  <c r="E170" i="29"/>
  <c r="B170" i="29"/>
  <c r="B83" i="29"/>
  <c r="B221" i="29"/>
  <c r="B34" i="29"/>
  <c r="B28" i="29"/>
  <c r="D27" i="29"/>
  <c r="B106" i="29"/>
  <c r="D105" i="29"/>
  <c r="B75" i="29"/>
  <c r="D74" i="29"/>
  <c r="E47" i="29"/>
  <c r="B47" i="29"/>
  <c r="D46" i="29"/>
  <c r="E44" i="29"/>
  <c r="B44" i="29"/>
  <c r="D43" i="29"/>
  <c r="B38" i="29"/>
  <c r="D37" i="29"/>
  <c r="E63" i="29"/>
  <c r="B63" i="29"/>
  <c r="D62" i="29"/>
  <c r="B69" i="29"/>
  <c r="D68" i="29"/>
  <c r="D6" i="29"/>
  <c r="B53" i="29"/>
  <c r="D52" i="29"/>
  <c r="E57" i="29"/>
  <c r="B57" i="29"/>
  <c r="D56" i="29"/>
  <c r="B13" i="29"/>
  <c r="D12" i="29"/>
  <c r="U15" i="29"/>
  <c r="W14" i="29"/>
  <c r="B91" i="29"/>
  <c r="U5" i="29"/>
  <c r="X102" i="29"/>
  <c r="X145" i="29"/>
  <c r="X47" i="29"/>
  <c r="X4" i="29"/>
  <c r="X83" i="29"/>
  <c r="X87" i="29"/>
  <c r="X149" i="29"/>
  <c r="X61" i="29"/>
  <c r="X23" i="29"/>
  <c r="X58" i="29"/>
  <c r="X37" i="29"/>
  <c r="X105" i="29"/>
  <c r="X51" i="29"/>
  <c r="X135" i="29"/>
  <c r="X152" i="29"/>
  <c r="X109" i="29"/>
  <c r="X20" i="29"/>
  <c r="X54" i="29"/>
  <c r="E17" i="29"/>
  <c r="X44" i="29"/>
  <c r="E176" i="29"/>
  <c r="E467" i="29"/>
  <c r="E531" i="29"/>
  <c r="E279" i="29"/>
  <c r="E122" i="29"/>
  <c r="E466" i="29"/>
  <c r="E76" i="29"/>
  <c r="E230" i="29"/>
  <c r="E291" i="29"/>
  <c r="E35" i="29"/>
  <c r="E310" i="29"/>
  <c r="E212" i="29"/>
  <c r="X155" i="29"/>
  <c r="X154" i="29"/>
  <c r="E295" i="29"/>
  <c r="E274" i="29"/>
  <c r="X151" i="29"/>
  <c r="E263" i="29"/>
  <c r="E273" i="29"/>
  <c r="E457" i="29"/>
  <c r="E372" i="29"/>
  <c r="E456" i="29"/>
  <c r="E110" i="29"/>
  <c r="X147" i="29"/>
  <c r="E344" i="29"/>
  <c r="E218" i="29"/>
  <c r="E182" i="29"/>
  <c r="E300" i="29"/>
  <c r="E103" i="29"/>
  <c r="E364" i="29"/>
  <c r="E351" i="29"/>
  <c r="E258" i="29"/>
  <c r="E356" i="29"/>
  <c r="E254" i="29"/>
  <c r="X144" i="29"/>
  <c r="X143" i="29"/>
  <c r="E114" i="29"/>
  <c r="E423" i="29"/>
  <c r="E465" i="29"/>
  <c r="E433" i="29"/>
  <c r="E336" i="29"/>
  <c r="E294" i="29"/>
  <c r="E227" i="29"/>
  <c r="E293" i="29"/>
  <c r="E116" i="29"/>
  <c r="E118" i="29"/>
  <c r="E281" i="29"/>
  <c r="E403" i="29"/>
  <c r="E439" i="29"/>
  <c r="X141" i="29"/>
  <c r="X140" i="29"/>
  <c r="E216" i="29"/>
  <c r="E136" i="29"/>
  <c r="X138" i="29"/>
  <c r="X137" i="29"/>
  <c r="X134" i="29"/>
  <c r="X133" i="29"/>
  <c r="E353" i="29"/>
  <c r="E358" i="29"/>
  <c r="E303" i="29"/>
  <c r="E189" i="29"/>
  <c r="E422" i="29"/>
  <c r="E503" i="29"/>
  <c r="E222" i="29"/>
  <c r="E30" i="29"/>
  <c r="E171" i="29"/>
  <c r="E101" i="29"/>
  <c r="E203" i="29"/>
  <c r="E427" i="29"/>
  <c r="X131" i="29"/>
  <c r="X130" i="29"/>
  <c r="E72" i="29"/>
  <c r="E260" i="29"/>
  <c r="E108" i="29"/>
  <c r="X126" i="29"/>
  <c r="X129" i="29" s="1"/>
  <c r="E493" i="29"/>
  <c r="E410" i="29"/>
  <c r="E128" i="29"/>
  <c r="E374" i="29"/>
  <c r="E187" i="29"/>
  <c r="E150" i="29"/>
  <c r="E438" i="29"/>
  <c r="E502" i="29"/>
  <c r="E237" i="29"/>
  <c r="E165" i="29"/>
  <c r="E444" i="29"/>
  <c r="E317" i="29"/>
  <c r="E409" i="29"/>
  <c r="E280" i="29"/>
  <c r="E290" i="29"/>
  <c r="E58" i="29"/>
  <c r="E64" i="29"/>
  <c r="E126" i="29"/>
  <c r="E146" i="29"/>
  <c r="E472" i="29"/>
  <c r="E389" i="29"/>
  <c r="E421" i="29"/>
  <c r="E486" i="29"/>
  <c r="E464" i="29"/>
  <c r="E289" i="29"/>
  <c r="E501" i="29"/>
  <c r="E162" i="29"/>
  <c r="E485" i="29"/>
  <c r="E313" i="29"/>
  <c r="E306" i="29"/>
  <c r="E257" i="29"/>
  <c r="E405" i="29"/>
  <c r="X124" i="29"/>
  <c r="X123" i="29"/>
  <c r="E239" i="29"/>
  <c r="E420" i="29"/>
  <c r="E157" i="29"/>
  <c r="E343" i="29"/>
  <c r="E349" i="29"/>
  <c r="E139" i="29"/>
  <c r="E402" i="29"/>
  <c r="E278" i="29"/>
  <c r="E413" i="29"/>
  <c r="E449" i="29"/>
  <c r="X121" i="29"/>
  <c r="X120" i="29"/>
  <c r="E518" i="29"/>
  <c r="E191" i="29"/>
  <c r="E194" i="29"/>
  <c r="E256" i="29"/>
  <c r="X118" i="29"/>
  <c r="X117" i="29"/>
  <c r="E113" i="29"/>
  <c r="E151" i="29"/>
  <c r="X115" i="29"/>
  <c r="X114" i="29"/>
  <c r="E138" i="29"/>
  <c r="E530" i="29"/>
  <c r="E133" i="29"/>
  <c r="X112" i="29"/>
  <c r="X111" i="29"/>
  <c r="E11" i="29"/>
  <c r="E13" i="29" s="1"/>
  <c r="E208" i="29"/>
  <c r="E484" i="29"/>
  <c r="E347" i="29"/>
  <c r="E167" i="29"/>
  <c r="E22" i="29"/>
  <c r="E335" i="29"/>
  <c r="X108" i="29"/>
  <c r="X107" i="29"/>
  <c r="E198" i="29"/>
  <c r="E426" i="29"/>
  <c r="E147" i="29"/>
  <c r="X104" i="29"/>
  <c r="E180" i="29"/>
  <c r="E201" i="29"/>
  <c r="E360" i="29"/>
  <c r="E264" i="29"/>
  <c r="E71" i="29"/>
  <c r="E251" i="29"/>
  <c r="E529" i="29"/>
  <c r="E517" i="29"/>
  <c r="E84" i="29"/>
  <c r="E86" i="29" s="1"/>
  <c r="D86" i="29" s="1"/>
  <c r="E514" i="29"/>
  <c r="E398" i="29"/>
  <c r="E388" i="29"/>
  <c r="E312" i="29"/>
  <c r="E243" i="29"/>
  <c r="E419" i="29"/>
  <c r="E512" i="29"/>
  <c r="E199" i="29"/>
  <c r="E448" i="29"/>
  <c r="X101" i="29"/>
  <c r="E202" i="29"/>
  <c r="E267" i="29"/>
  <c r="E379" i="29"/>
  <c r="E231" i="29"/>
  <c r="E142" i="29"/>
  <c r="E51" i="29"/>
  <c r="E53" i="29" s="1"/>
  <c r="E376" i="29"/>
  <c r="E148" i="29"/>
  <c r="E463" i="29"/>
  <c r="E492" i="29"/>
  <c r="E346" i="29"/>
  <c r="E326" i="29"/>
  <c r="E418" i="29"/>
  <c r="X99" i="29"/>
  <c r="X98" i="29"/>
  <c r="X96" i="29"/>
  <c r="X95" i="29"/>
  <c r="E322" i="29"/>
  <c r="E430" i="29"/>
  <c r="E447" i="29"/>
  <c r="E354" i="29"/>
  <c r="E370" i="29"/>
  <c r="E511" i="29"/>
  <c r="E276" i="29"/>
  <c r="E500" i="29"/>
  <c r="E50" i="29"/>
  <c r="E348" i="29"/>
  <c r="E80" i="29"/>
  <c r="E338" i="29"/>
  <c r="E345" i="29"/>
  <c r="E499" i="29"/>
  <c r="E25" i="29"/>
  <c r="E516" i="29"/>
  <c r="E163" i="29"/>
  <c r="E207" i="29"/>
  <c r="E401" i="29"/>
  <c r="E363" i="29"/>
  <c r="E158" i="29"/>
  <c r="E132" i="29"/>
  <c r="E359" i="29"/>
  <c r="E383" i="29"/>
  <c r="E217" i="29"/>
  <c r="E437" i="29"/>
  <c r="E471" i="29"/>
  <c r="E149" i="29"/>
  <c r="E528" i="29"/>
  <c r="E144" i="29"/>
  <c r="E378" i="29"/>
  <c r="E67" i="29"/>
  <c r="E69" i="29" s="1"/>
  <c r="E412" i="29"/>
  <c r="E366" i="29"/>
  <c r="E436" i="29"/>
  <c r="E368" i="29"/>
  <c r="E247" i="29"/>
  <c r="E510" i="29"/>
  <c r="E112" i="29"/>
  <c r="E145" i="29"/>
  <c r="E166" i="29"/>
  <c r="E270" i="29"/>
  <c r="E97" i="29"/>
  <c r="X93" i="29"/>
  <c r="X92" i="29"/>
  <c r="E417" i="29"/>
  <c r="E443" i="29"/>
  <c r="E209" i="29"/>
  <c r="E5" i="29"/>
  <c r="E8" i="29" s="1"/>
  <c r="D8" i="29" s="1"/>
  <c r="X90" i="29"/>
  <c r="X89" i="29"/>
  <c r="E527" i="29"/>
  <c r="E491" i="29"/>
  <c r="X86" i="29"/>
  <c r="X85" i="29"/>
  <c r="E341" i="29"/>
  <c r="E470" i="29"/>
  <c r="E382" i="29"/>
  <c r="E262" i="29"/>
  <c r="E78" i="29"/>
  <c r="E302" i="29"/>
  <c r="E235" i="29"/>
  <c r="E446" i="29"/>
  <c r="E381" i="29"/>
  <c r="E321" i="29"/>
  <c r="E161" i="29"/>
  <c r="E509" i="29"/>
  <c r="E526" i="29"/>
  <c r="E26" i="29"/>
  <c r="E28" i="29" s="1"/>
  <c r="E193" i="29"/>
  <c r="E325" i="29"/>
  <c r="E175" i="29"/>
  <c r="E292" i="29"/>
  <c r="E236" i="29"/>
  <c r="E186" i="29"/>
  <c r="E188" i="29"/>
  <c r="X82" i="29"/>
  <c r="X81" i="29"/>
  <c r="E210" i="29"/>
  <c r="X79" i="29"/>
  <c r="X78" i="29"/>
  <c r="E73" i="29"/>
  <c r="E75" i="29" s="1"/>
  <c r="E365" i="29"/>
  <c r="E490" i="29"/>
  <c r="E283" i="29"/>
  <c r="E355" i="29"/>
  <c r="E121" i="29"/>
  <c r="X76" i="29"/>
  <c r="X75" i="29"/>
  <c r="X73" i="29"/>
  <c r="X72" i="29"/>
  <c r="E164" i="29"/>
  <c r="E248" i="29"/>
  <c r="E455" i="29"/>
  <c r="E249" i="29"/>
  <c r="E498" i="29"/>
  <c r="E196" i="29"/>
  <c r="E95" i="29"/>
  <c r="E140" i="29"/>
  <c r="E104" i="29"/>
  <c r="E106" i="29" s="1"/>
  <c r="E320" i="29"/>
  <c r="E177" i="29"/>
  <c r="E477" i="29"/>
  <c r="E65" i="29"/>
  <c r="E469" i="29"/>
  <c r="E229" i="29"/>
  <c r="E94" i="29"/>
  <c r="E272" i="29"/>
  <c r="E488" i="29"/>
  <c r="E160" i="29"/>
  <c r="E269" i="29"/>
  <c r="E137" i="29"/>
  <c r="E386" i="29"/>
  <c r="E525" i="29"/>
  <c r="E435" i="29"/>
  <c r="E462" i="29"/>
  <c r="E385" i="29"/>
  <c r="E159" i="29"/>
  <c r="E228" i="29"/>
  <c r="E299" i="29"/>
  <c r="X70" i="29"/>
  <c r="X69" i="29"/>
  <c r="E476" i="29"/>
  <c r="E397" i="29"/>
  <c r="E475" i="29"/>
  <c r="E153" i="29"/>
  <c r="E461" i="29"/>
  <c r="E334" i="29"/>
  <c r="X67" i="29"/>
  <c r="X66" i="29"/>
  <c r="X64" i="29"/>
  <c r="X63" i="29"/>
  <c r="E483" i="29"/>
  <c r="E309" i="29"/>
  <c r="E179" i="29"/>
  <c r="E308" i="29"/>
  <c r="E206" i="29"/>
  <c r="E225" i="29"/>
  <c r="E185" i="29"/>
  <c r="E468" i="29"/>
  <c r="E375" i="29"/>
  <c r="E120" i="29"/>
  <c r="E357" i="29"/>
  <c r="E332" i="29"/>
  <c r="E265" i="29"/>
  <c r="E396" i="29"/>
  <c r="E284" i="29"/>
  <c r="E89" i="29"/>
  <c r="E91" i="29" s="1"/>
  <c r="E523" i="29"/>
  <c r="E340" i="29"/>
  <c r="E508" i="29"/>
  <c r="E316" i="29"/>
  <c r="E319" i="29"/>
  <c r="E311" i="29"/>
  <c r="X60" i="29"/>
  <c r="X57" i="29"/>
  <c r="X56" i="29"/>
  <c r="E154" i="29"/>
  <c r="E275" i="29"/>
  <c r="E482" i="29"/>
  <c r="E373" i="29"/>
  <c r="E213" i="29"/>
  <c r="E282" i="29"/>
  <c r="E497" i="29"/>
  <c r="E19" i="29"/>
  <c r="E496" i="29"/>
  <c r="E268" i="29"/>
  <c r="E255" i="29"/>
  <c r="E324" i="29"/>
  <c r="E384" i="29"/>
  <c r="X53" i="29"/>
  <c r="E392" i="29"/>
  <c r="X50" i="29"/>
  <c r="X49" i="29"/>
  <c r="E215" i="29"/>
  <c r="E342" i="29"/>
  <c r="E204" i="29"/>
  <c r="E224" i="29"/>
  <c r="E288" i="29"/>
  <c r="E141" i="29"/>
  <c r="E214" i="29"/>
  <c r="E454" i="29"/>
  <c r="E362" i="29"/>
  <c r="E453" i="29"/>
  <c r="E371" i="29"/>
  <c r="E298" i="29"/>
  <c r="E96" i="29"/>
  <c r="E305" i="29"/>
  <c r="E250" i="29"/>
  <c r="E102" i="29"/>
  <c r="X46" i="29"/>
  <c r="X43" i="29"/>
  <c r="X42" i="29"/>
  <c r="E123" i="29"/>
  <c r="X39" i="29"/>
  <c r="E337" i="29"/>
  <c r="E329" i="29"/>
  <c r="E304" i="29"/>
  <c r="E395" i="29"/>
  <c r="E408" i="29"/>
  <c r="E328" i="29"/>
  <c r="E287" i="29"/>
  <c r="E286" i="29"/>
  <c r="E452" i="29"/>
  <c r="E107" i="29"/>
  <c r="E143" i="29"/>
  <c r="X36" i="29"/>
  <c r="X35" i="29"/>
  <c r="E70" i="29"/>
  <c r="E127" i="29"/>
  <c r="X32" i="29"/>
  <c r="E232" i="29"/>
  <c r="E515" i="29"/>
  <c r="E32" i="29"/>
  <c r="E34" i="29" s="1"/>
  <c r="E111" i="29"/>
  <c r="E125" i="29"/>
  <c r="E79" i="29"/>
  <c r="E245" i="29"/>
  <c r="E404" i="29"/>
  <c r="E445" i="29"/>
  <c r="E522" i="29"/>
  <c r="E442" i="29"/>
  <c r="E507" i="29"/>
  <c r="E333" i="29"/>
  <c r="E253" i="29"/>
  <c r="E495" i="29"/>
  <c r="E301" i="29"/>
  <c r="E81" i="29"/>
  <c r="E83" i="29" s="1"/>
  <c r="E234" i="29"/>
  <c r="E494" i="29"/>
  <c r="E361" i="29"/>
  <c r="X30" i="29"/>
  <c r="X29" i="29"/>
  <c r="E339" i="29"/>
  <c r="E60" i="29"/>
  <c r="E474" i="29"/>
  <c r="E459" i="29"/>
  <c r="E244" i="29"/>
  <c r="E521" i="29"/>
  <c r="E394" i="29"/>
  <c r="E238" i="29"/>
  <c r="E380" i="29"/>
  <c r="E367" i="29"/>
  <c r="X27" i="29"/>
  <c r="X26" i="29"/>
  <c r="E327" i="29"/>
  <c r="E428" i="29"/>
  <c r="E441" i="29"/>
  <c r="E481" i="29"/>
  <c r="X22" i="29"/>
  <c r="X25" i="29" s="1"/>
  <c r="W25" i="29" s="1"/>
  <c r="E240" i="29"/>
  <c r="E246" i="29"/>
  <c r="E134" i="29"/>
  <c r="X19" i="29"/>
  <c r="E434" i="29"/>
  <c r="E181" i="29"/>
  <c r="E432" i="29"/>
  <c r="E77" i="29"/>
  <c r="E506" i="29"/>
  <c r="E352" i="29"/>
  <c r="E407" i="29"/>
  <c r="E129" i="29"/>
  <c r="E242" i="29"/>
  <c r="E192" i="29"/>
  <c r="E520" i="29"/>
  <c r="E197" i="29"/>
  <c r="E424" i="29"/>
  <c r="X17" i="29"/>
  <c r="X16" i="29"/>
  <c r="E174" i="29"/>
  <c r="E130" i="29"/>
  <c r="E184" i="29"/>
  <c r="E307" i="29"/>
  <c r="E88" i="29"/>
  <c r="E173" i="29"/>
  <c r="E415" i="29"/>
  <c r="E458" i="29"/>
  <c r="E391" i="29"/>
  <c r="E411" i="29"/>
  <c r="E480" i="29"/>
  <c r="E440" i="29"/>
  <c r="E315" i="29"/>
  <c r="E505" i="29"/>
  <c r="E431" i="29"/>
  <c r="X13" i="29"/>
  <c r="X12" i="29"/>
  <c r="E414" i="29"/>
  <c r="E219" i="29"/>
  <c r="E221" i="29" s="1"/>
  <c r="E190" i="29"/>
  <c r="X10" i="29"/>
  <c r="X9" i="29"/>
  <c r="E36" i="29"/>
  <c r="E38" i="29" s="1"/>
  <c r="E124" i="29"/>
  <c r="E131" i="29"/>
  <c r="X7" i="29"/>
  <c r="X6" i="29"/>
  <c r="E261" i="29"/>
  <c r="E377" i="29"/>
  <c r="E211" i="29"/>
  <c r="E109" i="29"/>
  <c r="X3" i="29"/>
  <c r="X2" i="29"/>
  <c r="E87" i="29"/>
  <c r="E54" i="29"/>
  <c r="E406" i="29"/>
  <c r="E390" i="29"/>
  <c r="E92" i="29"/>
  <c r="E226" i="29"/>
  <c r="E252" i="29"/>
  <c r="E451" i="29"/>
  <c r="E200" i="29"/>
  <c r="E487" i="29"/>
  <c r="E450" i="29"/>
  <c r="E296" i="29"/>
  <c r="E233" i="29"/>
  <c r="E99" i="29"/>
  <c r="E277" i="29"/>
  <c r="E223" i="29"/>
  <c r="E473" i="29"/>
  <c r="E314" i="29"/>
  <c r="E156" i="29"/>
  <c r="E172" i="29"/>
  <c r="E241" i="29"/>
  <c r="E399" i="29"/>
  <c r="E318" i="29"/>
  <c r="D170" i="29" l="1"/>
  <c r="R106" i="23"/>
  <c r="D83" i="29"/>
  <c r="D221" i="29"/>
  <c r="D34" i="29"/>
  <c r="D28" i="29"/>
  <c r="D106" i="29"/>
  <c r="D75" i="29"/>
  <c r="D47" i="29"/>
  <c r="D44" i="29"/>
  <c r="D38" i="29"/>
  <c r="D63" i="29"/>
  <c r="D69" i="29"/>
  <c r="D53" i="29"/>
  <c r="D57" i="29"/>
  <c r="D13" i="29"/>
  <c r="X110" i="29"/>
  <c r="X15" i="29"/>
  <c r="D91" i="29"/>
  <c r="X116" i="29"/>
  <c r="X80" i="29"/>
  <c r="X136" i="29"/>
  <c r="X84" i="29"/>
  <c r="X146" i="29"/>
  <c r="X153" i="29" s="1"/>
  <c r="U8" i="29"/>
  <c r="X88" i="29"/>
  <c r="U11" i="29" l="1"/>
  <c r="U18" i="29" l="1"/>
  <c r="U21" i="29"/>
  <c r="U28" i="29" l="1"/>
  <c r="U34" i="29" l="1"/>
  <c r="U31" i="29"/>
  <c r="W31" i="29" s="1"/>
  <c r="W34" i="29" l="1"/>
  <c r="U41" i="29"/>
  <c r="U45" i="29"/>
  <c r="U38" i="29"/>
  <c r="W41" i="29" l="1"/>
  <c r="U48" i="29"/>
  <c r="W48" i="29" l="1"/>
  <c r="U55" i="29"/>
  <c r="U59" i="29"/>
  <c r="U52" i="29"/>
  <c r="U62" i="29" l="1"/>
  <c r="U65" i="29" l="1"/>
  <c r="U68" i="29" s="1"/>
  <c r="W68" i="29" l="1"/>
  <c r="W65" i="29"/>
  <c r="U71" i="29"/>
  <c r="W71" i="29" l="1"/>
  <c r="U77" i="29"/>
  <c r="U74" i="29"/>
  <c r="N11" i="23"/>
  <c r="N42" i="23"/>
  <c r="N70" i="23"/>
  <c r="N32" i="23"/>
  <c r="N76" i="23"/>
  <c r="N60" i="23"/>
  <c r="N37" i="23"/>
  <c r="N27" i="23"/>
  <c r="N48" i="23"/>
  <c r="N58" i="23"/>
  <c r="N69" i="23"/>
  <c r="N7" i="23"/>
  <c r="N45" i="23"/>
  <c r="N31" i="23"/>
  <c r="J91" i="28"/>
  <c r="G84" i="28"/>
  <c r="G91" i="28"/>
  <c r="J33" i="28"/>
  <c r="B84" i="28"/>
  <c r="B91" i="28"/>
  <c r="B96" i="28"/>
  <c r="B102" i="28"/>
  <c r="B108" i="28"/>
  <c r="B119" i="28"/>
  <c r="G119" i="28"/>
  <c r="G108" i="28"/>
  <c r="G102" i="28"/>
  <c r="G96" i="28"/>
  <c r="I113" i="28"/>
  <c r="I118" i="28"/>
  <c r="I117" i="28"/>
  <c r="I107" i="28"/>
  <c r="I106" i="28"/>
  <c r="I101" i="28"/>
  <c r="I100" i="28"/>
  <c r="I95" i="28"/>
  <c r="I94" i="28"/>
  <c r="I90" i="28"/>
  <c r="I89" i="28"/>
  <c r="I88" i="28"/>
  <c r="I83" i="28"/>
  <c r="I82" i="28"/>
  <c r="I81" i="28"/>
  <c r="I77" i="28"/>
  <c r="I76" i="28"/>
  <c r="G78" i="28"/>
  <c r="E113" i="28"/>
  <c r="B78" i="28"/>
  <c r="I72" i="28"/>
  <c r="B72" i="28"/>
  <c r="I66" i="28"/>
  <c r="I65" i="28"/>
  <c r="G67" i="28"/>
  <c r="B67" i="28"/>
  <c r="I59" i="28"/>
  <c r="I58" i="28"/>
  <c r="G60" i="28"/>
  <c r="B60" i="28"/>
  <c r="I55" i="28"/>
  <c r="B55" i="28"/>
  <c r="I47" i="28"/>
  <c r="B47" i="28"/>
  <c r="B40" i="28"/>
  <c r="B33" i="28"/>
  <c r="I20" i="28"/>
  <c r="I19" i="28"/>
  <c r="G22" i="28"/>
  <c r="B22" i="28"/>
  <c r="G15" i="28"/>
  <c r="I13" i="28"/>
  <c r="I6" i="28"/>
  <c r="I7" i="28"/>
  <c r="I8" i="28"/>
  <c r="I9" i="28"/>
  <c r="I10" i="28"/>
  <c r="I5" i="28"/>
  <c r="B15" i="28"/>
  <c r="D51" i="28"/>
  <c r="D52" i="28"/>
  <c r="D53" i="28"/>
  <c r="D54" i="28"/>
  <c r="D58" i="28"/>
  <c r="D59" i="28"/>
  <c r="D64" i="28"/>
  <c r="D65" i="28"/>
  <c r="D66" i="28"/>
  <c r="D70" i="28"/>
  <c r="D71" i="28"/>
  <c r="D76" i="28"/>
  <c r="D77" i="28"/>
  <c r="D81" i="28"/>
  <c r="D82" i="28"/>
  <c r="D83" i="28"/>
  <c r="D88" i="28"/>
  <c r="D89" i="28"/>
  <c r="D90" i="28"/>
  <c r="D94" i="28"/>
  <c r="D95" i="28"/>
  <c r="D100" i="28"/>
  <c r="D101" i="28"/>
  <c r="D106" i="28"/>
  <c r="D107" i="28"/>
  <c r="D112" i="28"/>
  <c r="D117" i="28"/>
  <c r="D118" i="28"/>
  <c r="D46" i="28"/>
  <c r="D19" i="28"/>
  <c r="D20" i="28"/>
  <c r="D21" i="28"/>
  <c r="D26" i="28"/>
  <c r="D27" i="28"/>
  <c r="D28" i="28"/>
  <c r="D30" i="28"/>
  <c r="D31" i="28"/>
  <c r="D32" i="28"/>
  <c r="D37" i="28"/>
  <c r="D38" i="28"/>
  <c r="D39" i="28"/>
  <c r="D43" i="28"/>
  <c r="D6" i="28"/>
  <c r="D7" i="28"/>
  <c r="D8" i="28"/>
  <c r="D9" i="28"/>
  <c r="D10" i="28"/>
  <c r="D11" i="28"/>
  <c r="D12" i="28"/>
  <c r="D13" i="28"/>
  <c r="D14" i="28"/>
  <c r="D5" i="28"/>
  <c r="D119" i="28" l="1"/>
  <c r="E119" i="28" s="1"/>
  <c r="D102" i="28"/>
  <c r="E102" i="28" s="1"/>
  <c r="D91" i="28"/>
  <c r="E91" i="28" s="1"/>
  <c r="D84" i="28"/>
  <c r="E84" i="28" s="1"/>
  <c r="D108" i="28"/>
  <c r="E108" i="28" s="1"/>
  <c r="D96" i="28"/>
  <c r="E96" i="28" s="1"/>
  <c r="W74" i="29"/>
  <c r="U80" i="29"/>
  <c r="W80" i="29" s="1"/>
  <c r="W77" i="29"/>
  <c r="I67" i="28"/>
  <c r="J67" i="28" s="1"/>
  <c r="I78" i="28"/>
  <c r="J78" i="28" s="1"/>
  <c r="I102" i="28"/>
  <c r="J102" i="28" s="1"/>
  <c r="I119" i="28"/>
  <c r="J119" i="28" s="1"/>
  <c r="I96" i="28"/>
  <c r="J96" i="28" s="1"/>
  <c r="I108" i="28"/>
  <c r="J108" i="28" s="1"/>
  <c r="D78" i="28"/>
  <c r="E78" i="28" s="1"/>
  <c r="I60" i="28"/>
  <c r="J60" i="28" s="1"/>
  <c r="D72" i="28"/>
  <c r="E72" i="28" s="1"/>
  <c r="D67" i="28"/>
  <c r="E67" i="28" s="1"/>
  <c r="D60" i="28"/>
  <c r="E60" i="28" s="1"/>
  <c r="D55" i="28"/>
  <c r="E55" i="28" s="1"/>
  <c r="D47" i="28"/>
  <c r="E47" i="28" s="1"/>
  <c r="I22" i="28"/>
  <c r="J22" i="28" s="1"/>
  <c r="D40" i="28"/>
  <c r="E40" i="28" s="1"/>
  <c r="I15" i="28"/>
  <c r="J15" i="28" s="1"/>
  <c r="D33" i="28"/>
  <c r="E33" i="28" s="1"/>
  <c r="D22" i="28"/>
  <c r="E22" i="28" s="1"/>
  <c r="D15" i="28"/>
  <c r="E15" i="28" s="1"/>
  <c r="K117" i="27"/>
  <c r="K116" i="27"/>
  <c r="K115" i="27"/>
  <c r="K114" i="27"/>
  <c r="K113" i="27"/>
  <c r="K112" i="27"/>
  <c r="K111" i="27"/>
  <c r="K110" i="27"/>
  <c r="K109" i="27"/>
  <c r="B107" i="27"/>
  <c r="L105" i="27"/>
  <c r="K105" i="27"/>
  <c r="J105" i="27"/>
  <c r="I105" i="27"/>
  <c r="H105" i="27"/>
  <c r="B92" i="27"/>
  <c r="K10" i="27" s="1"/>
  <c r="K70" i="27"/>
  <c r="K69" i="27"/>
  <c r="K68" i="27"/>
  <c r="K67" i="27"/>
  <c r="K66" i="27"/>
  <c r="K65" i="27"/>
  <c r="K64" i="27"/>
  <c r="K63" i="27"/>
  <c r="K62" i="27"/>
  <c r="B60" i="27"/>
  <c r="L58" i="27"/>
  <c r="K58" i="27"/>
  <c r="J58" i="27"/>
  <c r="I58" i="27"/>
  <c r="H58" i="27"/>
  <c r="M92" i="27" s="1"/>
  <c r="B45" i="27"/>
  <c r="H19" i="27"/>
  <c r="A19" i="27"/>
  <c r="L15" i="27"/>
  <c r="M15" i="27" s="1"/>
  <c r="K12" i="27" s="1"/>
  <c r="K15" i="27"/>
  <c r="I15" i="27"/>
  <c r="H15" i="27"/>
  <c r="J15" i="27" s="1"/>
  <c r="H12" i="27" s="1"/>
  <c r="M12" i="27"/>
  <c r="J12" i="27"/>
  <c r="C11" i="27"/>
  <c r="H10" i="27"/>
  <c r="U84" i="29" l="1"/>
  <c r="U88" i="29"/>
  <c r="E10" i="25"/>
  <c r="L10" i="25" s="1"/>
  <c r="E15" i="25"/>
  <c r="M43" i="25"/>
  <c r="M36" i="25"/>
  <c r="M35" i="25"/>
  <c r="M34" i="25"/>
  <c r="M32" i="25"/>
  <c r="M28" i="25"/>
  <c r="M21" i="25"/>
  <c r="M42" i="25"/>
  <c r="M41" i="25"/>
  <c r="M40" i="25"/>
  <c r="M39" i="25"/>
  <c r="M38" i="25"/>
  <c r="M37" i="25"/>
  <c r="M31" i="25"/>
  <c r="M30" i="25"/>
  <c r="M23" i="25"/>
  <c r="M22" i="25"/>
  <c r="M19" i="25"/>
  <c r="M18" i="25"/>
  <c r="M16" i="25"/>
  <c r="M14" i="25"/>
  <c r="M12" i="25"/>
  <c r="M11" i="25"/>
  <c r="M9" i="25"/>
  <c r="M8" i="25"/>
  <c r="M6" i="25"/>
  <c r="M5" i="25"/>
  <c r="M3" i="25"/>
  <c r="L3" i="25"/>
  <c r="L5" i="25"/>
  <c r="L6" i="25"/>
  <c r="L8" i="25"/>
  <c r="L9" i="25"/>
  <c r="L11" i="25"/>
  <c r="L12" i="25"/>
  <c r="L14" i="25"/>
  <c r="L15" i="25"/>
  <c r="L16" i="25"/>
  <c r="L18" i="25"/>
  <c r="L19" i="25"/>
  <c r="L22" i="25"/>
  <c r="L23" i="25"/>
  <c r="L30" i="25"/>
  <c r="L31" i="25"/>
  <c r="L37" i="25"/>
  <c r="L38" i="25"/>
  <c r="L39" i="25"/>
  <c r="L40" i="25"/>
  <c r="L41" i="25"/>
  <c r="L42" i="25"/>
  <c r="L20" i="25"/>
  <c r="L21" i="25"/>
  <c r="L28" i="25"/>
  <c r="L27" i="25"/>
  <c r="L32" i="25"/>
  <c r="L34" i="25"/>
  <c r="L33" i="25"/>
  <c r="L17" i="25"/>
  <c r="L35" i="25"/>
  <c r="L36" i="25"/>
  <c r="L26" i="25"/>
  <c r="L43" i="25"/>
  <c r="K3" i="25"/>
  <c r="K4" i="25"/>
  <c r="K5" i="25"/>
  <c r="K6" i="25"/>
  <c r="K7" i="25"/>
  <c r="K8" i="25"/>
  <c r="K9" i="25"/>
  <c r="K10" i="25"/>
  <c r="K11" i="25"/>
  <c r="K12" i="25"/>
  <c r="K13" i="25"/>
  <c r="K14" i="25"/>
  <c r="K15" i="25"/>
  <c r="K16" i="25"/>
  <c r="K18" i="25"/>
  <c r="K19" i="25"/>
  <c r="K22" i="25"/>
  <c r="K23" i="25"/>
  <c r="K30" i="25"/>
  <c r="K31" i="25"/>
  <c r="K37" i="25"/>
  <c r="K38" i="25"/>
  <c r="K39" i="25"/>
  <c r="K40" i="25"/>
  <c r="K41" i="25"/>
  <c r="K42" i="25"/>
  <c r="K25" i="25"/>
  <c r="K20" i="25"/>
  <c r="K21" i="25"/>
  <c r="K28" i="25"/>
  <c r="K27" i="25"/>
  <c r="K24" i="25"/>
  <c r="K32" i="25"/>
  <c r="K34" i="25"/>
  <c r="K33" i="25"/>
  <c r="K17" i="25"/>
  <c r="K35" i="25"/>
  <c r="K36" i="25"/>
  <c r="K26" i="25"/>
  <c r="K43" i="25"/>
  <c r="K2" i="25"/>
  <c r="E25" i="25"/>
  <c r="L25" i="25" s="1"/>
  <c r="E13" i="25"/>
  <c r="L13" i="25" s="1"/>
  <c r="E7" i="25"/>
  <c r="L7" i="25" s="1"/>
  <c r="E4" i="25"/>
  <c r="L4" i="25" s="1"/>
  <c r="E2" i="25"/>
  <c r="L2" i="25" s="1"/>
  <c r="E24" i="25"/>
  <c r="L24" i="25" s="1"/>
  <c r="M17" i="25" l="1"/>
  <c r="M10" i="25"/>
  <c r="M27" i="25"/>
  <c r="M13" i="25"/>
  <c r="M20" i="25"/>
  <c r="M26" i="25"/>
  <c r="M33" i="25"/>
  <c r="M15" i="25"/>
  <c r="W88" i="29"/>
  <c r="U91" i="29"/>
  <c r="W84" i="29"/>
  <c r="M2" i="25"/>
  <c r="M25" i="25"/>
  <c r="M24" i="25"/>
  <c r="M4" i="25"/>
  <c r="M7" i="25"/>
  <c r="E72" i="24"/>
  <c r="E91" i="24"/>
  <c r="E44" i="24"/>
  <c r="E45" i="24"/>
  <c r="E60" i="24"/>
  <c r="E63" i="24"/>
  <c r="W91" i="29" l="1"/>
  <c r="U97" i="29"/>
  <c r="U94" i="29"/>
  <c r="E6" i="24"/>
  <c r="E85" i="24"/>
  <c r="E17" i="24"/>
  <c r="E4" i="24"/>
  <c r="E14" i="24"/>
  <c r="E84" i="24"/>
  <c r="E7" i="24"/>
  <c r="E12" i="24"/>
  <c r="E5" i="24"/>
  <c r="E10" i="24"/>
  <c r="E37" i="24"/>
  <c r="E8" i="24"/>
  <c r="E11" i="24"/>
  <c r="E9" i="24"/>
  <c r="E29" i="24"/>
  <c r="E62" i="24"/>
  <c r="E38" i="24"/>
  <c r="E28" i="24"/>
  <c r="E41" i="24"/>
  <c r="E18" i="24"/>
  <c r="E13" i="24"/>
  <c r="E15" i="24"/>
  <c r="E64" i="24"/>
  <c r="E16" i="24"/>
  <c r="E21" i="24"/>
  <c r="E22" i="24"/>
  <c r="E24" i="24"/>
  <c r="E25" i="24"/>
  <c r="E47" i="24"/>
  <c r="E55" i="24"/>
  <c r="E56" i="24"/>
  <c r="E23" i="24"/>
  <c r="E36" i="24"/>
  <c r="E39" i="24"/>
  <c r="E40" i="24"/>
  <c r="E58" i="24"/>
  <c r="E57" i="24"/>
  <c r="E48" i="24"/>
  <c r="E73" i="24"/>
  <c r="E82" i="24"/>
  <c r="E83" i="24"/>
  <c r="E3" i="24"/>
  <c r="N105" i="23"/>
  <c r="N104" i="23"/>
  <c r="N103" i="23"/>
  <c r="N102" i="23"/>
  <c r="N101" i="23"/>
  <c r="N100" i="23"/>
  <c r="N99" i="23"/>
  <c r="N98" i="23"/>
  <c r="N97" i="23"/>
  <c r="N96" i="23"/>
  <c r="N95" i="23"/>
  <c r="N94" i="23"/>
  <c r="N93" i="23"/>
  <c r="N92" i="23"/>
  <c r="N91" i="23"/>
  <c r="N90" i="23"/>
  <c r="N89" i="23"/>
  <c r="N88" i="23"/>
  <c r="N87" i="23"/>
  <c r="N86" i="23"/>
  <c r="N85" i="23"/>
  <c r="N84" i="23"/>
  <c r="N83" i="23"/>
  <c r="N82" i="23"/>
  <c r="N81" i="23"/>
  <c r="N80" i="23"/>
  <c r="N79" i="23"/>
  <c r="N78" i="23"/>
  <c r="N77" i="23"/>
  <c r="N75" i="23"/>
  <c r="N74" i="23"/>
  <c r="N73" i="23"/>
  <c r="N72" i="23"/>
  <c r="N71" i="23"/>
  <c r="N68" i="23"/>
  <c r="N67" i="23"/>
  <c r="N66" i="23"/>
  <c r="N65" i="23"/>
  <c r="N64" i="23"/>
  <c r="N63" i="23"/>
  <c r="N62" i="23"/>
  <c r="N61" i="23"/>
  <c r="N59" i="23"/>
  <c r="N57" i="23"/>
  <c r="N56" i="23"/>
  <c r="N55" i="23"/>
  <c r="N54" i="23"/>
  <c r="N53" i="23"/>
  <c r="N52" i="23"/>
  <c r="N51" i="23"/>
  <c r="N50" i="23"/>
  <c r="N49" i="23"/>
  <c r="N47" i="23"/>
  <c r="N46" i="23"/>
  <c r="N44" i="23"/>
  <c r="N43" i="23"/>
  <c r="N41" i="23"/>
  <c r="N40" i="23"/>
  <c r="N39" i="23"/>
  <c r="N38" i="23"/>
  <c r="N36" i="23"/>
  <c r="N35" i="23"/>
  <c r="N34" i="23"/>
  <c r="N33" i="23"/>
  <c r="N30" i="23"/>
  <c r="N29" i="23"/>
  <c r="N28" i="23"/>
  <c r="N26" i="23"/>
  <c r="N25" i="23"/>
  <c r="N24" i="23"/>
  <c r="N23" i="23"/>
  <c r="N22" i="23"/>
  <c r="N21" i="23"/>
  <c r="N20" i="23"/>
  <c r="N19" i="23"/>
  <c r="N18" i="23"/>
  <c r="N17" i="23"/>
  <c r="N16" i="23"/>
  <c r="N15" i="23"/>
  <c r="N14" i="23"/>
  <c r="N13" i="23"/>
  <c r="N12" i="23"/>
  <c r="N10" i="23"/>
  <c r="N9" i="23"/>
  <c r="N8" i="23"/>
  <c r="N6" i="23"/>
  <c r="N5" i="23"/>
  <c r="N4" i="23"/>
  <c r="N3" i="23"/>
  <c r="W97" i="29" l="1"/>
  <c r="U103" i="29"/>
  <c r="W103" i="29" s="1"/>
  <c r="W94" i="29"/>
  <c r="U100" i="29"/>
  <c r="AF162" i="22"/>
  <c r="AF161" i="22"/>
  <c r="AF160" i="22"/>
  <c r="AF159" i="22"/>
  <c r="AF158" i="22"/>
  <c r="AF157" i="22"/>
  <c r="AF156" i="22"/>
  <c r="AF155" i="22"/>
  <c r="AF154" i="22"/>
  <c r="AF153" i="22"/>
  <c r="AF152" i="22"/>
  <c r="AF151" i="22"/>
  <c r="AF150" i="22"/>
  <c r="AF149" i="22"/>
  <c r="AF148" i="22"/>
  <c r="AF147" i="22"/>
  <c r="AF146" i="22"/>
  <c r="AF145" i="22"/>
  <c r="AF144" i="22"/>
  <c r="AF143" i="22"/>
  <c r="AF142" i="22"/>
  <c r="AF141" i="22"/>
  <c r="AF140" i="22"/>
  <c r="AF139" i="22"/>
  <c r="AF138" i="22"/>
  <c r="AF137" i="22"/>
  <c r="AF136" i="22"/>
  <c r="AF135" i="22"/>
  <c r="AF134" i="22"/>
  <c r="AF133" i="22"/>
  <c r="AF132" i="22"/>
  <c r="AF131" i="22"/>
  <c r="AF130" i="22"/>
  <c r="AF129" i="22"/>
  <c r="AF128" i="22"/>
  <c r="AF127" i="22"/>
  <c r="AF126" i="22"/>
  <c r="AF125" i="22"/>
  <c r="AF124" i="22"/>
  <c r="AF123" i="22"/>
  <c r="AF122" i="22"/>
  <c r="AF121" i="22"/>
  <c r="AF120" i="22"/>
  <c r="AF119" i="22"/>
  <c r="AF118" i="22"/>
  <c r="AF117" i="22"/>
  <c r="AF116" i="22"/>
  <c r="AF115" i="22"/>
  <c r="AF114" i="22"/>
  <c r="AF113" i="22"/>
  <c r="AF112" i="22"/>
  <c r="AF111" i="22"/>
  <c r="AF110" i="22"/>
  <c r="AF109" i="22"/>
  <c r="AF108" i="22"/>
  <c r="AF107" i="22"/>
  <c r="AF106" i="22"/>
  <c r="AF105" i="22"/>
  <c r="AF104" i="22"/>
  <c r="AF103" i="22"/>
  <c r="AF102" i="22"/>
  <c r="AF101" i="22"/>
  <c r="AF100" i="22"/>
  <c r="AF99" i="22"/>
  <c r="AF98" i="22"/>
  <c r="AF97" i="22"/>
  <c r="AF96" i="22"/>
  <c r="AF95" i="22"/>
  <c r="AF94" i="22"/>
  <c r="AF93" i="22"/>
  <c r="AF92" i="22"/>
  <c r="AF91" i="22"/>
  <c r="AF90" i="22"/>
  <c r="AF89" i="22"/>
  <c r="AF88" i="22"/>
  <c r="AF87" i="22"/>
  <c r="AF86" i="22"/>
  <c r="AF85" i="22"/>
  <c r="AF84" i="22"/>
  <c r="AF83" i="22"/>
  <c r="AF82" i="22"/>
  <c r="AF81" i="22"/>
  <c r="AF80" i="22"/>
  <c r="AF79" i="22"/>
  <c r="AF78" i="22"/>
  <c r="AF77" i="22"/>
  <c r="AF76" i="22"/>
  <c r="AF75" i="22"/>
  <c r="AF74" i="22"/>
  <c r="AF73" i="22"/>
  <c r="AF72" i="22"/>
  <c r="AF71" i="22"/>
  <c r="AF70" i="22"/>
  <c r="AF69" i="22"/>
  <c r="AF68" i="22"/>
  <c r="AF67" i="22"/>
  <c r="AF66" i="22"/>
  <c r="AF65" i="22"/>
  <c r="AF64" i="22"/>
  <c r="AF63" i="22"/>
  <c r="AF62" i="22"/>
  <c r="AF61" i="22"/>
  <c r="AF60" i="22"/>
  <c r="AF59" i="22"/>
  <c r="AF58" i="22"/>
  <c r="AF57" i="22"/>
  <c r="AF56" i="22"/>
  <c r="AF55" i="22"/>
  <c r="AF54" i="22"/>
  <c r="AF53" i="22"/>
  <c r="AF52" i="22"/>
  <c r="AF51" i="22"/>
  <c r="AF50" i="22"/>
  <c r="AF49" i="22"/>
  <c r="AF48" i="22"/>
  <c r="AF47" i="22"/>
  <c r="AF46" i="22"/>
  <c r="AF45" i="22"/>
  <c r="AF44" i="22"/>
  <c r="AF43" i="22"/>
  <c r="AF42" i="22"/>
  <c r="AF41" i="22"/>
  <c r="AF40" i="22"/>
  <c r="AF39" i="22"/>
  <c r="AF38" i="22"/>
  <c r="AF37" i="22"/>
  <c r="AF36" i="22"/>
  <c r="AF35" i="22"/>
  <c r="AF34" i="22"/>
  <c r="AF33" i="22"/>
  <c r="AF32" i="22"/>
  <c r="AF31" i="22"/>
  <c r="AF30" i="22"/>
  <c r="AF29" i="22"/>
  <c r="AF28" i="22"/>
  <c r="AF27" i="22"/>
  <c r="AF26" i="22"/>
  <c r="AF25" i="22"/>
  <c r="AF24" i="22"/>
  <c r="AF23" i="22"/>
  <c r="AF22" i="22"/>
  <c r="AF21" i="22"/>
  <c r="AF20" i="22"/>
  <c r="AF19" i="22"/>
  <c r="AF18" i="22"/>
  <c r="AF17" i="22"/>
  <c r="AF16" i="22"/>
  <c r="AF15" i="22"/>
  <c r="AF14" i="22"/>
  <c r="AF13" i="22"/>
  <c r="AF12" i="22"/>
  <c r="AF11" i="22"/>
  <c r="AF10" i="22"/>
  <c r="AF9" i="22"/>
  <c r="AF8" i="22"/>
  <c r="AF7" i="22"/>
  <c r="AF6" i="22"/>
  <c r="AF5" i="22"/>
  <c r="AF4" i="22"/>
  <c r="AF3" i="22"/>
  <c r="W100" i="29" l="1"/>
  <c r="U106" i="29"/>
  <c r="AC4" i="14"/>
  <c r="AC5" i="14"/>
  <c r="AC6" i="14"/>
  <c r="AC7" i="14"/>
  <c r="AC8" i="14"/>
  <c r="AC9" i="14"/>
  <c r="AC10" i="14"/>
  <c r="AC11" i="14"/>
  <c r="AC12" i="14"/>
  <c r="AC13" i="14"/>
  <c r="AC14" i="14"/>
  <c r="AC16" i="14"/>
  <c r="AC17" i="14"/>
  <c r="AC18" i="14"/>
  <c r="AC19" i="14"/>
  <c r="AC15" i="14"/>
  <c r="AC20" i="14"/>
  <c r="AC21" i="14"/>
  <c r="AC23" i="14"/>
  <c r="AC24" i="14"/>
  <c r="AC25" i="14"/>
  <c r="AC26" i="14"/>
  <c r="AC27" i="14"/>
  <c r="AC22" i="14"/>
  <c r="AC29" i="14"/>
  <c r="AC28" i="14"/>
  <c r="AC30" i="14"/>
  <c r="AC32" i="14"/>
  <c r="AC31" i="14"/>
  <c r="AC34" i="14"/>
  <c r="AC35" i="14"/>
  <c r="AC36" i="14"/>
  <c r="AC33" i="14"/>
  <c r="AC37" i="14"/>
  <c r="AC39" i="14"/>
  <c r="AC40" i="14"/>
  <c r="AC41" i="14"/>
  <c r="AC42" i="14"/>
  <c r="AC44" i="14"/>
  <c r="AC38" i="14"/>
  <c r="AC46" i="14"/>
  <c r="AC43" i="14"/>
  <c r="AC48" i="14"/>
  <c r="AC49" i="14"/>
  <c r="AC51" i="14"/>
  <c r="AC50" i="14"/>
  <c r="AC52" i="14"/>
  <c r="AC53" i="14"/>
  <c r="AC45" i="14"/>
  <c r="AC56" i="14"/>
  <c r="AC57" i="14"/>
  <c r="AC55" i="14"/>
  <c r="AC60" i="14"/>
  <c r="AC59" i="14"/>
  <c r="AC54" i="14"/>
  <c r="AC61" i="14"/>
  <c r="AC58" i="14"/>
  <c r="AC63" i="14"/>
  <c r="AC64" i="14"/>
  <c r="AC62" i="14"/>
  <c r="AC47" i="14"/>
  <c r="AC66" i="14"/>
  <c r="AC67" i="14"/>
  <c r="AC68" i="14"/>
  <c r="AC69" i="14"/>
  <c r="AC71" i="14"/>
  <c r="AC65" i="14"/>
  <c r="AC72" i="14"/>
  <c r="AC74" i="14"/>
  <c r="AC76" i="14"/>
  <c r="AC70" i="14"/>
  <c r="AC77" i="14"/>
  <c r="AC73" i="14"/>
  <c r="AC79" i="14"/>
  <c r="AC81" i="14"/>
  <c r="AC82" i="14"/>
  <c r="AC83" i="14"/>
  <c r="AC84" i="14"/>
  <c r="AC85" i="14"/>
  <c r="AC75" i="14"/>
  <c r="AC87" i="14"/>
  <c r="AC88" i="14"/>
  <c r="AC86" i="14"/>
  <c r="AC89" i="14"/>
  <c r="AC90" i="14"/>
  <c r="AC80" i="14"/>
  <c r="AC93" i="14"/>
  <c r="AC92" i="14"/>
  <c r="AC95" i="14"/>
  <c r="AC96" i="14"/>
  <c r="AC97" i="14"/>
  <c r="AC98" i="14"/>
  <c r="AC99" i="14"/>
  <c r="AC101" i="14"/>
  <c r="AC94" i="14"/>
  <c r="AC100" i="14"/>
  <c r="AC102" i="14"/>
  <c r="AC103" i="14"/>
  <c r="AC104" i="14"/>
  <c r="AC78" i="14"/>
  <c r="AC91" i="14"/>
  <c r="AC105" i="14"/>
  <c r="AC106" i="14"/>
  <c r="AC107" i="14"/>
  <c r="AC110" i="14"/>
  <c r="AC109" i="14"/>
  <c r="AC108" i="14"/>
  <c r="AC111" i="14"/>
  <c r="AC112" i="14"/>
  <c r="AC113" i="14"/>
  <c r="AC114" i="14"/>
  <c r="AC115" i="14"/>
  <c r="AC119" i="14"/>
  <c r="AC120" i="14"/>
  <c r="AC118" i="14"/>
  <c r="AC117" i="14"/>
  <c r="AC121" i="14"/>
  <c r="AC122" i="14"/>
  <c r="AC123" i="14"/>
  <c r="AC116" i="14"/>
  <c r="AC124" i="14"/>
  <c r="AC128" i="14"/>
  <c r="AC129" i="14"/>
  <c r="AC127" i="14"/>
  <c r="AC125" i="14"/>
  <c r="AC131" i="14"/>
  <c r="AC130" i="14"/>
  <c r="AC132" i="14"/>
  <c r="AC126" i="14"/>
  <c r="AC133" i="14"/>
  <c r="AC134" i="14"/>
  <c r="AC135" i="14"/>
  <c r="AC137" i="14"/>
  <c r="AC138" i="14"/>
  <c r="AC139" i="14"/>
  <c r="AC140" i="14"/>
  <c r="AC141" i="14"/>
  <c r="AC142" i="14"/>
  <c r="AC143" i="14"/>
  <c r="AC144" i="14"/>
  <c r="AC136" i="14"/>
  <c r="AC145" i="14"/>
  <c r="AC146" i="14"/>
  <c r="AC148" i="14"/>
  <c r="AC147" i="14"/>
  <c r="AC149" i="14"/>
  <c r="AC150" i="14"/>
  <c r="AC151" i="14"/>
  <c r="AC153" i="14"/>
  <c r="AC152" i="14"/>
  <c r="AC154" i="14"/>
  <c r="AC155" i="14"/>
  <c r="AC156" i="14"/>
  <c r="AC157" i="14"/>
  <c r="AC158" i="14"/>
  <c r="AC159" i="14"/>
  <c r="AC160" i="14"/>
  <c r="AC161" i="14"/>
  <c r="AC162" i="14"/>
  <c r="AC163" i="14"/>
  <c r="AC165" i="14"/>
  <c r="AC164" i="14"/>
  <c r="AC166" i="14"/>
  <c r="AC167" i="14"/>
  <c r="AC169" i="14"/>
  <c r="AC170" i="14"/>
  <c r="AC168" i="14"/>
  <c r="AC172" i="14"/>
  <c r="AC173" i="14"/>
  <c r="AC174" i="14"/>
  <c r="AC175" i="14"/>
  <c r="AC176" i="14"/>
  <c r="AC177" i="14"/>
  <c r="AC179" i="14"/>
  <c r="AC178" i="14"/>
  <c r="AC181" i="14"/>
  <c r="AC182" i="14"/>
  <c r="AC183" i="14"/>
  <c r="AC171" i="14"/>
  <c r="AC185" i="14"/>
  <c r="AC186" i="14"/>
  <c r="AC187" i="14"/>
  <c r="AC188" i="14"/>
  <c r="AC189" i="14"/>
  <c r="AC190" i="14"/>
  <c r="AC192" i="14"/>
  <c r="AC193" i="14"/>
  <c r="AC184" i="14"/>
  <c r="AC194" i="14"/>
  <c r="AC196" i="14"/>
  <c r="AC197" i="14"/>
  <c r="AC198" i="14"/>
  <c r="AC195" i="14"/>
  <c r="AC199" i="14"/>
  <c r="AC200" i="14"/>
  <c r="AC202" i="14"/>
  <c r="AC201" i="14"/>
  <c r="AC206" i="14"/>
  <c r="AC207" i="14"/>
  <c r="AC208" i="14"/>
  <c r="AC205" i="14"/>
  <c r="AC204" i="14"/>
  <c r="AC203" i="14"/>
  <c r="AC211" i="14"/>
  <c r="AC212" i="14"/>
  <c r="AC213" i="14"/>
  <c r="AC209" i="14"/>
  <c r="AC210" i="14"/>
  <c r="AC180" i="14"/>
  <c r="AC191" i="14"/>
  <c r="AC214" i="14"/>
  <c r="AC215" i="14"/>
  <c r="AC216" i="14"/>
  <c r="AC219" i="14"/>
  <c r="AC217" i="14"/>
  <c r="AC218" i="14"/>
  <c r="AC221" i="14"/>
  <c r="AC222" i="14"/>
  <c r="AC224" i="14"/>
  <c r="AC225" i="14"/>
  <c r="AC223" i="14"/>
  <c r="AC227" i="14"/>
  <c r="AC228" i="14"/>
  <c r="AC229" i="14"/>
  <c r="AC230" i="14"/>
  <c r="AC232" i="14"/>
  <c r="AC231" i="14"/>
  <c r="AC220" i="14"/>
  <c r="AC226" i="14"/>
  <c r="AC234" i="14"/>
  <c r="AC235" i="14"/>
  <c r="AC236" i="14"/>
  <c r="AC237" i="14"/>
  <c r="AC238" i="14"/>
  <c r="AC239" i="14"/>
  <c r="AC240" i="14"/>
  <c r="AC233" i="14"/>
  <c r="AC241" i="14"/>
  <c r="AC243" i="14"/>
  <c r="AC246" i="14"/>
  <c r="AC245" i="14"/>
  <c r="AC244" i="14"/>
  <c r="AC247" i="14"/>
  <c r="AC248" i="14"/>
  <c r="AC249" i="14"/>
  <c r="AC250" i="14"/>
  <c r="AC251" i="14"/>
  <c r="AC253" i="14"/>
  <c r="AC252" i="14"/>
  <c r="AC256" i="14"/>
  <c r="AC257" i="14"/>
  <c r="AC258" i="14"/>
  <c r="AC259" i="14"/>
  <c r="AC260" i="14"/>
  <c r="AC255" i="14"/>
  <c r="AC242" i="14"/>
  <c r="AC261" i="14"/>
  <c r="AC262" i="14"/>
  <c r="AC265" i="14"/>
  <c r="AC266" i="14"/>
  <c r="AC267" i="14"/>
  <c r="AC263" i="14"/>
  <c r="AC268" i="14"/>
  <c r="AC269" i="14"/>
  <c r="AC254" i="14"/>
  <c r="AC272" i="14"/>
  <c r="AC273" i="14"/>
  <c r="AC274" i="14"/>
  <c r="AC275" i="14"/>
  <c r="AC276" i="14"/>
  <c r="AC277" i="14"/>
  <c r="AC278" i="14"/>
  <c r="AC271" i="14"/>
  <c r="AC279" i="14"/>
  <c r="AC280" i="14"/>
  <c r="AC282" i="14"/>
  <c r="AC284" i="14"/>
  <c r="AC285" i="14"/>
  <c r="AC286" i="14"/>
  <c r="AC287" i="14"/>
  <c r="AC288" i="14"/>
  <c r="AC289" i="14"/>
  <c r="AC290" i="14"/>
  <c r="AC292" i="14"/>
  <c r="AC293" i="14"/>
  <c r="AC294" i="14"/>
  <c r="AC295" i="14"/>
  <c r="AC296" i="14"/>
  <c r="AC281" i="14"/>
  <c r="AC291" i="14"/>
  <c r="AC283" i="14"/>
  <c r="AC264" i="14"/>
  <c r="AC297" i="14"/>
  <c r="AC299" i="14"/>
  <c r="AC300" i="14"/>
  <c r="AC302" i="14"/>
  <c r="AC303" i="14"/>
  <c r="AC304" i="14"/>
  <c r="AC305" i="14"/>
  <c r="AC307" i="14"/>
  <c r="AC308" i="14"/>
  <c r="AC309" i="14"/>
  <c r="AC310" i="14"/>
  <c r="AC311" i="14"/>
  <c r="AC312" i="14"/>
  <c r="AC313" i="14"/>
  <c r="AC314" i="14"/>
  <c r="AC315" i="14"/>
  <c r="AC316" i="14"/>
  <c r="AC298" i="14"/>
  <c r="AC301" i="14"/>
  <c r="AC306" i="14"/>
  <c r="AC270" i="14"/>
  <c r="AC317" i="14"/>
  <c r="AC318" i="14"/>
  <c r="AC319" i="14"/>
  <c r="AC320" i="14"/>
  <c r="AC321" i="14"/>
  <c r="AC322" i="14"/>
  <c r="AC323" i="14"/>
  <c r="AC324" i="14"/>
  <c r="AC326" i="14"/>
  <c r="AC328" i="14"/>
  <c r="AC327" i="14"/>
  <c r="AC329" i="14"/>
  <c r="AC325" i="14"/>
  <c r="AC330" i="14"/>
  <c r="AC331" i="14"/>
  <c r="AC332" i="14"/>
  <c r="AC333" i="14"/>
  <c r="AC334" i="14"/>
  <c r="AC335" i="14"/>
  <c r="AC336" i="14"/>
  <c r="AC337" i="14"/>
  <c r="AC341" i="14"/>
  <c r="AC342" i="14"/>
  <c r="AC343" i="14"/>
  <c r="AC345" i="14"/>
  <c r="AC346" i="14"/>
  <c r="AC339" i="14"/>
  <c r="AC338" i="14"/>
  <c r="AC340" i="14"/>
  <c r="AC344" i="14"/>
  <c r="AC347" i="14"/>
  <c r="AC349" i="14"/>
  <c r="AC351" i="14"/>
  <c r="AC352" i="14"/>
  <c r="AC353" i="14"/>
  <c r="AC354" i="14"/>
  <c r="AC355" i="14"/>
  <c r="AC356" i="14"/>
  <c r="AC357" i="14"/>
  <c r="AC358" i="14"/>
  <c r="AC360" i="14"/>
  <c r="AC362" i="14"/>
  <c r="AC363" i="14"/>
  <c r="AC364" i="14"/>
  <c r="AC348" i="14"/>
  <c r="AC350" i="14"/>
  <c r="AC359" i="14"/>
  <c r="AC361" i="14"/>
  <c r="AC365" i="14"/>
  <c r="AC366" i="14"/>
  <c r="AC367" i="14"/>
  <c r="AC369" i="14"/>
  <c r="AC370" i="14"/>
  <c r="AC371" i="14"/>
  <c r="AC372" i="14"/>
  <c r="AC373" i="14"/>
  <c r="AC374" i="14"/>
  <c r="AC375" i="14"/>
  <c r="AC376" i="14"/>
  <c r="AC377" i="14"/>
  <c r="AC378" i="14"/>
  <c r="AC368" i="14"/>
  <c r="AC379" i="14"/>
  <c r="AC380" i="14"/>
  <c r="AC381" i="14"/>
  <c r="AC383" i="14"/>
  <c r="AC384" i="14"/>
  <c r="AC385" i="14"/>
  <c r="AC386" i="14"/>
  <c r="AC388" i="14"/>
  <c r="AC389" i="14"/>
  <c r="AC390" i="14"/>
  <c r="AC392" i="14"/>
  <c r="AC393" i="14"/>
  <c r="AC394" i="14"/>
  <c r="AC397" i="14"/>
  <c r="AC387" i="14"/>
  <c r="AC382" i="14"/>
  <c r="AC391" i="14"/>
  <c r="AC395" i="14"/>
  <c r="AC396" i="14"/>
  <c r="AC398" i="14"/>
  <c r="AC399" i="14"/>
  <c r="AC400" i="14"/>
  <c r="AC401" i="14"/>
  <c r="AC402" i="14"/>
  <c r="AC403" i="14"/>
  <c r="AC404" i="14"/>
  <c r="AC405" i="14"/>
  <c r="AC406" i="14"/>
  <c r="AC407" i="14"/>
  <c r="AC408" i="14"/>
  <c r="AC409" i="14"/>
  <c r="AC410" i="14"/>
  <c r="AC412" i="14"/>
  <c r="AC413" i="14"/>
  <c r="AC414" i="14"/>
  <c r="AC417" i="14"/>
  <c r="AC418" i="14"/>
  <c r="AC419" i="14"/>
  <c r="AC420" i="14"/>
  <c r="AC421" i="14"/>
  <c r="AC422" i="14"/>
  <c r="AC423" i="14"/>
  <c r="AC424" i="14"/>
  <c r="AC425" i="14"/>
  <c r="AC426" i="14"/>
  <c r="AC428" i="14"/>
  <c r="AC416" i="14"/>
  <c r="AC427" i="14"/>
  <c r="AC411" i="14"/>
  <c r="AC415" i="14"/>
  <c r="AC429" i="14"/>
  <c r="AC430" i="14"/>
  <c r="AC431" i="14"/>
  <c r="AC432" i="14"/>
  <c r="AC433" i="14"/>
  <c r="AC434" i="14"/>
  <c r="AC435" i="14"/>
  <c r="AC436" i="14"/>
  <c r="AC437" i="14"/>
  <c r="AC438" i="14"/>
  <c r="AC439" i="14"/>
  <c r="AC441" i="14"/>
  <c r="AC442" i="14"/>
  <c r="AC443" i="14"/>
  <c r="AC444" i="14"/>
  <c r="AC445" i="14"/>
  <c r="AC448" i="14"/>
  <c r="AC449" i="14"/>
  <c r="AC450" i="14"/>
  <c r="AC451" i="14"/>
  <c r="AC452" i="14"/>
  <c r="AC453" i="14"/>
  <c r="AC454" i="14"/>
  <c r="AC455" i="14"/>
  <c r="AC456" i="14"/>
  <c r="AC458" i="14"/>
  <c r="AC459" i="14"/>
  <c r="AC440" i="14"/>
  <c r="AC446" i="14"/>
  <c r="AC447" i="14"/>
  <c r="AC457" i="14"/>
  <c r="AC460" i="14"/>
  <c r="AC461" i="14"/>
  <c r="AC462" i="14"/>
  <c r="AC463" i="14"/>
  <c r="AC464" i="14"/>
  <c r="AC465" i="14"/>
  <c r="AC466" i="14"/>
  <c r="AC468" i="14"/>
  <c r="AC469" i="14"/>
  <c r="AC470" i="14"/>
  <c r="AC471" i="14"/>
  <c r="AC472" i="14"/>
  <c r="AC473" i="14"/>
  <c r="AC474" i="14"/>
  <c r="AC475" i="14"/>
  <c r="AC476" i="14"/>
  <c r="AC477" i="14"/>
  <c r="AC478" i="14"/>
  <c r="AC479" i="14"/>
  <c r="AC480" i="14"/>
  <c r="AC481" i="14"/>
  <c r="AC482" i="14"/>
  <c r="AC483" i="14"/>
  <c r="AC484" i="14"/>
  <c r="AC485" i="14"/>
  <c r="AC486" i="14"/>
  <c r="AC488" i="14"/>
  <c r="AC489" i="14"/>
  <c r="AC490" i="14"/>
  <c r="AC492" i="14"/>
  <c r="AC493" i="14"/>
  <c r="AC494" i="14"/>
  <c r="AC495" i="14"/>
  <c r="AC496" i="14"/>
  <c r="AC497" i="14"/>
  <c r="AC498" i="14"/>
  <c r="AC499" i="14"/>
  <c r="AC500" i="14"/>
  <c r="AC501" i="14"/>
  <c r="AC502" i="14"/>
  <c r="AC467" i="14"/>
  <c r="AC487" i="14"/>
  <c r="AC491" i="14"/>
  <c r="AC503" i="14"/>
  <c r="AC504" i="14"/>
  <c r="AC505" i="14"/>
  <c r="AC506" i="14"/>
  <c r="AC507" i="14"/>
  <c r="AC509" i="14"/>
  <c r="AC510" i="14"/>
  <c r="AC511" i="14"/>
  <c r="AC512" i="14"/>
  <c r="AC513" i="14"/>
  <c r="AC514" i="14"/>
  <c r="AC515" i="14"/>
  <c r="AC516" i="14"/>
  <c r="AC517" i="14"/>
  <c r="AC518" i="14"/>
  <c r="AC519" i="14"/>
  <c r="AC520" i="14"/>
  <c r="AC521" i="14"/>
  <c r="AC522" i="14"/>
  <c r="AC523" i="14"/>
  <c r="AC524" i="14"/>
  <c r="AC525" i="14"/>
  <c r="AC526" i="14"/>
  <c r="AC527" i="14"/>
  <c r="AC528" i="14"/>
  <c r="AC529" i="14"/>
  <c r="AC530" i="14"/>
  <c r="AC531" i="14"/>
  <c r="AC532" i="14"/>
  <c r="AC533" i="14"/>
  <c r="AC535" i="14"/>
  <c r="AC536" i="14"/>
  <c r="AC537" i="14"/>
  <c r="AC538" i="14"/>
  <c r="AC539" i="14"/>
  <c r="AC540" i="14"/>
  <c r="AC542" i="14"/>
  <c r="AC543" i="14"/>
  <c r="AC544" i="14"/>
  <c r="AC545" i="14"/>
  <c r="AC546" i="14"/>
  <c r="AC547" i="14"/>
  <c r="AC548" i="14"/>
  <c r="AC549" i="14"/>
  <c r="AC550" i="14"/>
  <c r="AC551" i="14"/>
  <c r="AC552" i="14"/>
  <c r="AC553" i="14"/>
  <c r="AC554" i="14"/>
  <c r="AC555" i="14"/>
  <c r="AC556" i="14"/>
  <c r="AC557" i="14"/>
  <c r="AC558" i="14"/>
  <c r="AC559" i="14"/>
  <c r="AC560" i="14"/>
  <c r="AC562" i="14"/>
  <c r="AC563" i="14"/>
  <c r="AC564" i="14"/>
  <c r="AC565" i="14"/>
  <c r="AC566" i="14"/>
  <c r="AC567" i="14"/>
  <c r="AC568" i="14"/>
  <c r="AC570" i="14"/>
  <c r="AC571" i="14"/>
  <c r="AC572" i="14"/>
  <c r="AC573" i="14"/>
  <c r="AC574" i="14"/>
  <c r="AC575" i="14"/>
  <c r="AC576" i="14"/>
  <c r="AC577" i="14"/>
  <c r="AC578" i="14"/>
  <c r="AC579" i="14"/>
  <c r="AC580" i="14"/>
  <c r="AC581" i="14"/>
  <c r="AC582" i="14"/>
  <c r="AC583" i="14"/>
  <c r="AC584" i="14"/>
  <c r="AC585" i="14"/>
  <c r="AC508" i="14"/>
  <c r="AC534" i="14"/>
  <c r="AC541" i="14"/>
  <c r="AC561" i="14"/>
  <c r="AC569" i="14"/>
  <c r="AC586" i="14"/>
  <c r="AC588" i="14"/>
  <c r="AC587" i="14"/>
  <c r="AC3" i="14"/>
  <c r="W106" i="29" l="1"/>
  <c r="U113" i="29"/>
  <c r="U110" i="29"/>
  <c r="F2506" i="1"/>
  <c r="F2476" i="1"/>
  <c r="F2477" i="1"/>
  <c r="F2426" i="1"/>
  <c r="F2427" i="1"/>
  <c r="F2428" i="1"/>
  <c r="F2348" i="1"/>
  <c r="F2293" i="1"/>
  <c r="F2273" i="1"/>
  <c r="F2272" i="1"/>
  <c r="F2257" i="1"/>
  <c r="F2264" i="1"/>
  <c r="F2207" i="1"/>
  <c r="F2203" i="1"/>
  <c r="F2210" i="1"/>
  <c r="F2212" i="1"/>
  <c r="F2211" i="1"/>
  <c r="F2194" i="1"/>
  <c r="F2185" i="1"/>
  <c r="F2186" i="1"/>
  <c r="F2164" i="1"/>
  <c r="F2168" i="1"/>
  <c r="F2169" i="1"/>
  <c r="F2167" i="1"/>
  <c r="F2161" i="1"/>
  <c r="F2160" i="1"/>
  <c r="F2099" i="1"/>
  <c r="F2071" i="1"/>
  <c r="F2092" i="1"/>
  <c r="F2093" i="1"/>
  <c r="F2017" i="1"/>
  <c r="F2016" i="1"/>
  <c r="F1927" i="1"/>
  <c r="F1916" i="1"/>
  <c r="F1915" i="1"/>
  <c r="F1914" i="1"/>
  <c r="F1904" i="1"/>
  <c r="F1899" i="1"/>
  <c r="F1900" i="1"/>
  <c r="F1876" i="1"/>
  <c r="F1875" i="1"/>
  <c r="F1836" i="1"/>
  <c r="F1829" i="1"/>
  <c r="F1820" i="1"/>
  <c r="F1821" i="1"/>
  <c r="F1822" i="1"/>
  <c r="F1759" i="1"/>
  <c r="F1623" i="1"/>
  <c r="F1589" i="1"/>
  <c r="F1590" i="1"/>
  <c r="F1555" i="1"/>
  <c r="F1523" i="1"/>
  <c r="F1481" i="1"/>
  <c r="F1482" i="1"/>
  <c r="F1380" i="1"/>
  <c r="F1381" i="1"/>
  <c r="F1316" i="1"/>
  <c r="F1267" i="1"/>
  <c r="F1255" i="1"/>
  <c r="F1256" i="1"/>
  <c r="F1224" i="1"/>
  <c r="F1223" i="1"/>
  <c r="F1196" i="1"/>
  <c r="F1195" i="1"/>
  <c r="F1194" i="1"/>
  <c r="F1175" i="1"/>
  <c r="F1164" i="1"/>
  <c r="F1165" i="1"/>
  <c r="F1120" i="1"/>
  <c r="F1101" i="1"/>
  <c r="F1102" i="1"/>
  <c r="F1100" i="1"/>
  <c r="F1059" i="1"/>
  <c r="F1060" i="1"/>
  <c r="F958" i="1"/>
  <c r="F957" i="1"/>
  <c r="F925" i="1"/>
  <c r="F837" i="1"/>
  <c r="F831" i="1"/>
  <c r="F787" i="1"/>
  <c r="F797" i="1"/>
  <c r="F796" i="1"/>
  <c r="F777" i="1"/>
  <c r="F778" i="1"/>
  <c r="F779" i="1"/>
  <c r="F738" i="1"/>
  <c r="F666" i="1"/>
  <c r="F665" i="1"/>
  <c r="F595" i="1"/>
  <c r="F596" i="1"/>
  <c r="F584" i="1"/>
  <c r="F569" i="1"/>
  <c r="F541" i="1"/>
  <c r="F542" i="1"/>
  <c r="F540" i="1"/>
  <c r="F459" i="1"/>
  <c r="F460" i="1"/>
  <c r="F449" i="1"/>
  <c r="F417" i="1"/>
  <c r="F416" i="1"/>
  <c r="F387" i="1"/>
  <c r="F388" i="1"/>
  <c r="F389" i="1"/>
  <c r="F382" i="1"/>
  <c r="F338" i="1"/>
  <c r="F339" i="1"/>
  <c r="F322" i="1"/>
  <c r="F288" i="1"/>
  <c r="F270" i="1"/>
  <c r="F226" i="1"/>
  <c r="F178" i="1"/>
  <c r="F177" i="1"/>
  <c r="F126" i="1"/>
  <c r="F115" i="1"/>
  <c r="F81" i="1"/>
  <c r="F95" i="1"/>
  <c r="F94" i="1"/>
  <c r="F93" i="1"/>
  <c r="F92" i="1"/>
  <c r="F36" i="1"/>
  <c r="F38" i="1"/>
  <c r="F37" i="1"/>
  <c r="W110" i="29" l="1"/>
  <c r="U116" i="29"/>
  <c r="W113" i="29"/>
  <c r="U119" i="29"/>
  <c r="F35" i="1"/>
  <c r="F34" i="1"/>
  <c r="F33" i="1"/>
  <c r="W119" i="29" l="1"/>
  <c r="W116" i="29"/>
  <c r="U122" i="29"/>
  <c r="F2159" i="1"/>
  <c r="W122" i="29" l="1"/>
  <c r="U125" i="29"/>
  <c r="F3" i="1"/>
  <c r="F2" i="1"/>
  <c r="F8" i="1"/>
  <c r="F9" i="1"/>
  <c r="F7" i="1"/>
  <c r="F1502" i="1"/>
  <c r="F11" i="1"/>
  <c r="F10" i="1"/>
  <c r="F15" i="1"/>
  <c r="F17" i="1"/>
  <c r="F12" i="1"/>
  <c r="F16" i="1"/>
  <c r="F14" i="1"/>
  <c r="F13" i="1"/>
  <c r="F18" i="1"/>
  <c r="F21" i="1"/>
  <c r="F19" i="1"/>
  <c r="F20" i="1"/>
  <c r="F23" i="1"/>
  <c r="F22" i="1"/>
  <c r="F24" i="1"/>
  <c r="F25" i="1"/>
  <c r="F26" i="1"/>
  <c r="F27" i="1"/>
  <c r="F32" i="1"/>
  <c r="F30" i="1"/>
  <c r="F31" i="1"/>
  <c r="F29" i="1"/>
  <c r="F28" i="1"/>
  <c r="F41" i="1"/>
  <c r="F39" i="1"/>
  <c r="F42" i="1"/>
  <c r="F40" i="1"/>
  <c r="F45" i="1"/>
  <c r="F46" i="1"/>
  <c r="F47" i="1"/>
  <c r="F48" i="1"/>
  <c r="F50" i="1"/>
  <c r="F49" i="1"/>
  <c r="F51" i="1"/>
  <c r="F52" i="1"/>
  <c r="F56" i="1"/>
  <c r="F53" i="1"/>
  <c r="F55" i="1"/>
  <c r="F54" i="1"/>
  <c r="F58" i="1"/>
  <c r="F60" i="1"/>
  <c r="F59" i="1"/>
  <c r="F57" i="1"/>
  <c r="F66" i="1"/>
  <c r="F65" i="1"/>
  <c r="F64" i="1"/>
  <c r="F61" i="1"/>
  <c r="F67" i="1"/>
  <c r="F68" i="1"/>
  <c r="F63" i="1"/>
  <c r="F62" i="1"/>
  <c r="F70" i="1"/>
  <c r="F69" i="1"/>
  <c r="F72" i="1"/>
  <c r="F71" i="1"/>
  <c r="F82" i="1"/>
  <c r="F84" i="1"/>
  <c r="F86" i="1"/>
  <c r="F79" i="1"/>
  <c r="F88" i="1"/>
  <c r="F85" i="1"/>
  <c r="F78" i="1"/>
  <c r="F87" i="1"/>
  <c r="F83" i="1"/>
  <c r="F80" i="1"/>
  <c r="F74" i="1"/>
  <c r="F76" i="1"/>
  <c r="F73" i="1"/>
  <c r="F75" i="1"/>
  <c r="F77" i="1"/>
  <c r="F91" i="1"/>
  <c r="F89" i="1"/>
  <c r="F90" i="1"/>
  <c r="F96" i="1"/>
  <c r="F98" i="1"/>
  <c r="F97" i="1"/>
  <c r="F99" i="1"/>
  <c r="F111" i="1"/>
  <c r="F108" i="1"/>
  <c r="F105" i="1"/>
  <c r="F112" i="1"/>
  <c r="F106" i="1"/>
  <c r="F113" i="1"/>
  <c r="F110" i="1"/>
  <c r="F109" i="1"/>
  <c r="F107" i="1"/>
  <c r="F104" i="1"/>
  <c r="F100" i="1"/>
  <c r="F103" i="1"/>
  <c r="F102" i="1"/>
  <c r="F101" i="1"/>
  <c r="F114" i="1"/>
  <c r="F522" i="1"/>
  <c r="F117" i="1"/>
  <c r="F118" i="1"/>
  <c r="F123" i="1"/>
  <c r="F124" i="1"/>
  <c r="F125" i="1"/>
  <c r="F116" i="1"/>
  <c r="F121" i="1"/>
  <c r="F120" i="1"/>
  <c r="F122" i="1"/>
  <c r="F129" i="1"/>
  <c r="F128" i="1"/>
  <c r="F130" i="1"/>
  <c r="F127" i="1"/>
  <c r="F131" i="1"/>
  <c r="F132" i="1"/>
  <c r="F1507" i="1"/>
  <c r="F139" i="1"/>
  <c r="F140" i="1"/>
  <c r="F142" i="1"/>
  <c r="F141" i="1"/>
  <c r="F144" i="1"/>
  <c r="F143" i="1"/>
  <c r="F145" i="1"/>
  <c r="F150" i="1"/>
  <c r="F151" i="1"/>
  <c r="F152" i="1"/>
  <c r="F153" i="1"/>
  <c r="F149" i="1"/>
  <c r="F148" i="1"/>
  <c r="F146" i="1"/>
  <c r="F147" i="1"/>
  <c r="F154" i="1"/>
  <c r="F175" i="1"/>
  <c r="F173" i="1"/>
  <c r="F164" i="1"/>
  <c r="F169" i="1"/>
  <c r="F6" i="1"/>
  <c r="F162" i="1"/>
  <c r="F155" i="1"/>
  <c r="F165" i="1"/>
  <c r="F174" i="1"/>
  <c r="F172" i="1"/>
  <c r="F171" i="1"/>
  <c r="F170" i="1"/>
  <c r="F168" i="1"/>
  <c r="F167" i="1"/>
  <c r="F159" i="1"/>
  <c r="F160" i="1"/>
  <c r="F158" i="1"/>
  <c r="F157" i="1"/>
  <c r="F156" i="1"/>
  <c r="F189" i="1"/>
  <c r="F188" i="1"/>
  <c r="F179" i="1"/>
  <c r="F184" i="1"/>
  <c r="F192" i="1"/>
  <c r="F190" i="1"/>
  <c r="F180" i="1"/>
  <c r="F191" i="1"/>
  <c r="F187" i="1"/>
  <c r="F193" i="1"/>
  <c r="F185" i="1"/>
  <c r="F186" i="1"/>
  <c r="F183" i="1"/>
  <c r="F181" i="1"/>
  <c r="F182" i="1"/>
  <c r="F166" i="1"/>
  <c r="F163" i="1"/>
  <c r="F176" i="1"/>
  <c r="F206" i="1"/>
  <c r="F203" i="1"/>
  <c r="F201" i="1"/>
  <c r="F200" i="1"/>
  <c r="F119" i="1"/>
  <c r="F204" i="1"/>
  <c r="F197" i="1"/>
  <c r="F202" i="1"/>
  <c r="F195" i="1"/>
  <c r="F196" i="1"/>
  <c r="F199" i="1"/>
  <c r="F205" i="1"/>
  <c r="F212" i="1"/>
  <c r="F219" i="1"/>
  <c r="F207" i="1"/>
  <c r="F224" i="1"/>
  <c r="F220" i="1"/>
  <c r="F222" i="1"/>
  <c r="F133" i="1"/>
  <c r="F211" i="1"/>
  <c r="F218" i="1"/>
  <c r="F1508" i="1"/>
  <c r="F223" i="1"/>
  <c r="F217" i="1"/>
  <c r="F214" i="1"/>
  <c r="F208" i="1"/>
  <c r="F213" i="1"/>
  <c r="F210" i="1"/>
  <c r="F209" i="1"/>
  <c r="F221" i="1"/>
  <c r="F225" i="1"/>
  <c r="F227" i="1"/>
  <c r="F229" i="1"/>
  <c r="F228" i="1"/>
  <c r="F231" i="1"/>
  <c r="F232" i="1"/>
  <c r="F233" i="1"/>
  <c r="F234" i="1"/>
  <c r="F235" i="1"/>
  <c r="F236" i="1"/>
  <c r="F238" i="1"/>
  <c r="F237" i="1"/>
  <c r="F239" i="1"/>
  <c r="F240" i="1"/>
  <c r="F243" i="1"/>
  <c r="F245" i="1"/>
  <c r="F523" i="1"/>
  <c r="F244" i="1"/>
  <c r="F1511" i="1"/>
  <c r="F246" i="1"/>
  <c r="F256" i="1"/>
  <c r="F264" i="1"/>
  <c r="F261" i="1"/>
  <c r="F258" i="1"/>
  <c r="F257" i="1"/>
  <c r="F260" i="1"/>
  <c r="F259" i="1"/>
  <c r="F262" i="1"/>
  <c r="F263" i="1"/>
  <c r="F255" i="1"/>
  <c r="F254" i="1"/>
  <c r="F247" i="1"/>
  <c r="F248" i="1"/>
  <c r="F249" i="1"/>
  <c r="F253" i="1"/>
  <c r="F252" i="1"/>
  <c r="F251" i="1"/>
  <c r="F250" i="1"/>
  <c r="F265" i="1"/>
  <c r="F268" i="1"/>
  <c r="F267" i="1"/>
  <c r="F266" i="1"/>
  <c r="F269" i="1"/>
  <c r="F271" i="1"/>
  <c r="F273" i="1"/>
  <c r="F272" i="1"/>
  <c r="F278" i="1"/>
  <c r="F281" i="1"/>
  <c r="F280" i="1"/>
  <c r="F275" i="1"/>
  <c r="F284" i="1"/>
  <c r="F283" i="1"/>
  <c r="F277" i="1"/>
  <c r="F274" i="1"/>
  <c r="F282" i="1"/>
  <c r="F279" i="1"/>
  <c r="F276" i="1"/>
  <c r="F299" i="1"/>
  <c r="F296" i="1"/>
  <c r="F294" i="1"/>
  <c r="F300" i="1"/>
  <c r="F297" i="1"/>
  <c r="F295" i="1"/>
  <c r="F291" i="1"/>
  <c r="F301" i="1"/>
  <c r="F298" i="1"/>
  <c r="F293" i="1"/>
  <c r="F292" i="1"/>
  <c r="F306" i="1"/>
  <c r="F303" i="1"/>
  <c r="F309" i="1"/>
  <c r="F313" i="1"/>
  <c r="F310" i="1"/>
  <c r="F312" i="1"/>
  <c r="F311" i="1"/>
  <c r="F308" i="1"/>
  <c r="F305" i="1"/>
  <c r="F304" i="1"/>
  <c r="F307" i="1"/>
  <c r="F290" i="1"/>
  <c r="F289" i="1"/>
  <c r="F285" i="1"/>
  <c r="F286" i="1"/>
  <c r="F287" i="1"/>
  <c r="F302" i="1"/>
  <c r="F315" i="1"/>
  <c r="F314" i="1"/>
  <c r="F316" i="1"/>
  <c r="F320" i="1"/>
  <c r="F317" i="1"/>
  <c r="F318" i="1"/>
  <c r="F319" i="1"/>
  <c r="F321" i="1"/>
  <c r="F323" i="1"/>
  <c r="F324" i="1"/>
  <c r="F325" i="1"/>
  <c r="F326" i="1"/>
  <c r="F327" i="1"/>
  <c r="F328" i="1"/>
  <c r="F329" i="1"/>
  <c r="F336" i="1"/>
  <c r="F337" i="1"/>
  <c r="F334" i="1"/>
  <c r="F331" i="1"/>
  <c r="F335" i="1"/>
  <c r="F332" i="1"/>
  <c r="F333" i="1"/>
  <c r="F330" i="1"/>
  <c r="F341" i="1"/>
  <c r="F340" i="1"/>
  <c r="F342" i="1"/>
  <c r="F343" i="1"/>
  <c r="F358" i="1"/>
  <c r="F347" i="1"/>
  <c r="F356" i="1"/>
  <c r="F363" i="1"/>
  <c r="F351" i="1"/>
  <c r="F364" i="1"/>
  <c r="F354" i="1"/>
  <c r="F344" i="1"/>
  <c r="F362" i="1"/>
  <c r="F360" i="1"/>
  <c r="F359" i="1"/>
  <c r="F370" i="1"/>
  <c r="F369" i="1"/>
  <c r="F368" i="1"/>
  <c r="F367" i="1"/>
  <c r="F361" i="1"/>
  <c r="F357" i="1"/>
  <c r="F355" i="1"/>
  <c r="F350" i="1"/>
  <c r="F345" i="1"/>
  <c r="F346" i="1"/>
  <c r="F366" i="1"/>
  <c r="F365" i="1"/>
  <c r="F353" i="1"/>
  <c r="F352" i="1"/>
  <c r="F349" i="1"/>
  <c r="F348" i="1"/>
  <c r="F377" i="1"/>
  <c r="F376" i="1"/>
  <c r="F635" i="1"/>
  <c r="F1565" i="1"/>
  <c r="F373" i="1"/>
  <c r="F375" i="1"/>
  <c r="F374" i="1"/>
  <c r="F379" i="1"/>
  <c r="F378" i="1"/>
  <c r="F380" i="1"/>
  <c r="F381" i="1"/>
  <c r="F385" i="1"/>
  <c r="F384" i="1"/>
  <c r="F383" i="1"/>
  <c r="F386" i="1"/>
  <c r="F390" i="1"/>
  <c r="F391" i="1"/>
  <c r="F675" i="1"/>
  <c r="F392" i="1"/>
  <c r="F393" i="1"/>
  <c r="F395" i="1"/>
  <c r="F394" i="1"/>
  <c r="F397" i="1"/>
  <c r="F406" i="1"/>
  <c r="F408" i="1"/>
  <c r="F405" i="1"/>
  <c r="F399" i="1"/>
  <c r="F402" i="1"/>
  <c r="F400" i="1"/>
  <c r="F401" i="1"/>
  <c r="F161" i="1"/>
  <c r="F403" i="1"/>
  <c r="F398" i="1"/>
  <c r="F404" i="1"/>
  <c r="F409" i="1"/>
  <c r="F410" i="1"/>
  <c r="F411" i="1"/>
  <c r="F412" i="1"/>
  <c r="F413" i="1"/>
  <c r="F414" i="1"/>
  <c r="F415" i="1"/>
  <c r="F418" i="1"/>
  <c r="F419" i="1"/>
  <c r="F420" i="1"/>
  <c r="F421" i="1"/>
  <c r="F422" i="1"/>
  <c r="F423" i="1"/>
  <c r="F424" i="1"/>
  <c r="F434" i="1"/>
  <c r="F444" i="1"/>
  <c r="F430" i="1"/>
  <c r="F443" i="1"/>
  <c r="F440" i="1"/>
  <c r="F437" i="1"/>
  <c r="F438" i="1"/>
  <c r="F441" i="1"/>
  <c r="F436" i="1"/>
  <c r="F439" i="1"/>
  <c r="F435" i="1"/>
  <c r="F433" i="1"/>
  <c r="F446" i="1"/>
  <c r="F445" i="1"/>
  <c r="F432" i="1"/>
  <c r="F431" i="1"/>
  <c r="F442" i="1"/>
  <c r="F427" i="1"/>
  <c r="F429" i="1"/>
  <c r="F428" i="1"/>
  <c r="F426" i="1"/>
  <c r="F425" i="1"/>
  <c r="F447" i="1"/>
  <c r="F448" i="1"/>
  <c r="F451" i="1"/>
  <c r="F450" i="1"/>
  <c r="F454" i="1"/>
  <c r="F456" i="1"/>
  <c r="F455" i="1"/>
  <c r="F453" i="1"/>
  <c r="F452" i="1"/>
  <c r="F462" i="1"/>
  <c r="F461" i="1"/>
  <c r="F458" i="1"/>
  <c r="F457" i="1"/>
  <c r="F464" i="1"/>
  <c r="F463" i="1"/>
  <c r="F469" i="1"/>
  <c r="F467" i="1"/>
  <c r="F466" i="1"/>
  <c r="F468" i="1"/>
  <c r="F465" i="1"/>
  <c r="F470" i="1"/>
  <c r="F482" i="1"/>
  <c r="F472" i="1"/>
  <c r="F483" i="1"/>
  <c r="F475" i="1"/>
  <c r="F478" i="1"/>
  <c r="F471" i="1"/>
  <c r="F198" i="1"/>
  <c r="F480" i="1"/>
  <c r="F476" i="1"/>
  <c r="F474" i="1"/>
  <c r="F473" i="1"/>
  <c r="F481" i="1"/>
  <c r="F479" i="1"/>
  <c r="F484" i="1"/>
  <c r="F485" i="1"/>
  <c r="F487" i="1"/>
  <c r="F488" i="1"/>
  <c r="F486" i="1"/>
  <c r="F489" i="1"/>
  <c r="F490" i="1"/>
  <c r="F491" i="1"/>
  <c r="F496" i="1"/>
  <c r="F499" i="1"/>
  <c r="F497" i="1"/>
  <c r="F498" i="1"/>
  <c r="F1568" i="1"/>
  <c r="F500" i="1"/>
  <c r="F494" i="1"/>
  <c r="F493" i="1"/>
  <c r="F492" i="1"/>
  <c r="F501" i="1"/>
  <c r="F506" i="1"/>
  <c r="F503" i="1"/>
  <c r="F504" i="1"/>
  <c r="F505" i="1"/>
  <c r="F502" i="1"/>
  <c r="F508" i="1"/>
  <c r="F507" i="1"/>
  <c r="F515" i="1"/>
  <c r="F511" i="1"/>
  <c r="F514" i="1"/>
  <c r="F513" i="1"/>
  <c r="F763" i="1"/>
  <c r="F512" i="1"/>
  <c r="F509" i="1"/>
  <c r="F535" i="1"/>
  <c r="F534" i="1"/>
  <c r="F532" i="1"/>
  <c r="F531" i="1"/>
  <c r="F536" i="1"/>
  <c r="F537" i="1"/>
  <c r="F524" i="1"/>
  <c r="F533" i="1"/>
  <c r="F519" i="1"/>
  <c r="F530" i="1"/>
  <c r="F765" i="1"/>
  <c r="F1591" i="1"/>
  <c r="F516" i="1"/>
  <c r="F521" i="1"/>
  <c r="F520" i="1"/>
  <c r="F518" i="1"/>
  <c r="F517" i="1"/>
  <c r="F529" i="1"/>
  <c r="F527" i="1"/>
  <c r="F526" i="1"/>
  <c r="F525" i="1"/>
  <c r="F543" i="1"/>
  <c r="F553" i="1"/>
  <c r="F551" i="1"/>
  <c r="F547" i="1"/>
  <c r="F548" i="1"/>
  <c r="F554" i="1"/>
  <c r="F550" i="1"/>
  <c r="F552" i="1"/>
  <c r="F549" i="1"/>
  <c r="F560" i="1"/>
  <c r="F561" i="1"/>
  <c r="F559" i="1"/>
  <c r="F555" i="1"/>
  <c r="F528" i="1"/>
  <c r="F546" i="1"/>
  <c r="F544" i="1"/>
  <c r="F545" i="1"/>
  <c r="F556" i="1"/>
  <c r="F558" i="1"/>
  <c r="F557" i="1"/>
  <c r="F538" i="1"/>
  <c r="F539" i="1"/>
  <c r="F562" i="1"/>
  <c r="F563" i="1"/>
  <c r="F564" i="1"/>
  <c r="F567" i="1"/>
  <c r="F565" i="1"/>
  <c r="F566" i="1"/>
  <c r="F568" i="1"/>
  <c r="F570" i="1"/>
  <c r="F571" i="1"/>
  <c r="F586" i="1"/>
  <c r="F572" i="1"/>
  <c r="F576" i="1"/>
  <c r="F574" i="1"/>
  <c r="F580" i="1"/>
  <c r="F573" i="1"/>
  <c r="F579" i="1"/>
  <c r="F578" i="1"/>
  <c r="F577" i="1"/>
  <c r="F575" i="1"/>
  <c r="F591" i="1"/>
  <c r="F588" i="1"/>
  <c r="F587" i="1"/>
  <c r="F589" i="1"/>
  <c r="F592" i="1"/>
  <c r="F590" i="1"/>
  <c r="F585" i="1"/>
  <c r="F583" i="1"/>
  <c r="F593" i="1"/>
  <c r="F581" i="1"/>
  <c r="F582" i="1"/>
  <c r="F594" i="1"/>
  <c r="F597" i="1"/>
  <c r="F601" i="1"/>
  <c r="F602" i="1"/>
  <c r="F604" i="1"/>
  <c r="F603" i="1"/>
  <c r="F600" i="1"/>
  <c r="F605" i="1"/>
  <c r="F610" i="1"/>
  <c r="F607" i="1"/>
  <c r="F611" i="1"/>
  <c r="F606" i="1"/>
  <c r="F609" i="1"/>
  <c r="F608" i="1"/>
  <c r="F612" i="1"/>
  <c r="F613" i="1"/>
  <c r="F616" i="1"/>
  <c r="F615" i="1"/>
  <c r="F614" i="1"/>
  <c r="F617" i="1"/>
  <c r="F619" i="1"/>
  <c r="F618" i="1"/>
  <c r="F621" i="1"/>
  <c r="F620" i="1"/>
  <c r="F622" i="1"/>
  <c r="F623" i="1"/>
  <c r="F624" i="1"/>
  <c r="F626" i="1"/>
  <c r="F625" i="1"/>
  <c r="F627" i="1"/>
  <c r="F629" i="1"/>
  <c r="F628" i="1"/>
  <c r="F215" i="1"/>
  <c r="F634" i="1"/>
  <c r="F632" i="1"/>
  <c r="F633" i="1"/>
  <c r="F631" i="1"/>
  <c r="F630" i="1"/>
  <c r="F639" i="1"/>
  <c r="F638" i="1"/>
  <c r="F637" i="1"/>
  <c r="F645" i="1"/>
  <c r="F642" i="1"/>
  <c r="F640" i="1"/>
  <c r="F643" i="1"/>
  <c r="F641" i="1"/>
  <c r="F644" i="1"/>
  <c r="F646" i="1"/>
  <c r="F647" i="1"/>
  <c r="F649" i="1"/>
  <c r="F650" i="1"/>
  <c r="F648" i="1"/>
  <c r="F652" i="1"/>
  <c r="F658" i="1"/>
  <c r="F656" i="1"/>
  <c r="F663" i="1"/>
  <c r="F659" i="1"/>
  <c r="F657" i="1"/>
  <c r="F655" i="1"/>
  <c r="F664" i="1"/>
  <c r="F662" i="1"/>
  <c r="F653" i="1"/>
  <c r="F660" i="1"/>
  <c r="F654" i="1"/>
  <c r="F661" i="1"/>
  <c r="F651" i="1"/>
  <c r="F671" i="1"/>
  <c r="F670" i="1"/>
  <c r="F669" i="1"/>
  <c r="F668" i="1"/>
  <c r="F667" i="1"/>
  <c r="F672" i="1"/>
  <c r="F680" i="1"/>
  <c r="F676" i="1"/>
  <c r="F673" i="1"/>
  <c r="F679" i="1"/>
  <c r="F781" i="1"/>
  <c r="F678" i="1"/>
  <c r="F677" i="1"/>
  <c r="F674" i="1"/>
  <c r="F682" i="1"/>
  <c r="F681" i="1"/>
  <c r="F683" i="1"/>
  <c r="F686" i="1"/>
  <c r="F685" i="1"/>
  <c r="F684" i="1"/>
  <c r="F688" i="1"/>
  <c r="F689" i="1"/>
  <c r="F690" i="1"/>
  <c r="F693" i="1"/>
  <c r="F692" i="1"/>
  <c r="F691" i="1"/>
  <c r="F694" i="1"/>
  <c r="F696" i="1"/>
  <c r="F697" i="1"/>
  <c r="F706" i="1"/>
  <c r="F704" i="1"/>
  <c r="F705" i="1"/>
  <c r="F703" i="1"/>
  <c r="F701" i="1"/>
  <c r="F700" i="1"/>
  <c r="F699" i="1"/>
  <c r="F698" i="1"/>
  <c r="F702" i="1"/>
  <c r="F707" i="1"/>
  <c r="F709" i="1"/>
  <c r="F710" i="1"/>
  <c r="F715" i="1"/>
  <c r="F719" i="1"/>
  <c r="F711" i="1"/>
  <c r="F717" i="1"/>
  <c r="F718" i="1"/>
  <c r="F712" i="1"/>
  <c r="F714" i="1"/>
  <c r="F716" i="1"/>
  <c r="F713" i="1"/>
  <c r="F720" i="1"/>
  <c r="F721" i="1"/>
  <c r="F723" i="1"/>
  <c r="F722" i="1"/>
  <c r="F725" i="1"/>
  <c r="F724" i="1"/>
  <c r="F727" i="1"/>
  <c r="F734" i="1"/>
  <c r="F726" i="1"/>
  <c r="F729" i="1"/>
  <c r="F731" i="1"/>
  <c r="F728" i="1"/>
  <c r="F733" i="1"/>
  <c r="F732" i="1"/>
  <c r="F736" i="1"/>
  <c r="F735" i="1"/>
  <c r="F739" i="1"/>
  <c r="F747" i="1"/>
  <c r="F743" i="1"/>
  <c r="F746" i="1"/>
  <c r="F741" i="1"/>
  <c r="F744" i="1"/>
  <c r="F748" i="1"/>
  <c r="F745" i="1"/>
  <c r="F742" i="1"/>
  <c r="F759" i="1"/>
  <c r="F758" i="1"/>
  <c r="F757" i="1"/>
  <c r="F751" i="1"/>
  <c r="F740" i="1"/>
  <c r="F756" i="1"/>
  <c r="F755" i="1"/>
  <c r="F749" i="1"/>
  <c r="F754" i="1"/>
  <c r="F753" i="1"/>
  <c r="F750" i="1"/>
  <c r="F760" i="1"/>
  <c r="F761" i="1"/>
  <c r="F752" i="1"/>
  <c r="F737" i="1"/>
  <c r="F730" i="1"/>
  <c r="F762" i="1"/>
  <c r="F1594" i="1"/>
  <c r="F764" i="1"/>
  <c r="F774" i="1"/>
  <c r="F770" i="1"/>
  <c r="F768" i="1"/>
  <c r="F766" i="1"/>
  <c r="F773" i="1"/>
  <c r="F771" i="1"/>
  <c r="F772" i="1"/>
  <c r="F769" i="1"/>
  <c r="F1595" i="1"/>
  <c r="F767" i="1"/>
  <c r="F776" i="1"/>
  <c r="F775" i="1"/>
  <c r="F780" i="1"/>
  <c r="F842" i="1"/>
  <c r="F783" i="1"/>
  <c r="F782" i="1"/>
  <c r="F793" i="1"/>
  <c r="F789" i="1"/>
  <c r="F794" i="1"/>
  <c r="F791" i="1"/>
  <c r="F792" i="1"/>
  <c r="F790" i="1"/>
  <c r="F785" i="1"/>
  <c r="F788" i="1"/>
  <c r="F786" i="1"/>
  <c r="F784" i="1"/>
  <c r="F795" i="1"/>
  <c r="F798" i="1"/>
  <c r="F799" i="1"/>
  <c r="F800" i="1"/>
  <c r="F803" i="1"/>
  <c r="F802" i="1"/>
  <c r="F801" i="1"/>
  <c r="F806" i="1"/>
  <c r="F805" i="1"/>
  <c r="F811" i="1"/>
  <c r="F809" i="1"/>
  <c r="F810" i="1"/>
  <c r="F808" i="1"/>
  <c r="F807" i="1"/>
  <c r="F804" i="1"/>
  <c r="F812" i="1"/>
  <c r="F813" i="1"/>
  <c r="F816" i="1"/>
  <c r="F814" i="1"/>
  <c r="F815" i="1"/>
  <c r="F817" i="1"/>
  <c r="F823" i="1"/>
  <c r="F829" i="1"/>
  <c r="F827" i="1"/>
  <c r="F824" i="1"/>
  <c r="F828" i="1"/>
  <c r="F826" i="1"/>
  <c r="F825" i="1"/>
  <c r="F818" i="1"/>
  <c r="F822" i="1"/>
  <c r="F821" i="1"/>
  <c r="F820" i="1"/>
  <c r="F819" i="1"/>
  <c r="F836" i="1"/>
  <c r="F832" i="1"/>
  <c r="F833" i="1"/>
  <c r="F835" i="1"/>
  <c r="F834" i="1"/>
  <c r="F838" i="1"/>
  <c r="F840" i="1"/>
  <c r="F839" i="1"/>
  <c r="F830" i="1"/>
  <c r="F841" i="1"/>
  <c r="F1678" i="1"/>
  <c r="F216" i="1"/>
  <c r="F844" i="1"/>
  <c r="F845" i="1"/>
  <c r="F846" i="1"/>
  <c r="F847" i="1"/>
  <c r="F848" i="1"/>
  <c r="F849" i="1"/>
  <c r="F850" i="1"/>
  <c r="F852" i="1"/>
  <c r="F851" i="1"/>
  <c r="F843" i="1"/>
  <c r="F861" i="1"/>
  <c r="F862" i="1"/>
  <c r="F853" i="1"/>
  <c r="F868" i="1"/>
  <c r="F867" i="1"/>
  <c r="F860" i="1"/>
  <c r="F869" i="1"/>
  <c r="F863" i="1"/>
  <c r="F856" i="1"/>
  <c r="F858" i="1"/>
  <c r="F857" i="1"/>
  <c r="F855" i="1"/>
  <c r="F854" i="1"/>
  <c r="F864" i="1"/>
  <c r="F873" i="1"/>
  <c r="F879" i="1"/>
  <c r="F878" i="1"/>
  <c r="F870" i="1"/>
  <c r="F874" i="1"/>
  <c r="F859" i="1"/>
  <c r="F872" i="1"/>
  <c r="F865" i="1"/>
  <c r="F866" i="1"/>
  <c r="F875" i="1"/>
  <c r="F876" i="1"/>
  <c r="F877" i="1"/>
  <c r="F881" i="1"/>
  <c r="F880" i="1"/>
  <c r="F882" i="1"/>
  <c r="F884" i="1"/>
  <c r="F883" i="1"/>
  <c r="F886" i="1"/>
  <c r="F885" i="1"/>
  <c r="F888" i="1"/>
  <c r="F887" i="1"/>
  <c r="F889" i="1"/>
  <c r="F893" i="1"/>
  <c r="F891" i="1"/>
  <c r="F902" i="1"/>
  <c r="F901" i="1"/>
  <c r="F895" i="1"/>
  <c r="F899" i="1"/>
  <c r="F897" i="1"/>
  <c r="F894" i="1"/>
  <c r="F900" i="1"/>
  <c r="F241" i="1"/>
  <c r="F896" i="1"/>
  <c r="F898" i="1"/>
  <c r="F892" i="1"/>
  <c r="F903" i="1"/>
  <c r="F904" i="1"/>
  <c r="F905" i="1"/>
  <c r="F907" i="1"/>
  <c r="F906" i="1"/>
  <c r="F909" i="1"/>
  <c r="F908" i="1"/>
  <c r="F912" i="1"/>
  <c r="F913" i="1"/>
  <c r="F910" i="1"/>
  <c r="F911" i="1"/>
  <c r="F914" i="1"/>
  <c r="F916" i="1"/>
  <c r="F915" i="1"/>
  <c r="F917" i="1"/>
  <c r="F923" i="1"/>
  <c r="F922" i="1"/>
  <c r="F921" i="1"/>
  <c r="F918" i="1"/>
  <c r="F920" i="1"/>
  <c r="F919" i="1"/>
  <c r="F924" i="1"/>
  <c r="F926" i="1"/>
  <c r="F927" i="1"/>
  <c r="F928" i="1"/>
  <c r="F942" i="1"/>
  <c r="F940" i="1"/>
  <c r="F941" i="1"/>
  <c r="F939" i="1"/>
  <c r="F938" i="1"/>
  <c r="F871" i="1"/>
  <c r="F1679" i="1"/>
  <c r="F937" i="1"/>
  <c r="F934" i="1"/>
  <c r="F933" i="1"/>
  <c r="F929" i="1"/>
  <c r="F932" i="1"/>
  <c r="F931" i="1"/>
  <c r="F930" i="1"/>
  <c r="F945" i="1"/>
  <c r="F947" i="1"/>
  <c r="F946" i="1"/>
  <c r="F944" i="1"/>
  <c r="F943" i="1"/>
  <c r="F948" i="1"/>
  <c r="F950" i="1"/>
  <c r="F951" i="1"/>
  <c r="F953" i="1"/>
  <c r="F952" i="1"/>
  <c r="F954" i="1"/>
  <c r="F949" i="1"/>
  <c r="F955" i="1"/>
  <c r="F956" i="1"/>
  <c r="F959" i="1"/>
  <c r="F960" i="1"/>
  <c r="F962" i="1"/>
  <c r="F961" i="1"/>
  <c r="F963" i="1"/>
  <c r="F965" i="1"/>
  <c r="F966" i="1"/>
  <c r="F970" i="1"/>
  <c r="F971" i="1"/>
  <c r="F967" i="1"/>
  <c r="F972" i="1"/>
  <c r="F969" i="1"/>
  <c r="F968" i="1"/>
  <c r="F973" i="1"/>
  <c r="F977" i="1"/>
  <c r="F974" i="1"/>
  <c r="F976" i="1"/>
  <c r="F975" i="1"/>
  <c r="F979" i="1"/>
  <c r="F978" i="1"/>
  <c r="F983" i="1"/>
  <c r="F982" i="1"/>
  <c r="F981" i="1"/>
  <c r="F980" i="1"/>
  <c r="F984" i="1"/>
  <c r="F985" i="1"/>
  <c r="F987" i="1"/>
  <c r="F986" i="1"/>
  <c r="F988" i="1"/>
  <c r="F997" i="1"/>
  <c r="F995" i="1"/>
  <c r="F998" i="1"/>
  <c r="F999" i="1"/>
  <c r="F996" i="1"/>
  <c r="F1000" i="1"/>
  <c r="F990" i="1"/>
  <c r="F993" i="1"/>
  <c r="F992" i="1"/>
  <c r="F994" i="1"/>
  <c r="F991" i="1"/>
  <c r="F989" i="1"/>
  <c r="F1003" i="1"/>
  <c r="F1005" i="1"/>
  <c r="F1002" i="1"/>
  <c r="F1004" i="1"/>
  <c r="F1006" i="1"/>
  <c r="F1007" i="1"/>
  <c r="F1001" i="1"/>
  <c r="F1011" i="1"/>
  <c r="F1010" i="1"/>
  <c r="F1023" i="1"/>
  <c r="F1024" i="1"/>
  <c r="F1021" i="1"/>
  <c r="F1022" i="1"/>
  <c r="F1019" i="1"/>
  <c r="F1020" i="1"/>
  <c r="F1016" i="1"/>
  <c r="F1014" i="1"/>
  <c r="F1015" i="1"/>
  <c r="F1013" i="1"/>
  <c r="F1012" i="1"/>
  <c r="F1008" i="1"/>
  <c r="F1009" i="1"/>
  <c r="F1018" i="1"/>
  <c r="F1017" i="1"/>
  <c r="F1027" i="1"/>
  <c r="F1028" i="1"/>
  <c r="F1029" i="1"/>
  <c r="F1033" i="1"/>
  <c r="F1034" i="1"/>
  <c r="F1035" i="1"/>
  <c r="F1030" i="1"/>
  <c r="F1031" i="1"/>
  <c r="F1032" i="1"/>
  <c r="F1036" i="1"/>
  <c r="F1044" i="1"/>
  <c r="F1056" i="1"/>
  <c r="F1042" i="1"/>
  <c r="F1049" i="1"/>
  <c r="F1052" i="1"/>
  <c r="F1038" i="1"/>
  <c r="F1053" i="1"/>
  <c r="F1050" i="1"/>
  <c r="F1046" i="1"/>
  <c r="F1055" i="1"/>
  <c r="F1048" i="1"/>
  <c r="F1047" i="1"/>
  <c r="F1054" i="1"/>
  <c r="F1045" i="1"/>
  <c r="F1043" i="1"/>
  <c r="F1041" i="1"/>
  <c r="F1051" i="1"/>
  <c r="F1040" i="1"/>
  <c r="F1037" i="1"/>
  <c r="F1039" i="1"/>
  <c r="F1058" i="1"/>
  <c r="F1057" i="1"/>
  <c r="F1061" i="1"/>
  <c r="F1063" i="1"/>
  <c r="F1062" i="1"/>
  <c r="F1067" i="1"/>
  <c r="F1068" i="1"/>
  <c r="F1065" i="1"/>
  <c r="F1064" i="1"/>
  <c r="F1066" i="1"/>
  <c r="F1069" i="1"/>
  <c r="F1072" i="1"/>
  <c r="F1071" i="1"/>
  <c r="F1070" i="1"/>
  <c r="F1073" i="1"/>
  <c r="F1074" i="1"/>
  <c r="F1087" i="1"/>
  <c r="F1082" i="1"/>
  <c r="F1091" i="1"/>
  <c r="F1079" i="1"/>
  <c r="F1092" i="1"/>
  <c r="F1095" i="1"/>
  <c r="F1098" i="1"/>
  <c r="F1080" i="1"/>
  <c r="F890" i="1"/>
  <c r="F1089" i="1"/>
  <c r="F1097" i="1"/>
  <c r="F1094" i="1"/>
  <c r="F1096" i="1"/>
  <c r="F1090" i="1"/>
  <c r="F1088" i="1"/>
  <c r="F1081" i="1"/>
  <c r="F1078" i="1"/>
  <c r="F1093" i="1"/>
  <c r="F1076" i="1"/>
  <c r="F1075" i="1"/>
  <c r="F1106" i="1"/>
  <c r="F1118" i="1"/>
  <c r="F1111" i="1"/>
  <c r="F1116" i="1"/>
  <c r="F1114" i="1"/>
  <c r="F1108" i="1"/>
  <c r="F1109" i="1"/>
  <c r="F1117" i="1"/>
  <c r="F1113" i="1"/>
  <c r="F1112" i="1"/>
  <c r="F1107" i="1"/>
  <c r="F1115" i="1"/>
  <c r="F1110" i="1"/>
  <c r="F1131" i="1"/>
  <c r="F1130" i="1"/>
  <c r="F1133" i="1"/>
  <c r="F1141" i="1"/>
  <c r="F1135" i="1"/>
  <c r="F1124" i="1"/>
  <c r="F1138" i="1"/>
  <c r="F1140" i="1"/>
  <c r="F1125" i="1"/>
  <c r="F1123" i="1"/>
  <c r="F1137" i="1"/>
  <c r="F1128" i="1"/>
  <c r="F1139" i="1"/>
  <c r="F1136" i="1"/>
  <c r="F1134" i="1"/>
  <c r="F1132" i="1"/>
  <c r="F1127" i="1"/>
  <c r="F1126" i="1"/>
  <c r="F1701" i="1"/>
  <c r="F1121" i="1"/>
  <c r="F1086" i="1"/>
  <c r="F1085" i="1"/>
  <c r="F1084" i="1"/>
  <c r="F1083" i="1"/>
  <c r="F1105" i="1"/>
  <c r="F1103" i="1"/>
  <c r="F1104" i="1"/>
  <c r="F1129" i="1"/>
  <c r="F1099" i="1"/>
  <c r="F1119" i="1"/>
  <c r="F1142" i="1"/>
  <c r="F1143" i="1"/>
  <c r="F1144" i="1"/>
  <c r="F1145" i="1"/>
  <c r="F1705" i="1"/>
  <c r="F1147" i="1"/>
  <c r="F1150" i="1"/>
  <c r="F1152" i="1"/>
  <c r="F1151" i="1"/>
  <c r="F1149" i="1"/>
  <c r="F1156" i="1"/>
  <c r="F1155" i="1"/>
  <c r="F1158" i="1"/>
  <c r="F1157" i="1"/>
  <c r="F1154" i="1"/>
  <c r="F1159" i="1"/>
  <c r="F1153" i="1"/>
  <c r="F1161" i="1"/>
  <c r="F1160" i="1"/>
  <c r="F1163" i="1"/>
  <c r="F1162" i="1"/>
  <c r="F1169" i="1"/>
  <c r="F1168" i="1"/>
  <c r="F1173" i="1"/>
  <c r="F1172" i="1"/>
  <c r="F1171" i="1"/>
  <c r="F1170" i="1"/>
  <c r="F1167" i="1"/>
  <c r="F1166" i="1"/>
  <c r="F1186" i="1"/>
  <c r="F1179" i="1"/>
  <c r="F1184" i="1"/>
  <c r="F1188" i="1"/>
  <c r="F1177" i="1"/>
  <c r="F1181" i="1"/>
  <c r="F1189" i="1"/>
  <c r="F1187" i="1"/>
  <c r="F1183" i="1"/>
  <c r="F1176" i="1"/>
  <c r="F1185" i="1"/>
  <c r="F1182" i="1"/>
  <c r="F1180" i="1"/>
  <c r="F1178" i="1"/>
  <c r="F1174" i="1"/>
  <c r="F1192" i="1"/>
  <c r="F1191" i="1"/>
  <c r="F1190" i="1"/>
  <c r="F1193" i="1"/>
  <c r="F1197" i="1"/>
  <c r="F1198" i="1"/>
  <c r="F1199" i="1"/>
  <c r="F1209" i="1"/>
  <c r="F1216" i="1"/>
  <c r="F1213" i="1"/>
  <c r="F1206" i="1"/>
  <c r="F1218" i="1"/>
  <c r="F1219" i="1"/>
  <c r="F1217" i="1"/>
  <c r="F1211" i="1"/>
  <c r="F1210" i="1"/>
  <c r="F1208" i="1"/>
  <c r="F935" i="1"/>
  <c r="F1214" i="1"/>
  <c r="F1215" i="1"/>
  <c r="F1212" i="1"/>
  <c r="F1207" i="1"/>
  <c r="F1706" i="1"/>
  <c r="F1205" i="1"/>
  <c r="F1203" i="1"/>
  <c r="F1202" i="1"/>
  <c r="F1204" i="1"/>
  <c r="F1222" i="1"/>
  <c r="F1220" i="1"/>
  <c r="F1221" i="1"/>
  <c r="F1234" i="1"/>
  <c r="F1251" i="1"/>
  <c r="F1247" i="1"/>
  <c r="F1232" i="1"/>
  <c r="F1241" i="1"/>
  <c r="F1231" i="1"/>
  <c r="F1250" i="1"/>
  <c r="F1240" i="1"/>
  <c r="F1227" i="1"/>
  <c r="F1246" i="1"/>
  <c r="F1244" i="1"/>
  <c r="F1242" i="1"/>
  <c r="F1245" i="1"/>
  <c r="F1230" i="1"/>
  <c r="F1252" i="1"/>
  <c r="F1249" i="1"/>
  <c r="F1248" i="1"/>
  <c r="F1243" i="1"/>
  <c r="F1233" i="1"/>
  <c r="F1229" i="1"/>
  <c r="F1228" i="1"/>
  <c r="F1226" i="1"/>
  <c r="F1225" i="1"/>
  <c r="F1239" i="1"/>
  <c r="F1236" i="1"/>
  <c r="F1235" i="1"/>
  <c r="F1237" i="1"/>
  <c r="F1238" i="1"/>
  <c r="F1253" i="1"/>
  <c r="F1254" i="1"/>
  <c r="F1257" i="1"/>
  <c r="F1258" i="1"/>
  <c r="F1740" i="1"/>
  <c r="F1265" i="1"/>
  <c r="F1263" i="1"/>
  <c r="F1264" i="1"/>
  <c r="F1259" i="1"/>
  <c r="F1261" i="1"/>
  <c r="F1260" i="1"/>
  <c r="F1266" i="1"/>
  <c r="F1270" i="1"/>
  <c r="F1271" i="1"/>
  <c r="F1268" i="1"/>
  <c r="F1272" i="1"/>
  <c r="F1269" i="1"/>
  <c r="F1275" i="1"/>
  <c r="F1273" i="1"/>
  <c r="F1274" i="1"/>
  <c r="F1276" i="1"/>
  <c r="F1282" i="1"/>
  <c r="F1280" i="1"/>
  <c r="F1279" i="1"/>
  <c r="F1281" i="1"/>
  <c r="F1278" i="1"/>
  <c r="F1277" i="1"/>
  <c r="F1283" i="1"/>
  <c r="F1288" i="1"/>
  <c r="F1287" i="1"/>
  <c r="F1291" i="1"/>
  <c r="F1290" i="1"/>
  <c r="F242" i="1"/>
  <c r="F1311" i="1"/>
  <c r="F1299" i="1"/>
  <c r="F1314" i="1"/>
  <c r="F1309" i="1"/>
  <c r="F1749" i="1"/>
  <c r="F1301" i="1"/>
  <c r="F1292" i="1"/>
  <c r="F1310" i="1"/>
  <c r="F936" i="1"/>
  <c r="F1313" i="1"/>
  <c r="F1312" i="1"/>
  <c r="F1302" i="1"/>
  <c r="F1300" i="1"/>
  <c r="F1298" i="1"/>
  <c r="F1295" i="1"/>
  <c r="F1294" i="1"/>
  <c r="F1293" i="1"/>
  <c r="F1307" i="1"/>
  <c r="F1304" i="1"/>
  <c r="F1306" i="1"/>
  <c r="F1303" i="1"/>
  <c r="F1308" i="1"/>
  <c r="F1305" i="1"/>
  <c r="F1315" i="1"/>
  <c r="F1317" i="1"/>
  <c r="F1318" i="1"/>
  <c r="F1761" i="1"/>
  <c r="F1077" i="1"/>
  <c r="F1319" i="1"/>
  <c r="F1320" i="1"/>
  <c r="F1767" i="1"/>
  <c r="F1324" i="1"/>
  <c r="F1325" i="1"/>
  <c r="F1326" i="1"/>
  <c r="F1327" i="1"/>
  <c r="F1329" i="1"/>
  <c r="F1330" i="1"/>
  <c r="F371" i="1"/>
  <c r="F1340" i="1"/>
  <c r="F1336" i="1"/>
  <c r="F1852" i="1"/>
  <c r="F1335" i="1"/>
  <c r="F1334" i="1"/>
  <c r="F1332" i="1"/>
  <c r="F1331" i="1"/>
  <c r="F1341" i="1"/>
  <c r="F1339" i="1"/>
  <c r="F1333" i="1"/>
  <c r="F1342" i="1"/>
  <c r="F1343" i="1"/>
  <c r="F1347" i="1"/>
  <c r="F1348" i="1"/>
  <c r="F1349" i="1"/>
  <c r="F1877" i="1"/>
  <c r="F1345" i="1"/>
  <c r="F1344" i="1"/>
  <c r="F1350" i="1"/>
  <c r="F1360" i="1"/>
  <c r="F1363" i="1"/>
  <c r="F1351" i="1"/>
  <c r="F1358" i="1"/>
  <c r="F1905" i="1"/>
  <c r="F1362" i="1"/>
  <c r="F1361" i="1"/>
  <c r="F1359" i="1"/>
  <c r="F1355" i="1"/>
  <c r="F1354" i="1"/>
  <c r="F1356" i="1"/>
  <c r="F1353" i="1"/>
  <c r="F1352" i="1"/>
  <c r="F1369" i="1"/>
  <c r="F1377" i="1"/>
  <c r="F1371" i="1"/>
  <c r="F1372" i="1"/>
  <c r="F1375" i="1"/>
  <c r="F1378" i="1"/>
  <c r="F1376" i="1"/>
  <c r="F1374" i="1"/>
  <c r="F1373" i="1"/>
  <c r="F1370" i="1"/>
  <c r="F1368" i="1"/>
  <c r="F1364" i="1"/>
  <c r="F1367" i="1"/>
  <c r="F1366" i="1"/>
  <c r="F1365" i="1"/>
  <c r="F1379" i="1"/>
  <c r="F1122" i="1"/>
  <c r="F1384" i="1"/>
  <c r="F1385" i="1"/>
  <c r="F1386" i="1"/>
  <c r="F1395" i="1"/>
  <c r="F1397" i="1"/>
  <c r="F1393" i="1"/>
  <c r="F1389" i="1"/>
  <c r="F1942" i="1"/>
  <c r="F1403" i="1"/>
  <c r="F1402" i="1"/>
  <c r="F1401" i="1"/>
  <c r="F1400" i="1"/>
  <c r="F1396" i="1"/>
  <c r="F1394" i="1"/>
  <c r="F1391" i="1"/>
  <c r="F1390" i="1"/>
  <c r="F1388" i="1"/>
  <c r="F1387" i="1"/>
  <c r="F1398" i="1"/>
  <c r="F1399" i="1"/>
  <c r="F1405" i="1"/>
  <c r="F1404" i="1"/>
  <c r="F1430" i="1"/>
  <c r="F1428" i="1"/>
  <c r="F1420" i="1"/>
  <c r="F1418" i="1"/>
  <c r="F1416" i="1"/>
  <c r="F1426" i="1"/>
  <c r="F1146" i="1"/>
  <c r="F1433" i="1"/>
  <c r="F1427" i="1"/>
  <c r="F1432" i="1"/>
  <c r="F1429" i="1"/>
  <c r="F1406" i="1"/>
  <c r="F1431" i="1"/>
  <c r="F1425" i="1"/>
  <c r="F1424" i="1"/>
  <c r="F1423" i="1"/>
  <c r="F1417" i="1"/>
  <c r="F1415" i="1"/>
  <c r="F1412" i="1"/>
  <c r="F1411" i="1"/>
  <c r="F1410" i="1"/>
  <c r="F1409" i="1"/>
  <c r="F1408" i="1"/>
  <c r="F1407" i="1"/>
  <c r="F1421" i="1"/>
  <c r="F1419" i="1"/>
  <c r="F1422" i="1"/>
  <c r="F1414" i="1"/>
  <c r="F1435" i="1"/>
  <c r="F1434" i="1"/>
  <c r="F1437" i="1"/>
  <c r="F1438" i="1"/>
  <c r="F1436" i="1"/>
  <c r="F1440" i="1"/>
  <c r="F1442" i="1"/>
  <c r="F1439" i="1"/>
  <c r="F1444" i="1"/>
  <c r="F1443" i="1"/>
  <c r="F1441" i="1"/>
  <c r="F1449" i="1"/>
  <c r="F1450" i="1"/>
  <c r="F1445" i="1"/>
  <c r="F1454" i="1"/>
  <c r="F1452" i="1"/>
  <c r="F1456" i="1"/>
  <c r="F1451" i="1"/>
  <c r="F1455" i="1"/>
  <c r="F1453" i="1"/>
  <c r="F1457" i="1"/>
  <c r="F1447" i="1"/>
  <c r="F1448" i="1"/>
  <c r="F1446" i="1"/>
  <c r="F1460" i="1"/>
  <c r="F1459" i="1"/>
  <c r="F1458" i="1"/>
  <c r="F1461" i="1"/>
  <c r="F1471" i="1"/>
  <c r="F1469" i="1"/>
  <c r="F1470" i="1"/>
  <c r="F1473" i="1"/>
  <c r="F1472" i="1"/>
  <c r="F1468" i="1"/>
  <c r="F1464" i="1"/>
  <c r="F1463" i="1"/>
  <c r="F1465" i="1"/>
  <c r="F1466" i="1"/>
  <c r="F1467" i="1"/>
  <c r="F1462" i="1"/>
  <c r="F1476" i="1"/>
  <c r="F1475" i="1"/>
  <c r="F1474" i="1"/>
  <c r="F1478" i="1"/>
  <c r="F1477" i="1"/>
  <c r="F1479" i="1"/>
  <c r="F1480" i="1"/>
  <c r="F1489" i="1"/>
  <c r="F1488" i="1"/>
  <c r="F1487" i="1"/>
  <c r="F1483" i="1"/>
  <c r="F1486" i="1"/>
  <c r="F1485" i="1"/>
  <c r="F1484" i="1"/>
  <c r="F1491" i="1"/>
  <c r="F1490" i="1"/>
  <c r="F1492" i="1"/>
  <c r="F1493" i="1"/>
  <c r="F1494" i="1"/>
  <c r="F1950" i="1"/>
  <c r="F1496" i="1"/>
  <c r="F1498" i="1"/>
  <c r="F1504" i="1"/>
  <c r="F1505" i="1"/>
  <c r="F1503" i="1"/>
  <c r="F1200" i="1"/>
  <c r="F1951" i="1"/>
  <c r="F1500" i="1"/>
  <c r="F1499" i="1"/>
  <c r="F1497" i="1"/>
  <c r="F1506" i="1"/>
  <c r="F1510" i="1"/>
  <c r="F1953" i="1"/>
  <c r="F1201" i="1"/>
  <c r="F372" i="1"/>
  <c r="F1509" i="1"/>
  <c r="F1512" i="1"/>
  <c r="F1514" i="1"/>
  <c r="F1515" i="1"/>
  <c r="F1516" i="1"/>
  <c r="F1513" i="1"/>
  <c r="F1518" i="1"/>
  <c r="F1517" i="1"/>
  <c r="F1519" i="1"/>
  <c r="F1520" i="1"/>
  <c r="F1528" i="1"/>
  <c r="F1524" i="1"/>
  <c r="F1527" i="1"/>
  <c r="F1525" i="1"/>
  <c r="F1526" i="1"/>
  <c r="F1522" i="1"/>
  <c r="F1521" i="1"/>
  <c r="F1529" i="1"/>
  <c r="F1533" i="1"/>
  <c r="F1532" i="1"/>
  <c r="F1534" i="1"/>
  <c r="F1538" i="1"/>
  <c r="F1537" i="1"/>
  <c r="F1536" i="1"/>
  <c r="F1539" i="1"/>
  <c r="F1545" i="1"/>
  <c r="F1544" i="1"/>
  <c r="F1546" i="1"/>
  <c r="F1543" i="1"/>
  <c r="F1547" i="1"/>
  <c r="F1542" i="1"/>
  <c r="F1552" i="1"/>
  <c r="F1548" i="1"/>
  <c r="F1551" i="1"/>
  <c r="F1550" i="1"/>
  <c r="F1549" i="1"/>
  <c r="F1554" i="1"/>
  <c r="F1553" i="1"/>
  <c r="F1559" i="1"/>
  <c r="F1557" i="1"/>
  <c r="F1558" i="1"/>
  <c r="F1556" i="1"/>
  <c r="F1560" i="1"/>
  <c r="F1561" i="1"/>
  <c r="F1562" i="1"/>
  <c r="F1564" i="1"/>
  <c r="F1563" i="1"/>
  <c r="F1566" i="1"/>
  <c r="F1262" i="1"/>
  <c r="F1570" i="1"/>
  <c r="F1583" i="1"/>
  <c r="F1586" i="1"/>
  <c r="F1578" i="1"/>
  <c r="F1577" i="1"/>
  <c r="F1580" i="1"/>
  <c r="F1569" i="1"/>
  <c r="F1571" i="1"/>
  <c r="F1587" i="1"/>
  <c r="F1584" i="1"/>
  <c r="F1581" i="1"/>
  <c r="F1582" i="1"/>
  <c r="F1585" i="1"/>
  <c r="F1579" i="1"/>
  <c r="F1963" i="1"/>
  <c r="F1572" i="1"/>
  <c r="F1592" i="1"/>
  <c r="F1977" i="1"/>
  <c r="F1593" i="1"/>
  <c r="F1604" i="1"/>
  <c r="F1597" i="1"/>
  <c r="F2020" i="1"/>
  <c r="F1596" i="1"/>
  <c r="F1599" i="1"/>
  <c r="F1289" i="1"/>
  <c r="F1598" i="1"/>
  <c r="F1600" i="1"/>
  <c r="F1610" i="1"/>
  <c r="F1611" i="1"/>
  <c r="F1608" i="1"/>
  <c r="F1612" i="1"/>
  <c r="F1607" i="1"/>
  <c r="F1606" i="1"/>
  <c r="F1615" i="1"/>
  <c r="F1614" i="1"/>
  <c r="F1613" i="1"/>
  <c r="F1609" i="1"/>
  <c r="F1605" i="1"/>
  <c r="F1567" i="1"/>
  <c r="F1575" i="1"/>
  <c r="F1576" i="1"/>
  <c r="F1574" i="1"/>
  <c r="F1573" i="1"/>
  <c r="F1602" i="1"/>
  <c r="F1603" i="1"/>
  <c r="F1601" i="1"/>
  <c r="F1588" i="1"/>
  <c r="F1617" i="1"/>
  <c r="F1618" i="1"/>
  <c r="F1619" i="1"/>
  <c r="F1621" i="1"/>
  <c r="F1620" i="1"/>
  <c r="F1622" i="1"/>
  <c r="F1624" i="1"/>
  <c r="F1625" i="1"/>
  <c r="F1626" i="1"/>
  <c r="F1627" i="1"/>
  <c r="F1628" i="1"/>
  <c r="F1629" i="1"/>
  <c r="F1631" i="1"/>
  <c r="F1630" i="1"/>
  <c r="F1634" i="1"/>
  <c r="F1633" i="1"/>
  <c r="F1632" i="1"/>
  <c r="F1636" i="1"/>
  <c r="F1637" i="1"/>
  <c r="F1638" i="1"/>
  <c r="F1641" i="1"/>
  <c r="F1640" i="1"/>
  <c r="F1639" i="1"/>
  <c r="F1642" i="1"/>
  <c r="F1643" i="1"/>
  <c r="F1644" i="1"/>
  <c r="F1647" i="1"/>
  <c r="F1645" i="1"/>
  <c r="F1646" i="1"/>
  <c r="F1648" i="1"/>
  <c r="F1651" i="1"/>
  <c r="F1650" i="1"/>
  <c r="F1649" i="1"/>
  <c r="F1652" i="1"/>
  <c r="F1653" i="1"/>
  <c r="F1654" i="1"/>
  <c r="F1667" i="1"/>
  <c r="F1664" i="1"/>
  <c r="F1665" i="1"/>
  <c r="F1666" i="1"/>
  <c r="F1662" i="1"/>
  <c r="F1663" i="1"/>
  <c r="F1661" i="1"/>
  <c r="F1659" i="1"/>
  <c r="F1660" i="1"/>
  <c r="F1656" i="1"/>
  <c r="F1658" i="1"/>
  <c r="F1657" i="1"/>
  <c r="F1668" i="1"/>
  <c r="F1669" i="1"/>
  <c r="F1689" i="1"/>
  <c r="F1688" i="1"/>
  <c r="F1685" i="1"/>
  <c r="F1681" i="1"/>
  <c r="F1683" i="1"/>
  <c r="F396" i="1"/>
  <c r="F1677" i="1"/>
  <c r="F1684" i="1"/>
  <c r="F1680" i="1"/>
  <c r="F2043" i="1"/>
  <c r="F1670" i="1"/>
  <c r="F1690" i="1"/>
  <c r="F1676" i="1"/>
  <c r="F1675" i="1"/>
  <c r="F1673" i="1"/>
  <c r="F1672" i="1"/>
  <c r="F1671" i="1"/>
  <c r="F1695" i="1"/>
  <c r="F1697" i="1"/>
  <c r="F1693" i="1"/>
  <c r="F1692" i="1"/>
  <c r="F1691" i="1"/>
  <c r="F1686" i="1"/>
  <c r="F1687" i="1"/>
  <c r="F1696" i="1"/>
  <c r="F1674" i="1"/>
  <c r="F1694" i="1"/>
  <c r="F1682" i="1"/>
  <c r="F1698" i="1"/>
  <c r="F1700" i="1"/>
  <c r="F1699" i="1"/>
  <c r="F2046" i="1"/>
  <c r="F1702" i="1"/>
  <c r="F1703" i="1"/>
  <c r="F1704" i="1"/>
  <c r="F2047" i="1"/>
  <c r="F1296" i="1"/>
  <c r="F1708" i="1"/>
  <c r="F1710" i="1"/>
  <c r="F1707" i="1"/>
  <c r="F1709" i="1"/>
  <c r="F1711" i="1"/>
  <c r="F1713" i="1"/>
  <c r="F1712" i="1"/>
  <c r="F1714" i="1"/>
  <c r="F1716" i="1"/>
  <c r="F1717" i="1"/>
  <c r="F1715" i="1"/>
  <c r="F1718" i="1"/>
  <c r="F1719" i="1"/>
  <c r="F1724" i="1"/>
  <c r="F1726" i="1"/>
  <c r="F1723" i="1"/>
  <c r="F1725" i="1"/>
  <c r="F1722" i="1"/>
  <c r="F1721" i="1"/>
  <c r="F1720" i="1"/>
  <c r="F1727" i="1"/>
  <c r="F1728" i="1"/>
  <c r="F1730" i="1"/>
  <c r="F1729" i="1"/>
  <c r="F1731" i="1"/>
  <c r="F1739" i="1"/>
  <c r="F1736" i="1"/>
  <c r="F1738" i="1"/>
  <c r="F1737" i="1"/>
  <c r="F1741" i="1"/>
  <c r="F1743" i="1"/>
  <c r="F1297" i="1"/>
  <c r="F1732" i="1"/>
  <c r="F1742" i="1"/>
  <c r="F1735" i="1"/>
  <c r="F1734" i="1"/>
  <c r="F1733" i="1"/>
  <c r="F1744" i="1"/>
  <c r="F1745" i="1"/>
  <c r="F1746" i="1"/>
  <c r="F1747" i="1"/>
  <c r="F1748" i="1"/>
  <c r="F407" i="1"/>
  <c r="F1754" i="1"/>
  <c r="F1752" i="1"/>
  <c r="F1753" i="1"/>
  <c r="F1756" i="1"/>
  <c r="F1755" i="1"/>
  <c r="F1751" i="1"/>
  <c r="F1750" i="1"/>
  <c r="F1758" i="1"/>
  <c r="F1757" i="1"/>
  <c r="F1762" i="1"/>
  <c r="F1763" i="1"/>
  <c r="F2119" i="1"/>
  <c r="F1760" i="1"/>
  <c r="F1768" i="1"/>
  <c r="F2130" i="1"/>
  <c r="F1764" i="1"/>
  <c r="F1769" i="1"/>
  <c r="F1766" i="1"/>
  <c r="F1765" i="1"/>
  <c r="F1770" i="1"/>
  <c r="F1773" i="1"/>
  <c r="F1778" i="1"/>
  <c r="F1775" i="1"/>
  <c r="F1779" i="1"/>
  <c r="F1777" i="1"/>
  <c r="F1776" i="1"/>
  <c r="F1774" i="1"/>
  <c r="F1772" i="1"/>
  <c r="F1771" i="1"/>
  <c r="F1781" i="1"/>
  <c r="F1780" i="1"/>
  <c r="F1782" i="1"/>
  <c r="F1783" i="1"/>
  <c r="F1784" i="1"/>
  <c r="F1787" i="1"/>
  <c r="F1786" i="1"/>
  <c r="F1785" i="1"/>
  <c r="F1788" i="1"/>
  <c r="F1789" i="1"/>
  <c r="F1790" i="1"/>
  <c r="F1796" i="1"/>
  <c r="F1795" i="1"/>
  <c r="F1791" i="1"/>
  <c r="F1793" i="1"/>
  <c r="F1794" i="1"/>
  <c r="F1792" i="1"/>
  <c r="F1797" i="1"/>
  <c r="F1810" i="1"/>
  <c r="F1816" i="1"/>
  <c r="F1808" i="1"/>
  <c r="F1804" i="1"/>
  <c r="F1812" i="1"/>
  <c r="F1813" i="1"/>
  <c r="F1800" i="1"/>
  <c r="F1814" i="1"/>
  <c r="F1811" i="1"/>
  <c r="F1815" i="1"/>
  <c r="F1806" i="1"/>
  <c r="F1805" i="1"/>
  <c r="F1802" i="1"/>
  <c r="F1809" i="1"/>
  <c r="F1803" i="1"/>
  <c r="F1807" i="1"/>
  <c r="F1825" i="1"/>
  <c r="F1826" i="1"/>
  <c r="F1801" i="1"/>
  <c r="F1799" i="1"/>
  <c r="F1798" i="1"/>
  <c r="F1823" i="1"/>
  <c r="F1824" i="1"/>
  <c r="F1818" i="1"/>
  <c r="F1817" i="1"/>
  <c r="F1819" i="1"/>
  <c r="F1828" i="1"/>
  <c r="F1827" i="1"/>
  <c r="F1832" i="1"/>
  <c r="F1831" i="1"/>
  <c r="F1834" i="1"/>
  <c r="F1835" i="1"/>
  <c r="F1833" i="1"/>
  <c r="F1837" i="1"/>
  <c r="F1840" i="1"/>
  <c r="F1838" i="1"/>
  <c r="F1839" i="1"/>
  <c r="F1841" i="1"/>
  <c r="F1842" i="1"/>
  <c r="F1843" i="1"/>
  <c r="F1853" i="1"/>
  <c r="F1321" i="1"/>
  <c r="F1856" i="1"/>
  <c r="F1855" i="1"/>
  <c r="F1854" i="1"/>
  <c r="F1849" i="1"/>
  <c r="F1845" i="1"/>
  <c r="F1851" i="1"/>
  <c r="F1850" i="1"/>
  <c r="F1848" i="1"/>
  <c r="F1847" i="1"/>
  <c r="F1846" i="1"/>
  <c r="F1870" i="1"/>
  <c r="F1866" i="1"/>
  <c r="F1869" i="1"/>
  <c r="F1867" i="1"/>
  <c r="F1868" i="1"/>
  <c r="F1844" i="1"/>
  <c r="F1860" i="1"/>
  <c r="F1865" i="1"/>
  <c r="F1864" i="1"/>
  <c r="F1863" i="1"/>
  <c r="F1862" i="1"/>
  <c r="F1857" i="1"/>
  <c r="F1861" i="1"/>
  <c r="F1859" i="1"/>
  <c r="F1858" i="1"/>
  <c r="F1874" i="1"/>
  <c r="F1871" i="1"/>
  <c r="F1873" i="1"/>
  <c r="F1872" i="1"/>
  <c r="F1878" i="1"/>
  <c r="F1880" i="1"/>
  <c r="F2131" i="1"/>
  <c r="F1881" i="1"/>
  <c r="F1879" i="1"/>
  <c r="F1884" i="1"/>
  <c r="F1888" i="1"/>
  <c r="F1883" i="1"/>
  <c r="F1887" i="1"/>
  <c r="F1886" i="1"/>
  <c r="F1885" i="1"/>
  <c r="F1889" i="1"/>
  <c r="F1890" i="1"/>
  <c r="F1894" i="1"/>
  <c r="F1892" i="1"/>
  <c r="F1891" i="1"/>
  <c r="F1893" i="1"/>
  <c r="F1895" i="1"/>
  <c r="F1896" i="1"/>
  <c r="F1901" i="1"/>
  <c r="F1898" i="1"/>
  <c r="F1897" i="1"/>
  <c r="F1902" i="1"/>
  <c r="F1903" i="1"/>
  <c r="F1907" i="1"/>
  <c r="F477" i="1"/>
  <c r="F1906" i="1"/>
  <c r="F1912" i="1"/>
  <c r="F1911" i="1"/>
  <c r="F1909" i="1"/>
  <c r="F1908" i="1"/>
  <c r="F1910" i="1"/>
  <c r="F1913" i="1"/>
  <c r="F1918" i="1"/>
  <c r="F1917" i="1"/>
  <c r="F1919" i="1"/>
  <c r="F1921" i="1"/>
  <c r="F1920" i="1"/>
  <c r="F1922" i="1"/>
  <c r="F1925" i="1"/>
  <c r="F1923" i="1"/>
  <c r="F1924" i="1"/>
  <c r="F1926" i="1"/>
  <c r="F1928" i="1"/>
  <c r="F1929" i="1"/>
  <c r="F1930" i="1"/>
  <c r="F1932" i="1"/>
  <c r="F1931" i="1"/>
  <c r="F1933" i="1"/>
  <c r="F1934" i="1"/>
  <c r="F1935" i="1"/>
  <c r="F1936" i="1"/>
  <c r="F1938" i="1"/>
  <c r="F1937" i="1"/>
  <c r="F1943" i="1"/>
  <c r="F2237" i="1"/>
  <c r="F1940" i="1"/>
  <c r="F1939" i="1"/>
  <c r="F1941" i="1"/>
  <c r="F1322" i="1"/>
  <c r="F2245" i="1"/>
  <c r="F1947" i="1"/>
  <c r="F1944" i="1"/>
  <c r="F1949" i="1"/>
  <c r="F1948" i="1"/>
  <c r="F1946" i="1"/>
  <c r="F1945" i="1"/>
  <c r="F1323" i="1"/>
  <c r="F1952" i="1"/>
  <c r="F1954" i="1"/>
  <c r="F1955" i="1"/>
  <c r="F1957" i="1"/>
  <c r="F1956" i="1"/>
  <c r="F1958" i="1"/>
  <c r="F1966" i="1"/>
  <c r="F1962" i="1"/>
  <c r="F1964" i="1"/>
  <c r="F1337" i="1"/>
  <c r="F1959" i="1"/>
  <c r="F1967" i="1"/>
  <c r="F1965" i="1"/>
  <c r="F1961" i="1"/>
  <c r="F1960" i="1"/>
  <c r="F1969" i="1"/>
  <c r="F1968" i="1"/>
  <c r="F1971" i="1"/>
  <c r="F1970" i="1"/>
  <c r="F1972" i="1"/>
  <c r="F1973" i="1"/>
  <c r="F1979" i="1"/>
  <c r="F1978" i="1"/>
  <c r="F1983" i="1"/>
  <c r="F1985" i="1"/>
  <c r="F1981" i="1"/>
  <c r="F2246" i="1"/>
  <c r="F1988" i="1"/>
  <c r="F1987" i="1"/>
  <c r="F1986" i="1"/>
  <c r="F1984" i="1"/>
  <c r="F1982" i="1"/>
  <c r="F1975" i="1"/>
  <c r="F1976" i="1"/>
  <c r="F1974" i="1"/>
  <c r="F1980" i="1"/>
  <c r="F1989" i="1"/>
  <c r="F1990" i="1"/>
  <c r="F1991" i="1"/>
  <c r="F1992" i="1"/>
  <c r="F1995" i="1"/>
  <c r="F1994" i="1"/>
  <c r="F1996" i="1"/>
  <c r="F1993" i="1"/>
  <c r="F1998" i="1"/>
  <c r="F1997" i="1"/>
  <c r="F1999" i="1"/>
  <c r="F2012" i="1"/>
  <c r="F2008" i="1"/>
  <c r="F2005" i="1"/>
  <c r="F2003" i="1"/>
  <c r="F2000" i="1"/>
  <c r="F2002" i="1"/>
  <c r="F2001" i="1"/>
  <c r="F2010" i="1"/>
  <c r="F2011" i="1"/>
  <c r="F2009" i="1"/>
  <c r="F2007" i="1"/>
  <c r="F2006" i="1"/>
  <c r="F2004" i="1"/>
  <c r="F2015" i="1"/>
  <c r="F2014" i="1"/>
  <c r="F2013" i="1"/>
  <c r="F2310" i="1"/>
  <c r="F2018" i="1"/>
  <c r="F2022" i="1"/>
  <c r="F2021" i="1"/>
  <c r="F2019" i="1"/>
  <c r="F2023" i="1"/>
  <c r="F2024" i="1"/>
  <c r="F2027" i="1"/>
  <c r="F2025" i="1"/>
  <c r="F2026" i="1"/>
  <c r="F2028" i="1"/>
  <c r="F2029" i="1"/>
  <c r="F2030" i="1"/>
  <c r="F2042" i="1"/>
  <c r="F2041" i="1"/>
  <c r="F2040" i="1"/>
  <c r="F2032" i="1"/>
  <c r="F2035" i="1"/>
  <c r="F2031" i="1"/>
  <c r="F2034" i="1"/>
  <c r="F2033" i="1"/>
  <c r="F2037" i="1"/>
  <c r="F2038" i="1"/>
  <c r="F2036" i="1"/>
  <c r="F1338" i="1"/>
  <c r="F2039" i="1"/>
  <c r="F2069" i="1"/>
  <c r="F2070" i="1"/>
  <c r="F2067" i="1"/>
  <c r="F2063" i="1"/>
  <c r="F2060" i="1"/>
  <c r="F2064" i="1"/>
  <c r="F2066" i="1"/>
  <c r="F2061" i="1"/>
  <c r="F2068" i="1"/>
  <c r="F2065" i="1"/>
  <c r="F2062" i="1"/>
  <c r="F1346" i="1"/>
  <c r="F2049" i="1"/>
  <c r="F2052" i="1"/>
  <c r="F2051" i="1"/>
  <c r="F2059" i="1"/>
  <c r="F2056" i="1"/>
  <c r="F2053" i="1"/>
  <c r="F2050" i="1"/>
  <c r="F2048" i="1"/>
  <c r="F2330" i="1"/>
  <c r="F2044" i="1"/>
  <c r="F2045" i="1"/>
  <c r="F2086" i="1"/>
  <c r="F2078" i="1"/>
  <c r="F2075" i="1"/>
  <c r="F2083" i="1"/>
  <c r="F2087" i="1"/>
  <c r="F2088" i="1"/>
  <c r="F2079" i="1"/>
  <c r="F2080" i="1"/>
  <c r="F2076" i="1"/>
  <c r="F2084" i="1"/>
  <c r="F2082" i="1"/>
  <c r="F2085" i="1"/>
  <c r="F2081" i="1"/>
  <c r="F2077" i="1"/>
  <c r="F2055" i="1"/>
  <c r="F2058" i="1"/>
  <c r="F2054" i="1"/>
  <c r="F2057" i="1"/>
  <c r="F2072" i="1"/>
  <c r="F2074" i="1"/>
  <c r="F2073" i="1"/>
  <c r="F2091" i="1"/>
  <c r="F2090" i="1"/>
  <c r="F2089" i="1"/>
  <c r="F2094" i="1"/>
  <c r="F2097" i="1"/>
  <c r="F2098" i="1"/>
  <c r="F2096" i="1"/>
  <c r="F2100" i="1"/>
  <c r="F2101" i="1"/>
  <c r="F2102" i="1"/>
  <c r="F2103" i="1"/>
  <c r="F2105" i="1"/>
  <c r="F2104" i="1"/>
  <c r="F2107" i="1"/>
  <c r="F2108" i="1"/>
  <c r="F2106" i="1"/>
  <c r="F2109" i="1"/>
  <c r="F2110" i="1"/>
  <c r="F2113" i="1"/>
  <c r="F2115" i="1"/>
  <c r="F2114" i="1"/>
  <c r="F2116" i="1"/>
  <c r="F2117" i="1"/>
  <c r="F2118" i="1"/>
  <c r="F1357" i="1"/>
  <c r="F2121" i="1"/>
  <c r="F2122" i="1"/>
  <c r="F2125" i="1"/>
  <c r="F2124" i="1"/>
  <c r="F2126" i="1"/>
  <c r="F2123" i="1"/>
  <c r="F2120" i="1"/>
  <c r="F2129" i="1"/>
  <c r="F2133" i="1"/>
  <c r="F2134" i="1"/>
  <c r="F2155" i="1"/>
  <c r="F2132" i="1"/>
  <c r="F2331" i="1"/>
  <c r="F2152" i="1"/>
  <c r="F2143" i="1"/>
  <c r="F2150" i="1"/>
  <c r="F2148" i="1"/>
  <c r="F2147" i="1"/>
  <c r="F2151" i="1"/>
  <c r="F2149" i="1"/>
  <c r="F2146" i="1"/>
  <c r="F2156" i="1"/>
  <c r="F2153" i="1"/>
  <c r="F2154" i="1"/>
  <c r="F2145" i="1"/>
  <c r="F2144" i="1"/>
  <c r="F2142" i="1"/>
  <c r="F2141" i="1"/>
  <c r="F2138" i="1"/>
  <c r="F1382" i="1"/>
  <c r="F2128" i="1"/>
  <c r="F2163" i="1"/>
  <c r="F2162" i="1"/>
  <c r="F2139" i="1"/>
  <c r="F2135" i="1"/>
  <c r="F2140" i="1"/>
  <c r="F2137" i="1"/>
  <c r="F2136" i="1"/>
  <c r="F2127" i="1"/>
  <c r="F2158" i="1"/>
  <c r="F2157" i="1"/>
  <c r="F2165" i="1"/>
  <c r="F2166" i="1"/>
  <c r="F2182" i="1"/>
  <c r="F2179" i="1"/>
  <c r="F2176" i="1"/>
  <c r="F2173" i="1"/>
  <c r="F2175" i="1"/>
  <c r="F2180" i="1"/>
  <c r="F2174" i="1"/>
  <c r="F2181" i="1"/>
  <c r="F2178" i="1"/>
  <c r="F2177" i="1"/>
  <c r="F2172" i="1"/>
  <c r="F2188" i="1"/>
  <c r="F2187" i="1"/>
  <c r="F2191" i="1"/>
  <c r="F2192" i="1"/>
  <c r="F2189" i="1"/>
  <c r="F2190" i="1"/>
  <c r="F2171" i="1"/>
  <c r="F2170" i="1"/>
  <c r="F2183" i="1"/>
  <c r="F2184" i="1"/>
  <c r="F2193" i="1"/>
  <c r="F2197" i="1"/>
  <c r="F2198" i="1"/>
  <c r="F2199" i="1"/>
  <c r="F2200" i="1"/>
  <c r="F2201" i="1"/>
  <c r="F2208" i="1"/>
  <c r="F2206" i="1"/>
  <c r="F2204" i="1"/>
  <c r="F2205" i="1"/>
  <c r="F2226" i="1"/>
  <c r="F2217" i="1"/>
  <c r="F2222" i="1"/>
  <c r="F2223" i="1"/>
  <c r="F2221" i="1"/>
  <c r="F2214" i="1"/>
  <c r="F2224" i="1"/>
  <c r="F2225" i="1"/>
  <c r="F2216" i="1"/>
  <c r="F2219" i="1"/>
  <c r="F2215" i="1"/>
  <c r="F2227" i="1"/>
  <c r="F2218" i="1"/>
  <c r="F2213" i="1"/>
  <c r="F2220" i="1"/>
  <c r="F2209" i="1"/>
  <c r="F2228" i="1"/>
  <c r="F2229" i="1"/>
  <c r="F2232" i="1"/>
  <c r="F2233" i="1"/>
  <c r="F2234" i="1"/>
  <c r="F2235" i="1"/>
  <c r="F1392" i="1"/>
  <c r="F2236" i="1"/>
  <c r="F2238" i="1"/>
  <c r="F2239" i="1"/>
  <c r="F2240" i="1"/>
  <c r="F2241" i="1"/>
  <c r="F2252" i="1"/>
  <c r="F2251" i="1"/>
  <c r="F2253" i="1"/>
  <c r="F2248" i="1"/>
  <c r="F2247" i="1"/>
  <c r="F2353" i="1"/>
  <c r="F2249" i="1"/>
  <c r="F1413" i="1"/>
  <c r="F2244" i="1"/>
  <c r="F2243" i="1"/>
  <c r="F2242" i="1"/>
  <c r="F2250" i="1"/>
  <c r="F2254" i="1"/>
  <c r="F2255" i="1"/>
  <c r="F2259" i="1"/>
  <c r="F2258" i="1"/>
  <c r="F2260" i="1"/>
  <c r="F2256" i="1"/>
  <c r="F2262" i="1"/>
  <c r="F2261" i="1"/>
  <c r="F2263" i="1"/>
  <c r="F2265" i="1"/>
  <c r="F2266" i="1"/>
  <c r="F2268" i="1"/>
  <c r="F2267" i="1"/>
  <c r="F2269" i="1"/>
  <c r="F2275" i="1"/>
  <c r="F2276" i="1"/>
  <c r="F2277" i="1"/>
  <c r="F2274" i="1"/>
  <c r="F2270" i="1"/>
  <c r="F2271" i="1"/>
  <c r="F2284" i="1"/>
  <c r="F2282" i="1"/>
  <c r="F2283" i="1"/>
  <c r="F2280" i="1"/>
  <c r="F2278" i="1"/>
  <c r="F2279" i="1"/>
  <c r="F2281" i="1"/>
  <c r="F2290" i="1"/>
  <c r="F2292" i="1"/>
  <c r="F2291" i="1"/>
  <c r="F2285" i="1"/>
  <c r="F2287" i="1"/>
  <c r="F2288" i="1"/>
  <c r="F2289" i="1"/>
  <c r="F2286" i="1"/>
  <c r="F2294" i="1"/>
  <c r="F2295" i="1"/>
  <c r="F2296" i="1"/>
  <c r="F2298" i="1"/>
  <c r="F2297" i="1"/>
  <c r="F2300" i="1"/>
  <c r="F2299" i="1"/>
  <c r="F2301" i="1"/>
  <c r="F2303" i="1"/>
  <c r="F2302" i="1"/>
  <c r="F2304" i="1"/>
  <c r="F2305" i="1"/>
  <c r="F2307" i="1"/>
  <c r="F2309" i="1"/>
  <c r="F495" i="1"/>
  <c r="F2308" i="1"/>
  <c r="F2311" i="1"/>
  <c r="F2314" i="1"/>
  <c r="F2312" i="1"/>
  <c r="F2313" i="1"/>
  <c r="F2318" i="1"/>
  <c r="F2317" i="1"/>
  <c r="F2315" i="1"/>
  <c r="F2316" i="1"/>
  <c r="F2319" i="1"/>
  <c r="F2322" i="1"/>
  <c r="F2321" i="1"/>
  <c r="F2324" i="1"/>
  <c r="F2323" i="1"/>
  <c r="F2320" i="1"/>
  <c r="F2325" i="1"/>
  <c r="F2326" i="1"/>
  <c r="F2327" i="1"/>
  <c r="F2329" i="1"/>
  <c r="F2328" i="1"/>
  <c r="F1495" i="1"/>
  <c r="F2333" i="1"/>
  <c r="F2354" i="1"/>
  <c r="F2332" i="1"/>
  <c r="F2342" i="1"/>
  <c r="F2336" i="1"/>
  <c r="F2344" i="1"/>
  <c r="F2338" i="1"/>
  <c r="F2345" i="1"/>
  <c r="F2343" i="1"/>
  <c r="F2337" i="1"/>
  <c r="F2341" i="1"/>
  <c r="F2340" i="1"/>
  <c r="F2339" i="1"/>
  <c r="F2335" i="1"/>
  <c r="F2334" i="1"/>
  <c r="F2347" i="1"/>
  <c r="F2346" i="1"/>
  <c r="F2349" i="1"/>
  <c r="F2350" i="1"/>
  <c r="F1501" i="1"/>
  <c r="F2355" i="1"/>
  <c r="F2357" i="1"/>
  <c r="F2381" i="1"/>
  <c r="F2363" i="1"/>
  <c r="F2362" i="1"/>
  <c r="F2356" i="1"/>
  <c r="F2351" i="1"/>
  <c r="F2352" i="1"/>
  <c r="F2359" i="1"/>
  <c r="F2358" i="1"/>
  <c r="F2361" i="1"/>
  <c r="F2360" i="1"/>
  <c r="F2365" i="1"/>
  <c r="F2364" i="1"/>
  <c r="F2366" i="1"/>
  <c r="F2367" i="1"/>
  <c r="F2370" i="1"/>
  <c r="F2371" i="1"/>
  <c r="F2369" i="1"/>
  <c r="F2373" i="1"/>
  <c r="F2368" i="1"/>
  <c r="F2372" i="1"/>
  <c r="F2375" i="1"/>
  <c r="F2374" i="1"/>
  <c r="F2435" i="1"/>
  <c r="F2382" i="1"/>
  <c r="F2377" i="1"/>
  <c r="F2380" i="1"/>
  <c r="F2379" i="1"/>
  <c r="F2378" i="1"/>
  <c r="F2376" i="1"/>
  <c r="F2383" i="1"/>
  <c r="F2384" i="1"/>
  <c r="F2385" i="1"/>
  <c r="F2388" i="1"/>
  <c r="F2389" i="1"/>
  <c r="F2391" i="1"/>
  <c r="F2390" i="1"/>
  <c r="F2387" i="1"/>
  <c r="F2392" i="1"/>
  <c r="F2394" i="1"/>
  <c r="F2393" i="1"/>
  <c r="F2395" i="1"/>
  <c r="F2396" i="1"/>
  <c r="F2397" i="1"/>
  <c r="F2401" i="1"/>
  <c r="F2400" i="1"/>
  <c r="F2399" i="1"/>
  <c r="F2398" i="1"/>
  <c r="F2402" i="1"/>
  <c r="F2404" i="1"/>
  <c r="F2406" i="1"/>
  <c r="F2407" i="1"/>
  <c r="F2408" i="1"/>
  <c r="F2409" i="1"/>
  <c r="F2410" i="1"/>
  <c r="F2411" i="1"/>
  <c r="F2422" i="1"/>
  <c r="F2418" i="1"/>
  <c r="F2413" i="1"/>
  <c r="F2417" i="1"/>
  <c r="F2420" i="1"/>
  <c r="F2421" i="1"/>
  <c r="F2419" i="1"/>
  <c r="F2415" i="1"/>
  <c r="F2416" i="1"/>
  <c r="F2414" i="1"/>
  <c r="F2412" i="1"/>
  <c r="F2433" i="1"/>
  <c r="F2430" i="1"/>
  <c r="F510" i="1"/>
  <c r="F2432" i="1"/>
  <c r="F2429" i="1"/>
  <c r="F2434" i="1"/>
  <c r="F2431" i="1"/>
  <c r="F2425" i="1"/>
  <c r="F2423" i="1"/>
  <c r="F2424" i="1"/>
  <c r="F2450" i="1"/>
  <c r="F2447" i="1"/>
  <c r="F2443" i="1"/>
  <c r="F2441" i="1"/>
  <c r="F2444" i="1"/>
  <c r="F2445" i="1"/>
  <c r="F2451" i="1"/>
  <c r="F2442" i="1"/>
  <c r="F2448" i="1"/>
  <c r="F2446" i="1"/>
  <c r="F2440" i="1"/>
  <c r="F2439" i="1"/>
  <c r="F2449" i="1"/>
  <c r="F2454" i="1"/>
  <c r="F2438" i="1"/>
  <c r="F2437" i="1"/>
  <c r="F2436" i="1"/>
  <c r="F2453" i="1"/>
  <c r="F2452" i="1"/>
  <c r="F2457" i="1"/>
  <c r="F2458" i="1"/>
  <c r="F2460" i="1"/>
  <c r="F2459" i="1"/>
  <c r="F2456" i="1"/>
  <c r="F2464" i="1"/>
  <c r="F2470" i="1"/>
  <c r="F2467" i="1"/>
  <c r="F2472" i="1"/>
  <c r="F2471" i="1"/>
  <c r="F2463" i="1"/>
  <c r="F2473" i="1"/>
  <c r="F2466" i="1"/>
  <c r="F2462" i="1"/>
  <c r="F2469" i="1"/>
  <c r="F2468" i="1"/>
  <c r="F2465" i="1"/>
  <c r="F2455" i="1"/>
  <c r="F2461" i="1"/>
  <c r="F2475" i="1"/>
  <c r="F2474" i="1"/>
  <c r="F2480" i="1"/>
  <c r="F2479" i="1"/>
  <c r="F2486" i="1"/>
  <c r="F2485" i="1"/>
  <c r="F2481" i="1"/>
  <c r="F2483" i="1"/>
  <c r="F2484" i="1"/>
  <c r="F2482" i="1"/>
  <c r="F2487" i="1"/>
  <c r="F2493" i="1"/>
  <c r="F2496" i="1"/>
  <c r="F2497" i="1"/>
  <c r="F2495" i="1"/>
  <c r="F2494" i="1"/>
  <c r="F2498" i="1"/>
  <c r="F2491" i="1"/>
  <c r="F2489" i="1"/>
  <c r="F2492" i="1"/>
  <c r="F2490" i="1"/>
  <c r="F2488" i="1"/>
  <c r="F2500" i="1"/>
  <c r="F2499" i="1"/>
  <c r="F2501" i="1"/>
  <c r="F2502" i="1"/>
  <c r="F2503" i="1"/>
  <c r="F2504" i="1"/>
  <c r="F2505" i="1"/>
  <c r="F1" i="1"/>
  <c r="X157" i="29"/>
  <c r="X5" i="29" s="1"/>
  <c r="W5" i="29" l="1"/>
  <c r="X8" i="29"/>
  <c r="X11" i="29"/>
  <c r="W125" i="29"/>
  <c r="U132" i="29"/>
  <c r="U136" i="29"/>
  <c r="W11" i="29" l="1"/>
  <c r="W136" i="29"/>
  <c r="W8" i="29"/>
  <c r="W132" i="29"/>
  <c r="U139" i="29"/>
  <c r="W15" i="29" l="1"/>
  <c r="W139" i="29"/>
  <c r="U142" i="29"/>
  <c r="X18" i="29"/>
  <c r="W18" i="29" l="1"/>
  <c r="W142" i="29"/>
  <c r="U146" i="29"/>
  <c r="X21" i="29"/>
  <c r="W146" i="29" l="1"/>
  <c r="U150" i="29"/>
  <c r="X28" i="29"/>
  <c r="W21" i="29"/>
  <c r="X38" i="29" l="1"/>
  <c r="W28" i="29"/>
  <c r="W150" i="29"/>
  <c r="U153" i="29"/>
  <c r="W153" i="29" l="1"/>
  <c r="U159" i="29"/>
  <c r="W159" i="29" s="1"/>
  <c r="U156" i="29"/>
  <c r="W156" i="29" s="1"/>
  <c r="X45" i="29"/>
  <c r="W38" i="29"/>
  <c r="X52" i="29" l="1"/>
  <c r="W45" i="29"/>
  <c r="X55" i="29" l="1"/>
  <c r="W52" i="29"/>
  <c r="W55" i="29" l="1"/>
  <c r="X59" i="29"/>
  <c r="W59" i="29" s="1"/>
  <c r="X62" i="29" l="1"/>
  <c r="W62" i="29" s="1"/>
  <c r="W128" i="29" l="1"/>
  <c r="W129" i="29"/>
  <c r="H66" i="36"/>
  <c r="I91" i="28" l="1"/>
  <c r="I84" i="28"/>
</calcChain>
</file>

<file path=xl/sharedStrings.xml><?xml version="1.0" encoding="utf-8"?>
<sst xmlns="http://schemas.openxmlformats.org/spreadsheetml/2006/main" count="59178" uniqueCount="4662">
  <si>
    <t>Competition</t>
  </si>
  <si>
    <t>Grade</t>
  </si>
  <si>
    <t>MyCricket Ref</t>
  </si>
  <si>
    <t>Club ID</t>
  </si>
  <si>
    <t>Club</t>
  </si>
  <si>
    <t>Games</t>
  </si>
  <si>
    <t>Season</t>
  </si>
  <si>
    <t>1st</t>
  </si>
  <si>
    <t>Abamasiriwardama</t>
  </si>
  <si>
    <t>Buddy</t>
  </si>
  <si>
    <t>Burwood</t>
  </si>
  <si>
    <t>2004/05</t>
  </si>
  <si>
    <t>MH Database</t>
  </si>
  <si>
    <t>LOC 2 (RW Laws Shield)</t>
  </si>
  <si>
    <t>4ths</t>
  </si>
  <si>
    <t>Abeysinghe</t>
  </si>
  <si>
    <t>Dillim</t>
  </si>
  <si>
    <t>2012/13</t>
  </si>
  <si>
    <t>2011/12</t>
  </si>
  <si>
    <t>LOC 1 (McCarthy Shield)</t>
  </si>
  <si>
    <t>Adey</t>
  </si>
  <si>
    <t>Darren</t>
  </si>
  <si>
    <t>2005/06</t>
  </si>
  <si>
    <t>SB</t>
  </si>
  <si>
    <t>2003/04</t>
  </si>
  <si>
    <t>One Day</t>
  </si>
  <si>
    <t>2002/03</t>
  </si>
  <si>
    <t>Innings only</t>
  </si>
  <si>
    <t>2008/09</t>
  </si>
  <si>
    <t xml:space="preserve"> Limited Overs Comp Div 12</t>
  </si>
  <si>
    <t>2006/07</t>
  </si>
  <si>
    <t>A Turf (Wright Shield)</t>
  </si>
  <si>
    <t>Agars</t>
  </si>
  <si>
    <t>Jason</t>
  </si>
  <si>
    <t>2009/10</t>
  </si>
  <si>
    <t>2010/11</t>
  </si>
  <si>
    <t>D Turf (Thomson Shield)</t>
  </si>
  <si>
    <t>2nds</t>
  </si>
  <si>
    <t>ECA</t>
  </si>
  <si>
    <t>T20</t>
  </si>
  <si>
    <t>Dunstan Shield</t>
  </si>
  <si>
    <t>Ahmadi</t>
  </si>
  <si>
    <t>Iraj</t>
  </si>
  <si>
    <t>C1 (Dyer Shield)</t>
  </si>
  <si>
    <t>3rds</t>
  </si>
  <si>
    <t>D (Merrel Shield)</t>
  </si>
  <si>
    <t>Alexander</t>
  </si>
  <si>
    <t>Duncan</t>
  </si>
  <si>
    <t>Amarasakera</t>
  </si>
  <si>
    <t>S.</t>
  </si>
  <si>
    <t>1996/97</t>
  </si>
  <si>
    <t>Dunstan</t>
  </si>
  <si>
    <t>2000/01</t>
  </si>
  <si>
    <t>B Turf</t>
  </si>
  <si>
    <t>Amerasekera</t>
  </si>
  <si>
    <t>1999/00</t>
  </si>
  <si>
    <t>C ( Wilson Shield)</t>
  </si>
  <si>
    <t>Anderson</t>
  </si>
  <si>
    <t>A Synthetic (Shaw Shield)</t>
  </si>
  <si>
    <t>Matthew</t>
  </si>
  <si>
    <t>B Turf (Sturgess Shield)</t>
  </si>
  <si>
    <t>Paul</t>
  </si>
  <si>
    <t>2013/14</t>
  </si>
  <si>
    <t>Andrade</t>
  </si>
  <si>
    <t>De</t>
  </si>
  <si>
    <t>Andrade 'Nelson</t>
  </si>
  <si>
    <t>Athale</t>
  </si>
  <si>
    <t>Gehan</t>
  </si>
  <si>
    <t>2001/02</t>
  </si>
  <si>
    <t>Atilemile</t>
  </si>
  <si>
    <t>Gerard</t>
  </si>
  <si>
    <t>Atkins</t>
  </si>
  <si>
    <t>Craig</t>
  </si>
  <si>
    <t>Atre</t>
  </si>
  <si>
    <t>Madhu</t>
  </si>
  <si>
    <t>One Day XI</t>
  </si>
  <si>
    <t>Avil</t>
  </si>
  <si>
    <t>C</t>
  </si>
  <si>
    <t>Games updated</t>
  </si>
  <si>
    <t>Bacash</t>
  </si>
  <si>
    <t>Simon</t>
  </si>
  <si>
    <t>1999/2000</t>
  </si>
  <si>
    <t>1998/99</t>
  </si>
  <si>
    <t>Baker</t>
  </si>
  <si>
    <t>Neil</t>
  </si>
  <si>
    <t>Neville</t>
  </si>
  <si>
    <t>1978/79</t>
  </si>
  <si>
    <t>1977/78</t>
  </si>
  <si>
    <t>1976/77</t>
  </si>
  <si>
    <t>1973/74</t>
  </si>
  <si>
    <t>1979/80</t>
  </si>
  <si>
    <t>1982/83</t>
  </si>
  <si>
    <t>1975/76</t>
  </si>
  <si>
    <t>1974/75</t>
  </si>
  <si>
    <t>Ball</t>
  </si>
  <si>
    <t>Nick</t>
  </si>
  <si>
    <t>Ballard</t>
  </si>
  <si>
    <t>A</t>
  </si>
  <si>
    <t>4ths - JD</t>
  </si>
  <si>
    <t>Barcham</t>
  </si>
  <si>
    <t>Alistar</t>
  </si>
  <si>
    <t>C Turf (Amstrong Shield)</t>
  </si>
  <si>
    <t>C Turf</t>
  </si>
  <si>
    <t>2nd XI</t>
  </si>
  <si>
    <t>3rd XI</t>
  </si>
  <si>
    <t>2007/08</t>
  </si>
  <si>
    <t xml:space="preserve"> Limited Overs Comp Div 26</t>
  </si>
  <si>
    <t>ECA T20</t>
  </si>
  <si>
    <t>Barkla</t>
  </si>
  <si>
    <t>Rick</t>
  </si>
  <si>
    <t>LOC1</t>
  </si>
  <si>
    <t>B1 Synthetic</t>
  </si>
  <si>
    <t>Barnet</t>
  </si>
  <si>
    <t>Peter R</t>
  </si>
  <si>
    <t>BHRCA</t>
  </si>
  <si>
    <t xml:space="preserve">D Division - Veterans </t>
  </si>
  <si>
    <t>1993/94</t>
  </si>
  <si>
    <t xml:space="preserve"> Limited Overs Comp Div 24</t>
  </si>
  <si>
    <t>Barnett</t>
  </si>
  <si>
    <t>Baron</t>
  </si>
  <si>
    <t>Joshua</t>
  </si>
  <si>
    <t>Bartlem</t>
  </si>
  <si>
    <t>B</t>
  </si>
  <si>
    <t>Basoor</t>
  </si>
  <si>
    <t>Bates</t>
  </si>
  <si>
    <t>Steve</t>
  </si>
  <si>
    <t>Beacon</t>
  </si>
  <si>
    <t>Kelvin J</t>
  </si>
  <si>
    <t>E Division North - veterans</t>
  </si>
  <si>
    <t>Beare</t>
  </si>
  <si>
    <t>Adrian</t>
  </si>
  <si>
    <t>Beech</t>
  </si>
  <si>
    <t>Andrew</t>
  </si>
  <si>
    <t>Berryman</t>
  </si>
  <si>
    <t>Roger</t>
  </si>
  <si>
    <t>Stuart</t>
  </si>
  <si>
    <t>Birt</t>
  </si>
  <si>
    <t xml:space="preserve">James </t>
  </si>
  <si>
    <t>James</t>
  </si>
  <si>
    <t>Blackman</t>
  </si>
  <si>
    <t>Scott</t>
  </si>
  <si>
    <t>1994/95</t>
  </si>
  <si>
    <t>Blood</t>
  </si>
  <si>
    <t>Michael</t>
  </si>
  <si>
    <t>Bohan</t>
  </si>
  <si>
    <t>Bohun</t>
  </si>
  <si>
    <t>1987/88</t>
  </si>
  <si>
    <t>Borland</t>
  </si>
  <si>
    <t>Bourke</t>
  </si>
  <si>
    <t>Edward</t>
  </si>
  <si>
    <t>Bowden</t>
  </si>
  <si>
    <t>Bretherick</t>
  </si>
  <si>
    <t>Gary</t>
  </si>
  <si>
    <t>1990/91</t>
  </si>
  <si>
    <t>Brierley</t>
  </si>
  <si>
    <t>Bryant</t>
  </si>
  <si>
    <t>Mason</t>
  </si>
  <si>
    <t>Burley</t>
  </si>
  <si>
    <t>Dean</t>
  </si>
  <si>
    <t>Grant</t>
  </si>
  <si>
    <t>Burney</t>
  </si>
  <si>
    <t>Ross</t>
  </si>
  <si>
    <t>Byrnes</t>
  </si>
  <si>
    <t>Thomas</t>
  </si>
  <si>
    <t xml:space="preserve"> Limited Overs Comp Div 29</t>
  </si>
  <si>
    <t>Callander</t>
  </si>
  <si>
    <t>E Division South - Veterans</t>
  </si>
  <si>
    <t>Cambareri</t>
  </si>
  <si>
    <t>Vinn</t>
  </si>
  <si>
    <t>Campbell</t>
  </si>
  <si>
    <t>David</t>
  </si>
  <si>
    <t>Canterbury</t>
  </si>
  <si>
    <t>Jay</t>
  </si>
  <si>
    <t>Nicky</t>
  </si>
  <si>
    <t>Tony</t>
  </si>
  <si>
    <t>Carnall</t>
  </si>
  <si>
    <t>daniel</t>
  </si>
  <si>
    <t>Cassidy</t>
  </si>
  <si>
    <t>Wes</t>
  </si>
  <si>
    <t>Cavill</t>
  </si>
  <si>
    <t>A.</t>
  </si>
  <si>
    <t>Chaplin</t>
  </si>
  <si>
    <t>Isaac</t>
  </si>
  <si>
    <t>Chhabra</t>
  </si>
  <si>
    <t>Yatin</t>
  </si>
  <si>
    <t>Chinnima</t>
  </si>
  <si>
    <t>jimmy</t>
  </si>
  <si>
    <t>Chisholm</t>
  </si>
  <si>
    <t>Cameron</t>
  </si>
  <si>
    <t>Lachlan</t>
  </si>
  <si>
    <t>Choy</t>
  </si>
  <si>
    <t>Travis</t>
  </si>
  <si>
    <t>Ciaravolo</t>
  </si>
  <si>
    <t>Sam</t>
  </si>
  <si>
    <t>Clancy</t>
  </si>
  <si>
    <t>John</t>
  </si>
  <si>
    <t>Clarke</t>
  </si>
  <si>
    <t>Troy</t>
  </si>
  <si>
    <t>L</t>
  </si>
  <si>
    <t>Clements</t>
  </si>
  <si>
    <t>Graeme</t>
  </si>
  <si>
    <t>Coghlan</t>
  </si>
  <si>
    <t>Coleman</t>
  </si>
  <si>
    <t>Kyle</t>
  </si>
  <si>
    <t>Collins</t>
  </si>
  <si>
    <t>Mark</t>
  </si>
  <si>
    <t>Conlan</t>
  </si>
  <si>
    <t>Connell</t>
  </si>
  <si>
    <t>1988/89</t>
  </si>
  <si>
    <t>1991/92</t>
  </si>
  <si>
    <t>1989/90</t>
  </si>
  <si>
    <t>1992/93</t>
  </si>
  <si>
    <t>Connolly</t>
  </si>
  <si>
    <t>Joe</t>
  </si>
  <si>
    <t>Contessotto</t>
  </si>
  <si>
    <t>G</t>
  </si>
  <si>
    <t>Contin</t>
  </si>
  <si>
    <t>N</t>
  </si>
  <si>
    <t>Cooney</t>
  </si>
  <si>
    <t>Nicholas</t>
  </si>
  <si>
    <t>Cooper</t>
  </si>
  <si>
    <t>Cox</t>
  </si>
  <si>
    <t>Craven</t>
  </si>
  <si>
    <t>P</t>
  </si>
  <si>
    <t xml:space="preserve"> Limited Overs Comp Div 48</t>
  </si>
  <si>
    <t>Crowe</t>
  </si>
  <si>
    <t>M</t>
  </si>
  <si>
    <t>Cruz</t>
  </si>
  <si>
    <t>Jude</t>
  </si>
  <si>
    <t>culkin</t>
  </si>
  <si>
    <t>Curwood</t>
  </si>
  <si>
    <t>Nicholas P</t>
  </si>
  <si>
    <t>Dalliston</t>
  </si>
  <si>
    <t>Shane</t>
  </si>
  <si>
    <t xml:space="preserve"> Limited Overs Comp Div 34</t>
  </si>
  <si>
    <t>Dalton</t>
  </si>
  <si>
    <t>Darcy</t>
  </si>
  <si>
    <t>Glenn</t>
  </si>
  <si>
    <t>Liam</t>
  </si>
  <si>
    <t>dart</t>
  </si>
  <si>
    <t>jayden</t>
  </si>
  <si>
    <t>Dart</t>
  </si>
  <si>
    <t>Davies</t>
  </si>
  <si>
    <t>Eric</t>
  </si>
  <si>
    <t>E</t>
  </si>
  <si>
    <t>Davis</t>
  </si>
  <si>
    <t>Lee W</t>
  </si>
  <si>
    <t>Alex</t>
  </si>
  <si>
    <t>Deane-Johns</t>
  </si>
  <si>
    <t>Lucien</t>
  </si>
  <si>
    <t>Dema</t>
  </si>
  <si>
    <t>J</t>
  </si>
  <si>
    <t>desilva</t>
  </si>
  <si>
    <t>S</t>
  </si>
  <si>
    <t>Dhananjay</t>
  </si>
  <si>
    <t>Bhatia</t>
  </si>
  <si>
    <t>Di Florio</t>
  </si>
  <si>
    <t>Damon</t>
  </si>
  <si>
    <t>Dickie</t>
  </si>
  <si>
    <t>W</t>
  </si>
  <si>
    <t>Doak</t>
  </si>
  <si>
    <t>Dryden</t>
  </si>
  <si>
    <t>Dunn</t>
  </si>
  <si>
    <t>Peter</t>
  </si>
  <si>
    <t>Dunne</t>
  </si>
  <si>
    <t>Geoff</t>
  </si>
  <si>
    <t>Easwavalingam</t>
  </si>
  <si>
    <t>Sanjanesh</t>
  </si>
  <si>
    <t>Eddie</t>
  </si>
  <si>
    <t>Edgar</t>
  </si>
  <si>
    <t>Edmonds</t>
  </si>
  <si>
    <t>Elliot</t>
  </si>
  <si>
    <t>Elliott</t>
  </si>
  <si>
    <t>elliott</t>
  </si>
  <si>
    <t>shane</t>
  </si>
  <si>
    <t xml:space="preserve"> Limited Overs Comp Div 4</t>
  </si>
  <si>
    <t>Ennis</t>
  </si>
  <si>
    <t>Evans</t>
  </si>
  <si>
    <t>T</t>
  </si>
  <si>
    <t>Evensen</t>
  </si>
  <si>
    <t>Christian</t>
  </si>
  <si>
    <t>Farrell</t>
  </si>
  <si>
    <t>February</t>
  </si>
  <si>
    <t>Robin</t>
  </si>
  <si>
    <t>Fernando</t>
  </si>
  <si>
    <t>Niv</t>
  </si>
  <si>
    <t>TL</t>
  </si>
  <si>
    <t>n</t>
  </si>
  <si>
    <t>Fielden</t>
  </si>
  <si>
    <t>Malcolm</t>
  </si>
  <si>
    <t>Fincher</t>
  </si>
  <si>
    <t>Fleming</t>
  </si>
  <si>
    <t>Richard</t>
  </si>
  <si>
    <t xml:space="preserve"> Limited Overs Comp Div 49</t>
  </si>
  <si>
    <t>Foote</t>
  </si>
  <si>
    <t>Foots</t>
  </si>
  <si>
    <t>Foster</t>
  </si>
  <si>
    <t>Rod</t>
  </si>
  <si>
    <t xml:space="preserve"> Limited Overs Comp Div 22</t>
  </si>
  <si>
    <t>Franzi</t>
  </si>
  <si>
    <t>Fraser</t>
  </si>
  <si>
    <t>Daniel</t>
  </si>
  <si>
    <t>Gale</t>
  </si>
  <si>
    <t>ian</t>
  </si>
  <si>
    <t>Gamage</t>
  </si>
  <si>
    <t>V</t>
  </si>
  <si>
    <t>George</t>
  </si>
  <si>
    <t>Getley</t>
  </si>
  <si>
    <t>Giesen-White</t>
  </si>
  <si>
    <t xml:space="preserve"> Limited Overs Comp Div 25</t>
  </si>
  <si>
    <t>Gill</t>
  </si>
  <si>
    <t>Ryan</t>
  </si>
  <si>
    <t>Giuliano</t>
  </si>
  <si>
    <t>Godakumbura</t>
  </si>
  <si>
    <t>Anjula</t>
  </si>
  <si>
    <t>Gohli</t>
  </si>
  <si>
    <t>Niketu</t>
  </si>
  <si>
    <t>Goode</t>
  </si>
  <si>
    <t>Chris</t>
  </si>
  <si>
    <t>Goonawardena</t>
  </si>
  <si>
    <t>Penni</t>
  </si>
  <si>
    <t>Goonawardene</t>
  </si>
  <si>
    <t>Grace</t>
  </si>
  <si>
    <t>Anthony</t>
  </si>
  <si>
    <t>Kevin</t>
  </si>
  <si>
    <t>Grealey</t>
  </si>
  <si>
    <t>Grose</t>
  </si>
  <si>
    <t>Jeff</t>
  </si>
  <si>
    <t>1985/86</t>
  </si>
  <si>
    <t>Guagas</t>
  </si>
  <si>
    <t>Alexi</t>
  </si>
  <si>
    <t>Gunasekera</t>
  </si>
  <si>
    <t>Gunatilake</t>
  </si>
  <si>
    <t>Padmal</t>
  </si>
  <si>
    <t xml:space="preserve"> Limited Overs Comp Div 6</t>
  </si>
  <si>
    <t>Gwodz</t>
  </si>
  <si>
    <t>Jesse</t>
  </si>
  <si>
    <t>Hadfield</t>
  </si>
  <si>
    <t>Hamilton</t>
  </si>
  <si>
    <t>Jamie</t>
  </si>
  <si>
    <t>R</t>
  </si>
  <si>
    <t>Sam X</t>
  </si>
  <si>
    <t>Harmon</t>
  </si>
  <si>
    <t>Hashan</t>
  </si>
  <si>
    <t>Amande</t>
  </si>
  <si>
    <t>Hassold</t>
  </si>
  <si>
    <t>Greg</t>
  </si>
  <si>
    <t>Hawkins</t>
  </si>
  <si>
    <t>Wayne</t>
  </si>
  <si>
    <t>Hay</t>
  </si>
  <si>
    <t>Hayden</t>
  </si>
  <si>
    <t>Warren</t>
  </si>
  <si>
    <t>Hays</t>
  </si>
  <si>
    <t>Heagney</t>
  </si>
  <si>
    <t>Healey</t>
  </si>
  <si>
    <t>Adam</t>
  </si>
  <si>
    <t>Heath</t>
  </si>
  <si>
    <t>Bill</t>
  </si>
  <si>
    <t>Heathcote</t>
  </si>
  <si>
    <t>Henderson</t>
  </si>
  <si>
    <t>hendry</t>
  </si>
  <si>
    <t>Hendry</t>
  </si>
  <si>
    <t xml:space="preserve"> Limited Overs Comp Div 2</t>
  </si>
  <si>
    <t xml:space="preserve"> Limited Overs Comp Div 15</t>
  </si>
  <si>
    <t>Henson</t>
  </si>
  <si>
    <t>Hettihewa</t>
  </si>
  <si>
    <t>Danushka</t>
  </si>
  <si>
    <t>Hewasassan</t>
  </si>
  <si>
    <t>Ashan</t>
  </si>
  <si>
    <t>Hewawasam</t>
  </si>
  <si>
    <t>Heyes</t>
  </si>
  <si>
    <t>Jeremy</t>
  </si>
  <si>
    <t xml:space="preserve"> Limited Overs Comp Div 14</t>
  </si>
  <si>
    <t>Hickey</t>
  </si>
  <si>
    <t>Hill</t>
  </si>
  <si>
    <t>Craig M</t>
  </si>
  <si>
    <t>Hobbs</t>
  </si>
  <si>
    <t>Hodgens</t>
  </si>
  <si>
    <t>Holst</t>
  </si>
  <si>
    <t>Charlie</t>
  </si>
  <si>
    <t>Hook</t>
  </si>
  <si>
    <t>Hooley</t>
  </si>
  <si>
    <t>Leigh</t>
  </si>
  <si>
    <t>Hooper</t>
  </si>
  <si>
    <t>Horn</t>
  </si>
  <si>
    <t>Howell</t>
  </si>
  <si>
    <t>Hudson</t>
  </si>
  <si>
    <t>Brett</t>
  </si>
  <si>
    <t>Humphries</t>
  </si>
  <si>
    <t>Ashley</t>
  </si>
  <si>
    <t>Hundel</t>
  </si>
  <si>
    <t>H</t>
  </si>
  <si>
    <t>Hunter</t>
  </si>
  <si>
    <t>Tim</t>
  </si>
  <si>
    <t>Tristan</t>
  </si>
  <si>
    <t>Hutchinson</t>
  </si>
  <si>
    <t>HX</t>
  </si>
  <si>
    <t>Proud</t>
  </si>
  <si>
    <t>Ilott</t>
  </si>
  <si>
    <t>Luke</t>
  </si>
  <si>
    <t>Innes</t>
  </si>
  <si>
    <t>K</t>
  </si>
  <si>
    <t>Irvine</t>
  </si>
  <si>
    <t>Jack</t>
  </si>
  <si>
    <t>Ken</t>
  </si>
  <si>
    <t xml:space="preserve"> Limited Overs Comp Div 13</t>
  </si>
  <si>
    <t>Jadega</t>
  </si>
  <si>
    <t xml:space="preserve"> Limited Overs Comp Div 39</t>
  </si>
  <si>
    <t xml:space="preserve"> Limited Overs Comp Div 40</t>
  </si>
  <si>
    <t>Jarvis</t>
  </si>
  <si>
    <t>Greg J</t>
  </si>
  <si>
    <t>jarvis</t>
  </si>
  <si>
    <t>Robert</t>
  </si>
  <si>
    <t>Jayemanne</t>
  </si>
  <si>
    <t>Suren</t>
  </si>
  <si>
    <t>Jenkins</t>
  </si>
  <si>
    <t>Len</t>
  </si>
  <si>
    <t>Jewitt</t>
  </si>
  <si>
    <t>Jimmy</t>
  </si>
  <si>
    <t xml:space="preserve"> Limited Overs Comp Div 41</t>
  </si>
  <si>
    <t>Johanesen</t>
  </si>
  <si>
    <t>Jones</t>
  </si>
  <si>
    <t>Jorgensen</t>
  </si>
  <si>
    <t>Judkins</t>
  </si>
  <si>
    <t>Juler</t>
  </si>
  <si>
    <t>Jurie</t>
  </si>
  <si>
    <t>Julian</t>
  </si>
  <si>
    <t>Kann</t>
  </si>
  <si>
    <t xml:space="preserve"> Limited Overs Comp Div 11</t>
  </si>
  <si>
    <t>Kariwarysim</t>
  </si>
  <si>
    <t>Rachi</t>
  </si>
  <si>
    <t>Kars</t>
  </si>
  <si>
    <t xml:space="preserve"> Limited Overs Comp Div 42</t>
  </si>
  <si>
    <t>Karyiswasam</t>
  </si>
  <si>
    <t>Katelis</t>
  </si>
  <si>
    <t>Kelly</t>
  </si>
  <si>
    <t>Kemp</t>
  </si>
  <si>
    <t>Ed</t>
  </si>
  <si>
    <t>Kennedy</t>
  </si>
  <si>
    <t>Kerr</t>
  </si>
  <si>
    <t>1977/77</t>
  </si>
  <si>
    <t>Jon</t>
  </si>
  <si>
    <t>Keys</t>
  </si>
  <si>
    <t>Tom</t>
  </si>
  <si>
    <t>D</t>
  </si>
  <si>
    <t>Khan</t>
  </si>
  <si>
    <t>Imran</t>
  </si>
  <si>
    <t>Shahram</t>
  </si>
  <si>
    <t>Killmister</t>
  </si>
  <si>
    <t>Hugh</t>
  </si>
  <si>
    <t>Kilner</t>
  </si>
  <si>
    <t>Kish</t>
  </si>
  <si>
    <t>Knight</t>
  </si>
  <si>
    <t>Stephen</t>
  </si>
  <si>
    <t>Kumar</t>
  </si>
  <si>
    <t>Jitender</t>
  </si>
  <si>
    <t>Varun</t>
  </si>
  <si>
    <t>Vinay R</t>
  </si>
  <si>
    <t>Vinay</t>
  </si>
  <si>
    <t>lalor</t>
  </si>
  <si>
    <t>m</t>
  </si>
  <si>
    <t>Larkin</t>
  </si>
  <si>
    <t>Mick</t>
  </si>
  <si>
    <t>Larratt</t>
  </si>
  <si>
    <t>Law</t>
  </si>
  <si>
    <t xml:space="preserve"> Limited Overs Comp Div 27</t>
  </si>
  <si>
    <t>Laxman</t>
  </si>
  <si>
    <t>Trachi</t>
  </si>
  <si>
    <t xml:space="preserve"> Limited Overs Comp Div 45</t>
  </si>
  <si>
    <t>Lazaro</t>
  </si>
  <si>
    <t>Lee</t>
  </si>
  <si>
    <t>Legoe</t>
  </si>
  <si>
    <t>Lewis</t>
  </si>
  <si>
    <t>Lindsay</t>
  </si>
  <si>
    <t>Hamish</t>
  </si>
  <si>
    <t>Littler</t>
  </si>
  <si>
    <t>Livesley</t>
  </si>
  <si>
    <t>Liyanage</t>
  </si>
  <si>
    <t>Dilan</t>
  </si>
  <si>
    <t>Sureth</t>
  </si>
  <si>
    <t>Lockey</t>
  </si>
  <si>
    <t>L'Olive</t>
  </si>
  <si>
    <t>Lovus</t>
  </si>
  <si>
    <t>Colin</t>
  </si>
  <si>
    <t>Luff</t>
  </si>
  <si>
    <t>Chloe</t>
  </si>
  <si>
    <t>Ronald</t>
  </si>
  <si>
    <t>Club Champion</t>
  </si>
  <si>
    <t xml:space="preserve"> Limited Overs Comp Div 7</t>
  </si>
  <si>
    <t>Lynch</t>
  </si>
  <si>
    <t xml:space="preserve"> Limited Overs Comp Div 17</t>
  </si>
  <si>
    <t>MacDonald</t>
  </si>
  <si>
    <t>Maharaj</t>
  </si>
  <si>
    <t>Nigel</t>
  </si>
  <si>
    <t>3 overs</t>
  </si>
  <si>
    <t xml:space="preserve"> Limited Overs Comp Div 9</t>
  </si>
  <si>
    <t>Male</t>
  </si>
  <si>
    <t>Malysiak</t>
  </si>
  <si>
    <t>Ben</t>
  </si>
  <si>
    <t>Mannerheim</t>
  </si>
  <si>
    <t xml:space="preserve"> Limited Overs Comp Div 38</t>
  </si>
  <si>
    <t>Manning</t>
  </si>
  <si>
    <t>Toby</t>
  </si>
  <si>
    <t>Mapatuna</t>
  </si>
  <si>
    <t>Carmen</t>
  </si>
  <si>
    <t>Marcakis</t>
  </si>
  <si>
    <t xml:space="preserve"> Limited Overs Comp Div 35</t>
  </si>
  <si>
    <t>Mariswamy</t>
  </si>
  <si>
    <t>Arul</t>
  </si>
  <si>
    <t>Massie</t>
  </si>
  <si>
    <t xml:space="preserve">Jarrod </t>
  </si>
  <si>
    <t>Jarrod</t>
  </si>
  <si>
    <t xml:space="preserve"> Limited Overs Comp Div 16</t>
  </si>
  <si>
    <t>Mathers</t>
  </si>
  <si>
    <t>Graham</t>
  </si>
  <si>
    <t>Matheson</t>
  </si>
  <si>
    <t>Mazurek</t>
  </si>
  <si>
    <t>McBeth</t>
  </si>
  <si>
    <t>McCorkell</t>
  </si>
  <si>
    <t>McDonald</t>
  </si>
  <si>
    <t>Ian</t>
  </si>
  <si>
    <t>McDowell</t>
  </si>
  <si>
    <t>McKean</t>
  </si>
  <si>
    <t>Meehan</t>
  </si>
  <si>
    <t>Matt</t>
  </si>
  <si>
    <t>Shaun</t>
  </si>
  <si>
    <t>Will</t>
  </si>
  <si>
    <t>Matty</t>
  </si>
  <si>
    <t>Melissinos</t>
  </si>
  <si>
    <t>Tass</t>
  </si>
  <si>
    <t>Menon</t>
  </si>
  <si>
    <t>Michelson</t>
  </si>
  <si>
    <t>Middeleton</t>
  </si>
  <si>
    <t>Middleton</t>
  </si>
  <si>
    <t>Mieczkowski</t>
  </si>
  <si>
    <t>Joey</t>
  </si>
  <si>
    <t>Mills</t>
  </si>
  <si>
    <t>Mitchell</t>
  </si>
  <si>
    <t xml:space="preserve"> Limited Overs Comp Div 44</t>
  </si>
  <si>
    <t xml:space="preserve"> Limited Overs Comp Div 36</t>
  </si>
  <si>
    <t xml:space="preserve"> Limited Overs Comp Div 23</t>
  </si>
  <si>
    <t>Molden</t>
  </si>
  <si>
    <t>Mooney</t>
  </si>
  <si>
    <t>moore</t>
  </si>
  <si>
    <t>tony</t>
  </si>
  <si>
    <t>Moran</t>
  </si>
  <si>
    <t>Mordini</t>
  </si>
  <si>
    <t>Morris</t>
  </si>
  <si>
    <t>Morton</t>
  </si>
  <si>
    <t>Baden</t>
  </si>
  <si>
    <t>Mottram</t>
  </si>
  <si>
    <t>Muckian</t>
  </si>
  <si>
    <t>Gavin</t>
  </si>
  <si>
    <t>Munro</t>
  </si>
  <si>
    <t>Munter</t>
  </si>
  <si>
    <t>Muralitharan</t>
  </si>
  <si>
    <t>Muscat</t>
  </si>
  <si>
    <t>Mutiah</t>
  </si>
  <si>
    <t>Nair</t>
  </si>
  <si>
    <t>Needham</t>
  </si>
  <si>
    <t>Newton</t>
  </si>
  <si>
    <t>Niven</t>
  </si>
  <si>
    <t>Keith</t>
  </si>
  <si>
    <t xml:space="preserve"> Limited Overs Comp Div 30</t>
  </si>
  <si>
    <t xml:space="preserve"> Limited Overs Comp Div 43</t>
  </si>
  <si>
    <t>Noble</t>
  </si>
  <si>
    <t>Nolan</t>
  </si>
  <si>
    <t>Dan</t>
  </si>
  <si>
    <t>Nunn</t>
  </si>
  <si>
    <t>O'Brien</t>
  </si>
  <si>
    <t>Beau</t>
  </si>
  <si>
    <t>O'Connor</t>
  </si>
  <si>
    <t>O'Malley</t>
  </si>
  <si>
    <t xml:space="preserve"> Limited Overs Comp Div 46</t>
  </si>
  <si>
    <t>Oribon</t>
  </si>
  <si>
    <t>O'Shea</t>
  </si>
  <si>
    <t>Danny</t>
  </si>
  <si>
    <t>Pandit</t>
  </si>
  <si>
    <t>Rohan</t>
  </si>
  <si>
    <t>Parera</t>
  </si>
  <si>
    <t>Asita</t>
  </si>
  <si>
    <t>Kumadu</t>
  </si>
  <si>
    <t>Parkin</t>
  </si>
  <si>
    <t>Patel</t>
  </si>
  <si>
    <t>Milind</t>
  </si>
  <si>
    <t>Callum</t>
  </si>
  <si>
    <t>Patterson</t>
  </si>
  <si>
    <t>Pavlovski</t>
  </si>
  <si>
    <t>Payne</t>
  </si>
  <si>
    <t>Pearson</t>
  </si>
  <si>
    <t>Ryan A</t>
  </si>
  <si>
    <t>Peiris</t>
  </si>
  <si>
    <t>Perera</t>
  </si>
  <si>
    <t>Roshan</t>
  </si>
  <si>
    <t>Peris</t>
  </si>
  <si>
    <t>DD</t>
  </si>
  <si>
    <t>Perriman</t>
  </si>
  <si>
    <t>Don</t>
  </si>
  <si>
    <t>Pettenon</t>
  </si>
  <si>
    <t>Phelps</t>
  </si>
  <si>
    <t>Phillips</t>
  </si>
  <si>
    <t>Damian</t>
  </si>
  <si>
    <t>Damien</t>
  </si>
  <si>
    <t xml:space="preserve"> Limited Overs Comp Div 47</t>
  </si>
  <si>
    <t>Pittorino</t>
  </si>
  <si>
    <t>Plunkett</t>
  </si>
  <si>
    <t xml:space="preserve"> Limited Overs Comp Div 5</t>
  </si>
  <si>
    <t>Porta</t>
  </si>
  <si>
    <t xml:space="preserve"> Limited Overs Comp Div 33</t>
  </si>
  <si>
    <t>Powell</t>
  </si>
  <si>
    <t>Lachie</t>
  </si>
  <si>
    <t>Power</t>
  </si>
  <si>
    <t>Dave</t>
  </si>
  <si>
    <t xml:space="preserve"> Limited Overs Comp Div 31</t>
  </si>
  <si>
    <t>Pozzobon</t>
  </si>
  <si>
    <t>Price</t>
  </si>
  <si>
    <t>C.</t>
  </si>
  <si>
    <t>Privitera</t>
  </si>
  <si>
    <t xml:space="preserve"> Limited Overs Comp Div 18</t>
  </si>
  <si>
    <t>Radloff</t>
  </si>
  <si>
    <t>Conor</t>
  </si>
  <si>
    <t>Raikes</t>
  </si>
  <si>
    <t>Rathnayeke</t>
  </si>
  <si>
    <t>Reed</t>
  </si>
  <si>
    <t>Reid</t>
  </si>
  <si>
    <t>Kenny</t>
  </si>
  <si>
    <t>Rice</t>
  </si>
  <si>
    <t>Richardson</t>
  </si>
  <si>
    <t>ritchie</t>
  </si>
  <si>
    <t>simon</t>
  </si>
  <si>
    <t>robind</t>
  </si>
  <si>
    <t>Robins</t>
  </si>
  <si>
    <t>Robinson</t>
  </si>
  <si>
    <t>Rowe</t>
  </si>
  <si>
    <t>Rundell</t>
  </si>
  <si>
    <t>Salan</t>
  </si>
  <si>
    <t>D.</t>
  </si>
  <si>
    <t>Salvatico</t>
  </si>
  <si>
    <t>Paul E</t>
  </si>
  <si>
    <t>Samarakkod</t>
  </si>
  <si>
    <t>Ancoka</t>
  </si>
  <si>
    <t>Scardamaglia</t>
  </si>
  <si>
    <t>Phil</t>
  </si>
  <si>
    <t>Seca</t>
  </si>
  <si>
    <t>Seddon</t>
  </si>
  <si>
    <t>Senevirathne</t>
  </si>
  <si>
    <t>Sgarioto</t>
  </si>
  <si>
    <t xml:space="preserve"> Limited Overs Comp Div 10</t>
  </si>
  <si>
    <t>Shah</t>
  </si>
  <si>
    <t>Sharma</t>
  </si>
  <si>
    <t>Pradeep</t>
  </si>
  <si>
    <t>Praveen</t>
  </si>
  <si>
    <t>Sharp</t>
  </si>
  <si>
    <t>Sharpe</t>
  </si>
  <si>
    <t>Jackson</t>
  </si>
  <si>
    <t>Shaw</t>
  </si>
  <si>
    <t>Sherman</t>
  </si>
  <si>
    <t>Shimmen</t>
  </si>
  <si>
    <t>Silva</t>
  </si>
  <si>
    <t>Siranjith</t>
  </si>
  <si>
    <t xml:space="preserve">Silva Sanjeey </t>
  </si>
  <si>
    <t>Singh</t>
  </si>
  <si>
    <t>Karanveer</t>
  </si>
  <si>
    <t>Manindeer</t>
  </si>
  <si>
    <t>Prabhpal</t>
  </si>
  <si>
    <t>Rishi</t>
  </si>
  <si>
    <t>Sirisena</t>
  </si>
  <si>
    <t>Kapil</t>
  </si>
  <si>
    <t>Siriwardane</t>
  </si>
  <si>
    <t>Small</t>
  </si>
  <si>
    <t>Mathew</t>
  </si>
  <si>
    <t xml:space="preserve"> Limited Overs Comp Div 20</t>
  </si>
  <si>
    <t>Smith</t>
  </si>
  <si>
    <t>Smithers</t>
  </si>
  <si>
    <t>Smyth</t>
  </si>
  <si>
    <t>Smythe</t>
  </si>
  <si>
    <t>Sotiropoulos</t>
  </si>
  <si>
    <t>Sowersby</t>
  </si>
  <si>
    <t>Spinks</t>
  </si>
  <si>
    <t>Ray</t>
  </si>
  <si>
    <t>Stapleton</t>
  </si>
  <si>
    <t>Stehn</t>
  </si>
  <si>
    <t>K.</t>
  </si>
  <si>
    <t>Stevenson</t>
  </si>
  <si>
    <t>T.</t>
  </si>
  <si>
    <t>Stewart</t>
  </si>
  <si>
    <t>Fletcher</t>
  </si>
  <si>
    <t>Stonehouse</t>
  </si>
  <si>
    <t xml:space="preserve"> Limited Overs Comp Div 3</t>
  </si>
  <si>
    <t>Swan</t>
  </si>
  <si>
    <t>Swift</t>
  </si>
  <si>
    <t>Szabo</t>
  </si>
  <si>
    <t>Tomas</t>
  </si>
  <si>
    <t>Tamburrino</t>
  </si>
  <si>
    <t>Joseph</t>
  </si>
  <si>
    <t>Tanner</t>
  </si>
  <si>
    <t>Templeton</t>
  </si>
  <si>
    <t>Thiruvdy</t>
  </si>
  <si>
    <t>DJ</t>
  </si>
  <si>
    <t>Thotilawage</t>
  </si>
  <si>
    <t>Malinda</t>
  </si>
  <si>
    <t>Tolson</t>
  </si>
  <si>
    <t>Ernest</t>
  </si>
  <si>
    <t>Tovenati</t>
  </si>
  <si>
    <t>Frank</t>
  </si>
  <si>
    <t>Raman</t>
  </si>
  <si>
    <t>Trivedi</t>
  </si>
  <si>
    <t>Parthiv</t>
  </si>
  <si>
    <t>Tuli</t>
  </si>
  <si>
    <t>Dheeraj</t>
  </si>
  <si>
    <t>Upton</t>
  </si>
  <si>
    <t>Urrutia</t>
  </si>
  <si>
    <t>Wilson</t>
  </si>
  <si>
    <t>Vadivelu</t>
  </si>
  <si>
    <t>Venkatesh</t>
  </si>
  <si>
    <t>Ash</t>
  </si>
  <si>
    <t>Vanderpass</t>
  </si>
  <si>
    <t>Vanderwert</t>
  </si>
  <si>
    <t>Shean</t>
  </si>
  <si>
    <t>Vanderwolf</t>
  </si>
  <si>
    <t>Victor</t>
  </si>
  <si>
    <t>Vimawala</t>
  </si>
  <si>
    <t>Viraj</t>
  </si>
  <si>
    <t>Volpato</t>
  </si>
  <si>
    <t>Vonhagt</t>
  </si>
  <si>
    <t>Marlon</t>
  </si>
  <si>
    <t>Wain</t>
  </si>
  <si>
    <t>Walker</t>
  </si>
  <si>
    <t>Waller</t>
  </si>
  <si>
    <t>Rhys</t>
  </si>
  <si>
    <t>Walsh</t>
  </si>
  <si>
    <t>Walter</t>
  </si>
  <si>
    <t>Aaron</t>
  </si>
  <si>
    <t>Walton</t>
  </si>
  <si>
    <t xml:space="preserve"> Limited Overs Comp Div 19</t>
  </si>
  <si>
    <t>Wanigarathne</t>
  </si>
  <si>
    <t>Kusal</t>
  </si>
  <si>
    <t>Warner</t>
  </si>
  <si>
    <t>warner</t>
  </si>
  <si>
    <t>max</t>
  </si>
  <si>
    <t>1984/85</t>
  </si>
  <si>
    <t>Waterhouse</t>
  </si>
  <si>
    <t>Waters</t>
  </si>
  <si>
    <t>Wedrien</t>
  </si>
  <si>
    <t>Weghorn</t>
  </si>
  <si>
    <t>Wekselman</t>
  </si>
  <si>
    <t xml:space="preserve"> Limited Overs Comp Div 21</t>
  </si>
  <si>
    <t>wemyss</t>
  </si>
  <si>
    <t>rob</t>
  </si>
  <si>
    <t>Werner</t>
  </si>
  <si>
    <t>West</t>
  </si>
  <si>
    <t xml:space="preserve"> Limited Overs Comp Div 32</t>
  </si>
  <si>
    <t>Wickman</t>
  </si>
  <si>
    <t>MP</t>
  </si>
  <si>
    <t>Wigg</t>
  </si>
  <si>
    <t>Williamson</t>
  </si>
  <si>
    <t xml:space="preserve"> Limited Overs Comp Div 8</t>
  </si>
  <si>
    <t>Wood</t>
  </si>
  <si>
    <t xml:space="preserve"> Limited Overs Comp Div 37</t>
  </si>
  <si>
    <t>Woods</t>
  </si>
  <si>
    <t>Worthington</t>
  </si>
  <si>
    <t>Harry</t>
  </si>
  <si>
    <t>Wright</t>
  </si>
  <si>
    <t>Yosiffidis</t>
  </si>
  <si>
    <t>Youings</t>
  </si>
  <si>
    <t>Young</t>
  </si>
  <si>
    <t>Yuille</t>
  </si>
  <si>
    <t>Last name</t>
  </si>
  <si>
    <t>First name</t>
  </si>
  <si>
    <t>Grand Total</t>
  </si>
  <si>
    <t>Full Name</t>
  </si>
  <si>
    <t>Laxman Trachi</t>
  </si>
  <si>
    <t>Trachi Laxman</t>
  </si>
  <si>
    <t>Abamasiriwardama Buddy</t>
  </si>
  <si>
    <t>Abeysinghe Dillim</t>
  </si>
  <si>
    <t>Adey Darren</t>
  </si>
  <si>
    <t>Agars Jason</t>
  </si>
  <si>
    <t>Ahmadi Iraj</t>
  </si>
  <si>
    <t>Alexander Duncan</t>
  </si>
  <si>
    <t>Amarasakera S.</t>
  </si>
  <si>
    <t>Anderson Paul</t>
  </si>
  <si>
    <t>Andrade De</t>
  </si>
  <si>
    <t>Andrade 'Nelson De</t>
  </si>
  <si>
    <t>Athale Gehan</t>
  </si>
  <si>
    <t>Atilemile Gerard</t>
  </si>
  <si>
    <t>Atkins Craig</t>
  </si>
  <si>
    <t>Atre Madhu</t>
  </si>
  <si>
    <t>Avil C</t>
  </si>
  <si>
    <t>Bacash Simon</t>
  </si>
  <si>
    <t>Baker Neil</t>
  </si>
  <si>
    <t>Baker Neville</t>
  </si>
  <si>
    <t>Ball Nick</t>
  </si>
  <si>
    <t>Ballard A</t>
  </si>
  <si>
    <t>Barcham Alistar</t>
  </si>
  <si>
    <t>Barkla Rick</t>
  </si>
  <si>
    <t>Barnet Peter R</t>
  </si>
  <si>
    <t>Barnett Paul</t>
  </si>
  <si>
    <t>Baron Joshua</t>
  </si>
  <si>
    <t>Bartlem B</t>
  </si>
  <si>
    <t>Bates Steve</t>
  </si>
  <si>
    <t>Beacon Kelvin J</t>
  </si>
  <si>
    <t>Beare Adrian</t>
  </si>
  <si>
    <t>Beech Andrew</t>
  </si>
  <si>
    <t>Berryman Roger</t>
  </si>
  <si>
    <t>Berryman Stuart</t>
  </si>
  <si>
    <t>Birt James</t>
  </si>
  <si>
    <t>Blackman Scott</t>
  </si>
  <si>
    <t>Blood Michael</t>
  </si>
  <si>
    <t>Bohan Michael</t>
  </si>
  <si>
    <t>Borland Michael</t>
  </si>
  <si>
    <t>Bourke Edward</t>
  </si>
  <si>
    <t>Bowden Andrew</t>
  </si>
  <si>
    <t>Brierley A</t>
  </si>
  <si>
    <t>Bryant Mason</t>
  </si>
  <si>
    <t>Burley Dean</t>
  </si>
  <si>
    <t>Burley Grant</t>
  </si>
  <si>
    <t>Burney Ross</t>
  </si>
  <si>
    <t>Byrnes Thomas</t>
  </si>
  <si>
    <t>Callander Andrew</t>
  </si>
  <si>
    <t>Cambareri Vinn</t>
  </si>
  <si>
    <t>Campbell David</t>
  </si>
  <si>
    <t>Canterbury Jay</t>
  </si>
  <si>
    <t>Canterbury Nicky</t>
  </si>
  <si>
    <t>Canterbury Tony</t>
  </si>
  <si>
    <t>Carnall daniel</t>
  </si>
  <si>
    <t>Cassidy Wes</t>
  </si>
  <si>
    <t>Chaplin Isaac</t>
  </si>
  <si>
    <t>Chhabra Yatin</t>
  </si>
  <si>
    <t>Chinnima jimmy</t>
  </si>
  <si>
    <t>Chisholm Cameron</t>
  </si>
  <si>
    <t>Chisholm Lachlan</t>
  </si>
  <si>
    <t>Choy Travis</t>
  </si>
  <si>
    <t>Ciaravolo Sam</t>
  </si>
  <si>
    <t>Clancy John</t>
  </si>
  <si>
    <t>Clarke Troy</t>
  </si>
  <si>
    <t>Clarke L</t>
  </si>
  <si>
    <t>Clements Graeme</t>
  </si>
  <si>
    <t>Coghlan Matthew</t>
  </si>
  <si>
    <t>Coleman Kyle</t>
  </si>
  <si>
    <t>Conlan Dean</t>
  </si>
  <si>
    <t>Connell Stuart</t>
  </si>
  <si>
    <t>Connolly Joe</t>
  </si>
  <si>
    <t>Contessotto G</t>
  </si>
  <si>
    <t>Contin N</t>
  </si>
  <si>
    <t>Cooney Nicholas</t>
  </si>
  <si>
    <t>Cooper David</t>
  </si>
  <si>
    <t>Cox Adrian</t>
  </si>
  <si>
    <t>Cox Simon</t>
  </si>
  <si>
    <t>Craven P</t>
  </si>
  <si>
    <t>Crowe M</t>
  </si>
  <si>
    <t>Cruz Jude</t>
  </si>
  <si>
    <t xml:space="preserve">culkin </t>
  </si>
  <si>
    <t>Curwood Nicholas P</t>
  </si>
  <si>
    <t>Dalliston Shane</t>
  </si>
  <si>
    <t>Dalton Nick</t>
  </si>
  <si>
    <t>Darcy Glenn</t>
  </si>
  <si>
    <t>Darcy Liam</t>
  </si>
  <si>
    <t>dart jayden</t>
  </si>
  <si>
    <t>Dart Joshua</t>
  </si>
  <si>
    <t>Davies Eric</t>
  </si>
  <si>
    <t>Davis Lee W</t>
  </si>
  <si>
    <t>Dean Alex</t>
  </si>
  <si>
    <t>Dema J</t>
  </si>
  <si>
    <t>desilva S</t>
  </si>
  <si>
    <t>Dhananjay Bhatia</t>
  </si>
  <si>
    <t>Di Florio Damon</t>
  </si>
  <si>
    <t>Dickie W</t>
  </si>
  <si>
    <t>Doak John</t>
  </si>
  <si>
    <t>Dryden David</t>
  </si>
  <si>
    <t>Dunn James</t>
  </si>
  <si>
    <t>Dunn Michael</t>
  </si>
  <si>
    <t>Dunn Peter</t>
  </si>
  <si>
    <t>Dunne Geoff</t>
  </si>
  <si>
    <t>Easwavalingam Sanjanesh</t>
  </si>
  <si>
    <t>Edgar James</t>
  </si>
  <si>
    <t>Elliot John</t>
  </si>
  <si>
    <t>elliott shane</t>
  </si>
  <si>
    <t>Ennis J</t>
  </si>
  <si>
    <t>Evans T</t>
  </si>
  <si>
    <t>Evensen Christian</t>
  </si>
  <si>
    <t>Evensen C</t>
  </si>
  <si>
    <t>Farrell A</t>
  </si>
  <si>
    <t>February Robin</t>
  </si>
  <si>
    <t>Fernando A</t>
  </si>
  <si>
    <t>Fernando John</t>
  </si>
  <si>
    <t>Fernando Niv</t>
  </si>
  <si>
    <t>Fernando TL</t>
  </si>
  <si>
    <t>Fleming Richard</t>
  </si>
  <si>
    <t>Fleming Thomas</t>
  </si>
  <si>
    <t>Fleming E</t>
  </si>
  <si>
    <t>Foote Andrew</t>
  </si>
  <si>
    <t>Foots Jason</t>
  </si>
  <si>
    <t>Foster Rod</t>
  </si>
  <si>
    <t>Franzi Matthew</t>
  </si>
  <si>
    <t>Fraser Daniel</t>
  </si>
  <si>
    <t>Gale ian</t>
  </si>
  <si>
    <t>Gamage V</t>
  </si>
  <si>
    <t>George Travis</t>
  </si>
  <si>
    <t>Getley Stuart</t>
  </si>
  <si>
    <t>Giesen-White Daniel</t>
  </si>
  <si>
    <t>Gill Ryan</t>
  </si>
  <si>
    <t>Giuliano Joe</t>
  </si>
  <si>
    <t>Godakumbura Anjula</t>
  </si>
  <si>
    <t>Gohli Niketu</t>
  </si>
  <si>
    <t>Goode Chris</t>
  </si>
  <si>
    <t>Goonawardene Penni</t>
  </si>
  <si>
    <t>Grace Kevin</t>
  </si>
  <si>
    <t xml:space="preserve">Grealey </t>
  </si>
  <si>
    <t>Grose Jeff</t>
  </si>
  <si>
    <t>Grose Sam</t>
  </si>
  <si>
    <t>Guagas Alexi</t>
  </si>
  <si>
    <t>Gunasekera A</t>
  </si>
  <si>
    <t>Gunatilake Padmal</t>
  </si>
  <si>
    <t>Gwodz Jesse</t>
  </si>
  <si>
    <t>Hadfield Peter</t>
  </si>
  <si>
    <t>Hamilton Jamie</t>
  </si>
  <si>
    <t>Hamilton R</t>
  </si>
  <si>
    <t>Hamilton Sam X</t>
  </si>
  <si>
    <t>Hamilton Sam</t>
  </si>
  <si>
    <t>Harmon M</t>
  </si>
  <si>
    <t>Hashan Amande</t>
  </si>
  <si>
    <t>Hassold Greg</t>
  </si>
  <si>
    <t>Hawkins Michael</t>
  </si>
  <si>
    <t>Hawkins Wayne</t>
  </si>
  <si>
    <t>Hay Peter</t>
  </si>
  <si>
    <t>Hayden Warren</t>
  </si>
  <si>
    <t>Hays John</t>
  </si>
  <si>
    <t>Healey Adam</t>
  </si>
  <si>
    <t>Heath Bill</t>
  </si>
  <si>
    <t>Heathcote M</t>
  </si>
  <si>
    <t>Henderson Chris</t>
  </si>
  <si>
    <t>Hendry Nicholas</t>
  </si>
  <si>
    <t>Hettihewa Danushka</t>
  </si>
  <si>
    <t>Hewasassan Ashan</t>
  </si>
  <si>
    <t>Heyes Jeremy</t>
  </si>
  <si>
    <t>Heyes Michael</t>
  </si>
  <si>
    <t>Hickey J</t>
  </si>
  <si>
    <t>Hill Craig M</t>
  </si>
  <si>
    <t>Hobbs L</t>
  </si>
  <si>
    <t>Hodgens Travis</t>
  </si>
  <si>
    <t>Holst Charlie</t>
  </si>
  <si>
    <t>Hook Michael</t>
  </si>
  <si>
    <t>Hooley Leigh</t>
  </si>
  <si>
    <t xml:space="preserve">Hooper </t>
  </si>
  <si>
    <t>Horn David</t>
  </si>
  <si>
    <t>Horn Peter</t>
  </si>
  <si>
    <t>Howell Scott</t>
  </si>
  <si>
    <t>Hudson Brett</t>
  </si>
  <si>
    <t>Hudson Roger</t>
  </si>
  <si>
    <t>Humphries Ashley</t>
  </si>
  <si>
    <t>Hunter Tim</t>
  </si>
  <si>
    <t>Hunter Tristan</t>
  </si>
  <si>
    <t>Hutchinson E</t>
  </si>
  <si>
    <t>HX Proud</t>
  </si>
  <si>
    <t>Ilott Luke</t>
  </si>
  <si>
    <t>Innes K</t>
  </si>
  <si>
    <t>Irvine Michael</t>
  </si>
  <si>
    <t>Jadega J</t>
  </si>
  <si>
    <t>James Ryan</t>
  </si>
  <si>
    <t>James M</t>
  </si>
  <si>
    <t>Jarvis Greg J</t>
  </si>
  <si>
    <t>Jayemanne S</t>
  </si>
  <si>
    <t>Jayemanne Suren</t>
  </si>
  <si>
    <t>Jenkins Len</t>
  </si>
  <si>
    <t>Jenkins Shane</t>
  </si>
  <si>
    <t>Jewitt Jimmy</t>
  </si>
  <si>
    <t>Jewitt Nicholas</t>
  </si>
  <si>
    <t>Jewitt C</t>
  </si>
  <si>
    <t>Johanesen Andrew</t>
  </si>
  <si>
    <t>Jones C</t>
  </si>
  <si>
    <t>Jorgensen James</t>
  </si>
  <si>
    <t>Juler Michael</t>
  </si>
  <si>
    <t>Jurie Julian</t>
  </si>
  <si>
    <t>Kann Dean</t>
  </si>
  <si>
    <t>Kariwarysim Rachi</t>
  </si>
  <si>
    <t>Kars Adrian</t>
  </si>
  <si>
    <t>Kars Luke</t>
  </si>
  <si>
    <t>Kars Simon</t>
  </si>
  <si>
    <t>Katelis Bill</t>
  </si>
  <si>
    <t>Kelly Paul</t>
  </si>
  <si>
    <t>Kemp Ed</t>
  </si>
  <si>
    <t>Kennedy S</t>
  </si>
  <si>
    <t>Kennedy Simon</t>
  </si>
  <si>
    <t>Kerr Andrew</t>
  </si>
  <si>
    <t>Keys David</t>
  </si>
  <si>
    <t>Keys Tom</t>
  </si>
  <si>
    <t>Khan Imran</t>
  </si>
  <si>
    <t>Khan Shahram</t>
  </si>
  <si>
    <t>Killmister Hugh</t>
  </si>
  <si>
    <t>Kilner Michael</t>
  </si>
  <si>
    <t>Kish Steve</t>
  </si>
  <si>
    <t>Knight Peter</t>
  </si>
  <si>
    <t>Knight Stephen</t>
  </si>
  <si>
    <t>Kumar Jitender</t>
  </si>
  <si>
    <t>Kumar Varun</t>
  </si>
  <si>
    <t>Kumar Vinay R</t>
  </si>
  <si>
    <t>Kumar Vinay</t>
  </si>
  <si>
    <t>lalor m</t>
  </si>
  <si>
    <t>Larkin Mick</t>
  </si>
  <si>
    <t>Larratt Andrew</t>
  </si>
  <si>
    <t>Law Andrew</t>
  </si>
  <si>
    <t>Lazaro L</t>
  </si>
  <si>
    <t>Lee Wayne</t>
  </si>
  <si>
    <t>Legoe C</t>
  </si>
  <si>
    <t>Lewis S</t>
  </si>
  <si>
    <t>Lindsay Hamish</t>
  </si>
  <si>
    <t>Littler Michael</t>
  </si>
  <si>
    <t>Liyanage Dilan</t>
  </si>
  <si>
    <t>Liyanage Neville</t>
  </si>
  <si>
    <t>Liyanage Sureth</t>
  </si>
  <si>
    <t>Lockey David</t>
  </si>
  <si>
    <t>L'Olive Andrew</t>
  </si>
  <si>
    <t>Lovus Colin</t>
  </si>
  <si>
    <t>Luff Chloe</t>
  </si>
  <si>
    <t>Luff Ronald</t>
  </si>
  <si>
    <t>Lynch S</t>
  </si>
  <si>
    <t>MacDonald A</t>
  </si>
  <si>
    <t>Maharaj Nigel</t>
  </si>
  <si>
    <t>Male Andrew</t>
  </si>
  <si>
    <t>Malysiak Ben</t>
  </si>
  <si>
    <t>Malysiak Joshua</t>
  </si>
  <si>
    <t>Malysiak Richard</t>
  </si>
  <si>
    <t>Mannerheim Ashley</t>
  </si>
  <si>
    <t>Manning Toby</t>
  </si>
  <si>
    <t>Mapatuna Carmen</t>
  </si>
  <si>
    <t>Marcakis Ben</t>
  </si>
  <si>
    <t>Mariswamy Arul</t>
  </si>
  <si>
    <t>Massie Jarrod</t>
  </si>
  <si>
    <t>Matheson Tim</t>
  </si>
  <si>
    <t>Mazurek J</t>
  </si>
  <si>
    <t>McBeth Daniel</t>
  </si>
  <si>
    <t>McCorkell R</t>
  </si>
  <si>
    <t>McDonald Ian</t>
  </si>
  <si>
    <t>McDowell Stuart</t>
  </si>
  <si>
    <t>McKean Scott</t>
  </si>
  <si>
    <t>McKean P</t>
  </si>
  <si>
    <t>Meehan Matt</t>
  </si>
  <si>
    <t>Meehan Shaun</t>
  </si>
  <si>
    <t>Meehan Will</t>
  </si>
  <si>
    <t>Melissinos Daniel</t>
  </si>
  <si>
    <t>Melissinos Tass</t>
  </si>
  <si>
    <t>Michelson C</t>
  </si>
  <si>
    <t>Middeleton Ben</t>
  </si>
  <si>
    <t>Mills Stuart</t>
  </si>
  <si>
    <t>Mitchell Colin</t>
  </si>
  <si>
    <t>Mitchell J</t>
  </si>
  <si>
    <t>Molden John</t>
  </si>
  <si>
    <t>Mooney David</t>
  </si>
  <si>
    <t>Mooney L</t>
  </si>
  <si>
    <t>Moran J</t>
  </si>
  <si>
    <t>Mordini Mark</t>
  </si>
  <si>
    <t>Morris Matthew</t>
  </si>
  <si>
    <t>Morris R</t>
  </si>
  <si>
    <t>Morton Baden</t>
  </si>
  <si>
    <t>Mottram Andrew</t>
  </si>
  <si>
    <t>Munro Ryan</t>
  </si>
  <si>
    <t>Munter James</t>
  </si>
  <si>
    <t>Muralitharan K</t>
  </si>
  <si>
    <t>Muscat Peter</t>
  </si>
  <si>
    <t>Mutiah M</t>
  </si>
  <si>
    <t>Nair S</t>
  </si>
  <si>
    <t>Needham Scott</t>
  </si>
  <si>
    <t>Newton Tim</t>
  </si>
  <si>
    <t>Niven Keith</t>
  </si>
  <si>
    <t>Niven Paul</t>
  </si>
  <si>
    <t>Noble Wayne</t>
  </si>
  <si>
    <t>Nolan Dan</t>
  </si>
  <si>
    <t>Nunn C</t>
  </si>
  <si>
    <t>O'Brien Beau</t>
  </si>
  <si>
    <t>O'Connor Dan</t>
  </si>
  <si>
    <t>O'Malley Michael</t>
  </si>
  <si>
    <t>Oribon J</t>
  </si>
  <si>
    <t>O'Shea Danny</t>
  </si>
  <si>
    <t>Pandit Liam</t>
  </si>
  <si>
    <t>Pandit Rohan</t>
  </si>
  <si>
    <t>Parera Asita</t>
  </si>
  <si>
    <t>Parera Kumadu</t>
  </si>
  <si>
    <t>Patel D</t>
  </si>
  <si>
    <t>Patel Milind</t>
  </si>
  <si>
    <t>Patterson Callum</t>
  </si>
  <si>
    <t>Pavlovski David</t>
  </si>
  <si>
    <t>Payne David</t>
  </si>
  <si>
    <t>Pearson Ryan A</t>
  </si>
  <si>
    <t>Peiris K</t>
  </si>
  <si>
    <t>Perera Kumadu</t>
  </si>
  <si>
    <t>Perera Roshan</t>
  </si>
  <si>
    <t>Perera S</t>
  </si>
  <si>
    <t>Perera M</t>
  </si>
  <si>
    <t>Peris DD</t>
  </si>
  <si>
    <t>Pettenon Paul</t>
  </si>
  <si>
    <t>Phelps Andrew</t>
  </si>
  <si>
    <t>Phelps Tim</t>
  </si>
  <si>
    <t>Phillips Damien</t>
  </si>
  <si>
    <t>Pittorino D</t>
  </si>
  <si>
    <t>Plunkett Craig</t>
  </si>
  <si>
    <t>Porta Daniel</t>
  </si>
  <si>
    <t>Porta Mark</t>
  </si>
  <si>
    <t>Powell Lachie</t>
  </si>
  <si>
    <t>Power Dave</t>
  </si>
  <si>
    <t>Pozzobon P</t>
  </si>
  <si>
    <t>Privitera Lee</t>
  </si>
  <si>
    <t>Proud Peter</t>
  </si>
  <si>
    <t>Radloff Conor</t>
  </si>
  <si>
    <t>Raikes Stephen</t>
  </si>
  <si>
    <t>Rathnayeke Charlie</t>
  </si>
  <si>
    <t>Reed David</t>
  </si>
  <si>
    <t>Reid Kenny</t>
  </si>
  <si>
    <t>Rice Colin</t>
  </si>
  <si>
    <t>Richardson Alex</t>
  </si>
  <si>
    <t>ritchie simon</t>
  </si>
  <si>
    <t>Robins n</t>
  </si>
  <si>
    <t>Robinson Chris</t>
  </si>
  <si>
    <t>Rundell Matthew</t>
  </si>
  <si>
    <t>Salvatico Paul E</t>
  </si>
  <si>
    <t>Scardamaglia Phil</t>
  </si>
  <si>
    <t>Scott Colin</t>
  </si>
  <si>
    <t>Scott David</t>
  </si>
  <si>
    <t>Scott Peter</t>
  </si>
  <si>
    <t>Scott Sam</t>
  </si>
  <si>
    <t>Scott Tom</t>
  </si>
  <si>
    <t>Seca Don</t>
  </si>
  <si>
    <t>Seddon Paul</t>
  </si>
  <si>
    <t>Senevirathne C</t>
  </si>
  <si>
    <t>Sgarioto John</t>
  </si>
  <si>
    <t>Shah H</t>
  </si>
  <si>
    <t>Sharma Pradeep</t>
  </si>
  <si>
    <t>Sharma Praveen</t>
  </si>
  <si>
    <t>Sharp Liam</t>
  </si>
  <si>
    <t>Sharp Michael</t>
  </si>
  <si>
    <t>Sharpe Jackson</t>
  </si>
  <si>
    <t>Shaw T</t>
  </si>
  <si>
    <t>Sherman Geoff</t>
  </si>
  <si>
    <t>Shimmen Adam</t>
  </si>
  <si>
    <t>Silva Siranjith</t>
  </si>
  <si>
    <t>Silva De</t>
  </si>
  <si>
    <t>Silva Sanjeey  De</t>
  </si>
  <si>
    <t>Singh Karanveer</t>
  </si>
  <si>
    <t>Singh Manindeer</t>
  </si>
  <si>
    <t>Singh Prabhpal</t>
  </si>
  <si>
    <t>Sirisena Kapil</t>
  </si>
  <si>
    <t>Siriwardane Rishi</t>
  </si>
  <si>
    <t>Small Mathew</t>
  </si>
  <si>
    <t>Small Mitchell</t>
  </si>
  <si>
    <t>Smith Robin</t>
  </si>
  <si>
    <t>Smithers Lachlan</t>
  </si>
  <si>
    <t>Smyth W</t>
  </si>
  <si>
    <t>Sotiropoulos Nick</t>
  </si>
  <si>
    <t>Sowersby D</t>
  </si>
  <si>
    <t>Sowersby Joey</t>
  </si>
  <si>
    <t>Spinks Ray</t>
  </si>
  <si>
    <t>Stapleton Ben</t>
  </si>
  <si>
    <t>Stehn K.</t>
  </si>
  <si>
    <t>Stewart Fletcher</t>
  </si>
  <si>
    <t>Stewart Paul</t>
  </si>
  <si>
    <t>Stewart Shaun</t>
  </si>
  <si>
    <t>Stonehouse Lachlan</t>
  </si>
  <si>
    <t>Swan Mark</t>
  </si>
  <si>
    <t>Swan Peter</t>
  </si>
  <si>
    <t>Swift James</t>
  </si>
  <si>
    <t>Szabo Tomas</t>
  </si>
  <si>
    <t>Tamburrino Anthony</t>
  </si>
  <si>
    <t>Tamburrino Joseph</t>
  </si>
  <si>
    <t>Tanner Anthony</t>
  </si>
  <si>
    <t>Templeton C</t>
  </si>
  <si>
    <t>Thiruvdy DJ</t>
  </si>
  <si>
    <t>Thotilawage Malinda</t>
  </si>
  <si>
    <t>Tolson Brett</t>
  </si>
  <si>
    <t>Tolson Ernest</t>
  </si>
  <si>
    <t>Tovenati Frank</t>
  </si>
  <si>
    <t>Tovenati Julian</t>
  </si>
  <si>
    <t>Trachi Raman</t>
  </si>
  <si>
    <t>Trivedi Parthiv</t>
  </si>
  <si>
    <t>Tuli Dheeraj</t>
  </si>
  <si>
    <t>Upton Greg</t>
  </si>
  <si>
    <t>Urrutia Wilson</t>
  </si>
  <si>
    <t>Vadivelu Venkatesh</t>
  </si>
  <si>
    <t>Vanderwert Shean</t>
  </si>
  <si>
    <t>Vanderwolf P</t>
  </si>
  <si>
    <t>Victor Vinay</t>
  </si>
  <si>
    <t>Vimawala Viraj</t>
  </si>
  <si>
    <t>Volpato James</t>
  </si>
  <si>
    <t>Vonhagt Marlon</t>
  </si>
  <si>
    <t>Wain Stephen</t>
  </si>
  <si>
    <t>Walker Scott</t>
  </si>
  <si>
    <t>Walker Stewart</t>
  </si>
  <si>
    <t>Waller Rhys</t>
  </si>
  <si>
    <t>Walsh Michael</t>
  </si>
  <si>
    <t>Walsh Robert</t>
  </si>
  <si>
    <t>Walsh Stephen</t>
  </si>
  <si>
    <t>Walter Aaron</t>
  </si>
  <si>
    <t>Walton Adrian</t>
  </si>
  <si>
    <t>Wanigarathne Kusal</t>
  </si>
  <si>
    <t>Warner Michael</t>
  </si>
  <si>
    <t>Warner Peter</t>
  </si>
  <si>
    <t>Waterhouse A</t>
  </si>
  <si>
    <t>Waters N</t>
  </si>
  <si>
    <t>Wedrien J</t>
  </si>
  <si>
    <t>Weghorn James</t>
  </si>
  <si>
    <t>Wekselman A</t>
  </si>
  <si>
    <t>Werner James</t>
  </si>
  <si>
    <t>West David</t>
  </si>
  <si>
    <t>Wigg J</t>
  </si>
  <si>
    <t>Williamson S</t>
  </si>
  <si>
    <t>Wilson David</t>
  </si>
  <si>
    <t>Wilson James</t>
  </si>
  <si>
    <t>Wilson Michael</t>
  </si>
  <si>
    <t>Wood James</t>
  </si>
  <si>
    <t>Wood John</t>
  </si>
  <si>
    <t>Woods Graham</t>
  </si>
  <si>
    <t>Woods James</t>
  </si>
  <si>
    <t>Worthington Harry</t>
  </si>
  <si>
    <t>Wright Mark</t>
  </si>
  <si>
    <t>Yosiffidis James</t>
  </si>
  <si>
    <t xml:space="preserve">Youings </t>
  </si>
  <si>
    <t>Yuille Darcy</t>
  </si>
  <si>
    <t xml:space="preserve">Matthew </t>
  </si>
  <si>
    <t>Van Hattum</t>
  </si>
  <si>
    <t>Mitchell Peter</t>
  </si>
  <si>
    <t>Jack Ken</t>
  </si>
  <si>
    <t xml:space="preserve">Anderson Matthew </t>
  </si>
  <si>
    <t>Swan Anthony</t>
  </si>
  <si>
    <t>Deane-Johns Lucien</t>
  </si>
  <si>
    <t>Van Hattum Ash</t>
  </si>
  <si>
    <t>Dunn Lachlan</t>
  </si>
  <si>
    <t>Jarvis Robert</t>
  </si>
  <si>
    <t>1st XI</t>
  </si>
  <si>
    <t>Hendry Alex</t>
  </si>
  <si>
    <t>Eldridge, Amrith F</t>
  </si>
  <si>
    <t>Sriskandarajah, Sathesh</t>
  </si>
  <si>
    <t>Basoor, Kieran</t>
  </si>
  <si>
    <t>Swan, Anthony</t>
  </si>
  <si>
    <t>Melissinos, Benjamin</t>
  </si>
  <si>
    <t>Giudice, Ben B</t>
  </si>
  <si>
    <t>Basoor, Kieran X</t>
  </si>
  <si>
    <t>Posar, Lachlan</t>
  </si>
  <si>
    <t>Adams, Daniel</t>
  </si>
  <si>
    <t>Jhamvar, Amol</t>
  </si>
  <si>
    <t>Anderson, Riley</t>
  </si>
  <si>
    <t>Mitchell, Peter J</t>
  </si>
  <si>
    <t>LOC</t>
  </si>
  <si>
    <t>Tamburrino, Joseph</t>
  </si>
  <si>
    <t>Menon, Vijay</t>
  </si>
  <si>
    <t>Michelson, Callum</t>
  </si>
  <si>
    <t>Livesley, Ross</t>
  </si>
  <si>
    <t>Szabo, Tomas</t>
  </si>
  <si>
    <t>Keogh, Mitch</t>
  </si>
  <si>
    <t>Pudney, Matthew</t>
  </si>
  <si>
    <t>Bohan, Patrick</t>
  </si>
  <si>
    <t>Michelson, Trent</t>
  </si>
  <si>
    <t>VETS C</t>
  </si>
  <si>
    <t>Bevilacqua, Robert</t>
  </si>
  <si>
    <t>Smith, Mark</t>
  </si>
  <si>
    <t>Wickman, Mark P</t>
  </si>
  <si>
    <t>Hyde, Nathan</t>
  </si>
  <si>
    <t>fernando, niv</t>
  </si>
  <si>
    <t>Wedrien, Jason</t>
  </si>
  <si>
    <t>VETS E</t>
  </si>
  <si>
    <t>Melissinos, Tass</t>
  </si>
  <si>
    <t>Wildie, Andrew</t>
  </si>
  <si>
    <t>Getley, Stuart</t>
  </si>
  <si>
    <t>Morton, Baden</t>
  </si>
  <si>
    <t>Woods, Graham</t>
  </si>
  <si>
    <t>Neaves, Bill</t>
  </si>
  <si>
    <t>Vine, Darryl</t>
  </si>
  <si>
    <t>Anderson, Grareme X</t>
  </si>
  <si>
    <t>Lyons, Jack</t>
  </si>
  <si>
    <t>B Turf Sturgess Shield</t>
  </si>
  <si>
    <t>B Synthetic Holzer Shield</t>
  </si>
  <si>
    <t>LOC 2 RW Laws Shield</t>
  </si>
  <si>
    <t>C Division - Veterans</t>
  </si>
  <si>
    <t>E North Division - Veterans</t>
  </si>
  <si>
    <t xml:space="preserve">Kookaburra T20 Cup </t>
  </si>
  <si>
    <t>Eldridge</t>
  </si>
  <si>
    <t xml:space="preserve"> Amrith F</t>
  </si>
  <si>
    <t xml:space="preserve"> Daniel</t>
  </si>
  <si>
    <t>Sriskandarajah</t>
  </si>
  <si>
    <t xml:space="preserve"> Mark</t>
  </si>
  <si>
    <t>Lamb</t>
  </si>
  <si>
    <t xml:space="preserve"> Trent</t>
  </si>
  <si>
    <t xml:space="preserve"> Lachlan</t>
  </si>
  <si>
    <t xml:space="preserve"> Matthew</t>
  </si>
  <si>
    <t xml:space="preserve"> Kieran</t>
  </si>
  <si>
    <t xml:space="preserve"> Benjamin</t>
  </si>
  <si>
    <t xml:space="preserve"> Harman</t>
  </si>
  <si>
    <t>Giudice</t>
  </si>
  <si>
    <t xml:space="preserve"> Ben B</t>
  </si>
  <si>
    <t xml:space="preserve"> Kieran X</t>
  </si>
  <si>
    <t>Posar</t>
  </si>
  <si>
    <t>Adams</t>
  </si>
  <si>
    <t>Jhamvar</t>
  </si>
  <si>
    <t xml:space="preserve"> Amol</t>
  </si>
  <si>
    <t xml:space="preserve"> Rhys</t>
  </si>
  <si>
    <t xml:space="preserve"> Riley</t>
  </si>
  <si>
    <t xml:space="preserve"> Peter J</t>
  </si>
  <si>
    <t xml:space="preserve"> Joseph</t>
  </si>
  <si>
    <t xml:space="preserve"> Andrew</t>
  </si>
  <si>
    <t xml:space="preserve"> Vijay</t>
  </si>
  <si>
    <t xml:space="preserve"> Callum</t>
  </si>
  <si>
    <t xml:space="preserve"> Ross</t>
  </si>
  <si>
    <t xml:space="preserve"> Tomas</t>
  </si>
  <si>
    <t>Keogh</t>
  </si>
  <si>
    <t xml:space="preserve"> Mitch</t>
  </si>
  <si>
    <t>Pudney</t>
  </si>
  <si>
    <t xml:space="preserve"> Patrick</t>
  </si>
  <si>
    <t>Bevilacqua</t>
  </si>
  <si>
    <t xml:space="preserve"> Robert</t>
  </si>
  <si>
    <t xml:space="preserve"> Mark P</t>
  </si>
  <si>
    <t>Hyde</t>
  </si>
  <si>
    <t xml:space="preserve"> Nathan</t>
  </si>
  <si>
    <t>fernando</t>
  </si>
  <si>
    <t xml:space="preserve"> niv</t>
  </si>
  <si>
    <t xml:space="preserve"> Jason</t>
  </si>
  <si>
    <t xml:space="preserve"> Tass</t>
  </si>
  <si>
    <t>Wildie</t>
  </si>
  <si>
    <t xml:space="preserve"> Stuart</t>
  </si>
  <si>
    <t xml:space="preserve"> Baden</t>
  </si>
  <si>
    <t xml:space="preserve"> Graham</t>
  </si>
  <si>
    <t>Neaves</t>
  </si>
  <si>
    <t xml:space="preserve"> Bill</t>
  </si>
  <si>
    <t>Vine</t>
  </si>
  <si>
    <t xml:space="preserve"> Darryl</t>
  </si>
  <si>
    <t xml:space="preserve"> Grareme X</t>
  </si>
  <si>
    <t>Lyons</t>
  </si>
  <si>
    <t xml:space="preserve"> Jack</t>
  </si>
  <si>
    <t>2014/15</t>
  </si>
  <si>
    <t>0th XI</t>
  </si>
  <si>
    <t>Lamb Trent</t>
  </si>
  <si>
    <t>Sathesh</t>
  </si>
  <si>
    <t>William W</t>
  </si>
  <si>
    <t>Hundel  Harman</t>
  </si>
  <si>
    <t>Perriman Don</t>
  </si>
  <si>
    <t>Raikes Anthony</t>
  </si>
  <si>
    <t>Reed Jackson</t>
  </si>
  <si>
    <t>Stonehouse William W</t>
  </si>
  <si>
    <t>Upton  Rhys</t>
  </si>
  <si>
    <t>YEAR</t>
  </si>
  <si>
    <t>1STS</t>
  </si>
  <si>
    <t>2NDS</t>
  </si>
  <si>
    <t>3RDS</t>
  </si>
  <si>
    <t>4THS</t>
  </si>
  <si>
    <t>5THS</t>
  </si>
  <si>
    <t>2000/2001</t>
  </si>
  <si>
    <t>2001/2002</t>
  </si>
  <si>
    <t>2002/2003</t>
  </si>
  <si>
    <t>2004/2005</t>
  </si>
  <si>
    <t>2005/2006</t>
  </si>
  <si>
    <t>2006/2007</t>
  </si>
  <si>
    <t>2007/2008</t>
  </si>
  <si>
    <t>2008/2009</t>
  </si>
  <si>
    <t>2009/2010</t>
  </si>
  <si>
    <t>2010/2011</t>
  </si>
  <si>
    <t>2011/2012</t>
  </si>
  <si>
    <t>2012/2013</t>
  </si>
  <si>
    <t>2013/2014</t>
  </si>
  <si>
    <t>2014/2015</t>
  </si>
  <si>
    <t>2015/2016</t>
  </si>
  <si>
    <t>2003/2004</t>
  </si>
  <si>
    <t>1998/1999</t>
  </si>
  <si>
    <t>1997/1998</t>
  </si>
  <si>
    <t>1996/1997</t>
  </si>
  <si>
    <t>1995/1996</t>
  </si>
  <si>
    <t>1994/1995</t>
  </si>
  <si>
    <t>1993/1994</t>
  </si>
  <si>
    <t>1992/1993</t>
  </si>
  <si>
    <t>1991/1992</t>
  </si>
  <si>
    <t>1990/1991</t>
  </si>
  <si>
    <t>1989/1990</t>
  </si>
  <si>
    <t>1988/1989</t>
  </si>
  <si>
    <t>1987/1988</t>
  </si>
  <si>
    <t>1986/1987</t>
  </si>
  <si>
    <t>1985/1986</t>
  </si>
  <si>
    <t>1978/1979</t>
  </si>
  <si>
    <t>1968/1969</t>
  </si>
  <si>
    <t>1984/1985</t>
  </si>
  <si>
    <t>1983/1984</t>
  </si>
  <si>
    <t>1982/1983</t>
  </si>
  <si>
    <t>1981/1982</t>
  </si>
  <si>
    <t>1980/1981</t>
  </si>
  <si>
    <t>1979/1980</t>
  </si>
  <si>
    <t>1977/1978</t>
  </si>
  <si>
    <t>1976/1977</t>
  </si>
  <si>
    <t>1975/1976</t>
  </si>
  <si>
    <t>1974/1975</t>
  </si>
  <si>
    <t>1973/1974</t>
  </si>
  <si>
    <t>1972/1973</t>
  </si>
  <si>
    <t>1971/1972</t>
  </si>
  <si>
    <t>1970/1971</t>
  </si>
  <si>
    <t>1969/1970</t>
  </si>
  <si>
    <t>1967/1968</t>
  </si>
  <si>
    <t>1966/1967</t>
  </si>
  <si>
    <t>1965/1966</t>
  </si>
  <si>
    <t>1964/1965</t>
  </si>
  <si>
    <t>1963/1964</t>
  </si>
  <si>
    <t>1962/1963</t>
  </si>
  <si>
    <t>PDF</t>
  </si>
  <si>
    <t>MYCRICKET</t>
  </si>
  <si>
    <t>Yes</t>
  </si>
  <si>
    <t>No</t>
  </si>
  <si>
    <t>SCOREBOOK</t>
  </si>
  <si>
    <t>??</t>
  </si>
  <si>
    <t>1961/1962</t>
  </si>
  <si>
    <t>1960/1961</t>
  </si>
  <si>
    <t>1959/1960</t>
  </si>
  <si>
    <t>1958/1959</t>
  </si>
  <si>
    <t>1957/1958</t>
  </si>
  <si>
    <t>1956/1957</t>
  </si>
  <si>
    <t>1955/1956</t>
  </si>
  <si>
    <t>1954/1955</t>
  </si>
  <si>
    <t>1953/1954</t>
  </si>
  <si>
    <t>1952/1953</t>
  </si>
  <si>
    <t>1951/1952</t>
  </si>
  <si>
    <t>1950/1951</t>
  </si>
  <si>
    <t>1949/1950</t>
  </si>
  <si>
    <t>1948/1949</t>
  </si>
  <si>
    <t>1947/1948</t>
  </si>
  <si>
    <t>1945/1946</t>
  </si>
  <si>
    <t>1946/1947</t>
  </si>
  <si>
    <t>1944/1945</t>
  </si>
  <si>
    <t>1943/1944</t>
  </si>
  <si>
    <t>1942/1943</t>
  </si>
  <si>
    <t>1941/1942</t>
  </si>
  <si>
    <t>1940/1941</t>
  </si>
  <si>
    <t>1939/1940</t>
  </si>
  <si>
    <t>1938/1939</t>
  </si>
  <si>
    <t>1937/1938</t>
  </si>
  <si>
    <t>1936/1937</t>
  </si>
  <si>
    <t>1935/1936</t>
  </si>
  <si>
    <t>1934/1935</t>
  </si>
  <si>
    <t>1933/1934</t>
  </si>
  <si>
    <t>1932/1933</t>
  </si>
  <si>
    <t>1931/1932</t>
  </si>
  <si>
    <t>1930/1931</t>
  </si>
  <si>
    <t>1929/1930</t>
  </si>
  <si>
    <t>1928/1929</t>
  </si>
  <si>
    <t>1927/1928</t>
  </si>
  <si>
    <t>1926/1927</t>
  </si>
  <si>
    <t>1925/1926</t>
  </si>
  <si>
    <t>1924/1925</t>
  </si>
  <si>
    <t>1923/1924</t>
  </si>
  <si>
    <t>1922/1923</t>
  </si>
  <si>
    <t>1921/1922</t>
  </si>
  <si>
    <t>*</t>
  </si>
  <si>
    <t>*Not sure if book is 1st or 2nds</t>
  </si>
  <si>
    <t>Yes C</t>
  </si>
  <si>
    <t>Yes B</t>
  </si>
  <si>
    <t>Yes Senior Reserve</t>
  </si>
  <si>
    <t>Yes D</t>
  </si>
  <si>
    <t>Yes A Matting</t>
  </si>
  <si>
    <t>player_id</t>
  </si>
  <si>
    <t>player_name</t>
  </si>
  <si>
    <t>grade:ECA:Dunstan Shield</t>
  </si>
  <si>
    <t>grade:ECA:A Turf (Wright Shield)</t>
  </si>
  <si>
    <t>grade:ECA:B Turf (Sturgess Shield)</t>
  </si>
  <si>
    <t>grade:ECA:C Turf (Armstrong Shield)</t>
  </si>
  <si>
    <t>grade:ECA:D Turf (Thomson Shield)</t>
  </si>
  <si>
    <t>grade:ECA:A Synthetic(Shaw Shield)</t>
  </si>
  <si>
    <t>grade:ECA:B1 Blue</t>
  </si>
  <si>
    <t>grade:ECA:B Synthetic (Holzer Shield)</t>
  </si>
  <si>
    <t>grade:ECA:B2 Blue</t>
  </si>
  <si>
    <t>grade:ECA:C Synthetic (Wilson Shield)</t>
  </si>
  <si>
    <t>grade:ECA:D Synthetic (Merrell Shield)</t>
  </si>
  <si>
    <t>grade:ECA:C1 (C Gold)</t>
  </si>
  <si>
    <t>grade:ECA:D Gold</t>
  </si>
  <si>
    <t>grade:ECA:LOC 1 (McCarthy Shield)</t>
  </si>
  <si>
    <t>grade:ECA:LOC 2 (RW Laws Shield)</t>
  </si>
  <si>
    <t>grade:ECA:Kookaburra T20 Cup (www.kookaburra.biz)</t>
  </si>
  <si>
    <t>total</t>
  </si>
  <si>
    <t>Stonehouse, Lachlan</t>
  </si>
  <si>
    <t>Kilner, Michael</t>
  </si>
  <si>
    <t>Juler, Michael</t>
  </si>
  <si>
    <t>Porta, Daniel</t>
  </si>
  <si>
    <t>Worthington, Harry</t>
  </si>
  <si>
    <t>Mitchell, David</t>
  </si>
  <si>
    <t>Sharpe, Jackson</t>
  </si>
  <si>
    <t>Wilson, James</t>
  </si>
  <si>
    <t>Small, Mitchell</t>
  </si>
  <si>
    <t>Keys, Tom</t>
  </si>
  <si>
    <t>Privitera, Lee</t>
  </si>
  <si>
    <t>Dalliston, Shane</t>
  </si>
  <si>
    <t>Gunatilake, padmal</t>
  </si>
  <si>
    <t>Small, Mathew</t>
  </si>
  <si>
    <t>Barcham, Alistar</t>
  </si>
  <si>
    <t>Kars, Adrian</t>
  </si>
  <si>
    <t>Woods, James</t>
  </si>
  <si>
    <t>Dunn, James</t>
  </si>
  <si>
    <t>Edgar, James D</t>
  </si>
  <si>
    <t>Law, Andrew</t>
  </si>
  <si>
    <t>Swan, Mark</t>
  </si>
  <si>
    <t>Maharaj, Nigel</t>
  </si>
  <si>
    <t>Canterbury, Jay</t>
  </si>
  <si>
    <t>Walsh, Stephen</t>
  </si>
  <si>
    <t>Kish, Steve</t>
  </si>
  <si>
    <t>Luff, Ronald</t>
  </si>
  <si>
    <t>Chisholm, Cameron</t>
  </si>
  <si>
    <t>Wood, James</t>
  </si>
  <si>
    <t>Kars, Luke</t>
  </si>
  <si>
    <t>Anderson, Matthew L</t>
  </si>
  <si>
    <t>Male, Andrew</t>
  </si>
  <si>
    <t>Tamburrino, Anthony</t>
  </si>
  <si>
    <t>Wright, Mark</t>
  </si>
  <si>
    <t>Mariswamy, Arul</t>
  </si>
  <si>
    <t>Byrnes, Thomas</t>
  </si>
  <si>
    <t>Vadivelu, Venkatesh</t>
  </si>
  <si>
    <t>Kann, Dean</t>
  </si>
  <si>
    <t>Darcy, Glenn</t>
  </si>
  <si>
    <t>Fleming, Thomas</t>
  </si>
  <si>
    <t>Stonehouse, William W</t>
  </si>
  <si>
    <t>Barnett, Paul</t>
  </si>
  <si>
    <t>Melissinos, Daniel</t>
  </si>
  <si>
    <t>Doak, John</t>
  </si>
  <si>
    <t>Grose, Sam</t>
  </si>
  <si>
    <t>Godakumbura, Anjula</t>
  </si>
  <si>
    <t>Adey, Darren</t>
  </si>
  <si>
    <t>Kars, Simon</t>
  </si>
  <si>
    <t>Dunn, Michael G</t>
  </si>
  <si>
    <t>Tovenati, Julian</t>
  </si>
  <si>
    <t>Barkla, Ricky</t>
  </si>
  <si>
    <t>Middleton, Ben</t>
  </si>
  <si>
    <t>Berryman, Roger</t>
  </si>
  <si>
    <t>Giesen-White, Daniel</t>
  </si>
  <si>
    <t>Canterbury, Nicky</t>
  </si>
  <si>
    <t>Mannerheim, Ashley</t>
  </si>
  <si>
    <t>Tolson, Ernest R</t>
  </si>
  <si>
    <t>hobbs, leight</t>
  </si>
  <si>
    <t>Jayemanne, Suren</t>
  </si>
  <si>
    <t>Coghlan, Matthew</t>
  </si>
  <si>
    <t>Hamilton, Jamie</t>
  </si>
  <si>
    <t>Kerr, Jon D</t>
  </si>
  <si>
    <t>Marcakis, Ben</t>
  </si>
  <si>
    <t>Plunkett, Craig</t>
  </si>
  <si>
    <t>Raikes, Stephen</t>
  </si>
  <si>
    <t>Proud, Peter</t>
  </si>
  <si>
    <t>Massie, Jarrod D</t>
  </si>
  <si>
    <t>Hendry, Michael</t>
  </si>
  <si>
    <t>Radloff, Conor</t>
  </si>
  <si>
    <t>Baker, Neil</t>
  </si>
  <si>
    <t>Phelps, Tim</t>
  </si>
  <si>
    <t>Raikes, Anthony</t>
  </si>
  <si>
    <t>Jack, Ken</t>
  </si>
  <si>
    <t>Elliot, John</t>
  </si>
  <si>
    <t>Needham, Scott</t>
  </si>
  <si>
    <t>Kumar, Varun</t>
  </si>
  <si>
    <t>Dart, Joshua G</t>
  </si>
  <si>
    <t>Yuille, Darcy</t>
  </si>
  <si>
    <t>Heyes, Michael J</t>
  </si>
  <si>
    <t>Hook, Michael</t>
  </si>
  <si>
    <t>Kumar, Vinay R</t>
  </si>
  <si>
    <t>Irvine, Michael</t>
  </si>
  <si>
    <t>Hendry, Nicholas</t>
  </si>
  <si>
    <t>Sgarioto, John</t>
  </si>
  <si>
    <t>Agars, Jason M</t>
  </si>
  <si>
    <t>Porta, Mark</t>
  </si>
  <si>
    <t>Hundel, Harman</t>
  </si>
  <si>
    <t>Lovus, Colin</t>
  </si>
  <si>
    <t>Reid, Kenny</t>
  </si>
  <si>
    <t>Killmister, Hugh</t>
  </si>
  <si>
    <t>Hodgens, Travis</t>
  </si>
  <si>
    <t>Upton, Rhys</t>
  </si>
  <si>
    <t>Foote, Andrew</t>
  </si>
  <si>
    <t>Scott, Tom</t>
  </si>
  <si>
    <t>Birt, James R</t>
  </si>
  <si>
    <t>Peris, Dilan D</t>
  </si>
  <si>
    <t>Dunn, Peter</t>
  </si>
  <si>
    <t>Jewitt, Nicholas</t>
  </si>
  <si>
    <t>Beech, Andrew</t>
  </si>
  <si>
    <t>Wanigarathne, Kusal</t>
  </si>
  <si>
    <t>Smithers, Lachlan</t>
  </si>
  <si>
    <t>Khan, Shahram</t>
  </si>
  <si>
    <t>Lamb, Trent</t>
  </si>
  <si>
    <t>Powell, Lachie</t>
  </si>
  <si>
    <t>Kumar, Jitender</t>
  </si>
  <si>
    <t>Niven, Keith</t>
  </si>
  <si>
    <t>Meehan, Will</t>
  </si>
  <si>
    <t>West, David</t>
  </si>
  <si>
    <t>Sharp, Liam M</t>
  </si>
  <si>
    <t>Chhabra, Yatin</t>
  </si>
  <si>
    <t>Sharma, Pradeep</t>
  </si>
  <si>
    <t>Wekselman, Avi</t>
  </si>
  <si>
    <t>O'Shea, Danny F</t>
  </si>
  <si>
    <t>Connell, Stuart E</t>
  </si>
  <si>
    <t>Urrutia, Wilson</t>
  </si>
  <si>
    <t>Muscat, Peter</t>
  </si>
  <si>
    <t>Baron, Joshua</t>
  </si>
  <si>
    <t>Jenkins, Len</t>
  </si>
  <si>
    <t>Williamson, Steven</t>
  </si>
  <si>
    <t>Hassold, Greg</t>
  </si>
  <si>
    <t>Ahmadi, Iraj</t>
  </si>
  <si>
    <t>chinima, j</t>
  </si>
  <si>
    <t>cox, x</t>
  </si>
  <si>
    <t>Atkins, Craig</t>
  </si>
  <si>
    <t>Pandit, Rohan</t>
  </si>
  <si>
    <t>Niven, Paul</t>
  </si>
  <si>
    <t>Walton, Adrian</t>
  </si>
  <si>
    <t>Canterbury, Tony</t>
  </si>
  <si>
    <t>Clancy, John</t>
  </si>
  <si>
    <t>O'Brien, Beau</t>
  </si>
  <si>
    <t>Ennis, Joshua</t>
  </si>
  <si>
    <t>Foster, Rod</t>
  </si>
  <si>
    <t>Innes, Cade</t>
  </si>
  <si>
    <t>Weghorn, James</t>
  </si>
  <si>
    <t>Bohan, Michael</t>
  </si>
  <si>
    <t>Hamilton, Sam X</t>
  </si>
  <si>
    <t>Fraser, Daniel</t>
  </si>
  <si>
    <t>Dhananjay, Bhatia</t>
  </si>
  <si>
    <t>Grace, Michael A</t>
  </si>
  <si>
    <t>Cruz, Jude</t>
  </si>
  <si>
    <t>Siriwardane, Rishi</t>
  </si>
  <si>
    <t>burley, grant</t>
  </si>
  <si>
    <t>Gale, I</t>
  </si>
  <si>
    <t>murilitharan, x</t>
  </si>
  <si>
    <t>Sirisena, Kapil</t>
  </si>
  <si>
    <t>Gohli, Niketu</t>
  </si>
  <si>
    <t>Waller, Rhys</t>
  </si>
  <si>
    <t>mitchell, colin</t>
  </si>
  <si>
    <t>Chisholm, Lachlan</t>
  </si>
  <si>
    <t>Anderson, Paul</t>
  </si>
  <si>
    <t>Mooney, Liam</t>
  </si>
  <si>
    <t>Trivedi, Parthiv</t>
  </si>
  <si>
    <t>Cooper, David</t>
  </si>
  <si>
    <t>Contin, Nathan</t>
  </si>
  <si>
    <t>mitchell, j</t>
  </si>
  <si>
    <t>Reed, Jackson</t>
  </si>
  <si>
    <t>Warner, Peter</t>
  </si>
  <si>
    <t>Guagas, Alexi</t>
  </si>
  <si>
    <t>McDonald, Ian</t>
  </si>
  <si>
    <t>Wain, Stephen A</t>
  </si>
  <si>
    <t>Abeysinghe, Dillim</t>
  </si>
  <si>
    <t>liyanage, Neville</t>
  </si>
  <si>
    <t>McDonald, a</t>
  </si>
  <si>
    <t>di florio, d</t>
  </si>
  <si>
    <t>wilson, d</t>
  </si>
  <si>
    <t>Perera, M.</t>
  </si>
  <si>
    <t>Edgar, John</t>
  </si>
  <si>
    <t>Malysiak, Ben</t>
  </si>
  <si>
    <t>Malysiak, Joshua</t>
  </si>
  <si>
    <t>Keys, David</t>
  </si>
  <si>
    <t>cox, Adrian</t>
  </si>
  <si>
    <t>Phillips, Damian M</t>
  </si>
  <si>
    <t>Vimawala, Viraj</t>
  </si>
  <si>
    <t>Blackman, Scott</t>
  </si>
  <si>
    <t>Munro, Ryan</t>
  </si>
  <si>
    <t>Lockey, David</t>
  </si>
  <si>
    <t>Rundell, Matthew</t>
  </si>
  <si>
    <t>Van Hattum, Ash</t>
  </si>
  <si>
    <t>farrell, a</t>
  </si>
  <si>
    <t>culkin, M</t>
  </si>
  <si>
    <t>patel, d</t>
  </si>
  <si>
    <t>Sotiropoulos, Nick</t>
  </si>
  <si>
    <t>Hudson, Brett</t>
  </si>
  <si>
    <t>Newton, Tim</t>
  </si>
  <si>
    <t>Evensen, Christian</t>
  </si>
  <si>
    <t>Wood, John</t>
  </si>
  <si>
    <t>Dunn, Lachlan A</t>
  </si>
  <si>
    <t>Malysiak, Richard</t>
  </si>
  <si>
    <t>Bryant, Mason</t>
  </si>
  <si>
    <t>Sharp, Michael</t>
  </si>
  <si>
    <t>Singh, Prabhpal</t>
  </si>
  <si>
    <t>Conlan, Dean</t>
  </si>
  <si>
    <t>Swan, Peter</t>
  </si>
  <si>
    <t>Davis, Lee W</t>
  </si>
  <si>
    <t>Sharma, Praveen</t>
  </si>
  <si>
    <t>Proud, Hayden X</t>
  </si>
  <si>
    <t>Pain, D</t>
  </si>
  <si>
    <t>tolson, Brett</t>
  </si>
  <si>
    <t>Jarvis, Greg J</t>
  </si>
  <si>
    <t>Reed, David</t>
  </si>
  <si>
    <t>McKean, Patrick</t>
  </si>
  <si>
    <t>Fielden, Malcolm</t>
  </si>
  <si>
    <t>February, Robin</t>
  </si>
  <si>
    <t>Wilson, Michael P</t>
  </si>
  <si>
    <t>Mottram, Andrew</t>
  </si>
  <si>
    <t>McDowell, Stuart</t>
  </si>
  <si>
    <t>De Silva, Sanjeey</t>
  </si>
  <si>
    <t>Grealey, Tom</t>
  </si>
  <si>
    <t>Jewitt, Jim</t>
  </si>
  <si>
    <t>Possobon, Peter</t>
  </si>
  <si>
    <t>Hutchinson, Elliott</t>
  </si>
  <si>
    <t>Morris, Matthew</t>
  </si>
  <si>
    <t>James, Ryan</t>
  </si>
  <si>
    <t>De Andrade, Nelson</t>
  </si>
  <si>
    <t>Phelps, Andrew</t>
  </si>
  <si>
    <t>Khan, Imran</t>
  </si>
  <si>
    <t>Patel, Milind</t>
  </si>
  <si>
    <t>Atre, Madhu</t>
  </si>
  <si>
    <t>Knight, Stephen</t>
  </si>
  <si>
    <t>Birt, James</t>
  </si>
  <si>
    <t>dart, jayden</t>
  </si>
  <si>
    <t>Pandit, Liam</t>
  </si>
  <si>
    <t>ritchie, simon</t>
  </si>
  <si>
    <t>Ciaravolo, Sam</t>
  </si>
  <si>
    <t>Darcy, Liam</t>
  </si>
  <si>
    <t>Choy, Travis</t>
  </si>
  <si>
    <t>Waterhouse, Adam</t>
  </si>
  <si>
    <t>Hickey, Jordon</t>
  </si>
  <si>
    <t>Amarsakera, X</t>
  </si>
  <si>
    <t>manning, T</t>
  </si>
  <si>
    <t>jadeja, J</t>
  </si>
  <si>
    <t>vanderwulf, p</t>
  </si>
  <si>
    <t>harman, M</t>
  </si>
  <si>
    <t>shaw, t</t>
  </si>
  <si>
    <t>Salvatico, Paul E</t>
  </si>
  <si>
    <t>James, Matthew</t>
  </si>
  <si>
    <t>Pearson, Ryan A</t>
  </si>
  <si>
    <t>Barnet, Peter R</t>
  </si>
  <si>
    <t>Seddon, Paul</t>
  </si>
  <si>
    <t>Volpato, James</t>
  </si>
  <si>
    <t>Bourke, Edward</t>
  </si>
  <si>
    <t>Borland, Michael</t>
  </si>
  <si>
    <t>Hunter, Tim</t>
  </si>
  <si>
    <t>Mazurek, Joel</t>
  </si>
  <si>
    <t>Fraser, Scott J</t>
  </si>
  <si>
    <t>Hooper, Wade</t>
  </si>
  <si>
    <t>Jewitt, Chris</t>
  </si>
  <si>
    <t>Patterson, Callum</t>
  </si>
  <si>
    <t>Shimmen, Adam</t>
  </si>
  <si>
    <t>Sherman, Geoff</t>
  </si>
  <si>
    <t>Heyes, Jeremy</t>
  </si>
  <si>
    <t>Johanesen, Andrew</t>
  </si>
  <si>
    <t>Atilemile, Gerard</t>
  </si>
  <si>
    <t>Werner, James</t>
  </si>
  <si>
    <t>Yosiffidis, James</t>
  </si>
  <si>
    <t>Cooney, Nicholas</t>
  </si>
  <si>
    <t>Chaplin, Isaac</t>
  </si>
  <si>
    <t>elliott, shane</t>
  </si>
  <si>
    <t>Fernando, Thilina</t>
  </si>
  <si>
    <t>Grace, Anthony</t>
  </si>
  <si>
    <t>Hunter, Tristan</t>
  </si>
  <si>
    <t>Singh, Karanveer</t>
  </si>
  <si>
    <t>Connolly, Joe</t>
  </si>
  <si>
    <t>Shaw, Henry</t>
  </si>
  <si>
    <t>Hill, Craig M</t>
  </si>
  <si>
    <t>Spinks, Ray</t>
  </si>
  <si>
    <t>Pettenon, Paul</t>
  </si>
  <si>
    <t>Lazaro, Lloyd</t>
  </si>
  <si>
    <t>Fleming, Tim</t>
  </si>
  <si>
    <t>Tuli, Dheeraj</t>
  </si>
  <si>
    <t>Alexander, Duncan</t>
  </si>
  <si>
    <t>Easwavalingam, Sanjanesh</t>
  </si>
  <si>
    <t>McBeth, Daniel</t>
  </si>
  <si>
    <t>Bowden, Andrew</t>
  </si>
  <si>
    <t>Lindsay, Hamish</t>
  </si>
  <si>
    <t>Goode, Chris</t>
  </si>
  <si>
    <t>Singh, Manindeer</t>
  </si>
  <si>
    <t>Littler, Michael</t>
  </si>
  <si>
    <t>Gill, Ryan</t>
  </si>
  <si>
    <t>Curwood, Nicholas P</t>
  </si>
  <si>
    <t>Munter, James</t>
  </si>
  <si>
    <t>Ilott, Luke</t>
  </si>
  <si>
    <t>Henderson, Chris</t>
  </si>
  <si>
    <t>scott, david</t>
  </si>
  <si>
    <t>walsh, R</t>
  </si>
  <si>
    <t>nolan, d</t>
  </si>
  <si>
    <t>hendry, alex</t>
  </si>
  <si>
    <t>hooley, l</t>
  </si>
  <si>
    <t>crowe, M</t>
  </si>
  <si>
    <t>oribon, j</t>
  </si>
  <si>
    <t>pittorino, d</t>
  </si>
  <si>
    <t>fleming, e</t>
  </si>
  <si>
    <t>Stewart, Fletcher</t>
  </si>
  <si>
    <t>Larkin, M</t>
  </si>
  <si>
    <t>hamilton, R</t>
  </si>
  <si>
    <t>evans, T</t>
  </si>
  <si>
    <t>muttian, m</t>
  </si>
  <si>
    <t>contessotto, c</t>
  </si>
  <si>
    <t>scardamaglia, p</t>
  </si>
  <si>
    <t>lewis, s</t>
  </si>
  <si>
    <t>youings, x</t>
  </si>
  <si>
    <t>grace, K</t>
  </si>
  <si>
    <t>mccorkell, x</t>
  </si>
  <si>
    <t>scott, p</t>
  </si>
  <si>
    <t>scott, colin</t>
  </si>
  <si>
    <t>Proud, Hayden</t>
  </si>
  <si>
    <t>Perriman, Don</t>
  </si>
  <si>
    <t>perera, k</t>
  </si>
  <si>
    <t>o'connor, D</t>
  </si>
  <si>
    <t>nunn, c</t>
  </si>
  <si>
    <t>meehan, s</t>
  </si>
  <si>
    <t>Legoe, Charlie</t>
  </si>
  <si>
    <t>Lee, Wayne</t>
  </si>
  <si>
    <t>kennedy, s</t>
  </si>
  <si>
    <t>Horn, David</t>
  </si>
  <si>
    <t>Hayden, Warren J</t>
  </si>
  <si>
    <t>Hawkins, Andrew</t>
  </si>
  <si>
    <t>Grose, Jeff</t>
  </si>
  <si>
    <t>dryden, d</t>
  </si>
  <si>
    <t>Davies, eric</t>
  </si>
  <si>
    <t>clarke, l</t>
  </si>
  <si>
    <t>Berryman, Stuart</t>
  </si>
  <si>
    <t>bartlem, b</t>
  </si>
  <si>
    <t>Yes JDs</t>
  </si>
  <si>
    <t>No Team</t>
  </si>
  <si>
    <t>Tally from 98/99 Annual report</t>
  </si>
  <si>
    <t>Fielden, M</t>
  </si>
  <si>
    <t>Melville, A</t>
  </si>
  <si>
    <t>Hendry, M</t>
  </si>
  <si>
    <t>Grose, J</t>
  </si>
  <si>
    <t>Jennings, C</t>
  </si>
  <si>
    <t>Clements, G</t>
  </si>
  <si>
    <t>DeKretser, D</t>
  </si>
  <si>
    <t>Booth, B</t>
  </si>
  <si>
    <t>Barrow, I*</t>
  </si>
  <si>
    <t>Moore, A</t>
  </si>
  <si>
    <t>Warner, Max</t>
  </si>
  <si>
    <t>Hall, G</t>
  </si>
  <si>
    <t>Melville, E*</t>
  </si>
  <si>
    <t>Considine, I</t>
  </si>
  <si>
    <t>Hill, R</t>
  </si>
  <si>
    <t>Price, D*</t>
  </si>
  <si>
    <t>Collins, J</t>
  </si>
  <si>
    <t>Mills, R</t>
  </si>
  <si>
    <t>Hill, I</t>
  </si>
  <si>
    <t>Taylor, G</t>
  </si>
  <si>
    <t>Wulz, R</t>
  </si>
  <si>
    <t>Philp, J</t>
  </si>
  <si>
    <t>Grace, A</t>
  </si>
  <si>
    <t>Wemyss, R</t>
  </si>
  <si>
    <t>Hill, B</t>
  </si>
  <si>
    <t>Vadiveloo, P</t>
  </si>
  <si>
    <t>Teasdale, D</t>
  </si>
  <si>
    <t>McMahon, A</t>
  </si>
  <si>
    <t>Hayes, G</t>
  </si>
  <si>
    <t>Fielden, R</t>
  </si>
  <si>
    <t>Swanton, M</t>
  </si>
  <si>
    <t>Lee, H</t>
  </si>
  <si>
    <t>Wilkinson, G</t>
  </si>
  <si>
    <t>Cooper R</t>
  </si>
  <si>
    <t>Brinkworth D</t>
  </si>
  <si>
    <t>Scholes N</t>
  </si>
  <si>
    <t>Loch M</t>
  </si>
  <si>
    <t>Marshall A</t>
  </si>
  <si>
    <t>Hutchinson N</t>
  </si>
  <si>
    <t>Viol M</t>
  </si>
  <si>
    <t>Furmedge J</t>
  </si>
  <si>
    <t>Rooney, R</t>
  </si>
  <si>
    <t>Parkin N</t>
  </si>
  <si>
    <t>Yes B matting</t>
  </si>
  <si>
    <t>A Gold</t>
  </si>
  <si>
    <t>D Synthetic</t>
  </si>
  <si>
    <t>1,5,6,8,9</t>
  </si>
  <si>
    <t>Grace, Michael</t>
  </si>
  <si>
    <t>Kerr, Jon</t>
  </si>
  <si>
    <t>Luff, Hugh</t>
  </si>
  <si>
    <t>Grose, Peter*</t>
  </si>
  <si>
    <t>Needs to be checked</t>
  </si>
  <si>
    <t>Confirmed</t>
  </si>
  <si>
    <t>Only 1 Game played</t>
  </si>
  <si>
    <t>Milestones</t>
  </si>
  <si>
    <t>Club cap embroidered</t>
  </si>
  <si>
    <t>Y</t>
  </si>
  <si>
    <t>Malcolm Fielden Burwood Cricket Club 300 Senior Games</t>
  </si>
  <si>
    <t>club cap 300 games embroider, etc</t>
  </si>
  <si>
    <t xml:space="preserve">Michael Hendry Burwood Cricket Club 300 Senior Games </t>
  </si>
  <si>
    <t>Luff, Ron</t>
  </si>
  <si>
    <t>Ron Luff Burwood Cricket Club 250 Senior Games</t>
  </si>
  <si>
    <t>club cap with 250 games embroider, Name and period on back with certificate and photo/stats best performances</t>
  </si>
  <si>
    <t>John Edgar BCC 200 Senior Games</t>
  </si>
  <si>
    <t>club cap with 200 on back games embroider, Name and period</t>
  </si>
  <si>
    <t>Medallion</t>
  </si>
  <si>
    <t>Lachlan Stonehouse BCC 150 Senior Games</t>
  </si>
  <si>
    <t>Medallion - name, 150 games - period</t>
  </si>
  <si>
    <t>Stephen Knight BCC 150 Senior Games</t>
  </si>
  <si>
    <t>Andrew Hawkins BCC 150 Senior Games</t>
  </si>
  <si>
    <t>Hawkins, Michael</t>
  </si>
  <si>
    <t>Michael Hawkins BCC 150 Senior Games</t>
  </si>
  <si>
    <t>Medallion - name and games (added 7/5/13)</t>
  </si>
  <si>
    <t>John Clancy                  </t>
  </si>
  <si>
    <t>John Clancy BCC 100 Senior Games                 </t>
  </si>
  <si>
    <t>Medallion - name and games</t>
  </si>
  <si>
    <t>Andrew Male BCC 100 Senior Games</t>
  </si>
  <si>
    <t>Small Mat</t>
  </si>
  <si>
    <t>Mat Small  BCC 100 Senior Games</t>
  </si>
  <si>
    <t xml:space="preserve"> James Dunn BCC 100 Senior Games</t>
  </si>
  <si>
    <t>Nigel Maharaj BCC 100 Senior Games</t>
  </si>
  <si>
    <t>Stuart berryman BCC 100 Senior Games</t>
  </si>
  <si>
    <t>Adrian Kars BCC 100 Senior Games</t>
  </si>
  <si>
    <t>Michael Juler  BCC 100 Senior Games</t>
  </si>
  <si>
    <t>Privatera, Lee</t>
  </si>
  <si>
    <t xml:space="preserve"> Lee Privatera BCC 100 Senior Games</t>
  </si>
  <si>
    <t>Andrew Law  BCC 100 Senior Games</t>
  </si>
  <si>
    <t xml:space="preserve"> Simon Kars BCC 100 Senior Games</t>
  </si>
  <si>
    <t>Michael Kilner  BCC 100 Senior Games</t>
  </si>
  <si>
    <t>BCC 150 Senior Games Played</t>
  </si>
  <si>
    <t>L Privitera</t>
  </si>
  <si>
    <t>BCC 100 Senior Games Played</t>
  </si>
  <si>
    <t>D Mitchell</t>
  </si>
  <si>
    <t>Jon Kerr</t>
  </si>
  <si>
    <t>Medallion - BCC name, 100 senior games</t>
  </si>
  <si>
    <t>Recognition</t>
  </si>
  <si>
    <t>50 games - certificate</t>
  </si>
  <si>
    <t>club cap 300 games embroider in case</t>
  </si>
  <si>
    <t>club cap 250 games embroider</t>
  </si>
  <si>
    <t>club cap 200 games embroider</t>
  </si>
  <si>
    <t>2015/16</t>
  </si>
  <si>
    <t>De Kretser</t>
  </si>
  <si>
    <t>300 cap &amp; case</t>
  </si>
  <si>
    <t>300 cap</t>
  </si>
  <si>
    <t>200 cap</t>
  </si>
  <si>
    <t>150 medal</t>
  </si>
  <si>
    <t>150 Medal</t>
  </si>
  <si>
    <t>100 medal</t>
  </si>
  <si>
    <t>Mckean, Scott</t>
  </si>
  <si>
    <t>Meehan, Matt</t>
  </si>
  <si>
    <t>Larratt, Andrew</t>
  </si>
  <si>
    <t>Templeton, Chris</t>
  </si>
  <si>
    <t>Ratnayke, c</t>
  </si>
  <si>
    <t>von haught, Marlon</t>
  </si>
  <si>
    <t>wilson, m</t>
  </si>
  <si>
    <t>collins, x</t>
  </si>
  <si>
    <t>lynch, s</t>
  </si>
  <si>
    <t>gunasekara, a</t>
  </si>
  <si>
    <t>fernando, a</t>
  </si>
  <si>
    <t>Proud Hayden</t>
  </si>
  <si>
    <t>Whittaker</t>
  </si>
  <si>
    <t>Need to notate the 2008/09 Vets books as not on system</t>
  </si>
  <si>
    <t>Sirawardene Rishi</t>
  </si>
  <si>
    <t>No- Games played in</t>
  </si>
  <si>
    <t>Martin H</t>
  </si>
  <si>
    <t>Black s</t>
  </si>
  <si>
    <t>Perera, A</t>
  </si>
  <si>
    <t>Collins x (Mark)</t>
  </si>
  <si>
    <t>crawley xx</t>
  </si>
  <si>
    <t>Gorman xx</t>
  </si>
  <si>
    <t>Nicholson xx</t>
  </si>
  <si>
    <t>Paine n</t>
  </si>
  <si>
    <t>Payne n</t>
  </si>
  <si>
    <t>Singer d</t>
  </si>
  <si>
    <t>Smith g</t>
  </si>
  <si>
    <t>Smith p</t>
  </si>
  <si>
    <t>Smith x</t>
  </si>
  <si>
    <t>Taylor xx</t>
  </si>
  <si>
    <t>Didn't play</t>
  </si>
  <si>
    <t>Jon Kerr BCC 100 Senior Games</t>
  </si>
  <si>
    <t>Steve Kish BCC 150 Senior Games</t>
  </si>
  <si>
    <t>number_matches</t>
  </si>
  <si>
    <t>batting_innings</t>
  </si>
  <si>
    <t>batting_aggregate</t>
  </si>
  <si>
    <t>batting_notouts</t>
  </si>
  <si>
    <t>number_batting_milestone_50</t>
  </si>
  <si>
    <t>number_batting_milestone_100</t>
  </si>
  <si>
    <t>number_ducks</t>
  </si>
  <si>
    <t>batting_hs</t>
  </si>
  <si>
    <t>batting_average</t>
  </si>
  <si>
    <t>batting_4s</t>
  </si>
  <si>
    <t>batting_6s</t>
  </si>
  <si>
    <t>abayasiriwardama, b</t>
  </si>
  <si>
    <t>athale, g</t>
  </si>
  <si>
    <t>avil, xx</t>
  </si>
  <si>
    <t>bacash, s</t>
  </si>
  <si>
    <t>ball, x</t>
  </si>
  <si>
    <t>ballard, a</t>
  </si>
  <si>
    <t>Basoor, Prabhu</t>
  </si>
  <si>
    <t>Beacon, Kelvin J</t>
  </si>
  <si>
    <t>Beare, Adrian</t>
  </si>
  <si>
    <t>black, s</t>
  </si>
  <si>
    <t>Blood, Michael</t>
  </si>
  <si>
    <t>brierley, a</t>
  </si>
  <si>
    <t>burley, G</t>
  </si>
  <si>
    <t>Callander, Andrew</t>
  </si>
  <si>
    <t>campbell, d</t>
  </si>
  <si>
    <t>Carnall, Daniel</t>
  </si>
  <si>
    <t>Cassidy, Wes</t>
  </si>
  <si>
    <t>cavill, b</t>
  </si>
  <si>
    <t>clark, t</t>
  </si>
  <si>
    <t>Clements, Graeme</t>
  </si>
  <si>
    <t>coleman, k</t>
  </si>
  <si>
    <t>Cornall, d</t>
  </si>
  <si>
    <t>crawley, xx</t>
  </si>
  <si>
    <t>culkin, chris</t>
  </si>
  <si>
    <t>Dalton, Nicholas</t>
  </si>
  <si>
    <t>deanejohns, l</t>
  </si>
  <si>
    <t>Dema, Joe</t>
  </si>
  <si>
    <t>Dunne, Geoff</t>
  </si>
  <si>
    <t>fernando, i</t>
  </si>
  <si>
    <t>Fernando, J</t>
  </si>
  <si>
    <t>Fielden, mx</t>
  </si>
  <si>
    <t>foots, jason</t>
  </si>
  <si>
    <t>franzi, m</t>
  </si>
  <si>
    <t>gamage, v</t>
  </si>
  <si>
    <t>Giudice, Benjamin B</t>
  </si>
  <si>
    <t>goonawardene, p</t>
  </si>
  <si>
    <t>gorman, xx</t>
  </si>
  <si>
    <t>Gunatilake, Padmal</t>
  </si>
  <si>
    <t>Gupta, A</t>
  </si>
  <si>
    <t>Gwozd, J</t>
  </si>
  <si>
    <t>hadfield, p</t>
  </si>
  <si>
    <t>hawkins, W</t>
  </si>
  <si>
    <t>Hay, Peter</t>
  </si>
  <si>
    <t>hayes, john</t>
  </si>
  <si>
    <t>healey, a</t>
  </si>
  <si>
    <t>heath, x</t>
  </si>
  <si>
    <t>heathcote, xx</t>
  </si>
  <si>
    <t>hettienia, d</t>
  </si>
  <si>
    <t>hewawasam, a</t>
  </si>
  <si>
    <t>Hill, r</t>
  </si>
  <si>
    <t>holst, x</t>
  </si>
  <si>
    <t>Horn, Peter</t>
  </si>
  <si>
    <t>Hudson, Roger</t>
  </si>
  <si>
    <t>jarvis, r</t>
  </si>
  <si>
    <t>Jenkins, Shane</t>
  </si>
  <si>
    <t>Jones, G</t>
  </si>
  <si>
    <t>jorgensen, j</t>
  </si>
  <si>
    <t>jurie, j</t>
  </si>
  <si>
    <t>Kariyawasam, Rachi</t>
  </si>
  <si>
    <t>katelis, bill</t>
  </si>
  <si>
    <t>Kelly, P</t>
  </si>
  <si>
    <t>Kemp, Ed</t>
  </si>
  <si>
    <t>kerr, andrew</t>
  </si>
  <si>
    <t>Knight, P</t>
  </si>
  <si>
    <t>Lalor, Matthew</t>
  </si>
  <si>
    <t>laxman, x</t>
  </si>
  <si>
    <t>liyanage, d</t>
  </si>
  <si>
    <t>liyanage, S</t>
  </si>
  <si>
    <t>L'Olive, Andrew</t>
  </si>
  <si>
    <t>Luff, chloe</t>
  </si>
  <si>
    <t>lyanage, dillon</t>
  </si>
  <si>
    <t>malinda, x</t>
  </si>
  <si>
    <t>Mapatuna, Carman</t>
  </si>
  <si>
    <t>martin, h</t>
  </si>
  <si>
    <t>Matheson, Tim</t>
  </si>
  <si>
    <t>mills, x</t>
  </si>
  <si>
    <t>Molden, John</t>
  </si>
  <si>
    <t>Mooney, David</t>
  </si>
  <si>
    <t>moore, xx</t>
  </si>
  <si>
    <t>moran, john</t>
  </si>
  <si>
    <t>morris, r</t>
  </si>
  <si>
    <t>Nair, S</t>
  </si>
  <si>
    <t>nicholson, xx</t>
  </si>
  <si>
    <t>O'Malley, Michael</t>
  </si>
  <si>
    <t>paine, n</t>
  </si>
  <si>
    <t>panditarutne, h</t>
  </si>
  <si>
    <t>pavlovski, x</t>
  </si>
  <si>
    <t>peiris, xx</t>
  </si>
  <si>
    <t>perera, a</t>
  </si>
  <si>
    <t>perera, R</t>
  </si>
  <si>
    <t>perera, s</t>
  </si>
  <si>
    <t>richardson, alex</t>
  </si>
  <si>
    <t>robins, n</t>
  </si>
  <si>
    <t>Robinson, Chris</t>
  </si>
  <si>
    <t>scott, s</t>
  </si>
  <si>
    <t>seca, t</t>
  </si>
  <si>
    <t>senzvirathna, c</t>
  </si>
  <si>
    <t>singer, d</t>
  </si>
  <si>
    <t>smith, g</t>
  </si>
  <si>
    <t>smith, p</t>
  </si>
  <si>
    <t>smith, x</t>
  </si>
  <si>
    <t>smyth, xx</t>
  </si>
  <si>
    <t>sowersby, d</t>
  </si>
  <si>
    <t>sowersby, j</t>
  </si>
  <si>
    <t>stapleton, b</t>
  </si>
  <si>
    <t>stehn, K</t>
  </si>
  <si>
    <t>stewart, p</t>
  </si>
  <si>
    <t>Stewart, Paul</t>
  </si>
  <si>
    <t>Swift, James</t>
  </si>
  <si>
    <t>tanner, a</t>
  </si>
  <si>
    <t>taylor, xx</t>
  </si>
  <si>
    <t>thiruvady, dj</t>
  </si>
  <si>
    <t>Tovenati, Frank</t>
  </si>
  <si>
    <t>trachi, l</t>
  </si>
  <si>
    <t>trachi, r</t>
  </si>
  <si>
    <t>Upton, Greg</t>
  </si>
  <si>
    <t>Vanderwert, Shean A</t>
  </si>
  <si>
    <t>Victor, Vinay</t>
  </si>
  <si>
    <t>walker, s</t>
  </si>
  <si>
    <t>Walker, Stewart</t>
  </si>
  <si>
    <t>Walsh, Michael</t>
  </si>
  <si>
    <t>walter, a</t>
  </si>
  <si>
    <t>Warner, Michael J</t>
  </si>
  <si>
    <t>Warner, Michael R</t>
  </si>
  <si>
    <t>waters, N</t>
  </si>
  <si>
    <t>Wemyss, Robert</t>
  </si>
  <si>
    <t>bowling_wickets</t>
  </si>
  <si>
    <t>bowling_maidens</t>
  </si>
  <si>
    <t>bowling_runs</t>
  </si>
  <si>
    <t>bowling_balls</t>
  </si>
  <si>
    <t>number_bowling_milestone_5i</t>
  </si>
  <si>
    <t>number_bowling_milestone_10m</t>
  </si>
  <si>
    <t>bowling_average</t>
  </si>
  <si>
    <t>bowling_strike_rate</t>
  </si>
  <si>
    <t>bowling_econ_rate</t>
  </si>
  <si>
    <t>best_bowling</t>
  </si>
  <si>
    <t>bowling_overs</t>
  </si>
  <si>
    <t>7/60</t>
  </si>
  <si>
    <t>8/43</t>
  </si>
  <si>
    <t>6/32</t>
  </si>
  <si>
    <t>5/21</t>
  </si>
  <si>
    <t>7/6</t>
  </si>
  <si>
    <t>5/33</t>
  </si>
  <si>
    <t>6/24</t>
  </si>
  <si>
    <t>9/30</t>
  </si>
  <si>
    <t>6/39</t>
  </si>
  <si>
    <t>7/30</t>
  </si>
  <si>
    <t>6/28</t>
  </si>
  <si>
    <t>5/22</t>
  </si>
  <si>
    <t>6/13</t>
  </si>
  <si>
    <t>6/25</t>
  </si>
  <si>
    <t>7/28</t>
  </si>
  <si>
    <t>5/39</t>
  </si>
  <si>
    <t>5/35</t>
  </si>
  <si>
    <t>5/17</t>
  </si>
  <si>
    <t>6/33</t>
  </si>
  <si>
    <t>4/54</t>
  </si>
  <si>
    <t>7/44</t>
  </si>
  <si>
    <t>8/30</t>
  </si>
  <si>
    <t>5/57</t>
  </si>
  <si>
    <t>5/7</t>
  </si>
  <si>
    <t>5/20</t>
  </si>
  <si>
    <t>6/50</t>
  </si>
  <si>
    <t>6/3</t>
  </si>
  <si>
    <t>4/12</t>
  </si>
  <si>
    <t>6/61</t>
  </si>
  <si>
    <t>8/32</t>
  </si>
  <si>
    <t>7/31</t>
  </si>
  <si>
    <t>6/56</t>
  </si>
  <si>
    <t>6/29</t>
  </si>
  <si>
    <t>5/31</t>
  </si>
  <si>
    <t>5/30</t>
  </si>
  <si>
    <t>5/38</t>
  </si>
  <si>
    <t>4/23</t>
  </si>
  <si>
    <t>6/23</t>
  </si>
  <si>
    <t>4/53</t>
  </si>
  <si>
    <t>5/8</t>
  </si>
  <si>
    <t>6/45</t>
  </si>
  <si>
    <t>4/14</t>
  </si>
  <si>
    <t>5/71</t>
  </si>
  <si>
    <t>5/28</t>
  </si>
  <si>
    <t>4/6</t>
  </si>
  <si>
    <t>4/27</t>
  </si>
  <si>
    <t>4/39</t>
  </si>
  <si>
    <t>6/59</t>
  </si>
  <si>
    <t>4/19</t>
  </si>
  <si>
    <t>4/42</t>
  </si>
  <si>
    <t>8/41</t>
  </si>
  <si>
    <t>6/15</t>
  </si>
  <si>
    <t>4/46</t>
  </si>
  <si>
    <t>4/20</t>
  </si>
  <si>
    <t>3/18</t>
  </si>
  <si>
    <t>5/34</t>
  </si>
  <si>
    <t>4/33</t>
  </si>
  <si>
    <t>5/11</t>
  </si>
  <si>
    <t>5/15</t>
  </si>
  <si>
    <t>4/26</t>
  </si>
  <si>
    <t>3/20</t>
  </si>
  <si>
    <t>7/38</t>
  </si>
  <si>
    <t>6/22</t>
  </si>
  <si>
    <t>6/26</t>
  </si>
  <si>
    <t>4/24</t>
  </si>
  <si>
    <t>4/60</t>
  </si>
  <si>
    <t>6/17</t>
  </si>
  <si>
    <t>3/71</t>
  </si>
  <si>
    <t>3/5</t>
  </si>
  <si>
    <t>4/66</t>
  </si>
  <si>
    <t>3/9</t>
  </si>
  <si>
    <t>4/21</t>
  </si>
  <si>
    <t>3/15</t>
  </si>
  <si>
    <t>4/51</t>
  </si>
  <si>
    <t>5/18</t>
  </si>
  <si>
    <t>3/8</t>
  </si>
  <si>
    <t>5/16</t>
  </si>
  <si>
    <t>4/64</t>
  </si>
  <si>
    <t>7/41</t>
  </si>
  <si>
    <t>4/43</t>
  </si>
  <si>
    <t>4/29</t>
  </si>
  <si>
    <t>4/25</t>
  </si>
  <si>
    <t>3/22</t>
  </si>
  <si>
    <t>4/16</t>
  </si>
  <si>
    <t>3/16</t>
  </si>
  <si>
    <t>3/32</t>
  </si>
  <si>
    <t>4/22</t>
  </si>
  <si>
    <t>6/35</t>
  </si>
  <si>
    <t>3/11</t>
  </si>
  <si>
    <t>5/36</t>
  </si>
  <si>
    <t>3/28</t>
  </si>
  <si>
    <t>3/21</t>
  </si>
  <si>
    <t>3/49</t>
  </si>
  <si>
    <t>5/27</t>
  </si>
  <si>
    <t>4/37</t>
  </si>
  <si>
    <t>6/30</t>
  </si>
  <si>
    <t>3/35</t>
  </si>
  <si>
    <t>4/40</t>
  </si>
  <si>
    <t>3/31</t>
  </si>
  <si>
    <t>3/13</t>
  </si>
  <si>
    <t>5/74</t>
  </si>
  <si>
    <t>2/9</t>
  </si>
  <si>
    <t>4/58</t>
  </si>
  <si>
    <t>2/12</t>
  </si>
  <si>
    <t>4/28</t>
  </si>
  <si>
    <t>4/32</t>
  </si>
  <si>
    <t>4/59</t>
  </si>
  <si>
    <t>2/3</t>
  </si>
  <si>
    <t>3/14</t>
  </si>
  <si>
    <t>5/64</t>
  </si>
  <si>
    <t>3/43</t>
  </si>
  <si>
    <t>3/52</t>
  </si>
  <si>
    <t>2/14</t>
  </si>
  <si>
    <t>2/20</t>
  </si>
  <si>
    <t>2/19</t>
  </si>
  <si>
    <t>3/33</t>
  </si>
  <si>
    <t>3/24</t>
  </si>
  <si>
    <t>2/28</t>
  </si>
  <si>
    <t>3/38</t>
  </si>
  <si>
    <t>2/24</t>
  </si>
  <si>
    <t>3/46</t>
  </si>
  <si>
    <t>3/26</t>
  </si>
  <si>
    <t>2/13</t>
  </si>
  <si>
    <t>3/60</t>
  </si>
  <si>
    <t>2/27</t>
  </si>
  <si>
    <t>2/35</t>
  </si>
  <si>
    <t>2/4</t>
  </si>
  <si>
    <t>4/35</t>
  </si>
  <si>
    <t>3/37</t>
  </si>
  <si>
    <t>4/8</t>
  </si>
  <si>
    <t>6/64</t>
  </si>
  <si>
    <t>4/41</t>
  </si>
  <si>
    <t>4/7</t>
  </si>
  <si>
    <t>5/60</t>
  </si>
  <si>
    <t>2/8</t>
  </si>
  <si>
    <t>2/0</t>
  </si>
  <si>
    <t>5/25</t>
  </si>
  <si>
    <t>2/6</t>
  </si>
  <si>
    <t>2/32</t>
  </si>
  <si>
    <t>2/10</t>
  </si>
  <si>
    <t>2/1</t>
  </si>
  <si>
    <t>2/23</t>
  </si>
  <si>
    <t>2/21</t>
  </si>
  <si>
    <t>2/40</t>
  </si>
  <si>
    <t>2/79</t>
  </si>
  <si>
    <t>1/8</t>
  </si>
  <si>
    <t>4/31</t>
  </si>
  <si>
    <t>4/38</t>
  </si>
  <si>
    <t>3/27</t>
  </si>
  <si>
    <t>4/30</t>
  </si>
  <si>
    <t>3/30</t>
  </si>
  <si>
    <t>4/61</t>
  </si>
  <si>
    <t>2/51</t>
  </si>
  <si>
    <t>2/7</t>
  </si>
  <si>
    <t>2/43</t>
  </si>
  <si>
    <t>2/18</t>
  </si>
  <si>
    <t>2/39</t>
  </si>
  <si>
    <t>2/52</t>
  </si>
  <si>
    <t>3/12</t>
  </si>
  <si>
    <t>3/36</t>
  </si>
  <si>
    <t>2/25</t>
  </si>
  <si>
    <t>2/33</t>
  </si>
  <si>
    <t>1/16</t>
  </si>
  <si>
    <t>1/17</t>
  </si>
  <si>
    <t>1/15</t>
  </si>
  <si>
    <t>2/17</t>
  </si>
  <si>
    <t>george, t</t>
  </si>
  <si>
    <t>2/31</t>
  </si>
  <si>
    <t>1/2</t>
  </si>
  <si>
    <t>2/34</t>
  </si>
  <si>
    <t>1/0</t>
  </si>
  <si>
    <t>2/29</t>
  </si>
  <si>
    <t>1/21</t>
  </si>
  <si>
    <t>2/42</t>
  </si>
  <si>
    <t>2/62</t>
  </si>
  <si>
    <t>1/23</t>
  </si>
  <si>
    <t>1/27</t>
  </si>
  <si>
    <t>2/30</t>
  </si>
  <si>
    <t>1/22</t>
  </si>
  <si>
    <t>1/4</t>
  </si>
  <si>
    <t>1/5</t>
  </si>
  <si>
    <t>1/6</t>
  </si>
  <si>
    <t>1/9</t>
  </si>
  <si>
    <t>wigg, j</t>
  </si>
  <si>
    <t>1/10</t>
  </si>
  <si>
    <t>1/14</t>
  </si>
  <si>
    <t>1/18</t>
  </si>
  <si>
    <t>1/19</t>
  </si>
  <si>
    <t>1/12</t>
  </si>
  <si>
    <t>1/11</t>
  </si>
  <si>
    <t>1/26</t>
  </si>
  <si>
    <t>1/29</t>
  </si>
  <si>
    <t>1/31</t>
  </si>
  <si>
    <t>1/34</t>
  </si>
  <si>
    <t>1/35</t>
  </si>
  <si>
    <t>1/36</t>
  </si>
  <si>
    <t>1/38</t>
  </si>
  <si>
    <t>1/41</t>
  </si>
  <si>
    <t>1/42</t>
  </si>
  <si>
    <t>1/51</t>
  </si>
  <si>
    <t>1/24</t>
  </si>
  <si>
    <t>1/57</t>
  </si>
  <si>
    <t/>
  </si>
  <si>
    <t>0/3</t>
  </si>
  <si>
    <t>0/4</t>
  </si>
  <si>
    <t>0/5</t>
  </si>
  <si>
    <t>0/6</t>
  </si>
  <si>
    <t>0/8</t>
  </si>
  <si>
    <t>0/10</t>
  </si>
  <si>
    <t>0/12</t>
  </si>
  <si>
    <t>0/16</t>
  </si>
  <si>
    <t>0/17</t>
  </si>
  <si>
    <t>0/19</t>
  </si>
  <si>
    <t>shah, H</t>
  </si>
  <si>
    <t>0/22</t>
  </si>
  <si>
    <t>0/7</t>
  </si>
  <si>
    <t>payne, n</t>
  </si>
  <si>
    <t>0/24</t>
  </si>
  <si>
    <t>0/26</t>
  </si>
  <si>
    <t>0/27</t>
  </si>
  <si>
    <t>0/28</t>
  </si>
  <si>
    <t>phanuska, x</t>
  </si>
  <si>
    <t>tirchunapalli, r</t>
  </si>
  <si>
    <t>0/38</t>
  </si>
  <si>
    <t>0/56</t>
  </si>
  <si>
    <t>3/17</t>
  </si>
  <si>
    <t>1/7</t>
  </si>
  <si>
    <t>0/13</t>
  </si>
  <si>
    <t>5/24</t>
  </si>
  <si>
    <t>3/3</t>
  </si>
  <si>
    <t>3/4</t>
  </si>
  <si>
    <t>2/16</t>
  </si>
  <si>
    <t>2/5</t>
  </si>
  <si>
    <t>2/11</t>
  </si>
  <si>
    <t>Giuliano, Joe</t>
  </si>
  <si>
    <t>Rice, Colin</t>
  </si>
  <si>
    <t>1/30</t>
  </si>
  <si>
    <t>0/9</t>
  </si>
  <si>
    <t>0/20</t>
  </si>
  <si>
    <t>Burney, Ross</t>
  </si>
  <si>
    <t>3/29</t>
  </si>
  <si>
    <t>1/37</t>
  </si>
  <si>
    <t>1/3</t>
  </si>
  <si>
    <t>1/13</t>
  </si>
  <si>
    <t>0/2</t>
  </si>
  <si>
    <t>0/18</t>
  </si>
  <si>
    <t>Dean, Alex</t>
  </si>
  <si>
    <t>0/1</t>
  </si>
  <si>
    <t>0/11</t>
  </si>
  <si>
    <t>1997/98</t>
  </si>
  <si>
    <t>Samarakkody Ancoka</t>
  </si>
  <si>
    <t>No Longer Playing or Start of career</t>
  </si>
  <si>
    <t>1995/96</t>
  </si>
  <si>
    <t>Awards given as noted</t>
  </si>
  <si>
    <t>20/20</t>
  </si>
  <si>
    <t>Twenty/Twenty games (2 games = 1)</t>
  </si>
  <si>
    <t>Awards to 2015/16</t>
  </si>
  <si>
    <t>2002/03 season for A Gold - No scorebook so games worked out as follows.</t>
  </si>
  <si>
    <t>2001/02 &amp; 2003/04 seasons reviewed to ensure person playing. Average taken or equivalent of the these two seasons.</t>
  </si>
  <si>
    <t>Captains report</t>
  </si>
  <si>
    <t>Lynch, S</t>
  </si>
  <si>
    <t>Kars, S</t>
  </si>
  <si>
    <t>Male, A</t>
  </si>
  <si>
    <t>Fernando, A</t>
  </si>
  <si>
    <t>Berryman, R</t>
  </si>
  <si>
    <t>Scott, T</t>
  </si>
  <si>
    <t>Dryden, D</t>
  </si>
  <si>
    <t>Middleton, B</t>
  </si>
  <si>
    <t>Siriwardene, R</t>
  </si>
  <si>
    <t>Hawkins, A</t>
  </si>
  <si>
    <t>Meehan, S</t>
  </si>
  <si>
    <t>Patterson, C</t>
  </si>
  <si>
    <t>33 players used - total 143 games</t>
  </si>
  <si>
    <t>Credit Total</t>
  </si>
  <si>
    <t>Stewart, F</t>
  </si>
  <si>
    <t>Law, A</t>
  </si>
  <si>
    <t>Warner, P</t>
  </si>
  <si>
    <t>McDonald, I</t>
  </si>
  <si>
    <t>Kars, A</t>
  </si>
  <si>
    <t>Foster, R</t>
  </si>
  <si>
    <t>Dunn, J</t>
  </si>
  <si>
    <t>Mitchell, J</t>
  </si>
  <si>
    <t>Nunn, C</t>
  </si>
  <si>
    <t>Legoe, C</t>
  </si>
  <si>
    <t>Kish, S</t>
  </si>
  <si>
    <t>Templeton, C</t>
  </si>
  <si>
    <t>Kennedy, S</t>
  </si>
  <si>
    <t>Clarke, L</t>
  </si>
  <si>
    <t>Lovus, C</t>
  </si>
  <si>
    <t>Proud, P</t>
  </si>
  <si>
    <t>Milestones this season 2015/16</t>
  </si>
  <si>
    <t>All games accurate</t>
  </si>
  <si>
    <t>2002/03 A Gold games have been added - we don't have a book and no stats.</t>
  </si>
  <si>
    <t>2001/02 Dunstan book lost but some games entered Still need Ashwood, Rich. City, S Hills, Mulgrave &amp; St Kevs</t>
  </si>
  <si>
    <t>Considine</t>
  </si>
  <si>
    <t>Arthur</t>
  </si>
  <si>
    <t>Elspeth</t>
  </si>
  <si>
    <t>DeKretser</t>
  </si>
  <si>
    <t>Des</t>
  </si>
  <si>
    <t>Hall</t>
  </si>
  <si>
    <t>Ron</t>
  </si>
  <si>
    <t>Garry</t>
  </si>
  <si>
    <t>Melville</t>
  </si>
  <si>
    <t>Nokes</t>
  </si>
  <si>
    <t>William</t>
  </si>
  <si>
    <t>Philp</t>
  </si>
  <si>
    <t>Sunderland</t>
  </si>
  <si>
    <t>Max</t>
  </si>
  <si>
    <t>Wemyss</t>
  </si>
  <si>
    <t>LM</t>
  </si>
  <si>
    <t>L/M</t>
  </si>
  <si>
    <t>Boehm Joshua R</t>
  </si>
  <si>
    <t>De Lacy James</t>
  </si>
  <si>
    <t>Dev Manev</t>
  </si>
  <si>
    <t>Gillard Chris</t>
  </si>
  <si>
    <t>Henrys Peter X</t>
  </si>
  <si>
    <t>Hidenbrand-Wise Rhys</t>
  </si>
  <si>
    <t>Holmes Louis</t>
  </si>
  <si>
    <t>Jain Aagam Vikram</t>
  </si>
  <si>
    <t>Khan Hyder</t>
  </si>
  <si>
    <t>Khan Zein</t>
  </si>
  <si>
    <t>Leo Hugo</t>
  </si>
  <si>
    <t>McKertish Hayden</t>
  </si>
  <si>
    <t>McLisky Fraser</t>
  </si>
  <si>
    <t>Melville James</t>
  </si>
  <si>
    <t>Mendes Winchell</t>
  </si>
  <si>
    <t>Miller Simon</t>
  </si>
  <si>
    <t>Mounas Jimmy</t>
  </si>
  <si>
    <t>Pagliaro Benjamin</t>
  </si>
  <si>
    <t>Parkyn Stuart</t>
  </si>
  <si>
    <t>Ritchie James</t>
  </si>
  <si>
    <t>Saniga Hayden</t>
  </si>
  <si>
    <t>Shafiq Amir</t>
  </si>
  <si>
    <t>Singh Akashdeep</t>
  </si>
  <si>
    <t>Swift Henry</t>
  </si>
  <si>
    <t>Tauha Abdullah</t>
  </si>
  <si>
    <t>Thakur jammy</t>
  </si>
  <si>
    <t>Trembath Richard M</t>
  </si>
  <si>
    <t>Volpato Julien</t>
  </si>
  <si>
    <t>Wildie Jack</t>
  </si>
  <si>
    <t>250 Update to cap</t>
  </si>
  <si>
    <t>151 medal</t>
  </si>
  <si>
    <t>250 Cap</t>
  </si>
  <si>
    <t>Notes</t>
  </si>
  <si>
    <t>Games Played at 2015/16</t>
  </si>
  <si>
    <t>Need to present</t>
  </si>
  <si>
    <t>Need to present if attending</t>
  </si>
  <si>
    <t>Need to check whether he has 250 cap if so need it prior to presentation to update</t>
  </si>
  <si>
    <t>Need cap to update</t>
  </si>
  <si>
    <t>Present cap</t>
  </si>
  <si>
    <t>Present medal</t>
  </si>
  <si>
    <t>Current Player</t>
  </si>
  <si>
    <t>Check if he has 200 cap</t>
  </si>
  <si>
    <t>Need to invite</t>
  </si>
  <si>
    <t>Life Member</t>
  </si>
  <si>
    <t>Book lost</t>
  </si>
  <si>
    <t>Milestones 2016/17</t>
  </si>
  <si>
    <t>Player</t>
  </si>
  <si>
    <t>special cap LEGEND</t>
  </si>
  <si>
    <t>Games Total</t>
  </si>
  <si>
    <t>Batting</t>
  </si>
  <si>
    <t>Bowling</t>
  </si>
  <si>
    <t>Up to 1997/98</t>
  </si>
  <si>
    <t>M Fielden</t>
  </si>
  <si>
    <t>Max Warner</t>
  </si>
  <si>
    <t>E Melville</t>
  </si>
  <si>
    <t>G Hall</t>
  </si>
  <si>
    <t>N Baker</t>
  </si>
  <si>
    <t>A Melville</t>
  </si>
  <si>
    <t>G Taylor</t>
  </si>
  <si>
    <t>I barrow</t>
  </si>
  <si>
    <t>M Hendry</t>
  </si>
  <si>
    <t>C Jennings</t>
  </si>
  <si>
    <t>m Grace</t>
  </si>
  <si>
    <t>G Clements</t>
  </si>
  <si>
    <t>D Phillips</t>
  </si>
  <si>
    <t>R Hill</t>
  </si>
  <si>
    <t>R Tolsen</t>
  </si>
  <si>
    <t>R Wemyss</t>
  </si>
  <si>
    <t>A Grace</t>
  </si>
  <si>
    <t>D Price</t>
  </si>
  <si>
    <t>I Considine</t>
  </si>
  <si>
    <t>A Marshall</t>
  </si>
  <si>
    <t>D Perriman</t>
  </si>
  <si>
    <t>J Philp</t>
  </si>
  <si>
    <t>J Collins</t>
  </si>
  <si>
    <t>S Whitehead</t>
  </si>
  <si>
    <t>R Cooper</t>
  </si>
  <si>
    <t>N Scholes</t>
  </si>
  <si>
    <t>J Edgar</t>
  </si>
  <si>
    <t>M Hawkins</t>
  </si>
  <si>
    <t>R Wultz</t>
  </si>
  <si>
    <t>Michael warner</t>
  </si>
  <si>
    <t>P Grose</t>
  </si>
  <si>
    <t>R pond</t>
  </si>
  <si>
    <t>R Luff</t>
  </si>
  <si>
    <t>S Knight</t>
  </si>
  <si>
    <t>A Moore</t>
  </si>
  <si>
    <t>B Lang</t>
  </si>
  <si>
    <t>V Cambareri</t>
  </si>
  <si>
    <t>N Parkin</t>
  </si>
  <si>
    <t>A Mcmahon</t>
  </si>
  <si>
    <t>H Luff</t>
  </si>
  <si>
    <t>S De Niese</t>
  </si>
  <si>
    <t>S Stewart</t>
  </si>
  <si>
    <t>A Hawkins</t>
  </si>
  <si>
    <t>I Hill</t>
  </si>
  <si>
    <t>J Thomson</t>
  </si>
  <si>
    <t>R Fielden</t>
  </si>
  <si>
    <t>D Teasdale</t>
  </si>
  <si>
    <t>B Booth</t>
  </si>
  <si>
    <t>D Miller</t>
  </si>
  <si>
    <t>J Furmedge</t>
  </si>
  <si>
    <t>S Wain</t>
  </si>
  <si>
    <t>A Giffen</t>
  </si>
  <si>
    <t>S Casterton</t>
  </si>
  <si>
    <t>D Power</t>
  </si>
  <si>
    <t>P Sunderland</t>
  </si>
  <si>
    <t>M O'Malley</t>
  </si>
  <si>
    <t>N Parnell</t>
  </si>
  <si>
    <t>L Kline</t>
  </si>
  <si>
    <t>Up to 1998/99</t>
  </si>
  <si>
    <t>J Grose</t>
  </si>
  <si>
    <t>M Viol</t>
  </si>
  <si>
    <t>M Lock</t>
  </si>
  <si>
    <t>J Kerr</t>
  </si>
  <si>
    <t>G Hill</t>
  </si>
  <si>
    <t>R Mills</t>
  </si>
  <si>
    <t>J Albon</t>
  </si>
  <si>
    <t>D Millane</t>
  </si>
  <si>
    <t>B Hensley</t>
  </si>
  <si>
    <t>G Hayes</t>
  </si>
  <si>
    <t>M Swanton</t>
  </si>
  <si>
    <t>N Hutchison</t>
  </si>
  <si>
    <t>J Mieczkowski</t>
  </si>
  <si>
    <t>J Marshall</t>
  </si>
  <si>
    <t>K Beacon</t>
  </si>
  <si>
    <t>J Butler</t>
  </si>
  <si>
    <t>G Muckian</t>
  </si>
  <si>
    <t>H Lee</t>
  </si>
  <si>
    <t>P Barnet</t>
  </si>
  <si>
    <t>2015/16 MyCricket</t>
  </si>
  <si>
    <t>Vets</t>
  </si>
  <si>
    <t>TOTAL</t>
  </si>
  <si>
    <t>VETS</t>
  </si>
  <si>
    <t>Berryman S</t>
  </si>
  <si>
    <t>McFinnigan, Mudbrick</t>
  </si>
  <si>
    <t>Holmes, Louis</t>
  </si>
  <si>
    <t>Blackburn North United</t>
  </si>
  <si>
    <t>227*</t>
  </si>
  <si>
    <t>Richmond Union</t>
  </si>
  <si>
    <t>Melbourne Deaf</t>
  </si>
  <si>
    <t>Deepdene Bears</t>
  </si>
  <si>
    <t>183*</t>
  </si>
  <si>
    <t>Clifton Hill</t>
  </si>
  <si>
    <t>South Camberwell</t>
  </si>
  <si>
    <t>177*</t>
  </si>
  <si>
    <t>Richmond City</t>
  </si>
  <si>
    <t>Abbotsford Anglers</t>
  </si>
  <si>
    <t xml:space="preserve">St. Mark's Templestowe </t>
  </si>
  <si>
    <t xml:space="preserve">M Fielden </t>
  </si>
  <si>
    <t>Heathmont</t>
  </si>
  <si>
    <t>Burwood Uniting Canterbury</t>
  </si>
  <si>
    <t>Glen Iris</t>
  </si>
  <si>
    <t>Bulleen</t>
  </si>
  <si>
    <t>St Barnabas</t>
  </si>
  <si>
    <t>154*</t>
  </si>
  <si>
    <t>Ashwood</t>
  </si>
  <si>
    <t>Blackburn North Baptist</t>
  </si>
  <si>
    <t>Knox Churches</t>
  </si>
  <si>
    <t>St Stephens Greythorn</t>
  </si>
  <si>
    <t>Mulgrave</t>
  </si>
  <si>
    <t>STC South Camberwell</t>
  </si>
  <si>
    <t>134*</t>
  </si>
  <si>
    <t>Boroondara</t>
  </si>
  <si>
    <t>North Balwyn Combined</t>
  </si>
  <si>
    <t>132*</t>
  </si>
  <si>
    <t>131*</t>
  </si>
  <si>
    <t>St Kevins OC</t>
  </si>
  <si>
    <t>East Ivanhoe Saints Cricket Club</t>
  </si>
  <si>
    <t>130*</t>
  </si>
  <si>
    <t>127*</t>
  </si>
  <si>
    <t>Mont Albert</t>
  </si>
  <si>
    <t>126*</t>
  </si>
  <si>
    <t>125*</t>
  </si>
  <si>
    <t>Ashburton Willows</t>
  </si>
  <si>
    <t>O</t>
  </si>
  <si>
    <t>Round</t>
  </si>
  <si>
    <t>Innings</t>
  </si>
  <si>
    <t>Opponent</t>
  </si>
  <si>
    <t>Jackson Sharpe</t>
  </si>
  <si>
    <t xml:space="preserve">GF </t>
  </si>
  <si>
    <t>Marcellin OC</t>
  </si>
  <si>
    <t>Sam Grose</t>
  </si>
  <si>
    <t xml:space="preserve">SF </t>
  </si>
  <si>
    <t>Donvale</t>
  </si>
  <si>
    <t>Wilson Urrutia</t>
  </si>
  <si>
    <t>P Knight</t>
  </si>
  <si>
    <t>Michael Juler</t>
  </si>
  <si>
    <t>La Trobe University</t>
  </si>
  <si>
    <t>Ronald Luff</t>
  </si>
  <si>
    <t>D Synthetic (Merrell Shield)</t>
  </si>
  <si>
    <t>North Balwyn</t>
  </si>
  <si>
    <t>Arul Mariswamy</t>
  </si>
  <si>
    <t>James R Birt</t>
  </si>
  <si>
    <t>Rod Foster</t>
  </si>
  <si>
    <t>Camberwell Salvation Army</t>
  </si>
  <si>
    <t>Carman Mapatuna</t>
  </si>
  <si>
    <t>James Weghorn</t>
  </si>
  <si>
    <t>Wyclif</t>
  </si>
  <si>
    <t>Stephen Walsh</t>
  </si>
  <si>
    <t>James Dunn</t>
  </si>
  <si>
    <t>Lee Privitera</t>
  </si>
  <si>
    <t>C Synthetic (Wilson Shield)</t>
  </si>
  <si>
    <t>East Doncaster</t>
  </si>
  <si>
    <t>Daniel Porta</t>
  </si>
  <si>
    <t>Venkatesh Vadivelu</t>
  </si>
  <si>
    <t>Craig Plunkett</t>
  </si>
  <si>
    <t xml:space="preserve">Mulgrave </t>
  </si>
  <si>
    <t>Mazenod OC</t>
  </si>
  <si>
    <t>Dilan D Peris</t>
  </si>
  <si>
    <t>Old Carey</t>
  </si>
  <si>
    <t>Anthony Tamburrino</t>
  </si>
  <si>
    <t>Adrian Kars</t>
  </si>
  <si>
    <t>C1 (C Gold)</t>
  </si>
  <si>
    <t>Neville liyanage</t>
  </si>
  <si>
    <t>Conor Radloff</t>
  </si>
  <si>
    <t>Akashdeep Singh</t>
  </si>
  <si>
    <t>James Woods</t>
  </si>
  <si>
    <t>Chris Templeton</t>
  </si>
  <si>
    <t>Ian McDonald</t>
  </si>
  <si>
    <t>Nigel Maharaj</t>
  </si>
  <si>
    <t>Jay Canterbury</t>
  </si>
  <si>
    <t>Shane Dalliston</t>
  </si>
  <si>
    <t>Eastern Salvation Army</t>
  </si>
  <si>
    <t>xx avil</t>
  </si>
  <si>
    <t>Simon Kars</t>
  </si>
  <si>
    <t>B2 Blue</t>
  </si>
  <si>
    <t>East Malvern RSL</t>
  </si>
  <si>
    <t>C Turf (Armstrong Shield)</t>
  </si>
  <si>
    <t>Dean Kann</t>
  </si>
  <si>
    <t>Adrian Walton</t>
  </si>
  <si>
    <t>Eastern Willows</t>
  </si>
  <si>
    <t>Ricky Barkla</t>
  </si>
  <si>
    <t>B1 Blue (B Blue)</t>
  </si>
  <si>
    <t>A.Y.C.</t>
  </si>
  <si>
    <t>David Horn</t>
  </si>
  <si>
    <t>Boronia</t>
  </si>
  <si>
    <t>Stuart Berryman</t>
  </si>
  <si>
    <t>Surrey Hills</t>
  </si>
  <si>
    <t>Geoff Sherman</t>
  </si>
  <si>
    <t>Hawthorn</t>
  </si>
  <si>
    <t>Joshua Malysiak</t>
  </si>
  <si>
    <t>Andrew Male</t>
  </si>
  <si>
    <t>Peter Muscat</t>
  </si>
  <si>
    <t>xx smyth</t>
  </si>
  <si>
    <t>Paul Seddon</t>
  </si>
  <si>
    <t>A Blue</t>
  </si>
  <si>
    <t>Glen Iris United</t>
  </si>
  <si>
    <t>Vinay R Kumar</t>
  </si>
  <si>
    <t>Tom Keys</t>
  </si>
  <si>
    <t>Kookaburra T20 Cup (www.kookaburra.biz)</t>
  </si>
  <si>
    <t>Luke Kars</t>
  </si>
  <si>
    <t>Trinity Willison</t>
  </si>
  <si>
    <t>Mark Porta</t>
  </si>
  <si>
    <t>Daniel Giesen-White</t>
  </si>
  <si>
    <t>Mathew Small</t>
  </si>
  <si>
    <t>c senzvirathna</t>
  </si>
  <si>
    <t>eric Davies</t>
  </si>
  <si>
    <t>Adam Waterhouse</t>
  </si>
  <si>
    <t>Lachie Powell</t>
  </si>
  <si>
    <t>B Synthetic (Holzer Shield)</t>
  </si>
  <si>
    <t>Glen Waverley Cougars</t>
  </si>
  <si>
    <t>Glenn Darcy</t>
  </si>
  <si>
    <t>A Synthetic(Shaw Shield)</t>
  </si>
  <si>
    <t>Edinburgh</t>
  </si>
  <si>
    <t>Peter J Mitchell</t>
  </si>
  <si>
    <t>d dryden</t>
  </si>
  <si>
    <t>James Wilson</t>
  </si>
  <si>
    <t>Michael G Dunn</t>
  </si>
  <si>
    <t>Michael Kilner</t>
  </si>
  <si>
    <t>John Elliot</t>
  </si>
  <si>
    <t>Boronia Churches</t>
  </si>
  <si>
    <t>Harry Worthington</t>
  </si>
  <si>
    <t>a perera</t>
  </si>
  <si>
    <t>Mitchell Small</t>
  </si>
  <si>
    <t>Michael J Heyes</t>
  </si>
  <si>
    <t>Hawthorn-Monash University</t>
  </si>
  <si>
    <t>Nicholas Jewitt</t>
  </si>
  <si>
    <t>East Malvern Tooronga</t>
  </si>
  <si>
    <t>Kieran X Basoor</t>
  </si>
  <si>
    <t>Tom Scott</t>
  </si>
  <si>
    <t>M harman</t>
  </si>
  <si>
    <t>R perera</t>
  </si>
  <si>
    <t>Ernest R Tolson</t>
  </si>
  <si>
    <t>Ashburton</t>
  </si>
  <si>
    <t>m franzi</t>
  </si>
  <si>
    <t>Hyder Khan</t>
  </si>
  <si>
    <t>Wickets</t>
  </si>
  <si>
    <t>Average</t>
  </si>
  <si>
    <t>V Camberareri</t>
  </si>
  <si>
    <t>Mike warner</t>
  </si>
  <si>
    <t>M Swanston</t>
  </si>
  <si>
    <t>C Templeton</t>
  </si>
  <si>
    <t>Runs</t>
  </si>
  <si>
    <t>TOTAL Wickets</t>
  </si>
  <si>
    <t>TOTAL Runs</t>
  </si>
  <si>
    <t>Name</t>
  </si>
  <si>
    <t>D Matting</t>
  </si>
  <si>
    <t>A matting Semi Final</t>
  </si>
  <si>
    <t>Batting Partnership Records All Time</t>
  </si>
  <si>
    <t xml:space="preserve">Wicket </t>
  </si>
  <si>
    <t>Names</t>
  </si>
  <si>
    <t>Partnership</t>
  </si>
  <si>
    <t>Niven.K/Stonehouse.L</t>
  </si>
  <si>
    <t>LOC 2</t>
  </si>
  <si>
    <t>LOC 1</t>
  </si>
  <si>
    <t>Hendry.M/O'Connor.D</t>
  </si>
  <si>
    <t>davies.E/Privatera.L</t>
  </si>
  <si>
    <t>Stonehouse.L/Byrnes.T</t>
  </si>
  <si>
    <t>C Synthetic</t>
  </si>
  <si>
    <t>Blackman.S/Niven.P</t>
  </si>
  <si>
    <t>Von Haught.M/Liyanage.N</t>
  </si>
  <si>
    <t>Tolson.R/Dunn.P</t>
  </si>
  <si>
    <t>Bain.C/Considine.I</t>
  </si>
  <si>
    <t>1981/82</t>
  </si>
  <si>
    <t>Stonehouse.L/Jack.K</t>
  </si>
  <si>
    <t>B1 Blue</t>
  </si>
  <si>
    <t>Szabo.T/Dunn.J</t>
  </si>
  <si>
    <t>Batting Partnership Records - 1ST XI</t>
  </si>
  <si>
    <t>Batting Partnership Records - 2ND XI</t>
  </si>
  <si>
    <t>Batting Partnership Records - 3RD XI</t>
  </si>
  <si>
    <t>Batting Partnership Records - 4TH XI</t>
  </si>
  <si>
    <t>1968/69</t>
  </si>
  <si>
    <t>1967/68</t>
  </si>
  <si>
    <t>1972/73</t>
  </si>
  <si>
    <t>Fielden.M/Grace.M</t>
  </si>
  <si>
    <t>Davies.E/Stewart.F</t>
  </si>
  <si>
    <t>Boldiston.I/Butler.J</t>
  </si>
  <si>
    <t>Grace.A/Connell S</t>
  </si>
  <si>
    <t>Boldiston.I/Sutherland.P</t>
  </si>
  <si>
    <t>Le Mercier.D/Deniesse.S</t>
  </si>
  <si>
    <t>Jewitt.N/Dunn.J</t>
  </si>
  <si>
    <t>A Turf</t>
  </si>
  <si>
    <t>Vanderpas.S/Amarasekera.S</t>
  </si>
  <si>
    <t>Wood.J/Stonehouse.L</t>
  </si>
  <si>
    <t>D Turf</t>
  </si>
  <si>
    <t>Templeton.C/Grace.A</t>
  </si>
  <si>
    <t>Lang.B/Teasdale.D</t>
  </si>
  <si>
    <t>Wood.J/Barcham.A</t>
  </si>
  <si>
    <t>D Turf GF</t>
  </si>
  <si>
    <t>Grimmer.D/Baker/N</t>
  </si>
  <si>
    <t>Barnett.P/Wulz.R</t>
  </si>
  <si>
    <t>Hawkins.M/Wulz.R</t>
  </si>
  <si>
    <t>Melville.E/Teasdale.D</t>
  </si>
  <si>
    <t>Powell.L/Kilner.M</t>
  </si>
  <si>
    <t>Booth.B/Hill.G</t>
  </si>
  <si>
    <t>Law.A/Dunn.P</t>
  </si>
  <si>
    <t>Roney.R/Fielden.M</t>
  </si>
  <si>
    <t>Davies.E/Privatera.L</t>
  </si>
  <si>
    <t>Kerr.A/Moore.A</t>
  </si>
  <si>
    <t>Hill.G/Webber.G</t>
  </si>
  <si>
    <t>Lee.W/Stonehouse.L</t>
  </si>
  <si>
    <t>Desperies.D/hayes.B</t>
  </si>
  <si>
    <t>Adey.D/Luff.R</t>
  </si>
  <si>
    <t>Edgar.J/Rawlings.P</t>
  </si>
  <si>
    <t>Scholes.N/Miller.C</t>
  </si>
  <si>
    <t>Urrutia.W/Fernando.TL</t>
  </si>
  <si>
    <t>Luff.R/White.G</t>
  </si>
  <si>
    <t>Clark.T/Law.A</t>
  </si>
  <si>
    <t>Rank</t>
  </si>
  <si>
    <t>O'Connor, D</t>
  </si>
  <si>
    <t>139*</t>
  </si>
  <si>
    <t>R Thorpe</t>
  </si>
  <si>
    <t>G Ravenhall</t>
  </si>
  <si>
    <t>R Parkin</t>
  </si>
  <si>
    <t>D Desperies</t>
  </si>
  <si>
    <t>G Wilkins</t>
  </si>
  <si>
    <t>Matt Warner</t>
  </si>
  <si>
    <t>R Tolson</t>
  </si>
  <si>
    <t>Best Figures</t>
  </si>
  <si>
    <t>8/18</t>
  </si>
  <si>
    <t>8/73</t>
  </si>
  <si>
    <t>8/31</t>
  </si>
  <si>
    <t>6/48</t>
  </si>
  <si>
    <t>9/36</t>
  </si>
  <si>
    <t>8/33</t>
  </si>
  <si>
    <t>8/60</t>
  </si>
  <si>
    <t>8/24</t>
  </si>
  <si>
    <t>8/63</t>
  </si>
  <si>
    <t>9/21</t>
  </si>
  <si>
    <t>8/36</t>
  </si>
  <si>
    <t>8/22</t>
  </si>
  <si>
    <t>8/52</t>
  </si>
  <si>
    <t>8/66</t>
  </si>
  <si>
    <t>Sykes B</t>
  </si>
  <si>
    <t>8/11</t>
  </si>
  <si>
    <t>8/9</t>
  </si>
  <si>
    <t>Crofts J</t>
  </si>
  <si>
    <t>Mau M</t>
  </si>
  <si>
    <t>8/51</t>
  </si>
  <si>
    <t>8/53</t>
  </si>
  <si>
    <t>8/65</t>
  </si>
  <si>
    <t>John Collins</t>
  </si>
  <si>
    <t>138*</t>
  </si>
  <si>
    <t>Peter Burke</t>
  </si>
  <si>
    <t>Brian hayes</t>
  </si>
  <si>
    <t>Bill Goodenough</t>
  </si>
  <si>
    <t>6/21</t>
  </si>
  <si>
    <t>6/36</t>
  </si>
  <si>
    <t>6/41</t>
  </si>
  <si>
    <t>6/42</t>
  </si>
  <si>
    <t>6/68</t>
  </si>
  <si>
    <t>6/69</t>
  </si>
  <si>
    <t>Year</t>
  </si>
  <si>
    <t>1976-77</t>
  </si>
  <si>
    <t>D Matting </t>
  </si>
  <si>
    <t>1989-90</t>
  </si>
  <si>
    <t>A Turf </t>
  </si>
  <si>
    <t>1991-92</t>
  </si>
  <si>
    <t>Senior Turf</t>
  </si>
  <si>
    <t>1992-93</t>
  </si>
  <si>
    <t>C Matting </t>
  </si>
  <si>
    <t>1994-95</t>
  </si>
  <si>
    <t>1996-97</t>
  </si>
  <si>
    <t>1997-98</t>
  </si>
  <si>
    <t>1999-2000</t>
  </si>
  <si>
    <t>2006-07</t>
  </si>
  <si>
    <t>2010-11</t>
  </si>
  <si>
    <t>B2</t>
  </si>
  <si>
    <t>2011-12</t>
  </si>
  <si>
    <t>2013-14</t>
  </si>
  <si>
    <t>Added</t>
  </si>
  <si>
    <t>Premiership</t>
  </si>
  <si>
    <t>D matting</t>
  </si>
  <si>
    <t>C Matting</t>
  </si>
  <si>
    <t>A Grade</t>
  </si>
  <si>
    <t>Delaware Cup 2012</t>
  </si>
  <si>
    <t>Match details</t>
  </si>
  <si>
    <t>Match result</t>
  </si>
  <si>
    <t>Lehigh Valley CC vs. Villanova CC</t>
  </si>
  <si>
    <t>LVCC Wins by 8 wickets 7 overs to spare</t>
  </si>
  <si>
    <t>Host Team</t>
  </si>
  <si>
    <t>Vs</t>
  </si>
  <si>
    <t>Guest Team</t>
  </si>
  <si>
    <t>Match Highlight</t>
  </si>
  <si>
    <t>Game Date</t>
  </si>
  <si>
    <t xml:space="preserve">Game Time </t>
  </si>
  <si>
    <t>Venue</t>
  </si>
  <si>
    <t>Man of the Match :</t>
  </si>
  <si>
    <t>Harit Patel</t>
  </si>
  <si>
    <t>LVCC</t>
  </si>
  <si>
    <t xml:space="preserve">Toss Won by </t>
  </si>
  <si>
    <t>First Bat</t>
  </si>
  <si>
    <t xml:space="preserve">Match ID </t>
  </si>
  <si>
    <t>OversPlayed</t>
  </si>
  <si>
    <t xml:space="preserve">Number of Overs </t>
  </si>
  <si>
    <t>Extras</t>
  </si>
  <si>
    <t>Name of Umpire</t>
  </si>
  <si>
    <t xml:space="preserve">Umpires Phone # </t>
  </si>
  <si>
    <t>Umpires Email</t>
  </si>
  <si>
    <t>NB</t>
  </si>
  <si>
    <t>WB</t>
  </si>
  <si>
    <t>Extra runs</t>
  </si>
  <si>
    <t>Girish Kale</t>
  </si>
  <si>
    <t>Teams</t>
  </si>
  <si>
    <t>Player order</t>
  </si>
  <si>
    <t>Player Name</t>
  </si>
  <si>
    <t>Role</t>
  </si>
  <si>
    <t>Speciality</t>
  </si>
  <si>
    <t>Opening</t>
  </si>
  <si>
    <t>Running</t>
  </si>
  <si>
    <t>1st down</t>
  </si>
  <si>
    <t>2nd down</t>
  </si>
  <si>
    <t>3rd down</t>
  </si>
  <si>
    <t>4th down</t>
  </si>
  <si>
    <t>5th down</t>
  </si>
  <si>
    <t>6th down</t>
  </si>
  <si>
    <t>7th down</t>
  </si>
  <si>
    <t>8th down</t>
  </si>
  <si>
    <t>9th down</t>
  </si>
  <si>
    <t>Extra players</t>
  </si>
  <si>
    <t>Management</t>
  </si>
  <si>
    <t>Coach</t>
  </si>
  <si>
    <t>Manager</t>
  </si>
  <si>
    <t>Doctor</t>
  </si>
  <si>
    <t>Legends:</t>
  </si>
  <si>
    <t xml:space="preserve">NB : </t>
  </si>
  <si>
    <t>No Balls</t>
  </si>
  <si>
    <t xml:space="preserve">WB : </t>
  </si>
  <si>
    <t>Wide Balls</t>
  </si>
  <si>
    <t>Game</t>
  </si>
  <si>
    <t>Bat</t>
  </si>
  <si>
    <t>Order</t>
  </si>
  <si>
    <t>Batsmans Name</t>
  </si>
  <si>
    <t>Status</t>
  </si>
  <si>
    <t>Bowled by</t>
  </si>
  <si>
    <t>Maidens</t>
  </si>
  <si>
    <t>Balls faced</t>
  </si>
  <si>
    <t>4s</t>
  </si>
  <si>
    <t>6s</t>
  </si>
  <si>
    <t>Byes/Leg-Byes</t>
  </si>
  <si>
    <t>Ajay</t>
  </si>
  <si>
    <t>Caught</t>
  </si>
  <si>
    <t>Mayank Patel</t>
  </si>
  <si>
    <t>BBC</t>
  </si>
  <si>
    <t>Arjun Patel</t>
  </si>
  <si>
    <t>Romith</t>
  </si>
  <si>
    <t>Bowled</t>
  </si>
  <si>
    <t>Harshal Jadhav</t>
  </si>
  <si>
    <t>Susheel</t>
  </si>
  <si>
    <t>Rahul Thakur</t>
  </si>
  <si>
    <t xml:space="preserve">Caught </t>
  </si>
  <si>
    <t>Anil Oruganti</t>
  </si>
  <si>
    <t xml:space="preserve">Sai </t>
  </si>
  <si>
    <t>LBW</t>
  </si>
  <si>
    <t>Sudesh</t>
  </si>
  <si>
    <t>Sandeep</t>
  </si>
  <si>
    <t>Simha</t>
  </si>
  <si>
    <t>Krishna Teja</t>
  </si>
  <si>
    <t>Prudhvi</t>
  </si>
  <si>
    <t>Totals</t>
  </si>
  <si>
    <t>Bowl</t>
  </si>
  <si>
    <t>Numbers</t>
  </si>
  <si>
    <t>Bowlers Name</t>
  </si>
  <si>
    <t>Overs</t>
  </si>
  <si>
    <t>Wides</t>
  </si>
  <si>
    <t>Nos</t>
  </si>
  <si>
    <t>Bowler's Economy (Runs per ball)</t>
  </si>
  <si>
    <t>2nd</t>
  </si>
  <si>
    <t>Shailesh Gangoli</t>
  </si>
  <si>
    <t>3rd</t>
  </si>
  <si>
    <t>4th</t>
  </si>
  <si>
    <t>5th</t>
  </si>
  <si>
    <t xml:space="preserve">6th </t>
  </si>
  <si>
    <t>7th</t>
  </si>
  <si>
    <t>8th</t>
  </si>
  <si>
    <t>9th</t>
  </si>
  <si>
    <t>Overs track</t>
  </si>
  <si>
    <t>Over #</t>
  </si>
  <si>
    <t xml:space="preserve">Required Runrate = </t>
  </si>
  <si>
    <t>Himanshu Dhimar</t>
  </si>
  <si>
    <t>Rahul</t>
  </si>
  <si>
    <t>Dhruv Patel</t>
  </si>
  <si>
    <t>Not Out</t>
  </si>
  <si>
    <t>Sai Sadams</t>
  </si>
  <si>
    <t>Rahul D??</t>
  </si>
  <si>
    <t>6th</t>
  </si>
  <si>
    <t xml:space="preserve">8th </t>
  </si>
  <si>
    <t xml:space="preserve">9th </t>
  </si>
  <si>
    <t>Vets B</t>
  </si>
  <si>
    <t>batting</t>
  </si>
  <si>
    <t>Inns</t>
  </si>
  <si>
    <t>Catches</t>
  </si>
  <si>
    <t>Stump</t>
  </si>
  <si>
    <t>RO</t>
  </si>
  <si>
    <t xml:space="preserve">Runs </t>
  </si>
  <si>
    <t>Ave</t>
  </si>
  <si>
    <t>Wkys</t>
  </si>
  <si>
    <t>Privatera</t>
  </si>
  <si>
    <t>1`</t>
  </si>
  <si>
    <t>Did not play</t>
  </si>
  <si>
    <t>K Niven</t>
  </si>
  <si>
    <t>A Male</t>
  </si>
  <si>
    <t>I McDonald</t>
  </si>
  <si>
    <t>S Berryman</t>
  </si>
  <si>
    <t>R Berryman</t>
  </si>
  <si>
    <t>C Paterson</t>
  </si>
  <si>
    <t>E davies</t>
  </si>
  <si>
    <t>J Birt</t>
  </si>
  <si>
    <t>Kars A</t>
  </si>
  <si>
    <t>J Dunn</t>
  </si>
  <si>
    <t>D Horn</t>
  </si>
  <si>
    <t xml:space="preserve">Stats added with MyCricket </t>
  </si>
  <si>
    <t>2001/02 Dunstan</t>
  </si>
  <si>
    <t>AVE</t>
  </si>
  <si>
    <t>Michael Warner</t>
  </si>
  <si>
    <t>Anderson, Graeme</t>
  </si>
  <si>
    <t>Boehm, Joshua R</t>
  </si>
  <si>
    <t>Cameron, Braden</t>
  </si>
  <si>
    <t>De Lacy, James</t>
  </si>
  <si>
    <t>De silva, Suresh</t>
  </si>
  <si>
    <t>Dean, Alex X</t>
  </si>
  <si>
    <t>Dev, Manav</t>
  </si>
  <si>
    <t>Gillard, Chris</t>
  </si>
  <si>
    <t>Henrys, Peter X</t>
  </si>
  <si>
    <t>Hildenbrand-Wise, Rhys</t>
  </si>
  <si>
    <t>Jain, Aagam Vikram</t>
  </si>
  <si>
    <t>Khan, Hyder</t>
  </si>
  <si>
    <t>Khan, Zein</t>
  </si>
  <si>
    <t>Leo, Hugo</t>
  </si>
  <si>
    <t>McKertish, Hayden</t>
  </si>
  <si>
    <t>McLisky, Fraser</t>
  </si>
  <si>
    <t>Melville, James</t>
  </si>
  <si>
    <t>Mendes, Winchell</t>
  </si>
  <si>
    <t>Miller, Simon</t>
  </si>
  <si>
    <t>Moran, James</t>
  </si>
  <si>
    <t>Mounas, Jimmy</t>
  </si>
  <si>
    <t>Pagliaro, Benjamin</t>
  </si>
  <si>
    <t>Parkyn, Stuart</t>
  </si>
  <si>
    <t>Parshad, Aditya</t>
  </si>
  <si>
    <t>Ritchie, James</t>
  </si>
  <si>
    <t>SANIGA, HAYDEN</t>
  </si>
  <si>
    <t>Shafiq, Amir</t>
  </si>
  <si>
    <t>Singh, Akashdeep</t>
  </si>
  <si>
    <t>Swift, Henry</t>
  </si>
  <si>
    <t>Tauha, Abdullah</t>
  </si>
  <si>
    <t>Thakur, Jammy</t>
  </si>
  <si>
    <t>Trembath, Richard M</t>
  </si>
  <si>
    <t>Wildie, Jack W</t>
  </si>
  <si>
    <t>Batting statistics 2015/16</t>
  </si>
  <si>
    <t>Aggregate</t>
  </si>
  <si>
    <t>HS</t>
  </si>
  <si>
    <t>103*</t>
  </si>
  <si>
    <t>100*</t>
  </si>
  <si>
    <t>101*</t>
  </si>
  <si>
    <t>71*</t>
  </si>
  <si>
    <t>Multiple AVE</t>
  </si>
  <si>
    <t>Prior to 1999/00 and not recorded in the annual summary of total runs scored. Also missing scorebooks</t>
  </si>
  <si>
    <t>128*</t>
  </si>
  <si>
    <t>172*</t>
  </si>
  <si>
    <t>78*</t>
  </si>
  <si>
    <t>106*</t>
  </si>
  <si>
    <t>112*</t>
  </si>
  <si>
    <t>R Pond</t>
  </si>
  <si>
    <t>119*</t>
  </si>
  <si>
    <t>A McMahon</t>
  </si>
  <si>
    <t>109*</t>
  </si>
  <si>
    <t>85*</t>
  </si>
  <si>
    <t>104*</t>
  </si>
  <si>
    <t>83*</t>
  </si>
  <si>
    <t>Source</t>
  </si>
  <si>
    <t>Season 2001/02 Dunstan</t>
  </si>
  <si>
    <t>batting_mins</t>
  </si>
  <si>
    <t>Difference</t>
  </si>
  <si>
    <t>male, A</t>
  </si>
  <si>
    <t>Paterson, Callum</t>
  </si>
  <si>
    <t>Davies, Eric</t>
  </si>
  <si>
    <t>Mike Warner</t>
  </si>
  <si>
    <t>Dunstan 2001/02</t>
  </si>
  <si>
    <t>Tolsen, Rick</t>
  </si>
  <si>
    <t>Batting Aggregate</t>
  </si>
  <si>
    <t>Bowling Wickets</t>
  </si>
  <si>
    <t>Division 2 Vets</t>
  </si>
  <si>
    <t>C Synthetic Wilson Shield</t>
  </si>
  <si>
    <t>D Turf Thomson Shield</t>
  </si>
  <si>
    <t>LOC 1 McCarthy Shield</t>
  </si>
  <si>
    <t xml:space="preserve">D Matting </t>
  </si>
  <si>
    <t>Warner Mike</t>
  </si>
  <si>
    <t>Brock P</t>
  </si>
  <si>
    <t>Wemyss R</t>
  </si>
  <si>
    <t>Tolson R</t>
  </si>
  <si>
    <t>Channon A</t>
  </si>
  <si>
    <t>Clohesy D</t>
  </si>
  <si>
    <t>Warner matt</t>
  </si>
  <si>
    <t>Wain S</t>
  </si>
  <si>
    <t>Moore A</t>
  </si>
  <si>
    <t>Bates S</t>
  </si>
  <si>
    <t>Hawkins A</t>
  </si>
  <si>
    <t>Bohun S</t>
  </si>
  <si>
    <t>Knight S</t>
  </si>
  <si>
    <t>Grace A</t>
  </si>
  <si>
    <t>Bacash S</t>
  </si>
  <si>
    <t>Clements G</t>
  </si>
  <si>
    <t>Blackman S</t>
  </si>
  <si>
    <t>Davies E</t>
  </si>
  <si>
    <t>Conlan D</t>
  </si>
  <si>
    <t>Birt J</t>
  </si>
  <si>
    <t>Sowersby J</t>
  </si>
  <si>
    <t>Fielden M</t>
  </si>
  <si>
    <t>Grace M</t>
  </si>
  <si>
    <t>Kerr J</t>
  </si>
  <si>
    <t>Phillips D</t>
  </si>
  <si>
    <t>Power D</t>
  </si>
  <si>
    <t>Albon J</t>
  </si>
  <si>
    <t>Hawkins M</t>
  </si>
  <si>
    <t>Mieckowski J</t>
  </si>
  <si>
    <t>Connell S</t>
  </si>
  <si>
    <t>Fincher L</t>
  </si>
  <si>
    <t>Luff R</t>
  </si>
  <si>
    <t>Siriwardane R</t>
  </si>
  <si>
    <t>Stewart S</t>
  </si>
  <si>
    <t>Judkins C</t>
  </si>
  <si>
    <t>Muckian G</t>
  </si>
  <si>
    <t>Missing</t>
  </si>
  <si>
    <t>1962/63</t>
  </si>
  <si>
    <t>1961/62</t>
  </si>
  <si>
    <t>1960/61</t>
  </si>
  <si>
    <t>1959/60</t>
  </si>
  <si>
    <t>1956/57</t>
  </si>
  <si>
    <t>Fergie G</t>
  </si>
  <si>
    <t>Luff H</t>
  </si>
  <si>
    <t>Schwat A</t>
  </si>
  <si>
    <t>Sunderland P</t>
  </si>
  <si>
    <t>Melville A</t>
  </si>
  <si>
    <t>Anderson J</t>
  </si>
  <si>
    <t>Blanksby B</t>
  </si>
  <si>
    <t>Warner Max</t>
  </si>
  <si>
    <t>Packer M</t>
  </si>
  <si>
    <t>Melville E</t>
  </si>
  <si>
    <t>Sykes R</t>
  </si>
  <si>
    <t>Stewart R</t>
  </si>
  <si>
    <t>Cartes D</t>
  </si>
  <si>
    <t>Jennings G</t>
  </si>
  <si>
    <t>Kendall J</t>
  </si>
  <si>
    <t>Teasdale D</t>
  </si>
  <si>
    <t>Kendell T</t>
  </si>
  <si>
    <t>Getley E</t>
  </si>
  <si>
    <t>Nokes N</t>
  </si>
  <si>
    <t>Smith B</t>
  </si>
  <si>
    <t>Sampson D</t>
  </si>
  <si>
    <t>Reed S</t>
  </si>
  <si>
    <t>Chambers B</t>
  </si>
  <si>
    <t>Robinson G</t>
  </si>
  <si>
    <t>Owen R</t>
  </si>
  <si>
    <t>Lang B</t>
  </si>
  <si>
    <t>Meehan P</t>
  </si>
  <si>
    <t>Foster J</t>
  </si>
  <si>
    <t>Booth B</t>
  </si>
  <si>
    <t>Ritchie S</t>
  </si>
  <si>
    <t>Bevilacqua R</t>
  </si>
  <si>
    <t>Cooper D*</t>
  </si>
  <si>
    <t>Gillard C</t>
  </si>
  <si>
    <t>Kish S+</t>
  </si>
  <si>
    <t>Edgar John</t>
  </si>
  <si>
    <t>Horn D</t>
  </si>
  <si>
    <t xml:space="preserve">Stonehouse L* </t>
  </si>
  <si>
    <t xml:space="preserve">Stonehouse L </t>
  </si>
  <si>
    <t>Stonehouse L</t>
  </si>
  <si>
    <t>Gunatilake P</t>
  </si>
  <si>
    <t xml:space="preserve">Anderson ML </t>
  </si>
  <si>
    <t xml:space="preserve">Doak J* </t>
  </si>
  <si>
    <t>Barcham A</t>
  </si>
  <si>
    <t>Kilner M</t>
  </si>
  <si>
    <t>Sharpe J</t>
  </si>
  <si>
    <t>Tamburrino A</t>
  </si>
  <si>
    <t>Keys T</t>
  </si>
  <si>
    <t xml:space="preserve">Swan M+ </t>
  </si>
  <si>
    <t xml:space="preserve">Melissinos D </t>
  </si>
  <si>
    <t xml:space="preserve">Coghlan M </t>
  </si>
  <si>
    <t>Darcy G</t>
  </si>
  <si>
    <t>Dalliston S</t>
  </si>
  <si>
    <t xml:space="preserve">Byrnes T+ </t>
  </si>
  <si>
    <t>Vadivelu V</t>
  </si>
  <si>
    <t>Mariswamy A</t>
  </si>
  <si>
    <t>Canterbury N</t>
  </si>
  <si>
    <t xml:space="preserve">Kars A </t>
  </si>
  <si>
    <t>Woods J</t>
  </si>
  <si>
    <t xml:space="preserve">Stonehouse WW </t>
  </si>
  <si>
    <t>Mitchell D</t>
  </si>
  <si>
    <t>Swan M</t>
  </si>
  <si>
    <t>Law A*</t>
  </si>
  <si>
    <t>Barkla R</t>
  </si>
  <si>
    <t>Canterbury N+</t>
  </si>
  <si>
    <t>Dunn MG</t>
  </si>
  <si>
    <t>Fleming T+</t>
  </si>
  <si>
    <t>Edgar JD</t>
  </si>
  <si>
    <t>Byrnes T</t>
  </si>
  <si>
    <t>Tamburrino J</t>
  </si>
  <si>
    <t>Scott T</t>
  </si>
  <si>
    <t xml:space="preserve">Kumar VR </t>
  </si>
  <si>
    <t>Canterbury J</t>
  </si>
  <si>
    <t>Elliot J</t>
  </si>
  <si>
    <t>Sgarioto J</t>
  </si>
  <si>
    <t xml:space="preserve">Heyes MJ </t>
  </si>
  <si>
    <t xml:space="preserve">Hendry M </t>
  </si>
  <si>
    <t xml:space="preserve">Stonehouse L*+ </t>
  </si>
  <si>
    <t>Maharaj N</t>
  </si>
  <si>
    <t>Plunkett C</t>
  </si>
  <si>
    <t>Worthington H</t>
  </si>
  <si>
    <t>Clancy J</t>
  </si>
  <si>
    <t>McDonald I</t>
  </si>
  <si>
    <t xml:space="preserve">Wain SA </t>
  </si>
  <si>
    <t>Kerr A</t>
  </si>
  <si>
    <t>Foster R</t>
  </si>
  <si>
    <t>Wood J*</t>
  </si>
  <si>
    <t>Number of Premierships</t>
  </si>
  <si>
    <t>Premier</t>
  </si>
  <si>
    <t>1925-26</t>
  </si>
  <si>
    <t>1926-27</t>
  </si>
  <si>
    <t>1930-31</t>
  </si>
  <si>
    <t>1940-41</t>
  </si>
  <si>
    <t>1941-42</t>
  </si>
  <si>
    <t>1945-46</t>
  </si>
  <si>
    <t>1956-57</t>
  </si>
  <si>
    <t>1959-60</t>
  </si>
  <si>
    <t>1960-61</t>
  </si>
  <si>
    <t>1961-62</t>
  </si>
  <si>
    <t>1962-63</t>
  </si>
  <si>
    <t>1933-34</t>
  </si>
  <si>
    <t>1937-38</t>
  </si>
  <si>
    <t>1958-59</t>
  </si>
  <si>
    <t>Burwood District Cricket Association.</t>
  </si>
  <si>
    <t>ESCA</t>
  </si>
  <si>
    <t>BDCA</t>
  </si>
  <si>
    <t>Eastern Cricket Association</t>
  </si>
  <si>
    <t>Burwood District Cricket Association</t>
  </si>
  <si>
    <t>Eastern Suburban Cricket Association</t>
  </si>
  <si>
    <t>Comp</t>
  </si>
  <si>
    <t>#</t>
  </si>
  <si>
    <t>C Grade</t>
  </si>
  <si>
    <t>1958/59</t>
  </si>
  <si>
    <t>Langham R</t>
  </si>
  <si>
    <t>Burns A</t>
  </si>
  <si>
    <t>Mahnacke E</t>
  </si>
  <si>
    <t>Rivis J</t>
  </si>
  <si>
    <t>Sunderland D</t>
  </si>
  <si>
    <t>Bennett G</t>
  </si>
  <si>
    <t>Considine A</t>
  </si>
  <si>
    <t>Association</t>
  </si>
  <si>
    <t>D Synthetic Merrell Shield</t>
  </si>
  <si>
    <t>Premierships</t>
  </si>
  <si>
    <t>Most Catches in a Match</t>
  </si>
  <si>
    <t>Hundred and 5 Dismissals in an Innings in Same Match</t>
  </si>
  <si>
    <t>Series</t>
  </si>
  <si>
    <t>Career</t>
  </si>
  <si>
    <t>100 Dismissals</t>
  </si>
  <si>
    <t>1000 Runs and 100 Dismissals</t>
  </si>
  <si>
    <t>50 Career Catches</t>
  </si>
  <si>
    <t>100 Career Catches</t>
  </si>
  <si>
    <t>Highest Catch per Match Ratio</t>
  </si>
  <si>
    <t>Most Successful Bowler/Fielder Combinations</t>
  </si>
  <si>
    <t>Miscellaneous</t>
  </si>
  <si>
    <t>Lowest Averages</t>
  </si>
  <si>
    <t>Most Economical</t>
  </si>
  <si>
    <t>Least Economical</t>
  </si>
  <si>
    <t>Best Strike Rates</t>
  </si>
  <si>
    <t>Career Aggregates</t>
  </si>
  <si>
    <t>100 Career Wickets</t>
  </si>
  <si>
    <t>200 Career Wickets</t>
  </si>
  <si>
    <t>300 Career Wickets</t>
  </si>
  <si>
    <t>Aggregate Record Holder - Year to Year</t>
  </si>
  <si>
    <t>Most Wickets in a Match</t>
  </si>
  <si>
    <t>Most 5 Wickets in an Innings Hauls</t>
  </si>
  <si>
    <t>Most Consecutive 5 Wickets in an Innings Hauls</t>
  </si>
  <si>
    <t>Most 10 Wickets in a Match Hauls</t>
  </si>
  <si>
    <t>Most Consecutive Innings Taking a Wicket</t>
  </si>
  <si>
    <t>Most Wickets in Selected Year</t>
  </si>
  <si>
    <t>Hat Tricks</t>
  </si>
  <si>
    <t>Economical Bowling Spells</t>
  </si>
  <si>
    <t>Conceding 100 Runs Without Taking a Wicket</t>
  </si>
  <si>
    <t>Conceding Most Runs in an Innings</t>
  </si>
  <si>
    <t>Most Career Overs Bowled</t>
  </si>
  <si>
    <t>Highest Average for Each Batting Position</t>
  </si>
  <si>
    <t>High Scores</t>
  </si>
  <si>
    <t>Highest Innings</t>
  </si>
  <si>
    <t>Highest Innings by Captain</t>
  </si>
  <si>
    <t>Highest Score in 1st Innings of Match</t>
  </si>
  <si>
    <t>Highest Score in 2nd Innings of Match</t>
  </si>
  <si>
    <t>Highest Score in Teams 1st Innings</t>
  </si>
  <si>
    <t>Highest Innings for Selected Year</t>
  </si>
  <si>
    <t>Highest Innings for each Batting Position</t>
  </si>
  <si>
    <t>Aggregates</t>
  </si>
  <si>
    <t>Most Career Runs Playing as Captain</t>
  </si>
  <si>
    <t>Most Career Runs Playing as Wicket Keeper</t>
  </si>
  <si>
    <t>Most Career Runs for Each Batting Position</t>
  </si>
  <si>
    <t>Most Career Runs without Scoring a Hundred</t>
  </si>
  <si>
    <t>1000 Runs in Calendar Year</t>
  </si>
  <si>
    <t>Most Runs for Selected Year</t>
  </si>
  <si>
    <t>1000 Runs Versus...</t>
  </si>
  <si>
    <t>Fifties</t>
  </si>
  <si>
    <t>Most Career 50s</t>
  </si>
  <si>
    <t>Highest 50/100 Conversion Rate</t>
  </si>
  <si>
    <t>Lowest 50/100 Conversion Rate</t>
  </si>
  <si>
    <t>Scoring 50 in Most Consecutive Innings</t>
  </si>
  <si>
    <t>Scoring 50 in Most Consecutive Matches</t>
  </si>
  <si>
    <t>Fastest 50s in Balls Faced</t>
  </si>
  <si>
    <t>Most Dismissed in 90s</t>
  </si>
  <si>
    <t>Players Scoring 99</t>
  </si>
  <si>
    <t>Hundreds</t>
  </si>
  <si>
    <t>Wicket Keepers Scoring 100</t>
  </si>
  <si>
    <t>Most 100s</t>
  </si>
  <si>
    <t>Scoring 100 in Consecutive Innings</t>
  </si>
  <si>
    <t>Most Innings Before First 100</t>
  </si>
  <si>
    <t>Youngest Players Scoring 100</t>
  </si>
  <si>
    <t>Oldest Players Scoring 100</t>
  </si>
  <si>
    <t>Fastest 100s in Balls Faced</t>
  </si>
  <si>
    <t>Double Hundreds</t>
  </si>
  <si>
    <t>Most Career Ducks</t>
  </si>
  <si>
    <t>Most Innings Before First Duck (or No Career Ducks)</t>
  </si>
  <si>
    <t>Most Innings Without a Duck</t>
  </si>
  <si>
    <t>Diamond Ducks (Dismissed without Facing a Ball)</t>
  </si>
  <si>
    <t>Players Carrying Bat</t>
  </si>
  <si>
    <t>Fours &amp; Sixes</t>
  </si>
  <si>
    <t>Scoring Most Runs in Boundaries in an Innings</t>
  </si>
  <si>
    <t>Players Scoring Most Career 4s</t>
  </si>
  <si>
    <t>Players Scoring Most Career 6s</t>
  </si>
  <si>
    <t>Number 11 Batsmen Top Scoring in Innings</t>
  </si>
  <si>
    <t>Batsmen Facing Most Balls in Innings</t>
  </si>
  <si>
    <t>MyCricket Records</t>
  </si>
  <si>
    <t>Scores in 90s</t>
  </si>
  <si>
    <t>Number</t>
  </si>
  <si>
    <t># Ducks</t>
  </si>
  <si>
    <t># 4s</t>
  </si>
  <si>
    <t># 6s</t>
  </si>
  <si>
    <t># 25s</t>
  </si>
  <si>
    <t># 50s</t>
  </si>
  <si>
    <t># 100s</t>
  </si>
  <si>
    <t>Runs no 100</t>
  </si>
  <si>
    <t>Stat ID</t>
  </si>
  <si>
    <t>Not Conceding a Bye</t>
  </si>
  <si>
    <t>RANK</t>
  </si>
  <si>
    <t>GRADE</t>
  </si>
  <si>
    <t>SEASON</t>
  </si>
  <si>
    <t>ROUND</t>
  </si>
  <si>
    <t>INN</t>
  </si>
  <si>
    <t>OPPONENT</t>
  </si>
  <si>
    <t>VENUE</t>
  </si>
  <si>
    <t>ECA:B2 Blue</t>
  </si>
  <si>
    <t>St. Mark's Templestowe</t>
  </si>
  <si>
    <t>8/405cc</t>
  </si>
  <si>
    <t>ECA:A Synthetic(Shaw Shield)</t>
  </si>
  <si>
    <t>4/401dec</t>
  </si>
  <si>
    <t>ECA:A Blue</t>
  </si>
  <si>
    <t>ECA:C1 (C Gold)</t>
  </si>
  <si>
    <t>ECA:B1 Blue (B Blue)</t>
  </si>
  <si>
    <t>3/384dec</t>
  </si>
  <si>
    <t>ECA:LOC 2 (RW Laws Shield)</t>
  </si>
  <si>
    <t>5/383cc</t>
  </si>
  <si>
    <t>ECA:LOC 1 (McCarthy Shield)</t>
  </si>
  <si>
    <t>8/377cc</t>
  </si>
  <si>
    <t>ECA:ESCA B Grade Matting</t>
  </si>
  <si>
    <t>ECA:Dunstan Shield</t>
  </si>
  <si>
    <t>Doncaster East Secondary College</t>
  </si>
  <si>
    <t>Burwood Reserve Lower Oval</t>
  </si>
  <si>
    <t>Burwood Reserve</t>
  </si>
  <si>
    <t>Dorothy Laver East</t>
  </si>
  <si>
    <t>Deepdene Park</t>
  </si>
  <si>
    <t>ECA:D Turf (Thomson Shield)</t>
  </si>
  <si>
    <t>Lowest Totals For</t>
  </si>
  <si>
    <t>Highest Totals For</t>
  </si>
  <si>
    <t># Overs</t>
  </si>
  <si>
    <t>Over 2 W</t>
  </si>
  <si>
    <t>5+ W</t>
  </si>
  <si>
    <t>SR</t>
  </si>
  <si>
    <t>Econ</t>
  </si>
  <si>
    <t>High</t>
  </si>
  <si>
    <t>For</t>
  </si>
  <si>
    <t>BCC</t>
  </si>
  <si>
    <t>Wyclif CC</t>
  </si>
  <si>
    <t>Start</t>
  </si>
  <si>
    <t>Finish</t>
  </si>
  <si>
    <t>Current</t>
  </si>
  <si>
    <t>Years</t>
  </si>
  <si>
    <t>Runs/year</t>
  </si>
  <si>
    <t>Most Catches in a Season</t>
  </si>
  <si>
    <t>Most Dismissals in a Season</t>
  </si>
  <si>
    <t>Taking Most Catches in a Match/non keeper</t>
  </si>
  <si>
    <t>Catches/Non Keeper</t>
  </si>
  <si>
    <t>40 Wickets in a Calendar Year</t>
  </si>
  <si>
    <t xml:space="preserve">Averages </t>
  </si>
  <si>
    <t xml:space="preserve">Highest Averages </t>
  </si>
  <si>
    <t>Captains Scoring 100</t>
  </si>
  <si>
    <t>Nineties (90s)</t>
  </si>
  <si>
    <t>Ducks</t>
  </si>
  <si>
    <t>Partnerships</t>
  </si>
  <si>
    <t>Best Partnerships by wicket</t>
  </si>
  <si>
    <t>Highest Team scores</t>
  </si>
  <si>
    <t>Lowest Team Scores</t>
  </si>
  <si>
    <t>Total catches</t>
  </si>
  <si>
    <t>Games/catches</t>
  </si>
  <si>
    <t>Most Stumpings</t>
  </si>
  <si>
    <t>Most Dismissals</t>
  </si>
  <si>
    <t>Matches</t>
  </si>
  <si>
    <t>Catches WK</t>
  </si>
  <si>
    <t>RO Ass</t>
  </si>
  <si>
    <t>RO Unass</t>
  </si>
  <si>
    <t>Stumpings</t>
  </si>
  <si>
    <t>Total Dismissals</t>
  </si>
  <si>
    <t>WK # Dissmissals</t>
  </si>
  <si>
    <t>Fielder #</t>
  </si>
  <si>
    <t>Scott, David</t>
  </si>
  <si>
    <t>Hendry, Michael &amp; Kish, Steve (2S)</t>
  </si>
  <si>
    <t>Scott, David &amp; Hayden, Warren (2S)</t>
  </si>
  <si>
    <t>Kish, Steve (4S)</t>
  </si>
  <si>
    <t>Worthington, H &amp;Hobbs, L</t>
  </si>
  <si>
    <t>Kish, Steve (1S)</t>
  </si>
  <si>
    <t>Burley, G</t>
  </si>
  <si>
    <t>Davies, E</t>
  </si>
  <si>
    <t>Byrnes, T (1S)</t>
  </si>
  <si>
    <t>West, D</t>
  </si>
  <si>
    <t>Mitchell, P</t>
  </si>
  <si>
    <t>Baker, N (4S)</t>
  </si>
  <si>
    <t>Dunn, J &amp; Kilner, M</t>
  </si>
  <si>
    <t>Canterbury, N (1S)</t>
  </si>
  <si>
    <t>Chisolm, C &amp; Edgar James</t>
  </si>
  <si>
    <t>O'Brien, B (2S)</t>
  </si>
  <si>
    <t>Byrnes, T &amp; Darcy, G</t>
  </si>
  <si>
    <t>Read, K (1S) &amp; Swan, M (2S)</t>
  </si>
  <si>
    <t>Sharpe, J &amp; Stonehouse, L</t>
  </si>
  <si>
    <t xml:space="preserve">Raikes, S </t>
  </si>
  <si>
    <t>Michelson, C</t>
  </si>
  <si>
    <t>Raikes, S (2S)</t>
  </si>
  <si>
    <t>Lamb, T</t>
  </si>
  <si>
    <t>Fleming, T (1S)</t>
  </si>
  <si>
    <t>161*</t>
  </si>
  <si>
    <t>RUNS (1) / WKT (11) Points</t>
  </si>
  <si>
    <t>Stat ID:10</t>
  </si>
  <si>
    <t>Stat ID:30</t>
  </si>
  <si>
    <t>Stat ID:11</t>
  </si>
  <si>
    <t>Stat ID:14</t>
  </si>
  <si>
    <t>Most Fielding RO assists</t>
  </si>
  <si>
    <t>Most Fielding RO direct</t>
  </si>
  <si>
    <t>Stat ID:15</t>
  </si>
  <si>
    <t>Stat ID:22</t>
  </si>
  <si>
    <t>Total catches Fielder &amp; WK</t>
  </si>
  <si>
    <t>Catches per game</t>
  </si>
  <si>
    <t>Stat ID:23</t>
  </si>
  <si>
    <t>Most Catches per year WK</t>
  </si>
  <si>
    <t>Most Catches per year Fielder</t>
  </si>
  <si>
    <t>Stat ID:25</t>
  </si>
  <si>
    <t>Stat ID:26</t>
  </si>
  <si>
    <t>Stat ID:12</t>
  </si>
  <si>
    <t>Taking Most Catches/non keeper</t>
  </si>
  <si>
    <t>Most Catches WK</t>
  </si>
  <si>
    <t>Wicket keeping &amp; Fielding</t>
  </si>
  <si>
    <t>Stat ID:72</t>
  </si>
  <si>
    <t>Most 2 Wickets in an Innings Hauls</t>
  </si>
  <si>
    <t>Stat ID:58</t>
  </si>
  <si>
    <t>Stat ID:61</t>
  </si>
  <si>
    <t>Stat ID:68</t>
  </si>
  <si>
    <t>Stat ID:50</t>
  </si>
  <si>
    <t>Stat ID:53</t>
  </si>
  <si>
    <t>Stat ID:51</t>
  </si>
  <si>
    <t>Stat ID:52</t>
  </si>
  <si>
    <t>Worst Strike Rates</t>
  </si>
  <si>
    <t>Stat ID:54</t>
  </si>
  <si>
    <t xml:space="preserve">1000 Career Runs </t>
  </si>
  <si>
    <t xml:space="preserve">2000 Career Runs </t>
  </si>
  <si>
    <t xml:space="preserve">5000 Career Runs </t>
  </si>
  <si>
    <t>Stat ID:90</t>
  </si>
  <si>
    <t>Stat ID:91</t>
  </si>
  <si>
    <t>Stat ID:118</t>
  </si>
  <si>
    <t>Stat ID:129</t>
  </si>
  <si>
    <t>Stat ID:136</t>
  </si>
  <si>
    <t>Stat ID:137</t>
  </si>
  <si>
    <t>Most 25s</t>
  </si>
  <si>
    <t>Stat ID:140</t>
  </si>
  <si>
    <t>Stat ID:112</t>
  </si>
  <si>
    <t>Stat ID:122</t>
  </si>
  <si>
    <t>Stat ID:108</t>
  </si>
  <si>
    <t>Best Allrounder</t>
  </si>
  <si>
    <t>STAT ID: 150 -1000 Runs &amp; 100 Wickets</t>
  </si>
  <si>
    <t>Add to Stats - ID</t>
  </si>
  <si>
    <t>Most Wickets/AVE</t>
  </si>
  <si>
    <t>Best Bowling Figures of All Time</t>
  </si>
  <si>
    <t>Stat ID:69</t>
  </si>
  <si>
    <t>Stat ID:101 Batting Aggregate &amp; Average</t>
  </si>
  <si>
    <t>Batting Aggregate &amp; Average (Over 1000)</t>
  </si>
  <si>
    <t>Highest Scores</t>
  </si>
  <si>
    <t>STAT ID:128 Top Scores</t>
  </si>
  <si>
    <t>Most Games Played</t>
  </si>
  <si>
    <t xml:space="preserve">STAT ID:151 Most Games Played </t>
  </si>
  <si>
    <t>300 Club</t>
  </si>
  <si>
    <t>200 Club</t>
  </si>
  <si>
    <t>100 Club</t>
  </si>
  <si>
    <t>Lee, Howard</t>
  </si>
  <si>
    <t>Hill, Brian</t>
  </si>
  <si>
    <t>Vadiveloo, Peter</t>
  </si>
  <si>
    <t>Stats Added</t>
  </si>
  <si>
    <t xml:space="preserve">Bat </t>
  </si>
  <si>
    <t>1955/56</t>
  </si>
  <si>
    <t>1957/58</t>
  </si>
  <si>
    <t>1963/64</t>
  </si>
  <si>
    <t>1964/65</t>
  </si>
  <si>
    <t>1965/66</t>
  </si>
  <si>
    <t>1966/67</t>
  </si>
  <si>
    <t>1969/70</t>
  </si>
  <si>
    <t>1970/71</t>
  </si>
  <si>
    <t>1971/72</t>
  </si>
  <si>
    <t>1983/84</t>
  </si>
  <si>
    <t>1980/81</t>
  </si>
  <si>
    <t>1986/87</t>
  </si>
  <si>
    <t>Schwab A</t>
  </si>
  <si>
    <t>Carter D</t>
  </si>
  <si>
    <t>Wright W</t>
  </si>
  <si>
    <t>Boldiston I</t>
  </si>
  <si>
    <t>ECA Rep</t>
  </si>
  <si>
    <t>Parnell,N</t>
  </si>
  <si>
    <t>Sunderland,P</t>
  </si>
  <si>
    <t>Barrow, I</t>
  </si>
  <si>
    <t>Butler,J</t>
  </si>
  <si>
    <t>Roodhouse,M</t>
  </si>
  <si>
    <t>102*</t>
  </si>
  <si>
    <t>Doncaster</t>
  </si>
  <si>
    <t>E.Melville</t>
  </si>
  <si>
    <t>110*</t>
  </si>
  <si>
    <t>Mt Waverley</t>
  </si>
  <si>
    <t>C.Jennings</t>
  </si>
  <si>
    <t>Camberwell</t>
  </si>
  <si>
    <t>A.Giffin</t>
  </si>
  <si>
    <t>M.Fielden</t>
  </si>
  <si>
    <t>Malvern</t>
  </si>
  <si>
    <t>T.Weir</t>
  </si>
  <si>
    <t>Caulfield</t>
  </si>
  <si>
    <t>B.Goodenough</t>
  </si>
  <si>
    <t>ANZ Bank</t>
  </si>
  <si>
    <t>S.DeNiese</t>
  </si>
  <si>
    <t>Marcellin</t>
  </si>
  <si>
    <t>C.Bain</t>
  </si>
  <si>
    <t>W.Hawthorn</t>
  </si>
  <si>
    <t>Monash Uni</t>
  </si>
  <si>
    <t>D.LeMercier</t>
  </si>
  <si>
    <t>Nth Balwyn</t>
  </si>
  <si>
    <t>Deepdene</t>
  </si>
  <si>
    <t>M.Grace</t>
  </si>
  <si>
    <t>S.Connell</t>
  </si>
  <si>
    <t>S.Perera</t>
  </si>
  <si>
    <t>L.Stonehouse</t>
  </si>
  <si>
    <t>C.Ratanayke</t>
  </si>
  <si>
    <t>A.Male</t>
  </si>
  <si>
    <t>C.Mapatuna</t>
  </si>
  <si>
    <t>K.Niven</t>
  </si>
  <si>
    <t>F.Stewart</t>
  </si>
  <si>
    <t>Ben Middleton</t>
  </si>
  <si>
    <t>D.Teasdale</t>
  </si>
  <si>
    <t>P.Sunderland</t>
  </si>
  <si>
    <t>M.Warner</t>
  </si>
  <si>
    <t>Kew</t>
  </si>
  <si>
    <t>B.Hensley</t>
  </si>
  <si>
    <t>M.Viol</t>
  </si>
  <si>
    <t>J.Butler</t>
  </si>
  <si>
    <t>N.Jackson</t>
  </si>
  <si>
    <t>I.Hill</t>
  </si>
  <si>
    <t>St Kevin's</t>
  </si>
  <si>
    <t>J.Marshall</t>
  </si>
  <si>
    <t>I.Considine</t>
  </si>
  <si>
    <t>M.Lock</t>
  </si>
  <si>
    <t>R.Luff</t>
  </si>
  <si>
    <t>13-20/03/1982</t>
  </si>
  <si>
    <t>J.Philp</t>
  </si>
  <si>
    <t>R.Wulz</t>
  </si>
  <si>
    <t>J.Albon</t>
  </si>
  <si>
    <t>J.Mieczkowski</t>
  </si>
  <si>
    <t>Toorong Dist.</t>
  </si>
  <si>
    <t>A.Grace</t>
  </si>
  <si>
    <t>S.Blackman</t>
  </si>
  <si>
    <t>G.Muckian</t>
  </si>
  <si>
    <t>W.Urrutia</t>
  </si>
  <si>
    <t>N.Liyanage</t>
  </si>
  <si>
    <t>J.Birt</t>
  </si>
  <si>
    <t>Mt Albert</t>
  </si>
  <si>
    <t>J.Dunn</t>
  </si>
  <si>
    <t>Balls</t>
  </si>
  <si>
    <t>XI</t>
  </si>
  <si>
    <t>Inn's</t>
  </si>
  <si>
    <t>N.O.</t>
  </si>
  <si>
    <t>Warner M</t>
  </si>
  <si>
    <t>Wkts</t>
  </si>
  <si>
    <t>Catch</t>
  </si>
  <si>
    <t>Opp.</t>
  </si>
  <si>
    <t xml:space="preserve">Nth Burwood </t>
  </si>
  <si>
    <t>Date</t>
  </si>
  <si>
    <t>Opp</t>
  </si>
  <si>
    <t>Bur Sth</t>
  </si>
  <si>
    <t>Bur meth</t>
  </si>
  <si>
    <t>Sth Bur Semi</t>
  </si>
  <si>
    <t>Mt W Meths</t>
  </si>
  <si>
    <t>Mt W Meths GF</t>
  </si>
  <si>
    <t>Tally Ho</t>
  </si>
  <si>
    <t>Jennings C</t>
  </si>
  <si>
    <t>Inc. B grade</t>
  </si>
  <si>
    <t>Kendall T</t>
  </si>
  <si>
    <t>Hartwell</t>
  </si>
  <si>
    <t>Glen I Meths</t>
  </si>
  <si>
    <t>88*</t>
  </si>
  <si>
    <t>56*</t>
  </si>
  <si>
    <t>Bur Pres</t>
  </si>
  <si>
    <t>Mt Wav Meth</t>
  </si>
  <si>
    <t>Ash Meth</t>
  </si>
  <si>
    <t>Bur Sth Semi</t>
  </si>
  <si>
    <t>Bur Meth GF</t>
  </si>
  <si>
    <t>Hattrick</t>
  </si>
  <si>
    <t>5 Wkts</t>
  </si>
  <si>
    <t>Mt Wav Meths</t>
  </si>
  <si>
    <t>Teasdale</t>
  </si>
  <si>
    <t>Chambers</t>
  </si>
  <si>
    <t>95*</t>
  </si>
  <si>
    <t>Nth Bir</t>
  </si>
  <si>
    <t>Wattle P P</t>
  </si>
  <si>
    <t>Bur Meth</t>
  </si>
  <si>
    <t>Ash Meth Semi</t>
  </si>
  <si>
    <t>Bur Met GF</t>
  </si>
  <si>
    <t>Bur P</t>
  </si>
  <si>
    <t>50*</t>
  </si>
  <si>
    <t>Nth Burw</t>
  </si>
  <si>
    <t>Burw P</t>
  </si>
  <si>
    <t>91*</t>
  </si>
  <si>
    <t>58*</t>
  </si>
  <si>
    <t>55*</t>
  </si>
  <si>
    <t>Ash Meths</t>
  </si>
  <si>
    <t>Burw Pres</t>
  </si>
  <si>
    <t>Burw Sth</t>
  </si>
  <si>
    <t>Hartwell P</t>
  </si>
  <si>
    <t>80*</t>
  </si>
  <si>
    <t>Ash M</t>
  </si>
  <si>
    <t>93*</t>
  </si>
  <si>
    <t>74*</t>
  </si>
  <si>
    <t>Burw Sth Semi</t>
  </si>
  <si>
    <t>Hames D</t>
  </si>
  <si>
    <t>10 Wkts</t>
  </si>
  <si>
    <t>Burwood Nth GF</t>
  </si>
  <si>
    <t>Match</t>
  </si>
  <si>
    <t>Burwood Nth</t>
  </si>
  <si>
    <t>Nokes W</t>
  </si>
  <si>
    <t>Parlby A</t>
  </si>
  <si>
    <t>Smith P</t>
  </si>
  <si>
    <t>Rivia J</t>
  </si>
  <si>
    <t>Tarp J</t>
  </si>
  <si>
    <t>Warner P</t>
  </si>
  <si>
    <t>147*</t>
  </si>
  <si>
    <t>St Stephens Wattle P</t>
  </si>
  <si>
    <t>Burw Meth</t>
  </si>
  <si>
    <t>54*</t>
  </si>
  <si>
    <t>Martin I</t>
  </si>
  <si>
    <t>Boldiston J</t>
  </si>
  <si>
    <t>Simpson D</t>
  </si>
  <si>
    <t>Burw Soc</t>
  </si>
  <si>
    <t>Round 2</t>
  </si>
  <si>
    <t>Round 4</t>
  </si>
  <si>
    <t>Round 9</t>
  </si>
  <si>
    <t>Hartwell Footb</t>
  </si>
  <si>
    <t>Round 3</t>
  </si>
  <si>
    <t>Round 6</t>
  </si>
  <si>
    <t>Mt Waverley meth</t>
  </si>
  <si>
    <t>Round 8</t>
  </si>
  <si>
    <t>Nth Burwood</t>
  </si>
  <si>
    <t>Round 10</t>
  </si>
  <si>
    <t>Round 7</t>
  </si>
  <si>
    <t>Ashb meth</t>
  </si>
  <si>
    <t>Round 5</t>
  </si>
  <si>
    <t>Burw Meth GF</t>
  </si>
  <si>
    <t>GF</t>
  </si>
  <si>
    <t>Semi</t>
  </si>
  <si>
    <t>Boldistone J</t>
  </si>
  <si>
    <t>Burw Social</t>
  </si>
  <si>
    <t>Burw meth</t>
  </si>
  <si>
    <t>6/37</t>
  </si>
  <si>
    <t>6/43</t>
  </si>
  <si>
    <t>6/65</t>
  </si>
  <si>
    <t>10/82</t>
  </si>
  <si>
    <t>6/38</t>
  </si>
  <si>
    <t>6/51</t>
  </si>
  <si>
    <t>7/64</t>
  </si>
  <si>
    <t>11/103</t>
  </si>
  <si>
    <t>7/21</t>
  </si>
  <si>
    <t>12/46</t>
  </si>
  <si>
    <t>7/29</t>
  </si>
  <si>
    <t>10/56</t>
  </si>
  <si>
    <t>7/16</t>
  </si>
  <si>
    <t>7/52</t>
  </si>
  <si>
    <t>Teasdale J</t>
  </si>
  <si>
    <t>Manncke E</t>
  </si>
  <si>
    <t>Anderson G</t>
  </si>
  <si>
    <t>Bryant P</t>
  </si>
  <si>
    <t>11*</t>
  </si>
  <si>
    <t>1*</t>
  </si>
  <si>
    <t>17*</t>
  </si>
  <si>
    <t>2*</t>
  </si>
  <si>
    <t>6*</t>
  </si>
  <si>
    <t>bnb</t>
  </si>
  <si>
    <t>dnb</t>
  </si>
  <si>
    <t>133*</t>
  </si>
  <si>
    <t>15*</t>
  </si>
  <si>
    <t>Soldier Social</t>
  </si>
  <si>
    <t>7*</t>
  </si>
  <si>
    <t>harwell Pres</t>
  </si>
  <si>
    <t>14*</t>
  </si>
  <si>
    <t>McLellan P</t>
  </si>
  <si>
    <t>Glen Iris Meths</t>
  </si>
  <si>
    <t>4*</t>
  </si>
  <si>
    <t>Abblett R</t>
  </si>
  <si>
    <t>8*</t>
  </si>
  <si>
    <t>22*</t>
  </si>
  <si>
    <t>38*</t>
  </si>
  <si>
    <t>5*</t>
  </si>
  <si>
    <t>Hartwell Pres</t>
  </si>
  <si>
    <t>10*</t>
  </si>
  <si>
    <t>0*</t>
  </si>
  <si>
    <t>Burwood meth</t>
  </si>
  <si>
    <t>3*</t>
  </si>
  <si>
    <t>Harwell Pre</t>
  </si>
  <si>
    <t>2/22</t>
  </si>
  <si>
    <t>1/25</t>
  </si>
  <si>
    <t>2/26</t>
  </si>
  <si>
    <t>0/15</t>
  </si>
  <si>
    <t>2/41</t>
  </si>
  <si>
    <t>3/25</t>
  </si>
  <si>
    <t>1/20</t>
  </si>
  <si>
    <t>3/41</t>
  </si>
  <si>
    <t>26</t>
  </si>
  <si>
    <t>Team score</t>
  </si>
  <si>
    <t>5/9</t>
  </si>
  <si>
    <t>55</t>
  </si>
  <si>
    <t>Innings and 192 runs</t>
  </si>
  <si>
    <t>4/18</t>
  </si>
  <si>
    <t>3/10</t>
  </si>
  <si>
    <t>69</t>
  </si>
  <si>
    <t>38</t>
  </si>
  <si>
    <t>Innings &amp; 95</t>
  </si>
  <si>
    <t>1/43</t>
  </si>
  <si>
    <t>0/0</t>
  </si>
  <si>
    <t>4/15</t>
  </si>
  <si>
    <t>0/43</t>
  </si>
  <si>
    <t>0/52</t>
  </si>
  <si>
    <t>5/70</t>
  </si>
  <si>
    <t>1/33</t>
  </si>
  <si>
    <t>0/29</t>
  </si>
  <si>
    <t>5/19</t>
  </si>
  <si>
    <t>5/44</t>
  </si>
  <si>
    <t>1/58</t>
  </si>
  <si>
    <t>2/66</t>
  </si>
  <si>
    <t>NO</t>
  </si>
  <si>
    <t>Mahncke E</t>
  </si>
  <si>
    <t>hartwell Pres</t>
  </si>
  <si>
    <t>hartwell Pres GF</t>
  </si>
  <si>
    <t>Burw Meth Semi</t>
  </si>
  <si>
    <t>Glen Iris Meth</t>
  </si>
  <si>
    <t>5WKTS</t>
  </si>
  <si>
    <t>10 WKTS</t>
  </si>
  <si>
    <t>Team performance</t>
  </si>
  <si>
    <t>Scores</t>
  </si>
  <si>
    <t>BCC won by Innings and 192 runs</t>
  </si>
  <si>
    <t>BCC won by Innings &amp; 95</t>
  </si>
  <si>
    <t>Maquire</t>
  </si>
  <si>
    <t>2</t>
  </si>
  <si>
    <t>54</t>
  </si>
  <si>
    <t>3</t>
  </si>
  <si>
    <t>74</t>
  </si>
  <si>
    <t>1</t>
  </si>
  <si>
    <t>45</t>
  </si>
  <si>
    <t>22</t>
  </si>
  <si>
    <t>5</t>
  </si>
  <si>
    <t>9*</t>
  </si>
  <si>
    <t>12</t>
  </si>
  <si>
    <t>7</t>
  </si>
  <si>
    <t>25</t>
  </si>
  <si>
    <t>8</t>
  </si>
  <si>
    <t>0</t>
  </si>
  <si>
    <t>14</t>
  </si>
  <si>
    <t>24*</t>
  </si>
  <si>
    <t>4</t>
  </si>
  <si>
    <t>41</t>
  </si>
  <si>
    <t>19</t>
  </si>
  <si>
    <t>BCC won by Innings and 51 runs</t>
  </si>
  <si>
    <t>11</t>
  </si>
  <si>
    <t>23*</t>
  </si>
  <si>
    <t>Reid S</t>
  </si>
  <si>
    <t>Team</t>
  </si>
  <si>
    <t>All out 17</t>
  </si>
  <si>
    <t>BCC won by Innings and 129 runs</t>
  </si>
  <si>
    <t>All out 55</t>
  </si>
  <si>
    <t>BCC 201</t>
  </si>
  <si>
    <t>6</t>
  </si>
  <si>
    <t>73*</t>
  </si>
  <si>
    <t>20</t>
  </si>
  <si>
    <t>28</t>
  </si>
  <si>
    <t>18</t>
  </si>
  <si>
    <t>13</t>
  </si>
  <si>
    <t>BCC won by Innings and 53 runs</t>
  </si>
  <si>
    <t>149*</t>
  </si>
  <si>
    <t>Graham N</t>
  </si>
  <si>
    <t>Packer &amp; Getley 268 for 5th wicket</t>
  </si>
  <si>
    <t>15</t>
  </si>
  <si>
    <t>40</t>
  </si>
  <si>
    <t>BCC won by Innings and 278 runs</t>
  </si>
  <si>
    <t>10</t>
  </si>
  <si>
    <t>BCC won by Innings and 72 runs</t>
  </si>
  <si>
    <t>46</t>
  </si>
  <si>
    <t>St Stephens</t>
  </si>
  <si>
    <t>Ash meth</t>
  </si>
  <si>
    <t>33</t>
  </si>
  <si>
    <t>29</t>
  </si>
  <si>
    <t>16</t>
  </si>
  <si>
    <t>9</t>
  </si>
  <si>
    <t>81</t>
  </si>
  <si>
    <t>89</t>
  </si>
  <si>
    <t>21</t>
  </si>
  <si>
    <t>Burwood Pres</t>
  </si>
  <si>
    <t>39</t>
  </si>
  <si>
    <t>34*</t>
  </si>
  <si>
    <t>Burwood meth GF</t>
  </si>
  <si>
    <t>25*</t>
  </si>
  <si>
    <t>Burwoos meth GF</t>
  </si>
  <si>
    <t>Team score 403</t>
  </si>
  <si>
    <t>B Grade</t>
  </si>
  <si>
    <t>1954/55</t>
  </si>
  <si>
    <t>1953/54</t>
  </si>
  <si>
    <t>1952/53</t>
  </si>
  <si>
    <t>1951/52</t>
  </si>
  <si>
    <t>1950/51</t>
  </si>
  <si>
    <t>1949/50</t>
  </si>
  <si>
    <t>1948/49</t>
  </si>
  <si>
    <t>1947/48</t>
  </si>
  <si>
    <t>4XI</t>
  </si>
  <si>
    <t>3XI</t>
  </si>
  <si>
    <t>Stats Available</t>
  </si>
  <si>
    <t>1937/38</t>
  </si>
  <si>
    <t>Cocking</t>
  </si>
  <si>
    <t>Williams</t>
  </si>
  <si>
    <t>Guthrie</t>
  </si>
  <si>
    <t>Charman</t>
  </si>
  <si>
    <t>Blake</t>
  </si>
  <si>
    <t>Miles</t>
  </si>
  <si>
    <t>Watten</t>
  </si>
  <si>
    <t>Bradburys</t>
  </si>
  <si>
    <t>tally Ho</t>
  </si>
  <si>
    <t>East Burwood</t>
  </si>
  <si>
    <t>Game 2</t>
  </si>
  <si>
    <t>Game 6</t>
  </si>
  <si>
    <t>Game 9</t>
  </si>
  <si>
    <t>Tatterson R</t>
  </si>
  <si>
    <t>B's</t>
  </si>
  <si>
    <t>Cocking H</t>
  </si>
  <si>
    <t>Ashley H</t>
  </si>
  <si>
    <t>Williams G</t>
  </si>
  <si>
    <t>Clarke D</t>
  </si>
  <si>
    <t>Kirton A</t>
  </si>
  <si>
    <t>Blake H</t>
  </si>
  <si>
    <t>Sharpe H</t>
  </si>
  <si>
    <t>Miles R</t>
  </si>
  <si>
    <t>Gaslepp</t>
  </si>
  <si>
    <t>Luke G</t>
  </si>
  <si>
    <t>Tweedale</t>
  </si>
  <si>
    <t>Hodgetts</t>
  </si>
  <si>
    <t>Nokes C</t>
  </si>
  <si>
    <t>Total</t>
  </si>
  <si>
    <t>Tooronga</t>
  </si>
  <si>
    <t>GF Win</t>
  </si>
  <si>
    <t>SF</t>
  </si>
  <si>
    <t>TMCC</t>
  </si>
  <si>
    <t>Complete except 100s and 50s</t>
  </si>
  <si>
    <t>BCC Dunstan</t>
  </si>
  <si>
    <t>BCC A</t>
  </si>
  <si>
    <t>Parnell N</t>
  </si>
  <si>
    <t>Hill R</t>
  </si>
  <si>
    <t>Lebrouq B</t>
  </si>
  <si>
    <t>Senior</t>
  </si>
  <si>
    <t>Nancarrow D</t>
  </si>
  <si>
    <t>DeKretser D</t>
  </si>
  <si>
    <t>Doherty C</t>
  </si>
  <si>
    <t>Barrow I</t>
  </si>
  <si>
    <t>Hensley B</t>
  </si>
  <si>
    <t>Hall G</t>
  </si>
  <si>
    <t>Noancarrow D</t>
  </si>
  <si>
    <t>Butler J</t>
  </si>
  <si>
    <t>Cameron B</t>
  </si>
  <si>
    <t>Mathews T</t>
  </si>
  <si>
    <t>Dingle R</t>
  </si>
  <si>
    <t>Webber G</t>
  </si>
  <si>
    <t>61*</t>
  </si>
  <si>
    <t>87*</t>
  </si>
  <si>
    <t>79*</t>
  </si>
  <si>
    <t>31</t>
  </si>
  <si>
    <t>Mansell P</t>
  </si>
  <si>
    <t>Moss S</t>
  </si>
  <si>
    <t>Dickenson J</t>
  </si>
  <si>
    <t>DNB</t>
  </si>
  <si>
    <t>107*</t>
  </si>
  <si>
    <t>Roodhouse M</t>
  </si>
  <si>
    <t>Ravenhall G</t>
  </si>
  <si>
    <t>Gwilliam R</t>
  </si>
  <si>
    <t>92*</t>
  </si>
  <si>
    <t>52*</t>
  </si>
  <si>
    <t>Daniel S</t>
  </si>
  <si>
    <t>Malligan J</t>
  </si>
  <si>
    <t>Gibson I</t>
  </si>
  <si>
    <t>Jackson N</t>
  </si>
  <si>
    <t>Jones F</t>
  </si>
  <si>
    <t>Hall P</t>
  </si>
  <si>
    <t>57*</t>
  </si>
  <si>
    <t>51*</t>
  </si>
  <si>
    <t>23</t>
  </si>
  <si>
    <t>Aitkin R</t>
  </si>
  <si>
    <t>Baxter A</t>
  </si>
  <si>
    <t>Grose J</t>
  </si>
  <si>
    <t>Giffen A</t>
  </si>
  <si>
    <t>68*</t>
  </si>
  <si>
    <t>Boldston I</t>
  </si>
  <si>
    <t>melville E</t>
  </si>
  <si>
    <t>Lock M</t>
  </si>
  <si>
    <t>Kline L</t>
  </si>
  <si>
    <t>McLean M</t>
  </si>
  <si>
    <t>Hill I</t>
  </si>
  <si>
    <t>Fumedge J</t>
  </si>
  <si>
    <t>McLean R</t>
  </si>
  <si>
    <t>Price D</t>
  </si>
  <si>
    <t>Millane D</t>
  </si>
  <si>
    <t>Roney R</t>
  </si>
  <si>
    <t>Hill G</t>
  </si>
  <si>
    <t>Pond R</t>
  </si>
  <si>
    <t>53*</t>
  </si>
  <si>
    <t>Marshall J</t>
  </si>
  <si>
    <t>Burke M</t>
  </si>
  <si>
    <t>Baker N</t>
  </si>
  <si>
    <t>McPherson C</t>
  </si>
  <si>
    <t>McClean R</t>
  </si>
  <si>
    <t>Watkin A</t>
  </si>
  <si>
    <t>86*</t>
  </si>
  <si>
    <t>Moir M</t>
  </si>
  <si>
    <t>Philp J</t>
  </si>
  <si>
    <t>Perriman D</t>
  </si>
  <si>
    <t>Hecke G</t>
  </si>
  <si>
    <t>70*</t>
  </si>
  <si>
    <t>Considine I</t>
  </si>
  <si>
    <t>Weir T</t>
  </si>
  <si>
    <t>Lang E</t>
  </si>
  <si>
    <t>Van S</t>
  </si>
  <si>
    <t>Linsell D</t>
  </si>
  <si>
    <t>Pease M</t>
  </si>
  <si>
    <t>Giffin A</t>
  </si>
  <si>
    <t>Hilderbrandt C</t>
  </si>
  <si>
    <t>62*</t>
  </si>
  <si>
    <t>59*</t>
  </si>
  <si>
    <t>63*</t>
  </si>
  <si>
    <t>Howard G</t>
  </si>
  <si>
    <t>McMahon A</t>
  </si>
  <si>
    <t>Fielden R</t>
  </si>
  <si>
    <t>Vadiveloo P</t>
  </si>
  <si>
    <t>Hill B</t>
  </si>
  <si>
    <t>Castersen S</t>
  </si>
  <si>
    <t>Edgar J</t>
  </si>
  <si>
    <t>Swanton M</t>
  </si>
  <si>
    <t>Miller D</t>
  </si>
  <si>
    <t>de Niese S</t>
  </si>
  <si>
    <t>Goodenough W</t>
  </si>
  <si>
    <t>Lemercier D</t>
  </si>
  <si>
    <t>Young R</t>
  </si>
  <si>
    <t>Blacker N</t>
  </si>
  <si>
    <t>Nell C</t>
  </si>
  <si>
    <t>Whitehead S</t>
  </si>
  <si>
    <t>97*</t>
  </si>
  <si>
    <t>Bain C</t>
  </si>
  <si>
    <t>LeMercier D</t>
  </si>
  <si>
    <t>Wulz R</t>
  </si>
  <si>
    <t>Taylor G</t>
  </si>
  <si>
    <t>Ward M</t>
  </si>
  <si>
    <t>Hall S</t>
  </si>
  <si>
    <t>Parsons C</t>
  </si>
  <si>
    <t>67*</t>
  </si>
  <si>
    <t>Konstant S</t>
  </si>
  <si>
    <t>Grimmer D</t>
  </si>
  <si>
    <t>Desperles D</t>
  </si>
  <si>
    <t>64*</t>
  </si>
  <si>
    <t>Raux F</t>
  </si>
  <si>
    <t>Powell D</t>
  </si>
  <si>
    <t>Thomson G</t>
  </si>
  <si>
    <t>Hawkins P</t>
  </si>
  <si>
    <t>Gurnett S</t>
  </si>
  <si>
    <t>Landford B</t>
  </si>
  <si>
    <t>Moller S</t>
  </si>
  <si>
    <t>Grose P</t>
  </si>
  <si>
    <t>Black M</t>
  </si>
  <si>
    <t>Rielly M</t>
  </si>
  <si>
    <t>Collins J</t>
  </si>
  <si>
    <t>Judkins A</t>
  </si>
  <si>
    <t>Smythe W</t>
  </si>
  <si>
    <t>Footman D</t>
  </si>
  <si>
    <t>Gladstone D</t>
  </si>
  <si>
    <t>Mathers G</t>
  </si>
  <si>
    <t>94*</t>
  </si>
  <si>
    <t>Weymss R</t>
  </si>
  <si>
    <t>Mieczkowski J</t>
  </si>
  <si>
    <t>Hadson M</t>
  </si>
  <si>
    <t>Tovey T</t>
  </si>
  <si>
    <t>Cambareri V</t>
  </si>
  <si>
    <t>72*</t>
  </si>
  <si>
    <t>SNR TURF</t>
  </si>
  <si>
    <t>1990//91</t>
  </si>
  <si>
    <t>West Haw</t>
  </si>
  <si>
    <t xml:space="preserve">Mont Albert </t>
  </si>
  <si>
    <t>Round 11</t>
  </si>
  <si>
    <t>Parkin R</t>
  </si>
  <si>
    <t>Bretherick G</t>
  </si>
  <si>
    <t>Heagney A</t>
  </si>
  <si>
    <t>A TURF</t>
  </si>
  <si>
    <t>Cavill A</t>
  </si>
  <si>
    <t>Henson M</t>
  </si>
  <si>
    <t>Salan D</t>
  </si>
  <si>
    <t>Grant A</t>
  </si>
  <si>
    <t>Stevenson T</t>
  </si>
  <si>
    <t>Edmonds A</t>
  </si>
  <si>
    <t>Barnet P</t>
  </si>
  <si>
    <t>Rowe C</t>
  </si>
  <si>
    <t>Sirawardane R</t>
  </si>
  <si>
    <t>66*</t>
  </si>
  <si>
    <t>69*</t>
  </si>
  <si>
    <t>Price C</t>
  </si>
  <si>
    <t>Bobetic I</t>
  </si>
  <si>
    <t>Amarasekara S</t>
  </si>
  <si>
    <t>Van Derpas S</t>
  </si>
  <si>
    <t>Richardson A</t>
  </si>
  <si>
    <t>Fernando N</t>
  </si>
  <si>
    <t>Dean-Johns L</t>
  </si>
  <si>
    <t>Eddie S</t>
  </si>
  <si>
    <t>Vanderpass S</t>
  </si>
  <si>
    <t>Young D</t>
  </si>
  <si>
    <t>Warner Matt</t>
  </si>
  <si>
    <t>Amarasakera S</t>
  </si>
  <si>
    <t>Hathurusinge C</t>
  </si>
  <si>
    <t>Berryman R</t>
  </si>
  <si>
    <t>Muscat P</t>
  </si>
  <si>
    <t>BerrymanS</t>
  </si>
  <si>
    <t>Perera K</t>
  </si>
  <si>
    <t>Mordini M</t>
  </si>
  <si>
    <t>Hassold G</t>
  </si>
  <si>
    <t>Vanderwerts S</t>
  </si>
  <si>
    <t>Urrutia W</t>
  </si>
  <si>
    <t>Silva S</t>
  </si>
  <si>
    <t>Privitera L</t>
  </si>
  <si>
    <t>Samparakkoby A</t>
  </si>
  <si>
    <t>Stehn K</t>
  </si>
  <si>
    <t>Vanderwert S</t>
  </si>
  <si>
    <t>Perera R</t>
  </si>
  <si>
    <t>Wilson M</t>
  </si>
  <si>
    <t>Horn P</t>
  </si>
  <si>
    <t>Check book</t>
  </si>
  <si>
    <t>Todd G</t>
  </si>
  <si>
    <t>Nugent T</t>
  </si>
  <si>
    <t>Kirsten A</t>
  </si>
  <si>
    <t>Nicholls M</t>
  </si>
  <si>
    <t>Luscombe J</t>
  </si>
  <si>
    <t>Cutler I</t>
  </si>
  <si>
    <t>Strachan D</t>
  </si>
  <si>
    <t>Massey G</t>
  </si>
  <si>
    <t>Johansen C</t>
  </si>
  <si>
    <t>Arnold M</t>
  </si>
  <si>
    <t>Rogers H</t>
  </si>
  <si>
    <t>65*</t>
  </si>
  <si>
    <t>St Marys</t>
  </si>
  <si>
    <t>Harwell</t>
  </si>
  <si>
    <t>Nichols M</t>
  </si>
  <si>
    <t>McGowan</t>
  </si>
  <si>
    <t>Cavanagh</t>
  </si>
  <si>
    <t>Harrison</t>
  </si>
  <si>
    <t>Hughes</t>
  </si>
  <si>
    <t>Tally hHo</t>
  </si>
  <si>
    <t>Boldiston K</t>
  </si>
  <si>
    <t>Mitchell G</t>
  </si>
  <si>
    <t>Davey J</t>
  </si>
  <si>
    <t>Vine B</t>
  </si>
  <si>
    <t>Hall M</t>
  </si>
  <si>
    <t>Simpson N</t>
  </si>
  <si>
    <t>Albers B</t>
  </si>
  <si>
    <t>Wright R</t>
  </si>
  <si>
    <t>Griffiths</t>
  </si>
  <si>
    <t>Dwyer</t>
  </si>
  <si>
    <t>Sicree N</t>
  </si>
  <si>
    <t>Jackman</t>
  </si>
  <si>
    <t>Miles M</t>
  </si>
  <si>
    <t>114*</t>
  </si>
  <si>
    <t>Harwell P</t>
  </si>
  <si>
    <t>Harwell CofC</t>
  </si>
  <si>
    <t>Langham</t>
  </si>
  <si>
    <t>Lackman</t>
  </si>
  <si>
    <t>Ashb Meth</t>
  </si>
  <si>
    <t>Hartwell CofC</t>
  </si>
  <si>
    <t>Abblett L</t>
  </si>
  <si>
    <t>Connor M</t>
  </si>
  <si>
    <t>Deviers L</t>
  </si>
  <si>
    <t>McIvor</t>
  </si>
  <si>
    <t>Sunderland I</t>
  </si>
  <si>
    <t>Taplin G</t>
  </si>
  <si>
    <t>Boldiston W</t>
  </si>
  <si>
    <t>McGuire</t>
  </si>
  <si>
    <t>Burns</t>
  </si>
  <si>
    <t>Graham D</t>
  </si>
  <si>
    <t>Cano D?</t>
  </si>
  <si>
    <t>O'Donnell P</t>
  </si>
  <si>
    <t>Cooper I</t>
  </si>
  <si>
    <t>O'Donnell F</t>
  </si>
  <si>
    <t>Dillon P</t>
  </si>
  <si>
    <t>Bruce G</t>
  </si>
  <si>
    <t>Carter</t>
  </si>
  <si>
    <t>Frail M</t>
  </si>
  <si>
    <t>Rapson D</t>
  </si>
  <si>
    <t>Hughes T</t>
  </si>
  <si>
    <t>Moran L</t>
  </si>
  <si>
    <t>Guyatt J</t>
  </si>
  <si>
    <t>Chadstone Pres</t>
  </si>
  <si>
    <t>Harris R</t>
  </si>
  <si>
    <t>Williams N</t>
  </si>
  <si>
    <t>Fenton K</t>
  </si>
  <si>
    <t>Clarkson G</t>
  </si>
  <si>
    <t>Waverley</t>
  </si>
  <si>
    <t>Box Hill</t>
  </si>
  <si>
    <t>Balwyn</t>
  </si>
  <si>
    <t>Surrey Park</t>
  </si>
  <si>
    <t>Thompson G</t>
  </si>
  <si>
    <t>Wynd P</t>
  </si>
  <si>
    <t>Meehan Peter</t>
  </si>
  <si>
    <t>Meehan Pat</t>
  </si>
  <si>
    <t>Mills R</t>
  </si>
  <si>
    <t>Roscoe R</t>
  </si>
  <si>
    <t>1- 2/10/65</t>
  </si>
  <si>
    <t>Palmer R</t>
  </si>
  <si>
    <t>LeBroeq B</t>
  </si>
  <si>
    <t>Fitzgerald I</t>
  </si>
  <si>
    <t>Lang Bram</t>
  </si>
  <si>
    <t>Lang Sam</t>
  </si>
  <si>
    <t>Eaton G</t>
  </si>
  <si>
    <t>Goldsworthy M</t>
  </si>
  <si>
    <t>Kennedy R</t>
  </si>
  <si>
    <t>Bloom D</t>
  </si>
  <si>
    <t>1 - (5/30)</t>
  </si>
  <si>
    <t>Gwilliam G</t>
  </si>
  <si>
    <t>Inc Hatrick</t>
  </si>
  <si>
    <t>Corlett S</t>
  </si>
  <si>
    <t>Simpson H</t>
  </si>
  <si>
    <t>82*</t>
  </si>
  <si>
    <t>SNR Reserve</t>
  </si>
  <si>
    <t>Frause J</t>
  </si>
  <si>
    <t>Hensley P</t>
  </si>
  <si>
    <t>Gow G</t>
  </si>
  <si>
    <t>Carr D</t>
  </si>
  <si>
    <t>Beaton J</t>
  </si>
  <si>
    <t>Krause J</t>
  </si>
  <si>
    <t>Cromarty R</t>
  </si>
  <si>
    <t>Woodruff J</t>
  </si>
  <si>
    <t>Bibby C</t>
  </si>
  <si>
    <t>Higgins R</t>
  </si>
  <si>
    <t>Townsend R</t>
  </si>
  <si>
    <t>Bolitho P</t>
  </si>
  <si>
    <t>Trezise P</t>
  </si>
  <si>
    <t>Melvile A</t>
  </si>
  <si>
    <t>120*</t>
  </si>
  <si>
    <t>Nugent R</t>
  </si>
  <si>
    <t>Beech D</t>
  </si>
  <si>
    <t>Ebbott G</t>
  </si>
  <si>
    <t>De La Harde N</t>
  </si>
  <si>
    <t>Woodbridge G</t>
  </si>
  <si>
    <t>Holden J</t>
  </si>
  <si>
    <t>Tennison N</t>
  </si>
  <si>
    <t>Zimmer K</t>
  </si>
  <si>
    <t>Hynniven R</t>
  </si>
  <si>
    <t>Derwent F</t>
  </si>
  <si>
    <t>Kiker G</t>
  </si>
  <si>
    <t>Jans D</t>
  </si>
  <si>
    <t>Warner C</t>
  </si>
  <si>
    <t>O'Donnel D</t>
  </si>
  <si>
    <t>O'Donnel</t>
  </si>
  <si>
    <t>Rowd R</t>
  </si>
  <si>
    <t>Rond R</t>
  </si>
  <si>
    <t>Miller C</t>
  </si>
  <si>
    <t>Burke P</t>
  </si>
  <si>
    <t>Jones P</t>
  </si>
  <si>
    <t>Patterson C</t>
  </si>
  <si>
    <t>Hartland G</t>
  </si>
  <si>
    <t>Revlins R</t>
  </si>
  <si>
    <t>Vadivaloo P</t>
  </si>
  <si>
    <t>Gibbs R</t>
  </si>
  <si>
    <t>Magnusson A</t>
  </si>
  <si>
    <t>Castersens S</t>
  </si>
  <si>
    <t>Grose R</t>
  </si>
  <si>
    <t>Fox H</t>
  </si>
  <si>
    <t>Andrews D</t>
  </si>
  <si>
    <t>Ferguson R</t>
  </si>
  <si>
    <t>O'Connor C</t>
  </si>
  <si>
    <t>Hendry M</t>
  </si>
  <si>
    <t>Hayes G</t>
  </si>
  <si>
    <t>Foreham P</t>
  </si>
  <si>
    <t>Stone G</t>
  </si>
  <si>
    <t>Gleeson J</t>
  </si>
  <si>
    <t>Hall B</t>
  </si>
  <si>
    <t>O'Malley M</t>
  </si>
  <si>
    <t>Moore T</t>
  </si>
  <si>
    <t>Tamblyn T</t>
  </si>
  <si>
    <t>Loorham S</t>
  </si>
  <si>
    <t>Cambereri V</t>
  </si>
  <si>
    <t>Bacon C</t>
  </si>
  <si>
    <t>Desperley D</t>
  </si>
  <si>
    <t>McClellan M</t>
  </si>
  <si>
    <t>Swanton P</t>
  </si>
  <si>
    <t>Rice C</t>
  </si>
  <si>
    <t>Reilly M</t>
  </si>
  <si>
    <t>Added to MyCricket</t>
  </si>
  <si>
    <t>Not completed/Unavailable</t>
  </si>
  <si>
    <t>Mollier S</t>
  </si>
  <si>
    <t>Landform B</t>
  </si>
  <si>
    <t>Casterton S</t>
  </si>
  <si>
    <t>Nash A</t>
  </si>
  <si>
    <t>Sharma N</t>
  </si>
  <si>
    <t>Elliott R</t>
  </si>
  <si>
    <t>Avery S</t>
  </si>
  <si>
    <t>Riley M</t>
  </si>
  <si>
    <t>Forehan S</t>
  </si>
  <si>
    <t>Old carey</t>
  </si>
  <si>
    <t>Fitzroy-Don</t>
  </si>
  <si>
    <t>Monash</t>
  </si>
  <si>
    <t>Raux D</t>
  </si>
  <si>
    <t>60*</t>
  </si>
  <si>
    <t>Judd C</t>
  </si>
  <si>
    <t>Gill J</t>
  </si>
  <si>
    <t>Fitzroy-Donc</t>
  </si>
  <si>
    <t>West hawthorn</t>
  </si>
  <si>
    <t>Croxford A</t>
  </si>
  <si>
    <t>Byass D</t>
  </si>
  <si>
    <t>McDonnell R</t>
  </si>
  <si>
    <t>Barnett P</t>
  </si>
  <si>
    <t>Nth Kew</t>
  </si>
  <si>
    <t>West Hawthorn</t>
  </si>
  <si>
    <t>Warner MR</t>
  </si>
  <si>
    <t>Clarke M</t>
  </si>
  <si>
    <t>Bourke J</t>
  </si>
  <si>
    <t>Crawley P</t>
  </si>
  <si>
    <t>Dekretser Dale</t>
  </si>
  <si>
    <t>Smith N</t>
  </si>
  <si>
    <t>Turner C</t>
  </si>
  <si>
    <t>salan D</t>
  </si>
  <si>
    <t>Linley</t>
  </si>
  <si>
    <t>Beacon K</t>
  </si>
  <si>
    <t>Marner Mike</t>
  </si>
  <si>
    <t>Lee H</t>
  </si>
  <si>
    <t>Clegg G</t>
  </si>
  <si>
    <t>Camerotto S</t>
  </si>
  <si>
    <t>Glinderman C</t>
  </si>
  <si>
    <t>Manning R</t>
  </si>
  <si>
    <t>Dann J</t>
  </si>
  <si>
    <t>Morrison J</t>
  </si>
  <si>
    <t>Foots J</t>
  </si>
  <si>
    <t>Deane-Johns L</t>
  </si>
  <si>
    <t>Miles C</t>
  </si>
  <si>
    <t>Alligan T</t>
  </si>
  <si>
    <t>Hawkins T</t>
  </si>
  <si>
    <t>Woods C</t>
  </si>
  <si>
    <t>Cosma T</t>
  </si>
  <si>
    <t>Benton C</t>
  </si>
  <si>
    <t>Morris G</t>
  </si>
  <si>
    <t>Murray I</t>
  </si>
  <si>
    <t>Perry D</t>
  </si>
  <si>
    <t>Kish S</t>
  </si>
  <si>
    <t xml:space="preserve">Richardson </t>
  </si>
  <si>
    <t xml:space="preserve">Fincher </t>
  </si>
  <si>
    <t>Gladman</t>
  </si>
  <si>
    <t>Sekulitch M</t>
  </si>
  <si>
    <t>Wilkinson D</t>
  </si>
  <si>
    <t>Glosso P</t>
  </si>
  <si>
    <t>Hutton M</t>
  </si>
  <si>
    <t>Herdon J</t>
  </si>
  <si>
    <t>Bohen S</t>
  </si>
  <si>
    <t>Bayswater</t>
  </si>
  <si>
    <t>Coy J</t>
  </si>
  <si>
    <t>Pollock</t>
  </si>
  <si>
    <t>Smallcombe</t>
  </si>
  <si>
    <t>75*</t>
  </si>
  <si>
    <t>Grand Final</t>
  </si>
  <si>
    <t>2nd Innings</t>
  </si>
  <si>
    <t>1st Innings</t>
  </si>
  <si>
    <t>Mt Waverley Meths</t>
  </si>
  <si>
    <t>AshB Meths</t>
  </si>
  <si>
    <t>2nd innings</t>
  </si>
  <si>
    <t>1st innings</t>
  </si>
  <si>
    <t>Burwood Congs</t>
  </si>
  <si>
    <t>St Step/Wattle Park</t>
  </si>
  <si>
    <t>Burwood Meths</t>
  </si>
  <si>
    <t>Burwood Sth</t>
  </si>
  <si>
    <t>game</t>
  </si>
  <si>
    <t>RAAF</t>
  </si>
  <si>
    <t>Luscombe</t>
  </si>
  <si>
    <t>Merrett S</t>
  </si>
  <si>
    <t>Merrett R</t>
  </si>
  <si>
    <t>Burton V</t>
  </si>
  <si>
    <t>Burton J</t>
  </si>
  <si>
    <t>Warner G</t>
  </si>
  <si>
    <t>Grump</t>
  </si>
  <si>
    <t>Woolley</t>
  </si>
  <si>
    <t>Dynes</t>
  </si>
  <si>
    <t>Merrett G</t>
  </si>
  <si>
    <t>Burton B</t>
  </si>
  <si>
    <t>Cantrell</t>
  </si>
  <si>
    <t>Strachan</t>
  </si>
  <si>
    <t>Through Rd</t>
  </si>
  <si>
    <t>Veitch F</t>
  </si>
  <si>
    <t>Whitfield G</t>
  </si>
  <si>
    <t>Mahncke</t>
  </si>
  <si>
    <t>INNINGS</t>
  </si>
  <si>
    <t>RUNS</t>
  </si>
  <si>
    <t>Inn/NO</t>
  </si>
  <si>
    <t>Grame</t>
  </si>
  <si>
    <t>Hughes K</t>
  </si>
  <si>
    <t>Mahnke E</t>
  </si>
  <si>
    <t>Grame J</t>
  </si>
  <si>
    <t>Jackson B</t>
  </si>
  <si>
    <t>Game E</t>
  </si>
  <si>
    <t>Warner A</t>
  </si>
  <si>
    <t>Norman B</t>
  </si>
  <si>
    <t>McLellan A</t>
  </si>
  <si>
    <t>Syrad J</t>
  </si>
  <si>
    <t>RAAF II</t>
  </si>
  <si>
    <t>Blaine E</t>
  </si>
  <si>
    <t>Burwood CofC</t>
  </si>
  <si>
    <t>Dnb</t>
  </si>
  <si>
    <t>MATCHES</t>
  </si>
  <si>
    <t>N/O</t>
  </si>
  <si>
    <t>Column Labels</t>
  </si>
  <si>
    <t>Row Labels</t>
  </si>
  <si>
    <t>Japp D</t>
  </si>
  <si>
    <t>Maguire B</t>
  </si>
  <si>
    <t>Adams M</t>
  </si>
  <si>
    <t>Blanksby</t>
  </si>
  <si>
    <t>Coxhill</t>
  </si>
  <si>
    <t xml:space="preserve">Graham N </t>
  </si>
  <si>
    <t>Hartwell C0fC</t>
  </si>
  <si>
    <t>Parlby</t>
  </si>
  <si>
    <t>Boldiston k</t>
  </si>
  <si>
    <t>Bennet</t>
  </si>
  <si>
    <t>Nicholls</t>
  </si>
  <si>
    <t>Printed</t>
  </si>
  <si>
    <t>1924/25</t>
  </si>
  <si>
    <t>1925/26</t>
  </si>
  <si>
    <t>1926/27</t>
  </si>
  <si>
    <t>1927/28</t>
  </si>
  <si>
    <t>1928/29</t>
  </si>
  <si>
    <t>1929/30</t>
  </si>
  <si>
    <t>1930/31</t>
  </si>
  <si>
    <t>1931/32</t>
  </si>
  <si>
    <t>1932/33</t>
  </si>
  <si>
    <t>1933/34</t>
  </si>
  <si>
    <t>1934/35</t>
  </si>
  <si>
    <t>1935/36</t>
  </si>
  <si>
    <t>1936/37</t>
  </si>
  <si>
    <t>1938/39</t>
  </si>
  <si>
    <t>1941/42</t>
  </si>
  <si>
    <t>1942/43</t>
  </si>
  <si>
    <t>1943/44</t>
  </si>
  <si>
    <t>1939/40</t>
  </si>
  <si>
    <t>1940/41</t>
  </si>
  <si>
    <t>1944/45</t>
  </si>
  <si>
    <t>1945/46</t>
  </si>
  <si>
    <t>1946/47</t>
  </si>
  <si>
    <t>Bissett P</t>
  </si>
  <si>
    <t>King D</t>
  </si>
  <si>
    <t>Riseborough</t>
  </si>
  <si>
    <t>Harrison N</t>
  </si>
  <si>
    <t>Plowman</t>
  </si>
  <si>
    <t>Lapthorne</t>
  </si>
  <si>
    <t>Burw Meths</t>
  </si>
  <si>
    <t>Watson</t>
  </si>
  <si>
    <t>Pitt R</t>
  </si>
  <si>
    <t>Bissett B</t>
  </si>
  <si>
    <t>Watson B</t>
  </si>
  <si>
    <t>Burw CofC</t>
  </si>
  <si>
    <t>Devaus B</t>
  </si>
  <si>
    <t>Bisset P</t>
  </si>
  <si>
    <t>1948-49</t>
  </si>
  <si>
    <t>B Matting</t>
  </si>
  <si>
    <t>Lebrocq B</t>
  </si>
  <si>
    <t>Butler M</t>
  </si>
  <si>
    <t>Dekretser D</t>
  </si>
  <si>
    <t>A Matting</t>
  </si>
  <si>
    <t>Stanbury G</t>
  </si>
  <si>
    <t>Wells T</t>
  </si>
  <si>
    <t>Davies P</t>
  </si>
  <si>
    <t>O'Callaghan K</t>
  </si>
  <si>
    <t>Lang S.B Jnr</t>
  </si>
  <si>
    <t>Monson J</t>
  </si>
  <si>
    <t>Simpson L</t>
  </si>
  <si>
    <t>Hill I Jnr</t>
  </si>
  <si>
    <t xml:space="preserve">Hill I </t>
  </si>
  <si>
    <t>Harvie P</t>
  </si>
  <si>
    <t>89*</t>
  </si>
  <si>
    <t>Squire G</t>
  </si>
  <si>
    <t>Kerause J</t>
  </si>
  <si>
    <t>Eske F</t>
  </si>
  <si>
    <t>Beaton D</t>
  </si>
  <si>
    <t>Lang W</t>
  </si>
  <si>
    <t>Rawlings P</t>
  </si>
  <si>
    <t>Clark M</t>
  </si>
  <si>
    <t>McKay D</t>
  </si>
  <si>
    <t>Warner L</t>
  </si>
  <si>
    <t>Lee D</t>
  </si>
  <si>
    <t>Miller S</t>
  </si>
  <si>
    <t>Hadler R</t>
  </si>
  <si>
    <t>Burke m</t>
  </si>
  <si>
    <t>Robertson C</t>
  </si>
  <si>
    <t>Dwyer A</t>
  </si>
  <si>
    <t>Sunderland A</t>
  </si>
  <si>
    <t>Not Avail.</t>
  </si>
  <si>
    <t>DeKretser Dave</t>
  </si>
  <si>
    <t>Warner max</t>
  </si>
  <si>
    <t>Williams A</t>
  </si>
  <si>
    <t>117*</t>
  </si>
  <si>
    <t>Hynninen R</t>
  </si>
  <si>
    <t>Vancuylenburg A</t>
  </si>
  <si>
    <t>Sullivan N</t>
  </si>
  <si>
    <t>Tennyson J</t>
  </si>
  <si>
    <t>Holmes P</t>
  </si>
  <si>
    <t>Tennyson M</t>
  </si>
  <si>
    <t>Thorp R</t>
  </si>
  <si>
    <t>Bergin B</t>
  </si>
  <si>
    <t>hall G</t>
  </si>
  <si>
    <t xml:space="preserve">Warner C </t>
  </si>
  <si>
    <t>Remaining</t>
  </si>
  <si>
    <t>Sum of Games</t>
  </si>
  <si>
    <t>Hildebrandt C</t>
  </si>
  <si>
    <t>Howard R</t>
  </si>
  <si>
    <t>Mongru J</t>
  </si>
  <si>
    <t>O'Donnell D</t>
  </si>
  <si>
    <t>Kingdom R</t>
  </si>
  <si>
    <t>Camm B</t>
  </si>
  <si>
    <t>Revelins R</t>
  </si>
  <si>
    <t>Webb P</t>
  </si>
  <si>
    <t>Turner G</t>
  </si>
  <si>
    <t>Thursfield H</t>
  </si>
  <si>
    <t>Kline T</t>
  </si>
  <si>
    <t>Miller c</t>
  </si>
  <si>
    <t>Moore J</t>
  </si>
  <si>
    <t>Horvath D</t>
  </si>
  <si>
    <t>Cooper S</t>
  </si>
  <si>
    <t>Knight T</t>
  </si>
  <si>
    <t xml:space="preserve">O'Malley </t>
  </si>
  <si>
    <t>Raymer S</t>
  </si>
  <si>
    <t>DeKretser Dale</t>
  </si>
  <si>
    <t>Aisen S</t>
  </si>
  <si>
    <t>Minnis D</t>
  </si>
  <si>
    <t>Rudd</t>
  </si>
  <si>
    <t>Rudd C</t>
  </si>
  <si>
    <t>Burwood Socials</t>
  </si>
  <si>
    <t>English J</t>
  </si>
  <si>
    <t>Retired H</t>
  </si>
  <si>
    <t xml:space="preserve">Minnis </t>
  </si>
  <si>
    <t>Jordanville Pres</t>
  </si>
  <si>
    <t>Lewis H</t>
  </si>
  <si>
    <t>Roberts D</t>
  </si>
  <si>
    <t>YCW Wattle Park</t>
  </si>
  <si>
    <t>Manhcke E</t>
  </si>
  <si>
    <t>Hartwell Footballers</t>
  </si>
  <si>
    <t>South Burwood</t>
  </si>
  <si>
    <t>Wattle Park Pres</t>
  </si>
  <si>
    <t>Roberts</t>
  </si>
  <si>
    <t xml:space="preserve">Moran </t>
  </si>
  <si>
    <t>Lewis N</t>
  </si>
  <si>
    <t>Higgins B</t>
  </si>
  <si>
    <t>GW CofC</t>
  </si>
  <si>
    <t>Footballers</t>
  </si>
  <si>
    <t>Jordanville</t>
  </si>
  <si>
    <t>Name/Team</t>
  </si>
  <si>
    <t>Total Added</t>
  </si>
  <si>
    <t>MyCricket Added</t>
  </si>
  <si>
    <t>TTL Added</t>
  </si>
  <si>
    <t>Rapson</t>
  </si>
  <si>
    <t>BNB</t>
  </si>
  <si>
    <t>Vanderhoenen B</t>
  </si>
  <si>
    <t>Foenander H</t>
  </si>
  <si>
    <t>Vanderhoen</t>
  </si>
  <si>
    <t>Anderson A</t>
  </si>
  <si>
    <t>Higgins</t>
  </si>
  <si>
    <t>Harding</t>
  </si>
  <si>
    <t>McNamara L</t>
  </si>
  <si>
    <t>Packer</t>
  </si>
  <si>
    <t>MT Wav Meths</t>
  </si>
  <si>
    <t>Pepperill</t>
  </si>
  <si>
    <t>Dillon</t>
  </si>
  <si>
    <t xml:space="preserve">Kendall </t>
  </si>
  <si>
    <t>Kendall</t>
  </si>
  <si>
    <t>Frail</t>
  </si>
  <si>
    <t>St Faith's</t>
  </si>
  <si>
    <t>games</t>
  </si>
  <si>
    <t>61/62</t>
  </si>
  <si>
    <t>129*</t>
  </si>
  <si>
    <t>NONE</t>
  </si>
  <si>
    <t>Miles Max</t>
  </si>
  <si>
    <t>Miles Marty</t>
  </si>
  <si>
    <t>Cann</t>
  </si>
  <si>
    <t>Glen Iris meths</t>
  </si>
  <si>
    <t>Euster</t>
  </si>
  <si>
    <t>Mahnacke</t>
  </si>
  <si>
    <t>Burwood congs</t>
  </si>
  <si>
    <t>5+ wickets need to be added for most and opponents</t>
  </si>
  <si>
    <t>Garlepp H</t>
  </si>
  <si>
    <t>Hodgetts W</t>
  </si>
  <si>
    <t>Tweedale H</t>
  </si>
  <si>
    <t>McGuire B</t>
  </si>
  <si>
    <t>McGuire R</t>
  </si>
  <si>
    <t>Burns C</t>
  </si>
  <si>
    <t>St Stephen Wattle Park</t>
  </si>
  <si>
    <t>1st Inn</t>
  </si>
  <si>
    <t>2nd Inn</t>
  </si>
  <si>
    <t>Moore B</t>
  </si>
  <si>
    <t>Always J</t>
  </si>
  <si>
    <t>Harwell Pres</t>
  </si>
  <si>
    <t>WKTS</t>
  </si>
  <si>
    <t>Niven K</t>
  </si>
  <si>
    <t>barnet P</t>
  </si>
  <si>
    <t>McMahon T</t>
  </si>
  <si>
    <t>Salter R</t>
  </si>
  <si>
    <t>O'Connor J</t>
  </si>
  <si>
    <t>Weigard L</t>
  </si>
  <si>
    <t>Beare A</t>
  </si>
  <si>
    <t>Fielden Matt</t>
  </si>
  <si>
    <t>C Grade Turf</t>
  </si>
  <si>
    <t>Spinks R</t>
  </si>
  <si>
    <t>Wijesooria D</t>
  </si>
  <si>
    <t>D'Rozario S</t>
  </si>
  <si>
    <t>Murphy J</t>
  </si>
  <si>
    <t>Downing J</t>
  </si>
  <si>
    <t>Mulcahy D</t>
  </si>
  <si>
    <t>Robertson G</t>
  </si>
  <si>
    <t>Denn J</t>
  </si>
  <si>
    <t>Zuberrnch K</t>
  </si>
  <si>
    <t>Vanderpas S</t>
  </si>
  <si>
    <t>Clarke T</t>
  </si>
  <si>
    <t>Verbakel J</t>
  </si>
  <si>
    <t>Munitrapong W</t>
  </si>
  <si>
    <t>Philp W</t>
  </si>
  <si>
    <t>Smith A</t>
  </si>
  <si>
    <t>Tolson B</t>
  </si>
  <si>
    <t>Wilkinson G</t>
  </si>
  <si>
    <t>Rive C</t>
  </si>
  <si>
    <t>Green S</t>
  </si>
  <si>
    <t>Dowsing P</t>
  </si>
  <si>
    <t>Male A</t>
  </si>
  <si>
    <t>Geisen-White D</t>
  </si>
  <si>
    <t>D Grade Matting</t>
  </si>
  <si>
    <t>JDs</t>
  </si>
  <si>
    <t>C Blue</t>
  </si>
  <si>
    <t>Dunn P</t>
  </si>
  <si>
    <t>Walsh C</t>
  </si>
  <si>
    <t>Ballard J</t>
  </si>
  <si>
    <t>Law A</t>
  </si>
  <si>
    <t>Warner Mich</t>
  </si>
  <si>
    <t>Paterson C</t>
  </si>
  <si>
    <t>Dunstan 99/00 has records for semi and final included in spreadsheet and all 11 games in MyCricket (add finals into MyCricket or exclude data from spreadsheet.)</t>
  </si>
  <si>
    <t>Liyanage N</t>
  </si>
  <si>
    <t>DiFlorio D</t>
  </si>
  <si>
    <t>Stapleton B</t>
  </si>
  <si>
    <t>Rosario B</t>
  </si>
  <si>
    <t>Samarakkody A</t>
  </si>
  <si>
    <t>Becash S</t>
  </si>
  <si>
    <t>31*</t>
  </si>
  <si>
    <t>Zubernich K</t>
  </si>
  <si>
    <t>Afendoulis</t>
  </si>
  <si>
    <t>Dickie I</t>
  </si>
  <si>
    <t>Hazel M</t>
  </si>
  <si>
    <t>Scott C</t>
  </si>
  <si>
    <t>Smith I</t>
  </si>
  <si>
    <t>Yu C</t>
  </si>
  <si>
    <t>Scott D</t>
  </si>
  <si>
    <t>Almond</t>
  </si>
  <si>
    <t>Ryan D</t>
  </si>
  <si>
    <t>Paterson H</t>
  </si>
  <si>
    <t>Niven P</t>
  </si>
  <si>
    <t>Muningtrapong W</t>
  </si>
  <si>
    <t>Jarvis R</t>
  </si>
  <si>
    <t>Dunn J</t>
  </si>
  <si>
    <t>Campbell D</t>
  </si>
  <si>
    <t>C matting</t>
  </si>
  <si>
    <t>Phillips j</t>
  </si>
  <si>
    <t>Glossop J</t>
  </si>
  <si>
    <t>Wiegard L</t>
  </si>
  <si>
    <t>Wren S</t>
  </si>
  <si>
    <t>Saunders T</t>
  </si>
  <si>
    <t>123*</t>
  </si>
  <si>
    <t>Phillips J</t>
  </si>
  <si>
    <t>2 50's</t>
  </si>
  <si>
    <t>1 50</t>
  </si>
  <si>
    <t>Wilkinson Geoff</t>
  </si>
  <si>
    <t>Wilkinson Glenn</t>
  </si>
  <si>
    <t>McDonald R</t>
  </si>
  <si>
    <t>Shanny J</t>
  </si>
  <si>
    <t>2x 50s</t>
  </si>
  <si>
    <t>1x 50</t>
  </si>
  <si>
    <t>Foots j</t>
  </si>
  <si>
    <t>Page D</t>
  </si>
  <si>
    <t>No Records</t>
  </si>
  <si>
    <t>Ross J</t>
  </si>
  <si>
    <t>Sutherland S</t>
  </si>
  <si>
    <t>1sts</t>
  </si>
  <si>
    <t>INNs</t>
  </si>
  <si>
    <t>Liyanage, Neville</t>
  </si>
  <si>
    <t>Perera, K</t>
  </si>
  <si>
    <t>Von haught, Marlon</t>
  </si>
  <si>
    <t>Hewawasam, A</t>
  </si>
  <si>
    <t>Missing scores</t>
  </si>
  <si>
    <t>Missing data added</t>
  </si>
  <si>
    <t>MyCricket</t>
  </si>
  <si>
    <t>Amerasekera S</t>
  </si>
  <si>
    <t>R'sdale/Boroon</t>
  </si>
  <si>
    <t>AYC</t>
  </si>
  <si>
    <t>Smart, Jacob</t>
  </si>
  <si>
    <t>McNamara, Cooper</t>
  </si>
  <si>
    <t>Bryant, Oliver</t>
  </si>
  <si>
    <t>Rideg, Hayden</t>
  </si>
  <si>
    <t>de Lacy, James</t>
  </si>
  <si>
    <t>Giudice, Benjamin</t>
  </si>
  <si>
    <t>Williams, Toby</t>
  </si>
  <si>
    <t>50s</t>
  </si>
  <si>
    <t>100s</t>
  </si>
  <si>
    <t>"0"</t>
  </si>
  <si>
    <t>(blank)</t>
  </si>
  <si>
    <t>ADD Vets</t>
  </si>
  <si>
    <t>Moore</t>
  </si>
  <si>
    <t>Cicchelli A</t>
  </si>
  <si>
    <t>Palameri</t>
  </si>
  <si>
    <t>Canbereri R</t>
  </si>
  <si>
    <t>Wood R</t>
  </si>
  <si>
    <t>MacDonald R</t>
  </si>
  <si>
    <t>King T</t>
  </si>
  <si>
    <t>Quinell S</t>
  </si>
  <si>
    <t>Canbereri V</t>
  </si>
  <si>
    <t>Moran C</t>
  </si>
  <si>
    <t>DeKretser Des</t>
  </si>
  <si>
    <t>King A</t>
  </si>
  <si>
    <t>O'Neill D</t>
  </si>
  <si>
    <t>Wain D</t>
  </si>
  <si>
    <t>Wilkinson L</t>
  </si>
  <si>
    <t>Quinnell S</t>
  </si>
  <si>
    <t>Cosma A</t>
  </si>
  <si>
    <t>Raab D</t>
  </si>
  <si>
    <t>Parshallis K</t>
  </si>
  <si>
    <t>Clegg J</t>
  </si>
  <si>
    <t>Mooney G</t>
  </si>
  <si>
    <t>Crochelli A</t>
  </si>
  <si>
    <t>Putt P</t>
  </si>
  <si>
    <t>Orsini M</t>
  </si>
  <si>
    <t>Palmari A</t>
  </si>
  <si>
    <t>Cammerotto S</t>
  </si>
  <si>
    <t>Linley J</t>
  </si>
  <si>
    <t>Walker E</t>
  </si>
  <si>
    <t>Neal G</t>
  </si>
  <si>
    <t>Voil M</t>
  </si>
  <si>
    <t>2nd Inns</t>
  </si>
  <si>
    <t>Burwood meths</t>
  </si>
  <si>
    <t>Date/Round</t>
  </si>
  <si>
    <t>Hartwel Pres</t>
  </si>
  <si>
    <t>Soldiers Socials</t>
  </si>
  <si>
    <t>Burwood pres</t>
  </si>
  <si>
    <t>Melbourne Uni</t>
  </si>
  <si>
    <t>48</t>
  </si>
  <si>
    <t>56</t>
  </si>
  <si>
    <t>Gwynton park</t>
  </si>
  <si>
    <t>MYCRICK</t>
  </si>
  <si>
    <t>Seasons</t>
  </si>
  <si>
    <t>% Completed</t>
  </si>
  <si>
    <t>Not Available</t>
  </si>
  <si>
    <t>ADDED</t>
  </si>
  <si>
    <t>EoY Stats</t>
  </si>
  <si>
    <t>Go back and add best bolwling and opponents for batting &amp; bowling</t>
  </si>
  <si>
    <t>Opponents for most of 50+ scores</t>
  </si>
  <si>
    <t>Bs missing data</t>
  </si>
  <si>
    <t>Hosking J</t>
  </si>
  <si>
    <t>Parish J</t>
  </si>
  <si>
    <t>Wickham B</t>
  </si>
  <si>
    <t>Linley M</t>
  </si>
  <si>
    <t>Brooker P</t>
  </si>
  <si>
    <t>Hurse J</t>
  </si>
  <si>
    <t>Steele R</t>
  </si>
  <si>
    <t>77*</t>
  </si>
  <si>
    <t>Kerrimuir</t>
  </si>
  <si>
    <t>STC</t>
  </si>
  <si>
    <t>O'malley B</t>
  </si>
  <si>
    <t>O'malley M</t>
  </si>
  <si>
    <t>Bloomfield</t>
  </si>
  <si>
    <t>Mumford</t>
  </si>
  <si>
    <t>Mannix</t>
  </si>
  <si>
    <t>Pollock W</t>
  </si>
  <si>
    <t>Kozo M</t>
  </si>
  <si>
    <t>Munro S</t>
  </si>
  <si>
    <t>Wilkie B</t>
  </si>
  <si>
    <t>Goodall S</t>
  </si>
  <si>
    <t>Draper L</t>
  </si>
  <si>
    <t>O'Malley B</t>
  </si>
  <si>
    <t>Baker C</t>
  </si>
  <si>
    <t>Armstrong A</t>
  </si>
  <si>
    <t>Thomson</t>
  </si>
  <si>
    <t>Castaldi</t>
  </si>
  <si>
    <t>Juhasz</t>
  </si>
  <si>
    <t>Nelson</t>
  </si>
  <si>
    <t>Judd</t>
  </si>
  <si>
    <t xml:space="preserve">Philp </t>
  </si>
  <si>
    <t>Gerrand</t>
  </si>
  <si>
    <t>R Gwilliam</t>
  </si>
  <si>
    <t>Melb Uni</t>
  </si>
  <si>
    <t>Fielding/WK</t>
  </si>
  <si>
    <t>Fielding</t>
  </si>
  <si>
    <t>RO Assists</t>
  </si>
  <si>
    <t>RO Unassist</t>
  </si>
  <si>
    <t>Fielder Catches</t>
  </si>
  <si>
    <t>WK Catches</t>
  </si>
  <si>
    <t>TOTAL CAREER WICKETS</t>
  </si>
  <si>
    <t>BEST BOWLING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</si>
</sst>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[$-C09]dd\-mmm\-yy;@"/>
    <numFmt numFmtId="165" formatCode="0.0"/>
    <numFmt numFmtId="166" formatCode="[$-409]mmmm\ d\,\ yyyy;@"/>
    <numFmt numFmtId="167" formatCode="[$-409]h:mm\ AM/PM;@"/>
    <numFmt numFmtId="168" formatCode="0.0;[Red]0.0"/>
    <numFmt numFmtId="169" formatCode="0;[Red]0"/>
    <numFmt numFmtId="170" formatCode="0.00;[Red]0.00"/>
  </numFmts>
  <fonts count="41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9"/>
      <color rgb="FF000000"/>
      <name val="Arial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1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2"/>
      <color theme="1"/>
      <name val="Times New Roman"/>
      <family val="1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4" tint="-0.249977111117893"/>
      <name val="Calibri"/>
      <family val="2"/>
      <scheme val="minor"/>
    </font>
    <font>
      <sz val="9"/>
      <color theme="4" tint="-0.249977111117893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8"/>
      <color rgb="FF000000"/>
      <name val="Tahoma"/>
      <family val="2"/>
    </font>
    <font>
      <b/>
      <sz val="10"/>
      <name val="Arial"/>
      <family val="2"/>
    </font>
    <font>
      <b/>
      <sz val="18"/>
      <color theme="1"/>
      <name val="Arial"/>
      <family val="2"/>
    </font>
    <font>
      <b/>
      <sz val="20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2"/>
      <color theme="1"/>
      <name val="Comic Sans MS"/>
      <family val="4"/>
    </font>
    <font>
      <b/>
      <sz val="8"/>
      <color theme="1"/>
      <name val="Arial"/>
      <family val="2"/>
    </font>
    <font>
      <b/>
      <sz val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theme="4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E07D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4" tint="0.39994506668294322"/>
      </bottom>
      <diagonal/>
    </border>
    <border>
      <left style="thin">
        <color theme="4" tint="0.39994506668294322"/>
      </left>
      <right/>
      <top style="thin">
        <color theme="4" tint="0.39994506668294322"/>
      </top>
      <bottom/>
      <diagonal/>
    </border>
    <border>
      <left/>
      <right/>
      <top style="thin">
        <color theme="4" tint="0.39994506668294322"/>
      </top>
      <bottom/>
      <diagonal/>
    </border>
    <border>
      <left/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/>
      <bottom/>
      <diagonal/>
    </border>
    <border>
      <left/>
      <right style="thin">
        <color theme="4" tint="0.39991454817346722"/>
      </right>
      <top/>
      <bottom/>
      <diagonal/>
    </border>
    <border>
      <left style="thin">
        <color theme="4" tint="0.39994506668294322"/>
      </left>
      <right/>
      <top/>
      <bottom style="thin">
        <color theme="4" tint="0.39994506668294322"/>
      </bottom>
      <diagonal/>
    </border>
    <border>
      <left/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1454817346722"/>
      </right>
      <top style="thin">
        <color theme="4" tint="0.39994506668294322"/>
      </top>
      <bottom style="thin">
        <color theme="4" tint="0.39991454817346722"/>
      </bottom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4506668294322"/>
      </top>
      <bottom style="thin">
        <color theme="4" tint="0.39991454817346722"/>
      </bottom>
      <diagonal/>
    </border>
    <border>
      <left style="thin">
        <color theme="4" tint="0.39991454817346722"/>
      </left>
      <right style="thin">
        <color theme="4" tint="0.39994506668294322"/>
      </right>
      <top style="thin">
        <color theme="4" tint="0.39994506668294322"/>
      </top>
      <bottom style="thin">
        <color theme="4" tint="0.39991454817346722"/>
      </bottom>
      <diagonal/>
    </border>
    <border>
      <left style="thin">
        <color theme="4" tint="0.39991454817346722"/>
      </left>
      <right/>
      <top/>
      <bottom/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1454817346722"/>
      </top>
      <bottom style="thin">
        <color theme="4" tint="0.39991454817346722"/>
      </bottom>
      <diagonal/>
    </border>
    <border>
      <left style="thin">
        <color theme="4" tint="0.39994506668294322"/>
      </left>
      <right/>
      <top style="thin">
        <color theme="4" tint="0.39991454817346722"/>
      </top>
      <bottom style="thin">
        <color theme="4" tint="0.39991454817346722"/>
      </bottom>
      <diagonal/>
    </border>
    <border>
      <left/>
      <right/>
      <top style="thin">
        <color theme="4" tint="0.39991454817346722"/>
      </top>
      <bottom style="thin">
        <color theme="4" tint="0.39991454817346722"/>
      </bottom>
      <diagonal/>
    </border>
    <border>
      <left/>
      <right style="thin">
        <color theme="4" tint="0.39994506668294322"/>
      </right>
      <top style="thin">
        <color theme="4" tint="0.39991454817346722"/>
      </top>
      <bottom style="thin">
        <color theme="4" tint="0.39991454817346722"/>
      </bottom>
      <diagonal/>
    </border>
    <border>
      <left style="thin">
        <color theme="4" tint="0.39994506668294322"/>
      </left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4506668294322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1454817346722"/>
      </right>
      <top style="thin">
        <color theme="4" tint="0.39991454817346722"/>
      </top>
      <bottom style="thin">
        <color theme="4" tint="0.39991454817346722"/>
      </bottom>
      <diagonal/>
    </border>
    <border>
      <left style="thin">
        <color theme="4" tint="0.39991454817346722"/>
      </left>
      <right style="thin">
        <color theme="4" tint="0.39994506668294322"/>
      </right>
      <top style="thin">
        <color theme="4" tint="0.39991454817346722"/>
      </top>
      <bottom style="thin">
        <color theme="4" tint="0.39991454817346722"/>
      </bottom>
      <diagonal/>
    </border>
    <border>
      <left style="thin">
        <color theme="4" tint="0.39994506668294322"/>
      </left>
      <right style="thin">
        <color theme="4" tint="0.39991454817346722"/>
      </right>
      <top style="thin">
        <color theme="4" tint="0.39991454817346722"/>
      </top>
      <bottom style="thin">
        <color theme="4" tint="0.39994506668294322"/>
      </bottom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1454817346722"/>
      </top>
      <bottom style="thin">
        <color theme="4" tint="0.39994506668294322"/>
      </bottom>
      <diagonal/>
    </border>
    <border>
      <left style="thin">
        <color theme="4" tint="0.39991454817346722"/>
      </left>
      <right style="thin">
        <color theme="4" tint="0.39994506668294322"/>
      </right>
      <top style="thin">
        <color theme="4" tint="0.39991454817346722"/>
      </top>
      <bottom style="thin">
        <color theme="4" tint="0.39994506668294322"/>
      </bottom>
      <diagonal/>
    </border>
    <border>
      <left style="thin">
        <color theme="4" tint="0.399914548173467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thin">
        <color theme="4" tint="0.39991454817346722"/>
      </left>
      <right style="thin">
        <color theme="4" tint="0.39994506668294322"/>
      </right>
      <top/>
      <bottom/>
      <diagonal/>
    </border>
    <border>
      <left style="thin">
        <color theme="4" tint="0.39991454817346722"/>
      </left>
      <right style="thin">
        <color theme="4" tint="0.39994506668294322"/>
      </right>
      <top/>
      <bottom style="thin">
        <color theme="4" tint="0.399914548173467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 style="thin">
        <color theme="4" tint="0.39994506668294322"/>
      </bottom>
      <diagonal/>
    </border>
    <border>
      <left style="thin">
        <color theme="4" tint="0.39994506668294322"/>
      </left>
      <right/>
      <top style="thin">
        <color theme="4" tint="0.39991454817346722"/>
      </top>
      <bottom style="thin">
        <color theme="4" tint="0.39994506668294322"/>
      </bottom>
      <diagonal/>
    </border>
    <border>
      <left/>
      <right/>
      <top style="thin">
        <color theme="4" tint="0.39991454817346722"/>
      </top>
      <bottom style="thin">
        <color theme="4" tint="0.39994506668294322"/>
      </bottom>
      <diagonal/>
    </border>
    <border>
      <left/>
      <right style="thin">
        <color theme="4" tint="0.39994506668294322"/>
      </right>
      <top style="thin">
        <color theme="4" tint="0.399914548173467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1454817346722"/>
      </right>
      <top/>
      <bottom style="thin">
        <color theme="4" tint="0.39991454817346722"/>
      </bottom>
      <diagonal/>
    </border>
    <border>
      <left style="thin">
        <color theme="4" tint="0.39991454817346722"/>
      </left>
      <right style="thin">
        <color theme="4" tint="0.39991454817346722"/>
      </right>
      <top/>
      <bottom style="thin">
        <color theme="4" tint="0.39991454817346722"/>
      </bottom>
      <diagonal/>
    </border>
    <border>
      <left style="thin">
        <color theme="4" tint="0.39991454817346722"/>
      </left>
      <right/>
      <top style="thin">
        <color theme="4" tint="0.39991454817346722"/>
      </top>
      <bottom style="thin">
        <color theme="4" tint="0.39991454817346722"/>
      </bottom>
      <diagonal/>
    </border>
    <border>
      <left/>
      <right style="thin">
        <color theme="4" tint="0.39991454817346722"/>
      </right>
      <top style="thin">
        <color theme="4" tint="0.39991454817346722"/>
      </top>
      <bottom style="thin">
        <color theme="4" tint="0.39991454817346722"/>
      </bottom>
      <diagonal/>
    </border>
    <border>
      <left style="thin">
        <color theme="4" tint="0.39991454817346722"/>
      </left>
      <right/>
      <top style="thin">
        <color theme="4" tint="0.39991454817346722"/>
      </top>
      <bottom style="thin">
        <color theme="4" tint="0.39994506668294322"/>
      </bottom>
      <diagonal/>
    </border>
    <border>
      <left/>
      <right style="thin">
        <color theme="4" tint="0.39991454817346722"/>
      </right>
      <top style="thin">
        <color theme="4" tint="0.399914548173467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0" fontId="2" fillId="0" borderId="0"/>
    <xf numFmtId="9" fontId="7" fillId="0" borderId="0" applyFont="0" applyFill="0" applyBorder="0" applyAlignment="0" applyProtection="0"/>
  </cellStyleXfs>
  <cellXfs count="812">
    <xf numFmtId="0" fontId="0" fillId="0" borderId="0" xfId="0"/>
    <xf numFmtId="0" fontId="0" fillId="0" borderId="0" xfId="0"/>
    <xf numFmtId="0" fontId="0" fillId="0" borderId="0" xfId="0" quotePrefix="1"/>
    <xf numFmtId="0" fontId="0" fillId="2" borderId="0" xfId="0" applyFill="1"/>
    <xf numFmtId="0" fontId="0" fillId="0" borderId="0" xfId="0" applyAlignment="1">
      <alignment horizontal="left"/>
    </xf>
    <xf numFmtId="0" fontId="1" fillId="2" borderId="0" xfId="0" applyFont="1" applyFill="1"/>
    <xf numFmtId="0" fontId="2" fillId="2" borderId="0" xfId="1" applyFill="1"/>
    <xf numFmtId="0" fontId="2" fillId="2" borderId="0" xfId="1" quotePrefix="1" applyFill="1"/>
    <xf numFmtId="0" fontId="0" fillId="2" borderId="0" xfId="0" quotePrefix="1" applyFill="1"/>
    <xf numFmtId="0" fontId="2" fillId="2" borderId="0" xfId="2" applyFill="1"/>
    <xf numFmtId="0" fontId="2" fillId="2" borderId="0" xfId="2" quotePrefix="1" applyFill="1"/>
    <xf numFmtId="0" fontId="4" fillId="2" borderId="0" xfId="0" applyFont="1" applyFill="1" applyAlignment="1">
      <alignment horizontal="center"/>
    </xf>
    <xf numFmtId="164" fontId="0" fillId="2" borderId="0" xfId="0" applyNumberFormat="1" applyFill="1" applyAlignment="1">
      <alignment horizontal="left"/>
    </xf>
    <xf numFmtId="0" fontId="5" fillId="2" borderId="0" xfId="0" applyFont="1" applyFill="1" applyAlignment="1">
      <alignment horizontal="right"/>
    </xf>
    <xf numFmtId="0" fontId="4" fillId="2" borderId="0" xfId="0" applyFont="1" applyFill="1" applyAlignment="1">
      <alignment horizontal="right"/>
    </xf>
    <xf numFmtId="0" fontId="4" fillId="2" borderId="0" xfId="0" applyFont="1" applyFill="1"/>
    <xf numFmtId="0" fontId="3" fillId="2" borderId="0" xfId="0" applyFont="1" applyFill="1"/>
    <xf numFmtId="0" fontId="0" fillId="2" borderId="0" xfId="0" applyFill="1" applyAlignment="1">
      <alignment horizontal="center"/>
    </xf>
    <xf numFmtId="0" fontId="0" fillId="2" borderId="0" xfId="0" applyFont="1" applyFill="1" applyAlignment="1">
      <alignment horizontal="right"/>
    </xf>
    <xf numFmtId="0" fontId="0" fillId="2" borderId="0" xfId="0" applyFill="1" applyAlignment="1">
      <alignment horizontal="left"/>
    </xf>
    <xf numFmtId="0" fontId="2" fillId="2" borderId="0" xfId="2" quotePrefix="1" applyFont="1" applyFill="1"/>
    <xf numFmtId="0" fontId="1" fillId="2" borderId="0" xfId="0" applyFont="1" applyFill="1" applyAlignment="1">
      <alignment horizontal="left"/>
    </xf>
    <xf numFmtId="0" fontId="0" fillId="2" borderId="0" xfId="0" quotePrefix="1" applyFill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NumberFormat="1" applyBorder="1"/>
    <xf numFmtId="0" fontId="0" fillId="3" borderId="0" xfId="0" quotePrefix="1" applyFill="1"/>
    <xf numFmtId="164" fontId="0" fillId="3" borderId="0" xfId="0" applyNumberFormat="1" applyFill="1" applyAlignment="1">
      <alignment horizontal="left"/>
    </xf>
    <xf numFmtId="0" fontId="0" fillId="3" borderId="0" xfId="0" applyFill="1"/>
    <xf numFmtId="0" fontId="0" fillId="0" borderId="0" xfId="0" applyAlignment="1">
      <alignment wrapText="1"/>
    </xf>
    <xf numFmtId="0" fontId="0" fillId="3" borderId="1" xfId="0" applyNumberFormat="1" applyFill="1" applyBorder="1"/>
    <xf numFmtId="0" fontId="0" fillId="0" borderId="2" xfId="0" applyBorder="1"/>
    <xf numFmtId="0" fontId="6" fillId="0" borderId="0" xfId="0" applyFont="1" applyAlignment="1">
      <alignment wrapText="1"/>
    </xf>
    <xf numFmtId="0" fontId="0" fillId="0" borderId="0" xfId="0" applyFill="1"/>
    <xf numFmtId="0" fontId="0" fillId="0" borderId="0" xfId="0" quotePrefix="1" applyFill="1"/>
    <xf numFmtId="0" fontId="0" fillId="0" borderId="0" xfId="0" applyFill="1" applyAlignment="1">
      <alignment horizontal="left"/>
    </xf>
    <xf numFmtId="0" fontId="2" fillId="2" borderId="0" xfId="0" applyFont="1" applyFill="1" applyAlignment="1">
      <alignment horizontal="left"/>
    </xf>
    <xf numFmtId="0" fontId="0" fillId="2" borderId="0" xfId="0" applyFont="1" applyFill="1" applyAlignment="1">
      <alignment horizontal="left"/>
    </xf>
    <xf numFmtId="0" fontId="2" fillId="2" borderId="0" xfId="2" applyFont="1" applyFill="1" applyAlignment="1">
      <alignment horizontal="left"/>
    </xf>
    <xf numFmtId="0" fontId="0" fillId="0" borderId="0" xfId="0" applyFont="1" applyFill="1" applyAlignment="1">
      <alignment horizontal="left"/>
    </xf>
    <xf numFmtId="164" fontId="0" fillId="2" borderId="0" xfId="0" applyNumberFormat="1" applyFont="1" applyFill="1" applyAlignment="1">
      <alignment horizontal="left"/>
    </xf>
    <xf numFmtId="0" fontId="0" fillId="0" borderId="0" xfId="0" applyFont="1" applyAlignment="1">
      <alignment horizontal="left"/>
    </xf>
    <xf numFmtId="0" fontId="5" fillId="2" borderId="0" xfId="0" applyFont="1" applyFill="1" applyAlignment="1">
      <alignment horizontal="left"/>
    </xf>
    <xf numFmtId="0" fontId="0" fillId="0" borderId="1" xfId="0" applyBorder="1"/>
    <xf numFmtId="0" fontId="9" fillId="0" borderId="1" xfId="0" applyFont="1" applyBorder="1"/>
    <xf numFmtId="0" fontId="10" fillId="0" borderId="1" xfId="0" applyFont="1" applyBorder="1"/>
    <xf numFmtId="0" fontId="9" fillId="0" borderId="0" xfId="0" applyFont="1"/>
    <xf numFmtId="0" fontId="8" fillId="5" borderId="0" xfId="0" applyFont="1" applyFill="1" applyAlignment="1">
      <alignment horizontal="left" vertical="center" wrapText="1"/>
    </xf>
    <xf numFmtId="0" fontId="7" fillId="0" borderId="0" xfId="0" applyFont="1" applyAlignment="1">
      <alignment vertical="center"/>
    </xf>
    <xf numFmtId="0" fontId="0" fillId="3" borderId="1" xfId="0" applyFill="1" applyBorder="1"/>
    <xf numFmtId="0" fontId="0" fillId="6" borderId="1" xfId="0" applyFill="1" applyBorder="1"/>
    <xf numFmtId="0" fontId="0" fillId="6" borderId="0" xfId="0" applyFill="1"/>
    <xf numFmtId="0" fontId="1" fillId="0" borderId="1" xfId="0" applyFont="1" applyBorder="1"/>
    <xf numFmtId="0" fontId="1" fillId="0" borderId="0" xfId="0" applyFont="1"/>
    <xf numFmtId="0" fontId="0" fillId="7" borderId="0" xfId="0" applyFill="1"/>
    <xf numFmtId="0" fontId="0" fillId="8" borderId="0" xfId="0" applyFill="1"/>
    <xf numFmtId="0" fontId="11" fillId="0" borderId="1" xfId="0" applyFont="1" applyBorder="1" applyAlignment="1">
      <alignment wrapText="1"/>
    </xf>
    <xf numFmtId="0" fontId="0" fillId="0" borderId="1" xfId="0" quotePrefix="1" applyBorder="1"/>
    <xf numFmtId="0" fontId="0" fillId="3" borderId="0" xfId="0" applyFill="1" applyAlignment="1">
      <alignment horizontal="left"/>
    </xf>
    <xf numFmtId="0" fontId="6" fillId="0" borderId="0" xfId="0" applyFont="1"/>
    <xf numFmtId="0" fontId="2" fillId="3" borderId="0" xfId="1" applyFill="1"/>
    <xf numFmtId="0" fontId="2" fillId="3" borderId="0" xfId="1" quotePrefix="1" applyFill="1"/>
    <xf numFmtId="0" fontId="2" fillId="3" borderId="0" xfId="2" applyFill="1"/>
    <xf numFmtId="0" fontId="2" fillId="3" borderId="0" xfId="2" quotePrefix="1" applyFill="1"/>
    <xf numFmtId="0" fontId="0" fillId="7" borderId="1" xfId="0" applyFill="1" applyBorder="1"/>
    <xf numFmtId="0" fontId="0" fillId="0" borderId="3" xfId="0" applyBorder="1"/>
    <xf numFmtId="0" fontId="0" fillId="0" borderId="4" xfId="0" applyBorder="1"/>
    <xf numFmtId="0" fontId="12" fillId="0" borderId="0" xfId="0" applyFont="1" applyAlignment="1"/>
    <xf numFmtId="0" fontId="0" fillId="0" borderId="0" xfId="0" applyAlignment="1">
      <alignment horizontal="center"/>
    </xf>
    <xf numFmtId="0" fontId="0" fillId="0" borderId="1" xfId="0" applyNumberFormat="1" applyBorder="1" applyAlignment="1">
      <alignment horizontal="center"/>
    </xf>
    <xf numFmtId="0" fontId="9" fillId="0" borderId="4" xfId="0" applyFont="1" applyBorder="1"/>
    <xf numFmtId="0" fontId="1" fillId="0" borderId="4" xfId="0" applyFont="1" applyBorder="1"/>
    <xf numFmtId="0" fontId="0" fillId="0" borderId="5" xfId="0" applyBorder="1"/>
    <xf numFmtId="0" fontId="10" fillId="0" borderId="6" xfId="0" applyFont="1" applyBorder="1"/>
    <xf numFmtId="0" fontId="10" fillId="0" borderId="7" xfId="0" applyFont="1" applyBorder="1"/>
    <xf numFmtId="0" fontId="10" fillId="0" borderId="8" xfId="0" applyFont="1" applyBorder="1"/>
    <xf numFmtId="0" fontId="1" fillId="0" borderId="9" xfId="0" applyFont="1" applyBorder="1"/>
    <xf numFmtId="0" fontId="1" fillId="0" borderId="10" xfId="0" applyFont="1" applyBorder="1"/>
    <xf numFmtId="0" fontId="0" fillId="0" borderId="9" xfId="0" applyBorder="1"/>
    <xf numFmtId="0" fontId="0" fillId="0" borderId="10" xfId="0" applyBorder="1"/>
    <xf numFmtId="0" fontId="0" fillId="7" borderId="10" xfId="0" applyFill="1" applyBorder="1"/>
    <xf numFmtId="0" fontId="0" fillId="7" borderId="9" xfId="0" applyFill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0" xfId="0" applyBorder="1" applyAlignment="1">
      <alignment horizontal="left"/>
    </xf>
    <xf numFmtId="0" fontId="1" fillId="4" borderId="1" xfId="0" applyFont="1" applyFill="1" applyBorder="1" applyAlignment="1">
      <alignment horizontal="center" wrapText="1"/>
    </xf>
    <xf numFmtId="0" fontId="0" fillId="8" borderId="1" xfId="0" applyFill="1" applyBorder="1" applyAlignment="1">
      <alignment horizontal="left"/>
    </xf>
    <xf numFmtId="0" fontId="0" fillId="8" borderId="1" xfId="0" applyFill="1" applyBorder="1"/>
    <xf numFmtId="0" fontId="13" fillId="0" borderId="1" xfId="0" applyFont="1" applyBorder="1" applyAlignment="1">
      <alignment horizontal="left"/>
    </xf>
    <xf numFmtId="0" fontId="0" fillId="0" borderId="0" xfId="0" applyBorder="1"/>
    <xf numFmtId="0" fontId="0" fillId="8" borderId="1" xfId="0" applyNumberFormat="1" applyFill="1" applyBorder="1"/>
    <xf numFmtId="0" fontId="0" fillId="8" borderId="0" xfId="0" applyNumberFormat="1" applyFill="1" applyBorder="1"/>
    <xf numFmtId="165" fontId="0" fillId="0" borderId="0" xfId="0" applyNumberFormat="1"/>
    <xf numFmtId="0" fontId="0" fillId="9" borderId="1" xfId="0" applyFill="1" applyBorder="1" applyAlignment="1">
      <alignment vertical="top"/>
    </xf>
    <xf numFmtId="0" fontId="0" fillId="9" borderId="1" xfId="0" applyFill="1" applyBorder="1" applyAlignment="1">
      <alignment vertical="top" wrapText="1"/>
    </xf>
    <xf numFmtId="0" fontId="0" fillId="0" borderId="1" xfId="0" applyBorder="1" applyAlignment="1">
      <alignment vertical="top"/>
    </xf>
    <xf numFmtId="0" fontId="14" fillId="0" borderId="0" xfId="0" applyFont="1" applyAlignment="1">
      <alignment vertical="center" wrapText="1"/>
    </xf>
    <xf numFmtId="0" fontId="0" fillId="10" borderId="1" xfId="0" applyFill="1" applyBorder="1" applyAlignment="1">
      <alignment vertical="top"/>
    </xf>
    <xf numFmtId="0" fontId="0" fillId="10" borderId="1" xfId="0" applyFill="1" applyBorder="1" applyAlignment="1">
      <alignment vertical="top" wrapText="1"/>
    </xf>
    <xf numFmtId="0" fontId="0" fillId="11" borderId="1" xfId="0" applyFill="1" applyBorder="1" applyAlignment="1">
      <alignment vertical="top"/>
    </xf>
    <xf numFmtId="0" fontId="0" fillId="11" borderId="1" xfId="0" applyFill="1" applyBorder="1" applyAlignment="1">
      <alignment vertical="top" wrapText="1"/>
    </xf>
    <xf numFmtId="0" fontId="0" fillId="3" borderId="1" xfId="0" applyFill="1" applyBorder="1" applyAlignment="1">
      <alignment vertical="top"/>
    </xf>
    <xf numFmtId="0" fontId="0" fillId="12" borderId="1" xfId="0" applyFill="1" applyBorder="1" applyAlignment="1">
      <alignment vertical="top"/>
    </xf>
    <xf numFmtId="0" fontId="0" fillId="3" borderId="1" xfId="0" applyFill="1" applyBorder="1" applyAlignment="1">
      <alignment vertical="top" wrapText="1"/>
    </xf>
    <xf numFmtId="0" fontId="14" fillId="0" borderId="0" xfId="0" applyFont="1" applyAlignment="1">
      <alignment vertical="center"/>
    </xf>
    <xf numFmtId="0" fontId="0" fillId="12" borderId="1" xfId="0" applyFill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0" fontId="0" fillId="0" borderId="1" xfId="0" applyBorder="1" applyAlignment="1">
      <alignment wrapText="1"/>
    </xf>
    <xf numFmtId="0" fontId="1" fillId="0" borderId="0" xfId="0" applyFont="1" applyBorder="1" applyAlignment="1">
      <alignment vertical="top"/>
    </xf>
    <xf numFmtId="0" fontId="0" fillId="13" borderId="1" xfId="0" applyNumberFormat="1" applyFill="1" applyBorder="1"/>
    <xf numFmtId="0" fontId="0" fillId="13" borderId="1" xfId="0" applyFill="1" applyBorder="1"/>
    <xf numFmtId="0" fontId="0" fillId="13" borderId="0" xfId="0" applyFill="1"/>
    <xf numFmtId="0" fontId="12" fillId="13" borderId="0" xfId="0" applyFont="1" applyFill="1" applyAlignment="1"/>
    <xf numFmtId="0" fontId="0" fillId="14" borderId="1" xfId="0" applyFill="1" applyBorder="1"/>
    <xf numFmtId="0" fontId="0" fillId="0" borderId="1" xfId="0" applyFill="1" applyBorder="1"/>
    <xf numFmtId="0" fontId="0" fillId="15" borderId="0" xfId="0" applyFill="1"/>
    <xf numFmtId="0" fontId="0" fillId="0" borderId="1" xfId="0" applyFill="1" applyBorder="1" applyAlignment="1">
      <alignment horizontal="left"/>
    </xf>
    <xf numFmtId="0" fontId="12" fillId="8" borderId="0" xfId="0" applyFont="1" applyFill="1" applyAlignment="1"/>
    <xf numFmtId="0" fontId="0" fillId="6" borderId="7" xfId="0" applyFill="1" applyBorder="1"/>
    <xf numFmtId="0" fontId="0" fillId="0" borderId="8" xfId="0" applyBorder="1"/>
    <xf numFmtId="0" fontId="0" fillId="16" borderId="1" xfId="0" applyFill="1" applyBorder="1"/>
    <xf numFmtId="0" fontId="0" fillId="16" borderId="1" xfId="0" applyNumberFormat="1" applyFill="1" applyBorder="1"/>
    <xf numFmtId="0" fontId="0" fillId="16" borderId="0" xfId="0" applyFill="1" applyBorder="1"/>
    <xf numFmtId="0" fontId="0" fillId="17" borderId="0" xfId="0" applyFill="1"/>
    <xf numFmtId="0" fontId="0" fillId="15" borderId="1" xfId="0" applyFill="1" applyBorder="1"/>
    <xf numFmtId="0" fontId="0" fillId="17" borderId="1" xfId="0" applyFill="1" applyBorder="1"/>
    <xf numFmtId="0" fontId="0" fillId="17" borderId="1" xfId="0" applyNumberFormat="1" applyFill="1" applyBorder="1"/>
    <xf numFmtId="0" fontId="0" fillId="0" borderId="6" xfId="0" applyBorder="1"/>
    <xf numFmtId="0" fontId="0" fillId="0" borderId="7" xfId="0" applyBorder="1"/>
    <xf numFmtId="0" fontId="0" fillId="15" borderId="0" xfId="0" applyFill="1" applyBorder="1"/>
    <xf numFmtId="0" fontId="0" fillId="16" borderId="0" xfId="0" applyNumberFormat="1" applyFill="1" applyBorder="1"/>
    <xf numFmtId="0" fontId="0" fillId="16" borderId="17" xfId="0" applyFill="1" applyBorder="1"/>
    <xf numFmtId="2" fontId="0" fillId="0" borderId="0" xfId="0" applyNumberFormat="1"/>
    <xf numFmtId="165" fontId="6" fillId="0" borderId="0" xfId="0" applyNumberFormat="1" applyFont="1"/>
    <xf numFmtId="0" fontId="0" fillId="3" borderId="1" xfId="0" applyFill="1" applyBorder="1" applyAlignment="1">
      <alignment horizontal="left"/>
    </xf>
    <xf numFmtId="0" fontId="0" fillId="0" borderId="1" xfId="0" applyBorder="1" applyAlignment="1">
      <alignment horizontal="right"/>
    </xf>
    <xf numFmtId="0" fontId="0" fillId="2" borderId="1" xfId="0" applyNumberFormat="1" applyFill="1" applyBorder="1" applyAlignment="1">
      <alignment horizontal="right"/>
    </xf>
    <xf numFmtId="0" fontId="0" fillId="8" borderId="1" xfId="0" applyFill="1" applyBorder="1" applyAlignment="1">
      <alignment horizontal="right"/>
    </xf>
    <xf numFmtId="0" fontId="0" fillId="16" borderId="1" xfId="0" applyNumberFormat="1" applyFill="1" applyBorder="1" applyAlignment="1">
      <alignment horizontal="right"/>
    </xf>
    <xf numFmtId="0" fontId="0" fillId="8" borderId="1" xfId="0" applyNumberFormat="1" applyFill="1" applyBorder="1" applyAlignment="1">
      <alignment horizontal="right"/>
    </xf>
    <xf numFmtId="0" fontId="0" fillId="0" borderId="1" xfId="0" applyNumberFormat="1" applyFill="1" applyBorder="1" applyAlignment="1">
      <alignment horizontal="right"/>
    </xf>
    <xf numFmtId="0" fontId="0" fillId="0" borderId="0" xfId="0" applyNumberFormat="1" applyFill="1" applyBorder="1" applyAlignment="1">
      <alignment horizontal="right"/>
    </xf>
    <xf numFmtId="0" fontId="0" fillId="8" borderId="0" xfId="0" applyNumberFormat="1" applyFill="1" applyBorder="1" applyAlignment="1">
      <alignment horizontal="right"/>
    </xf>
    <xf numFmtId="0" fontId="0" fillId="14" borderId="0" xfId="0" applyFill="1" applyBorder="1"/>
    <xf numFmtId="0" fontId="0" fillId="0" borderId="0" xfId="0" applyAlignment="1">
      <alignment vertical="top" wrapText="1"/>
    </xf>
    <xf numFmtId="0" fontId="0" fillId="19" borderId="1" xfId="0" applyNumberFormat="1" applyFill="1" applyBorder="1"/>
    <xf numFmtId="0" fontId="0" fillId="19" borderId="1" xfId="0" applyFill="1" applyBorder="1"/>
    <xf numFmtId="0" fontId="0" fillId="19" borderId="0" xfId="0" applyNumberFormat="1" applyFill="1" applyBorder="1"/>
    <xf numFmtId="0" fontId="1" fillId="4" borderId="1" xfId="0" applyFont="1" applyFill="1" applyBorder="1" applyAlignment="1"/>
    <xf numFmtId="0" fontId="1" fillId="18" borderId="1" xfId="0" applyFont="1" applyFill="1" applyBorder="1" applyAlignment="1"/>
    <xf numFmtId="0" fontId="15" fillId="0" borderId="0" xfId="0" applyFont="1" applyAlignment="1">
      <alignment vertical="center"/>
    </xf>
    <xf numFmtId="0" fontId="0" fillId="13" borderId="0" xfId="0" applyNumberFormat="1" applyFill="1" applyBorder="1"/>
    <xf numFmtId="0" fontId="0" fillId="20" borderId="0" xfId="0" applyFill="1"/>
    <xf numFmtId="0" fontId="0" fillId="20" borderId="1" xfId="0" applyNumberFormat="1" applyFill="1" applyBorder="1"/>
    <xf numFmtId="0" fontId="0" fillId="20" borderId="1" xfId="0" applyFill="1" applyBorder="1"/>
    <xf numFmtId="0" fontId="0" fillId="11" borderId="0" xfId="0" applyFill="1"/>
    <xf numFmtId="0" fontId="0" fillId="0" borderId="1" xfId="0" applyNumberFormat="1" applyFill="1" applyBorder="1"/>
    <xf numFmtId="0" fontId="16" fillId="0" borderId="4" xfId="0" applyFont="1" applyBorder="1"/>
    <xf numFmtId="0" fontId="16" fillId="0" borderId="16" xfId="0" applyFont="1" applyBorder="1"/>
    <xf numFmtId="0" fontId="16" fillId="3" borderId="4" xfId="0" applyFont="1" applyFill="1" applyBorder="1"/>
    <xf numFmtId="0" fontId="16" fillId="3" borderId="16" xfId="0" applyFont="1" applyFill="1" applyBorder="1"/>
    <xf numFmtId="0" fontId="16" fillId="0" borderId="19" xfId="0" applyFont="1" applyBorder="1"/>
    <xf numFmtId="0" fontId="2" fillId="3" borderId="0" xfId="0" applyFont="1" applyFill="1"/>
    <xf numFmtId="0" fontId="16" fillId="21" borderId="4" xfId="0" applyFont="1" applyFill="1" applyBorder="1"/>
    <xf numFmtId="0" fontId="16" fillId="21" borderId="18" xfId="0" applyFont="1" applyFill="1" applyBorder="1"/>
    <xf numFmtId="0" fontId="2" fillId="21" borderId="0" xfId="0" applyFont="1" applyFill="1"/>
    <xf numFmtId="0" fontId="0" fillId="22" borderId="1" xfId="0" applyFill="1" applyBorder="1"/>
    <xf numFmtId="0" fontId="0" fillId="22" borderId="1" xfId="0" applyFill="1" applyBorder="1" applyAlignment="1">
      <alignment horizontal="left"/>
    </xf>
    <xf numFmtId="0" fontId="1" fillId="8" borderId="1" xfId="0" applyFont="1" applyFill="1" applyBorder="1" applyAlignment="1">
      <alignment horizontal="left"/>
    </xf>
    <xf numFmtId="0" fontId="0" fillId="14" borderId="1" xfId="0" applyFill="1" applyBorder="1" applyAlignment="1">
      <alignment horizontal="center"/>
    </xf>
    <xf numFmtId="0" fontId="0" fillId="14" borderId="1" xfId="0" applyFill="1" applyBorder="1" applyAlignment="1">
      <alignment horizontal="left"/>
    </xf>
    <xf numFmtId="0" fontId="0" fillId="2" borderId="1" xfId="0" applyFill="1" applyBorder="1"/>
    <xf numFmtId="0" fontId="0" fillId="14" borderId="0" xfId="0" applyFill="1" applyBorder="1" applyAlignment="1">
      <alignment horizontal="left"/>
    </xf>
    <xf numFmtId="0" fontId="0" fillId="14" borderId="1" xfId="0" applyNumberFormat="1" applyFill="1" applyBorder="1" applyAlignment="1">
      <alignment horizontal="center"/>
    </xf>
    <xf numFmtId="0" fontId="0" fillId="14" borderId="0" xfId="0" applyFill="1"/>
    <xf numFmtId="0" fontId="0" fillId="2" borderId="1" xfId="0" applyFill="1" applyBorder="1" applyAlignment="1">
      <alignment horizontal="center"/>
    </xf>
    <xf numFmtId="0" fontId="0" fillId="0" borderId="1" xfId="0" applyBorder="1" applyAlignment="1">
      <alignment vertical="top" wrapText="1"/>
    </xf>
    <xf numFmtId="0" fontId="0" fillId="2" borderId="1" xfId="0" applyFill="1" applyBorder="1" applyAlignment="1">
      <alignment horizontal="left"/>
    </xf>
    <xf numFmtId="0" fontId="1" fillId="0" borderId="0" xfId="0" applyFont="1" applyAlignment="1">
      <alignment wrapText="1"/>
    </xf>
    <xf numFmtId="0" fontId="1" fillId="8" borderId="1" xfId="0" applyFont="1" applyFill="1" applyBorder="1" applyAlignment="1">
      <alignment horizontal="left" wrapText="1"/>
    </xf>
    <xf numFmtId="0" fontId="0" fillId="19" borderId="0" xfId="0" applyFill="1"/>
    <xf numFmtId="0" fontId="1" fillId="0" borderId="20" xfId="0" applyFont="1" applyBorder="1"/>
    <xf numFmtId="0" fontId="1" fillId="0" borderId="21" xfId="0" applyFont="1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16" fillId="2" borderId="0" xfId="0" applyFont="1" applyFill="1" applyBorder="1"/>
    <xf numFmtId="0" fontId="0" fillId="2" borderId="0" xfId="0" applyFill="1" applyBorder="1"/>
    <xf numFmtId="0" fontId="2" fillId="2" borderId="0" xfId="0" applyFont="1" applyFill="1" applyBorder="1"/>
    <xf numFmtId="0" fontId="5" fillId="0" borderId="0" xfId="0" applyFont="1" applyAlignment="1">
      <alignment vertical="center" wrapText="1"/>
    </xf>
    <xf numFmtId="0" fontId="7" fillId="0" borderId="0" xfId="0" applyFont="1" applyAlignment="1">
      <alignment vertical="center" wrapText="1"/>
    </xf>
    <xf numFmtId="0" fontId="17" fillId="0" borderId="0" xfId="0" applyFont="1"/>
    <xf numFmtId="0" fontId="0" fillId="0" borderId="0" xfId="0" applyAlignment="1">
      <alignment horizontal="right"/>
    </xf>
    <xf numFmtId="1" fontId="0" fillId="0" borderId="0" xfId="0" applyNumberFormat="1"/>
    <xf numFmtId="0" fontId="20" fillId="0" borderId="0" xfId="0" applyFont="1" applyAlignment="1">
      <alignment vertical="center" wrapText="1"/>
    </xf>
    <xf numFmtId="0" fontId="0" fillId="23" borderId="0" xfId="0" applyFill="1"/>
    <xf numFmtId="0" fontId="19" fillId="23" borderId="9" xfId="0" applyFont="1" applyFill="1" applyBorder="1"/>
    <xf numFmtId="0" fontId="19" fillId="23" borderId="1" xfId="0" applyFont="1" applyFill="1" applyBorder="1"/>
    <xf numFmtId="0" fontId="19" fillId="23" borderId="10" xfId="0" applyFont="1" applyFill="1" applyBorder="1"/>
    <xf numFmtId="0" fontId="19" fillId="23" borderId="7" xfId="0" applyFont="1" applyFill="1" applyBorder="1"/>
    <xf numFmtId="0" fontId="18" fillId="23" borderId="1" xfId="0" applyFont="1" applyFill="1" applyBorder="1"/>
    <xf numFmtId="0" fontId="22" fillId="0" borderId="0" xfId="0" applyFont="1" applyProtection="1">
      <protection locked="0"/>
    </xf>
    <xf numFmtId="0" fontId="22" fillId="0" borderId="0" xfId="0" applyFont="1" applyAlignment="1" applyProtection="1">
      <alignment horizontal="center"/>
      <protection locked="0"/>
    </xf>
    <xf numFmtId="0" fontId="22" fillId="0" borderId="0" xfId="0" applyFont="1" applyProtection="1"/>
    <xf numFmtId="0" fontId="24" fillId="0" borderId="32" xfId="0" applyFont="1" applyFill="1" applyBorder="1" applyAlignment="1" applyProtection="1">
      <protection locked="0"/>
    </xf>
    <xf numFmtId="0" fontId="24" fillId="0" borderId="0" xfId="0" applyFont="1" applyFill="1" applyBorder="1" applyAlignment="1" applyProtection="1">
      <protection locked="0"/>
    </xf>
    <xf numFmtId="0" fontId="24" fillId="0" borderId="33" xfId="0" applyFont="1" applyFill="1" applyBorder="1" applyAlignment="1" applyProtection="1">
      <protection locked="0"/>
    </xf>
    <xf numFmtId="0" fontId="23" fillId="24" borderId="37" xfId="0" applyFont="1" applyFill="1" applyBorder="1" applyAlignment="1" applyProtection="1">
      <alignment horizontal="center" vertical="center"/>
    </xf>
    <xf numFmtId="0" fontId="27" fillId="25" borderId="41" xfId="0" applyFont="1" applyFill="1" applyBorder="1" applyAlignment="1" applyProtection="1">
      <alignment horizontal="center" vertical="center"/>
    </xf>
    <xf numFmtId="0" fontId="27" fillId="25" borderId="41" xfId="0" applyFont="1" applyFill="1" applyBorder="1" applyAlignment="1" applyProtection="1">
      <alignment horizontal="center" vertical="center"/>
      <protection locked="0"/>
    </xf>
    <xf numFmtId="168" fontId="27" fillId="25" borderId="41" xfId="0" applyNumberFormat="1" applyFont="1" applyFill="1" applyBorder="1" applyAlignment="1" applyProtection="1">
      <alignment horizontal="center" vertical="center"/>
    </xf>
    <xf numFmtId="169" fontId="27" fillId="25" borderId="41" xfId="0" applyNumberFormat="1" applyFont="1" applyFill="1" applyBorder="1" applyAlignment="1" applyProtection="1">
      <alignment horizontal="center" vertical="center"/>
    </xf>
    <xf numFmtId="0" fontId="28" fillId="0" borderId="48" xfId="0" applyFont="1" applyBorder="1" applyAlignment="1" applyProtection="1">
      <alignment horizontal="center" vertical="center"/>
      <protection locked="0"/>
    </xf>
    <xf numFmtId="0" fontId="28" fillId="0" borderId="37" xfId="0" applyFont="1" applyBorder="1" applyAlignment="1" applyProtection="1">
      <alignment horizontal="center" vertical="center"/>
      <protection locked="0"/>
    </xf>
    <xf numFmtId="0" fontId="28" fillId="0" borderId="38" xfId="0" applyFont="1" applyBorder="1" applyAlignment="1" applyProtection="1">
      <alignment horizontal="center" vertical="center"/>
      <protection locked="0"/>
    </xf>
    <xf numFmtId="0" fontId="28" fillId="0" borderId="39" xfId="0" applyFont="1" applyBorder="1" applyAlignment="1" applyProtection="1">
      <alignment horizontal="center" vertical="center"/>
      <protection locked="0"/>
    </xf>
    <xf numFmtId="0" fontId="29" fillId="0" borderId="48" xfId="0" applyFont="1" applyBorder="1" applyAlignment="1" applyProtection="1">
      <alignment horizontal="left" vertical="center"/>
      <protection locked="0"/>
    </xf>
    <xf numFmtId="0" fontId="27" fillId="25" borderId="48" xfId="0" applyFont="1" applyFill="1" applyBorder="1" applyAlignment="1" applyProtection="1">
      <alignment horizontal="left" vertical="center"/>
      <protection locked="0"/>
    </xf>
    <xf numFmtId="0" fontId="29" fillId="0" borderId="49" xfId="0" applyFont="1" applyBorder="1" applyAlignment="1" applyProtection="1">
      <alignment horizontal="left" vertical="center"/>
      <protection locked="0"/>
    </xf>
    <xf numFmtId="0" fontId="27" fillId="25" borderId="41" xfId="0" applyFont="1" applyFill="1" applyBorder="1" applyAlignment="1" applyProtection="1">
      <alignment horizontal="left" vertical="center"/>
      <protection locked="0"/>
    </xf>
    <xf numFmtId="0" fontId="27" fillId="25" borderId="50" xfId="0" applyFont="1" applyFill="1" applyBorder="1" applyAlignment="1" applyProtection="1">
      <alignment horizontal="left" vertical="center"/>
      <protection locked="0"/>
    </xf>
    <xf numFmtId="0" fontId="29" fillId="0" borderId="51" xfId="0" applyFont="1" applyBorder="1" applyAlignment="1" applyProtection="1">
      <alignment horizontal="left" vertical="center"/>
      <protection locked="0"/>
    </xf>
    <xf numFmtId="0" fontId="27" fillId="25" borderId="52" xfId="0" applyFont="1" applyFill="1" applyBorder="1" applyAlignment="1" applyProtection="1">
      <alignment horizontal="left" vertical="center"/>
      <protection locked="0"/>
    </xf>
    <xf numFmtId="0" fontId="27" fillId="25" borderId="53" xfId="0" applyFont="1" applyFill="1" applyBorder="1" applyAlignment="1" applyProtection="1">
      <alignment horizontal="left" vertical="center"/>
      <protection locked="0"/>
    </xf>
    <xf numFmtId="0" fontId="29" fillId="0" borderId="37" xfId="0" applyFont="1" applyBorder="1" applyAlignment="1" applyProtection="1">
      <alignment horizontal="left" vertical="center"/>
      <protection locked="0"/>
    </xf>
    <xf numFmtId="0" fontId="27" fillId="25" borderId="38" xfId="0" applyFont="1" applyFill="1" applyBorder="1" applyAlignment="1" applyProtection="1">
      <alignment horizontal="left" vertical="center"/>
      <protection locked="0"/>
    </xf>
    <xf numFmtId="0" fontId="27" fillId="25" borderId="39" xfId="0" applyFont="1" applyFill="1" applyBorder="1" applyAlignment="1" applyProtection="1">
      <alignment horizontal="left" vertical="center"/>
      <protection locked="0"/>
    </xf>
    <xf numFmtId="0" fontId="22" fillId="0" borderId="0" xfId="0" applyFont="1" applyBorder="1" applyProtection="1">
      <protection locked="0"/>
    </xf>
    <xf numFmtId="0" fontId="22" fillId="0" borderId="0" xfId="0" applyFont="1" applyBorder="1" applyAlignment="1" applyProtection="1">
      <alignment horizontal="center"/>
      <protection locked="0"/>
    </xf>
    <xf numFmtId="0" fontId="30" fillId="24" borderId="0" xfId="0" applyFont="1" applyFill="1" applyBorder="1" applyProtection="1"/>
    <xf numFmtId="0" fontId="23" fillId="24" borderId="0" xfId="0" applyFont="1" applyFill="1" applyBorder="1" applyAlignment="1" applyProtection="1">
      <alignment horizontal="right" vertical="center"/>
    </xf>
    <xf numFmtId="0" fontId="30" fillId="24" borderId="0" xfId="0" applyFont="1" applyFill="1" applyBorder="1" applyAlignment="1" applyProtection="1">
      <alignment horizontal="left" vertical="center"/>
    </xf>
    <xf numFmtId="0" fontId="30" fillId="24" borderId="0" xfId="0" applyFont="1" applyFill="1" applyBorder="1" applyAlignment="1" applyProtection="1">
      <alignment horizontal="center"/>
    </xf>
    <xf numFmtId="0" fontId="28" fillId="27" borderId="29" xfId="0" applyFont="1" applyFill="1" applyBorder="1" applyAlignment="1" applyProtection="1">
      <alignment vertical="center"/>
    </xf>
    <xf numFmtId="0" fontId="28" fillId="27" borderId="37" xfId="0" applyFont="1" applyFill="1" applyBorder="1" applyAlignment="1" applyProtection="1">
      <alignment horizontal="center" vertical="center"/>
    </xf>
    <xf numFmtId="0" fontId="28" fillId="27" borderId="38" xfId="0" applyFont="1" applyFill="1" applyBorder="1" applyAlignment="1" applyProtection="1">
      <alignment horizontal="center" vertical="center"/>
    </xf>
    <xf numFmtId="0" fontId="28" fillId="27" borderId="39" xfId="0" applyFont="1" applyFill="1" applyBorder="1" applyAlignment="1" applyProtection="1">
      <alignment horizontal="center" vertical="center"/>
    </xf>
    <xf numFmtId="0" fontId="29" fillId="0" borderId="49" xfId="0" applyFont="1" applyBorder="1" applyAlignment="1" applyProtection="1">
      <alignment horizontal="left" vertical="center"/>
    </xf>
    <xf numFmtId="169" fontId="27" fillId="25" borderId="41" xfId="0" applyNumberFormat="1" applyFont="1" applyFill="1" applyBorder="1" applyAlignment="1" applyProtection="1">
      <alignment horizontal="right" vertical="center"/>
      <protection locked="0"/>
    </xf>
    <xf numFmtId="0" fontId="28" fillId="27" borderId="51" xfId="0" applyFont="1" applyFill="1" applyBorder="1" applyAlignment="1" applyProtection="1">
      <alignment horizontal="left" vertical="center"/>
    </xf>
    <xf numFmtId="0" fontId="22" fillId="27" borderId="52" xfId="0" applyFont="1" applyFill="1" applyBorder="1" applyProtection="1"/>
    <xf numFmtId="0" fontId="26" fillId="27" borderId="52" xfId="0" applyFont="1" applyFill="1" applyBorder="1" applyAlignment="1" applyProtection="1">
      <alignment vertical="center"/>
    </xf>
    <xf numFmtId="169" fontId="26" fillId="27" borderId="52" xfId="0" applyNumberFormat="1" applyFont="1" applyFill="1" applyBorder="1" applyAlignment="1" applyProtection="1">
      <alignment vertical="center"/>
    </xf>
    <xf numFmtId="0" fontId="26" fillId="27" borderId="53" xfId="0" applyFont="1" applyFill="1" applyBorder="1" applyAlignment="1" applyProtection="1">
      <alignment vertical="center"/>
      <protection locked="0"/>
    </xf>
    <xf numFmtId="0" fontId="28" fillId="27" borderId="57" xfId="0" applyFont="1" applyFill="1" applyBorder="1" applyAlignment="1" applyProtection="1">
      <alignment horizontal="left" vertical="center"/>
    </xf>
    <xf numFmtId="0" fontId="28" fillId="27" borderId="61" xfId="0" applyFont="1" applyFill="1" applyBorder="1" applyAlignment="1" applyProtection="1">
      <alignment horizontal="center" vertical="center"/>
    </xf>
    <xf numFmtId="0" fontId="28" fillId="27" borderId="62" xfId="0" applyFont="1" applyFill="1" applyBorder="1" applyAlignment="1" applyProtection="1">
      <alignment horizontal="center" vertical="center"/>
    </xf>
    <xf numFmtId="168" fontId="27" fillId="25" borderId="41" xfId="0" applyNumberFormat="1" applyFont="1" applyFill="1" applyBorder="1" applyAlignment="1" applyProtection="1">
      <alignment horizontal="center" vertical="center"/>
      <protection locked="0"/>
    </xf>
    <xf numFmtId="169" fontId="27" fillId="25" borderId="41" xfId="0" applyNumberFormat="1" applyFont="1" applyFill="1" applyBorder="1" applyAlignment="1" applyProtection="1">
      <alignment horizontal="center" vertical="center"/>
      <protection locked="0"/>
    </xf>
    <xf numFmtId="0" fontId="29" fillId="0" borderId="51" xfId="0" applyFont="1" applyBorder="1" applyAlignment="1" applyProtection="1">
      <alignment horizontal="left" vertical="center"/>
    </xf>
    <xf numFmtId="168" fontId="27" fillId="25" borderId="52" xfId="0" applyNumberFormat="1" applyFont="1" applyFill="1" applyBorder="1" applyAlignment="1" applyProtection="1">
      <alignment horizontal="center" vertical="center"/>
      <protection locked="0"/>
    </xf>
    <xf numFmtId="169" fontId="27" fillId="25" borderId="52" xfId="0" applyNumberFormat="1" applyFont="1" applyFill="1" applyBorder="1" applyAlignment="1" applyProtection="1">
      <alignment horizontal="center" vertical="center"/>
      <protection locked="0"/>
    </xf>
    <xf numFmtId="0" fontId="28" fillId="27" borderId="48" xfId="0" applyFont="1" applyFill="1" applyBorder="1" applyAlignment="1" applyProtection="1">
      <alignment horizontal="left" vertical="center"/>
      <protection locked="0"/>
    </xf>
    <xf numFmtId="0" fontId="28" fillId="27" borderId="48" xfId="0" applyFont="1" applyFill="1" applyBorder="1" applyAlignment="1" applyProtection="1">
      <alignment horizontal="center" vertical="center"/>
      <protection locked="0"/>
    </xf>
    <xf numFmtId="0" fontId="22" fillId="27" borderId="0" xfId="0" applyFont="1" applyFill="1" applyBorder="1" applyProtection="1">
      <protection locked="0"/>
    </xf>
    <xf numFmtId="169" fontId="29" fillId="0" borderId="48" xfId="0" applyNumberFormat="1" applyFont="1" applyFill="1" applyBorder="1" applyAlignment="1" applyProtection="1">
      <alignment horizontal="center" vertical="center"/>
      <protection locked="0"/>
    </xf>
    <xf numFmtId="169" fontId="27" fillId="25" borderId="48" xfId="0" applyNumberFormat="1" applyFont="1" applyFill="1" applyBorder="1" applyAlignment="1" applyProtection="1">
      <alignment horizontal="center" vertical="center"/>
      <protection locked="0"/>
    </xf>
    <xf numFmtId="169" fontId="27" fillId="30" borderId="48" xfId="0" applyNumberFormat="1" applyFont="1" applyFill="1" applyBorder="1" applyAlignment="1" applyProtection="1">
      <alignment horizontal="center" vertical="center"/>
      <protection locked="0"/>
    </xf>
    <xf numFmtId="169" fontId="29" fillId="30" borderId="48" xfId="0" applyNumberFormat="1" applyFont="1" applyFill="1" applyBorder="1" applyAlignment="1" applyProtection="1">
      <alignment horizontal="center" vertical="center"/>
      <protection locked="0"/>
    </xf>
    <xf numFmtId="0" fontId="22" fillId="0" borderId="0" xfId="0" applyFont="1" applyFill="1" applyBorder="1" applyProtection="1">
      <protection locked="0"/>
    </xf>
    <xf numFmtId="0" fontId="28" fillId="27" borderId="67" xfId="0" applyFont="1" applyFill="1" applyBorder="1" applyAlignment="1" applyProtection="1">
      <alignment horizontal="left" vertical="center"/>
    </xf>
    <xf numFmtId="0" fontId="31" fillId="27" borderId="44" xfId="0" applyFont="1" applyFill="1" applyBorder="1" applyAlignment="1" applyProtection="1">
      <alignment horizontal="left" vertical="center"/>
    </xf>
    <xf numFmtId="0" fontId="28" fillId="27" borderId="49" xfId="0" applyFont="1" applyFill="1" applyBorder="1" applyAlignment="1" applyProtection="1">
      <alignment horizontal="center" vertical="center"/>
    </xf>
    <xf numFmtId="0" fontId="28" fillId="27" borderId="41" xfId="0" applyFont="1" applyFill="1" applyBorder="1" applyAlignment="1" applyProtection="1">
      <alignment horizontal="center" vertical="center"/>
    </xf>
    <xf numFmtId="0" fontId="22" fillId="27" borderId="52" xfId="0" applyFont="1" applyFill="1" applyBorder="1" applyAlignment="1" applyProtection="1">
      <alignment horizontal="right"/>
    </xf>
    <xf numFmtId="0" fontId="26" fillId="27" borderId="52" xfId="0" applyFont="1" applyFill="1" applyBorder="1" applyAlignment="1" applyProtection="1">
      <alignment horizontal="right" vertical="center"/>
    </xf>
    <xf numFmtId="169" fontId="26" fillId="27" borderId="52" xfId="0" applyNumberFormat="1" applyFont="1" applyFill="1" applyBorder="1" applyAlignment="1" applyProtection="1">
      <alignment horizontal="right" vertical="center"/>
    </xf>
    <xf numFmtId="0" fontId="28" fillId="27" borderId="49" xfId="0" applyFont="1" applyFill="1" applyBorder="1" applyAlignment="1" applyProtection="1">
      <alignment horizontal="left" vertical="center"/>
    </xf>
    <xf numFmtId="169" fontId="30" fillId="30" borderId="48" xfId="0" applyNumberFormat="1" applyFont="1" applyFill="1" applyBorder="1" applyAlignment="1" applyProtection="1">
      <alignment horizontal="center" vertical="center"/>
      <protection locked="0"/>
    </xf>
    <xf numFmtId="0" fontId="0" fillId="8" borderId="16" xfId="0" applyNumberFormat="1" applyFill="1" applyBorder="1"/>
    <xf numFmtId="0" fontId="0" fillId="15" borderId="2" xfId="0" applyFill="1" applyBorder="1"/>
    <xf numFmtId="0" fontId="0" fillId="8" borderId="68" xfId="0" applyFill="1" applyBorder="1"/>
    <xf numFmtId="0" fontId="0" fillId="8" borderId="17" xfId="0" applyNumberFormat="1" applyFill="1" applyBorder="1" applyAlignment="1">
      <alignment horizontal="right"/>
    </xf>
    <xf numFmtId="0" fontId="0" fillId="8" borderId="2" xfId="0" applyFill="1" applyBorder="1"/>
    <xf numFmtId="0" fontId="0" fillId="8" borderId="17" xfId="0" applyFill="1" applyBorder="1" applyAlignment="1">
      <alignment horizontal="right"/>
    </xf>
    <xf numFmtId="0" fontId="0" fillId="15" borderId="4" xfId="0" applyFill="1" applyBorder="1"/>
    <xf numFmtId="0" fontId="0" fillId="0" borderId="68" xfId="0" applyBorder="1"/>
    <xf numFmtId="0" fontId="0" fillId="8" borderId="2" xfId="0" applyFill="1" applyBorder="1" applyAlignment="1">
      <alignment horizontal="left"/>
    </xf>
    <xf numFmtId="0" fontId="0" fillId="0" borderId="68" xfId="0" applyBorder="1" applyAlignment="1">
      <alignment horizontal="left"/>
    </xf>
    <xf numFmtId="0" fontId="0" fillId="2" borderId="2" xfId="0" applyNumberFormat="1" applyFill="1" applyBorder="1" applyAlignment="1">
      <alignment horizontal="right"/>
    </xf>
    <xf numFmtId="0" fontId="0" fillId="0" borderId="0" xfId="0"/>
    <xf numFmtId="0" fontId="0" fillId="8" borderId="17" xfId="0" applyFill="1" applyBorder="1" applyAlignment="1">
      <alignment horizontal="left"/>
    </xf>
    <xf numFmtId="0" fontId="0" fillId="0" borderId="15" xfId="0" applyBorder="1"/>
    <xf numFmtId="0" fontId="0" fillId="0" borderId="4" xfId="0" applyBorder="1" applyAlignment="1">
      <alignment horizontal="left"/>
    </xf>
    <xf numFmtId="0" fontId="0" fillId="0" borderId="68" xfId="0" applyNumberFormat="1" applyFill="1" applyBorder="1" applyAlignment="1">
      <alignment horizontal="right"/>
    </xf>
    <xf numFmtId="0" fontId="0" fillId="0" borderId="2" xfId="0" applyBorder="1" applyAlignment="1">
      <alignment horizontal="right"/>
    </xf>
    <xf numFmtId="0" fontId="0" fillId="0" borderId="69" xfId="0" applyNumberFormat="1" applyFill="1" applyBorder="1" applyAlignment="1">
      <alignment horizontal="right"/>
    </xf>
    <xf numFmtId="0" fontId="0" fillId="15" borderId="5" xfId="0" applyFill="1" applyBorder="1"/>
    <xf numFmtId="0" fontId="0" fillId="0" borderId="2" xfId="0" applyNumberFormat="1" applyFill="1" applyBorder="1" applyAlignment="1">
      <alignment horizontal="right"/>
    </xf>
    <xf numFmtId="0" fontId="0" fillId="0" borderId="16" xfId="0" applyNumberFormat="1" applyFill="1" applyBorder="1" applyAlignment="1">
      <alignment horizontal="right"/>
    </xf>
    <xf numFmtId="0" fontId="0" fillId="8" borderId="17" xfId="0" applyNumberFormat="1" applyFill="1" applyBorder="1"/>
    <xf numFmtId="0" fontId="0" fillId="8" borderId="69" xfId="0" applyFill="1" applyBorder="1"/>
    <xf numFmtId="0" fontId="0" fillId="16" borderId="16" xfId="0" applyNumberFormat="1" applyFill="1" applyBorder="1"/>
    <xf numFmtId="0" fontId="0" fillId="15" borderId="18" xfId="0" applyFill="1" applyBorder="1"/>
    <xf numFmtId="0" fontId="0" fillId="0" borderId="17" xfId="0" applyBorder="1"/>
    <xf numFmtId="0" fontId="33" fillId="0" borderId="0" xfId="0" applyFont="1"/>
    <xf numFmtId="0" fontId="0" fillId="0" borderId="21" xfId="0" applyBorder="1"/>
    <xf numFmtId="0" fontId="1" fillId="0" borderId="22" xfId="0" applyFont="1" applyBorder="1"/>
    <xf numFmtId="2" fontId="0" fillId="0" borderId="0" xfId="0" applyNumberFormat="1" applyBorder="1"/>
    <xf numFmtId="1" fontId="0" fillId="0" borderId="0" xfId="0" applyNumberFormat="1" applyBorder="1"/>
    <xf numFmtId="0" fontId="0" fillId="0" borderId="20" xfId="0" applyBorder="1"/>
    <xf numFmtId="1" fontId="0" fillId="0" borderId="26" xfId="0" applyNumberFormat="1" applyBorder="1"/>
    <xf numFmtId="1" fontId="6" fillId="0" borderId="0" xfId="0" applyNumberFormat="1" applyFont="1"/>
    <xf numFmtId="2" fontId="6" fillId="0" borderId="0" xfId="0" applyNumberFormat="1" applyFont="1"/>
    <xf numFmtId="0" fontId="34" fillId="0" borderId="0" xfId="0" applyFont="1"/>
    <xf numFmtId="1" fontId="0" fillId="3" borderId="0" xfId="0" applyNumberFormat="1" applyFill="1"/>
    <xf numFmtId="2" fontId="0" fillId="3" borderId="0" xfId="0" applyNumberFormat="1" applyFill="1"/>
    <xf numFmtId="0" fontId="0" fillId="16" borderId="0" xfId="0" quotePrefix="1" applyFill="1"/>
    <xf numFmtId="0" fontId="0" fillId="16" borderId="0" xfId="0" applyFill="1"/>
    <xf numFmtId="1" fontId="0" fillId="16" borderId="0" xfId="0" applyNumberFormat="1" applyFill="1"/>
    <xf numFmtId="2" fontId="0" fillId="16" borderId="0" xfId="0" applyNumberFormat="1" applyFill="1"/>
    <xf numFmtId="0" fontId="0" fillId="16" borderId="0" xfId="0" applyFill="1" applyAlignment="1">
      <alignment horizontal="right"/>
    </xf>
    <xf numFmtId="1" fontId="0" fillId="0" borderId="0" xfId="0" applyNumberFormat="1" applyAlignment="1">
      <alignment horizontal="right"/>
    </xf>
    <xf numFmtId="0" fontId="1" fillId="16" borderId="0" xfId="0" applyFont="1" applyFill="1"/>
    <xf numFmtId="2" fontId="1" fillId="16" borderId="0" xfId="0" applyNumberFormat="1" applyFont="1" applyFill="1"/>
    <xf numFmtId="1" fontId="1" fillId="16" borderId="0" xfId="0" applyNumberFormat="1" applyFont="1" applyFill="1"/>
    <xf numFmtId="1" fontId="0" fillId="2" borderId="0" xfId="0" applyNumberFormat="1" applyFill="1"/>
    <xf numFmtId="165" fontId="0" fillId="2" borderId="0" xfId="0" applyNumberFormat="1" applyFill="1"/>
    <xf numFmtId="165" fontId="0" fillId="2" borderId="1" xfId="0" applyNumberFormat="1" applyFill="1" applyBorder="1"/>
    <xf numFmtId="1" fontId="0" fillId="2" borderId="1" xfId="0" applyNumberFormat="1" applyFill="1" applyBorder="1"/>
    <xf numFmtId="0" fontId="5" fillId="0" borderId="1" xfId="0" applyFont="1" applyBorder="1" applyAlignment="1">
      <alignment vertical="center" wrapText="1"/>
    </xf>
    <xf numFmtId="0" fontId="0" fillId="2" borderId="1" xfId="0" applyFill="1" applyBorder="1" applyAlignment="1">
      <alignment horizontal="right"/>
    </xf>
    <xf numFmtId="1" fontId="0" fillId="2" borderId="1" xfId="0" applyNumberFormat="1" applyFill="1" applyBorder="1" applyAlignment="1">
      <alignment horizontal="right"/>
    </xf>
    <xf numFmtId="0" fontId="0" fillId="0" borderId="1" xfId="0" applyBorder="1" applyAlignment="1">
      <alignment horizontal="left" indent="5"/>
    </xf>
    <xf numFmtId="0" fontId="0" fillId="2" borderId="1" xfId="0" applyFill="1" applyBorder="1" applyAlignment="1">
      <alignment horizontal="left" indent="5"/>
    </xf>
    <xf numFmtId="0" fontId="0" fillId="0" borderId="1" xfId="0" applyBorder="1" applyAlignment="1">
      <alignment horizontal="left" indent="6"/>
    </xf>
    <xf numFmtId="1" fontId="0" fillId="2" borderId="1" xfId="0" applyNumberFormat="1" applyFill="1" applyBorder="1" applyAlignment="1">
      <alignment horizontal="left" indent="6"/>
    </xf>
    <xf numFmtId="0" fontId="0" fillId="0" borderId="1" xfId="0" quotePrefix="1" applyBorder="1" applyAlignment="1">
      <alignment horizontal="right"/>
    </xf>
    <xf numFmtId="0" fontId="0" fillId="0" borderId="9" xfId="0" quotePrefix="1" applyBorder="1"/>
    <xf numFmtId="0" fontId="7" fillId="0" borderId="1" xfId="0" applyFont="1" applyBorder="1" applyAlignment="1">
      <alignment vertical="center" wrapText="1"/>
    </xf>
    <xf numFmtId="0" fontId="1" fillId="0" borderId="6" xfId="0" applyFont="1" applyBorder="1"/>
    <xf numFmtId="0" fontId="1" fillId="0" borderId="7" xfId="0" applyFont="1" applyBorder="1"/>
    <xf numFmtId="0" fontId="0" fillId="2" borderId="9" xfId="0" quotePrefix="1" applyFill="1" applyBorder="1"/>
    <xf numFmtId="0" fontId="5" fillId="0" borderId="9" xfId="0" applyFont="1" applyBorder="1" applyAlignment="1">
      <alignment vertical="center" wrapText="1"/>
    </xf>
    <xf numFmtId="0" fontId="0" fillId="19" borderId="9" xfId="0" quotePrefix="1" applyFill="1" applyBorder="1"/>
    <xf numFmtId="0" fontId="0" fillId="0" borderId="13" xfId="0" quotePrefix="1" applyBorder="1"/>
    <xf numFmtId="0" fontId="1" fillId="0" borderId="71" xfId="0" applyFont="1" applyBorder="1"/>
    <xf numFmtId="0" fontId="7" fillId="0" borderId="4" xfId="0" applyFont="1" applyBorder="1" applyAlignment="1">
      <alignment vertical="center" wrapText="1"/>
    </xf>
    <xf numFmtId="0" fontId="7" fillId="16" borderId="4" xfId="0" applyFont="1" applyFill="1" applyBorder="1" applyAlignment="1">
      <alignment vertical="center" wrapText="1"/>
    </xf>
    <xf numFmtId="0" fontId="7" fillId="0" borderId="72" xfId="0" applyFont="1" applyBorder="1" applyAlignment="1">
      <alignment vertical="center" wrapText="1"/>
    </xf>
    <xf numFmtId="0" fontId="6" fillId="31" borderId="17" xfId="0" applyFont="1" applyFill="1" applyBorder="1"/>
    <xf numFmtId="0" fontId="0" fillId="31" borderId="20" xfId="0" quotePrefix="1" applyFill="1" applyBorder="1"/>
    <xf numFmtId="0" fontId="6" fillId="0" borderId="21" xfId="0" applyFont="1" applyBorder="1"/>
    <xf numFmtId="0" fontId="6" fillId="0" borderId="22" xfId="0" applyFont="1" applyBorder="1"/>
    <xf numFmtId="0" fontId="0" fillId="31" borderId="25" xfId="0" quotePrefix="1" applyFill="1" applyBorder="1"/>
    <xf numFmtId="0" fontId="0" fillId="8" borderId="25" xfId="0" quotePrefix="1" applyFill="1" applyBorder="1"/>
    <xf numFmtId="0" fontId="2" fillId="8" borderId="0" xfId="0" applyFont="1" applyFill="1" applyBorder="1"/>
    <xf numFmtId="0" fontId="0" fillId="8" borderId="0" xfId="0" applyFill="1" applyBorder="1"/>
    <xf numFmtId="0" fontId="0" fillId="32" borderId="25" xfId="0" quotePrefix="1" applyFill="1" applyBorder="1"/>
    <xf numFmtId="0" fontId="0" fillId="32" borderId="0" xfId="0" applyFill="1" applyBorder="1"/>
    <xf numFmtId="2" fontId="0" fillId="32" borderId="0" xfId="0" applyNumberFormat="1" applyFill="1" applyBorder="1"/>
    <xf numFmtId="0" fontId="0" fillId="32" borderId="0" xfId="0" quotePrefix="1" applyFill="1"/>
    <xf numFmtId="0" fontId="0" fillId="32" borderId="0" xfId="0" applyFill="1"/>
    <xf numFmtId="1" fontId="0" fillId="32" borderId="0" xfId="0" applyNumberFormat="1" applyFill="1"/>
    <xf numFmtId="2" fontId="0" fillId="32" borderId="0" xfId="0" applyNumberFormat="1" applyFill="1"/>
    <xf numFmtId="0" fontId="17" fillId="2" borderId="0" xfId="0" applyFont="1" applyFill="1"/>
    <xf numFmtId="0" fontId="6" fillId="2" borderId="0" xfId="0" applyFont="1" applyFill="1"/>
    <xf numFmtId="2" fontId="0" fillId="2" borderId="0" xfId="0" applyNumberFormat="1" applyFill="1"/>
    <xf numFmtId="49" fontId="0" fillId="2" borderId="0" xfId="0" applyNumberFormat="1" applyFill="1"/>
    <xf numFmtId="2" fontId="0" fillId="2" borderId="0" xfId="0" quotePrefix="1" applyNumberFormat="1" applyFill="1"/>
    <xf numFmtId="1" fontId="0" fillId="2" borderId="0" xfId="0" quotePrefix="1" applyNumberFormat="1" applyFill="1"/>
    <xf numFmtId="165" fontId="0" fillId="2" borderId="0" xfId="0" quotePrefix="1" applyNumberFormat="1" applyFill="1"/>
    <xf numFmtId="0" fontId="17" fillId="2" borderId="20" xfId="0" applyFont="1" applyFill="1" applyBorder="1"/>
    <xf numFmtId="0" fontId="17" fillId="0" borderId="21" xfId="0" applyFont="1" applyBorder="1" applyAlignment="1">
      <alignment horizontal="center"/>
    </xf>
    <xf numFmtId="0" fontId="0" fillId="2" borderId="23" xfId="0" applyFill="1" applyBorder="1"/>
    <xf numFmtId="2" fontId="0" fillId="0" borderId="24" xfId="0" applyNumberFormat="1" applyBorder="1" applyAlignment="1">
      <alignment horizontal="right"/>
    </xf>
    <xf numFmtId="0" fontId="0" fillId="2" borderId="23" xfId="0" quotePrefix="1" applyFill="1" applyBorder="1"/>
    <xf numFmtId="0" fontId="0" fillId="0" borderId="0" xfId="0" applyBorder="1" applyAlignment="1">
      <alignment horizontal="right"/>
    </xf>
    <xf numFmtId="0" fontId="0" fillId="2" borderId="25" xfId="0" quotePrefix="1" applyFill="1" applyBorder="1"/>
    <xf numFmtId="2" fontId="0" fillId="0" borderId="27" xfId="0" applyNumberFormat="1" applyBorder="1" applyAlignment="1">
      <alignment horizontal="right"/>
    </xf>
    <xf numFmtId="165" fontId="5" fillId="0" borderId="1" xfId="0" applyNumberFormat="1" applyFont="1" applyBorder="1" applyAlignment="1">
      <alignment vertical="center" wrapText="1"/>
    </xf>
    <xf numFmtId="165" fontId="0" fillId="16" borderId="0" xfId="0" applyNumberFormat="1" applyFill="1"/>
    <xf numFmtId="165" fontId="0" fillId="3" borderId="0" xfId="0" applyNumberFormat="1" applyFill="1"/>
    <xf numFmtId="165" fontId="0" fillId="0" borderId="1" xfId="0" applyNumberFormat="1" applyBorder="1"/>
    <xf numFmtId="2" fontId="0" fillId="0" borderId="1" xfId="0" applyNumberFormat="1" applyBorder="1" applyAlignment="1">
      <alignment horizontal="right"/>
    </xf>
    <xf numFmtId="165" fontId="5" fillId="0" borderId="0" xfId="0" applyNumberFormat="1" applyFont="1" applyBorder="1" applyAlignment="1">
      <alignment vertical="center" wrapText="1"/>
    </xf>
    <xf numFmtId="165" fontId="0" fillId="2" borderId="0" xfId="0" applyNumberFormat="1" applyFill="1" applyBorder="1"/>
    <xf numFmtId="1" fontId="0" fillId="2" borderId="0" xfId="0" applyNumberFormat="1" applyFill="1" applyBorder="1" applyAlignment="1">
      <alignment horizontal="right"/>
    </xf>
    <xf numFmtId="0" fontId="1" fillId="0" borderId="73" xfId="0" applyFont="1" applyBorder="1"/>
    <xf numFmtId="0" fontId="1" fillId="0" borderId="69" xfId="0" applyFont="1" applyBorder="1" applyAlignment="1">
      <alignment wrapText="1"/>
    </xf>
    <xf numFmtId="0" fontId="1" fillId="0" borderId="68" xfId="0" applyFont="1" applyBorder="1" applyAlignment="1">
      <alignment wrapText="1"/>
    </xf>
    <xf numFmtId="0" fontId="35" fillId="0" borderId="74" xfId="0" applyFont="1" applyBorder="1"/>
    <xf numFmtId="0" fontId="0" fillId="0" borderId="75" xfId="0" applyBorder="1"/>
    <xf numFmtId="0" fontId="0" fillId="0" borderId="76" xfId="0" applyBorder="1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1" fillId="8" borderId="1" xfId="0" applyFont="1" applyFill="1" applyBorder="1"/>
    <xf numFmtId="0" fontId="6" fillId="8" borderId="1" xfId="0" applyFont="1" applyFill="1" applyBorder="1"/>
    <xf numFmtId="0" fontId="6" fillId="32" borderId="1" xfId="0" applyFont="1" applyFill="1" applyBorder="1"/>
    <xf numFmtId="0" fontId="0" fillId="2" borderId="1" xfId="0" quotePrefix="1" applyFill="1" applyBorder="1"/>
    <xf numFmtId="2" fontId="0" fillId="2" borderId="1" xfId="0" applyNumberFormat="1" applyFill="1" applyBorder="1"/>
    <xf numFmtId="165" fontId="1" fillId="0" borderId="0" xfId="0" applyNumberFormat="1" applyFont="1"/>
    <xf numFmtId="1" fontId="0" fillId="0" borderId="1" xfId="0" applyNumberFormat="1" applyBorder="1"/>
    <xf numFmtId="0" fontId="1" fillId="2" borderId="4" xfId="0" applyFont="1" applyFill="1" applyBorder="1"/>
    <xf numFmtId="0" fontId="36" fillId="33" borderId="0" xfId="0" applyFont="1" applyFill="1"/>
    <xf numFmtId="0" fontId="0" fillId="33" borderId="0" xfId="0" applyFill="1"/>
    <xf numFmtId="0" fontId="0" fillId="2" borderId="0" xfId="0" quotePrefix="1" applyFill="1" applyBorder="1"/>
    <xf numFmtId="2" fontId="0" fillId="2" borderId="0" xfId="0" applyNumberFormat="1" applyFill="1" applyBorder="1"/>
    <xf numFmtId="0" fontId="1" fillId="2" borderId="0" xfId="0" applyFont="1" applyFill="1" applyBorder="1"/>
    <xf numFmtId="0" fontId="0" fillId="2" borderId="0" xfId="0" quotePrefix="1" applyFill="1" applyBorder="1" applyAlignment="1">
      <alignment horizontal="right"/>
    </xf>
    <xf numFmtId="0" fontId="0" fillId="2" borderId="0" xfId="0" applyFill="1" applyBorder="1" applyAlignment="1">
      <alignment horizontal="right"/>
    </xf>
    <xf numFmtId="49" fontId="0" fillId="0" borderId="1" xfId="0" quotePrefix="1" applyNumberFormat="1" applyBorder="1"/>
    <xf numFmtId="49" fontId="0" fillId="0" borderId="1" xfId="0" applyNumberFormat="1" applyBorder="1"/>
    <xf numFmtId="49" fontId="0" fillId="0" borderId="1" xfId="0" quotePrefix="1" applyNumberFormat="1" applyBorder="1" applyAlignment="1">
      <alignment horizontal="right"/>
    </xf>
    <xf numFmtId="0" fontId="0" fillId="34" borderId="1" xfId="0" applyFill="1" applyBorder="1"/>
    <xf numFmtId="0" fontId="0" fillId="34" borderId="1" xfId="0" applyFill="1" applyBorder="1" applyAlignment="1">
      <alignment horizontal="left"/>
    </xf>
    <xf numFmtId="0" fontId="0" fillId="34" borderId="2" xfId="0" applyFill="1" applyBorder="1"/>
    <xf numFmtId="0" fontId="0" fillId="34" borderId="0" xfId="0" applyFill="1"/>
    <xf numFmtId="0" fontId="0" fillId="34" borderId="68" xfId="0" applyFill="1" applyBorder="1"/>
    <xf numFmtId="0" fontId="0" fillId="2" borderId="4" xfId="0" applyFill="1" applyBorder="1" applyAlignment="1">
      <alignment horizontal="left"/>
    </xf>
    <xf numFmtId="0" fontId="0" fillId="2" borderId="2" xfId="0" applyFill="1" applyBorder="1" applyAlignment="1">
      <alignment horizontal="left"/>
    </xf>
    <xf numFmtId="0" fontId="0" fillId="2" borderId="0" xfId="0" applyFill="1" applyBorder="1" applyAlignment="1">
      <alignment horizontal="left"/>
    </xf>
    <xf numFmtId="0" fontId="13" fillId="2" borderId="1" xfId="0" applyFont="1" applyFill="1" applyBorder="1" applyAlignment="1">
      <alignment horizontal="left"/>
    </xf>
    <xf numFmtId="0" fontId="12" fillId="2" borderId="0" xfId="0" applyFont="1" applyFill="1" applyAlignment="1"/>
    <xf numFmtId="0" fontId="39" fillId="2" borderId="1" xfId="0" applyFont="1" applyFill="1" applyBorder="1" applyAlignment="1">
      <alignment horizontal="left"/>
    </xf>
    <xf numFmtId="0" fontId="39" fillId="8" borderId="1" xfId="0" applyFont="1" applyFill="1" applyBorder="1" applyAlignment="1">
      <alignment horizontal="left" wrapText="1"/>
    </xf>
    <xf numFmtId="0" fontId="0" fillId="10" borderId="1" xfId="0" applyFill="1" applyBorder="1"/>
    <xf numFmtId="0" fontId="0" fillId="10" borderId="1" xfId="0" applyFill="1" applyBorder="1" applyAlignment="1">
      <alignment horizontal="left"/>
    </xf>
    <xf numFmtId="0" fontId="0" fillId="10" borderId="0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0" borderId="79" xfId="0" applyBorder="1"/>
    <xf numFmtId="2" fontId="0" fillId="0" borderId="79" xfId="0" applyNumberFormat="1" applyBorder="1"/>
    <xf numFmtId="0" fontId="0" fillId="0" borderId="1" xfId="0" applyBorder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right"/>
    </xf>
    <xf numFmtId="14" fontId="0" fillId="0" borderId="1" xfId="0" applyNumberFormat="1" applyBorder="1"/>
    <xf numFmtId="164" fontId="0" fillId="0" borderId="1" xfId="0" applyNumberFormat="1" applyBorder="1"/>
    <xf numFmtId="164" fontId="0" fillId="0" borderId="1" xfId="0" applyNumberFormat="1" applyBorder="1" applyAlignment="1">
      <alignment horizontal="center"/>
    </xf>
    <xf numFmtId="15" fontId="0" fillId="0" borderId="1" xfId="0" applyNumberFormat="1" applyBorder="1"/>
    <xf numFmtId="15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right"/>
    </xf>
    <xf numFmtId="14" fontId="0" fillId="0" borderId="0" xfId="0" applyNumberFormat="1"/>
    <xf numFmtId="0" fontId="6" fillId="0" borderId="1" xfId="0" applyFont="1" applyBorder="1" applyAlignment="1">
      <alignment horizontal="center"/>
    </xf>
    <xf numFmtId="17" fontId="0" fillId="0" borderId="0" xfId="0" applyNumberFormat="1"/>
    <xf numFmtId="0" fontId="6" fillId="0" borderId="0" xfId="0" applyFont="1" applyBorder="1" applyAlignment="1">
      <alignment horizontal="center"/>
    </xf>
    <xf numFmtId="49" fontId="1" fillId="0" borderId="1" xfId="0" applyNumberFormat="1" applyFont="1" applyBorder="1"/>
    <xf numFmtId="49" fontId="0" fillId="0" borderId="1" xfId="0" applyNumberFormat="1" applyFont="1" applyBorder="1"/>
    <xf numFmtId="0" fontId="6" fillId="0" borderId="0" xfId="0" applyFont="1" applyBorder="1" applyAlignment="1">
      <alignment horizontal="right"/>
    </xf>
    <xf numFmtId="0" fontId="0" fillId="0" borderId="0" xfId="0" applyNumberFormat="1"/>
    <xf numFmtId="49" fontId="0" fillId="0" borderId="0" xfId="0" applyNumberFormat="1" applyAlignment="1">
      <alignment horizontal="left"/>
    </xf>
    <xf numFmtId="14" fontId="0" fillId="0" borderId="79" xfId="0" applyNumberFormat="1" applyBorder="1"/>
    <xf numFmtId="165" fontId="0" fillId="0" borderId="79" xfId="0" applyNumberFormat="1" applyBorder="1"/>
    <xf numFmtId="0" fontId="2" fillId="0" borderId="0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2" fontId="0" fillId="0" borderId="1" xfId="0" applyNumberFormat="1" applyBorder="1"/>
    <xf numFmtId="0" fontId="1" fillId="0" borderId="1" xfId="0" applyFont="1" applyBorder="1" applyAlignment="1">
      <alignment horizontal="left"/>
    </xf>
    <xf numFmtId="0" fontId="0" fillId="3" borderId="0" xfId="0" applyFill="1" applyAlignment="1">
      <alignment horizontal="right"/>
    </xf>
    <xf numFmtId="49" fontId="0" fillId="3" borderId="0" xfId="0" applyNumberFormat="1" applyFill="1" applyAlignment="1">
      <alignment horizontal="left"/>
    </xf>
    <xf numFmtId="0" fontId="0" fillId="0" borderId="0" xfId="0" applyFill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0" borderId="0" xfId="0" applyFont="1"/>
    <xf numFmtId="0" fontId="1" fillId="0" borderId="0" xfId="0" applyNumberFormat="1" applyFont="1"/>
    <xf numFmtId="49" fontId="0" fillId="2" borderId="0" xfId="0" applyNumberFormat="1" applyFill="1" applyAlignment="1">
      <alignment horizontal="left"/>
    </xf>
    <xf numFmtId="0" fontId="0" fillId="0" borderId="0" xfId="0"/>
    <xf numFmtId="0" fontId="1" fillId="0" borderId="0" xfId="0" applyFont="1"/>
    <xf numFmtId="14" fontId="0" fillId="0" borderId="0" xfId="0" applyNumberFormat="1"/>
    <xf numFmtId="0" fontId="6" fillId="0" borderId="0" xfId="0" applyFont="1" applyBorder="1" applyAlignment="1">
      <alignment horizontal="center"/>
    </xf>
    <xf numFmtId="49" fontId="0" fillId="3" borderId="0" xfId="0" applyNumberFormat="1" applyFill="1" applyAlignment="1">
      <alignment horizontal="left"/>
    </xf>
    <xf numFmtId="0" fontId="14" fillId="0" borderId="0" xfId="0" applyFont="1"/>
    <xf numFmtId="0" fontId="5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165" fontId="0" fillId="0" borderId="0" xfId="0" applyNumberFormat="1" applyBorder="1"/>
    <xf numFmtId="0" fontId="0" fillId="0" borderId="0" xfId="0" applyFont="1" applyBorder="1"/>
    <xf numFmtId="165" fontId="0" fillId="0" borderId="0" xfId="0" applyNumberFormat="1" applyFont="1" applyBorder="1"/>
    <xf numFmtId="0" fontId="0" fillId="0" borderId="2" xfId="0" quotePrefix="1" applyBorder="1"/>
    <xf numFmtId="49" fontId="0" fillId="0" borderId="2" xfId="0" applyNumberFormat="1" applyBorder="1"/>
    <xf numFmtId="17" fontId="0" fillId="0" borderId="1" xfId="0" applyNumberFormat="1" applyBorder="1"/>
    <xf numFmtId="0" fontId="0" fillId="0" borderId="5" xfId="0" applyBorder="1" applyAlignment="1">
      <alignment horizontal="right"/>
    </xf>
    <xf numFmtId="0" fontId="0" fillId="28" borderId="0" xfId="0" applyFill="1"/>
    <xf numFmtId="0" fontId="36" fillId="0" borderId="0" xfId="0" applyFont="1"/>
    <xf numFmtId="0" fontId="1" fillId="27" borderId="0" xfId="0" applyFont="1" applyFill="1"/>
    <xf numFmtId="0" fontId="1" fillId="27" borderId="1" xfId="0" applyFont="1" applyFill="1" applyBorder="1"/>
    <xf numFmtId="0" fontId="0" fillId="27" borderId="78" xfId="0" applyFill="1" applyBorder="1"/>
    <xf numFmtId="165" fontId="0" fillId="27" borderId="78" xfId="0" applyNumberFormat="1" applyFill="1" applyBorder="1"/>
    <xf numFmtId="0" fontId="36" fillId="27" borderId="0" xfId="0" applyFont="1" applyFill="1" applyAlignment="1">
      <alignment horizontal="center" vertical="center"/>
    </xf>
    <xf numFmtId="0" fontId="6" fillId="0" borderId="2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Font="1" applyBorder="1" applyAlignment="1">
      <alignment horizontal="left"/>
    </xf>
    <xf numFmtId="0" fontId="0" fillId="0" borderId="1" xfId="0" applyFont="1" applyBorder="1"/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right"/>
    </xf>
    <xf numFmtId="0" fontId="0" fillId="16" borderId="1" xfId="0" applyFont="1" applyFill="1" applyBorder="1"/>
    <xf numFmtId="0" fontId="0" fillId="16" borderId="1" xfId="0" applyFill="1" applyBorder="1" applyAlignment="1">
      <alignment horizontal="right"/>
    </xf>
    <xf numFmtId="14" fontId="0" fillId="2" borderId="1" xfId="0" applyNumberFormat="1" applyFill="1" applyBorder="1"/>
    <xf numFmtId="0" fontId="1" fillId="2" borderId="1" xfId="0" applyFont="1" applyFill="1" applyBorder="1"/>
    <xf numFmtId="0" fontId="0" fillId="2" borderId="1" xfId="0" applyFont="1" applyFill="1" applyBorder="1"/>
    <xf numFmtId="49" fontId="0" fillId="2" borderId="1" xfId="0" applyNumberFormat="1" applyFill="1" applyBorder="1" applyAlignment="1">
      <alignment horizontal="left"/>
    </xf>
    <xf numFmtId="49" fontId="0" fillId="2" borderId="1" xfId="0" applyNumberFormat="1" applyFont="1" applyFill="1" applyBorder="1" applyAlignment="1">
      <alignment horizontal="right"/>
    </xf>
    <xf numFmtId="0" fontId="0" fillId="2" borderId="1" xfId="0" applyFont="1" applyFill="1" applyBorder="1" applyAlignment="1">
      <alignment horizontal="right"/>
    </xf>
    <xf numFmtId="49" fontId="0" fillId="2" borderId="1" xfId="0" applyNumberFormat="1" applyFill="1" applyBorder="1" applyAlignment="1">
      <alignment horizontal="right"/>
    </xf>
    <xf numFmtId="165" fontId="2" fillId="0" borderId="1" xfId="0" applyNumberFormat="1" applyFont="1" applyBorder="1" applyAlignment="1">
      <alignment horizontal="right"/>
    </xf>
    <xf numFmtId="165" fontId="0" fillId="0" borderId="1" xfId="0" applyNumberFormat="1" applyBorder="1" applyAlignment="1">
      <alignment horizontal="right"/>
    </xf>
    <xf numFmtId="1" fontId="0" fillId="0" borderId="1" xfId="0" applyNumberFormat="1" applyBorder="1" applyAlignment="1">
      <alignment horizontal="right"/>
    </xf>
    <xf numFmtId="0" fontId="1" fillId="0" borderId="0" xfId="0" applyFont="1" applyBorder="1"/>
    <xf numFmtId="14" fontId="0" fillId="0" borderId="0" xfId="0" applyNumberFormat="1" applyBorder="1"/>
    <xf numFmtId="17" fontId="0" fillId="0" borderId="0" xfId="0" applyNumberFormat="1" applyBorder="1"/>
    <xf numFmtId="2" fontId="0" fillId="0" borderId="0" xfId="0" applyNumberFormat="1" applyBorder="1" applyAlignment="1">
      <alignment horizontal="center"/>
    </xf>
    <xf numFmtId="165" fontId="0" fillId="0" borderId="2" xfId="0" applyNumberFormat="1" applyBorder="1"/>
    <xf numFmtId="0" fontId="1" fillId="0" borderId="2" xfId="0" applyFont="1" applyBorder="1"/>
    <xf numFmtId="0" fontId="6" fillId="0" borderId="2" xfId="0" applyFont="1" applyBorder="1" applyAlignment="1">
      <alignment horizontal="right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0" fontId="0" fillId="0" borderId="9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70" xfId="0" applyBorder="1" applyAlignment="1">
      <alignment vertical="center"/>
    </xf>
    <xf numFmtId="0" fontId="38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49" fontId="0" fillId="0" borderId="26" xfId="0" applyNumberFormat="1" applyBorder="1" applyAlignment="1">
      <alignment horizontal="left"/>
    </xf>
    <xf numFmtId="49" fontId="0" fillId="0" borderId="27" xfId="0" applyNumberFormat="1" applyBorder="1" applyAlignment="1">
      <alignment horizontal="left"/>
    </xf>
    <xf numFmtId="49" fontId="0" fillId="0" borderId="25" xfId="0" applyNumberFormat="1" applyBorder="1" applyAlignment="1">
      <alignment horizontal="left"/>
    </xf>
    <xf numFmtId="49" fontId="0" fillId="2" borderId="0" xfId="0" applyNumberFormat="1" applyFill="1" applyBorder="1" applyAlignment="1">
      <alignment horizontal="left"/>
    </xf>
    <xf numFmtId="0" fontId="0" fillId="0" borderId="1" xfId="0" applyNumberFormat="1" applyBorder="1" applyAlignment="1">
      <alignment horizontal="left"/>
    </xf>
    <xf numFmtId="0" fontId="0" fillId="0" borderId="10" xfId="0" applyNumberFormat="1" applyBorder="1" applyAlignment="1">
      <alignment horizontal="left"/>
    </xf>
    <xf numFmtId="0" fontId="0" fillId="35" borderId="0" xfId="0" applyFill="1"/>
    <xf numFmtId="0" fontId="0" fillId="36" borderId="0" xfId="0" applyFill="1"/>
    <xf numFmtId="0" fontId="37" fillId="0" borderId="0" xfId="0" applyFont="1"/>
    <xf numFmtId="0" fontId="0" fillId="27" borderId="0" xfId="0" applyFill="1"/>
    <xf numFmtId="165" fontId="0" fillId="27" borderId="0" xfId="0" applyNumberFormat="1" applyFill="1"/>
    <xf numFmtId="0" fontId="0" fillId="0" borderId="0" xfId="0" pivotButton="1"/>
    <xf numFmtId="0" fontId="0" fillId="3" borderId="80" xfId="0" applyFill="1" applyBorder="1"/>
    <xf numFmtId="0" fontId="0" fillId="3" borderId="81" xfId="0" applyFill="1" applyBorder="1"/>
    <xf numFmtId="0" fontId="0" fillId="3" borderId="82" xfId="0" applyFill="1" applyBorder="1"/>
    <xf numFmtId="0" fontId="0" fillId="3" borderId="17" xfId="0" applyFill="1" applyBorder="1"/>
    <xf numFmtId="0" fontId="0" fillId="27" borderId="1" xfId="0" applyFill="1" applyBorder="1"/>
    <xf numFmtId="0" fontId="0" fillId="27" borderId="4" xfId="0" applyFill="1" applyBorder="1"/>
    <xf numFmtId="0" fontId="0" fillId="2" borderId="16" xfId="0" applyFill="1" applyBorder="1"/>
    <xf numFmtId="0" fontId="0" fillId="3" borderId="16" xfId="0" applyFill="1" applyBorder="1"/>
    <xf numFmtId="0" fontId="0" fillId="0" borderId="16" xfId="0" applyBorder="1"/>
    <xf numFmtId="0" fontId="0" fillId="2" borderId="9" xfId="0" applyFill="1" applyBorder="1"/>
    <xf numFmtId="0" fontId="0" fillId="2" borderId="10" xfId="0" applyFill="1" applyBorder="1"/>
    <xf numFmtId="0" fontId="0" fillId="3" borderId="9" xfId="0" applyFill="1" applyBorder="1"/>
    <xf numFmtId="0" fontId="0" fillId="0" borderId="70" xfId="0" applyBorder="1"/>
    <xf numFmtId="0" fontId="0" fillId="2" borderId="4" xfId="0" applyFill="1" applyBorder="1"/>
    <xf numFmtId="0" fontId="0" fillId="3" borderId="4" xfId="0" applyFill="1" applyBorder="1"/>
    <xf numFmtId="0" fontId="0" fillId="3" borderId="10" xfId="0" applyFill="1" applyBorder="1"/>
    <xf numFmtId="0" fontId="0" fillId="2" borderId="12" xfId="0" applyFill="1" applyBorder="1"/>
    <xf numFmtId="0" fontId="0" fillId="2" borderId="83" xfId="0" applyFill="1" applyBorder="1"/>
    <xf numFmtId="0" fontId="0" fillId="2" borderId="84" xfId="0" applyFill="1" applyBorder="1"/>
    <xf numFmtId="0" fontId="0" fillId="2" borderId="11" xfId="0" applyFill="1" applyBorder="1"/>
    <xf numFmtId="0" fontId="0" fillId="2" borderId="85" xfId="0" applyFill="1" applyBorder="1"/>
    <xf numFmtId="0" fontId="0" fillId="2" borderId="17" xfId="0" applyFill="1" applyBorder="1"/>
    <xf numFmtId="0" fontId="0" fillId="2" borderId="15" xfId="0" applyFill="1" applyBorder="1"/>
    <xf numFmtId="0" fontId="0" fillId="2" borderId="77" xfId="0" applyFill="1" applyBorder="1"/>
    <xf numFmtId="0" fontId="0" fillId="2" borderId="19" xfId="0" applyFill="1" applyBorder="1"/>
    <xf numFmtId="0" fontId="0" fillId="2" borderId="86" xfId="0" applyFill="1" applyBorder="1"/>
    <xf numFmtId="0" fontId="0" fillId="0" borderId="83" xfId="0" applyBorder="1"/>
    <xf numFmtId="0" fontId="0" fillId="0" borderId="74" xfId="0" applyBorder="1"/>
    <xf numFmtId="0" fontId="0" fillId="0" borderId="84" xfId="0" applyBorder="1"/>
    <xf numFmtId="0" fontId="0" fillId="0" borderId="85" xfId="0" applyBorder="1"/>
    <xf numFmtId="0" fontId="0" fillId="0" borderId="77" xfId="0" applyBorder="1"/>
    <xf numFmtId="0" fontId="0" fillId="0" borderId="19" xfId="0" applyBorder="1"/>
    <xf numFmtId="0" fontId="0" fillId="2" borderId="24" xfId="0" applyFill="1" applyBorder="1"/>
    <xf numFmtId="0" fontId="0" fillId="2" borderId="13" xfId="0" applyFill="1" applyBorder="1"/>
    <xf numFmtId="0" fontId="0" fillId="2" borderId="70" xfId="0" applyFill="1" applyBorder="1"/>
    <xf numFmtId="0" fontId="0" fillId="2" borderId="76" xfId="0" applyFill="1" applyBorder="1"/>
    <xf numFmtId="0" fontId="0" fillId="3" borderId="23" xfId="0" applyFill="1" applyBorder="1"/>
    <xf numFmtId="0" fontId="0" fillId="3" borderId="85" xfId="0" applyFill="1" applyBorder="1"/>
    <xf numFmtId="0" fontId="0" fillId="2" borderId="87" xfId="0" applyFill="1" applyBorder="1"/>
    <xf numFmtId="0" fontId="0" fillId="2" borderId="18" xfId="0" applyFill="1" applyBorder="1"/>
    <xf numFmtId="165" fontId="0" fillId="27" borderId="1" xfId="0" applyNumberFormat="1" applyFill="1" applyBorder="1"/>
    <xf numFmtId="0" fontId="0" fillId="36" borderId="1" xfId="0" applyFill="1" applyBorder="1"/>
    <xf numFmtId="165" fontId="0" fillId="36" borderId="1" xfId="0" applyNumberFormat="1" applyFill="1" applyBorder="1"/>
    <xf numFmtId="0" fontId="0" fillId="0" borderId="0" xfId="0" quotePrefix="1" applyBorder="1"/>
    <xf numFmtId="165" fontId="0" fillId="10" borderId="1" xfId="0" applyNumberFormat="1" applyFill="1" applyBorder="1"/>
    <xf numFmtId="0" fontId="0" fillId="2" borderId="2" xfId="0" applyFill="1" applyBorder="1"/>
    <xf numFmtId="0" fontId="0" fillId="2" borderId="68" xfId="0" applyFill="1" applyBorder="1"/>
    <xf numFmtId="0" fontId="0" fillId="2" borderId="0" xfId="0" applyFill="1" applyAlignment="1">
      <alignment horizontal="right"/>
    </xf>
    <xf numFmtId="0" fontId="1" fillId="4" borderId="4" xfId="0" applyFont="1" applyFill="1" applyBorder="1" applyAlignment="1"/>
    <xf numFmtId="0" fontId="0" fillId="0" borderId="4" xfId="0" applyFont="1" applyBorder="1"/>
    <xf numFmtId="0" fontId="40" fillId="0" borderId="0" xfId="0" applyFont="1"/>
    <xf numFmtId="0" fontId="0" fillId="31" borderId="21" xfId="0" quotePrefix="1" applyFill="1" applyBorder="1"/>
    <xf numFmtId="0" fontId="0" fillId="31" borderId="26" xfId="0" quotePrefix="1" applyFill="1" applyBorder="1"/>
    <xf numFmtId="0" fontId="0" fillId="32" borderId="0" xfId="0" quotePrefix="1" applyFill="1" applyBorder="1"/>
    <xf numFmtId="0" fontId="0" fillId="8" borderId="0" xfId="0" quotePrefix="1" applyFill="1"/>
    <xf numFmtId="0" fontId="0" fillId="0" borderId="20" xfId="0" quotePrefix="1" applyBorder="1"/>
    <xf numFmtId="0" fontId="0" fillId="0" borderId="21" xfId="0" quotePrefix="1" applyBorder="1"/>
    <xf numFmtId="0" fontId="0" fillId="0" borderId="23" xfId="0" quotePrefix="1" applyBorder="1"/>
    <xf numFmtId="0" fontId="2" fillId="8" borderId="26" xfId="0" applyFont="1" applyFill="1" applyBorder="1"/>
    <xf numFmtId="0" fontId="0" fillId="8" borderId="26" xfId="0" applyFill="1" applyBorder="1"/>
    <xf numFmtId="0" fontId="0" fillId="8" borderId="27" xfId="0" applyFill="1" applyBorder="1"/>
    <xf numFmtId="0" fontId="0" fillId="8" borderId="23" xfId="0" quotePrefix="1" applyFill="1" applyBorder="1"/>
    <xf numFmtId="0" fontId="2" fillId="8" borderId="21" xfId="0" applyFont="1" applyFill="1" applyBorder="1"/>
    <xf numFmtId="0" fontId="0" fillId="8" borderId="21" xfId="0" applyFill="1" applyBorder="1"/>
    <xf numFmtId="0" fontId="0" fillId="8" borderId="22" xfId="0" applyFill="1" applyBorder="1"/>
    <xf numFmtId="0" fontId="0" fillId="31" borderId="23" xfId="0" quotePrefix="1" applyFill="1" applyBorder="1"/>
    <xf numFmtId="0" fontId="0" fillId="31" borderId="0" xfId="0" quotePrefix="1" applyFill="1" applyBorder="1"/>
    <xf numFmtId="0" fontId="0" fillId="8" borderId="24" xfId="0" applyFill="1" applyBorder="1"/>
    <xf numFmtId="0" fontId="0" fillId="32" borderId="23" xfId="0" quotePrefix="1" applyFill="1" applyBorder="1"/>
    <xf numFmtId="0" fontId="0" fillId="8" borderId="26" xfId="0" quotePrefix="1" applyFill="1" applyBorder="1"/>
    <xf numFmtId="49" fontId="0" fillId="2" borderId="1" xfId="0" applyNumberFormat="1" applyFont="1" applyFill="1" applyBorder="1" applyAlignment="1">
      <alignment horizontal="left"/>
    </xf>
    <xf numFmtId="0" fontId="0" fillId="3" borderId="17" xfId="0" applyFill="1" applyBorder="1" applyAlignment="1"/>
    <xf numFmtId="0" fontId="0" fillId="8" borderId="17" xfId="0" applyFill="1" applyBorder="1" applyAlignment="1">
      <alignment wrapText="1"/>
    </xf>
    <xf numFmtId="9" fontId="0" fillId="0" borderId="0" xfId="3" applyFont="1"/>
    <xf numFmtId="1" fontId="0" fillId="20" borderId="0" xfId="0" applyNumberFormat="1" applyFill="1"/>
    <xf numFmtId="0" fontId="0" fillId="28" borderId="0" xfId="0" applyFill="1" applyBorder="1" applyAlignment="1">
      <alignment horizontal="center"/>
    </xf>
    <xf numFmtId="0" fontId="0" fillId="28" borderId="0" xfId="0" applyFill="1" applyBorder="1" applyAlignment="1">
      <alignment horizontal="center" vertical="center"/>
    </xf>
    <xf numFmtId="0" fontId="6" fillId="8" borderId="4" xfId="0" applyFont="1" applyFill="1" applyBorder="1" applyAlignment="1">
      <alignment horizontal="center"/>
    </xf>
    <xf numFmtId="0" fontId="6" fillId="8" borderId="16" xfId="0" applyFont="1" applyFill="1" applyBorder="1" applyAlignment="1">
      <alignment horizontal="center"/>
    </xf>
    <xf numFmtId="0" fontId="6" fillId="8" borderId="1" xfId="0" applyFont="1" applyFill="1" applyBorder="1" applyAlignment="1">
      <alignment horizontal="center"/>
    </xf>
    <xf numFmtId="0" fontId="6" fillId="2" borderId="1" xfId="0" applyFont="1" applyFill="1" applyBorder="1"/>
    <xf numFmtId="0" fontId="1" fillId="0" borderId="1" xfId="0" applyFont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right"/>
    </xf>
    <xf numFmtId="165" fontId="0" fillId="2" borderId="1" xfId="0" applyNumberFormat="1" applyFill="1" applyBorder="1" applyAlignment="1">
      <alignment horizontal="right"/>
    </xf>
    <xf numFmtId="0" fontId="0" fillId="2" borderId="1" xfId="0" applyFont="1" applyFill="1" applyBorder="1" applyAlignment="1">
      <alignment horizontal="left"/>
    </xf>
    <xf numFmtId="165" fontId="2" fillId="2" borderId="1" xfId="0" applyNumberFormat="1" applyFont="1" applyFill="1" applyBorder="1" applyAlignment="1">
      <alignment horizontal="right"/>
    </xf>
    <xf numFmtId="0" fontId="6" fillId="2" borderId="1" xfId="0" applyFont="1" applyFill="1" applyBorder="1" applyAlignment="1">
      <alignment horizontal="center"/>
    </xf>
    <xf numFmtId="0" fontId="0" fillId="2" borderId="0" xfId="0" applyFont="1" applyFill="1"/>
    <xf numFmtId="0" fontId="6" fillId="8" borderId="1" xfId="0" applyFont="1" applyFill="1" applyBorder="1" applyAlignment="1">
      <alignment horizontal="right"/>
    </xf>
    <xf numFmtId="0" fontId="6" fillId="8" borderId="2" xfId="0" applyFont="1" applyFill="1" applyBorder="1" applyAlignment="1">
      <alignment horizontal="center"/>
    </xf>
    <xf numFmtId="0" fontId="6" fillId="8" borderId="2" xfId="0" applyFont="1" applyFill="1" applyBorder="1" applyAlignment="1">
      <alignment horizontal="right"/>
    </xf>
    <xf numFmtId="0" fontId="1" fillId="8" borderId="2" xfId="0" applyFont="1" applyFill="1" applyBorder="1"/>
    <xf numFmtId="0" fontId="0" fillId="8" borderId="0" xfId="0" applyFill="1" applyAlignment="1">
      <alignment horizontal="right"/>
    </xf>
    <xf numFmtId="17" fontId="0" fillId="2" borderId="1" xfId="0" applyNumberFormat="1" applyFill="1" applyBorder="1"/>
    <xf numFmtId="1" fontId="0" fillId="2" borderId="1" xfId="0" applyNumberFormat="1" applyFont="1" applyFill="1" applyBorder="1"/>
    <xf numFmtId="165" fontId="0" fillId="2" borderId="1" xfId="0" applyNumberFormat="1" applyFont="1" applyFill="1" applyBorder="1"/>
    <xf numFmtId="2" fontId="0" fillId="2" borderId="1" xfId="0" applyNumberFormat="1" applyFill="1" applyBorder="1" applyAlignment="1">
      <alignment horizontal="right"/>
    </xf>
    <xf numFmtId="2" fontId="0" fillId="2" borderId="1" xfId="0" applyNumberFormat="1" applyFill="1" applyBorder="1" applyAlignment="1">
      <alignment horizontal="center"/>
    </xf>
    <xf numFmtId="0" fontId="0" fillId="2" borderId="1" xfId="0" applyNumberFormat="1" applyFill="1" applyBorder="1"/>
    <xf numFmtId="0" fontId="5" fillId="2" borderId="1" xfId="0" applyFont="1" applyFill="1" applyBorder="1" applyAlignment="1">
      <alignment horizontal="right" vertical="center"/>
    </xf>
    <xf numFmtId="0" fontId="14" fillId="2" borderId="1" xfId="0" applyFont="1" applyFill="1" applyBorder="1"/>
    <xf numFmtId="0" fontId="0" fillId="2" borderId="1" xfId="0" applyFont="1" applyFill="1" applyBorder="1" applyAlignment="1">
      <alignment horizontal="right" vertical="center"/>
    </xf>
    <xf numFmtId="14" fontId="0" fillId="2" borderId="1" xfId="0" applyNumberFormat="1" applyFont="1" applyFill="1" applyBorder="1"/>
    <xf numFmtId="17" fontId="0" fillId="2" borderId="1" xfId="0" applyNumberFormat="1" applyFont="1" applyFill="1" applyBorder="1"/>
    <xf numFmtId="0" fontId="6" fillId="8" borderId="0" xfId="0" applyFont="1" applyFill="1" applyBorder="1" applyAlignment="1">
      <alignment horizontal="center"/>
    </xf>
    <xf numFmtId="0" fontId="1" fillId="8" borderId="4" xfId="0" applyFont="1" applyFill="1" applyBorder="1" applyAlignment="1">
      <alignment horizontal="center" wrapText="1"/>
    </xf>
    <xf numFmtId="0" fontId="1" fillId="8" borderId="16" xfId="0" applyFont="1" applyFill="1" applyBorder="1" applyAlignment="1">
      <alignment horizontal="center" wrapText="1"/>
    </xf>
    <xf numFmtId="0" fontId="1" fillId="0" borderId="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4" fillId="0" borderId="4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1" fillId="33" borderId="0" xfId="0" applyFont="1" applyFill="1" applyBorder="1" applyAlignment="1">
      <alignment horizontal="center"/>
    </xf>
    <xf numFmtId="0" fontId="6" fillId="8" borderId="4" xfId="0" applyFont="1" applyFill="1" applyBorder="1" applyAlignment="1">
      <alignment horizontal="center"/>
    </xf>
    <xf numFmtId="0" fontId="6" fillId="8" borderId="16" xfId="0" applyFont="1" applyFill="1" applyBorder="1" applyAlignment="1">
      <alignment horizontal="center"/>
    </xf>
    <xf numFmtId="0" fontId="6" fillId="8" borderId="5" xfId="0" applyFont="1" applyFill="1" applyBorder="1" applyAlignment="1">
      <alignment horizontal="center"/>
    </xf>
    <xf numFmtId="0" fontId="6" fillId="8" borderId="77" xfId="0" applyFont="1" applyFill="1" applyBorder="1" applyAlignment="1">
      <alignment horizontal="center"/>
    </xf>
    <xf numFmtId="0" fontId="21" fillId="0" borderId="0" xfId="0" applyFont="1" applyAlignment="1" applyProtection="1">
      <alignment horizontal="center" vertical="center"/>
    </xf>
    <xf numFmtId="0" fontId="23" fillId="2" borderId="28" xfId="0" applyFont="1" applyFill="1" applyBorder="1" applyAlignment="1" applyProtection="1">
      <alignment horizontal="center"/>
      <protection locked="0"/>
    </xf>
    <xf numFmtId="0" fontId="23" fillId="24" borderId="29" xfId="0" applyFont="1" applyFill="1" applyBorder="1" applyAlignment="1" applyProtection="1">
      <alignment horizontal="center"/>
    </xf>
    <xf numFmtId="0" fontId="23" fillId="24" borderId="30" xfId="0" applyFont="1" applyFill="1" applyBorder="1" applyAlignment="1" applyProtection="1">
      <alignment horizontal="center"/>
    </xf>
    <xf numFmtId="0" fontId="23" fillId="24" borderId="31" xfId="0" applyFont="1" applyFill="1" applyBorder="1" applyAlignment="1" applyProtection="1">
      <alignment horizontal="center"/>
    </xf>
    <xf numFmtId="0" fontId="24" fillId="0" borderId="32" xfId="0" applyFont="1" applyFill="1" applyBorder="1" applyAlignment="1" applyProtection="1">
      <alignment horizontal="center"/>
      <protection locked="0"/>
    </xf>
    <xf numFmtId="0" fontId="24" fillId="0" borderId="0" xfId="0" applyFont="1" applyFill="1" applyBorder="1" applyAlignment="1" applyProtection="1">
      <alignment horizontal="center"/>
      <protection locked="0"/>
    </xf>
    <xf numFmtId="0" fontId="24" fillId="0" borderId="33" xfId="0" applyFont="1" applyFill="1" applyBorder="1" applyAlignment="1" applyProtection="1">
      <alignment horizontal="center"/>
      <protection locked="0"/>
    </xf>
    <xf numFmtId="0" fontId="22" fillId="0" borderId="32" xfId="0" applyFont="1" applyBorder="1" applyAlignment="1" applyProtection="1">
      <alignment horizontal="center"/>
      <protection locked="0"/>
    </xf>
    <xf numFmtId="0" fontId="22" fillId="0" borderId="0" xfId="0" applyFont="1" applyBorder="1" applyAlignment="1" applyProtection="1">
      <alignment horizontal="center"/>
      <protection locked="0"/>
    </xf>
    <xf numFmtId="0" fontId="22" fillId="0" borderId="33" xfId="0" applyFont="1" applyBorder="1" applyAlignment="1" applyProtection="1">
      <alignment horizontal="center"/>
      <protection locked="0"/>
    </xf>
    <xf numFmtId="0" fontId="22" fillId="0" borderId="35" xfId="0" applyFont="1" applyBorder="1" applyAlignment="1" applyProtection="1">
      <alignment horizontal="right" vertical="center"/>
      <protection locked="0"/>
    </xf>
    <xf numFmtId="0" fontId="22" fillId="0" borderId="28" xfId="0" applyFont="1" applyBorder="1" applyAlignment="1" applyProtection="1">
      <alignment horizontal="right" vertical="center"/>
      <protection locked="0"/>
    </xf>
    <xf numFmtId="0" fontId="24" fillId="0" borderId="28" xfId="0" applyFont="1" applyBorder="1" applyAlignment="1" applyProtection="1">
      <alignment horizontal="left" vertical="center"/>
      <protection locked="0"/>
    </xf>
    <xf numFmtId="0" fontId="24" fillId="0" borderId="36" xfId="0" applyFont="1" applyBorder="1" applyAlignment="1" applyProtection="1">
      <alignment horizontal="left" vertical="center"/>
      <protection locked="0"/>
    </xf>
    <xf numFmtId="0" fontId="23" fillId="24" borderId="32" xfId="0" applyFont="1" applyFill="1" applyBorder="1" applyAlignment="1" applyProtection="1">
      <alignment horizontal="center" vertical="center"/>
    </xf>
    <xf numFmtId="0" fontId="23" fillId="24" borderId="0" xfId="0" applyFont="1" applyFill="1" applyBorder="1" applyAlignment="1" applyProtection="1">
      <alignment horizontal="center" vertical="center"/>
    </xf>
    <xf numFmtId="0" fontId="23" fillId="24" borderId="33" xfId="0" applyFont="1" applyFill="1" applyBorder="1" applyAlignment="1" applyProtection="1">
      <alignment horizontal="center" vertical="center"/>
    </xf>
    <xf numFmtId="0" fontId="23" fillId="24" borderId="37" xfId="0" applyFont="1" applyFill="1" applyBorder="1" applyAlignment="1" applyProtection="1">
      <alignment horizontal="center" vertical="center"/>
    </xf>
    <xf numFmtId="0" fontId="23" fillId="24" borderId="38" xfId="0" applyFont="1" applyFill="1" applyBorder="1" applyAlignment="1" applyProtection="1">
      <alignment horizontal="center" vertical="center"/>
    </xf>
    <xf numFmtId="0" fontId="23" fillId="24" borderId="39" xfId="0" applyFont="1" applyFill="1" applyBorder="1" applyAlignment="1" applyProtection="1">
      <alignment horizontal="center" vertical="center"/>
    </xf>
    <xf numFmtId="0" fontId="23" fillId="24" borderId="32" xfId="0" applyFont="1" applyFill="1" applyBorder="1" applyAlignment="1" applyProtection="1">
      <alignment horizontal="center" vertical="center"/>
      <protection locked="0"/>
    </xf>
    <xf numFmtId="0" fontId="23" fillId="24" borderId="0" xfId="0" applyFont="1" applyFill="1" applyBorder="1" applyAlignment="1" applyProtection="1">
      <alignment horizontal="center" vertical="center"/>
      <protection locked="0"/>
    </xf>
    <xf numFmtId="0" fontId="24" fillId="0" borderId="0" xfId="0" applyFont="1" applyFill="1" applyBorder="1" applyAlignment="1" applyProtection="1">
      <alignment horizontal="center" vertical="center"/>
      <protection locked="0"/>
    </xf>
    <xf numFmtId="0" fontId="23" fillId="24" borderId="33" xfId="0" applyFont="1" applyFill="1" applyBorder="1" applyAlignment="1" applyProtection="1">
      <alignment horizontal="center" vertical="center"/>
      <protection locked="0"/>
    </xf>
    <xf numFmtId="0" fontId="24" fillId="25" borderId="32" xfId="0" applyFont="1" applyFill="1" applyBorder="1" applyAlignment="1" applyProtection="1">
      <alignment horizontal="center" vertical="center"/>
      <protection locked="0"/>
    </xf>
    <xf numFmtId="0" fontId="24" fillId="25" borderId="0" xfId="0" applyFont="1" applyFill="1" applyBorder="1" applyAlignment="1" applyProtection="1">
      <alignment horizontal="center" vertical="center"/>
      <protection locked="0"/>
    </xf>
    <xf numFmtId="0" fontId="24" fillId="25" borderId="33" xfId="0" applyFont="1" applyFill="1" applyBorder="1" applyAlignment="1" applyProtection="1">
      <alignment horizontal="center" vertical="center"/>
      <protection locked="0"/>
    </xf>
    <xf numFmtId="0" fontId="24" fillId="0" borderId="32" xfId="0" applyFont="1" applyBorder="1" applyAlignment="1" applyProtection="1">
      <alignment horizontal="center"/>
      <protection locked="0"/>
    </xf>
    <xf numFmtId="0" fontId="24" fillId="0" borderId="0" xfId="0" applyFont="1" applyBorder="1" applyAlignment="1" applyProtection="1">
      <alignment horizontal="center"/>
      <protection locked="0"/>
    </xf>
    <xf numFmtId="0" fontId="24" fillId="0" borderId="33" xfId="0" applyFont="1" applyBorder="1" applyAlignment="1" applyProtection="1">
      <alignment horizontal="center"/>
      <protection locked="0"/>
    </xf>
    <xf numFmtId="0" fontId="25" fillId="24" borderId="32" xfId="0" applyFont="1" applyFill="1" applyBorder="1" applyAlignment="1" applyProtection="1">
      <alignment horizontal="center" vertical="center"/>
    </xf>
    <xf numFmtId="0" fontId="25" fillId="24" borderId="0" xfId="0" applyFont="1" applyFill="1" applyBorder="1" applyAlignment="1" applyProtection="1">
      <alignment horizontal="center" vertical="center"/>
    </xf>
    <xf numFmtId="0" fontId="25" fillId="24" borderId="33" xfId="0" applyFont="1" applyFill="1" applyBorder="1" applyAlignment="1" applyProtection="1">
      <alignment horizontal="center" vertical="center"/>
    </xf>
    <xf numFmtId="0" fontId="23" fillId="24" borderId="0" xfId="0" applyFont="1" applyFill="1" applyBorder="1" applyAlignment="1" applyProtection="1">
      <alignment horizontal="right" vertical="center"/>
    </xf>
    <xf numFmtId="0" fontId="23" fillId="24" borderId="33" xfId="0" applyFont="1" applyFill="1" applyBorder="1" applyAlignment="1" applyProtection="1">
      <alignment horizontal="right" vertical="center"/>
    </xf>
    <xf numFmtId="0" fontId="26" fillId="25" borderId="29" xfId="0" applyFont="1" applyFill="1" applyBorder="1" applyAlignment="1" applyProtection="1">
      <alignment horizontal="left"/>
      <protection locked="0"/>
    </xf>
    <xf numFmtId="0" fontId="26" fillId="25" borderId="30" xfId="0" applyFont="1" applyFill="1" applyBorder="1" applyAlignment="1" applyProtection="1">
      <alignment horizontal="left"/>
      <protection locked="0"/>
    </xf>
    <xf numFmtId="0" fontId="27" fillId="25" borderId="32" xfId="0" applyFont="1" applyFill="1" applyBorder="1" applyAlignment="1" applyProtection="1">
      <alignment horizontal="center" vertical="center"/>
      <protection locked="0"/>
    </xf>
    <xf numFmtId="0" fontId="27" fillId="25" borderId="34" xfId="0" applyFont="1" applyFill="1" applyBorder="1" applyAlignment="1" applyProtection="1">
      <alignment horizontal="center" vertical="center"/>
      <protection locked="0"/>
    </xf>
    <xf numFmtId="0" fontId="27" fillId="25" borderId="32" xfId="0" applyFont="1" applyFill="1" applyBorder="1" applyAlignment="1" applyProtection="1">
      <alignment horizontal="center" vertical="center"/>
    </xf>
    <xf numFmtId="0" fontId="27" fillId="25" borderId="34" xfId="0" applyFont="1" applyFill="1" applyBorder="1" applyAlignment="1" applyProtection="1">
      <alignment horizontal="center" vertical="center"/>
    </xf>
    <xf numFmtId="0" fontId="27" fillId="25" borderId="40" xfId="0" applyFont="1" applyFill="1" applyBorder="1" applyAlignment="1" applyProtection="1">
      <alignment horizontal="center" vertical="center"/>
      <protection locked="0"/>
    </xf>
    <xf numFmtId="0" fontId="27" fillId="25" borderId="33" xfId="0" applyFont="1" applyFill="1" applyBorder="1" applyAlignment="1" applyProtection="1">
      <alignment horizontal="center" vertical="center"/>
      <protection locked="0"/>
    </xf>
    <xf numFmtId="166" fontId="27" fillId="25" borderId="32" xfId="0" applyNumberFormat="1" applyFont="1" applyFill="1" applyBorder="1" applyAlignment="1" applyProtection="1">
      <alignment horizontal="center" vertical="center"/>
      <protection locked="0"/>
    </xf>
    <xf numFmtId="166" fontId="27" fillId="25" borderId="0" xfId="0" applyNumberFormat="1" applyFont="1" applyFill="1" applyBorder="1" applyAlignment="1" applyProtection="1">
      <alignment horizontal="center" vertical="center"/>
      <protection locked="0"/>
    </xf>
    <xf numFmtId="167" fontId="27" fillId="25" borderId="32" xfId="0" applyNumberFormat="1" applyFont="1" applyFill="1" applyBorder="1" applyAlignment="1" applyProtection="1">
      <alignment horizontal="center" vertical="center"/>
      <protection locked="0"/>
    </xf>
    <xf numFmtId="167" fontId="27" fillId="25" borderId="34" xfId="0" applyNumberFormat="1" applyFont="1" applyFill="1" applyBorder="1" applyAlignment="1" applyProtection="1">
      <alignment horizontal="center" vertical="center"/>
      <protection locked="0"/>
    </xf>
    <xf numFmtId="0" fontId="27" fillId="25" borderId="0" xfId="0" applyFont="1" applyFill="1" applyBorder="1" applyAlignment="1" applyProtection="1">
      <alignment horizontal="center" vertical="center"/>
      <protection locked="0"/>
    </xf>
    <xf numFmtId="0" fontId="26" fillId="26" borderId="0" xfId="0" applyFont="1" applyFill="1" applyAlignment="1" applyProtection="1">
      <alignment horizontal="center"/>
      <protection locked="0"/>
    </xf>
    <xf numFmtId="0" fontId="28" fillId="27" borderId="45" xfId="0" applyFont="1" applyFill="1" applyBorder="1" applyAlignment="1" applyProtection="1">
      <alignment horizontal="center" vertical="center"/>
      <protection locked="0"/>
    </xf>
    <xf numFmtId="0" fontId="28" fillId="27" borderId="46" xfId="0" applyFont="1" applyFill="1" applyBorder="1" applyAlignment="1" applyProtection="1">
      <alignment horizontal="center" vertical="center"/>
      <protection locked="0"/>
    </xf>
    <xf numFmtId="0" fontId="28" fillId="27" borderId="47" xfId="0" applyFont="1" applyFill="1" applyBorder="1" applyAlignment="1" applyProtection="1">
      <alignment horizontal="center" vertical="center"/>
      <protection locked="0"/>
    </xf>
    <xf numFmtId="0" fontId="28" fillId="0" borderId="48" xfId="0" applyFont="1" applyBorder="1" applyAlignment="1" applyProtection="1">
      <alignment horizontal="center" vertical="center"/>
      <protection locked="0"/>
    </xf>
    <xf numFmtId="0" fontId="28" fillId="0" borderId="38" xfId="0" applyFont="1" applyBorder="1" applyAlignment="1" applyProtection="1">
      <alignment horizontal="center" vertical="center"/>
      <protection locked="0"/>
    </xf>
    <xf numFmtId="0" fontId="27" fillId="25" borderId="48" xfId="0" applyFont="1" applyFill="1" applyBorder="1" applyAlignment="1" applyProtection="1">
      <alignment horizontal="left" vertical="center"/>
      <protection locked="0"/>
    </xf>
    <xf numFmtId="0" fontId="27" fillId="25" borderId="41" xfId="0" applyFont="1" applyFill="1" applyBorder="1" applyAlignment="1" applyProtection="1">
      <alignment horizontal="left" vertical="center"/>
      <protection locked="0"/>
    </xf>
    <xf numFmtId="0" fontId="23" fillId="24" borderId="42" xfId="0" applyFont="1" applyFill="1" applyBorder="1" applyAlignment="1" applyProtection="1">
      <alignment horizontal="center"/>
    </xf>
    <xf numFmtId="0" fontId="23" fillId="24" borderId="43" xfId="0" applyFont="1" applyFill="1" applyBorder="1" applyAlignment="1" applyProtection="1">
      <alignment horizontal="center"/>
    </xf>
    <xf numFmtId="0" fontId="23" fillId="24" borderId="44" xfId="0" applyFont="1" applyFill="1" applyBorder="1" applyAlignment="1" applyProtection="1">
      <alignment horizontal="center"/>
    </xf>
    <xf numFmtId="0" fontId="27" fillId="25" borderId="52" xfId="0" applyFont="1" applyFill="1" applyBorder="1" applyAlignment="1" applyProtection="1">
      <alignment horizontal="left" vertical="center"/>
      <protection locked="0"/>
    </xf>
    <xf numFmtId="0" fontId="28" fillId="27" borderId="29" xfId="0" applyFont="1" applyFill="1" applyBorder="1" applyAlignment="1" applyProtection="1">
      <alignment horizontal="center"/>
      <protection locked="0"/>
    </xf>
    <xf numFmtId="0" fontId="28" fillId="27" borderId="30" xfId="0" applyFont="1" applyFill="1" applyBorder="1" applyAlignment="1" applyProtection="1">
      <alignment horizontal="center"/>
      <protection locked="0"/>
    </xf>
    <xf numFmtId="0" fontId="28" fillId="27" borderId="31" xfId="0" applyFont="1" applyFill="1" applyBorder="1" applyAlignment="1" applyProtection="1">
      <alignment horizontal="center"/>
      <protection locked="0"/>
    </xf>
    <xf numFmtId="0" fontId="28" fillId="27" borderId="45" xfId="0" applyFont="1" applyFill="1" applyBorder="1" applyAlignment="1" applyProtection="1">
      <alignment horizontal="center"/>
      <protection locked="0"/>
    </xf>
    <xf numFmtId="0" fontId="28" fillId="27" borderId="46" xfId="0" applyFont="1" applyFill="1" applyBorder="1" applyAlignment="1" applyProtection="1">
      <alignment horizontal="center"/>
      <protection locked="0"/>
    </xf>
    <xf numFmtId="0" fontId="28" fillId="27" borderId="47" xfId="0" applyFont="1" applyFill="1" applyBorder="1" applyAlignment="1" applyProtection="1">
      <alignment horizontal="center"/>
      <protection locked="0"/>
    </xf>
    <xf numFmtId="0" fontId="27" fillId="25" borderId="38" xfId="0" applyFont="1" applyFill="1" applyBorder="1" applyAlignment="1" applyProtection="1">
      <alignment horizontal="left" vertical="center"/>
      <protection locked="0"/>
    </xf>
    <xf numFmtId="0" fontId="27" fillId="25" borderId="39" xfId="0" applyFont="1" applyFill="1" applyBorder="1" applyAlignment="1" applyProtection="1">
      <alignment horizontal="left" vertical="center"/>
      <protection locked="0"/>
    </xf>
    <xf numFmtId="0" fontId="27" fillId="25" borderId="50" xfId="0" applyFont="1" applyFill="1" applyBorder="1" applyAlignment="1" applyProtection="1">
      <alignment horizontal="left" vertical="center"/>
      <protection locked="0"/>
    </xf>
    <xf numFmtId="0" fontId="27" fillId="25" borderId="53" xfId="0" applyFont="1" applyFill="1" applyBorder="1" applyAlignment="1" applyProtection="1">
      <alignment horizontal="left" vertical="center"/>
      <protection locked="0"/>
    </xf>
    <xf numFmtId="0" fontId="28" fillId="27" borderId="32" xfId="0" applyFont="1" applyFill="1" applyBorder="1" applyAlignment="1" applyProtection="1">
      <alignment horizontal="center"/>
      <protection locked="0"/>
    </xf>
    <xf numFmtId="0" fontId="28" fillId="27" borderId="0" xfId="0" applyFont="1" applyFill="1" applyBorder="1" applyAlignment="1" applyProtection="1">
      <alignment horizontal="center"/>
      <protection locked="0"/>
    </xf>
    <xf numFmtId="0" fontId="28" fillId="27" borderId="33" xfId="0" applyFont="1" applyFill="1" applyBorder="1" applyAlignment="1" applyProtection="1">
      <alignment horizontal="center"/>
      <protection locked="0"/>
    </xf>
    <xf numFmtId="0" fontId="27" fillId="0" borderId="41" xfId="0" applyFont="1" applyBorder="1" applyAlignment="1" applyProtection="1">
      <alignment horizontal="left" vertical="center"/>
      <protection locked="0"/>
    </xf>
    <xf numFmtId="0" fontId="30" fillId="24" borderId="0" xfId="0" applyFont="1" applyFill="1" applyAlignment="1" applyProtection="1">
      <alignment horizontal="left" vertical="center"/>
    </xf>
    <xf numFmtId="0" fontId="26" fillId="28" borderId="0" xfId="0" applyFont="1" applyFill="1" applyAlignment="1" applyProtection="1">
      <alignment horizontal="center"/>
    </xf>
    <xf numFmtId="0" fontId="26" fillId="27" borderId="46" xfId="0" applyFont="1" applyFill="1" applyBorder="1" applyAlignment="1" applyProtection="1">
      <alignment horizontal="left" vertical="center"/>
    </xf>
    <xf numFmtId="0" fontId="0" fillId="0" borderId="46" xfId="0" applyBorder="1" applyProtection="1"/>
    <xf numFmtId="0" fontId="0" fillId="0" borderId="47" xfId="0" applyBorder="1" applyProtection="1"/>
    <xf numFmtId="0" fontId="28" fillId="27" borderId="38" xfId="0" applyFont="1" applyFill="1" applyBorder="1" applyAlignment="1" applyProtection="1">
      <alignment horizontal="center" vertical="center"/>
    </xf>
    <xf numFmtId="169" fontId="27" fillId="29" borderId="54" xfId="0" applyNumberFormat="1" applyFont="1" applyFill="1" applyBorder="1" applyAlignment="1" applyProtection="1">
      <alignment horizontal="center" vertical="center"/>
      <protection locked="0"/>
    </xf>
    <xf numFmtId="169" fontId="27" fillId="29" borderId="55" xfId="0" applyNumberFormat="1" applyFont="1" applyFill="1" applyBorder="1" applyAlignment="1" applyProtection="1">
      <alignment horizontal="center" vertical="center"/>
      <protection locked="0"/>
    </xf>
    <xf numFmtId="169" fontId="27" fillId="29" borderId="56" xfId="0" applyNumberFormat="1" applyFont="1" applyFill="1" applyBorder="1" applyAlignment="1" applyProtection="1">
      <alignment horizontal="center" vertical="center"/>
      <protection locked="0"/>
    </xf>
    <xf numFmtId="0" fontId="27" fillId="25" borderId="63" xfId="0" applyFont="1" applyFill="1" applyBorder="1" applyAlignment="1" applyProtection="1">
      <alignment horizontal="left" vertical="center"/>
      <protection locked="0"/>
    </xf>
    <xf numFmtId="0" fontId="27" fillId="25" borderId="43" xfId="0" applyFont="1" applyFill="1" applyBorder="1" applyAlignment="1" applyProtection="1">
      <alignment horizontal="left" vertical="center"/>
      <protection locked="0"/>
    </xf>
    <xf numFmtId="0" fontId="27" fillId="25" borderId="64" xfId="0" applyFont="1" applyFill="1" applyBorder="1" applyAlignment="1" applyProtection="1">
      <alignment horizontal="left" vertical="center"/>
      <protection locked="0"/>
    </xf>
    <xf numFmtId="170" fontId="27" fillId="2" borderId="63" xfId="0" applyNumberFormat="1" applyFont="1" applyFill="1" applyBorder="1" applyAlignment="1" applyProtection="1">
      <alignment horizontal="center" vertical="center"/>
    </xf>
    <xf numFmtId="170" fontId="27" fillId="2" borderId="43" xfId="0" applyNumberFormat="1" applyFont="1" applyFill="1" applyBorder="1" applyAlignment="1" applyProtection="1">
      <alignment horizontal="center" vertical="center"/>
    </xf>
    <xf numFmtId="170" fontId="27" fillId="2" borderId="44" xfId="0" applyNumberFormat="1" applyFont="1" applyFill="1" applyBorder="1" applyAlignment="1" applyProtection="1">
      <alignment horizontal="center" vertical="center"/>
    </xf>
    <xf numFmtId="0" fontId="22" fillId="27" borderId="52" xfId="0" applyFont="1" applyFill="1" applyBorder="1" applyAlignment="1" applyProtection="1">
      <alignment horizontal="center"/>
      <protection locked="0"/>
    </xf>
    <xf numFmtId="0" fontId="22" fillId="27" borderId="52" xfId="0" applyFont="1" applyFill="1" applyBorder="1" applyAlignment="1" applyProtection="1">
      <alignment horizontal="center"/>
    </xf>
    <xf numFmtId="0" fontId="26" fillId="27" borderId="58" xfId="0" applyFont="1" applyFill="1" applyBorder="1" applyAlignment="1" applyProtection="1">
      <alignment horizontal="left" vertical="center"/>
    </xf>
    <xf numFmtId="0" fontId="26" fillId="27" borderId="59" xfId="0" applyFont="1" applyFill="1" applyBorder="1" applyAlignment="1" applyProtection="1">
      <alignment horizontal="left" vertical="center"/>
    </xf>
    <xf numFmtId="0" fontId="26" fillId="27" borderId="60" xfId="0" applyFont="1" applyFill="1" applyBorder="1" applyAlignment="1" applyProtection="1">
      <alignment horizontal="left" vertical="center"/>
    </xf>
    <xf numFmtId="0" fontId="28" fillId="27" borderId="62" xfId="0" applyFont="1" applyFill="1" applyBorder="1" applyAlignment="1" applyProtection="1">
      <alignment horizontal="center" vertical="center"/>
    </xf>
    <xf numFmtId="0" fontId="28" fillId="27" borderId="56" xfId="0" applyFont="1" applyFill="1" applyBorder="1" applyAlignment="1" applyProtection="1">
      <alignment horizontal="center" vertical="center"/>
    </xf>
    <xf numFmtId="0" fontId="27" fillId="25" borderId="65" xfId="0" applyFont="1" applyFill="1" applyBorder="1" applyAlignment="1" applyProtection="1">
      <alignment horizontal="left" vertical="center"/>
      <protection locked="0"/>
    </xf>
    <xf numFmtId="0" fontId="27" fillId="25" borderId="59" xfId="0" applyFont="1" applyFill="1" applyBorder="1" applyAlignment="1" applyProtection="1">
      <alignment horizontal="left" vertical="center"/>
      <protection locked="0"/>
    </xf>
    <xf numFmtId="0" fontId="27" fillId="25" borderId="66" xfId="0" applyFont="1" applyFill="1" applyBorder="1" applyAlignment="1" applyProtection="1">
      <alignment horizontal="left" vertical="center"/>
      <protection locked="0"/>
    </xf>
    <xf numFmtId="0" fontId="26" fillId="27" borderId="42" xfId="0" applyFont="1" applyFill="1" applyBorder="1" applyAlignment="1" applyProtection="1">
      <alignment horizontal="left" vertical="center"/>
    </xf>
    <xf numFmtId="0" fontId="26" fillId="27" borderId="43" xfId="0" applyFont="1" applyFill="1" applyBorder="1" applyAlignment="1" applyProtection="1">
      <alignment horizontal="left" vertical="center"/>
    </xf>
    <xf numFmtId="0" fontId="26" fillId="27" borderId="44" xfId="0" applyFont="1" applyFill="1" applyBorder="1" applyAlignment="1" applyProtection="1">
      <alignment horizontal="left" vertical="center"/>
    </xf>
    <xf numFmtId="0" fontId="31" fillId="27" borderId="42" xfId="0" applyFont="1" applyFill="1" applyBorder="1" applyAlignment="1" applyProtection="1">
      <alignment horizontal="right" vertical="center"/>
    </xf>
    <xf numFmtId="0" fontId="31" fillId="27" borderId="43" xfId="0" applyFont="1" applyFill="1" applyBorder="1" applyAlignment="1" applyProtection="1">
      <alignment horizontal="right" vertical="center"/>
    </xf>
    <xf numFmtId="0" fontId="28" fillId="27" borderId="41" xfId="0" applyFont="1" applyFill="1" applyBorder="1" applyAlignment="1" applyProtection="1">
      <alignment horizontal="center" vertical="center"/>
    </xf>
    <xf numFmtId="0" fontId="22" fillId="27" borderId="52" xfId="0" applyFont="1" applyFill="1" applyBorder="1" applyAlignment="1" applyProtection="1">
      <alignment horizontal="right"/>
    </xf>
    <xf numFmtId="0" fontId="26" fillId="27" borderId="41" xfId="0" applyFont="1" applyFill="1" applyBorder="1" applyAlignment="1" applyProtection="1">
      <alignment horizontal="left" vertical="center"/>
    </xf>
    <xf numFmtId="0" fontId="26" fillId="27" borderId="50" xfId="0" applyFont="1" applyFill="1" applyBorder="1" applyAlignment="1" applyProtection="1">
      <alignment horizontal="left" vertical="center"/>
    </xf>
    <xf numFmtId="0" fontId="28" fillId="27" borderId="50" xfId="0" applyFont="1" applyFill="1" applyBorder="1" applyAlignment="1" applyProtection="1">
      <alignment horizontal="center" vertical="center"/>
    </xf>
    <xf numFmtId="0" fontId="6" fillId="8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8" borderId="0" xfId="0" applyFill="1" applyAlignment="1">
      <alignment horizontal="center"/>
    </xf>
    <xf numFmtId="0" fontId="0" fillId="28" borderId="74" xfId="0" applyFill="1" applyBorder="1" applyAlignment="1">
      <alignment horizontal="center"/>
    </xf>
    <xf numFmtId="0" fontId="0" fillId="28" borderId="75" xfId="0" applyFill="1" applyBorder="1" applyAlignment="1">
      <alignment horizontal="center"/>
    </xf>
    <xf numFmtId="0" fontId="0" fillId="28" borderId="76" xfId="0" applyFill="1" applyBorder="1" applyAlignment="1">
      <alignment horizontal="center"/>
    </xf>
    <xf numFmtId="0" fontId="0" fillId="28" borderId="74" xfId="0" applyFill="1" applyBorder="1" applyAlignment="1">
      <alignment horizontal="center" vertical="center"/>
    </xf>
    <xf numFmtId="0" fontId="0" fillId="28" borderId="75" xfId="0" applyFill="1" applyBorder="1" applyAlignment="1">
      <alignment horizontal="center" vertical="center"/>
    </xf>
    <xf numFmtId="0" fontId="0" fillId="28" borderId="76" xfId="0" applyFill="1" applyBorder="1" applyAlignment="1">
      <alignment horizontal="center" vertical="center"/>
    </xf>
    <xf numFmtId="0" fontId="0" fillId="8" borderId="75" xfId="0" applyFill="1" applyBorder="1"/>
    <xf numFmtId="0" fontId="0" fillId="8" borderId="76" xfId="0" applyFill="1" applyBorder="1"/>
    <xf numFmtId="0" fontId="1" fillId="8" borderId="75" xfId="0" applyFont="1" applyFill="1" applyBorder="1" applyAlignment="1">
      <alignment horizontal="center"/>
    </xf>
    <xf numFmtId="0" fontId="1" fillId="8" borderId="0" xfId="0" applyFont="1" applyFill="1"/>
    <xf numFmtId="0" fontId="1" fillId="8" borderId="69" xfId="0" applyFont="1" applyFill="1" applyBorder="1"/>
    <xf numFmtId="0" fontId="1" fillId="8" borderId="20" xfId="0" applyFont="1" applyFill="1" applyBorder="1" applyAlignment="1">
      <alignment horizontal="center"/>
    </xf>
    <xf numFmtId="0" fontId="1" fillId="8" borderId="21" xfId="0" applyFont="1" applyFill="1" applyBorder="1" applyAlignment="1">
      <alignment horizontal="center"/>
    </xf>
    <xf numFmtId="0" fontId="1" fillId="8" borderId="22" xfId="0" applyFont="1" applyFill="1" applyBorder="1" applyAlignment="1">
      <alignment horizontal="center"/>
    </xf>
    <xf numFmtId="0" fontId="17" fillId="8" borderId="1" xfId="0" applyFont="1" applyFill="1" applyBorder="1"/>
    <xf numFmtId="0" fontId="17" fillId="8" borderId="1" xfId="0" applyFont="1" applyFill="1" applyBorder="1" applyAlignment="1">
      <alignment horizontal="right" vertical="center"/>
    </xf>
    <xf numFmtId="0" fontId="1" fillId="8" borderId="74" xfId="0" applyFont="1" applyFill="1" applyBorder="1"/>
    <xf numFmtId="0" fontId="6" fillId="8" borderId="20" xfId="0" applyFont="1" applyFill="1" applyBorder="1" applyAlignment="1">
      <alignment horizontal="center"/>
    </xf>
    <xf numFmtId="0" fontId="6" fillId="8" borderId="21" xfId="0" applyFont="1" applyFill="1" applyBorder="1" applyAlignment="1">
      <alignment horizontal="center"/>
    </xf>
    <xf numFmtId="0" fontId="6" fillId="8" borderId="22" xfId="0" applyFont="1" applyFill="1" applyBorder="1" applyAlignment="1">
      <alignment horizontal="center"/>
    </xf>
    <xf numFmtId="165" fontId="0" fillId="0" borderId="68" xfId="0" applyNumberFormat="1" applyBorder="1"/>
    <xf numFmtId="0" fontId="0" fillId="0" borderId="18" xfId="0" applyBorder="1"/>
    <xf numFmtId="1" fontId="0" fillId="2" borderId="4" xfId="0" applyNumberFormat="1" applyFill="1" applyBorder="1"/>
    <xf numFmtId="1" fontId="5" fillId="0" borderId="4" xfId="0" applyNumberFormat="1" applyFont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 wrapText="1"/>
    </xf>
    <xf numFmtId="0" fontId="0" fillId="2" borderId="1" xfId="0" applyNumberFormat="1" applyFill="1" applyBorder="1" applyAlignment="1">
      <alignment horizontal="center"/>
    </xf>
    <xf numFmtId="0" fontId="0" fillId="2" borderId="0" xfId="0" applyNumberFormat="1" applyFill="1" applyBorder="1" applyAlignment="1">
      <alignment horizontal="right"/>
    </xf>
    <xf numFmtId="0" fontId="0" fillId="2" borderId="0" xfId="0" applyNumberFormat="1" applyFill="1" applyBorder="1"/>
    <xf numFmtId="0" fontId="1" fillId="8" borderId="74" xfId="0" applyFont="1" applyFill="1" applyBorder="1" applyAlignment="1">
      <alignment horizontal="center" vertical="center"/>
    </xf>
    <xf numFmtId="0" fontId="1" fillId="8" borderId="75" xfId="0" applyFont="1" applyFill="1" applyBorder="1" applyAlignment="1">
      <alignment horizontal="center" vertical="center"/>
    </xf>
    <xf numFmtId="0" fontId="1" fillId="8" borderId="76" xfId="0" applyFont="1" applyFill="1" applyBorder="1" applyAlignment="1">
      <alignment horizontal="center" vertical="center"/>
    </xf>
    <xf numFmtId="0" fontId="36" fillId="8" borderId="6" xfId="0" applyFont="1" applyFill="1" applyBorder="1" applyAlignment="1">
      <alignment vertical="center"/>
    </xf>
    <xf numFmtId="0" fontId="36" fillId="8" borderId="8" xfId="0" applyFont="1" applyFill="1" applyBorder="1" applyAlignment="1">
      <alignment vertical="center" wrapText="1"/>
    </xf>
    <xf numFmtId="0" fontId="37" fillId="8" borderId="1" xfId="0" applyFont="1" applyFill="1" applyBorder="1" applyAlignment="1">
      <alignment vertical="center"/>
    </xf>
    <xf numFmtId="0" fontId="37" fillId="8" borderId="1" xfId="0" applyFont="1" applyFill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20" fillId="0" borderId="0" xfId="0" applyFont="1" applyBorder="1" applyAlignment="1">
      <alignment vertical="center" wrapText="1"/>
    </xf>
    <xf numFmtId="0" fontId="1" fillId="0" borderId="68" xfId="0" applyFont="1" applyBorder="1" applyAlignment="1">
      <alignment vertical="center"/>
    </xf>
    <xf numFmtId="0" fontId="37" fillId="8" borderId="74" xfId="0" applyFont="1" applyFill="1" applyBorder="1" applyAlignment="1">
      <alignment horizontal="center" vertical="center"/>
    </xf>
    <xf numFmtId="0" fontId="37" fillId="8" borderId="75" xfId="0" applyFont="1" applyFill="1" applyBorder="1" applyAlignment="1">
      <alignment horizontal="center" vertical="center"/>
    </xf>
    <xf numFmtId="0" fontId="37" fillId="8" borderId="76" xfId="0" applyFont="1" applyFill="1" applyBorder="1" applyAlignment="1">
      <alignment horizontal="center" vertical="center"/>
    </xf>
  </cellXfs>
  <cellStyles count="4">
    <cellStyle name="Normal" xfId="0" builtinId="0"/>
    <cellStyle name="Normal 2" xfId="1"/>
    <cellStyle name="Normal 3" xfId="2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('[1]Cricket-scorecard'!$B$74:$B$83,'[1]Cricket-scorecard'!$D$74:$D$83,'[1]Cricket-scorecard'!$F$74:$F$83,'[1]Cricket-scorecard'!$H$74:$H$83,'[1]Cricket-scorecard'!$J$74:$J$83)</c:f>
              <c:numCache>
                <c:formatCode>General</c:formatCode>
                <c:ptCount val="50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022912"/>
        <c:axId val="312024448"/>
      </c:lineChart>
      <c:catAx>
        <c:axId val="312022912"/>
        <c:scaling>
          <c:orientation val="minMax"/>
        </c:scaling>
        <c:delete val="0"/>
        <c:axPos val="b"/>
        <c:majorTickMark val="in"/>
        <c:minorTickMark val="none"/>
        <c:tickLblPos val="none"/>
        <c:crossAx val="312024448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3120244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202291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('[1]Cricket-scorecard'!$B$121:$B$130,'[1]Cricket-scorecard'!$D$121:$D$130,'[1]Cricket-scorecard'!$F$121:$F$130,'[1]Cricket-scorecard'!$H$121:$H$130,'[1]Cricket-scorecard'!$J$121:$J$130)</c:f>
              <c:numCache>
                <c:formatCode>General</c:formatCode>
                <c:ptCount val="50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031872"/>
        <c:axId val="312037760"/>
      </c:lineChart>
      <c:catAx>
        <c:axId val="312031872"/>
        <c:scaling>
          <c:orientation val="minMax"/>
        </c:scaling>
        <c:delete val="0"/>
        <c:axPos val="b"/>
        <c:majorTickMark val="in"/>
        <c:minorTickMark val="none"/>
        <c:tickLblPos val="none"/>
        <c:crossAx val="312037760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312037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203187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Radio" firstButton="1" fmlaLink="$A$3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</xdr:colOff>
      <xdr:row>71</xdr:row>
      <xdr:rowOff>152400</xdr:rowOff>
    </xdr:from>
    <xdr:to>
      <xdr:col>12</xdr:col>
      <xdr:colOff>619125</xdr:colOff>
      <xdr:row>82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119</xdr:row>
      <xdr:rowOff>0</xdr:rowOff>
    </xdr:from>
    <xdr:to>
      <xdr:col>12</xdr:col>
      <xdr:colOff>590550</xdr:colOff>
      <xdr:row>129</xdr:row>
      <xdr:rowOff>142875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5</xdr:row>
          <xdr:rowOff>85725</xdr:rowOff>
        </xdr:from>
        <xdr:to>
          <xdr:col>2</xdr:col>
          <xdr:colOff>200025</xdr:colOff>
          <xdr:row>7</xdr:row>
          <xdr:rowOff>0</xdr:rowOff>
        </xdr:to>
        <xdr:sp macro="" textlink="">
          <xdr:nvSpPr>
            <xdr:cNvPr id="16385" name="Option Button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Bat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tonehl/Downloads/LVCC%20vs%20Villan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Cricket-scorecard"/>
      <sheetName val="Compatibility Report"/>
    </sheetNames>
    <sheetDataSet>
      <sheetData sheetId="0" refreshError="1"/>
      <sheetData sheetId="1"/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erbert Smith Freehills" refreshedDate="42641.610757638889" createdVersion="4" refreshedVersion="4" minRefreshableVersion="3" recordCount="2138">
  <cacheSource type="worksheet">
    <worksheetSource ref="A1:E2139" sheet="1710"/>
  </cacheSource>
  <cacheFields count="7">
    <cacheField name="Season" numFmtId="0">
      <sharedItems count="52">
        <s v="1964/65"/>
        <s v="1962/63"/>
        <s v="1961/62"/>
        <s v="1960/61"/>
        <s v="1959/60"/>
        <s v="1958/59"/>
        <s v="1957/58"/>
        <s v="1955/56"/>
        <s v="1956/57"/>
        <s v="1965/66"/>
        <s v="1966/67"/>
        <s v="1967/68"/>
        <s v="1968/69"/>
        <s v="1969/70"/>
        <s v="1970/71"/>
        <s v="1971/72"/>
        <s v="1972/73"/>
        <s v="1973/74"/>
        <s v="1974/75"/>
        <s v="1975/76"/>
        <s v="1976/77"/>
        <s v="1977/78"/>
        <s v="1978/79"/>
        <s v="1979/80"/>
        <s v="1980/81"/>
        <s v="1981/82"/>
        <s v="1982/83"/>
        <s v="1983/84"/>
        <s v="1984/85"/>
        <s v="1985/86"/>
        <s v="1986/87"/>
        <s v="1987/88"/>
        <s v="1988/89"/>
        <s v="1989/90"/>
        <s v="1990/91"/>
        <s v="1991/92"/>
        <s v="1992/93"/>
        <s v="1993/94"/>
        <s v="1994/95"/>
        <s v="1995/96"/>
        <s v="1996/97"/>
        <s v="1997/98"/>
        <s v="1998/99"/>
        <s v="1999/00"/>
        <s v="1937/38"/>
        <s v="1947/48"/>
        <s v="1948/49"/>
        <s v="1949/50"/>
        <s v="1950/51"/>
        <s v="1951/52"/>
        <s v="1954/55"/>
        <s v="1963/64"/>
      </sharedItems>
    </cacheField>
    <cacheField name="Name" numFmtId="0">
      <sharedItems count="548">
        <s v="Parnell N"/>
        <s v="Jennings C"/>
        <s v="Warner M"/>
        <s v="Sunderland P"/>
        <s v="Boldiston I"/>
        <s v="Scholes N"/>
        <s v="Anderson J"/>
        <s v="Viol M"/>
        <s v="Schwab A"/>
        <s v="Melville A"/>
        <s v="Hill R"/>
        <s v="Teasdale D"/>
        <s v="Luff H"/>
        <s v="Wright W"/>
        <s v="Sykes B"/>
        <s v="Melville E"/>
        <s v="Lebrouq B"/>
        <s v="Fergie G"/>
        <s v="Schwat A"/>
        <s v="Packer M"/>
        <s v="Blanksby B"/>
        <s v="Sykes R"/>
        <s v="Carter D"/>
        <s v="Stewart R"/>
        <s v="Kendall T"/>
        <s v="Teasdale"/>
        <s v="Chambers"/>
        <s v="Sunderland D"/>
        <s v="Getley E"/>
        <s v="Nokes W"/>
        <s v="Smith P"/>
        <s v="Parlby A"/>
        <s v="Tarp J"/>
        <s v="Rivia J"/>
        <s v="Warner P"/>
        <s v="Martin I"/>
        <s v="Chambers B"/>
        <s v="Simpson D"/>
        <s v="Boldiston J"/>
        <s v="Teasdale J"/>
        <s v="Manncke E"/>
        <s v="Anderson G"/>
        <s v="Smith B"/>
        <s v="Bryant P"/>
        <s v="Sunderland"/>
        <s v="Langham R"/>
        <s v="McLellan P"/>
        <s v="Abblett R"/>
        <s v="Maquire"/>
        <s v="Mahncke E"/>
        <s v="Reid S"/>
        <s v="Bennett G"/>
        <s v="Nancarrow D"/>
        <s v="DeKretser D"/>
        <s v="Doherty C"/>
        <s v="Barrow I"/>
        <s v="Hensley B"/>
        <s v="Robinson G"/>
        <s v="Hall G"/>
        <s v="Butler J"/>
        <s v="Cameron B"/>
        <s v="Mathews T"/>
        <s v="Dingle R"/>
        <s v="Webber G"/>
        <s v="Lang B"/>
        <s v="Meehan P"/>
        <s v="Mansell P"/>
        <s v="Moss S"/>
        <s v="Owen R"/>
        <s v="Dickenson J"/>
        <s v="Booth B"/>
        <s v="Roodhouse M"/>
        <s v="Ravenhall G"/>
        <s v="Gwilliam R"/>
        <s v="Foster J"/>
        <s v="Daniel S"/>
        <s v="Malligan J"/>
        <s v="Gibson I"/>
        <s v="Jackson N"/>
        <s v="Jones F"/>
        <s v="Hall P"/>
        <s v="Aitkin R"/>
        <s v="Baxter A"/>
        <s v="Grose J"/>
        <s v="Giffen A"/>
        <s v="Kline L"/>
        <s v="McLean M"/>
        <s v="Hill I"/>
        <s v="Lock M"/>
        <s v="Fumedge J"/>
        <s v="Brinkworth D"/>
        <s v="McLean R"/>
        <s v="Price D"/>
        <s v="Pond R"/>
        <s v="Millane D"/>
        <s v="Roney R"/>
        <s v="Hill G"/>
        <s v="Todd G"/>
        <s v="Baker N"/>
        <s v="Nugent T"/>
        <s v="Burke M"/>
        <s v="McPherson C"/>
        <s v="Furmedge J"/>
        <s v="Marshall A"/>
        <s v="Marshall J"/>
        <s v="McClean R"/>
        <s v="Watkin A"/>
        <s v="Moir M"/>
        <s v="Philp J"/>
        <s v="Perriman D"/>
        <s v="Hecke G"/>
        <s v="Weir T"/>
        <s v="Luff R"/>
        <s v="Lang E"/>
        <s v="Van S"/>
        <s v="Kerr A"/>
        <s v="Linsell D"/>
        <s v="Fielden M"/>
        <s v="Considine I"/>
        <s v="Pease M"/>
        <s v="Giffin A"/>
        <s v="Hilderbrandt C"/>
        <s v="Howard G"/>
        <s v="McMahon A"/>
        <s v="Fielden R"/>
        <s v="Vadiveloo P"/>
        <s v="Hill B"/>
        <s v="Castersen S"/>
        <s v="Edgar J"/>
        <s v="Swanton M"/>
        <s v="Hutchinson N"/>
        <s v="Miller D"/>
        <s v="de Niese S"/>
        <s v="Goodenough W"/>
        <s v="Lemercier D"/>
        <s v="Young R"/>
        <s v="Blacker N"/>
        <s v="Nell C"/>
        <s v="Whitehead S"/>
        <s v="Bain C"/>
        <s v="Wulz R"/>
        <s v="Taylor G"/>
        <s v="Ward M"/>
        <s v="Hall S"/>
        <s v="Parsons C"/>
        <s v="Hawkins M"/>
        <s v="Clements G"/>
        <s v="Konstant S"/>
        <s v="Grimmer D"/>
        <s v="Desperles D"/>
        <s v="Raux F"/>
        <s v="Powell D"/>
        <s v="Hawkins P"/>
        <s v="Phillips D"/>
        <s v="Thomson G"/>
        <s v="Gurnett S"/>
        <s v="Landford B"/>
        <s v="Moller S"/>
        <s v="Grose P"/>
        <s v="Black M"/>
        <s v="Rielly M"/>
        <s v="Cooper R"/>
        <s v="Kerr J"/>
        <s v="Collins J"/>
        <s v="Judkins A"/>
        <s v="Smythe W"/>
        <s v="Grace M"/>
        <s v="Footman D"/>
        <s v="Bates S"/>
        <s v="Connell S"/>
        <s v="Gladstone D"/>
        <s v="Mathers G"/>
        <s v="Albon J"/>
        <s v="Power D"/>
        <s v="Weymss R"/>
        <s v="Mieczkowski J"/>
        <s v="Hadson M"/>
        <s v="Warner Mike"/>
        <s v="Knight S"/>
        <s v="Tovey T"/>
        <s v="Cambareri V"/>
        <s v="Grace A"/>
        <s v="Clancy J"/>
        <s v="Parkin R"/>
        <s v="Fincher L"/>
        <s v="Bretherick G"/>
        <s v="Judkins C"/>
        <s v="Heagney A"/>
        <s v="Stewart S"/>
        <s v="Cavill A"/>
        <s v="Henson M"/>
        <s v="Salan D"/>
        <s v="Grant A"/>
        <s v="Wain S"/>
        <s v="Stevenson T"/>
        <s v="Edmonds A"/>
        <s v="Barnet P"/>
        <s v="Rowe C"/>
        <s v="Muckian G"/>
        <s v="Siriwardane R"/>
        <s v="Blackman S"/>
        <s v="Bobetic I"/>
        <s v="Amarasekara S"/>
        <s v="Van Derpas S"/>
        <s v="Berryman S"/>
        <s v="Richardson A"/>
        <s v="Fernando N"/>
        <s v="Bohun S"/>
        <s v="Davies E"/>
        <s v="Dean-Johns L"/>
        <s v="Eddie S"/>
        <s v="Vanderpass S"/>
        <s v="Young D"/>
        <s v="Warner Matt"/>
        <s v="Sowersby J"/>
        <s v="Hawkins A"/>
        <s v="Birt J"/>
        <s v="Hathurusinge C"/>
        <s v="Berryman R"/>
        <s v="Bacash S"/>
        <s v="Muscat P"/>
        <s v="Perera K"/>
        <s v="Mordini M"/>
        <s v="Hassold G"/>
        <s v="Vanderwert S"/>
        <s v="Urrutia W"/>
        <s v="Silva S"/>
        <s v="Privitera L"/>
        <s v="Samparakkoby A"/>
        <s v="Sotiropoulos"/>
        <s v="Stehn K"/>
        <s v="Perera R"/>
        <s v="Wilson M"/>
        <s v="Horn P"/>
        <s v="Perera S"/>
        <s v="Karyiswasam"/>
        <s v="Patterson C"/>
        <s v="Horn D"/>
        <s v="Cocking H"/>
        <s v="Lee W"/>
        <s v="Ashley H"/>
        <s v="Clarke D"/>
        <s v="Kirton A"/>
        <s v="Williams G"/>
        <s v="Sharpe H"/>
        <s v="Tatterson R"/>
        <s v="Guthrie"/>
        <s v="Charman"/>
        <s v="Blake H"/>
        <s v="Miles R"/>
        <s v="Watten"/>
        <s v="Nokes C"/>
        <s v="Gaslepp"/>
        <s v="Luke G"/>
        <s v="Tweedale"/>
        <s v="Hodgetts"/>
        <s v="Kirsten A"/>
        <s v="Nichols M"/>
        <s v="Luscombe J"/>
        <s v="Cutler I"/>
        <s v="Strachan D"/>
        <s v="Massey G"/>
        <s v="Johansen C"/>
        <s v="Arnold M"/>
        <s v="Rogers H"/>
        <s v="Bissett P"/>
        <s v="Nicholls M"/>
        <s v="King D"/>
        <s v="Riseborough"/>
        <s v="Harrison N"/>
        <s v="Hayes G"/>
        <s v="Devaus B"/>
        <s v="Lapthorne"/>
        <s v="Plowman"/>
        <s v="Pitt R"/>
        <s v="Watson B"/>
        <s v="Jackson B"/>
        <s v="Bissett B"/>
        <s v="McGowan"/>
        <s v="Cavanagh"/>
        <s v="Harrison"/>
        <s v="Veitch F"/>
        <s v="Hughes K"/>
        <s v="Warner G"/>
        <s v="Whitfield G"/>
        <s v="Merrett S"/>
        <s v="Merrett R"/>
        <s v="Burton V"/>
        <s v="Burton J"/>
        <s v="Dynes"/>
        <s v="Grump"/>
        <s v="Woolley"/>
        <s v="Merrett G"/>
        <s v="Burton B"/>
        <s v="Cantrell"/>
        <s v="Strachan"/>
        <s v="Mahnke E"/>
        <s v="Boldiston K"/>
        <s v="Grame J"/>
        <s v="Blaine E"/>
        <s v="Game E"/>
        <s v="Warner A"/>
        <s v="Norman B"/>
        <s v="McLellan A"/>
        <s v="Syrad J"/>
        <s v="Considine A"/>
        <s v="Mitchell G"/>
        <s v="Davey J"/>
        <s v="Vine B"/>
        <s v="Hall M"/>
        <s v="Simpson N"/>
        <s v="Albers B"/>
        <s v="Wright R"/>
        <s v="Griffiths"/>
        <s v="Dwyer"/>
        <s v="Adams"/>
        <s v="Sicree N"/>
        <s v="Jackman"/>
        <s v="Healey"/>
        <s v="Cameron"/>
        <s v="Anderson"/>
        <s v="O'Connor"/>
        <s v="Miles M"/>
        <s v="Abblett L"/>
        <s v="Connor M"/>
        <s v="Deviers L"/>
        <s v="McIvor"/>
        <s v="Sunderland I"/>
        <s v="Taplin G"/>
        <s v="Boldiston W"/>
        <s v="Japp D"/>
        <s v="Graham N "/>
        <s v="Maguire B"/>
        <s v="Adams M"/>
        <s v="Blanksby"/>
        <s v="Coxhill"/>
        <s v="McGuire"/>
        <s v="Burns"/>
        <s v="Mills"/>
        <s v="Burns A"/>
        <s v="Rivis J"/>
        <s v="Graham D"/>
        <s v="Cano D?"/>
        <s v="O'Donnell P"/>
        <s v="Cooper I"/>
        <s v="Dillon P"/>
        <s v="Bruce G"/>
        <s v="O'Donnell F"/>
        <s v="Rapson D"/>
        <s v="Frail M"/>
        <s v="Guyatt J"/>
        <s v="Moran L"/>
        <s v="Hughes T"/>
        <s v="Carter"/>
        <s v="Harris R"/>
        <s v="Williams N"/>
        <s v="Warner Max"/>
        <s v="Fenton K"/>
        <s v="Clarkson G"/>
        <s v="Thompson G"/>
        <s v="Wynd P"/>
        <s v="Meehan Peter"/>
        <s v="Meehan Pat"/>
        <s v="Mills R"/>
        <s v="Jones C"/>
        <s v="Roscoe R"/>
        <s v="Palmer R"/>
        <s v="LeBroeq B"/>
        <s v="Fitzgerald I"/>
        <s v="Lang Bram"/>
        <s v="Lang Sam"/>
        <s v="Eaton G"/>
        <s v="Goldsworthy M"/>
        <s v="Kennedy R"/>
        <s v="Bloom D"/>
        <s v="Corlett S"/>
        <s v="Simpson H"/>
        <s v="Frause J"/>
        <s v="Hensley P"/>
        <s v="Gow G"/>
        <s v="Carr D"/>
        <s v="Beaton J"/>
        <s v="Cromarty R"/>
        <s v="Woodruff J"/>
        <s v="Bibby C"/>
        <s v="Higgins R"/>
        <s v="Kennedy S"/>
        <s v="Townsend R"/>
        <s v="Bolitho P"/>
        <s v="Trezise P"/>
        <s v="Nugent R"/>
        <s v="Beech D"/>
        <s v="Ebbott G"/>
        <s v="De La Harde N"/>
        <s v="Woodbridge G"/>
        <s v="Holden J"/>
        <s v="Tennison N"/>
        <s v="Zimmer K"/>
        <s v="Hynniven R"/>
        <s v="Derwent F"/>
        <s v="Crofts J"/>
        <s v="Kiker G"/>
        <s v="Jans D"/>
        <s v="Warner C"/>
        <s v="O'Donnel D"/>
        <s v="Rowd R"/>
        <s v="Miller C"/>
        <s v="Burke P"/>
        <s v="Jones P"/>
        <s v="Hartland G"/>
        <s v="Revlins R"/>
        <s v="Vadivaloo P"/>
        <s v="Gibbs R"/>
        <s v="Parkin N"/>
        <s v="Magnusson A"/>
        <s v="Castersens S"/>
        <s v="Grose R"/>
        <s v="Fox H"/>
        <s v="Andrews D"/>
        <s v="Ferguson R"/>
        <s v="O'Connor C"/>
        <s v="Hendry M"/>
        <s v="Farrell A"/>
        <s v="Foreham P"/>
        <s v="Stone G"/>
        <s v="Gleeson J"/>
        <s v="Hall B"/>
        <s v="O'Malley M"/>
        <s v="Moore T"/>
        <s v="Tamblyn T"/>
        <s v="Loorham S"/>
        <s v="Cambereri V"/>
        <s v="Bacon C"/>
        <s v="McClellan M"/>
        <s v="Swanton P"/>
        <s v="Rice C"/>
        <s v="Reilly M"/>
        <s v="Mollier S"/>
        <s v="Landform B"/>
        <s v="Casterton S"/>
        <s v="Tolson R"/>
        <s v="Nash A"/>
        <s v="Sharma N"/>
        <s v="Elliott R"/>
        <s v="Moore A"/>
        <s v="Avery S"/>
        <s v="Riley M"/>
        <s v="Forehan S"/>
        <s v="Smyth W"/>
        <s v="Raux D"/>
        <s v="Judd C"/>
        <s v="Templeton C"/>
        <s v="Gill J"/>
        <s v="Wemyss R"/>
        <s v="Croxford A"/>
        <s v="Byass D"/>
        <s v="McDonnell R"/>
        <s v="Mau M"/>
        <s v="Barnett P"/>
        <s v="Warner MR"/>
        <s v="Clarke M"/>
        <s v="Bourke J"/>
        <s v="Crawley P"/>
        <s v="Beacon K"/>
        <s v="Marner Mike"/>
        <s v="Dekretser Dale"/>
        <s v="Smith N"/>
        <s v="Turner C"/>
        <s v="Linley"/>
        <s v="Brock P"/>
        <s v="Lee H"/>
        <s v="Clegg G"/>
        <s v="Camerotto S"/>
        <s v="Glinderman C"/>
        <s v="Manning R"/>
        <s v="Channon A"/>
        <s v="Dann J"/>
        <s v="Conlan D"/>
        <s v="Sirawardane R"/>
        <s v="Morrison J"/>
        <s v="Foots J"/>
        <s v="Deane-Johns L"/>
        <s v="Miles C"/>
        <s v="Alligan T"/>
        <s v="Hawkins T"/>
        <s v="Woods C"/>
        <s v="Price C"/>
        <s v="Cosma T"/>
        <s v="Benton C"/>
        <s v="Morris G"/>
        <s v="Avil C"/>
        <s v="Murray I"/>
        <s v="Perry D"/>
        <s v="Kish S"/>
        <s v="Richardson "/>
        <s v="Sowersby"/>
        <s v="Fernando"/>
        <s v="Fincher "/>
        <s v="Fielden"/>
        <s v="Sekulitch M"/>
        <s v="Wilkinson D"/>
        <s v="Glosso P"/>
        <s v="Judkins"/>
        <s v="Hutton M"/>
        <s v="Herdon J"/>
        <s v="Bohen S"/>
        <s v="Coy J"/>
        <s v="Pollock"/>
        <s v="Smallcombe"/>
        <s v="Lebrocq B"/>
        <s v="Butler M"/>
        <s v="O'Callaghan K"/>
        <s v="Stanbury G"/>
        <s v="Wells T"/>
        <s v="Davies P"/>
        <s v="Lang S.B Jnr"/>
        <s v="Monson J"/>
        <s v="Simpson L"/>
        <s v="Hill I Jnr"/>
        <s v="Hill I "/>
        <s v="Harvie P"/>
        <s v="Squire G"/>
        <s v="Kerause J"/>
        <s v="Eske F"/>
        <s v="Krause J"/>
        <s v="Beaton D"/>
        <s v="Lang W"/>
        <s v="Rawlings P"/>
        <s v="Clark M"/>
        <s v="McKay D"/>
        <s v="Warner L"/>
        <s v="Lee D"/>
        <s v="Miller S"/>
        <s v="Hadler R"/>
        <s v="Robertson C"/>
        <s v="Dwyer A"/>
        <s v="Sunderland A"/>
        <s v="DeKretser Dave"/>
        <s v="Williams A"/>
        <s v="Hynninen R"/>
        <s v="Vancuylenburg A"/>
        <s v="Sullivan N"/>
        <s v="Tennyson J"/>
        <s v="Holmes P"/>
        <s v="Tennyson M"/>
        <s v="Thorp R"/>
        <s v="Bergin B"/>
        <s v="Warner C "/>
      </sharedItems>
    </cacheField>
    <cacheField name="XI" numFmtId="0">
      <sharedItems containsBlank="1"/>
    </cacheField>
    <cacheField name="Games" numFmtId="0">
      <sharedItems containsBlank="1" containsMixedTypes="1" containsNumber="1" containsInteger="1" minValue="1" maxValue="14"/>
    </cacheField>
    <cacheField name="Inn's" numFmtId="0">
      <sharedItems containsBlank="1" containsMixedTypes="1" containsNumber="1" minValue="0" maxValue="21"/>
    </cacheField>
    <cacheField name="N.O." numFmtId="0">
      <sharedItems containsBlank="1" containsMixedTypes="1" containsNumber="1" containsInteger="1" minValue="0" maxValue="8"/>
    </cacheField>
    <cacheField name="Runs" numFmtId="0">
      <sharedItems containsBlank="1" containsMixedTypes="1" containsNumber="1" containsInteger="1" minValue="0" maxValue="66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38">
  <r>
    <x v="0"/>
    <x v="0"/>
    <s v="Senior"/>
    <n v="13"/>
    <n v="18"/>
    <n v="1"/>
    <n v="622"/>
  </r>
  <r>
    <x v="0"/>
    <x v="1"/>
    <s v="Senior"/>
    <n v="4"/>
    <n v="5"/>
    <n v="1"/>
    <n v="111"/>
  </r>
  <r>
    <x v="0"/>
    <x v="2"/>
    <s v="Senior"/>
    <n v="5"/>
    <n v="6"/>
    <n v="3"/>
    <n v="69"/>
  </r>
  <r>
    <x v="0"/>
    <x v="3"/>
    <s v="Senior"/>
    <n v="13"/>
    <n v="16"/>
    <n v="1"/>
    <n v="333"/>
  </r>
  <r>
    <x v="0"/>
    <x v="4"/>
    <s v="Senior"/>
    <n v="13"/>
    <n v="17"/>
    <n v="2"/>
    <n v="303"/>
  </r>
  <r>
    <x v="0"/>
    <x v="5"/>
    <s v="Senior"/>
    <n v="13"/>
    <n v="17"/>
    <n v="2"/>
    <n v="235"/>
  </r>
  <r>
    <x v="0"/>
    <x v="6"/>
    <s v="Senior"/>
    <n v="8"/>
    <n v="12"/>
    <n v="3"/>
    <n v="135"/>
  </r>
  <r>
    <x v="0"/>
    <x v="7"/>
    <s v="Senior"/>
    <n v="12"/>
    <n v="9"/>
    <n v="3"/>
    <n v="85"/>
  </r>
  <r>
    <x v="0"/>
    <x v="8"/>
    <s v="Senior"/>
    <n v="10"/>
    <n v="15"/>
    <n v="2"/>
    <n v="164"/>
  </r>
  <r>
    <x v="0"/>
    <x v="9"/>
    <s v="Senior"/>
    <n v="7"/>
    <n v="10"/>
    <n v="3"/>
    <n v="77"/>
  </r>
  <r>
    <x v="0"/>
    <x v="10"/>
    <s v="Senior"/>
    <n v="6"/>
    <n v="9"/>
    <n v="1"/>
    <n v="86"/>
  </r>
  <r>
    <x v="0"/>
    <x v="11"/>
    <s v="Senior"/>
    <n v="13"/>
    <n v="14"/>
    <n v="3"/>
    <n v="9"/>
  </r>
  <r>
    <x v="0"/>
    <x v="12"/>
    <s v="Senior"/>
    <n v="1"/>
    <n v="1"/>
    <m/>
    <n v="6"/>
  </r>
  <r>
    <x v="0"/>
    <x v="13"/>
    <s v="Senior"/>
    <n v="13"/>
    <n v="13"/>
    <n v="5"/>
    <n v="42"/>
  </r>
  <r>
    <x v="0"/>
    <x v="14"/>
    <s v="Senior"/>
    <n v="3"/>
    <n v="2"/>
    <n v="1"/>
    <n v="5"/>
  </r>
  <r>
    <x v="0"/>
    <x v="15"/>
    <s v="Senior"/>
    <n v="3"/>
    <n v="5"/>
    <m/>
    <n v="8"/>
  </r>
  <r>
    <x v="0"/>
    <x v="16"/>
    <s v="Senior"/>
    <n v="6"/>
    <n v="6"/>
    <n v="1"/>
    <n v="4"/>
  </r>
  <r>
    <x v="1"/>
    <x v="17"/>
    <s v="A"/>
    <n v="12"/>
    <n v="11.003861003861005"/>
    <m/>
    <n v="285"/>
  </r>
  <r>
    <x v="1"/>
    <x v="12"/>
    <s v="A"/>
    <n v="12"/>
    <n v="11.000662690523525"/>
    <m/>
    <n v="166"/>
  </r>
  <r>
    <x v="1"/>
    <x v="18"/>
    <s v="A"/>
    <n v="11"/>
    <n v="11.001642036124794"/>
    <m/>
    <n v="402"/>
  </r>
  <r>
    <x v="1"/>
    <x v="3"/>
    <s v="A"/>
    <n v="12"/>
    <n v="11.001378043178686"/>
    <m/>
    <n v="479"/>
  </r>
  <r>
    <x v="1"/>
    <x v="6"/>
    <s v="A"/>
    <n v="12"/>
    <n v="10"/>
    <m/>
    <n v="333"/>
  </r>
  <r>
    <x v="1"/>
    <x v="2"/>
    <s v="A"/>
    <n v="10"/>
    <n v="9"/>
    <m/>
    <n v="171"/>
  </r>
  <r>
    <x v="1"/>
    <x v="19"/>
    <s v="A"/>
    <n v="9"/>
    <n v="9.0054815974941267"/>
    <m/>
    <n v="115"/>
  </r>
  <r>
    <x v="1"/>
    <x v="9"/>
    <s v="A"/>
    <n v="10"/>
    <n v="8"/>
    <m/>
    <n v="140"/>
  </r>
  <r>
    <x v="1"/>
    <x v="20"/>
    <s v="A"/>
    <n v="9"/>
    <n v="10"/>
    <m/>
    <n v="181"/>
  </r>
  <r>
    <x v="1"/>
    <x v="15"/>
    <s v="A"/>
    <n v="4"/>
    <n v="4"/>
    <m/>
    <n v="64"/>
  </r>
  <r>
    <x v="1"/>
    <x v="21"/>
    <s v="A"/>
    <n v="8"/>
    <n v="4"/>
    <m/>
    <n v="18"/>
  </r>
  <r>
    <x v="1"/>
    <x v="22"/>
    <s v="A"/>
    <n v="4"/>
    <n v="4"/>
    <m/>
    <n v="43"/>
  </r>
  <r>
    <x v="1"/>
    <x v="23"/>
    <s v="A"/>
    <n v="5"/>
    <n v="4"/>
    <m/>
    <n v="93"/>
  </r>
  <r>
    <x v="2"/>
    <x v="17"/>
    <s v="A"/>
    <n v="13"/>
    <n v="13.001912045889101"/>
    <m/>
    <n v="340"/>
  </r>
  <r>
    <x v="2"/>
    <x v="12"/>
    <s v="A"/>
    <n v="13"/>
    <n v="11.998616874135546"/>
    <m/>
    <n v="347"/>
  </r>
  <r>
    <x v="2"/>
    <x v="9"/>
    <s v="A"/>
    <n v="13"/>
    <n v="11.998456790123456"/>
    <m/>
    <n v="311"/>
  </r>
  <r>
    <x v="2"/>
    <x v="3"/>
    <s v="A"/>
    <n v="13"/>
    <n v="10"/>
    <m/>
    <n v="628"/>
  </r>
  <r>
    <x v="2"/>
    <x v="6"/>
    <s v="A"/>
    <n v="13"/>
    <n v="13"/>
    <m/>
    <n v="312"/>
  </r>
  <r>
    <x v="2"/>
    <x v="2"/>
    <s v="A"/>
    <n v="12"/>
    <n v="11.000321646831779"/>
    <m/>
    <n v="342"/>
  </r>
  <r>
    <x v="2"/>
    <x v="19"/>
    <s v="A"/>
    <n v="9"/>
    <n v="8"/>
    <m/>
    <n v="344"/>
  </r>
  <r>
    <x v="2"/>
    <x v="1"/>
    <s v="A"/>
    <n v="10"/>
    <n v="10"/>
    <m/>
    <n v="284"/>
  </r>
  <r>
    <x v="2"/>
    <x v="24"/>
    <s v="A"/>
    <n v="4"/>
    <n v="4"/>
    <m/>
    <n v="148"/>
  </r>
  <r>
    <x v="2"/>
    <x v="21"/>
    <s v="A"/>
    <n v="12"/>
    <n v="6"/>
    <m/>
    <n v="153"/>
  </r>
  <r>
    <x v="2"/>
    <x v="22"/>
    <s v="A"/>
    <n v="11"/>
    <n v="8"/>
    <m/>
    <n v="130"/>
  </r>
  <r>
    <x v="2"/>
    <x v="23"/>
    <s v="A"/>
    <n v="10"/>
    <n v="8.0013280212483391"/>
    <m/>
    <n v="241"/>
  </r>
  <r>
    <x v="3"/>
    <x v="17"/>
    <s v="A"/>
    <n v="13"/>
    <n v="13.000248570718371"/>
    <m/>
    <n v="523"/>
  </r>
  <r>
    <x v="3"/>
    <x v="12"/>
    <s v="A"/>
    <n v="12"/>
    <n v="12.006578947368421"/>
    <m/>
    <n v="219"/>
  </r>
  <r>
    <x v="3"/>
    <x v="9"/>
    <s v="A"/>
    <n v="13"/>
    <n v="15.003371544167228"/>
    <m/>
    <n v="445"/>
  </r>
  <r>
    <x v="3"/>
    <x v="3"/>
    <s v="A"/>
    <n v="13"/>
    <n v="12.002227791701477"/>
    <m/>
    <n v="431"/>
  </r>
  <r>
    <x v="3"/>
    <x v="6"/>
    <s v="A"/>
    <n v="13"/>
    <n v="11.00206611570248"/>
    <m/>
    <n v="426"/>
  </r>
  <r>
    <x v="3"/>
    <x v="2"/>
    <s v="A"/>
    <n v="9"/>
    <n v="7.001321003963012"/>
    <m/>
    <n v="212"/>
  </r>
  <r>
    <x v="3"/>
    <x v="19"/>
    <s v="A"/>
    <n v="13"/>
    <n v="9.0007087172218281"/>
    <m/>
    <n v="127"/>
  </r>
  <r>
    <x v="3"/>
    <x v="24"/>
    <s v="A"/>
    <n v="6"/>
    <n v="6.0007059654076951"/>
    <m/>
    <n v="170"/>
  </r>
  <r>
    <x v="3"/>
    <x v="20"/>
    <s v="A"/>
    <n v="12"/>
    <n v="9.0017513134851139"/>
    <m/>
    <n v="257"/>
  </r>
  <r>
    <x v="3"/>
    <x v="21"/>
    <s v="A"/>
    <n v="6"/>
    <n v="4"/>
    <m/>
    <n v="38"/>
  </r>
  <r>
    <x v="3"/>
    <x v="22"/>
    <s v="A"/>
    <s v="DNB"/>
    <m/>
    <m/>
    <n v="0"/>
  </r>
  <r>
    <x v="3"/>
    <x v="23"/>
    <s v="A"/>
    <s v="DNB"/>
    <m/>
    <m/>
    <n v="0"/>
  </r>
  <r>
    <x v="3"/>
    <x v="25"/>
    <s v="A"/>
    <n v="6"/>
    <n v="5"/>
    <m/>
    <n v="238"/>
  </r>
  <r>
    <x v="3"/>
    <x v="26"/>
    <s v="A"/>
    <n v="6"/>
    <n v="3"/>
    <m/>
    <n v="42"/>
  </r>
  <r>
    <x v="3"/>
    <x v="27"/>
    <s v="A"/>
    <n v="6"/>
    <n v="5"/>
    <m/>
    <n v="66"/>
  </r>
  <r>
    <x v="3"/>
    <x v="22"/>
    <s v="A"/>
    <n v="5"/>
    <n v="6.0022650056625144"/>
    <m/>
    <n v="53"/>
  </r>
  <r>
    <x v="3"/>
    <x v="1"/>
    <s v="A"/>
    <n v="1"/>
    <n v="1"/>
    <m/>
    <n v="17"/>
  </r>
  <r>
    <x v="4"/>
    <x v="17"/>
    <s v="A"/>
    <n v="13"/>
    <n v="18.010575016523461"/>
    <m/>
    <n v="545"/>
  </r>
  <r>
    <x v="4"/>
    <x v="12"/>
    <s v="A"/>
    <n v="12"/>
    <n v="12.03125"/>
    <m/>
    <n v="385"/>
  </r>
  <r>
    <x v="4"/>
    <x v="20"/>
    <s v="A"/>
    <n v="13"/>
    <n v="13.552304719845433"/>
    <m/>
    <n v="491"/>
  </r>
  <r>
    <x v="4"/>
    <x v="24"/>
    <s v="A"/>
    <n v="7"/>
    <n v="8.0015313935681469"/>
    <m/>
    <n v="209"/>
  </r>
  <r>
    <x v="4"/>
    <x v="3"/>
    <s v="A"/>
    <n v="11"/>
    <n v="9.0101010101010104"/>
    <m/>
    <n v="446"/>
  </r>
  <r>
    <x v="4"/>
    <x v="19"/>
    <s v="A"/>
    <n v="12"/>
    <n v="8.0160857908847198"/>
    <m/>
    <n v="299"/>
  </r>
  <r>
    <x v="4"/>
    <x v="2"/>
    <s v="A"/>
    <n v="8"/>
    <n v="9.0010405827263273"/>
    <m/>
    <n v="173"/>
  </r>
  <r>
    <x v="4"/>
    <x v="9"/>
    <s v="A"/>
    <n v="5"/>
    <n v="5"/>
    <m/>
    <n v="144"/>
  </r>
  <r>
    <x v="4"/>
    <x v="6"/>
    <s v="A"/>
    <n v="13"/>
    <n v="13.002114164904862"/>
    <m/>
    <n v="123"/>
  </r>
  <r>
    <x v="4"/>
    <x v="28"/>
    <s v="A"/>
    <n v="8"/>
    <n v="4"/>
    <m/>
    <n v="126"/>
  </r>
  <r>
    <x v="4"/>
    <x v="21"/>
    <s v="A"/>
    <n v="9"/>
    <n v="8.0052493438320216"/>
    <m/>
    <n v="61"/>
  </r>
  <r>
    <x v="5"/>
    <x v="17"/>
    <s v="A"/>
    <n v="11"/>
    <m/>
    <m/>
    <n v="333"/>
  </r>
  <r>
    <x v="5"/>
    <x v="12"/>
    <s v="A"/>
    <n v="9"/>
    <n v="9.0173410404624281"/>
    <m/>
    <n v="156"/>
  </r>
  <r>
    <x v="5"/>
    <x v="20"/>
    <s v="A"/>
    <n v="11"/>
    <n v="12.585365853658537"/>
    <m/>
    <n v="258"/>
  </r>
  <r>
    <x v="5"/>
    <x v="3"/>
    <s v="A"/>
    <n v="10"/>
    <n v="12"/>
    <m/>
    <n v="204"/>
  </r>
  <r>
    <x v="5"/>
    <x v="19"/>
    <s v="A"/>
    <n v="11"/>
    <n v="12.022058823529411"/>
    <m/>
    <n v="327"/>
  </r>
  <r>
    <x v="5"/>
    <x v="2"/>
    <s v="A"/>
    <n v="9"/>
    <n v="11.03448275862069"/>
    <m/>
    <n v="96"/>
  </r>
  <r>
    <x v="5"/>
    <x v="6"/>
    <s v="A"/>
    <n v="11"/>
    <n v="13.040935672514619"/>
    <m/>
    <n v="223"/>
  </r>
  <r>
    <x v="5"/>
    <x v="28"/>
    <s v="A"/>
    <n v="7"/>
    <n v="7.0149253731343277"/>
    <m/>
    <n v="94"/>
  </r>
  <r>
    <x v="5"/>
    <x v="21"/>
    <s v="A"/>
    <n v="7"/>
    <n v="7.0303030303030303"/>
    <m/>
    <n v="116"/>
  </r>
  <r>
    <x v="5"/>
    <x v="29"/>
    <s v="A"/>
    <n v="8"/>
    <n v="10"/>
    <m/>
    <n v="146"/>
  </r>
  <r>
    <x v="5"/>
    <x v="15"/>
    <s v="A"/>
    <n v="3"/>
    <n v="2.1374045801526718"/>
    <m/>
    <n v="28"/>
  </r>
  <r>
    <x v="5"/>
    <x v="9"/>
    <s v="A"/>
    <n v="4"/>
    <n v="2"/>
    <m/>
    <n v="12"/>
  </r>
  <r>
    <x v="5"/>
    <x v="30"/>
    <s v="A"/>
    <n v="1"/>
    <n v="1"/>
    <m/>
    <n v="17"/>
  </r>
  <r>
    <x v="5"/>
    <x v="31"/>
    <s v="A"/>
    <n v="1"/>
    <m/>
    <n v="1"/>
    <n v="0"/>
  </r>
  <r>
    <x v="5"/>
    <x v="32"/>
    <s v="A"/>
    <n v="1"/>
    <m/>
    <n v="1"/>
    <n v="32"/>
  </r>
  <r>
    <x v="5"/>
    <x v="23"/>
    <s v="A"/>
    <n v="1"/>
    <m/>
    <m/>
    <n v="0"/>
  </r>
  <r>
    <x v="5"/>
    <x v="33"/>
    <s v="A"/>
    <n v="2"/>
    <n v="2"/>
    <m/>
    <n v="2"/>
  </r>
  <r>
    <x v="5"/>
    <x v="34"/>
    <s v="A"/>
    <n v="3"/>
    <n v="3"/>
    <m/>
    <n v="8"/>
  </r>
  <r>
    <x v="5"/>
    <x v="27"/>
    <s v="A"/>
    <n v="3"/>
    <n v="3.0303030303030303"/>
    <m/>
    <n v="20"/>
  </r>
  <r>
    <x v="6"/>
    <x v="12"/>
    <s v="A"/>
    <n v="11"/>
    <n v="13.043478260869565"/>
    <m/>
    <n v="210"/>
  </r>
  <r>
    <x v="6"/>
    <x v="19"/>
    <s v="A"/>
    <n v="12"/>
    <n v="12.020618556701031"/>
    <m/>
    <n v="583"/>
  </r>
  <r>
    <x v="6"/>
    <x v="17"/>
    <s v="A"/>
    <n v="6"/>
    <n v="7.0285714285714285"/>
    <m/>
    <n v="123"/>
  </r>
  <r>
    <x v="6"/>
    <x v="2"/>
    <s v="A"/>
    <n v="9"/>
    <n v="10"/>
    <m/>
    <n v="257"/>
  </r>
  <r>
    <x v="6"/>
    <x v="3"/>
    <s v="A"/>
    <n v="11"/>
    <n v="12.005813953488373"/>
    <m/>
    <n v="413"/>
  </r>
  <r>
    <x v="6"/>
    <x v="20"/>
    <s v="A"/>
    <n v="11"/>
    <n v="9.004524886877828"/>
    <m/>
    <n v="199"/>
  </r>
  <r>
    <x v="6"/>
    <x v="28"/>
    <s v="A"/>
    <n v="11"/>
    <n v="10.980392156862745"/>
    <m/>
    <n v="168"/>
  </r>
  <r>
    <x v="6"/>
    <x v="21"/>
    <s v="A"/>
    <n v="8"/>
    <n v="6"/>
    <m/>
    <n v="132"/>
  </r>
  <r>
    <x v="6"/>
    <x v="35"/>
    <s v="A"/>
    <n v="6"/>
    <n v="5"/>
    <m/>
    <n v="96"/>
  </r>
  <r>
    <x v="6"/>
    <x v="36"/>
    <s v="A"/>
    <n v="5"/>
    <n v="6.0377358490566042"/>
    <m/>
    <n v="32"/>
  </r>
  <r>
    <x v="6"/>
    <x v="29"/>
    <s v="A"/>
    <n v="9"/>
    <n v="9"/>
    <m/>
    <n v="180"/>
  </r>
  <r>
    <x v="6"/>
    <x v="37"/>
    <s v="A"/>
    <n v="11"/>
    <n v="13.031914893617021"/>
    <m/>
    <n v="245"/>
  </r>
  <r>
    <x v="6"/>
    <x v="38"/>
    <s v="A"/>
    <n v="10"/>
    <n v="10"/>
    <m/>
    <n v="283"/>
  </r>
  <r>
    <x v="7"/>
    <x v="29"/>
    <s v="A"/>
    <n v="12"/>
    <n v="14"/>
    <m/>
    <n v="357"/>
  </r>
  <r>
    <x v="7"/>
    <x v="12"/>
    <s v="A"/>
    <n v="13"/>
    <n v="15"/>
    <m/>
    <n v="194"/>
  </r>
  <r>
    <x v="7"/>
    <x v="39"/>
    <s v="A"/>
    <n v="10"/>
    <n v="11"/>
    <n v="1"/>
    <n v="147"/>
  </r>
  <r>
    <x v="7"/>
    <x v="40"/>
    <s v="A"/>
    <n v="4"/>
    <n v="5"/>
    <m/>
    <n v="24"/>
  </r>
  <r>
    <x v="7"/>
    <x v="19"/>
    <s v="A"/>
    <n v="13"/>
    <n v="15"/>
    <n v="1"/>
    <n v="406"/>
  </r>
  <r>
    <x v="7"/>
    <x v="41"/>
    <s v="A"/>
    <n v="13"/>
    <n v="13"/>
    <n v="1"/>
    <n v="161"/>
  </r>
  <r>
    <x v="7"/>
    <x v="17"/>
    <s v="A"/>
    <n v="13"/>
    <n v="14"/>
    <m/>
    <n v="495"/>
  </r>
  <r>
    <x v="7"/>
    <x v="42"/>
    <s v="A"/>
    <n v="3"/>
    <n v="1"/>
    <n v="2"/>
    <n v="27"/>
  </r>
  <r>
    <x v="7"/>
    <x v="43"/>
    <s v="A"/>
    <n v="1"/>
    <n v="1"/>
    <m/>
    <n v="0"/>
  </r>
  <r>
    <x v="7"/>
    <x v="28"/>
    <s v="A"/>
    <n v="11"/>
    <n v="7"/>
    <n v="5"/>
    <n v="173"/>
  </r>
  <r>
    <x v="7"/>
    <x v="11"/>
    <s v="A"/>
    <n v="11"/>
    <n v="10"/>
    <m/>
    <n v="57"/>
  </r>
  <r>
    <x v="7"/>
    <x v="44"/>
    <s v="A"/>
    <n v="12"/>
    <n v="14"/>
    <n v="1"/>
    <n v="384"/>
  </r>
  <r>
    <x v="7"/>
    <x v="45"/>
    <s v="A"/>
    <n v="9"/>
    <n v="5"/>
    <n v="8"/>
    <n v="73"/>
  </r>
  <r>
    <x v="7"/>
    <x v="21"/>
    <s v="A"/>
    <n v="5"/>
    <n v="4"/>
    <n v="2"/>
    <n v="34"/>
  </r>
  <r>
    <x v="7"/>
    <x v="46"/>
    <s v="A"/>
    <n v="2"/>
    <n v="1"/>
    <m/>
    <n v="0"/>
  </r>
  <r>
    <x v="7"/>
    <x v="20"/>
    <s v="A"/>
    <n v="3"/>
    <n v="1"/>
    <n v="1"/>
    <n v="12"/>
  </r>
  <r>
    <x v="7"/>
    <x v="47"/>
    <s v="A"/>
    <n v="2"/>
    <n v="2"/>
    <n v="1"/>
    <n v="12"/>
  </r>
  <r>
    <x v="8"/>
    <x v="29"/>
    <s v="A"/>
    <n v="10"/>
    <n v="11"/>
    <m/>
    <n v="312"/>
  </r>
  <r>
    <x v="8"/>
    <x v="12"/>
    <s v="A"/>
    <n v="12"/>
    <n v="13"/>
    <n v="1"/>
    <n v="213"/>
  </r>
  <r>
    <x v="8"/>
    <x v="17"/>
    <s v="A"/>
    <n v="12"/>
    <n v="13"/>
    <n v="1"/>
    <n v="383"/>
  </r>
  <r>
    <x v="8"/>
    <x v="44"/>
    <s v="A"/>
    <n v="12"/>
    <n v="13"/>
    <n v="1"/>
    <n v="343"/>
  </r>
  <r>
    <x v="8"/>
    <x v="19"/>
    <s v="A"/>
    <n v="12"/>
    <n v="8"/>
    <n v="5"/>
    <n v="441"/>
  </r>
  <r>
    <x v="8"/>
    <x v="36"/>
    <s v="A"/>
    <n v="11"/>
    <n v="10"/>
    <n v="1"/>
    <n v="180"/>
  </r>
  <r>
    <x v="8"/>
    <x v="28"/>
    <s v="A"/>
    <n v="4"/>
    <n v="9"/>
    <n v="1"/>
    <n v="262"/>
  </r>
  <r>
    <x v="8"/>
    <x v="48"/>
    <s v="A"/>
    <n v="3"/>
    <n v="3"/>
    <m/>
    <n v="8"/>
  </r>
  <r>
    <x v="8"/>
    <x v="49"/>
    <s v="A"/>
    <n v="1"/>
    <n v="1"/>
    <m/>
    <n v="1"/>
  </r>
  <r>
    <x v="8"/>
    <x v="20"/>
    <s v="A"/>
    <n v="2"/>
    <n v="1"/>
    <n v="2"/>
    <n v="19"/>
  </r>
  <r>
    <x v="8"/>
    <x v="21"/>
    <s v="A"/>
    <n v="9"/>
    <n v="8"/>
    <n v="1"/>
    <n v="89"/>
  </r>
  <r>
    <x v="8"/>
    <x v="37"/>
    <s v="A"/>
    <n v="9"/>
    <n v="8"/>
    <n v="3"/>
    <n v="168"/>
  </r>
  <r>
    <x v="8"/>
    <x v="50"/>
    <s v="A"/>
    <n v="6"/>
    <n v="6"/>
    <n v="1"/>
    <n v="66"/>
  </r>
  <r>
    <x v="8"/>
    <x v="11"/>
    <s v="A"/>
    <n v="4"/>
    <n v="2"/>
    <n v="2"/>
    <n v="91"/>
  </r>
  <r>
    <x v="8"/>
    <x v="42"/>
    <s v="A"/>
    <n v="7"/>
    <n v="7"/>
    <n v="2"/>
    <n v="158"/>
  </r>
  <r>
    <x v="8"/>
    <x v="51"/>
    <s v="A"/>
    <n v="1"/>
    <m/>
    <m/>
    <n v="0"/>
  </r>
  <r>
    <x v="8"/>
    <x v="35"/>
    <s v="A"/>
    <n v="1"/>
    <m/>
    <n v="1"/>
    <n v="1"/>
  </r>
  <r>
    <x v="9"/>
    <x v="3"/>
    <s v="Senior"/>
    <n v="11"/>
    <n v="14"/>
    <n v="2"/>
    <n v="378"/>
  </r>
  <r>
    <x v="9"/>
    <x v="0"/>
    <s v="Senior"/>
    <n v="11"/>
    <n v="14"/>
    <m/>
    <n v="380"/>
  </r>
  <r>
    <x v="9"/>
    <x v="2"/>
    <s v="Senior"/>
    <n v="10"/>
    <n v="10"/>
    <n v="3"/>
    <n v="174"/>
  </r>
  <r>
    <x v="9"/>
    <x v="52"/>
    <s v="Senior"/>
    <n v="9"/>
    <n v="8"/>
    <m/>
    <n v="175"/>
  </r>
  <r>
    <x v="9"/>
    <x v="53"/>
    <s v="Senior"/>
    <n v="9"/>
    <n v="12"/>
    <n v="3"/>
    <n v="178"/>
  </r>
  <r>
    <x v="9"/>
    <x v="1"/>
    <s v="Senior"/>
    <n v="8"/>
    <n v="12"/>
    <n v="3"/>
    <n v="150"/>
  </r>
  <r>
    <x v="9"/>
    <x v="5"/>
    <s v="Senior"/>
    <n v="8"/>
    <n v="11"/>
    <m/>
    <n v="164"/>
  </r>
  <r>
    <x v="9"/>
    <x v="54"/>
    <s v="Senior"/>
    <n v="3"/>
    <n v="4"/>
    <n v="1"/>
    <n v="198"/>
  </r>
  <r>
    <x v="9"/>
    <x v="55"/>
    <s v="Senior"/>
    <n v="3"/>
    <n v="3"/>
    <n v="1"/>
    <n v="35"/>
  </r>
  <r>
    <x v="9"/>
    <x v="12"/>
    <s v="Senior"/>
    <n v="6"/>
    <n v="6"/>
    <n v="2"/>
    <n v="54"/>
  </r>
  <r>
    <x v="9"/>
    <x v="56"/>
    <s v="Senior"/>
    <n v="11"/>
    <n v="10"/>
    <n v="6"/>
    <n v="51"/>
  </r>
  <r>
    <x v="9"/>
    <x v="6"/>
    <s v="Senior"/>
    <n v="1"/>
    <n v="1"/>
    <m/>
    <n v="10"/>
  </r>
  <r>
    <x v="9"/>
    <x v="10"/>
    <s v="Senior"/>
    <n v="2"/>
    <n v="2"/>
    <m/>
    <n v="19"/>
  </r>
  <r>
    <x v="9"/>
    <x v="11"/>
    <s v="Senior"/>
    <n v="11"/>
    <n v="9"/>
    <n v="3"/>
    <n v="48"/>
  </r>
  <r>
    <x v="9"/>
    <x v="9"/>
    <s v="Senior"/>
    <n v="5"/>
    <n v="7"/>
    <n v="1"/>
    <n v="38"/>
  </r>
  <r>
    <x v="9"/>
    <x v="15"/>
    <s v="Senior"/>
    <n v="1"/>
    <n v="1"/>
    <m/>
    <n v="6"/>
  </r>
  <r>
    <x v="9"/>
    <x v="57"/>
    <s v="Senior"/>
    <n v="3"/>
    <n v="3"/>
    <m/>
    <n v="16"/>
  </r>
  <r>
    <x v="9"/>
    <x v="7"/>
    <s v="Senior"/>
    <n v="5"/>
    <n v="3"/>
    <m/>
    <n v="6"/>
  </r>
  <r>
    <x v="9"/>
    <x v="58"/>
    <s v="Senior"/>
    <n v="1"/>
    <n v="2"/>
    <m/>
    <n v="4"/>
  </r>
  <r>
    <x v="9"/>
    <x v="21"/>
    <s v="Senior"/>
    <n v="3"/>
    <n v="2"/>
    <m/>
    <n v="2"/>
  </r>
  <r>
    <x v="10"/>
    <x v="3"/>
    <s v="Senior"/>
    <n v="12"/>
    <n v="13"/>
    <n v="2"/>
    <n v="351"/>
  </r>
  <r>
    <x v="10"/>
    <x v="55"/>
    <s v="Senior"/>
    <n v="8"/>
    <n v="8"/>
    <n v="1"/>
    <n v="216"/>
  </r>
  <r>
    <x v="10"/>
    <x v="59"/>
    <s v="Senior"/>
    <n v="12"/>
    <n v="14"/>
    <m/>
    <n v="410"/>
  </r>
  <r>
    <x v="10"/>
    <x v="7"/>
    <s v="Senior"/>
    <n v="12"/>
    <n v="9"/>
    <n v="6"/>
    <n v="81"/>
  </r>
  <r>
    <x v="10"/>
    <x v="4"/>
    <s v="Senior"/>
    <n v="11"/>
    <n v="13"/>
    <n v="3"/>
    <n v="251"/>
  </r>
  <r>
    <x v="10"/>
    <x v="1"/>
    <s v="Senior"/>
    <n v="11"/>
    <n v="13"/>
    <n v="3"/>
    <n v="249"/>
  </r>
  <r>
    <x v="10"/>
    <x v="10"/>
    <s v="Senior"/>
    <n v="8"/>
    <n v="7"/>
    <n v="1"/>
    <n v="135"/>
  </r>
  <r>
    <x v="10"/>
    <x v="5"/>
    <s v="Senior"/>
    <n v="8"/>
    <n v="9"/>
    <n v="1"/>
    <n v="152"/>
  </r>
  <r>
    <x v="10"/>
    <x v="60"/>
    <s v="Senior"/>
    <n v="8"/>
    <n v="7"/>
    <n v="1"/>
    <n v="75"/>
  </r>
  <r>
    <x v="10"/>
    <x v="11"/>
    <s v="Senior"/>
    <n v="12"/>
    <n v="10"/>
    <n v="2"/>
    <n v="90"/>
  </r>
  <r>
    <x v="10"/>
    <x v="61"/>
    <s v="Senior"/>
    <n v="4"/>
    <n v="5"/>
    <m/>
    <n v="56"/>
  </r>
  <r>
    <x v="10"/>
    <x v="2"/>
    <s v="Senior"/>
    <n v="11"/>
    <n v="10"/>
    <n v="2"/>
    <n v="78"/>
  </r>
  <r>
    <x v="10"/>
    <x v="57"/>
    <s v="Senior"/>
    <n v="1"/>
    <n v="1"/>
    <m/>
    <n v="8"/>
  </r>
  <r>
    <x v="10"/>
    <x v="15"/>
    <s v="Senior"/>
    <n v="5"/>
    <n v="6"/>
    <m/>
    <n v="45"/>
  </r>
  <r>
    <x v="10"/>
    <x v="62"/>
    <s v="Senior"/>
    <n v="2"/>
    <n v="2"/>
    <m/>
    <n v="12"/>
  </r>
  <r>
    <x v="10"/>
    <x v="52"/>
    <s v="Senior"/>
    <n v="2"/>
    <n v="2"/>
    <m/>
    <n v="8"/>
  </r>
  <r>
    <x v="10"/>
    <x v="56"/>
    <s v="Senior"/>
    <n v="4"/>
    <n v="5"/>
    <n v="2"/>
    <n v="9"/>
  </r>
  <r>
    <x v="10"/>
    <x v="63"/>
    <s v="Senior"/>
    <n v="1"/>
    <n v="1"/>
    <m/>
    <n v="1"/>
  </r>
  <r>
    <x v="11"/>
    <x v="4"/>
    <s v="Senior"/>
    <n v="13"/>
    <n v="13"/>
    <n v="6"/>
    <n v="361"/>
  </r>
  <r>
    <x v="11"/>
    <x v="55"/>
    <s v="Senior"/>
    <n v="10"/>
    <n v="10"/>
    <n v="5"/>
    <n v="232"/>
  </r>
  <r>
    <x v="11"/>
    <x v="59"/>
    <s v="Senior"/>
    <n v="13"/>
    <n v="12"/>
    <m/>
    <n v="432"/>
  </r>
  <r>
    <x v="11"/>
    <x v="10"/>
    <s v="Senior"/>
    <n v="11"/>
    <n v="12"/>
    <n v="1"/>
    <n v="297"/>
  </r>
  <r>
    <x v="11"/>
    <x v="1"/>
    <s v="Senior"/>
    <n v="7"/>
    <n v="8"/>
    <n v="1"/>
    <n v="184"/>
  </r>
  <r>
    <x v="11"/>
    <x v="64"/>
    <s v="Senior"/>
    <n v="1"/>
    <n v="1"/>
    <m/>
    <n v="18"/>
  </r>
  <r>
    <x v="11"/>
    <x v="65"/>
    <s v="Senior"/>
    <n v="13"/>
    <n v="11"/>
    <n v="1"/>
    <n v="174"/>
  </r>
  <r>
    <x v="11"/>
    <x v="52"/>
    <s v="Senior"/>
    <n v="12"/>
    <n v="10"/>
    <n v="1"/>
    <n v="149"/>
  </r>
  <r>
    <x v="11"/>
    <x v="2"/>
    <s v="Senior"/>
    <n v="11"/>
    <n v="8"/>
    <n v="3"/>
    <n v="58"/>
  </r>
  <r>
    <x v="11"/>
    <x v="66"/>
    <s v="Senior"/>
    <n v="6"/>
    <n v="4"/>
    <m/>
    <n v="37"/>
  </r>
  <r>
    <x v="11"/>
    <x v="7"/>
    <s v="Senior"/>
    <n v="13"/>
    <n v="7"/>
    <n v="1"/>
    <n v="48"/>
  </r>
  <r>
    <x v="11"/>
    <x v="56"/>
    <s v="Senior"/>
    <n v="12"/>
    <n v="8"/>
    <n v="3"/>
    <n v="39"/>
  </r>
  <r>
    <x v="11"/>
    <x v="57"/>
    <s v="Senior"/>
    <n v="7"/>
    <n v="6"/>
    <n v="1"/>
    <n v="39"/>
  </r>
  <r>
    <x v="11"/>
    <x v="53"/>
    <s v="Senior"/>
    <n v="4"/>
    <n v="3"/>
    <m/>
    <n v="23"/>
  </r>
  <r>
    <x v="11"/>
    <x v="67"/>
    <s v="Senior"/>
    <n v="1"/>
    <n v="1"/>
    <m/>
    <n v="6"/>
  </r>
  <r>
    <x v="11"/>
    <x v="68"/>
    <s v="Senior"/>
    <n v="3"/>
    <n v="3"/>
    <m/>
    <n v="7"/>
  </r>
  <r>
    <x v="11"/>
    <x v="69"/>
    <s v="Senior"/>
    <n v="1"/>
    <n v="1"/>
    <m/>
    <n v="1"/>
  </r>
  <r>
    <x v="11"/>
    <x v="9"/>
    <s v="Senior"/>
    <n v="1"/>
    <n v="1"/>
    <m/>
    <n v="1"/>
  </r>
  <r>
    <x v="11"/>
    <x v="70"/>
    <s v="Senior"/>
    <n v="2"/>
    <n v="1"/>
    <m/>
    <n v="0"/>
  </r>
  <r>
    <x v="11"/>
    <x v="3"/>
    <s v="Senior"/>
    <n v="1"/>
    <n v="1"/>
    <m/>
    <n v="0"/>
  </r>
  <r>
    <x v="11"/>
    <x v="51"/>
    <s v="Senior"/>
    <n v="1"/>
    <s v="DNB"/>
    <m/>
    <n v="0"/>
  </r>
  <r>
    <x v="12"/>
    <x v="59"/>
    <s v="Senior"/>
    <n v="14"/>
    <n v="16"/>
    <n v="7"/>
    <n v="550"/>
  </r>
  <r>
    <x v="12"/>
    <x v="4"/>
    <s v="Senior"/>
    <n v="13"/>
    <n v="15"/>
    <n v="4"/>
    <n v="295"/>
  </r>
  <r>
    <x v="12"/>
    <x v="52"/>
    <s v="Senior"/>
    <n v="14"/>
    <n v="10"/>
    <n v="3"/>
    <n v="187"/>
  </r>
  <r>
    <x v="12"/>
    <x v="71"/>
    <s v="Senior"/>
    <n v="13"/>
    <n v="8"/>
    <m/>
    <n v="206"/>
  </r>
  <r>
    <x v="12"/>
    <x v="55"/>
    <s v="Senior"/>
    <n v="11"/>
    <n v="12"/>
    <n v="3"/>
    <n v="192"/>
  </r>
  <r>
    <x v="12"/>
    <x v="10"/>
    <s v="Senior"/>
    <n v="14"/>
    <n v="15"/>
    <m/>
    <n v="302"/>
  </r>
  <r>
    <x v="12"/>
    <x v="5"/>
    <s v="Senior"/>
    <n v="9"/>
    <n v="6"/>
    <n v="3"/>
    <n v="51"/>
  </r>
  <r>
    <x v="12"/>
    <x v="56"/>
    <s v="Senior"/>
    <n v="13"/>
    <n v="8"/>
    <n v="2"/>
    <n v="88"/>
  </r>
  <r>
    <x v="12"/>
    <x v="65"/>
    <s v="Senior"/>
    <n v="5"/>
    <n v="4"/>
    <n v="1"/>
    <n v="35"/>
  </r>
  <r>
    <x v="12"/>
    <x v="2"/>
    <s v="Senior"/>
    <n v="10"/>
    <n v="4"/>
    <n v="1"/>
    <n v="35"/>
  </r>
  <r>
    <x v="12"/>
    <x v="72"/>
    <s v="Senior"/>
    <n v="7"/>
    <n v="6"/>
    <m/>
    <n v="59"/>
  </r>
  <r>
    <x v="12"/>
    <x v="73"/>
    <s v="Senior"/>
    <n v="1"/>
    <n v="1"/>
    <m/>
    <n v="9"/>
  </r>
  <r>
    <x v="12"/>
    <x v="74"/>
    <s v="Senior"/>
    <n v="2"/>
    <n v="1"/>
    <m/>
    <n v="8"/>
  </r>
  <r>
    <x v="12"/>
    <x v="1"/>
    <s v="Senior"/>
    <n v="13"/>
    <n v="13"/>
    <m/>
    <n v="103"/>
  </r>
  <r>
    <x v="12"/>
    <x v="17"/>
    <s v="Senior"/>
    <n v="6"/>
    <n v="5"/>
    <n v="2"/>
    <n v="14"/>
  </r>
  <r>
    <x v="12"/>
    <x v="57"/>
    <s v="Senior"/>
    <n v="2"/>
    <n v="3"/>
    <m/>
    <n v="8"/>
  </r>
  <r>
    <x v="12"/>
    <x v="68"/>
    <s v="Senior"/>
    <n v="3"/>
    <n v="1"/>
    <m/>
    <n v="2"/>
  </r>
  <r>
    <x v="12"/>
    <x v="75"/>
    <s v="Senior"/>
    <n v="2"/>
    <n v="1"/>
    <n v="1"/>
    <n v="4"/>
  </r>
  <r>
    <x v="12"/>
    <x v="70"/>
    <s v="Senior"/>
    <n v="2"/>
    <n v="1"/>
    <n v="1"/>
    <n v="0"/>
  </r>
  <r>
    <x v="13"/>
    <x v="5"/>
    <s v="Senior"/>
    <n v="12"/>
    <n v="12"/>
    <n v="4"/>
    <n v="365"/>
  </r>
  <r>
    <x v="13"/>
    <x v="4"/>
    <s v="Senior"/>
    <n v="11"/>
    <n v="12"/>
    <n v="2"/>
    <n v="278"/>
  </r>
  <r>
    <x v="13"/>
    <x v="11"/>
    <s v="Senior"/>
    <n v="12"/>
    <n v="10"/>
    <n v="4"/>
    <n v="153"/>
  </r>
  <r>
    <x v="13"/>
    <x v="71"/>
    <s v="Senior"/>
    <n v="10"/>
    <n v="11"/>
    <n v="1"/>
    <n v="221"/>
  </r>
  <r>
    <x v="13"/>
    <x v="76"/>
    <s v="Senior"/>
    <n v="12"/>
    <n v="14"/>
    <n v="1"/>
    <n v="274"/>
  </r>
  <r>
    <x v="13"/>
    <x v="64"/>
    <s v="Senior"/>
    <n v="5"/>
    <n v="6"/>
    <m/>
    <n v="105"/>
  </r>
  <r>
    <x v="13"/>
    <x v="56"/>
    <s v="Senior"/>
    <n v="9"/>
    <n v="6"/>
    <n v="4"/>
    <n v="33"/>
  </r>
  <r>
    <x v="13"/>
    <x v="77"/>
    <s v="Senior"/>
    <n v="12"/>
    <n v="9"/>
    <n v="3"/>
    <n v="91"/>
  </r>
  <r>
    <x v="13"/>
    <x v="10"/>
    <s v="Senior"/>
    <n v="10"/>
    <n v="10"/>
    <m/>
    <n v="140"/>
  </r>
  <r>
    <x v="13"/>
    <x v="78"/>
    <s v="Senior"/>
    <n v="11"/>
    <n v="12"/>
    <n v="1"/>
    <n v="142"/>
  </r>
  <r>
    <x v="13"/>
    <x v="75"/>
    <s v="Senior"/>
    <n v="9"/>
    <n v="9"/>
    <n v="1"/>
    <n v="100"/>
  </r>
  <r>
    <x v="13"/>
    <x v="72"/>
    <s v="Senior"/>
    <n v="9"/>
    <n v="9"/>
    <m/>
    <n v="104"/>
  </r>
  <r>
    <x v="13"/>
    <x v="73"/>
    <s v="Senior"/>
    <n v="6"/>
    <n v="4"/>
    <n v="1"/>
    <n v="14"/>
  </r>
  <r>
    <x v="13"/>
    <x v="2"/>
    <s v="Senior"/>
    <n v="2"/>
    <n v="2"/>
    <m/>
    <n v="7"/>
  </r>
  <r>
    <x v="13"/>
    <x v="79"/>
    <s v="Senior"/>
    <n v="1"/>
    <n v="1"/>
    <m/>
    <n v="2"/>
  </r>
  <r>
    <x v="13"/>
    <x v="80"/>
    <s v="Senior"/>
    <n v="1"/>
    <n v="1"/>
    <m/>
    <n v="0"/>
  </r>
  <r>
    <x v="14"/>
    <x v="11"/>
    <s v="Senior"/>
    <n v="10"/>
    <n v="10"/>
    <n v="4"/>
    <n v="187"/>
  </r>
  <r>
    <x v="14"/>
    <x v="4"/>
    <s v="Senior"/>
    <n v="9"/>
    <n v="9"/>
    <m/>
    <n v="210"/>
  </r>
  <r>
    <x v="14"/>
    <x v="79"/>
    <s v="Senior"/>
    <n v="9"/>
    <n v="8"/>
    <n v="1"/>
    <n v="152"/>
  </r>
  <r>
    <x v="14"/>
    <x v="15"/>
    <s v="Senior"/>
    <n v="8"/>
    <n v="8"/>
    <m/>
    <n v="159"/>
  </r>
  <r>
    <x v="14"/>
    <x v="76"/>
    <s v="Senior"/>
    <n v="9"/>
    <n v="9"/>
    <n v="1"/>
    <n v="156"/>
  </r>
  <r>
    <x v="14"/>
    <x v="55"/>
    <s v="Senior"/>
    <n v="9"/>
    <n v="10"/>
    <m/>
    <n v="165"/>
  </r>
  <r>
    <x v="14"/>
    <x v="1"/>
    <s v="Senior"/>
    <n v="7"/>
    <n v="9"/>
    <n v="1"/>
    <n v="114"/>
  </r>
  <r>
    <x v="14"/>
    <x v="78"/>
    <s v="Senior"/>
    <n v="10"/>
    <n v="10"/>
    <n v="5"/>
    <n v="66"/>
  </r>
  <r>
    <x v="14"/>
    <x v="81"/>
    <s v="Senior"/>
    <n v="6"/>
    <n v="6"/>
    <m/>
    <n v="75"/>
  </r>
  <r>
    <x v="14"/>
    <x v="10"/>
    <s v="Senior"/>
    <n v="8"/>
    <n v="8"/>
    <m/>
    <n v="76"/>
  </r>
  <r>
    <x v="14"/>
    <x v="82"/>
    <s v="Senior"/>
    <n v="8"/>
    <n v="7"/>
    <m/>
    <n v="59"/>
  </r>
  <r>
    <x v="14"/>
    <x v="71"/>
    <s v="Senior"/>
    <n v="3"/>
    <n v="2"/>
    <m/>
    <n v="14"/>
  </r>
  <r>
    <x v="14"/>
    <x v="80"/>
    <s v="Senior"/>
    <n v="4"/>
    <n v="4"/>
    <n v="1"/>
    <n v="11"/>
  </r>
  <r>
    <x v="14"/>
    <x v="64"/>
    <s v="Senior"/>
    <n v="3"/>
    <n v="3"/>
    <m/>
    <n v="4"/>
  </r>
  <r>
    <x v="14"/>
    <x v="70"/>
    <s v="Senior"/>
    <n v="3"/>
    <n v="2"/>
    <n v="1"/>
    <n v="0"/>
  </r>
  <r>
    <x v="14"/>
    <x v="83"/>
    <s v="Senior"/>
    <n v="2"/>
    <n v="2"/>
    <n v="1"/>
    <n v="0"/>
  </r>
  <r>
    <x v="14"/>
    <x v="9"/>
    <s v="Senior"/>
    <n v="1"/>
    <n v="1"/>
    <m/>
    <n v="0"/>
  </r>
  <r>
    <x v="14"/>
    <x v="84"/>
    <s v="Senior"/>
    <n v="1"/>
    <s v="DNB"/>
    <m/>
    <n v="0"/>
  </r>
  <r>
    <x v="15"/>
    <x v="55"/>
    <s v="Senior"/>
    <n v="10"/>
    <n v="14"/>
    <n v="3"/>
    <n v="332"/>
  </r>
  <r>
    <x v="15"/>
    <x v="85"/>
    <s v="Senior"/>
    <n v="11"/>
    <n v="12"/>
    <n v="5"/>
    <n v="174"/>
  </r>
  <r>
    <x v="15"/>
    <x v="1"/>
    <s v="Senior"/>
    <n v="10"/>
    <n v="13"/>
    <m/>
    <n v="226"/>
  </r>
  <r>
    <x v="15"/>
    <x v="79"/>
    <s v="Senior"/>
    <n v="10"/>
    <n v="11"/>
    <n v="1"/>
    <n v="145"/>
  </r>
  <r>
    <x v="15"/>
    <x v="81"/>
    <s v="Senior"/>
    <n v="9"/>
    <n v="10"/>
    <m/>
    <n v="124"/>
  </r>
  <r>
    <x v="15"/>
    <x v="15"/>
    <s v="Senior"/>
    <n v="11"/>
    <n v="14"/>
    <m/>
    <n v="169"/>
  </r>
  <r>
    <x v="15"/>
    <x v="86"/>
    <s v="Senior"/>
    <n v="8"/>
    <n v="10"/>
    <n v="2"/>
    <n v="92"/>
  </r>
  <r>
    <x v="15"/>
    <x v="4"/>
    <s v="Senior"/>
    <n v="1"/>
    <n v="1"/>
    <m/>
    <n v="11"/>
  </r>
  <r>
    <x v="15"/>
    <x v="84"/>
    <s v="Senior"/>
    <n v="1"/>
    <n v="1"/>
    <m/>
    <n v="11"/>
  </r>
  <r>
    <x v="15"/>
    <x v="83"/>
    <s v="Senior"/>
    <n v="11"/>
    <n v="9"/>
    <n v="4"/>
    <n v="53"/>
  </r>
  <r>
    <x v="15"/>
    <x v="82"/>
    <s v="Senior"/>
    <n v="8"/>
    <n v="8"/>
    <n v="1"/>
    <n v="65"/>
  </r>
  <r>
    <x v="15"/>
    <x v="87"/>
    <s v="Senior"/>
    <n v="11"/>
    <n v="11"/>
    <n v="2"/>
    <n v="82"/>
  </r>
  <r>
    <x v="15"/>
    <x v="9"/>
    <s v="Senior"/>
    <n v="3"/>
    <n v="5"/>
    <m/>
    <n v="43"/>
  </r>
  <r>
    <x v="15"/>
    <x v="80"/>
    <s v="Senior"/>
    <n v="2"/>
    <n v="2"/>
    <m/>
    <n v="11"/>
  </r>
  <r>
    <x v="15"/>
    <x v="70"/>
    <s v="Senior"/>
    <n v="2"/>
    <n v="2"/>
    <n v="1"/>
    <n v="4"/>
  </r>
  <r>
    <x v="15"/>
    <x v="88"/>
    <s v="Senior"/>
    <n v="9"/>
    <n v="7"/>
    <n v="3"/>
    <n v="13"/>
  </r>
  <r>
    <x v="15"/>
    <x v="89"/>
    <s v="Senior"/>
    <n v="2"/>
    <n v="2"/>
    <m/>
    <n v="4"/>
  </r>
  <r>
    <x v="15"/>
    <x v="90"/>
    <s v="Senior"/>
    <n v="1"/>
    <n v="2"/>
    <m/>
    <n v="3"/>
  </r>
  <r>
    <x v="15"/>
    <x v="10"/>
    <s v="Senior"/>
    <n v="2"/>
    <n v="2"/>
    <m/>
    <n v="2"/>
  </r>
  <r>
    <x v="16"/>
    <x v="4"/>
    <s v="Senior"/>
    <n v="4"/>
    <n v="6"/>
    <n v="2"/>
    <n v="165"/>
  </r>
  <r>
    <x v="16"/>
    <x v="85"/>
    <s v="Senior"/>
    <n v="12"/>
    <n v="13"/>
    <n v="5"/>
    <n v="269"/>
  </r>
  <r>
    <x v="16"/>
    <x v="15"/>
    <s v="Senior"/>
    <n v="10"/>
    <n v="13"/>
    <n v="2"/>
    <n v="304"/>
  </r>
  <r>
    <x v="16"/>
    <x v="55"/>
    <s v="Senior"/>
    <n v="12"/>
    <n v="14"/>
    <m/>
    <n v="253"/>
  </r>
  <r>
    <x v="16"/>
    <x v="90"/>
    <s v="Senior"/>
    <n v="9"/>
    <n v="11"/>
    <m/>
    <n v="192"/>
  </r>
  <r>
    <x v="16"/>
    <x v="91"/>
    <s v="Senior"/>
    <n v="8"/>
    <n v="11"/>
    <n v="2"/>
    <n v="145"/>
  </r>
  <r>
    <x v="16"/>
    <x v="1"/>
    <s v="Senior"/>
    <n v="12"/>
    <n v="17"/>
    <n v="4"/>
    <n v="199"/>
  </r>
  <r>
    <x v="16"/>
    <x v="86"/>
    <s v="Senior"/>
    <n v="5"/>
    <n v="7"/>
    <m/>
    <n v="92"/>
  </r>
  <r>
    <x v="16"/>
    <x v="10"/>
    <s v="Senior"/>
    <n v="1"/>
    <n v="1"/>
    <m/>
    <n v="13"/>
  </r>
  <r>
    <x v="16"/>
    <x v="9"/>
    <s v="Senior"/>
    <n v="2"/>
    <n v="2"/>
    <n v="1"/>
    <n v="11"/>
  </r>
  <r>
    <x v="16"/>
    <x v="87"/>
    <s v="Senior"/>
    <n v="10"/>
    <n v="10"/>
    <n v="1"/>
    <n v="95"/>
  </r>
  <r>
    <x v="16"/>
    <x v="92"/>
    <s v="Senior"/>
    <n v="1"/>
    <n v="1"/>
    <m/>
    <n v="10"/>
  </r>
  <r>
    <x v="16"/>
    <x v="93"/>
    <s v="Senior"/>
    <n v="1"/>
    <n v="1"/>
    <m/>
    <n v="8"/>
  </r>
  <r>
    <x v="16"/>
    <x v="70"/>
    <s v="Senior"/>
    <n v="2"/>
    <n v="2"/>
    <n v="1"/>
    <n v="6"/>
  </r>
  <r>
    <x v="16"/>
    <x v="82"/>
    <s v="Senior"/>
    <n v="12"/>
    <n v="13"/>
    <n v="1"/>
    <n v="73"/>
  </r>
  <r>
    <x v="16"/>
    <x v="83"/>
    <s v="Senior"/>
    <n v="5"/>
    <n v="4"/>
    <n v="1"/>
    <n v="17"/>
  </r>
  <r>
    <x v="16"/>
    <x v="94"/>
    <s v="Senior"/>
    <n v="8"/>
    <n v="6"/>
    <n v="1"/>
    <n v="25"/>
  </r>
  <r>
    <x v="16"/>
    <x v="2"/>
    <s v="Senior"/>
    <n v="5"/>
    <n v="4"/>
    <n v="1"/>
    <n v="10"/>
  </r>
  <r>
    <x v="16"/>
    <x v="88"/>
    <s v="Senior"/>
    <n v="10"/>
    <n v="6"/>
    <n v="3"/>
    <n v="9"/>
  </r>
  <r>
    <x v="16"/>
    <x v="95"/>
    <s v="Senior"/>
    <n v="1"/>
    <n v="2"/>
    <m/>
    <n v="5"/>
  </r>
  <r>
    <x v="16"/>
    <x v="96"/>
    <s v="Senior"/>
    <n v="1"/>
    <n v="1"/>
    <n v="1"/>
    <n v="0"/>
  </r>
  <r>
    <x v="17"/>
    <x v="70"/>
    <s v="Senior"/>
    <n v="2"/>
    <n v="2"/>
    <n v="1"/>
    <n v="68"/>
  </r>
  <r>
    <x v="17"/>
    <x v="1"/>
    <s v="Senior"/>
    <n v="5"/>
    <n v="6"/>
    <n v="1"/>
    <n v="204"/>
  </r>
  <r>
    <x v="17"/>
    <x v="97"/>
    <s v="Senior"/>
    <n v="4"/>
    <n v="5"/>
    <n v="1"/>
    <n v="154"/>
  </r>
  <r>
    <x v="17"/>
    <x v="85"/>
    <s v="Senior"/>
    <n v="8"/>
    <n v="10"/>
    <n v="3"/>
    <n v="221"/>
  </r>
  <r>
    <x v="17"/>
    <x v="15"/>
    <s v="Senior"/>
    <n v="8"/>
    <n v="11"/>
    <n v="1"/>
    <n v="300"/>
  </r>
  <r>
    <x v="17"/>
    <x v="92"/>
    <s v="Senior"/>
    <n v="1"/>
    <n v="1"/>
    <m/>
    <n v="30"/>
  </r>
  <r>
    <x v="17"/>
    <x v="87"/>
    <s v="Senior"/>
    <n v="7"/>
    <n v="8"/>
    <n v="1"/>
    <n v="135"/>
  </r>
  <r>
    <x v="17"/>
    <x v="82"/>
    <s v="Senior"/>
    <n v="9"/>
    <n v="11"/>
    <n v="2"/>
    <n v="155"/>
  </r>
  <r>
    <x v="17"/>
    <x v="9"/>
    <s v="Senior"/>
    <n v="5"/>
    <n v="6"/>
    <m/>
    <n v="84"/>
  </r>
  <r>
    <x v="17"/>
    <x v="90"/>
    <s v="Senior"/>
    <n v="7"/>
    <n v="9"/>
    <m/>
    <n v="107"/>
  </r>
  <r>
    <x v="17"/>
    <x v="83"/>
    <s v="Senior"/>
    <n v="7"/>
    <n v="8"/>
    <n v="2"/>
    <n v="70"/>
  </r>
  <r>
    <x v="17"/>
    <x v="98"/>
    <s v="Senior"/>
    <n v="5"/>
    <n v="6"/>
    <m/>
    <n v="65"/>
  </r>
  <r>
    <x v="17"/>
    <x v="55"/>
    <s v="Senior"/>
    <n v="7"/>
    <n v="10"/>
    <m/>
    <n v="107"/>
  </r>
  <r>
    <x v="17"/>
    <x v="88"/>
    <s v="Senior"/>
    <n v="9"/>
    <n v="7"/>
    <n v="4"/>
    <n v="20"/>
  </r>
  <r>
    <x v="17"/>
    <x v="99"/>
    <s v="Senior"/>
    <n v="4"/>
    <n v="5"/>
    <m/>
    <n v="31"/>
  </r>
  <r>
    <x v="17"/>
    <x v="100"/>
    <s v="Senior"/>
    <n v="3"/>
    <n v="4"/>
    <n v="1"/>
    <n v="18"/>
  </r>
  <r>
    <x v="17"/>
    <x v="10"/>
    <s v="Senior"/>
    <n v="3"/>
    <n v="4"/>
    <m/>
    <n v="22"/>
  </r>
  <r>
    <x v="17"/>
    <x v="101"/>
    <s v="Senior"/>
    <n v="2"/>
    <n v="2"/>
    <m/>
    <n v="8"/>
  </r>
  <r>
    <x v="17"/>
    <x v="102"/>
    <s v="Senior"/>
    <n v="1"/>
    <n v="2"/>
    <m/>
    <n v="8"/>
  </r>
  <r>
    <x v="17"/>
    <x v="91"/>
    <s v="Senior"/>
    <n v="1"/>
    <n v="1"/>
    <m/>
    <n v="0"/>
  </r>
  <r>
    <x v="17"/>
    <x v="94"/>
    <s v="Senior"/>
    <n v="1"/>
    <n v="1"/>
    <m/>
    <n v="0"/>
  </r>
  <r>
    <x v="18"/>
    <x v="82"/>
    <s v="Senior"/>
    <n v="9"/>
    <n v="10"/>
    <n v="4"/>
    <n v="233"/>
  </r>
  <r>
    <x v="18"/>
    <x v="10"/>
    <s v="Senior"/>
    <n v="6"/>
    <n v="8"/>
    <n v="1"/>
    <n v="203"/>
  </r>
  <r>
    <x v="18"/>
    <x v="55"/>
    <s v="Senior"/>
    <n v="4"/>
    <n v="5"/>
    <n v="1"/>
    <n v="105"/>
  </r>
  <r>
    <x v="18"/>
    <x v="103"/>
    <s v="Senior"/>
    <n v="3"/>
    <n v="3"/>
    <m/>
    <n v="78"/>
  </r>
  <r>
    <x v="18"/>
    <x v="104"/>
    <s v="Senior"/>
    <n v="4"/>
    <n v="4"/>
    <n v="1"/>
    <n v="63"/>
  </r>
  <r>
    <x v="18"/>
    <x v="15"/>
    <s v="Senior"/>
    <n v="9"/>
    <n v="11"/>
    <m/>
    <n v="224"/>
  </r>
  <r>
    <x v="18"/>
    <x v="85"/>
    <s v="Senior"/>
    <n v="7"/>
    <n v="6"/>
    <m/>
    <n v="77"/>
  </r>
  <r>
    <x v="18"/>
    <x v="84"/>
    <s v="Senior"/>
    <n v="4"/>
    <n v="5"/>
    <n v="1"/>
    <n v="53"/>
  </r>
  <r>
    <x v="18"/>
    <x v="90"/>
    <s v="Senior"/>
    <n v="9"/>
    <n v="11"/>
    <n v="1"/>
    <n v="126"/>
  </r>
  <r>
    <x v="18"/>
    <x v="70"/>
    <s v="Senior"/>
    <n v="8"/>
    <n v="9"/>
    <n v="2"/>
    <n v="87"/>
  </r>
  <r>
    <x v="18"/>
    <x v="9"/>
    <s v="Senior"/>
    <n v="1"/>
    <n v="1"/>
    <m/>
    <n v="12"/>
  </r>
  <r>
    <x v="18"/>
    <x v="100"/>
    <s v="Senior"/>
    <n v="5"/>
    <n v="6"/>
    <n v="3"/>
    <n v="32"/>
  </r>
  <r>
    <x v="18"/>
    <x v="87"/>
    <s v="Senior"/>
    <n v="9"/>
    <n v="10"/>
    <n v="1"/>
    <n v="92"/>
  </r>
  <r>
    <x v="18"/>
    <x v="98"/>
    <s v="Senior"/>
    <n v="2"/>
    <n v="3"/>
    <n v="1"/>
    <n v="17"/>
  </r>
  <r>
    <x v="18"/>
    <x v="94"/>
    <s v="Senior"/>
    <n v="7"/>
    <n v="7"/>
    <n v="2"/>
    <n v="17"/>
  </r>
  <r>
    <x v="18"/>
    <x v="95"/>
    <s v="Senior"/>
    <n v="2"/>
    <n v="3"/>
    <m/>
    <n v="8"/>
  </r>
  <r>
    <x v="18"/>
    <x v="88"/>
    <s v="Senior"/>
    <n v="6"/>
    <n v="3"/>
    <m/>
    <n v="7"/>
  </r>
  <r>
    <x v="18"/>
    <x v="92"/>
    <s v="Senior"/>
    <n v="2"/>
    <n v="2"/>
    <m/>
    <n v="4"/>
  </r>
  <r>
    <x v="18"/>
    <x v="101"/>
    <s v="Senior"/>
    <n v="1"/>
    <n v="1"/>
    <m/>
    <n v="2"/>
  </r>
  <r>
    <x v="18"/>
    <x v="1"/>
    <s v="Senior"/>
    <n v="1"/>
    <s v="DNB"/>
    <m/>
    <n v="0"/>
  </r>
  <r>
    <x v="19"/>
    <x v="85"/>
    <s v="Senior"/>
    <n v="6"/>
    <n v="6"/>
    <n v="3"/>
    <n v="180"/>
  </r>
  <r>
    <x v="19"/>
    <x v="104"/>
    <s v="Senior"/>
    <n v="10"/>
    <n v="10"/>
    <n v="2"/>
    <n v="334"/>
  </r>
  <r>
    <x v="19"/>
    <x v="10"/>
    <s v="Senior"/>
    <n v="12"/>
    <n v="11"/>
    <m/>
    <n v="295"/>
  </r>
  <r>
    <x v="19"/>
    <x v="105"/>
    <s v="Senior"/>
    <n v="10"/>
    <n v="9"/>
    <m/>
    <n v="239"/>
  </r>
  <r>
    <x v="19"/>
    <x v="103"/>
    <s v="Senior"/>
    <n v="5"/>
    <n v="4"/>
    <n v="1"/>
    <n v="62"/>
  </r>
  <r>
    <x v="19"/>
    <x v="15"/>
    <s v="Senior"/>
    <n v="12"/>
    <n v="11"/>
    <m/>
    <n v="226"/>
  </r>
  <r>
    <x v="19"/>
    <x v="55"/>
    <s v="Senior"/>
    <n v="12"/>
    <n v="11"/>
    <m/>
    <n v="221"/>
  </r>
  <r>
    <x v="19"/>
    <x v="82"/>
    <s v="Senior"/>
    <n v="12"/>
    <n v="11"/>
    <n v="2"/>
    <n v="173"/>
  </r>
  <r>
    <x v="19"/>
    <x v="87"/>
    <s v="Senior"/>
    <n v="12"/>
    <n v="11"/>
    <n v="2"/>
    <n v="155"/>
  </r>
  <r>
    <x v="19"/>
    <x v="88"/>
    <s v="Senior"/>
    <n v="12"/>
    <n v="7"/>
    <n v="4"/>
    <n v="34"/>
  </r>
  <r>
    <x v="19"/>
    <x v="70"/>
    <s v="Senior"/>
    <n v="12"/>
    <n v="9"/>
    <n v="3"/>
    <n v="56"/>
  </r>
  <r>
    <x v="19"/>
    <x v="1"/>
    <s v="Senior"/>
    <n v="9"/>
    <n v="8"/>
    <m/>
    <n v="69"/>
  </r>
  <r>
    <x v="19"/>
    <x v="84"/>
    <s v="Senior"/>
    <n v="2"/>
    <n v="3"/>
    <n v="1"/>
    <n v="16"/>
  </r>
  <r>
    <x v="19"/>
    <x v="98"/>
    <s v="Senior"/>
    <n v="3"/>
    <n v="3"/>
    <m/>
    <n v="9"/>
  </r>
  <r>
    <x v="19"/>
    <x v="106"/>
    <s v="Senior"/>
    <n v="1"/>
    <n v="1"/>
    <m/>
    <n v="2"/>
  </r>
  <r>
    <x v="19"/>
    <x v="92"/>
    <s v="Senior"/>
    <n v="2"/>
    <n v="1"/>
    <m/>
    <n v="1"/>
  </r>
  <r>
    <x v="20"/>
    <x v="55"/>
    <s v="Senior"/>
    <n v="10"/>
    <n v="10"/>
    <n v="2"/>
    <n v="291"/>
  </r>
  <r>
    <x v="20"/>
    <x v="70"/>
    <s v="Senior"/>
    <n v="5"/>
    <n v="3"/>
    <n v="2"/>
    <n v="27"/>
  </r>
  <r>
    <x v="20"/>
    <x v="98"/>
    <s v="Senior"/>
    <n v="10"/>
    <n v="10"/>
    <m/>
    <n v="192"/>
  </r>
  <r>
    <x v="20"/>
    <x v="82"/>
    <s v="Senior"/>
    <n v="8"/>
    <n v="10"/>
    <m/>
    <n v="162"/>
  </r>
  <r>
    <x v="20"/>
    <x v="95"/>
    <s v="Senior"/>
    <n v="4"/>
    <n v="4"/>
    <n v="1"/>
    <n v="42"/>
  </r>
  <r>
    <x v="20"/>
    <x v="15"/>
    <s v="Senior"/>
    <n v="10"/>
    <n v="10"/>
    <m/>
    <n v="121"/>
  </r>
  <r>
    <x v="20"/>
    <x v="88"/>
    <s v="Senior"/>
    <n v="10"/>
    <n v="7"/>
    <n v="4"/>
    <n v="36"/>
  </r>
  <r>
    <x v="20"/>
    <x v="104"/>
    <s v="Senior"/>
    <n v="9"/>
    <n v="9"/>
    <n v="1"/>
    <n v="94"/>
  </r>
  <r>
    <x v="20"/>
    <x v="87"/>
    <s v="Senior"/>
    <n v="10"/>
    <n v="10"/>
    <n v="1"/>
    <n v="106"/>
  </r>
  <r>
    <x v="20"/>
    <x v="107"/>
    <s v="Senior"/>
    <n v="6"/>
    <n v="6"/>
    <m/>
    <n v="62"/>
  </r>
  <r>
    <x v="20"/>
    <x v="85"/>
    <s v="Senior"/>
    <n v="1"/>
    <n v="1"/>
    <m/>
    <n v="10"/>
  </r>
  <r>
    <x v="20"/>
    <x v="1"/>
    <s v="Senior"/>
    <n v="6"/>
    <n v="7"/>
    <n v="1"/>
    <n v="56"/>
  </r>
  <r>
    <x v="20"/>
    <x v="91"/>
    <s v="Senior"/>
    <n v="7"/>
    <n v="8"/>
    <m/>
    <n v="56"/>
  </r>
  <r>
    <x v="20"/>
    <x v="108"/>
    <s v="Senior"/>
    <n v="5"/>
    <n v="5"/>
    <n v="2"/>
    <n v="16"/>
  </r>
  <r>
    <x v="20"/>
    <x v="109"/>
    <s v="Senior"/>
    <n v="4"/>
    <n v="4"/>
    <m/>
    <n v="20"/>
  </r>
  <r>
    <x v="20"/>
    <x v="110"/>
    <s v="Senior"/>
    <n v="2"/>
    <n v="2"/>
    <m/>
    <n v="10"/>
  </r>
  <r>
    <x v="20"/>
    <x v="103"/>
    <s v="Senior"/>
    <n v="2"/>
    <n v="2"/>
    <m/>
    <n v="1"/>
  </r>
  <r>
    <x v="21"/>
    <x v="55"/>
    <s v="Senior"/>
    <n v="11"/>
    <n v="12"/>
    <n v="1"/>
    <n v="318"/>
  </r>
  <r>
    <x v="21"/>
    <x v="111"/>
    <s v="Senior"/>
    <n v="6"/>
    <n v="7"/>
    <n v="3"/>
    <n v="103"/>
  </r>
  <r>
    <x v="21"/>
    <x v="84"/>
    <s v="Senior"/>
    <n v="7"/>
    <n v="8"/>
    <n v="1"/>
    <n v="178"/>
  </r>
  <r>
    <x v="21"/>
    <x v="103"/>
    <s v="Senior"/>
    <n v="4"/>
    <n v="5"/>
    <n v="1"/>
    <n v="100"/>
  </r>
  <r>
    <x v="21"/>
    <x v="98"/>
    <s v="Senior"/>
    <n v="11"/>
    <n v="12"/>
    <m/>
    <n v="216"/>
  </r>
  <r>
    <x v="21"/>
    <x v="70"/>
    <s v="Senior"/>
    <n v="10"/>
    <n v="11"/>
    <m/>
    <n v="184"/>
  </r>
  <r>
    <x v="21"/>
    <x v="104"/>
    <s v="Senior"/>
    <n v="4"/>
    <n v="5"/>
    <m/>
    <n v="76"/>
  </r>
  <r>
    <x v="21"/>
    <x v="112"/>
    <s v="Senior"/>
    <n v="11"/>
    <n v="12"/>
    <n v="5"/>
    <n v="89"/>
  </r>
  <r>
    <x v="21"/>
    <x v="110"/>
    <s v="Senior"/>
    <n v="4"/>
    <n v="4"/>
    <m/>
    <n v="50"/>
  </r>
  <r>
    <x v="21"/>
    <x v="95"/>
    <s v="Senior"/>
    <n v="1"/>
    <n v="1"/>
    <m/>
    <n v="12"/>
  </r>
  <r>
    <x v="21"/>
    <x v="90"/>
    <s v="Senior"/>
    <n v="2"/>
    <n v="2"/>
    <m/>
    <n v="23"/>
  </r>
  <r>
    <x v="21"/>
    <x v="88"/>
    <s v="Senior"/>
    <n v="8"/>
    <n v="6"/>
    <n v="2"/>
    <n v="42"/>
  </r>
  <r>
    <x v="21"/>
    <x v="113"/>
    <s v="Senior"/>
    <n v="6"/>
    <n v="7"/>
    <m/>
    <n v="73"/>
  </r>
  <r>
    <x v="21"/>
    <x v="107"/>
    <s v="Senior"/>
    <n v="7"/>
    <n v="8"/>
    <n v="1"/>
    <n v="63"/>
  </r>
  <r>
    <x v="21"/>
    <x v="87"/>
    <s v="Senior"/>
    <n v="11"/>
    <n v="11"/>
    <n v="2"/>
    <n v="80"/>
  </r>
  <r>
    <x v="21"/>
    <x v="114"/>
    <s v="Senior"/>
    <n v="6"/>
    <n v="7"/>
    <n v="1"/>
    <n v="48"/>
  </r>
  <r>
    <x v="21"/>
    <x v="115"/>
    <s v="Senior"/>
    <n v="3"/>
    <n v="3"/>
    <m/>
    <n v="23"/>
  </r>
  <r>
    <x v="21"/>
    <x v="109"/>
    <s v="Senior"/>
    <n v="1"/>
    <n v="1"/>
    <m/>
    <n v="5"/>
  </r>
  <r>
    <x v="21"/>
    <x v="1"/>
    <s v="Senior"/>
    <n v="2"/>
    <n v="2"/>
    <n v="1"/>
    <n v="3"/>
  </r>
  <r>
    <x v="21"/>
    <x v="116"/>
    <s v="Senior"/>
    <n v="2"/>
    <n v="2"/>
    <m/>
    <n v="5"/>
  </r>
  <r>
    <x v="21"/>
    <x v="117"/>
    <s v="Senior"/>
    <n v="3"/>
    <n v="2"/>
    <m/>
    <n v="3"/>
  </r>
  <r>
    <x v="21"/>
    <x v="118"/>
    <s v="Senior"/>
    <n v="1"/>
    <n v="1"/>
    <m/>
    <n v="0"/>
  </r>
  <r>
    <x v="22"/>
    <x v="87"/>
    <s v="A Turf"/>
    <n v="9"/>
    <n v="7"/>
    <n v="2"/>
    <n v="202"/>
  </r>
  <r>
    <x v="22"/>
    <x v="55"/>
    <s v="A Turf"/>
    <n v="13"/>
    <n v="12"/>
    <n v="2"/>
    <n v="343"/>
  </r>
  <r>
    <x v="22"/>
    <x v="104"/>
    <s v="A Turf"/>
    <n v="13"/>
    <n v="12"/>
    <n v="4"/>
    <n v="230"/>
  </r>
  <r>
    <x v="22"/>
    <x v="119"/>
    <s v="A Turf"/>
    <n v="9"/>
    <n v="7"/>
    <n v="2"/>
    <n v="143"/>
  </r>
  <r>
    <x v="22"/>
    <x v="95"/>
    <s v="A Turf"/>
    <n v="7"/>
    <n v="7"/>
    <n v="2"/>
    <n v="94"/>
  </r>
  <r>
    <x v="22"/>
    <x v="103"/>
    <s v="A Turf"/>
    <n v="7"/>
    <n v="7"/>
    <m/>
    <n v="119"/>
  </r>
  <r>
    <x v="22"/>
    <x v="120"/>
    <s v="A Turf"/>
    <n v="13"/>
    <n v="13"/>
    <m/>
    <n v="212"/>
  </r>
  <r>
    <x v="22"/>
    <x v="117"/>
    <s v="A Turf"/>
    <n v="9"/>
    <n v="8"/>
    <n v="1"/>
    <n v="110"/>
  </r>
  <r>
    <x v="22"/>
    <x v="111"/>
    <s v="A Turf"/>
    <n v="7"/>
    <n v="7"/>
    <n v="2"/>
    <n v="73"/>
  </r>
  <r>
    <x v="22"/>
    <x v="82"/>
    <s v="A Turf"/>
    <n v="5"/>
    <n v="4"/>
    <m/>
    <n v="58"/>
  </r>
  <r>
    <x v="22"/>
    <x v="98"/>
    <s v="A Turf"/>
    <n v="12"/>
    <n v="11"/>
    <m/>
    <n v="134"/>
  </r>
  <r>
    <x v="22"/>
    <x v="118"/>
    <s v="A Turf"/>
    <n v="13"/>
    <n v="9"/>
    <n v="6"/>
    <n v="29"/>
  </r>
  <r>
    <x v="22"/>
    <x v="121"/>
    <s v="A Turf"/>
    <n v="4"/>
    <n v="4"/>
    <n v="1"/>
    <n v="26"/>
  </r>
  <r>
    <x v="22"/>
    <x v="92"/>
    <s v="A Turf"/>
    <n v="13"/>
    <n v="9"/>
    <n v="1"/>
    <n v="65"/>
  </r>
  <r>
    <x v="22"/>
    <x v="88"/>
    <s v="A Turf"/>
    <n v="5"/>
    <n v="3"/>
    <n v="2"/>
    <n v="7"/>
  </r>
  <r>
    <x v="22"/>
    <x v="114"/>
    <s v="A Turf"/>
    <n v="4"/>
    <n v="4"/>
    <m/>
    <n v="27"/>
  </r>
  <r>
    <x v="23"/>
    <x v="55"/>
    <s v="A Turf"/>
    <n v="7"/>
    <n v="6"/>
    <n v="3"/>
    <n v="190"/>
  </r>
  <r>
    <x v="23"/>
    <x v="117"/>
    <s v="A Turf"/>
    <n v="9"/>
    <n v="10"/>
    <m/>
    <n v="421"/>
  </r>
  <r>
    <x v="23"/>
    <x v="90"/>
    <s v="A Turf"/>
    <n v="4"/>
    <n v="4"/>
    <n v="1"/>
    <n v="105"/>
  </r>
  <r>
    <x v="23"/>
    <x v="122"/>
    <s v="A Turf"/>
    <n v="10"/>
    <n v="13"/>
    <n v="3"/>
    <n v="322"/>
  </r>
  <r>
    <x v="23"/>
    <x v="111"/>
    <s v="A Turf"/>
    <n v="6"/>
    <n v="8"/>
    <m/>
    <n v="243"/>
  </r>
  <r>
    <x v="23"/>
    <x v="15"/>
    <s v="A Turf"/>
    <n v="4"/>
    <n v="4"/>
    <m/>
    <n v="111"/>
  </r>
  <r>
    <x v="23"/>
    <x v="123"/>
    <s v="A Turf"/>
    <n v="4"/>
    <n v="3"/>
    <n v="1"/>
    <n v="46"/>
  </r>
  <r>
    <x v="23"/>
    <x v="87"/>
    <s v="A Turf"/>
    <n v="10"/>
    <n v="10"/>
    <m/>
    <n v="147"/>
  </r>
  <r>
    <x v="23"/>
    <x v="95"/>
    <s v="A Turf"/>
    <n v="8"/>
    <n v="9"/>
    <m/>
    <n v="106"/>
  </r>
  <r>
    <x v="23"/>
    <x v="124"/>
    <s v="A Turf"/>
    <n v="2"/>
    <n v="2"/>
    <m/>
    <n v="29"/>
  </r>
  <r>
    <x v="23"/>
    <x v="70"/>
    <s v="A Turf"/>
    <n v="2"/>
    <n v="3"/>
    <n v="1"/>
    <n v="22"/>
  </r>
  <r>
    <x v="23"/>
    <x v="125"/>
    <s v="A Turf"/>
    <n v="5"/>
    <n v="8"/>
    <n v="3"/>
    <n v="53"/>
  </r>
  <r>
    <x v="23"/>
    <x v="98"/>
    <s v="A Turf"/>
    <n v="6"/>
    <n v="7"/>
    <n v="1"/>
    <n v="47"/>
  </r>
  <r>
    <x v="23"/>
    <x v="92"/>
    <s v="A Turf"/>
    <n v="4"/>
    <n v="4"/>
    <m/>
    <n v="31"/>
  </r>
  <r>
    <x v="23"/>
    <x v="88"/>
    <s v="A Turf"/>
    <n v="4"/>
    <n v="1"/>
    <m/>
    <n v="7"/>
  </r>
  <r>
    <x v="23"/>
    <x v="126"/>
    <s v="A Turf"/>
    <n v="3"/>
    <n v="4"/>
    <n v="1"/>
    <n v="13"/>
  </r>
  <r>
    <x v="23"/>
    <x v="127"/>
    <s v="A Turf"/>
    <n v="1"/>
    <n v="1"/>
    <m/>
    <n v="3"/>
  </r>
  <r>
    <x v="23"/>
    <x v="118"/>
    <s v="A Turf"/>
    <n v="6"/>
    <n v="4"/>
    <m/>
    <n v="11"/>
  </r>
  <r>
    <x v="23"/>
    <x v="121"/>
    <s v="A Turf"/>
    <n v="1"/>
    <n v="1"/>
    <m/>
    <n v="2"/>
  </r>
  <r>
    <x v="23"/>
    <x v="103"/>
    <s v="A Turf"/>
    <n v="1"/>
    <n v="1"/>
    <m/>
    <n v="2"/>
  </r>
  <r>
    <x v="23"/>
    <x v="128"/>
    <s v="A Turf"/>
    <n v="4"/>
    <n v="2"/>
    <m/>
    <n v="3"/>
  </r>
  <r>
    <x v="23"/>
    <x v="5"/>
    <s v="A Turf"/>
    <n v="1"/>
    <n v="2"/>
    <m/>
    <n v="2"/>
  </r>
  <r>
    <x v="23"/>
    <x v="129"/>
    <s v="A Turf"/>
    <n v="4"/>
    <n v="1"/>
    <n v="1"/>
    <n v="3"/>
  </r>
  <r>
    <x v="23"/>
    <x v="130"/>
    <s v="A Turf"/>
    <n v="3"/>
    <s v="DNB"/>
    <m/>
    <n v="0"/>
  </r>
  <r>
    <x v="23"/>
    <x v="131"/>
    <s v="A Turf"/>
    <n v="1"/>
    <n v="1"/>
    <n v="1"/>
    <n v="0"/>
  </r>
  <r>
    <x v="24"/>
    <x v="132"/>
    <s v="A Turf"/>
    <n v="13"/>
    <n v="13"/>
    <n v="4"/>
    <n v="512"/>
  </r>
  <r>
    <x v="24"/>
    <x v="133"/>
    <s v="A Turf"/>
    <n v="12"/>
    <n v="12"/>
    <n v="1"/>
    <n v="377"/>
  </r>
  <r>
    <x v="24"/>
    <x v="15"/>
    <s v="A Turf"/>
    <n v="12"/>
    <n v="12"/>
    <n v="1"/>
    <n v="375"/>
  </r>
  <r>
    <x v="24"/>
    <x v="134"/>
    <s v="A Turf"/>
    <n v="2"/>
    <n v="2"/>
    <m/>
    <n v="63"/>
  </r>
  <r>
    <x v="24"/>
    <x v="117"/>
    <s v="A Turf"/>
    <n v="13"/>
    <n v="13"/>
    <m/>
    <n v="372"/>
  </r>
  <r>
    <x v="24"/>
    <x v="135"/>
    <s v="A Turf"/>
    <n v="8"/>
    <n v="7"/>
    <m/>
    <n v="151"/>
  </r>
  <r>
    <x v="24"/>
    <x v="122"/>
    <s v="A Turf"/>
    <n v="8"/>
    <n v="6"/>
    <n v="1"/>
    <n v="107"/>
  </r>
  <r>
    <x v="24"/>
    <x v="136"/>
    <s v="A Turf"/>
    <n v="11"/>
    <n v="11"/>
    <m/>
    <n v="189"/>
  </r>
  <r>
    <x v="24"/>
    <x v="137"/>
    <s v="A Turf"/>
    <n v="13"/>
    <n v="11"/>
    <n v="2"/>
    <n v="127"/>
  </r>
  <r>
    <x v="24"/>
    <x v="129"/>
    <s v="A Turf"/>
    <n v="9"/>
    <n v="5"/>
    <n v="2"/>
    <n v="42"/>
  </r>
  <r>
    <x v="24"/>
    <x v="111"/>
    <s v="A Turf"/>
    <n v="9"/>
    <n v="8"/>
    <m/>
    <n v="106"/>
  </r>
  <r>
    <x v="24"/>
    <x v="138"/>
    <s v="A Turf"/>
    <n v="4"/>
    <n v="4"/>
    <n v="1"/>
    <n v="34"/>
  </r>
  <r>
    <x v="24"/>
    <x v="112"/>
    <s v="A Turf"/>
    <n v="13"/>
    <n v="10"/>
    <n v="3"/>
    <n v="78"/>
  </r>
  <r>
    <x v="24"/>
    <x v="123"/>
    <s v="A Turf"/>
    <n v="3"/>
    <n v="3"/>
    <n v="2"/>
    <n v="7"/>
  </r>
  <r>
    <x v="24"/>
    <x v="118"/>
    <s v="A Turf"/>
    <n v="12"/>
    <n v="6"/>
    <n v="6"/>
    <n v="74"/>
  </r>
  <r>
    <x v="24"/>
    <x v="108"/>
    <s v="A Turf"/>
    <n v="1"/>
    <n v="1"/>
    <n v="1"/>
    <n v="1"/>
  </r>
  <r>
    <x v="25"/>
    <x v="132"/>
    <s v="A Turf"/>
    <n v="12"/>
    <n v="11"/>
    <n v="4"/>
    <n v="402"/>
  </r>
  <r>
    <x v="25"/>
    <x v="133"/>
    <s v="A Turf"/>
    <n v="11"/>
    <n v="11"/>
    <n v="2"/>
    <n v="394"/>
  </r>
  <r>
    <x v="25"/>
    <x v="135"/>
    <s v="A Turf"/>
    <n v="12"/>
    <n v="11"/>
    <n v="2"/>
    <n v="371"/>
  </r>
  <r>
    <x v="25"/>
    <x v="139"/>
    <s v="A Turf"/>
    <n v="10"/>
    <n v="10"/>
    <n v="2"/>
    <n v="268"/>
  </r>
  <r>
    <x v="25"/>
    <x v="117"/>
    <s v="A Turf"/>
    <n v="12"/>
    <n v="11"/>
    <m/>
    <n v="355"/>
  </r>
  <r>
    <x v="25"/>
    <x v="134"/>
    <s v="A Turf"/>
    <n v="12"/>
    <n v="11"/>
    <m/>
    <n v="351"/>
  </r>
  <r>
    <x v="25"/>
    <x v="118"/>
    <s v="A Turf"/>
    <n v="11"/>
    <n v="7"/>
    <n v="4"/>
    <n v="91"/>
  </r>
  <r>
    <x v="25"/>
    <x v="112"/>
    <s v="A Turf"/>
    <n v="12"/>
    <n v="8"/>
    <n v="6"/>
    <n v="44"/>
  </r>
  <r>
    <x v="25"/>
    <x v="124"/>
    <s v="A Turf"/>
    <n v="10"/>
    <n v="9"/>
    <n v="1"/>
    <n v="146"/>
  </r>
  <r>
    <x v="25"/>
    <x v="122"/>
    <s v="A Turf"/>
    <n v="3"/>
    <n v="2"/>
    <m/>
    <n v="36"/>
  </r>
  <r>
    <x v="25"/>
    <x v="15"/>
    <s v="A Turf"/>
    <n v="8"/>
    <n v="7"/>
    <n v="1"/>
    <n v="80"/>
  </r>
  <r>
    <x v="25"/>
    <x v="138"/>
    <s v="A Turf"/>
    <n v="9"/>
    <n v="8"/>
    <n v="2"/>
    <n v="76"/>
  </r>
  <r>
    <x v="25"/>
    <x v="108"/>
    <s v="A Turf"/>
    <n v="9"/>
    <n v="6"/>
    <m/>
    <n v="54"/>
  </r>
  <r>
    <x v="25"/>
    <x v="128"/>
    <s v="A Turf"/>
    <n v="1"/>
    <s v="DNB"/>
    <m/>
    <n v="0"/>
  </r>
  <r>
    <x v="26"/>
    <x v="132"/>
    <s v="A Turf"/>
    <n v="11"/>
    <n v="11"/>
    <n v="1"/>
    <n v="318"/>
  </r>
  <r>
    <x v="26"/>
    <x v="117"/>
    <s v="A Turf"/>
    <n v="11"/>
    <n v="11"/>
    <m/>
    <n v="336"/>
  </r>
  <r>
    <x v="26"/>
    <x v="118"/>
    <s v="A Turf"/>
    <n v="2"/>
    <n v="2"/>
    <m/>
    <n v="55"/>
  </r>
  <r>
    <x v="26"/>
    <x v="135"/>
    <s v="A Turf"/>
    <n v="4"/>
    <n v="5"/>
    <m/>
    <n v="130"/>
  </r>
  <r>
    <x v="26"/>
    <x v="112"/>
    <s v="A Turf"/>
    <n v="8"/>
    <n v="8"/>
    <n v="3"/>
    <n v="102"/>
  </r>
  <r>
    <x v="26"/>
    <x v="139"/>
    <s v="A Turf"/>
    <n v="6"/>
    <n v="6"/>
    <n v="1"/>
    <n v="101"/>
  </r>
  <r>
    <x v="26"/>
    <x v="15"/>
    <s v="A Turf"/>
    <n v="11"/>
    <n v="11"/>
    <m/>
    <n v="209"/>
  </r>
  <r>
    <x v="26"/>
    <x v="108"/>
    <s v="A Turf"/>
    <n v="7"/>
    <n v="6"/>
    <m/>
    <n v="99"/>
  </r>
  <r>
    <x v="26"/>
    <x v="124"/>
    <s v="A Turf"/>
    <n v="9"/>
    <n v="9"/>
    <m/>
    <n v="145"/>
  </r>
  <r>
    <x v="26"/>
    <x v="140"/>
    <s v="A Turf"/>
    <n v="2"/>
    <n v="3"/>
    <n v="1"/>
    <n v="28"/>
  </r>
  <r>
    <x v="26"/>
    <x v="130"/>
    <s v="A Turf"/>
    <n v="8"/>
    <n v="9"/>
    <n v="3"/>
    <n v="78"/>
  </r>
  <r>
    <x v="26"/>
    <x v="141"/>
    <s v="A Turf"/>
    <n v="5"/>
    <n v="5"/>
    <n v="1"/>
    <n v="49"/>
  </r>
  <r>
    <x v="26"/>
    <x v="129"/>
    <s v="A Turf"/>
    <n v="7"/>
    <n v="6"/>
    <n v="3"/>
    <n v="35"/>
  </r>
  <r>
    <x v="26"/>
    <x v="142"/>
    <s v="A Turf"/>
    <n v="3"/>
    <n v="3"/>
    <m/>
    <n v="35"/>
  </r>
  <r>
    <x v="26"/>
    <x v="143"/>
    <s v="A Turf"/>
    <n v="3"/>
    <n v="3"/>
    <m/>
    <n v="30"/>
  </r>
  <r>
    <x v="26"/>
    <x v="109"/>
    <s v="A Turf"/>
    <n v="3"/>
    <n v="3"/>
    <m/>
    <n v="29"/>
  </r>
  <r>
    <x v="26"/>
    <x v="111"/>
    <s v="A Turf"/>
    <n v="2"/>
    <n v="3"/>
    <m/>
    <n v="27"/>
  </r>
  <r>
    <x v="26"/>
    <x v="144"/>
    <s v="A Turf"/>
    <n v="3"/>
    <n v="3"/>
    <m/>
    <n v="25"/>
  </r>
  <r>
    <x v="26"/>
    <x v="98"/>
    <s v="A Turf"/>
    <n v="5"/>
    <n v="4"/>
    <m/>
    <n v="28"/>
  </r>
  <r>
    <x v="26"/>
    <x v="128"/>
    <s v="A Turf"/>
    <n v="5"/>
    <n v="4"/>
    <m/>
    <n v="16"/>
  </r>
  <r>
    <x v="26"/>
    <x v="138"/>
    <s v="A Turf"/>
    <n v="3"/>
    <n v="3"/>
    <m/>
    <n v="5"/>
  </r>
  <r>
    <x v="26"/>
    <x v="145"/>
    <s v="A Turf"/>
    <n v="3"/>
    <n v="2"/>
    <n v="1"/>
    <n v="1"/>
  </r>
  <r>
    <x v="27"/>
    <x v="117"/>
    <s v="A Turf"/>
    <n v="10"/>
    <n v="11"/>
    <m/>
    <n v="434"/>
  </r>
  <r>
    <x v="27"/>
    <x v="146"/>
    <s v="A Turf"/>
    <n v="6"/>
    <n v="6"/>
    <n v="1"/>
    <n v="154"/>
  </r>
  <r>
    <x v="27"/>
    <x v="147"/>
    <s v="A Turf"/>
    <n v="9"/>
    <n v="10"/>
    <n v="1"/>
    <n v="266"/>
  </r>
  <r>
    <x v="27"/>
    <x v="135"/>
    <s v="A Turf"/>
    <n v="8"/>
    <n v="9"/>
    <m/>
    <n v="222"/>
  </r>
  <r>
    <x v="27"/>
    <x v="148"/>
    <s v="A Turf"/>
    <n v="7"/>
    <n v="6"/>
    <n v="1"/>
    <n v="96"/>
  </r>
  <r>
    <x v="27"/>
    <x v="15"/>
    <s v="A Turf"/>
    <n v="10"/>
    <n v="10"/>
    <m/>
    <n v="181"/>
  </r>
  <r>
    <x v="27"/>
    <x v="128"/>
    <s v="A Turf"/>
    <n v="7"/>
    <n v="6"/>
    <n v="1"/>
    <n v="83"/>
  </r>
  <r>
    <x v="27"/>
    <x v="123"/>
    <s v="A Turf"/>
    <n v="6"/>
    <n v="6"/>
    <m/>
    <n v="93"/>
  </r>
  <r>
    <x v="27"/>
    <x v="138"/>
    <s v="A Turf"/>
    <n v="6"/>
    <n v="7"/>
    <m/>
    <n v="105"/>
  </r>
  <r>
    <x v="27"/>
    <x v="142"/>
    <s v="A Turf"/>
    <n v="5"/>
    <n v="6"/>
    <n v="1"/>
    <n v="71"/>
  </r>
  <r>
    <x v="27"/>
    <x v="118"/>
    <s v="A Turf"/>
    <n v="9"/>
    <n v="10"/>
    <n v="2"/>
    <n v="87"/>
  </r>
  <r>
    <x v="27"/>
    <x v="149"/>
    <s v="A Turf"/>
    <n v="4"/>
    <n v="4"/>
    <n v="2"/>
    <n v="20"/>
  </r>
  <r>
    <x v="27"/>
    <x v="112"/>
    <s v="A Turf"/>
    <n v="3"/>
    <n v="2"/>
    <n v="1"/>
    <n v="9"/>
  </r>
  <r>
    <x v="27"/>
    <x v="140"/>
    <s v="A Turf"/>
    <n v="4"/>
    <n v="4"/>
    <n v="3"/>
    <n v="9"/>
  </r>
  <r>
    <x v="27"/>
    <x v="130"/>
    <s v="A Turf"/>
    <n v="4"/>
    <n v="3"/>
    <n v="2"/>
    <n v="7"/>
  </r>
  <r>
    <x v="27"/>
    <x v="141"/>
    <s v="A Turf"/>
    <n v="4"/>
    <n v="5"/>
    <m/>
    <n v="34"/>
  </r>
  <r>
    <x v="27"/>
    <x v="144"/>
    <s v="A Turf"/>
    <n v="2"/>
    <n v="2"/>
    <m/>
    <n v="10"/>
  </r>
  <r>
    <x v="27"/>
    <x v="145"/>
    <s v="A Turf"/>
    <n v="2"/>
    <n v="1"/>
    <m/>
    <n v="5"/>
  </r>
  <r>
    <x v="27"/>
    <x v="109"/>
    <s v="A Turf"/>
    <n v="4"/>
    <n v="4"/>
    <n v="1"/>
    <n v="8"/>
  </r>
  <r>
    <x v="28"/>
    <x v="112"/>
    <s v="A Turf"/>
    <n v="10"/>
    <n v="5"/>
    <n v="4"/>
    <n v="119"/>
  </r>
  <r>
    <x v="28"/>
    <x v="135"/>
    <s v="A Turf"/>
    <n v="10"/>
    <n v="9"/>
    <n v="3"/>
    <n v="223"/>
  </r>
  <r>
    <x v="28"/>
    <x v="150"/>
    <s v="A Turf"/>
    <n v="9"/>
    <n v="9"/>
    <n v="1"/>
    <n v="254"/>
  </r>
  <r>
    <x v="28"/>
    <x v="151"/>
    <s v="A Turf"/>
    <n v="2"/>
    <n v="2"/>
    <m/>
    <n v="54"/>
  </r>
  <r>
    <x v="28"/>
    <x v="132"/>
    <s v="A Turf"/>
    <n v="11"/>
    <n v="8"/>
    <n v="1"/>
    <n v="180"/>
  </r>
  <r>
    <x v="28"/>
    <x v="117"/>
    <s v="A Turf"/>
    <n v="11"/>
    <n v="10"/>
    <m/>
    <n v="252"/>
  </r>
  <r>
    <x v="28"/>
    <x v="2"/>
    <s v="A Turf"/>
    <n v="1"/>
    <n v="1"/>
    <m/>
    <n v="18"/>
  </r>
  <r>
    <x v="28"/>
    <x v="146"/>
    <s v="A Turf"/>
    <n v="8"/>
    <n v="7"/>
    <n v="2"/>
    <n v="84"/>
  </r>
  <r>
    <x v="28"/>
    <x v="128"/>
    <s v="A Turf"/>
    <n v="11"/>
    <n v="8"/>
    <n v="3"/>
    <n v="82"/>
  </r>
  <r>
    <x v="28"/>
    <x v="125"/>
    <s v="A Turf"/>
    <n v="5"/>
    <n v="4"/>
    <m/>
    <n v="55"/>
  </r>
  <r>
    <x v="28"/>
    <x v="138"/>
    <s v="A Turf"/>
    <n v="3"/>
    <n v="3"/>
    <m/>
    <n v="39"/>
  </r>
  <r>
    <x v="28"/>
    <x v="152"/>
    <s v="A Turf"/>
    <n v="5"/>
    <n v="5"/>
    <m/>
    <n v="56"/>
  </r>
  <r>
    <x v="28"/>
    <x v="129"/>
    <s v="A Turf"/>
    <n v="6"/>
    <n v="7"/>
    <m/>
    <n v="72"/>
  </r>
  <r>
    <x v="28"/>
    <x v="153"/>
    <s v="A Turf"/>
    <n v="3"/>
    <n v="3"/>
    <n v="1"/>
    <n v="18"/>
  </r>
  <r>
    <x v="28"/>
    <x v="83"/>
    <s v="A Turf"/>
    <n v="11"/>
    <n v="6"/>
    <n v="2"/>
    <n v="28"/>
  </r>
  <r>
    <x v="28"/>
    <x v="147"/>
    <s v="A Turf"/>
    <n v="4"/>
    <n v="2"/>
    <m/>
    <n v="13"/>
  </r>
  <r>
    <x v="28"/>
    <x v="129"/>
    <s v="A Turf"/>
    <n v="5"/>
    <n v="3"/>
    <m/>
    <n v="17"/>
  </r>
  <r>
    <x v="28"/>
    <x v="154"/>
    <s v="A Turf"/>
    <n v="3"/>
    <n v="3"/>
    <m/>
    <n v="15"/>
  </r>
  <r>
    <x v="28"/>
    <x v="130"/>
    <s v="A Turf"/>
    <n v="3"/>
    <s v="DNB"/>
    <m/>
    <n v="0"/>
  </r>
  <r>
    <x v="29"/>
    <x v="117"/>
    <s v="A Turf"/>
    <n v="11"/>
    <n v="11"/>
    <n v="1"/>
    <n v="533"/>
  </r>
  <r>
    <x v="29"/>
    <x v="155"/>
    <s v="A Turf"/>
    <n v="7"/>
    <n v="8"/>
    <n v="1"/>
    <n v="220"/>
  </r>
  <r>
    <x v="29"/>
    <x v="112"/>
    <s v="A Turf"/>
    <n v="11"/>
    <n v="8"/>
    <n v="3"/>
    <n v="141"/>
  </r>
  <r>
    <x v="29"/>
    <x v="146"/>
    <s v="A Turf"/>
    <n v="12"/>
    <n v="11"/>
    <n v="1"/>
    <n v="246"/>
  </r>
  <r>
    <x v="29"/>
    <x v="145"/>
    <s v="A Turf"/>
    <n v="7"/>
    <n v="5"/>
    <n v="2"/>
    <n v="54"/>
  </r>
  <r>
    <x v="29"/>
    <x v="156"/>
    <s v="A Turf"/>
    <n v="5"/>
    <n v="5"/>
    <m/>
    <n v="80"/>
  </r>
  <r>
    <x v="29"/>
    <x v="151"/>
    <s v="A Turf"/>
    <n v="9"/>
    <n v="10"/>
    <n v="2"/>
    <n v="122"/>
  </r>
  <r>
    <x v="29"/>
    <x v="153"/>
    <s v="A Turf"/>
    <n v="12"/>
    <n v="10"/>
    <n v="1"/>
    <n v="129"/>
  </r>
  <r>
    <x v="29"/>
    <x v="157"/>
    <s v="A Turf"/>
    <n v="8"/>
    <n v="8"/>
    <n v="1"/>
    <n v="87"/>
  </r>
  <r>
    <x v="29"/>
    <x v="154"/>
    <s v="A Turf"/>
    <n v="1"/>
    <n v="1"/>
    <m/>
    <n v="11"/>
  </r>
  <r>
    <x v="29"/>
    <x v="148"/>
    <s v="A Turf"/>
    <n v="12"/>
    <n v="12"/>
    <m/>
    <n v="129"/>
  </r>
  <r>
    <x v="29"/>
    <x v="140"/>
    <s v="A Turf"/>
    <n v="9"/>
    <n v="6"/>
    <n v="1"/>
    <n v="40"/>
  </r>
  <r>
    <x v="29"/>
    <x v="138"/>
    <s v="A Turf"/>
    <n v="1"/>
    <n v="1"/>
    <m/>
    <n v="8"/>
  </r>
  <r>
    <x v="29"/>
    <x v="125"/>
    <s v="A Turf"/>
    <n v="4"/>
    <n v="4"/>
    <n v="1"/>
    <n v="19"/>
  </r>
  <r>
    <x v="29"/>
    <x v="158"/>
    <s v="A Turf"/>
    <n v="5"/>
    <n v="3"/>
    <n v="2"/>
    <n v="4"/>
  </r>
  <r>
    <x v="29"/>
    <x v="83"/>
    <s v="A Turf"/>
    <n v="12"/>
    <n v="5"/>
    <n v="1"/>
    <n v="7"/>
  </r>
  <r>
    <x v="29"/>
    <x v="159"/>
    <s v="A Turf"/>
    <n v="1"/>
    <n v="1"/>
    <n v="1"/>
    <n v="32"/>
  </r>
  <r>
    <x v="29"/>
    <x v="160"/>
    <s v="A Turf"/>
    <n v="1"/>
    <n v="1"/>
    <n v="1"/>
    <n v="0"/>
  </r>
  <r>
    <x v="29"/>
    <x v="161"/>
    <s v="A Turf"/>
    <n v="1"/>
    <n v="1"/>
    <m/>
    <n v="0"/>
  </r>
  <r>
    <x v="29"/>
    <x v="162"/>
    <s v="A Turf"/>
    <n v="2"/>
    <s v="DNB"/>
    <m/>
    <n v="0"/>
  </r>
  <r>
    <x v="30"/>
    <x v="117"/>
    <s v="A Turf"/>
    <n v="9"/>
    <n v="9"/>
    <m/>
    <n v="354"/>
  </r>
  <r>
    <x v="30"/>
    <x v="145"/>
    <s v="A Turf"/>
    <n v="7"/>
    <n v="7"/>
    <m/>
    <n v="116"/>
  </r>
  <r>
    <x v="30"/>
    <x v="159"/>
    <s v="A Turf"/>
    <n v="8"/>
    <n v="8"/>
    <n v="2"/>
    <n v="121"/>
  </r>
  <r>
    <x v="30"/>
    <x v="146"/>
    <s v="A Turf"/>
    <n v="9"/>
    <n v="10"/>
    <n v="3"/>
    <n v="280"/>
  </r>
  <r>
    <x v="30"/>
    <x v="153"/>
    <s v="A Turf"/>
    <n v="5"/>
    <n v="4"/>
    <m/>
    <n v="84"/>
  </r>
  <r>
    <x v="30"/>
    <x v="138"/>
    <s v="A Turf"/>
    <n v="6"/>
    <n v="6"/>
    <m/>
    <n v="106"/>
  </r>
  <r>
    <x v="30"/>
    <x v="112"/>
    <s v="A Turf"/>
    <n v="9"/>
    <n v="8"/>
    <n v="1"/>
    <n v="171"/>
  </r>
  <r>
    <x v="30"/>
    <x v="148"/>
    <s v="A Turf"/>
    <n v="6"/>
    <n v="7"/>
    <n v="1"/>
    <n v="104"/>
  </r>
  <r>
    <x v="30"/>
    <x v="83"/>
    <s v="A Turf"/>
    <n v="8"/>
    <n v="7"/>
    <n v="3"/>
    <n v="58"/>
  </r>
  <r>
    <x v="30"/>
    <x v="140"/>
    <s v="A Turf"/>
    <n v="7"/>
    <n v="6"/>
    <n v="3"/>
    <n v="19"/>
  </r>
  <r>
    <x v="30"/>
    <x v="118"/>
    <s v="A Turf"/>
    <n v="3"/>
    <n v="3"/>
    <m/>
    <n v="14"/>
  </r>
  <r>
    <x v="30"/>
    <x v="156"/>
    <s v="A Turf"/>
    <n v="3"/>
    <n v="4"/>
    <m/>
    <n v="45"/>
  </r>
  <r>
    <x v="30"/>
    <x v="151"/>
    <s v="A Turf"/>
    <n v="3"/>
    <n v="4"/>
    <n v="1"/>
    <n v="20"/>
  </r>
  <r>
    <x v="30"/>
    <x v="139"/>
    <s v="A Turf"/>
    <n v="3"/>
    <n v="3"/>
    <m/>
    <n v="19"/>
  </r>
  <r>
    <x v="30"/>
    <x v="163"/>
    <s v="A Turf"/>
    <n v="1"/>
    <n v="1"/>
    <m/>
    <n v="8"/>
  </r>
  <r>
    <x v="30"/>
    <x v="154"/>
    <s v="A Turf"/>
    <n v="2"/>
    <n v="2"/>
    <m/>
    <n v="28"/>
  </r>
  <r>
    <x v="30"/>
    <x v="164"/>
    <s v="A Turf"/>
    <n v="4"/>
    <n v="4"/>
    <m/>
    <n v="37"/>
  </r>
  <r>
    <x v="31"/>
    <x v="134"/>
    <s v="A Turf"/>
    <n v="7"/>
    <n v="5"/>
    <n v="1"/>
    <n v="187"/>
  </r>
  <r>
    <x v="31"/>
    <x v="146"/>
    <s v="A Turf"/>
    <n v="11"/>
    <n v="11"/>
    <n v="2"/>
    <n v="404"/>
  </r>
  <r>
    <x v="31"/>
    <x v="117"/>
    <s v="A Turf"/>
    <n v="13"/>
    <n v="13"/>
    <m/>
    <n v="410"/>
  </r>
  <r>
    <x v="31"/>
    <x v="118"/>
    <s v="A Turf"/>
    <n v="3"/>
    <n v="3"/>
    <n v="2"/>
    <n v="24"/>
  </r>
  <r>
    <x v="31"/>
    <x v="138"/>
    <s v="A Turf"/>
    <n v="12"/>
    <n v="12"/>
    <n v="1"/>
    <n v="239"/>
  </r>
  <r>
    <x v="31"/>
    <x v="132"/>
    <s v="A Turf"/>
    <n v="12"/>
    <n v="12"/>
    <n v="2"/>
    <n v="182"/>
  </r>
  <r>
    <x v="31"/>
    <x v="140"/>
    <s v="A Turf"/>
    <n v="13"/>
    <n v="9"/>
    <n v="4"/>
    <n v="82"/>
  </r>
  <r>
    <x v="31"/>
    <x v="153"/>
    <s v="A Turf"/>
    <n v="7"/>
    <n v="6"/>
    <n v="1"/>
    <n v="72"/>
  </r>
  <r>
    <x v="31"/>
    <x v="159"/>
    <s v="A Turf"/>
    <n v="3"/>
    <n v="3"/>
    <n v="1"/>
    <n v="26"/>
  </r>
  <r>
    <x v="31"/>
    <x v="150"/>
    <s v="A Turf"/>
    <n v="8"/>
    <n v="8"/>
    <n v="1"/>
    <n v="81"/>
  </r>
  <r>
    <x v="31"/>
    <x v="165"/>
    <s v="A Turf"/>
    <n v="3"/>
    <n v="3"/>
    <m/>
    <n v="34"/>
  </r>
  <r>
    <x v="31"/>
    <x v="161"/>
    <s v="A Turf"/>
    <n v="4"/>
    <n v="5"/>
    <n v="1"/>
    <n v="38"/>
  </r>
  <r>
    <x v="31"/>
    <x v="112"/>
    <s v="A Turf"/>
    <n v="10"/>
    <n v="7"/>
    <m/>
    <n v="62"/>
  </r>
  <r>
    <x v="31"/>
    <x v="166"/>
    <s v="A Turf"/>
    <n v="3"/>
    <n v="2"/>
    <m/>
    <n v="17"/>
  </r>
  <r>
    <x v="31"/>
    <x v="145"/>
    <s v="A Turf"/>
    <n v="12"/>
    <n v="12"/>
    <n v="4"/>
    <n v="60"/>
  </r>
  <r>
    <x v="31"/>
    <x v="167"/>
    <s v="A Turf"/>
    <n v="2"/>
    <n v="2"/>
    <m/>
    <n v="13"/>
  </r>
  <r>
    <x v="31"/>
    <x v="168"/>
    <s v="A Turf"/>
    <n v="4"/>
    <n v="2"/>
    <n v="1"/>
    <n v="6"/>
  </r>
  <r>
    <x v="31"/>
    <x v="169"/>
    <s v="A Turf"/>
    <n v="6"/>
    <n v="5"/>
    <n v="1"/>
    <n v="23"/>
  </r>
  <r>
    <x v="31"/>
    <x v="170"/>
    <s v="A Turf"/>
    <n v="5"/>
    <n v="3"/>
    <m/>
    <n v="6"/>
  </r>
  <r>
    <x v="31"/>
    <x v="128"/>
    <s v="A Turf"/>
    <n v="2"/>
    <n v="2"/>
    <m/>
    <n v="3"/>
  </r>
  <r>
    <x v="31"/>
    <x v="171"/>
    <s v="A Turf"/>
    <n v="1"/>
    <n v="1"/>
    <m/>
    <n v="0"/>
  </r>
  <r>
    <x v="31"/>
    <x v="109"/>
    <s v="A Turf"/>
    <n v="1"/>
    <s v="DNB"/>
    <m/>
    <n v="0"/>
  </r>
  <r>
    <x v="31"/>
    <x v="83"/>
    <s v="A Turf"/>
    <n v="1"/>
    <s v="DNB"/>
    <m/>
    <n v="0"/>
  </r>
  <r>
    <x v="32"/>
    <x v="117"/>
    <s v="A Turf"/>
    <n v="14"/>
    <n v="13"/>
    <n v="1"/>
    <n v="425"/>
  </r>
  <r>
    <x v="32"/>
    <x v="172"/>
    <s v="A Turf"/>
    <n v="10"/>
    <n v="7"/>
    <n v="2"/>
    <n v="145"/>
  </r>
  <r>
    <x v="32"/>
    <x v="173"/>
    <s v="A Turf"/>
    <n v="14"/>
    <n v="12"/>
    <n v="1"/>
    <n v="316"/>
  </r>
  <r>
    <x v="32"/>
    <x v="146"/>
    <s v="A Turf"/>
    <n v="13"/>
    <n v="11"/>
    <m/>
    <n v="293"/>
  </r>
  <r>
    <x v="32"/>
    <x v="169"/>
    <s v="A Turf"/>
    <n v="14"/>
    <n v="11"/>
    <n v="3"/>
    <n v="213"/>
  </r>
  <r>
    <x v="32"/>
    <x v="174"/>
    <s v="A Turf"/>
    <n v="11"/>
    <n v="8"/>
    <n v="2"/>
    <n v="130"/>
  </r>
  <r>
    <x v="32"/>
    <x v="153"/>
    <s v="A Turf"/>
    <n v="14"/>
    <n v="12"/>
    <m/>
    <n v="208"/>
  </r>
  <r>
    <x v="32"/>
    <x v="171"/>
    <s v="A Turf"/>
    <n v="14"/>
    <n v="11"/>
    <n v="2"/>
    <n v="130"/>
  </r>
  <r>
    <x v="32"/>
    <x v="145"/>
    <s v="A Turf"/>
    <n v="6"/>
    <n v="4"/>
    <n v="2"/>
    <n v="28"/>
  </r>
  <r>
    <x v="32"/>
    <x v="175"/>
    <s v="A Turf"/>
    <n v="4"/>
    <n v="3"/>
    <n v="2"/>
    <n v="13"/>
  </r>
  <r>
    <x v="32"/>
    <x v="176"/>
    <s v="A Turf"/>
    <n v="4"/>
    <n v="3"/>
    <m/>
    <n v="36"/>
  </r>
  <r>
    <x v="32"/>
    <x v="177"/>
    <s v="A Turf"/>
    <n v="7"/>
    <n v="4"/>
    <n v="1"/>
    <n v="29"/>
  </r>
  <r>
    <x v="32"/>
    <x v="166"/>
    <s v="A Turf"/>
    <n v="11"/>
    <n v="11"/>
    <n v="1"/>
    <n v="90"/>
  </r>
  <r>
    <x v="32"/>
    <x v="140"/>
    <s v="A Turf"/>
    <n v="14"/>
    <n v="7"/>
    <n v="2"/>
    <n v="41"/>
  </r>
  <r>
    <x v="32"/>
    <x v="109"/>
    <s v="A Turf"/>
    <n v="3"/>
    <n v="2"/>
    <n v="1"/>
    <n v="1"/>
  </r>
  <r>
    <x v="32"/>
    <x v="178"/>
    <s v="A Turf"/>
    <n v="1"/>
    <n v="1"/>
    <m/>
    <n v="0"/>
  </r>
  <r>
    <x v="33"/>
    <x v="117"/>
    <s v="A Turf"/>
    <n v="12"/>
    <n v="12"/>
    <m/>
    <n v="661"/>
  </r>
  <r>
    <x v="33"/>
    <x v="166"/>
    <s v="A Turf"/>
    <n v="8"/>
    <n v="8"/>
    <m/>
    <n v="313"/>
  </r>
  <r>
    <x v="33"/>
    <x v="153"/>
    <s v="A Turf"/>
    <n v="12"/>
    <n v="12"/>
    <n v="1"/>
    <n v="315"/>
  </r>
  <r>
    <x v="33"/>
    <x v="173"/>
    <s v="A Turf"/>
    <n v="12"/>
    <n v="11"/>
    <n v="1"/>
    <n v="285"/>
  </r>
  <r>
    <x v="33"/>
    <x v="169"/>
    <s v="A Turf"/>
    <n v="12"/>
    <n v="12"/>
    <n v="1"/>
    <n v="274"/>
  </r>
  <r>
    <x v="33"/>
    <x v="159"/>
    <s v="A Turf"/>
    <n v="3"/>
    <n v="3"/>
    <m/>
    <n v="59"/>
  </r>
  <r>
    <x v="33"/>
    <x v="177"/>
    <s v="A Turf"/>
    <n v="11"/>
    <n v="8"/>
    <n v="3"/>
    <n v="97"/>
  </r>
  <r>
    <x v="33"/>
    <x v="172"/>
    <s v="A Turf"/>
    <n v="12"/>
    <n v="8"/>
    <n v="3"/>
    <n v="94"/>
  </r>
  <r>
    <x v="33"/>
    <x v="146"/>
    <s v="A Turf"/>
    <n v="9"/>
    <n v="8"/>
    <n v="1"/>
    <n v="119"/>
  </r>
  <r>
    <x v="33"/>
    <x v="179"/>
    <s v="A Turf"/>
    <n v="1"/>
    <n v="1"/>
    <m/>
    <n v="17"/>
  </r>
  <r>
    <x v="33"/>
    <x v="162"/>
    <s v="A Turf"/>
    <n v="9"/>
    <n v="7"/>
    <n v="2"/>
    <n v="77"/>
  </r>
  <r>
    <x v="33"/>
    <x v="112"/>
    <s v="A Turf"/>
    <n v="3"/>
    <n v="1"/>
    <m/>
    <n v="14"/>
  </r>
  <r>
    <x v="33"/>
    <x v="178"/>
    <s v="A Turf"/>
    <n v="4"/>
    <n v="4"/>
    <n v="1"/>
    <n v="33"/>
  </r>
  <r>
    <x v="33"/>
    <x v="145"/>
    <s v="A Turf"/>
    <n v="10"/>
    <n v="9"/>
    <n v="3"/>
    <n v="57"/>
  </r>
  <r>
    <x v="33"/>
    <x v="140"/>
    <s v="A Turf"/>
    <n v="1"/>
    <n v="1"/>
    <m/>
    <n v="8"/>
  </r>
  <r>
    <x v="33"/>
    <x v="175"/>
    <s v="A Turf"/>
    <n v="10"/>
    <n v="6"/>
    <n v="2"/>
    <n v="23"/>
  </r>
  <r>
    <x v="33"/>
    <x v="180"/>
    <s v="A Turf"/>
    <n v="3"/>
    <n v="1"/>
    <m/>
    <n v="4"/>
  </r>
  <r>
    <x v="34"/>
    <x v="117"/>
    <s v="SNR TURF"/>
    <n v="12"/>
    <n v="11"/>
    <m/>
    <n v="233"/>
  </r>
  <r>
    <x v="34"/>
    <x v="166"/>
    <s v="SNR TURF"/>
    <n v="12"/>
    <n v="11"/>
    <m/>
    <n v="260"/>
  </r>
  <r>
    <x v="34"/>
    <x v="153"/>
    <s v="SNR TURF"/>
    <n v="12"/>
    <n v="11"/>
    <m/>
    <n v="229"/>
  </r>
  <r>
    <x v="34"/>
    <x v="169"/>
    <s v="SNR TURF"/>
    <n v="12"/>
    <n v="11"/>
    <m/>
    <n v="291"/>
  </r>
  <r>
    <x v="34"/>
    <x v="173"/>
    <s v="SNR TURF"/>
    <n v="12"/>
    <n v="11"/>
    <n v="3"/>
    <n v="266"/>
  </r>
  <r>
    <x v="34"/>
    <x v="181"/>
    <s v="SNR TURF"/>
    <n v="12"/>
    <n v="11"/>
    <n v="1"/>
    <n v="242"/>
  </r>
  <r>
    <x v="34"/>
    <x v="182"/>
    <s v="SNR TURF"/>
    <n v="3"/>
    <n v="2"/>
    <m/>
    <n v="1"/>
  </r>
  <r>
    <x v="34"/>
    <x v="177"/>
    <s v="SNR TURF"/>
    <n v="9"/>
    <n v="7"/>
    <n v="3"/>
    <n v="59"/>
  </r>
  <r>
    <x v="34"/>
    <x v="162"/>
    <s v="SNR TURF"/>
    <n v="12"/>
    <n v="9"/>
    <n v="4"/>
    <n v="82"/>
  </r>
  <r>
    <x v="34"/>
    <x v="145"/>
    <s v="SNR TURF"/>
    <n v="8"/>
    <n v="3"/>
    <n v="3"/>
    <n v="20"/>
  </r>
  <r>
    <x v="34"/>
    <x v="175"/>
    <s v="SNR TURF"/>
    <n v="10"/>
    <n v="3"/>
    <n v="1"/>
    <n v="5"/>
  </r>
  <r>
    <x v="34"/>
    <x v="140"/>
    <s v="SNR TURF"/>
    <n v="1"/>
    <m/>
    <s v="DNB"/>
    <n v="0"/>
  </r>
  <r>
    <x v="34"/>
    <x v="146"/>
    <s v="SNR TURF"/>
    <n v="3"/>
    <n v="3"/>
    <m/>
    <n v="49"/>
  </r>
  <r>
    <x v="34"/>
    <x v="178"/>
    <s v="SNR TURF"/>
    <n v="3"/>
    <n v="3"/>
    <m/>
    <n v="17"/>
  </r>
  <r>
    <x v="34"/>
    <x v="180"/>
    <s v="SNR TURF"/>
    <n v="3"/>
    <n v="3"/>
    <n v="1"/>
    <n v="16"/>
  </r>
  <r>
    <x v="34"/>
    <x v="112"/>
    <s v="SNR TURF"/>
    <n v="5"/>
    <n v="3"/>
    <n v="1"/>
    <n v="23"/>
  </r>
  <r>
    <x v="34"/>
    <x v="164"/>
    <s v="SNR TURF"/>
    <n v="4"/>
    <n v="4"/>
    <n v="1"/>
    <n v="52"/>
  </r>
  <r>
    <x v="35"/>
    <x v="183"/>
    <s v="SNR TURF"/>
    <n v="2"/>
    <n v="2"/>
    <m/>
    <n v="71"/>
  </r>
  <r>
    <x v="35"/>
    <x v="169"/>
    <s v="SNR TURF"/>
    <n v="13"/>
    <n v="13"/>
    <n v="2"/>
    <n v="333"/>
  </r>
  <r>
    <x v="35"/>
    <x v="117"/>
    <s v="SNR TURF"/>
    <n v="13"/>
    <n v="13"/>
    <n v="1"/>
    <n v="345"/>
  </r>
  <r>
    <x v="35"/>
    <x v="173"/>
    <s v="SNR TURF"/>
    <n v="13"/>
    <n v="11"/>
    <n v="3"/>
    <n v="226"/>
  </r>
  <r>
    <x v="35"/>
    <x v="166"/>
    <s v="SNR TURF"/>
    <n v="11"/>
    <n v="11"/>
    <n v="1"/>
    <n v="215"/>
  </r>
  <r>
    <x v="35"/>
    <x v="112"/>
    <s v="SNR TURF"/>
    <n v="8"/>
    <n v="6"/>
    <n v="4"/>
    <n v="43"/>
  </r>
  <r>
    <x v="35"/>
    <x v="179"/>
    <s v="SNR TURF"/>
    <n v="3"/>
    <n v="2"/>
    <m/>
    <n v="43"/>
  </r>
  <r>
    <x v="35"/>
    <x v="153"/>
    <s v="SNR TURF"/>
    <n v="6"/>
    <n v="6"/>
    <m/>
    <n v="100"/>
  </r>
  <r>
    <x v="35"/>
    <x v="178"/>
    <s v="SNR TURF"/>
    <n v="8"/>
    <n v="8"/>
    <n v="1"/>
    <n v="76"/>
  </r>
  <r>
    <x v="35"/>
    <x v="184"/>
    <s v="SNR TURF"/>
    <n v="10"/>
    <n v="9"/>
    <n v="2"/>
    <n v="111"/>
  </r>
  <r>
    <x v="35"/>
    <x v="181"/>
    <s v="SNR TURF"/>
    <n v="13"/>
    <n v="13"/>
    <n v="1"/>
    <n v="195"/>
  </r>
  <r>
    <x v="35"/>
    <x v="162"/>
    <s v="SNR TURF"/>
    <n v="13"/>
    <n v="10"/>
    <n v="1"/>
    <n v="90"/>
  </r>
  <r>
    <x v="35"/>
    <x v="175"/>
    <s v="SNR TURF"/>
    <n v="12"/>
    <n v="7"/>
    <n v="5"/>
    <n v="18"/>
  </r>
  <r>
    <x v="35"/>
    <x v="172"/>
    <s v="SNR TURF"/>
    <n v="12"/>
    <n v="10"/>
    <n v="2"/>
    <n v="49"/>
  </r>
  <r>
    <x v="35"/>
    <x v="141"/>
    <s v="SNR TURF"/>
    <n v="1"/>
    <n v="1"/>
    <m/>
    <n v="2"/>
  </r>
  <r>
    <x v="35"/>
    <x v="185"/>
    <s v="SNR TURF"/>
    <n v="1"/>
    <n v="2"/>
    <m/>
    <n v="3"/>
  </r>
  <r>
    <x v="35"/>
    <x v="186"/>
    <s v="SNR TURF"/>
    <n v="1"/>
    <n v="1"/>
    <m/>
    <n v="0"/>
  </r>
  <r>
    <x v="35"/>
    <x v="187"/>
    <s v="SNR TURF"/>
    <n v="2"/>
    <n v="1"/>
    <n v="1"/>
    <n v="0"/>
  </r>
  <r>
    <x v="35"/>
    <x v="177"/>
    <s v="SNR TURF"/>
    <n v="1"/>
    <s v="DNB"/>
    <m/>
    <n v="0"/>
  </r>
  <r>
    <x v="36"/>
    <x v="169"/>
    <s v="SNR TURF"/>
    <n v="10"/>
    <n v="8"/>
    <n v="3"/>
    <n v="223"/>
  </r>
  <r>
    <x v="36"/>
    <x v="112"/>
    <s v="SNR TURF"/>
    <n v="6"/>
    <n v="4"/>
    <n v="2"/>
    <n v="76"/>
  </r>
  <r>
    <x v="36"/>
    <x v="188"/>
    <s v="SNR TURF"/>
    <n v="10"/>
    <n v="10"/>
    <n v="1"/>
    <n v="282"/>
  </r>
  <r>
    <x v="36"/>
    <x v="162"/>
    <s v="SNR TURF"/>
    <n v="10"/>
    <n v="7"/>
    <n v="2"/>
    <n v="137"/>
  </r>
  <r>
    <x v="36"/>
    <x v="181"/>
    <s v="SNR TURF"/>
    <n v="8"/>
    <n v="7"/>
    <n v="2"/>
    <n v="129"/>
  </r>
  <r>
    <x v="36"/>
    <x v="117"/>
    <s v="SNR TURF"/>
    <n v="9"/>
    <n v="8"/>
    <n v="1"/>
    <n v="171"/>
  </r>
  <r>
    <x v="36"/>
    <x v="189"/>
    <s v="SNR TURF"/>
    <n v="10"/>
    <n v="5"/>
    <n v="1"/>
    <n v="72"/>
  </r>
  <r>
    <x v="36"/>
    <x v="190"/>
    <s v="SNR TURF"/>
    <n v="6"/>
    <n v="5"/>
    <n v="1"/>
    <n v="67"/>
  </r>
  <r>
    <x v="36"/>
    <x v="178"/>
    <s v="SNR TURF"/>
    <n v="8"/>
    <n v="6"/>
    <n v="1"/>
    <n v="84"/>
  </r>
  <r>
    <x v="36"/>
    <x v="166"/>
    <s v="SNR TURF"/>
    <n v="9"/>
    <n v="9"/>
    <n v="1"/>
    <n v="126"/>
  </r>
  <r>
    <x v="36"/>
    <x v="180"/>
    <s v="SNR TURF"/>
    <n v="9"/>
    <n v="5"/>
    <n v="1"/>
    <n v="60"/>
  </r>
  <r>
    <x v="36"/>
    <x v="141"/>
    <s v="SNR TURF"/>
    <n v="6"/>
    <n v="6"/>
    <m/>
    <n v="60"/>
  </r>
  <r>
    <x v="36"/>
    <x v="145"/>
    <s v="SNR TURF"/>
    <n v="3"/>
    <n v="1"/>
    <m/>
    <n v="4"/>
  </r>
  <r>
    <x v="36"/>
    <x v="191"/>
    <s v="SNR TURF"/>
    <n v="2"/>
    <n v="2"/>
    <m/>
    <n v="7"/>
  </r>
  <r>
    <x v="36"/>
    <x v="109"/>
    <s v="SNR TURF"/>
    <n v="2"/>
    <n v="1"/>
    <m/>
    <n v="0"/>
  </r>
  <r>
    <x v="36"/>
    <x v="186"/>
    <s v="SNR TURF"/>
    <n v="1"/>
    <s v="DNB"/>
    <m/>
    <n v="0"/>
  </r>
  <r>
    <x v="36"/>
    <x v="153"/>
    <s v="SNR TURF"/>
    <n v="1"/>
    <s v="DNB"/>
    <m/>
    <n v="0"/>
  </r>
  <r>
    <x v="37"/>
    <x v="188"/>
    <s v="SNR TURF"/>
    <n v="11"/>
    <n v="11"/>
    <n v="1"/>
    <n v="395"/>
  </r>
  <r>
    <x v="37"/>
    <x v="166"/>
    <s v="SNR TURF"/>
    <n v="12"/>
    <n v="12"/>
    <n v="1"/>
    <n v="313"/>
  </r>
  <r>
    <x v="37"/>
    <x v="192"/>
    <s v="SNR TURF"/>
    <n v="6"/>
    <n v="6"/>
    <m/>
    <n v="166"/>
  </r>
  <r>
    <x v="37"/>
    <x v="193"/>
    <s v="SNR TURF"/>
    <n v="7"/>
    <n v="6"/>
    <n v="3"/>
    <n v="66"/>
  </r>
  <r>
    <x v="37"/>
    <x v="186"/>
    <s v="SNR TURF"/>
    <n v="12"/>
    <n v="11"/>
    <m/>
    <n v="214"/>
  </r>
  <r>
    <x v="37"/>
    <x v="181"/>
    <s v="SNR TURF"/>
    <n v="12"/>
    <n v="10"/>
    <m/>
    <n v="168"/>
  </r>
  <r>
    <x v="37"/>
    <x v="194"/>
    <s v="SNR TURF"/>
    <n v="2"/>
    <n v="2"/>
    <m/>
    <n v="30"/>
  </r>
  <r>
    <x v="37"/>
    <x v="180"/>
    <s v="SNR TURF"/>
    <n v="12"/>
    <n v="11"/>
    <m/>
    <n v="154"/>
  </r>
  <r>
    <x v="37"/>
    <x v="153"/>
    <s v="SNR TURF"/>
    <n v="12"/>
    <n v="11"/>
    <n v="2"/>
    <n v="106"/>
  </r>
  <r>
    <x v="37"/>
    <x v="195"/>
    <s v="SNR TURF"/>
    <n v="7"/>
    <n v="6"/>
    <n v="1"/>
    <n v="47"/>
  </r>
  <r>
    <x v="37"/>
    <x v="162"/>
    <s v="SNR TURF"/>
    <n v="12"/>
    <n v="11"/>
    <n v="2"/>
    <n v="62"/>
  </r>
  <r>
    <x v="37"/>
    <x v="196"/>
    <s v="SNR TURF"/>
    <n v="5"/>
    <n v="2"/>
    <m/>
    <n v="18"/>
  </r>
  <r>
    <x v="37"/>
    <x v="197"/>
    <s v="SNR TURF"/>
    <n v="7"/>
    <n v="4"/>
    <n v="1"/>
    <n v="8"/>
  </r>
  <r>
    <x v="37"/>
    <x v="177"/>
    <s v="SNR TURF"/>
    <n v="2"/>
    <n v="1"/>
    <m/>
    <n v="2"/>
  </r>
  <r>
    <x v="37"/>
    <x v="182"/>
    <s v="SNR TURF"/>
    <n v="1"/>
    <n v="1"/>
    <m/>
    <n v="0"/>
  </r>
  <r>
    <x v="37"/>
    <x v="198"/>
    <s v="SNR TURF"/>
    <n v="12"/>
    <n v="8"/>
    <n v="4"/>
    <n v="8"/>
  </r>
  <r>
    <x v="38"/>
    <x v="166"/>
    <s v="SNR TURF"/>
    <n v="13"/>
    <n v="14"/>
    <n v="1"/>
    <n v="516"/>
  </r>
  <r>
    <x v="38"/>
    <x v="199"/>
    <s v="SNR TURF"/>
    <n v="6"/>
    <n v="6"/>
    <n v="1"/>
    <n v="181"/>
  </r>
  <r>
    <x v="38"/>
    <x v="188"/>
    <s v="SNR TURF"/>
    <n v="13"/>
    <n v="12"/>
    <n v="1"/>
    <n v="220"/>
  </r>
  <r>
    <x v="38"/>
    <x v="178"/>
    <s v="SNR TURF"/>
    <n v="6"/>
    <n v="6"/>
    <m/>
    <n v="147"/>
  </r>
  <r>
    <x v="38"/>
    <x v="146"/>
    <s v="SNR TURF"/>
    <n v="12"/>
    <n v="10"/>
    <n v="4"/>
    <n v="279"/>
  </r>
  <r>
    <x v="38"/>
    <x v="184"/>
    <s v="SNR TURF"/>
    <n v="13"/>
    <n v="11"/>
    <n v="2"/>
    <n v="204"/>
  </r>
  <r>
    <x v="38"/>
    <x v="186"/>
    <s v="SNR TURF"/>
    <n v="12"/>
    <n v="10"/>
    <m/>
    <n v="209"/>
  </r>
  <r>
    <x v="38"/>
    <x v="200"/>
    <s v="SNR TURF"/>
    <n v="9"/>
    <n v="7"/>
    <n v="3"/>
    <n v="68"/>
  </r>
  <r>
    <x v="38"/>
    <x v="162"/>
    <s v="SNR TURF"/>
    <n v="7"/>
    <n v="2"/>
    <n v="2"/>
    <n v="24"/>
  </r>
  <r>
    <x v="38"/>
    <x v="181"/>
    <s v="SNR TURF"/>
    <n v="12"/>
    <n v="10"/>
    <n v="5"/>
    <n v="192"/>
  </r>
  <r>
    <x v="38"/>
    <x v="197"/>
    <s v="SNR TURF"/>
    <n v="10"/>
    <n v="4"/>
    <n v="1"/>
    <n v="17"/>
  </r>
  <r>
    <x v="38"/>
    <x v="198"/>
    <s v="SNR TURF"/>
    <n v="12"/>
    <n v="4"/>
    <n v="2"/>
    <n v="11"/>
  </r>
  <r>
    <x v="38"/>
    <x v="141"/>
    <s v="SNR TURF"/>
    <n v="5"/>
    <n v="5"/>
    <n v="1"/>
    <n v="146"/>
  </r>
  <r>
    <x v="38"/>
    <x v="193"/>
    <s v="SNR TURF"/>
    <n v="3"/>
    <n v="3"/>
    <m/>
    <n v="9"/>
  </r>
  <r>
    <x v="38"/>
    <x v="92"/>
    <s v="SNR TURF"/>
    <n v="3"/>
    <n v="1"/>
    <m/>
    <n v="7"/>
  </r>
  <r>
    <x v="38"/>
    <x v="180"/>
    <s v="SNR TURF"/>
    <n v="5"/>
    <n v="3"/>
    <m/>
    <n v="19"/>
  </r>
  <r>
    <x v="38"/>
    <x v="182"/>
    <s v="SNR TURF"/>
    <n v="1"/>
    <s v="DNB"/>
    <m/>
    <n v="0"/>
  </r>
  <r>
    <x v="39"/>
    <x v="153"/>
    <s v="SNR TURF"/>
    <n v="4"/>
    <n v="4"/>
    <n v="1"/>
    <n v="119"/>
  </r>
  <r>
    <x v="39"/>
    <x v="201"/>
    <s v="SNR TURF"/>
    <n v="10"/>
    <n v="8"/>
    <n v="1"/>
    <n v="224"/>
  </r>
  <r>
    <x v="39"/>
    <x v="188"/>
    <s v="SNR TURF"/>
    <n v="12"/>
    <n v="11"/>
    <n v="2"/>
    <n v="284"/>
  </r>
  <r>
    <x v="39"/>
    <x v="166"/>
    <s v="SNR TURF"/>
    <n v="12"/>
    <n v="11"/>
    <m/>
    <n v="290"/>
  </r>
  <r>
    <x v="39"/>
    <x v="199"/>
    <s v="SNR TURF"/>
    <n v="12"/>
    <n v="11"/>
    <n v="1"/>
    <n v="260"/>
  </r>
  <r>
    <x v="39"/>
    <x v="202"/>
    <s v="SNR TURF"/>
    <n v="12"/>
    <n v="8"/>
    <n v="3"/>
    <n v="89"/>
  </r>
  <r>
    <x v="39"/>
    <x v="200"/>
    <s v="SNR TURF"/>
    <n v="6"/>
    <n v="5"/>
    <n v="3"/>
    <n v="30"/>
  </r>
  <r>
    <x v="39"/>
    <x v="203"/>
    <s v="SNR TURF"/>
    <n v="11"/>
    <n v="7"/>
    <n v="2"/>
    <n v="72"/>
  </r>
  <r>
    <x v="39"/>
    <x v="204"/>
    <s v="SNR TURF"/>
    <n v="12"/>
    <n v="10"/>
    <n v="1"/>
    <n v="126"/>
  </r>
  <r>
    <x v="39"/>
    <x v="146"/>
    <s v="SNR TURF"/>
    <n v="8"/>
    <n v="6"/>
    <m/>
    <n v="70"/>
  </r>
  <r>
    <x v="39"/>
    <x v="181"/>
    <s v="SNR TURF"/>
    <n v="10"/>
    <n v="6"/>
    <n v="1"/>
    <n v="54"/>
  </r>
  <r>
    <x v="39"/>
    <x v="205"/>
    <s v="SNR TURF"/>
    <n v="4"/>
    <n v="2"/>
    <n v="1"/>
    <n v="4"/>
  </r>
  <r>
    <x v="39"/>
    <x v="206"/>
    <s v="SNR TURF"/>
    <n v="4"/>
    <n v="3"/>
    <m/>
    <n v="8"/>
  </r>
  <r>
    <x v="39"/>
    <x v="178"/>
    <s v="SNR TURF"/>
    <n v="4"/>
    <n v="3"/>
    <m/>
    <n v="6"/>
  </r>
  <r>
    <x v="39"/>
    <x v="112"/>
    <s v="SNR TURF"/>
    <n v="6"/>
    <n v="0"/>
    <m/>
    <n v="0"/>
  </r>
  <r>
    <x v="39"/>
    <x v="197"/>
    <s v="SNR TURF"/>
    <n v="3"/>
    <n v="2"/>
    <n v="1"/>
    <n v="0"/>
  </r>
  <r>
    <x v="39"/>
    <x v="195"/>
    <s v="SNR TURF"/>
    <n v="1"/>
    <s v="DNB"/>
    <m/>
    <n v="0"/>
  </r>
  <r>
    <x v="40"/>
    <x v="184"/>
    <s v="SNR TURF"/>
    <n v="11"/>
    <n v="11"/>
    <n v="1"/>
    <n v="429"/>
  </r>
  <r>
    <x v="40"/>
    <x v="153"/>
    <s v="SNR TURF"/>
    <n v="10"/>
    <n v="11"/>
    <n v="2"/>
    <n v="246"/>
  </r>
  <r>
    <x v="40"/>
    <x v="188"/>
    <s v="SNR TURF"/>
    <n v="11"/>
    <n v="12"/>
    <m/>
    <n v="287"/>
  </r>
  <r>
    <x v="40"/>
    <x v="199"/>
    <s v="SNR TURF"/>
    <n v="11"/>
    <n v="12"/>
    <m/>
    <n v="234"/>
  </r>
  <r>
    <x v="40"/>
    <x v="207"/>
    <s v="SNR TURF"/>
    <n v="1"/>
    <n v="2"/>
    <m/>
    <n v="34"/>
  </r>
  <r>
    <x v="40"/>
    <x v="166"/>
    <s v="SNR TURF"/>
    <n v="11"/>
    <n v="11"/>
    <m/>
    <n v="168"/>
  </r>
  <r>
    <x v="40"/>
    <x v="208"/>
    <s v="SNR TURF"/>
    <n v="3"/>
    <n v="2"/>
    <n v="1"/>
    <n v="15"/>
  </r>
  <r>
    <x v="40"/>
    <x v="209"/>
    <s v="SNR TURF"/>
    <n v="5"/>
    <n v="6"/>
    <m/>
    <n v="90"/>
  </r>
  <r>
    <x v="40"/>
    <x v="181"/>
    <s v="SNR TURF"/>
    <n v="7"/>
    <n v="6"/>
    <n v="1"/>
    <n v="63"/>
  </r>
  <r>
    <x v="40"/>
    <x v="210"/>
    <s v="SNR TURF"/>
    <n v="6"/>
    <n v="5"/>
    <n v="1"/>
    <n v="49"/>
  </r>
  <r>
    <x v="40"/>
    <x v="202"/>
    <s v="SNR TURF"/>
    <n v="10"/>
    <n v="10"/>
    <n v="2"/>
    <n v="88"/>
  </r>
  <r>
    <x v="40"/>
    <x v="211"/>
    <s v="SNR TURF"/>
    <n v="10"/>
    <n v="9"/>
    <n v="2"/>
    <n v="71"/>
  </r>
  <r>
    <x v="40"/>
    <x v="212"/>
    <s v="SNR TURF"/>
    <n v="6"/>
    <n v="6"/>
    <m/>
    <n v="43"/>
  </r>
  <r>
    <x v="40"/>
    <x v="205"/>
    <s v="SNR TURF"/>
    <n v="9"/>
    <n v="8"/>
    <n v="5"/>
    <n v="20"/>
  </r>
  <r>
    <x v="40"/>
    <x v="204"/>
    <s v="SNR TURF"/>
    <n v="1"/>
    <n v="1"/>
    <m/>
    <n v="6"/>
  </r>
  <r>
    <x v="40"/>
    <x v="213"/>
    <s v="SNR TURF"/>
    <n v="1"/>
    <n v="1"/>
    <m/>
    <n v="6"/>
  </r>
  <r>
    <x v="40"/>
    <x v="186"/>
    <s v="SNR TURF"/>
    <n v="5"/>
    <n v="5"/>
    <m/>
    <n v="20"/>
  </r>
  <r>
    <x v="40"/>
    <x v="178"/>
    <s v="SNR TURF"/>
    <n v="1"/>
    <n v="1"/>
    <m/>
    <n v="1"/>
  </r>
  <r>
    <x v="40"/>
    <x v="214"/>
    <s v="SNR TURF"/>
    <n v="1"/>
    <n v="1"/>
    <m/>
    <n v="1"/>
  </r>
  <r>
    <x v="40"/>
    <x v="215"/>
    <s v="SNR TURF"/>
    <n v="1"/>
    <n v="1"/>
    <m/>
    <n v="1"/>
  </r>
  <r>
    <x v="40"/>
    <x v="216"/>
    <s v="SNR TURF"/>
    <n v="1"/>
    <n v="1"/>
    <n v="1"/>
    <n v="0"/>
  </r>
  <r>
    <x v="41"/>
    <x v="181"/>
    <s v="SNR TURF"/>
    <n v="8"/>
    <n v="8"/>
    <m/>
    <n v="321"/>
  </r>
  <r>
    <x v="41"/>
    <x v="199"/>
    <s v="SNR TURF"/>
    <n v="7"/>
    <n v="7"/>
    <m/>
    <n v="150"/>
  </r>
  <r>
    <x v="41"/>
    <x v="217"/>
    <s v="SNR TURF"/>
    <n v="6"/>
    <n v="6"/>
    <m/>
    <n v="75"/>
  </r>
  <r>
    <x v="41"/>
    <x v="218"/>
    <s v="SNR TURF"/>
    <n v="9"/>
    <n v="9"/>
    <m/>
    <n v="212"/>
  </r>
  <r>
    <x v="41"/>
    <x v="166"/>
    <s v="SNR TURF"/>
    <n v="11"/>
    <n v="11"/>
    <m/>
    <n v="229"/>
  </r>
  <r>
    <x v="41"/>
    <x v="169"/>
    <s v="SNR TURF"/>
    <n v="10"/>
    <n v="10"/>
    <m/>
    <n v="208"/>
  </r>
  <r>
    <x v="41"/>
    <x v="200"/>
    <s v="SNR TURF"/>
    <n v="6"/>
    <n v="6"/>
    <m/>
    <n v="97"/>
  </r>
  <r>
    <x v="41"/>
    <x v="208"/>
    <s v="SNR TURF"/>
    <n v="4"/>
    <n v="4"/>
    <m/>
    <n v="48"/>
  </r>
  <r>
    <x v="41"/>
    <x v="219"/>
    <s v="SNR TURF"/>
    <n v="10"/>
    <n v="10"/>
    <m/>
    <n v="105"/>
  </r>
  <r>
    <x v="41"/>
    <x v="112"/>
    <s v="SNR TURF"/>
    <n v="7"/>
    <n v="7"/>
    <m/>
    <n v="60"/>
  </r>
  <r>
    <x v="41"/>
    <x v="146"/>
    <s v="SNR TURF"/>
    <n v="6"/>
    <n v="6"/>
    <m/>
    <n v="57"/>
  </r>
  <r>
    <x v="41"/>
    <x v="193"/>
    <s v="SNR TURF"/>
    <n v="6"/>
    <n v="6"/>
    <m/>
    <n v="56"/>
  </r>
  <r>
    <x v="41"/>
    <x v="204"/>
    <s v="SNR TURF"/>
    <n v="4"/>
    <n v="4"/>
    <m/>
    <n v="26"/>
  </r>
  <r>
    <x v="41"/>
    <x v="220"/>
    <s v="SNR TURF"/>
    <n v="8"/>
    <n v="8"/>
    <m/>
    <n v="35"/>
  </r>
  <r>
    <x v="41"/>
    <x v="178"/>
    <s v="SNR TURF"/>
    <n v="4"/>
    <n v="4"/>
    <m/>
    <n v="19"/>
  </r>
  <r>
    <x v="41"/>
    <x v="216"/>
    <s v="SNR TURF"/>
    <n v="6"/>
    <n v="6"/>
    <m/>
    <n v="6"/>
  </r>
  <r>
    <x v="41"/>
    <x v="205"/>
    <s v="SNR TURF"/>
    <n v="3"/>
    <n v="3"/>
    <m/>
    <n v="0"/>
  </r>
  <r>
    <x v="42"/>
    <x v="221"/>
    <s v="SNR TURF"/>
    <n v="2"/>
    <n v="2"/>
    <m/>
    <n v="11"/>
  </r>
  <r>
    <x v="42"/>
    <x v="222"/>
    <s v="SNR TURF"/>
    <n v="3"/>
    <n v="3"/>
    <m/>
    <n v="56"/>
  </r>
  <r>
    <x v="42"/>
    <x v="223"/>
    <s v="SNR TURF"/>
    <n v="10"/>
    <n v="11"/>
    <n v="2"/>
    <n v="277"/>
  </r>
  <r>
    <x v="42"/>
    <x v="224"/>
    <s v="SNR TURF"/>
    <n v="10"/>
    <n v="10"/>
    <n v="1"/>
    <n v="190"/>
  </r>
  <r>
    <x v="42"/>
    <x v="225"/>
    <s v="SNR TURF"/>
    <n v="10"/>
    <n v="11"/>
    <n v="1"/>
    <n v="359"/>
  </r>
  <r>
    <x v="42"/>
    <x v="181"/>
    <s v="SNR TURF"/>
    <n v="8"/>
    <n v="8"/>
    <m/>
    <n v="207"/>
  </r>
  <r>
    <x v="42"/>
    <x v="226"/>
    <s v="SNR TURF"/>
    <n v="9"/>
    <n v="9"/>
    <n v="3"/>
    <n v="233"/>
  </r>
  <r>
    <x v="42"/>
    <x v="219"/>
    <s v="SNR TURF"/>
    <n v="9"/>
    <n v="9"/>
    <n v="3"/>
    <n v="120"/>
  </r>
  <r>
    <x v="42"/>
    <x v="208"/>
    <s v="SNR TURF"/>
    <n v="8"/>
    <n v="7"/>
    <n v="2"/>
    <n v="68"/>
  </r>
  <r>
    <x v="42"/>
    <x v="112"/>
    <s v="SNR TURF"/>
    <n v="3"/>
    <n v="2"/>
    <n v="2"/>
    <n v="12"/>
  </r>
  <r>
    <x v="42"/>
    <x v="220"/>
    <s v="SNR TURF"/>
    <n v="10"/>
    <n v="4"/>
    <m/>
    <n v="34"/>
  </r>
  <r>
    <x v="42"/>
    <x v="199"/>
    <s v="SNR TURF"/>
    <n v="8"/>
    <n v="9"/>
    <m/>
    <n v="204"/>
  </r>
  <r>
    <x v="42"/>
    <x v="227"/>
    <s v="SNR TURF"/>
    <n v="3"/>
    <n v="3"/>
    <m/>
    <n v="3"/>
  </r>
  <r>
    <x v="42"/>
    <x v="218"/>
    <s v="SNR TURF"/>
    <n v="3"/>
    <n v="3"/>
    <m/>
    <n v="45"/>
  </r>
  <r>
    <x v="42"/>
    <x v="178"/>
    <s v="SNR TURF"/>
    <n v="5"/>
    <n v="5"/>
    <m/>
    <n v="33"/>
  </r>
  <r>
    <x v="42"/>
    <x v="228"/>
    <s v="SNR TURF"/>
    <n v="3"/>
    <n v="3"/>
    <n v="2"/>
    <n v="60"/>
  </r>
  <r>
    <x v="43"/>
    <x v="166"/>
    <s v="Dunstan"/>
    <n v="5"/>
    <m/>
    <m/>
    <n v="67"/>
  </r>
  <r>
    <x v="43"/>
    <x v="229"/>
    <s v="Dunstan"/>
    <n v="13"/>
    <m/>
    <m/>
    <n v="290"/>
  </r>
  <r>
    <x v="43"/>
    <x v="117"/>
    <s v="Dunstan"/>
    <n v="2"/>
    <m/>
    <m/>
    <n v="6"/>
  </r>
  <r>
    <x v="43"/>
    <x v="225"/>
    <s v="Dunstan"/>
    <n v="13"/>
    <m/>
    <m/>
    <n v="354"/>
  </r>
  <r>
    <x v="43"/>
    <x v="230"/>
    <s v="Dunstan"/>
    <n v="3"/>
    <m/>
    <m/>
    <n v="32"/>
  </r>
  <r>
    <x v="43"/>
    <x v="181"/>
    <s v="Dunstan"/>
    <n v="12"/>
    <m/>
    <m/>
    <n v="121"/>
  </r>
  <r>
    <x v="43"/>
    <x v="224"/>
    <s v="Dunstan"/>
    <n v="13"/>
    <m/>
    <m/>
    <n v="249"/>
  </r>
  <r>
    <x v="43"/>
    <x v="231"/>
    <s v="Dunstan"/>
    <n v="10"/>
    <m/>
    <m/>
    <n v="66"/>
  </r>
  <r>
    <x v="43"/>
    <x v="208"/>
    <s v="Dunstan"/>
    <n v="5"/>
    <m/>
    <m/>
    <n v="52"/>
  </r>
  <r>
    <x v="43"/>
    <x v="220"/>
    <s v="Dunstan"/>
    <n v="13"/>
    <m/>
    <m/>
    <n v="39"/>
  </r>
  <r>
    <x v="43"/>
    <x v="232"/>
    <s v="Dunstan"/>
    <n v="10"/>
    <m/>
    <m/>
    <n v="16"/>
  </r>
  <r>
    <x v="43"/>
    <x v="233"/>
    <s v="Dunstan"/>
    <n v="6"/>
    <m/>
    <m/>
    <n v="73"/>
  </r>
  <r>
    <x v="43"/>
    <x v="234"/>
    <s v="Dunstan"/>
    <n v="9"/>
    <m/>
    <m/>
    <n v="260"/>
  </r>
  <r>
    <x v="43"/>
    <x v="223"/>
    <s v="Dunstan"/>
    <n v="10"/>
    <m/>
    <m/>
    <n v="162"/>
  </r>
  <r>
    <x v="43"/>
    <x v="219"/>
    <s v="Dunstan"/>
    <n v="11"/>
    <m/>
    <m/>
    <n v="224"/>
  </r>
  <r>
    <x v="43"/>
    <x v="200"/>
    <s v="Dunstan"/>
    <n v="3"/>
    <m/>
    <m/>
    <n v="56"/>
  </r>
  <r>
    <x v="43"/>
    <x v="235"/>
    <s v="Dunstan"/>
    <n v="3"/>
    <m/>
    <m/>
    <n v="2"/>
  </r>
  <r>
    <x v="43"/>
    <x v="182"/>
    <s v="Dunstan"/>
    <n v="1"/>
    <s v="DNB"/>
    <m/>
    <n v="0"/>
  </r>
  <r>
    <x v="43"/>
    <x v="236"/>
    <s v="Dunstan"/>
    <n v="1"/>
    <s v="DNB"/>
    <m/>
    <n v="0"/>
  </r>
  <r>
    <x v="43"/>
    <x v="237"/>
    <s v="Dunstan"/>
    <n v="1"/>
    <s v="DNB"/>
    <m/>
    <n v="0"/>
  </r>
  <r>
    <x v="43"/>
    <x v="216"/>
    <s v="Dunstan"/>
    <n v="3"/>
    <s v="DNB"/>
    <m/>
    <n v="0"/>
  </r>
  <r>
    <x v="44"/>
    <x v="238"/>
    <s v="B's"/>
    <n v="9"/>
    <n v="5"/>
    <n v="1"/>
    <n v="20"/>
  </r>
  <r>
    <x v="44"/>
    <x v="239"/>
    <s v="B's"/>
    <n v="6"/>
    <n v="8"/>
    <m/>
    <n v="78"/>
  </r>
  <r>
    <x v="44"/>
    <x v="240"/>
    <s v="B's"/>
    <n v="9"/>
    <n v="4"/>
    <n v="3"/>
    <n v="29"/>
  </r>
  <r>
    <x v="44"/>
    <x v="241"/>
    <s v="B's"/>
    <n v="5"/>
    <n v="6"/>
    <m/>
    <n v="117"/>
  </r>
  <r>
    <x v="44"/>
    <x v="242"/>
    <s v="B's"/>
    <n v="6"/>
    <n v="7"/>
    <m/>
    <n v="146"/>
  </r>
  <r>
    <x v="44"/>
    <x v="243"/>
    <s v="B's"/>
    <n v="7"/>
    <n v="8"/>
    <n v="1"/>
    <n v="114"/>
  </r>
  <r>
    <x v="44"/>
    <x v="49"/>
    <s v="B's"/>
    <n v="8"/>
    <n v="10"/>
    <n v="1"/>
    <n v="52"/>
  </r>
  <r>
    <x v="44"/>
    <x v="244"/>
    <s v="B's"/>
    <n v="6"/>
    <n v="6"/>
    <n v="2"/>
    <n v="33"/>
  </r>
  <r>
    <x v="44"/>
    <x v="245"/>
    <s v="B's"/>
    <n v="3"/>
    <n v="3"/>
    <n v="1"/>
    <n v="31"/>
  </r>
  <r>
    <x v="44"/>
    <x v="246"/>
    <s v="B's"/>
    <n v="3"/>
    <n v="4"/>
    <m/>
    <n v="109"/>
  </r>
  <r>
    <x v="44"/>
    <x v="247"/>
    <s v="B's"/>
    <n v="3"/>
    <n v="3"/>
    <m/>
    <n v="3"/>
  </r>
  <r>
    <x v="44"/>
    <x v="36"/>
    <s v="B's"/>
    <n v="4"/>
    <n v="4"/>
    <m/>
    <n v="175"/>
  </r>
  <r>
    <x v="44"/>
    <x v="248"/>
    <s v="B's"/>
    <n v="2"/>
    <n v="2"/>
    <m/>
    <n v="85"/>
  </r>
  <r>
    <x v="44"/>
    <x v="249"/>
    <s v="B's"/>
    <n v="4"/>
    <n v="5"/>
    <m/>
    <n v="120"/>
  </r>
  <r>
    <x v="44"/>
    <x v="250"/>
    <s v="B's"/>
    <n v="4"/>
    <n v="4"/>
    <n v="1"/>
    <n v="133"/>
  </r>
  <r>
    <x v="44"/>
    <x v="29"/>
    <s v="B's"/>
    <n v="2"/>
    <n v="2"/>
    <n v="1"/>
    <n v="115"/>
  </r>
  <r>
    <x v="44"/>
    <x v="251"/>
    <s v="B's"/>
    <m/>
    <m/>
    <m/>
    <m/>
  </r>
  <r>
    <x v="44"/>
    <x v="252"/>
    <s v="B's"/>
    <m/>
    <m/>
    <m/>
    <m/>
  </r>
  <r>
    <x v="44"/>
    <x v="253"/>
    <s v="B's"/>
    <m/>
    <m/>
    <m/>
    <m/>
  </r>
  <r>
    <x v="44"/>
    <x v="254"/>
    <s v="B's"/>
    <m/>
    <m/>
    <m/>
    <m/>
  </r>
  <r>
    <x v="44"/>
    <x v="255"/>
    <s v="B's"/>
    <m/>
    <m/>
    <m/>
    <m/>
  </r>
  <r>
    <x v="45"/>
    <x v="248"/>
    <s v="B's"/>
    <n v="9"/>
    <n v="12"/>
    <m/>
    <n v="253"/>
  </r>
  <r>
    <x v="45"/>
    <x v="256"/>
    <s v="B's"/>
    <n v="4"/>
    <n v="5"/>
    <m/>
    <n v="36"/>
  </r>
  <r>
    <x v="45"/>
    <x v="257"/>
    <s v="B's"/>
    <n v="9"/>
    <n v="12.005028284098051"/>
    <m/>
    <n v="191"/>
  </r>
  <r>
    <x v="45"/>
    <x v="258"/>
    <s v="B's"/>
    <n v="9"/>
    <n v="11.007462686567164"/>
    <m/>
    <n v="118"/>
  </r>
  <r>
    <x v="45"/>
    <x v="36"/>
    <s v="B's"/>
    <n v="6"/>
    <n v="6.0032894736842106"/>
    <m/>
    <n v="73"/>
  </r>
  <r>
    <x v="45"/>
    <x v="27"/>
    <s v="B's"/>
    <n v="6"/>
    <n v="5"/>
    <m/>
    <n v="44"/>
  </r>
  <r>
    <x v="45"/>
    <x v="259"/>
    <s v="B's"/>
    <n v="7"/>
    <n v="7.0028011204481793"/>
    <m/>
    <n v="50"/>
  </r>
  <r>
    <x v="45"/>
    <x v="260"/>
    <s v="B's"/>
    <n v="9"/>
    <n v="4.5667447306791571"/>
    <m/>
    <n v="39"/>
  </r>
  <r>
    <x v="45"/>
    <x v="261"/>
    <s v="B's"/>
    <n v="7"/>
    <n v="9.7560975609756113"/>
    <m/>
    <n v="40"/>
  </r>
  <r>
    <x v="45"/>
    <x v="262"/>
    <s v="B's"/>
    <n v="7"/>
    <n v="7.0032573289902285"/>
    <m/>
    <n v="43"/>
  </r>
  <r>
    <x v="45"/>
    <x v="263"/>
    <s v="B's"/>
    <n v="8"/>
    <n v="12"/>
    <m/>
    <n v="180"/>
  </r>
  <r>
    <x v="45"/>
    <x v="264"/>
    <s v="B's"/>
    <n v="5"/>
    <n v="8"/>
    <m/>
    <n v="86"/>
  </r>
  <r>
    <x v="45"/>
    <x v="265"/>
    <s v="B's"/>
    <n v="4"/>
    <n v="5.9804485336400228"/>
    <m/>
    <n v="104"/>
  </r>
  <r>
    <x v="46"/>
    <x v="248"/>
    <s v="B's"/>
    <n v="4"/>
    <n v="6"/>
    <n v="1"/>
    <n v="59"/>
  </r>
  <r>
    <x v="46"/>
    <x v="266"/>
    <s v="B's"/>
    <n v="7"/>
    <n v="9"/>
    <n v="1"/>
    <n v="215"/>
  </r>
  <r>
    <x v="46"/>
    <x v="264"/>
    <s v="B's"/>
    <n v="8"/>
    <n v="12"/>
    <m/>
    <n v="119"/>
  </r>
  <r>
    <x v="46"/>
    <x v="263"/>
    <s v="B's"/>
    <n v="6"/>
    <n v="9"/>
    <m/>
    <n v="166"/>
  </r>
  <r>
    <x v="46"/>
    <x v="36"/>
    <s v="B's"/>
    <n v="6"/>
    <n v="10"/>
    <n v="1"/>
    <n v="161"/>
  </r>
  <r>
    <x v="46"/>
    <x v="265"/>
    <s v="B's"/>
    <n v="5"/>
    <n v="7"/>
    <n v="0"/>
    <n v="65"/>
  </r>
  <r>
    <x v="46"/>
    <x v="258"/>
    <s v="B's"/>
    <n v="8"/>
    <n v="12"/>
    <n v="1"/>
    <n v="98"/>
  </r>
  <r>
    <x v="46"/>
    <x v="27"/>
    <s v="B's"/>
    <n v="4"/>
    <n v="7"/>
    <n v="2"/>
    <n v="21"/>
  </r>
  <r>
    <x v="46"/>
    <x v="267"/>
    <s v="B's"/>
    <n v="3"/>
    <n v="4"/>
    <n v="1"/>
    <n v="8"/>
  </r>
  <r>
    <x v="46"/>
    <x v="268"/>
    <s v="B's"/>
    <n v="3"/>
    <n v="5"/>
    <n v="1"/>
    <n v="11"/>
  </r>
  <r>
    <x v="46"/>
    <x v="269"/>
    <s v="B's"/>
    <n v="1"/>
    <n v="1"/>
    <n v="0"/>
    <n v="1"/>
  </r>
  <r>
    <x v="46"/>
    <x v="270"/>
    <s v="B's"/>
    <n v="4"/>
    <n v="5"/>
    <n v="0"/>
    <n v="2"/>
  </r>
  <r>
    <x v="46"/>
    <x v="271"/>
    <s v="B's"/>
    <n v="7"/>
    <n v="12"/>
    <n v="4"/>
    <n v="55"/>
  </r>
  <r>
    <x v="46"/>
    <x v="272"/>
    <s v="B's"/>
    <n v="5"/>
    <n v="10"/>
    <n v="4"/>
    <n v="37"/>
  </r>
  <r>
    <x v="46"/>
    <x v="273"/>
    <s v="B's"/>
    <n v="1"/>
    <n v="1"/>
    <n v="1"/>
    <n v="0"/>
  </r>
  <r>
    <x v="46"/>
    <x v="274"/>
    <s v="B's"/>
    <n v="4"/>
    <n v="5"/>
    <n v="1"/>
    <n v="43"/>
  </r>
  <r>
    <x v="46"/>
    <x v="275"/>
    <s v="B's"/>
    <n v="5"/>
    <n v="5"/>
    <n v="0"/>
    <n v="36"/>
  </r>
  <r>
    <x v="46"/>
    <x v="276"/>
    <s v="B's"/>
    <n v="1"/>
    <n v="1"/>
    <n v="0"/>
    <n v="6"/>
  </r>
  <r>
    <x v="46"/>
    <x v="277"/>
    <s v="B's"/>
    <n v="3"/>
    <n v="6"/>
    <n v="0"/>
    <n v="67"/>
  </r>
  <r>
    <x v="47"/>
    <x v="248"/>
    <s v="B's"/>
    <n v="8"/>
    <m/>
    <m/>
    <n v="165"/>
  </r>
  <r>
    <x v="47"/>
    <x v="36"/>
    <s v="B's"/>
    <n v="8"/>
    <m/>
    <m/>
    <n v="91"/>
  </r>
  <r>
    <x v="47"/>
    <x v="266"/>
    <s v="B's"/>
    <n v="8"/>
    <m/>
    <m/>
    <n v="152"/>
  </r>
  <r>
    <x v="47"/>
    <x v="274"/>
    <s v="B's"/>
    <n v="8"/>
    <m/>
    <m/>
    <n v="87"/>
  </r>
  <r>
    <x v="47"/>
    <x v="27"/>
    <s v="B's"/>
    <n v="5"/>
    <m/>
    <m/>
    <n v="52"/>
  </r>
  <r>
    <x v="47"/>
    <x v="278"/>
    <s v="B's"/>
    <n v="7"/>
    <m/>
    <m/>
    <n v="43"/>
  </r>
  <r>
    <x v="47"/>
    <x v="12"/>
    <s v="B's"/>
    <n v="9"/>
    <m/>
    <m/>
    <n v="66"/>
  </r>
  <r>
    <x v="47"/>
    <x v="279"/>
    <s v="B's"/>
    <n v="5"/>
    <m/>
    <m/>
    <n v="11"/>
  </r>
  <r>
    <x v="47"/>
    <x v="280"/>
    <s v="B's"/>
    <n v="7"/>
    <m/>
    <m/>
    <n v="28"/>
  </r>
  <r>
    <x v="47"/>
    <x v="49"/>
    <s v="B's"/>
    <n v="3"/>
    <m/>
    <m/>
    <n v="50"/>
  </r>
  <r>
    <x v="47"/>
    <x v="281"/>
    <s v="B's"/>
    <n v="7"/>
    <m/>
    <m/>
    <n v="181"/>
  </r>
  <r>
    <x v="47"/>
    <x v="258"/>
    <s v="B's"/>
    <n v="6"/>
    <m/>
    <m/>
    <n v="119"/>
  </r>
  <r>
    <x v="47"/>
    <x v="282"/>
    <s v="B's"/>
    <n v="5"/>
    <m/>
    <m/>
    <n v="165"/>
  </r>
  <r>
    <x v="48"/>
    <x v="26"/>
    <s v="B's"/>
    <n v="1"/>
    <n v="2"/>
    <m/>
    <n v="5"/>
  </r>
  <r>
    <x v="48"/>
    <x v="281"/>
    <s v="B's"/>
    <n v="9"/>
    <n v="10"/>
    <n v="1"/>
    <n v="62"/>
  </r>
  <r>
    <x v="48"/>
    <x v="266"/>
    <s v="B's"/>
    <n v="10"/>
    <n v="11"/>
    <m/>
    <n v="158"/>
  </r>
  <r>
    <x v="48"/>
    <x v="283"/>
    <s v="B's"/>
    <n v="4"/>
    <n v="5"/>
    <m/>
    <n v="128"/>
  </r>
  <r>
    <x v="48"/>
    <x v="258"/>
    <s v="B's"/>
    <n v="8"/>
    <n v="8"/>
    <n v="2"/>
    <n v="74"/>
  </r>
  <r>
    <x v="48"/>
    <x v="284"/>
    <s v="B's"/>
    <n v="9"/>
    <n v="10"/>
    <n v="1"/>
    <n v="87"/>
  </r>
  <r>
    <x v="48"/>
    <x v="44"/>
    <s v="B's"/>
    <n v="3"/>
    <n v="5"/>
    <n v="2"/>
    <n v="4"/>
  </r>
  <r>
    <x v="48"/>
    <x v="285"/>
    <s v="B's"/>
    <n v="3"/>
    <n v="3"/>
    <n v="1"/>
    <n v="3"/>
  </r>
  <r>
    <x v="48"/>
    <x v="286"/>
    <s v="B's"/>
    <n v="1"/>
    <n v="2"/>
    <m/>
    <n v="0"/>
  </r>
  <r>
    <x v="48"/>
    <x v="287"/>
    <s v="B's"/>
    <n v="5"/>
    <n v="6"/>
    <m/>
    <n v="52"/>
  </r>
  <r>
    <x v="48"/>
    <x v="288"/>
    <s v="B's"/>
    <n v="5"/>
    <n v="8"/>
    <n v="2"/>
    <n v="20"/>
  </r>
  <r>
    <x v="48"/>
    <x v="289"/>
    <s v="B's"/>
    <n v="8"/>
    <n v="8"/>
    <n v="1"/>
    <n v="19"/>
  </r>
  <r>
    <x v="48"/>
    <x v="290"/>
    <s v="B's"/>
    <n v="3"/>
    <n v="3"/>
    <m/>
    <n v="5"/>
  </r>
  <r>
    <x v="48"/>
    <x v="291"/>
    <s v="B's"/>
    <n v="1"/>
    <n v="1"/>
    <m/>
    <n v="2"/>
  </r>
  <r>
    <x v="48"/>
    <x v="292"/>
    <s v="B's"/>
    <n v="3"/>
    <n v="3"/>
    <n v="1"/>
    <n v="14"/>
  </r>
  <r>
    <x v="48"/>
    <x v="248"/>
    <s v="B's"/>
    <n v="2"/>
    <n v="2"/>
    <m/>
    <n v="26"/>
  </r>
  <r>
    <x v="48"/>
    <x v="293"/>
    <s v="B's"/>
    <n v="7"/>
    <n v="5"/>
    <m/>
    <n v="5"/>
  </r>
  <r>
    <x v="48"/>
    <x v="294"/>
    <s v="B's"/>
    <n v="1"/>
    <n v="1"/>
    <m/>
    <n v="0"/>
  </r>
  <r>
    <x v="48"/>
    <x v="295"/>
    <s v="B's"/>
    <n v="6"/>
    <n v="5"/>
    <n v="1"/>
    <n v="53"/>
  </r>
  <r>
    <x v="48"/>
    <x v="282"/>
    <s v="B's"/>
    <n v="5"/>
    <n v="5"/>
    <n v="1"/>
    <n v="182"/>
  </r>
  <r>
    <x v="48"/>
    <x v="49"/>
    <s v="B's"/>
    <n v="4"/>
    <n v="3"/>
    <m/>
    <n v="106"/>
  </r>
  <r>
    <x v="49"/>
    <x v="283"/>
    <s v="B's"/>
    <n v="6"/>
    <n v="7"/>
    <n v="2"/>
    <n v="116"/>
  </r>
  <r>
    <x v="49"/>
    <x v="282"/>
    <s v="B's"/>
    <n v="4"/>
    <n v="4"/>
    <m/>
    <n v="58"/>
  </r>
  <r>
    <x v="49"/>
    <x v="266"/>
    <s v="B's"/>
    <n v="5"/>
    <n v="6"/>
    <m/>
    <n v="153"/>
  </r>
  <r>
    <x v="49"/>
    <x v="296"/>
    <s v="B's"/>
    <n v="2"/>
    <n v="3"/>
    <m/>
    <n v="74"/>
  </r>
  <r>
    <x v="49"/>
    <x v="297"/>
    <s v="B's"/>
    <n v="6"/>
    <n v="5"/>
    <n v="2"/>
    <n v="44"/>
  </r>
  <r>
    <x v="49"/>
    <x v="293"/>
    <s v="B's"/>
    <n v="5"/>
    <n v="6"/>
    <n v="1"/>
    <n v="44"/>
  </r>
  <r>
    <x v="49"/>
    <x v="298"/>
    <s v="B's"/>
    <n v="6"/>
    <n v="6"/>
    <m/>
    <n v="55"/>
  </r>
  <r>
    <x v="49"/>
    <x v="299"/>
    <s v="B's"/>
    <n v="4"/>
    <n v="2"/>
    <n v="1"/>
    <n v="5"/>
  </r>
  <r>
    <x v="49"/>
    <x v="288"/>
    <s v="B's"/>
    <n v="1"/>
    <n v="2"/>
    <m/>
    <n v="1"/>
  </r>
  <r>
    <x v="49"/>
    <x v="260"/>
    <s v="B's"/>
    <n v="6"/>
    <n v="6"/>
    <n v="2"/>
    <n v="23"/>
  </r>
  <r>
    <x v="49"/>
    <x v="276"/>
    <s v="B's"/>
    <n v="2"/>
    <n v="3"/>
    <n v="1"/>
    <n v="16"/>
  </r>
  <r>
    <x v="49"/>
    <x v="300"/>
    <s v="B's"/>
    <n v="1"/>
    <n v="0"/>
    <m/>
    <n v="0"/>
  </r>
  <r>
    <x v="49"/>
    <x v="301"/>
    <s v="B's"/>
    <n v="4"/>
    <n v="4"/>
    <m/>
    <n v="59"/>
  </r>
  <r>
    <x v="49"/>
    <x v="258"/>
    <s v="B's"/>
    <n v="5"/>
    <n v="5"/>
    <n v="1"/>
    <n v="78"/>
  </r>
  <r>
    <x v="49"/>
    <x v="302"/>
    <s v="B's"/>
    <n v="1"/>
    <n v="1"/>
    <m/>
    <n v="3"/>
  </r>
  <r>
    <x v="49"/>
    <x v="46"/>
    <s v="B's"/>
    <n v="1"/>
    <n v="1"/>
    <m/>
    <n v="21"/>
  </r>
  <r>
    <x v="49"/>
    <x v="303"/>
    <s v="B's"/>
    <n v="2"/>
    <n v="2"/>
    <m/>
    <n v="4"/>
  </r>
  <r>
    <x v="49"/>
    <x v="304"/>
    <s v="B's"/>
    <n v="2"/>
    <n v="1"/>
    <m/>
    <n v="0"/>
  </r>
  <r>
    <x v="49"/>
    <x v="305"/>
    <s v="B's"/>
    <n v="2"/>
    <n v="2"/>
    <m/>
    <n v="6"/>
  </r>
  <r>
    <x v="50"/>
    <x v="297"/>
    <s v="B's"/>
    <n v="11"/>
    <n v="15"/>
    <n v="1"/>
    <n v="251"/>
  </r>
  <r>
    <x v="50"/>
    <x v="257"/>
    <s v="B's"/>
    <n v="11"/>
    <n v="17"/>
    <n v="2"/>
    <n v="410"/>
  </r>
  <r>
    <x v="50"/>
    <x v="46"/>
    <s v="B's"/>
    <n v="4"/>
    <n v="5"/>
    <m/>
    <n v="28"/>
  </r>
  <r>
    <x v="50"/>
    <x v="306"/>
    <s v="B's"/>
    <n v="10"/>
    <n v="15"/>
    <n v="3"/>
    <n v="70"/>
  </r>
  <r>
    <x v="50"/>
    <x v="307"/>
    <s v="B's"/>
    <n v="1"/>
    <n v="1"/>
    <n v="1"/>
    <n v="5"/>
  </r>
  <r>
    <x v="50"/>
    <x v="308"/>
    <s v="B's"/>
    <n v="5"/>
    <n v="7"/>
    <m/>
    <n v="144"/>
  </r>
  <r>
    <x v="50"/>
    <x v="260"/>
    <s v="B's"/>
    <n v="6"/>
    <n v="9"/>
    <n v="2"/>
    <n v="8"/>
  </r>
  <r>
    <x v="50"/>
    <x v="309"/>
    <s v="B's"/>
    <n v="6"/>
    <n v="10"/>
    <n v="1"/>
    <n v="43"/>
  </r>
  <r>
    <x v="50"/>
    <x v="310"/>
    <s v="B's"/>
    <n v="11"/>
    <n v="16"/>
    <n v="1"/>
    <n v="176"/>
  </r>
  <r>
    <x v="50"/>
    <x v="311"/>
    <s v="B's"/>
    <n v="4"/>
    <n v="5"/>
    <m/>
    <n v="8"/>
  </r>
  <r>
    <x v="50"/>
    <x v="312"/>
    <s v="B's"/>
    <n v="2"/>
    <n v="3"/>
    <m/>
    <n v="18"/>
  </r>
  <r>
    <x v="50"/>
    <x v="313"/>
    <s v="B's"/>
    <n v="5"/>
    <n v="7"/>
    <m/>
    <n v="32"/>
  </r>
  <r>
    <x v="50"/>
    <x v="314"/>
    <s v="B's"/>
    <n v="1"/>
    <n v="1"/>
    <m/>
    <n v="0"/>
  </r>
  <r>
    <x v="50"/>
    <x v="315"/>
    <s v="B's"/>
    <n v="3"/>
    <n v="3"/>
    <n v="1"/>
    <n v="6"/>
  </r>
  <r>
    <x v="50"/>
    <x v="305"/>
    <s v="B's"/>
    <n v="9"/>
    <n v="14"/>
    <n v="1"/>
    <n v="66"/>
  </r>
  <r>
    <x v="50"/>
    <x v="316"/>
    <s v="B's"/>
    <n v="6"/>
    <n v="9"/>
    <m/>
    <n v="86"/>
  </r>
  <r>
    <x v="50"/>
    <x v="45"/>
    <s v="B's"/>
    <n v="3"/>
    <n v="4"/>
    <m/>
    <n v="97"/>
  </r>
  <r>
    <x v="50"/>
    <x v="317"/>
    <s v="B's"/>
    <n v="2"/>
    <n v="3"/>
    <m/>
    <n v="15"/>
  </r>
  <r>
    <x v="50"/>
    <x v="318"/>
    <s v="B's"/>
    <n v="3"/>
    <n v="4"/>
    <m/>
    <n v="14"/>
  </r>
  <r>
    <x v="50"/>
    <x v="319"/>
    <s v="B's"/>
    <n v="1"/>
    <n v="2"/>
    <m/>
    <n v="17"/>
  </r>
  <r>
    <x v="50"/>
    <x v="320"/>
    <s v="B's"/>
    <n v="1"/>
    <n v="1"/>
    <m/>
    <n v="39"/>
  </r>
  <r>
    <x v="50"/>
    <x v="321"/>
    <s v="B's"/>
    <n v="4"/>
    <n v="6"/>
    <n v="4"/>
    <n v="66"/>
  </r>
  <r>
    <x v="50"/>
    <x v="322"/>
    <s v="B's"/>
    <n v="4"/>
    <n v="8"/>
    <m/>
    <n v="66"/>
  </r>
  <r>
    <x v="7"/>
    <x v="323"/>
    <s v="B's"/>
    <n v="5"/>
    <n v="5"/>
    <n v="1"/>
    <n v="126"/>
  </r>
  <r>
    <x v="7"/>
    <x v="20"/>
    <s v="B's"/>
    <n v="10"/>
    <n v="8"/>
    <n v="1"/>
    <n v="96"/>
  </r>
  <r>
    <x v="7"/>
    <x v="43"/>
    <s v="B's"/>
    <n v="3"/>
    <n v="3"/>
    <n v="1"/>
    <n v="57"/>
  </r>
  <r>
    <x v="7"/>
    <x v="297"/>
    <s v="B's"/>
    <n v="12"/>
    <n v="14"/>
    <n v="2"/>
    <n v="160"/>
  </r>
  <r>
    <x v="7"/>
    <x v="305"/>
    <s v="B's"/>
    <n v="9"/>
    <n v="9"/>
    <n v="4"/>
    <n v="23"/>
  </r>
  <r>
    <x v="7"/>
    <x v="324"/>
    <s v="B's"/>
    <n v="4"/>
    <n v="4"/>
    <m/>
    <n v="4"/>
  </r>
  <r>
    <x v="7"/>
    <x v="325"/>
    <s v="B's"/>
    <n v="1"/>
    <n v="1"/>
    <m/>
    <n v="4"/>
  </r>
  <r>
    <x v="7"/>
    <x v="28"/>
    <s v="B's"/>
    <n v="1"/>
    <n v="1"/>
    <m/>
    <n v="98"/>
  </r>
  <r>
    <x v="7"/>
    <x v="45"/>
    <s v="B's"/>
    <n v="2"/>
    <n v="2"/>
    <m/>
    <n v="48"/>
  </r>
  <r>
    <x v="7"/>
    <x v="306"/>
    <s v="B's"/>
    <n v="7"/>
    <n v="8"/>
    <n v="1"/>
    <n v="29"/>
  </r>
  <r>
    <x v="7"/>
    <x v="322"/>
    <s v="B's"/>
    <n v="8"/>
    <n v="10"/>
    <n v="1"/>
    <n v="181"/>
  </r>
  <r>
    <x v="7"/>
    <x v="49"/>
    <s v="B's"/>
    <n v="8"/>
    <n v="9"/>
    <m/>
    <n v="181"/>
  </r>
  <r>
    <x v="7"/>
    <x v="326"/>
    <s v="B's"/>
    <n v="1"/>
    <n v="1"/>
    <n v="1"/>
    <n v="2"/>
  </r>
  <r>
    <x v="7"/>
    <x v="46"/>
    <s v="B's"/>
    <n v="9"/>
    <n v="11"/>
    <m/>
    <n v="154"/>
  </r>
  <r>
    <x v="7"/>
    <x v="257"/>
    <s v="B's"/>
    <n v="11"/>
    <n v="13"/>
    <m/>
    <n v="319"/>
  </r>
  <r>
    <x v="7"/>
    <x v="31"/>
    <s v="B's"/>
    <n v="4"/>
    <n v="4"/>
    <n v="1"/>
    <n v="2"/>
  </r>
  <r>
    <x v="7"/>
    <x v="316"/>
    <s v="B's"/>
    <n v="1"/>
    <n v="1"/>
    <m/>
    <n v="7"/>
  </r>
  <r>
    <x v="7"/>
    <x v="310"/>
    <s v="B's"/>
    <n v="9"/>
    <n v="11"/>
    <m/>
    <n v="255"/>
  </r>
  <r>
    <x v="7"/>
    <x v="327"/>
    <s v="B's"/>
    <n v="2"/>
    <n v="2"/>
    <n v="1"/>
    <n v="3"/>
  </r>
  <r>
    <x v="7"/>
    <x v="3"/>
    <s v="B's"/>
    <n v="1"/>
    <n v="1"/>
    <m/>
    <n v="2"/>
  </r>
  <r>
    <x v="7"/>
    <x v="42"/>
    <s v="B's"/>
    <n v="5"/>
    <n v="6"/>
    <n v="1"/>
    <n v="147"/>
  </r>
  <r>
    <x v="7"/>
    <x v="21"/>
    <s v="B's"/>
    <n v="6"/>
    <n v="7"/>
    <n v="1"/>
    <n v="153"/>
  </r>
  <r>
    <x v="7"/>
    <x v="328"/>
    <s v="B's"/>
    <n v="1"/>
    <n v="1"/>
    <s v="DNB"/>
    <m/>
  </r>
  <r>
    <x v="7"/>
    <x v="308"/>
    <s v="B's"/>
    <n v="7"/>
    <n v="9"/>
    <n v="1"/>
    <n v="141"/>
  </r>
  <r>
    <x v="8"/>
    <x v="266"/>
    <s v="B's"/>
    <n v="6"/>
    <n v="9"/>
    <m/>
    <n v="161"/>
  </r>
  <r>
    <x v="8"/>
    <x v="308"/>
    <s v="B's"/>
    <n v="7"/>
    <n v="10"/>
    <m/>
    <n v="140"/>
  </r>
  <r>
    <x v="8"/>
    <x v="329"/>
    <s v="B's"/>
    <n v="10"/>
    <n v="13"/>
    <n v="4"/>
    <n v="91"/>
  </r>
  <r>
    <x v="8"/>
    <x v="297"/>
    <s v="B's"/>
    <n v="10"/>
    <n v="15"/>
    <m/>
    <n v="179"/>
  </r>
  <r>
    <x v="8"/>
    <x v="35"/>
    <s v="B's"/>
    <n v="5"/>
    <n v="8"/>
    <n v="1"/>
    <n v="65"/>
  </r>
  <r>
    <x v="8"/>
    <x v="330"/>
    <s v="B's"/>
    <n v="3"/>
    <n v="5"/>
    <n v="1"/>
    <n v="31"/>
  </r>
  <r>
    <x v="8"/>
    <x v="45"/>
    <s v="B's"/>
    <n v="10"/>
    <n v="13"/>
    <n v="1"/>
    <n v="244"/>
  </r>
  <r>
    <x v="8"/>
    <x v="15"/>
    <s v="B's"/>
    <n v="1"/>
    <n v="2"/>
    <n v="1"/>
    <n v="16"/>
  </r>
  <r>
    <x v="8"/>
    <x v="305"/>
    <s v="B's"/>
    <n v="10"/>
    <n v="12"/>
    <n v="2"/>
    <n v="60"/>
  </r>
  <r>
    <x v="8"/>
    <x v="331"/>
    <s v="B's"/>
    <n v="3"/>
    <n v="4"/>
    <m/>
    <n v="14"/>
  </r>
  <r>
    <x v="8"/>
    <x v="31"/>
    <s v="B's"/>
    <n v="7"/>
    <n v="11"/>
    <n v="2"/>
    <n v="98"/>
  </r>
  <r>
    <x v="8"/>
    <x v="49"/>
    <s v="B's"/>
    <n v="6"/>
    <n v="8"/>
    <m/>
    <n v="85"/>
  </r>
  <r>
    <x v="8"/>
    <x v="9"/>
    <s v="B's"/>
    <n v="7"/>
    <n v="11"/>
    <n v="6"/>
    <n v="135"/>
  </r>
  <r>
    <x v="8"/>
    <x v="327"/>
    <s v="B's"/>
    <n v="1"/>
    <n v="1"/>
    <m/>
    <n v="0"/>
  </r>
  <r>
    <x v="8"/>
    <x v="51"/>
    <s v="B's"/>
    <n v="4"/>
    <n v="4"/>
    <n v="3"/>
    <n v="9"/>
  </r>
  <r>
    <x v="8"/>
    <x v="42"/>
    <s v="B's"/>
    <n v="2"/>
    <n v="3"/>
    <n v="1"/>
    <n v="184"/>
  </r>
  <r>
    <x v="8"/>
    <x v="50"/>
    <s v="B's"/>
    <n v="2"/>
    <n v="2"/>
    <m/>
    <n v="0"/>
  </r>
  <r>
    <x v="8"/>
    <x v="332"/>
    <s v="B's"/>
    <n v="7"/>
    <n v="11"/>
    <n v="2"/>
    <n v="247"/>
  </r>
  <r>
    <x v="8"/>
    <x v="333"/>
    <s v="B's"/>
    <n v="1"/>
    <n v="1"/>
    <m/>
    <n v="0"/>
  </r>
  <r>
    <x v="8"/>
    <x v="37"/>
    <s v="B's"/>
    <n v="2"/>
    <n v="1"/>
    <m/>
    <n v="2"/>
  </r>
  <r>
    <x v="8"/>
    <x v="334"/>
    <s v="B's"/>
    <n v="6"/>
    <n v="8"/>
    <n v="2"/>
    <n v="94"/>
  </r>
  <r>
    <x v="8"/>
    <x v="335"/>
    <s v="B's"/>
    <n v="1"/>
    <n v="1"/>
    <m/>
    <n v="5"/>
  </r>
  <r>
    <x v="6"/>
    <x v="305"/>
    <s v="B's"/>
    <n v="8"/>
    <m/>
    <m/>
    <m/>
  </r>
  <r>
    <x v="6"/>
    <x v="329"/>
    <s v="B's"/>
    <n v="8"/>
    <m/>
    <m/>
    <m/>
  </r>
  <r>
    <x v="6"/>
    <x v="49"/>
    <s v="B's"/>
    <n v="6"/>
    <m/>
    <m/>
    <m/>
  </r>
  <r>
    <x v="6"/>
    <x v="9"/>
    <s v="B's"/>
    <n v="3"/>
    <m/>
    <m/>
    <m/>
  </r>
  <r>
    <x v="6"/>
    <x v="336"/>
    <s v="B's"/>
    <n v="7"/>
    <m/>
    <m/>
    <m/>
  </r>
  <r>
    <x v="6"/>
    <x v="337"/>
    <s v="B's"/>
    <n v="3"/>
    <m/>
    <m/>
    <m/>
  </r>
  <r>
    <x v="6"/>
    <x v="338"/>
    <s v="B's"/>
    <n v="2"/>
    <m/>
    <m/>
    <m/>
  </r>
  <r>
    <x v="6"/>
    <x v="45"/>
    <s v="B's"/>
    <n v="2"/>
    <m/>
    <m/>
    <m/>
  </r>
  <r>
    <x v="6"/>
    <x v="31"/>
    <s v="B's"/>
    <n v="2"/>
    <m/>
    <m/>
    <m/>
  </r>
  <r>
    <x v="6"/>
    <x v="297"/>
    <s v="B's"/>
    <m/>
    <m/>
    <m/>
    <m/>
  </r>
  <r>
    <x v="5"/>
    <x v="45"/>
    <s v="B's"/>
    <n v="12"/>
    <n v="18"/>
    <m/>
    <n v="374"/>
  </r>
  <r>
    <x v="5"/>
    <x v="339"/>
    <s v="B's"/>
    <n v="12"/>
    <n v="17"/>
    <m/>
    <n v="507"/>
  </r>
  <r>
    <x v="5"/>
    <x v="9"/>
    <s v="B's"/>
    <n v="8"/>
    <n v="15"/>
    <m/>
    <n v="158"/>
  </r>
  <r>
    <x v="5"/>
    <x v="49"/>
    <s v="B's"/>
    <n v="10"/>
    <n v="15"/>
    <m/>
    <n v="249"/>
  </r>
  <r>
    <x v="5"/>
    <x v="27"/>
    <s v="B's"/>
    <n v="8"/>
    <n v="10"/>
    <m/>
    <n v="81"/>
  </r>
  <r>
    <x v="5"/>
    <x v="30"/>
    <s v="B's"/>
    <n v="8"/>
    <n v="8"/>
    <m/>
    <n v="45"/>
  </r>
  <r>
    <x v="5"/>
    <x v="51"/>
    <s v="B's"/>
    <n v="12"/>
    <n v="16"/>
    <m/>
    <n v="136"/>
  </r>
  <r>
    <x v="5"/>
    <x v="23"/>
    <s v="B's"/>
    <n v="11"/>
    <n v="15"/>
    <m/>
    <n v="228"/>
  </r>
  <r>
    <x v="5"/>
    <x v="340"/>
    <s v="B's"/>
    <n v="10"/>
    <n v="13"/>
    <m/>
    <n v="174"/>
  </r>
  <r>
    <x v="5"/>
    <x v="305"/>
    <s v="B's"/>
    <n v="9"/>
    <n v="9"/>
    <m/>
    <n v="54"/>
  </r>
  <r>
    <x v="5"/>
    <x v="341"/>
    <s v="B's"/>
    <n v="8"/>
    <n v="9"/>
    <m/>
    <n v="54"/>
  </r>
  <r>
    <x v="5"/>
    <x v="15"/>
    <s v="B's"/>
    <n v="9"/>
    <n v="12"/>
    <m/>
    <n v="102"/>
  </r>
  <r>
    <x v="5"/>
    <x v="7"/>
    <s v="B's"/>
    <n v="9"/>
    <n v="8"/>
    <m/>
    <n v="78"/>
  </r>
  <r>
    <x v="5"/>
    <x v="342"/>
    <s v="B's"/>
    <n v="1"/>
    <n v="2"/>
    <m/>
    <n v="3"/>
  </r>
  <r>
    <x v="51"/>
    <x v="29"/>
    <s v="B's"/>
    <m/>
    <n v="4"/>
    <m/>
    <n v="110"/>
  </r>
  <r>
    <x v="51"/>
    <x v="36"/>
    <s v="B's"/>
    <m/>
    <n v="7"/>
    <m/>
    <n v="47"/>
  </r>
  <r>
    <x v="51"/>
    <x v="49"/>
    <s v="B's"/>
    <m/>
    <n v="7"/>
    <m/>
    <n v="97"/>
  </r>
  <r>
    <x v="51"/>
    <x v="343"/>
    <s v="B's"/>
    <m/>
    <n v="7"/>
    <m/>
    <n v="25"/>
  </r>
  <r>
    <x v="51"/>
    <x v="344"/>
    <s v="B's"/>
    <m/>
    <n v="4"/>
    <m/>
    <n v="26"/>
  </r>
  <r>
    <x v="51"/>
    <x v="345"/>
    <s v="B's"/>
    <m/>
    <n v="7"/>
    <m/>
    <n v="36"/>
  </r>
  <r>
    <x v="51"/>
    <x v="346"/>
    <s v="B's"/>
    <m/>
    <n v="5"/>
    <m/>
    <n v="74"/>
  </r>
  <r>
    <x v="51"/>
    <x v="347"/>
    <s v="B's"/>
    <m/>
    <n v="4"/>
    <m/>
    <n v="14"/>
  </r>
  <r>
    <x v="51"/>
    <x v="305"/>
    <s v="B's"/>
    <m/>
    <n v="2"/>
    <m/>
    <n v="20"/>
  </r>
  <r>
    <x v="51"/>
    <x v="348"/>
    <s v="B's"/>
    <m/>
    <n v="3"/>
    <m/>
    <n v="3"/>
  </r>
  <r>
    <x v="51"/>
    <x v="74"/>
    <s v="B's"/>
    <m/>
    <n v="3"/>
    <m/>
    <n v="2"/>
  </r>
  <r>
    <x v="51"/>
    <x v="349"/>
    <s v="B's"/>
    <m/>
    <n v="2"/>
    <m/>
    <n v="9"/>
  </r>
  <r>
    <x v="51"/>
    <x v="350"/>
    <s v="B's"/>
    <m/>
    <n v="1"/>
    <m/>
    <n v="4"/>
  </r>
  <r>
    <x v="51"/>
    <x v="351"/>
    <s v="B's"/>
    <m/>
    <n v="1"/>
    <m/>
    <n v="0"/>
  </r>
  <r>
    <x v="51"/>
    <x v="20"/>
    <s v="B's"/>
    <m/>
    <n v="1"/>
    <m/>
    <n v="85"/>
  </r>
  <r>
    <x v="51"/>
    <x v="352"/>
    <s v="B's"/>
    <m/>
    <n v="1"/>
    <m/>
    <n v="16"/>
  </r>
  <r>
    <x v="51"/>
    <x v="353"/>
    <s v="B's"/>
    <m/>
    <n v="1"/>
    <m/>
    <n v="20"/>
  </r>
  <r>
    <x v="0"/>
    <x v="8"/>
    <s v="B's"/>
    <n v="2"/>
    <n v="2"/>
    <n v="1"/>
    <n v="76"/>
  </r>
  <r>
    <x v="0"/>
    <x v="9"/>
    <s v="B's"/>
    <n v="6"/>
    <n v="7"/>
    <n v="1"/>
    <n v="209"/>
  </r>
  <r>
    <x v="0"/>
    <x v="1"/>
    <s v="B's"/>
    <n v="3"/>
    <n v="4"/>
    <m/>
    <n v="129"/>
  </r>
  <r>
    <x v="0"/>
    <x v="6"/>
    <s v="B's"/>
    <n v="5"/>
    <n v="6"/>
    <n v="1"/>
    <n v="166"/>
  </r>
  <r>
    <x v="0"/>
    <x v="15"/>
    <s v="B's"/>
    <n v="10"/>
    <n v="13"/>
    <n v="2"/>
    <n v="275"/>
  </r>
  <r>
    <x v="0"/>
    <x v="19"/>
    <s v="B's"/>
    <n v="11"/>
    <n v="12"/>
    <n v="1"/>
    <n v="252"/>
  </r>
  <r>
    <x v="0"/>
    <x v="354"/>
    <s v="B's"/>
    <n v="1"/>
    <n v="1"/>
    <m/>
    <n v="21"/>
  </r>
  <r>
    <x v="0"/>
    <x v="12"/>
    <s v="B's"/>
    <n v="12"/>
    <n v="14"/>
    <m/>
    <n v="293"/>
  </r>
  <r>
    <x v="0"/>
    <x v="20"/>
    <s v="B's"/>
    <n v="8"/>
    <n v="11"/>
    <n v="3"/>
    <n v="156"/>
  </r>
  <r>
    <x v="0"/>
    <x v="355"/>
    <s v="B's"/>
    <n v="9"/>
    <n v="12"/>
    <m/>
    <n v="221"/>
  </r>
  <r>
    <x v="0"/>
    <x v="10"/>
    <s v="B's"/>
    <n v="7"/>
    <n v="11"/>
    <n v="1"/>
    <n v="167"/>
  </r>
  <r>
    <x v="0"/>
    <x v="52"/>
    <s v="B's"/>
    <n v="12"/>
    <n v="16"/>
    <n v="3"/>
    <n v="163"/>
  </r>
  <r>
    <x v="0"/>
    <x v="356"/>
    <s v="B's"/>
    <n v="6"/>
    <n v="8"/>
    <n v="2"/>
    <n v="63"/>
  </r>
  <r>
    <x v="0"/>
    <x v="14"/>
    <s v="B's"/>
    <n v="10"/>
    <n v="12"/>
    <n v="1"/>
    <n v="100"/>
  </r>
  <r>
    <x v="0"/>
    <x v="65"/>
    <s v="B's"/>
    <n v="9"/>
    <n v="12"/>
    <n v="1"/>
    <n v="104"/>
  </r>
  <r>
    <x v="0"/>
    <x v="21"/>
    <s v="B's"/>
    <n v="12"/>
    <n v="11"/>
    <n v="5"/>
    <n v="50"/>
  </r>
  <r>
    <x v="0"/>
    <x v="305"/>
    <s v="B's"/>
    <n v="3"/>
    <n v="3"/>
    <n v="1"/>
    <n v="12"/>
  </r>
  <r>
    <x v="0"/>
    <x v="357"/>
    <s v="B's"/>
    <n v="12"/>
    <n v="15"/>
    <m/>
    <n v="67"/>
  </r>
  <r>
    <x v="0"/>
    <x v="74"/>
    <s v="B's"/>
    <n v="4"/>
    <n v="5"/>
    <n v="1"/>
    <n v="8"/>
  </r>
  <r>
    <x v="0"/>
    <x v="358"/>
    <s v="B's"/>
    <n v="1"/>
    <n v="1"/>
    <m/>
    <n v="1"/>
  </r>
  <r>
    <x v="9"/>
    <x v="55"/>
    <s v="B's"/>
    <n v="6"/>
    <n v="9"/>
    <n v="3"/>
    <n v="236"/>
  </r>
  <r>
    <x v="9"/>
    <x v="6"/>
    <s v="B's"/>
    <n v="10"/>
    <n v="16"/>
    <m/>
    <n v="440"/>
  </r>
  <r>
    <x v="9"/>
    <x v="57"/>
    <s v="B's"/>
    <n v="8"/>
    <n v="11"/>
    <n v="3"/>
    <n v="210"/>
  </r>
  <r>
    <x v="9"/>
    <x v="15"/>
    <s v="B's"/>
    <n v="9"/>
    <n v="12"/>
    <n v="1"/>
    <n v="240"/>
  </r>
  <r>
    <x v="9"/>
    <x v="355"/>
    <s v="B's"/>
    <n v="1"/>
    <n v="2"/>
    <n v="1"/>
    <n v="50"/>
  </r>
  <r>
    <x v="9"/>
    <x v="54"/>
    <s v="B's"/>
    <n v="1"/>
    <n v="1"/>
    <m/>
    <n v="43"/>
  </r>
  <r>
    <x v="9"/>
    <x v="53"/>
    <s v="B's"/>
    <n v="2"/>
    <n v="3"/>
    <m/>
    <n v="106"/>
  </r>
  <r>
    <x v="9"/>
    <x v="58"/>
    <s v="B's"/>
    <n v="7"/>
    <n v="10"/>
    <n v="3"/>
    <n v="138"/>
  </r>
  <r>
    <x v="9"/>
    <x v="10"/>
    <s v="B's"/>
    <n v="4"/>
    <n v="6"/>
    <n v="1"/>
    <n v="93"/>
  </r>
  <r>
    <x v="9"/>
    <x v="7"/>
    <s v="B's"/>
    <n v="5"/>
    <n v="3"/>
    <n v="1"/>
    <n v="31"/>
  </r>
  <r>
    <x v="9"/>
    <x v="52"/>
    <s v="B's"/>
    <n v="1"/>
    <n v="2"/>
    <m/>
    <n v="28"/>
  </r>
  <r>
    <x v="9"/>
    <x v="21"/>
    <s v="B's"/>
    <n v="6"/>
    <n v="7"/>
    <n v="3"/>
    <n v="47"/>
  </r>
  <r>
    <x v="9"/>
    <x v="9"/>
    <s v="B's"/>
    <n v="6"/>
    <n v="8"/>
    <n v="2"/>
    <n v="77"/>
  </r>
  <r>
    <x v="9"/>
    <x v="74"/>
    <s v="B's"/>
    <n v="6"/>
    <n v="8"/>
    <n v="2"/>
    <n v="55"/>
  </r>
  <r>
    <x v="9"/>
    <x v="19"/>
    <s v="B's"/>
    <n v="10"/>
    <n v="14"/>
    <n v="1"/>
    <n v="108"/>
  </r>
  <r>
    <x v="9"/>
    <x v="359"/>
    <s v="B's"/>
    <n v="2"/>
    <n v="2"/>
    <m/>
    <n v="16"/>
  </r>
  <r>
    <x v="9"/>
    <x v="305"/>
    <s v="B's"/>
    <n v="2"/>
    <n v="3"/>
    <n v="1"/>
    <n v="11"/>
  </r>
  <r>
    <x v="9"/>
    <x v="360"/>
    <s v="B's"/>
    <n v="5"/>
    <n v="5"/>
    <n v="1"/>
    <n v="20"/>
  </r>
  <r>
    <x v="9"/>
    <x v="361"/>
    <s v="B's"/>
    <n v="8"/>
    <n v="10"/>
    <m/>
    <n v="48"/>
  </r>
  <r>
    <x v="9"/>
    <x v="362"/>
    <s v="B's"/>
    <n v="7"/>
    <n v="10"/>
    <m/>
    <n v="44"/>
  </r>
  <r>
    <x v="9"/>
    <x v="357"/>
    <s v="B's"/>
    <n v="3"/>
    <n v="5"/>
    <n v="1"/>
    <n v="14"/>
  </r>
  <r>
    <x v="9"/>
    <x v="5"/>
    <s v="B's"/>
    <n v="1"/>
    <n v="1"/>
    <m/>
    <n v="2"/>
  </r>
  <r>
    <x v="9"/>
    <x v="363"/>
    <s v="B's"/>
    <n v="6"/>
    <n v="10"/>
    <n v="3"/>
    <n v="10"/>
  </r>
  <r>
    <x v="9"/>
    <x v="12"/>
    <s v="B's"/>
    <n v="2"/>
    <n v="3"/>
    <m/>
    <n v="3"/>
  </r>
  <r>
    <x v="9"/>
    <x v="364"/>
    <s v="B's"/>
    <n v="2"/>
    <n v="2"/>
    <m/>
    <m/>
  </r>
  <r>
    <x v="9"/>
    <x v="365"/>
    <s v="B's"/>
    <n v="1"/>
    <n v="1"/>
    <m/>
    <m/>
  </r>
  <r>
    <x v="10"/>
    <x v="56"/>
    <s v="B's"/>
    <n v="7"/>
    <n v="7"/>
    <n v="2"/>
    <n v="156"/>
  </r>
  <r>
    <x v="10"/>
    <x v="15"/>
    <s v="B's"/>
    <n v="6"/>
    <n v="7"/>
    <m/>
    <n v="202"/>
  </r>
  <r>
    <x v="10"/>
    <x v="6"/>
    <s v="B's"/>
    <n v="11"/>
    <n v="14"/>
    <n v="1"/>
    <n v="283"/>
  </r>
  <r>
    <x v="10"/>
    <x v="58"/>
    <s v="B's"/>
    <n v="11"/>
    <n v="15"/>
    <n v="1"/>
    <n v="229"/>
  </r>
  <r>
    <x v="10"/>
    <x v="57"/>
    <s v="B's"/>
    <n v="11"/>
    <n v="14"/>
    <n v="2"/>
    <n v="153"/>
  </r>
  <r>
    <x v="10"/>
    <x v="55"/>
    <s v="B's"/>
    <n v="1"/>
    <n v="1"/>
    <m/>
    <n v="34"/>
  </r>
  <r>
    <x v="10"/>
    <x v="361"/>
    <s v="B's"/>
    <n v="4"/>
    <n v="5"/>
    <n v="1"/>
    <n v="123"/>
  </r>
  <r>
    <x v="10"/>
    <x v="10"/>
    <s v="B's"/>
    <n v="4"/>
    <n v="6"/>
    <n v="1"/>
    <n v="144"/>
  </r>
  <r>
    <x v="10"/>
    <x v="61"/>
    <s v="B's"/>
    <n v="5"/>
    <n v="5"/>
    <n v="1"/>
    <n v="112"/>
  </r>
  <r>
    <x v="10"/>
    <x v="67"/>
    <s v="B's"/>
    <n v="12"/>
    <n v="13"/>
    <n v="4"/>
    <n v="138"/>
  </r>
  <r>
    <x v="10"/>
    <x v="12"/>
    <s v="B's"/>
    <n v="12"/>
    <n v="13"/>
    <n v="1"/>
    <n v="144"/>
  </r>
  <r>
    <x v="10"/>
    <x v="63"/>
    <s v="B's"/>
    <n v="8"/>
    <n v="9"/>
    <n v="3"/>
    <n v="54"/>
  </r>
  <r>
    <x v="10"/>
    <x v="5"/>
    <s v="B's"/>
    <n v="3"/>
    <n v="3"/>
    <m/>
    <n v="25"/>
  </r>
  <r>
    <x v="10"/>
    <x v="21"/>
    <s v="B's"/>
    <n v="1"/>
    <n v="2"/>
    <m/>
    <n v="16"/>
  </r>
  <r>
    <x v="10"/>
    <x v="53"/>
    <s v="B's"/>
    <n v="9"/>
    <n v="13"/>
    <n v="1"/>
    <n v="94"/>
  </r>
  <r>
    <x v="10"/>
    <x v="366"/>
    <s v="B's"/>
    <n v="4"/>
    <n v="4"/>
    <n v="1"/>
    <n v="23"/>
  </r>
  <r>
    <x v="10"/>
    <x v="367"/>
    <s v="B's"/>
    <n v="3"/>
    <n v="3"/>
    <m/>
    <n v="20"/>
  </r>
  <r>
    <x v="10"/>
    <x v="368"/>
    <s v="B's"/>
    <n v="3"/>
    <n v="4"/>
    <m/>
    <n v="19"/>
  </r>
  <r>
    <x v="10"/>
    <x v="70"/>
    <s v="B's"/>
    <n v="4"/>
    <n v="5"/>
    <n v="1"/>
    <n v="18"/>
  </r>
  <r>
    <x v="10"/>
    <x v="362"/>
    <s v="B's"/>
    <n v="1"/>
    <n v="2"/>
    <m/>
    <n v="8"/>
  </r>
  <r>
    <x v="10"/>
    <x v="62"/>
    <s v="B's"/>
    <n v="8"/>
    <n v="8"/>
    <m/>
    <n v="28"/>
  </r>
  <r>
    <x v="10"/>
    <x v="74"/>
    <s v="B's"/>
    <n v="2"/>
    <n v="3"/>
    <m/>
    <n v="3"/>
  </r>
  <r>
    <x v="10"/>
    <x v="54"/>
    <s v="B's"/>
    <n v="1"/>
    <n v="1"/>
    <n v="1"/>
    <n v="2"/>
  </r>
  <r>
    <x v="11"/>
    <x v="11"/>
    <s v="B's"/>
    <n v="13"/>
    <n v="16"/>
    <n v="2"/>
    <n v="502"/>
  </r>
  <r>
    <x v="11"/>
    <x v="369"/>
    <s v="B's"/>
    <n v="12"/>
    <n v="15"/>
    <n v="1"/>
    <n v="497"/>
  </r>
  <r>
    <x v="11"/>
    <x v="62"/>
    <s v="B's"/>
    <n v="2"/>
    <n v="2"/>
    <n v="1"/>
    <n v="30"/>
  </r>
  <r>
    <x v="11"/>
    <x v="17"/>
    <s v="B's"/>
    <n v="3"/>
    <n v="4"/>
    <m/>
    <n v="112"/>
  </r>
  <r>
    <x v="11"/>
    <x v="68"/>
    <s v="B's"/>
    <n v="10"/>
    <n v="15"/>
    <n v="3"/>
    <n v="312"/>
  </r>
  <r>
    <x v="11"/>
    <x v="75"/>
    <s v="B's"/>
    <n v="8"/>
    <n v="7"/>
    <n v="2"/>
    <n v="113"/>
  </r>
  <r>
    <x v="11"/>
    <x v="72"/>
    <s v="B's"/>
    <n v="7"/>
    <n v="7"/>
    <n v="3"/>
    <n v="74"/>
  </r>
  <r>
    <x v="11"/>
    <x v="67"/>
    <s v="B's"/>
    <n v="11"/>
    <n v="11"/>
    <n v="1"/>
    <n v="178"/>
  </r>
  <r>
    <x v="11"/>
    <x v="57"/>
    <s v="B's"/>
    <n v="6"/>
    <n v="7"/>
    <m/>
    <n v="114"/>
  </r>
  <r>
    <x v="11"/>
    <x v="1"/>
    <s v="B's"/>
    <n v="4"/>
    <n v="7"/>
    <n v="1"/>
    <n v="97"/>
  </r>
  <r>
    <x v="11"/>
    <x v="15"/>
    <s v="B's"/>
    <n v="13"/>
    <n v="16"/>
    <n v="2"/>
    <n v="213"/>
  </r>
  <r>
    <x v="11"/>
    <x v="66"/>
    <s v="B's"/>
    <n v="7"/>
    <n v="10"/>
    <m/>
    <n v="131"/>
  </r>
  <r>
    <x v="11"/>
    <x v="12"/>
    <s v="B's"/>
    <n v="2"/>
    <n v="3"/>
    <m/>
    <n v="39"/>
  </r>
  <r>
    <x v="11"/>
    <x v="370"/>
    <s v="B's"/>
    <n v="8"/>
    <n v="8"/>
    <n v="2"/>
    <n v="69"/>
  </r>
  <r>
    <x v="11"/>
    <x v="63"/>
    <s v="B's"/>
    <n v="5"/>
    <n v="3"/>
    <n v="2"/>
    <n v="10"/>
  </r>
  <r>
    <x v="11"/>
    <x v="53"/>
    <s v="B's"/>
    <n v="9"/>
    <n v="11"/>
    <n v="1"/>
    <n v="91"/>
  </r>
  <r>
    <x v="11"/>
    <x v="70"/>
    <s v="B's"/>
    <n v="3"/>
    <n v="3"/>
    <n v="1"/>
    <n v="17"/>
  </r>
  <r>
    <x v="11"/>
    <x v="61"/>
    <s v="B's"/>
    <n v="1"/>
    <n v="1"/>
    <m/>
    <n v="6"/>
  </r>
  <r>
    <x v="11"/>
    <x v="5"/>
    <s v="B's"/>
    <n v="3"/>
    <n v="4"/>
    <m/>
    <n v="22"/>
  </r>
  <r>
    <x v="11"/>
    <x v="51"/>
    <s v="B's"/>
    <n v="2"/>
    <n v="1"/>
    <m/>
    <n v="3"/>
  </r>
  <r>
    <x v="11"/>
    <x v="87"/>
    <s v="B's"/>
    <n v="11"/>
    <n v="9"/>
    <n v="6"/>
    <n v="7"/>
  </r>
  <r>
    <x v="11"/>
    <x v="6"/>
    <s v="B's"/>
    <n v="1"/>
    <n v="1"/>
    <m/>
    <n v="33"/>
  </r>
  <r>
    <x v="11"/>
    <x v="371"/>
    <s v="B's"/>
    <n v="1"/>
    <n v="2"/>
    <m/>
    <n v="0"/>
  </r>
  <r>
    <x v="11"/>
    <x v="362"/>
    <s v="B's"/>
    <n v="1"/>
    <n v="1"/>
    <m/>
    <n v="0"/>
  </r>
  <r>
    <x v="12"/>
    <x v="72"/>
    <s v="B's"/>
    <n v="6"/>
    <n v="6"/>
    <n v="1"/>
    <n v="214"/>
  </r>
  <r>
    <x v="12"/>
    <x v="15"/>
    <s v="B's"/>
    <n v="10"/>
    <n v="13"/>
    <n v="6"/>
    <n v="261"/>
  </r>
  <r>
    <x v="12"/>
    <x v="57"/>
    <s v="B's"/>
    <n v="8"/>
    <n v="9"/>
    <n v="1"/>
    <n v="290"/>
  </r>
  <r>
    <x v="12"/>
    <x v="369"/>
    <s v="B's"/>
    <n v="14"/>
    <n v="15"/>
    <n v="2"/>
    <n v="336"/>
  </r>
  <r>
    <x v="12"/>
    <x v="11"/>
    <s v="B's"/>
    <n v="12"/>
    <n v="12"/>
    <n v="1"/>
    <n v="243"/>
  </r>
  <r>
    <x v="12"/>
    <x v="17"/>
    <s v="B's"/>
    <n v="8"/>
    <n v="9"/>
    <m/>
    <n v="162"/>
  </r>
  <r>
    <x v="12"/>
    <x v="68"/>
    <s v="B's"/>
    <n v="11"/>
    <n v="15"/>
    <n v="3"/>
    <n v="183"/>
  </r>
  <r>
    <x v="12"/>
    <x v="7"/>
    <s v="B's"/>
    <n v="7"/>
    <n v="7"/>
    <n v="2"/>
    <n v="62"/>
  </r>
  <r>
    <x v="12"/>
    <x v="66"/>
    <s v="B's"/>
    <n v="9"/>
    <n v="10"/>
    <n v="2"/>
    <n v="68"/>
  </r>
  <r>
    <x v="12"/>
    <x v="70"/>
    <s v="B's"/>
    <n v="6"/>
    <n v="6"/>
    <n v="1"/>
    <n v="22"/>
  </r>
  <r>
    <x v="12"/>
    <x v="73"/>
    <s v="B's"/>
    <n v="6"/>
    <n v="6"/>
    <n v="3"/>
    <n v="12"/>
  </r>
  <r>
    <x v="12"/>
    <x v="74"/>
    <s v="B's"/>
    <n v="3"/>
    <n v="4"/>
    <n v="3"/>
    <n v="46"/>
  </r>
  <r>
    <x v="12"/>
    <x v="55"/>
    <s v="B's"/>
    <n v="3"/>
    <n v="3"/>
    <m/>
    <n v="101"/>
  </r>
  <r>
    <x v="12"/>
    <x v="75"/>
    <s v="B's"/>
    <n v="6"/>
    <n v="6"/>
    <n v="2"/>
    <n v="121"/>
  </r>
  <r>
    <x v="12"/>
    <x v="1"/>
    <s v="B's"/>
    <n v="1"/>
    <n v="1"/>
    <m/>
    <n v="27"/>
  </r>
  <r>
    <x v="12"/>
    <x v="5"/>
    <s v="B's"/>
    <n v="4"/>
    <n v="8"/>
    <n v="1"/>
    <n v="78"/>
  </r>
  <r>
    <x v="12"/>
    <x v="372"/>
    <s v="B's"/>
    <n v="1"/>
    <n v="1"/>
    <m/>
    <n v="22"/>
  </r>
  <r>
    <x v="12"/>
    <x v="361"/>
    <s v="B's"/>
    <n v="6"/>
    <n v="6"/>
    <m/>
    <n v="96"/>
  </r>
  <r>
    <x v="12"/>
    <x v="9"/>
    <s v="B's"/>
    <n v="2"/>
    <n v="3"/>
    <m/>
    <n v="27"/>
  </r>
  <r>
    <x v="12"/>
    <x v="373"/>
    <s v="B's"/>
    <n v="4"/>
    <n v="4"/>
    <m/>
    <n v="26"/>
  </r>
  <r>
    <x v="12"/>
    <x v="356"/>
    <s v="B's"/>
    <n v="2"/>
    <n v="2"/>
    <m/>
    <n v="11"/>
  </r>
  <r>
    <x v="12"/>
    <x v="67"/>
    <s v="B's"/>
    <n v="1"/>
    <n v="1"/>
    <m/>
    <n v="5"/>
  </r>
  <r>
    <x v="12"/>
    <x v="374"/>
    <s v="B's"/>
    <n v="1"/>
    <n v="1"/>
    <n v="1"/>
    <n v="23"/>
  </r>
  <r>
    <x v="12"/>
    <x v="87"/>
    <s v="B's"/>
    <n v="1"/>
    <n v="1"/>
    <n v="1"/>
    <n v="0"/>
  </r>
  <r>
    <x v="12"/>
    <x v="363"/>
    <s v="B's"/>
    <n v="1"/>
    <m/>
    <m/>
    <m/>
  </r>
  <r>
    <x v="13"/>
    <x v="10"/>
    <s v="B's"/>
    <n v="2"/>
    <n v="3"/>
    <n v="2"/>
    <n v="112"/>
  </r>
  <r>
    <x v="13"/>
    <x v="369"/>
    <s v="B's"/>
    <n v="4"/>
    <n v="8"/>
    <n v="1"/>
    <n v="220"/>
  </r>
  <r>
    <x v="13"/>
    <x v="79"/>
    <s v="B's"/>
    <n v="7"/>
    <n v="10"/>
    <m/>
    <n v="225"/>
  </r>
  <r>
    <x v="13"/>
    <x v="375"/>
    <s v="B's"/>
    <n v="8"/>
    <n v="11"/>
    <n v="1"/>
    <n v="198"/>
  </r>
  <r>
    <x v="13"/>
    <x v="7"/>
    <s v="B's"/>
    <n v="7"/>
    <n v="9"/>
    <n v="1"/>
    <n v="133"/>
  </r>
  <r>
    <x v="13"/>
    <x v="70"/>
    <s v="B's"/>
    <n v="11"/>
    <n v="14"/>
    <n v="8"/>
    <n v="92"/>
  </r>
  <r>
    <x v="13"/>
    <x v="15"/>
    <s v="B's"/>
    <n v="10"/>
    <n v="15"/>
    <n v="1"/>
    <n v="214"/>
  </r>
  <r>
    <x v="13"/>
    <x v="65"/>
    <s v="B's"/>
    <n v="4"/>
    <n v="7"/>
    <n v="1"/>
    <n v="84"/>
  </r>
  <r>
    <x v="13"/>
    <x v="68"/>
    <s v="B's"/>
    <n v="10"/>
    <n v="15"/>
    <n v="1"/>
    <n v="178"/>
  </r>
  <r>
    <x v="13"/>
    <x v="80"/>
    <s v="B's"/>
    <n v="9"/>
    <n v="13"/>
    <n v="1"/>
    <n v="151"/>
  </r>
  <r>
    <x v="13"/>
    <x v="1"/>
    <s v="B's"/>
    <n v="9"/>
    <n v="14"/>
    <m/>
    <n v="146"/>
  </r>
  <r>
    <x v="13"/>
    <x v="74"/>
    <s v="B's"/>
    <n v="2"/>
    <n v="3"/>
    <m/>
    <n v="31"/>
  </r>
  <r>
    <x v="13"/>
    <x v="87"/>
    <s v="B's"/>
    <n v="5"/>
    <n v="6"/>
    <m/>
    <n v="55"/>
  </r>
  <r>
    <x v="13"/>
    <x v="84"/>
    <s v="B's"/>
    <n v="11"/>
    <n v="14"/>
    <n v="1"/>
    <n v="117"/>
  </r>
  <r>
    <x v="13"/>
    <x v="376"/>
    <s v="B's"/>
    <n v="1"/>
    <n v="2"/>
    <m/>
    <n v="14"/>
  </r>
  <r>
    <x v="13"/>
    <x v="356"/>
    <s v="B's"/>
    <n v="9"/>
    <n v="12"/>
    <n v="1"/>
    <n v="72"/>
  </r>
  <r>
    <x v="13"/>
    <x v="370"/>
    <s v="B's"/>
    <n v="2"/>
    <n v="2"/>
    <n v="1"/>
    <n v="6"/>
  </r>
  <r>
    <x v="13"/>
    <x v="113"/>
    <s v="B's"/>
    <n v="6"/>
    <n v="8"/>
    <m/>
    <n v="35"/>
  </r>
  <r>
    <x v="13"/>
    <x v="109"/>
    <s v="B's"/>
    <n v="2"/>
    <n v="2"/>
    <n v="1"/>
    <n v="4"/>
  </r>
  <r>
    <x v="13"/>
    <x v="118"/>
    <s v="B's"/>
    <n v="1"/>
    <n v="1"/>
    <m/>
    <n v="0"/>
  </r>
  <r>
    <x v="13"/>
    <x v="56"/>
    <s v="B's"/>
    <n v="1"/>
    <n v="2"/>
    <n v="2"/>
    <n v="14"/>
  </r>
  <r>
    <x v="14"/>
    <x v="4"/>
    <s v="B's"/>
    <n v="1"/>
    <n v="1"/>
    <m/>
    <n v="120"/>
  </r>
  <r>
    <x v="14"/>
    <x v="15"/>
    <s v="B's"/>
    <n v="2"/>
    <n v="3"/>
    <n v="2"/>
    <n v="102"/>
  </r>
  <r>
    <x v="14"/>
    <x v="81"/>
    <s v="B's"/>
    <n v="4"/>
    <n v="5"/>
    <n v="1"/>
    <n v="146"/>
  </r>
  <r>
    <x v="14"/>
    <x v="1"/>
    <s v="B's"/>
    <n v="2"/>
    <n v="3"/>
    <m/>
    <n v="92"/>
  </r>
  <r>
    <x v="14"/>
    <x v="369"/>
    <s v="B's"/>
    <n v="10"/>
    <n v="13"/>
    <n v="1"/>
    <n v="365"/>
  </r>
  <r>
    <x v="14"/>
    <x v="9"/>
    <s v="B's"/>
    <n v="5"/>
    <n v="6"/>
    <m/>
    <n v="172"/>
  </r>
  <r>
    <x v="14"/>
    <x v="10"/>
    <s v="B's"/>
    <n v="2"/>
    <n v="2"/>
    <m/>
    <n v="53"/>
  </r>
  <r>
    <x v="14"/>
    <x v="113"/>
    <s v="B's"/>
    <n v="5"/>
    <n v="7"/>
    <n v="2"/>
    <n v="115"/>
  </r>
  <r>
    <x v="14"/>
    <x v="377"/>
    <s v="B's"/>
    <n v="4"/>
    <n v="5"/>
    <n v="1"/>
    <n v="77"/>
  </r>
  <r>
    <x v="14"/>
    <x v="56"/>
    <s v="B's"/>
    <n v="1"/>
    <n v="1"/>
    <m/>
    <n v="16"/>
  </r>
  <r>
    <x v="14"/>
    <x v="375"/>
    <s v="B's"/>
    <n v="6"/>
    <n v="8"/>
    <m/>
    <n v="115"/>
  </r>
  <r>
    <x v="14"/>
    <x v="378"/>
    <s v="B's"/>
    <n v="1"/>
    <n v="1"/>
    <m/>
    <n v="14"/>
  </r>
  <r>
    <x v="14"/>
    <x v="84"/>
    <s v="B's"/>
    <n v="1"/>
    <n v="1"/>
    <m/>
    <n v="12"/>
  </r>
  <r>
    <x v="14"/>
    <x v="58"/>
    <s v="B's"/>
    <n v="1"/>
    <n v="2"/>
    <m/>
    <n v="23"/>
  </r>
  <r>
    <x v="14"/>
    <x v="161"/>
    <s v="B's"/>
    <n v="10"/>
    <n v="14"/>
    <n v="1"/>
    <n v="137"/>
  </r>
  <r>
    <x v="14"/>
    <x v="80"/>
    <s v="B's"/>
    <n v="4"/>
    <n v="5"/>
    <n v="1"/>
    <n v="39"/>
  </r>
  <r>
    <x v="14"/>
    <x v="7"/>
    <s v="B's"/>
    <n v="2"/>
    <n v="2"/>
    <m/>
    <n v="17"/>
  </r>
  <r>
    <x v="14"/>
    <x v="118"/>
    <s v="B's"/>
    <n v="2"/>
    <n v="3"/>
    <n v="2"/>
    <n v="8"/>
  </r>
  <r>
    <x v="14"/>
    <x v="74"/>
    <s v="B's"/>
    <n v="1"/>
    <n v="2"/>
    <m/>
    <n v="16"/>
  </r>
  <r>
    <x v="14"/>
    <x v="356"/>
    <s v="B's"/>
    <n v="10"/>
    <n v="11"/>
    <n v="1"/>
    <n v="70"/>
  </r>
  <r>
    <x v="14"/>
    <x v="87"/>
    <s v="B's"/>
    <n v="10"/>
    <n v="11"/>
    <m/>
    <n v="70"/>
  </r>
  <r>
    <x v="14"/>
    <x v="51"/>
    <s v="B's"/>
    <n v="4"/>
    <n v="4"/>
    <n v="2"/>
    <n v="12"/>
  </r>
  <r>
    <x v="14"/>
    <x v="70"/>
    <s v="B's"/>
    <n v="7"/>
    <n v="9"/>
    <n v="4"/>
    <n v="25"/>
  </r>
  <r>
    <x v="14"/>
    <x v="379"/>
    <s v="B's"/>
    <n v="1"/>
    <n v="2"/>
    <m/>
    <n v="10"/>
  </r>
  <r>
    <x v="14"/>
    <x v="83"/>
    <s v="B's"/>
    <n v="4"/>
    <n v="4"/>
    <n v="3"/>
    <n v="12"/>
  </r>
  <r>
    <x v="14"/>
    <x v="380"/>
    <s v="B's"/>
    <n v="4"/>
    <n v="4"/>
    <n v="1"/>
    <n v="8"/>
  </r>
  <r>
    <x v="14"/>
    <x v="109"/>
    <s v="B's"/>
    <n v="3"/>
    <n v="3"/>
    <m/>
    <n v="5"/>
  </r>
  <r>
    <x v="14"/>
    <x v="381"/>
    <s v="B's"/>
    <n v="1"/>
    <n v="2"/>
    <m/>
    <n v="1"/>
  </r>
  <r>
    <x v="14"/>
    <x v="102"/>
    <s v="B's"/>
    <n v="1"/>
    <n v="1"/>
    <m/>
    <n v="0"/>
  </r>
  <r>
    <x v="14"/>
    <x v="363"/>
    <s v="B's"/>
    <n v="1"/>
    <n v="1"/>
    <m/>
    <n v="0"/>
  </r>
  <r>
    <x v="15"/>
    <x v="86"/>
    <s v="B's"/>
    <n v="3"/>
    <n v="4"/>
    <n v="1"/>
    <n v="222"/>
  </r>
  <r>
    <x v="15"/>
    <x v="90"/>
    <s v="B's"/>
    <n v="6"/>
    <n v="7"/>
    <m/>
    <n v="292"/>
  </r>
  <r>
    <x v="15"/>
    <x v="53"/>
    <s v="B's"/>
    <n v="11"/>
    <n v="13"/>
    <n v="1"/>
    <n v="263"/>
  </r>
  <r>
    <x v="15"/>
    <x v="113"/>
    <s v="B's"/>
    <n v="3"/>
    <n v="3"/>
    <m/>
    <n v="65"/>
  </r>
  <r>
    <x v="15"/>
    <x v="9"/>
    <s v="B's"/>
    <n v="7"/>
    <n v="8"/>
    <m/>
    <n v="167"/>
  </r>
  <r>
    <x v="15"/>
    <x v="356"/>
    <s v="B's"/>
    <n v="10"/>
    <n v="12"/>
    <n v="1"/>
    <n v="228"/>
  </r>
  <r>
    <x v="15"/>
    <x v="10"/>
    <s v="B's"/>
    <n v="3"/>
    <n v="3"/>
    <m/>
    <n v="54"/>
  </r>
  <r>
    <x v="15"/>
    <x v="161"/>
    <s v="B's"/>
    <n v="10"/>
    <n v="12"/>
    <m/>
    <n v="193"/>
  </r>
  <r>
    <x v="15"/>
    <x v="382"/>
    <s v="B's"/>
    <n v="1"/>
    <n v="1"/>
    <m/>
    <n v="16"/>
  </r>
  <r>
    <x v="15"/>
    <x v="94"/>
    <s v="B's"/>
    <n v="5"/>
    <n v="5"/>
    <n v="1"/>
    <n v="56"/>
  </r>
  <r>
    <x v="15"/>
    <x v="380"/>
    <s v="B's"/>
    <n v="4"/>
    <n v="4"/>
    <n v="3"/>
    <n v="14"/>
  </r>
  <r>
    <x v="15"/>
    <x v="93"/>
    <s v="B's"/>
    <n v="6"/>
    <n v="6"/>
    <m/>
    <n v="79"/>
  </r>
  <r>
    <x v="15"/>
    <x v="383"/>
    <s v="B's"/>
    <n v="2"/>
    <n v="3"/>
    <m/>
    <n v="38"/>
  </r>
  <r>
    <x v="15"/>
    <x v="70"/>
    <s v="B's"/>
    <n v="9"/>
    <n v="8"/>
    <n v="4"/>
    <n v="44"/>
  </r>
  <r>
    <x v="15"/>
    <x v="84"/>
    <s v="B's"/>
    <n v="7"/>
    <n v="9"/>
    <n v="2"/>
    <n v="71"/>
  </r>
  <r>
    <x v="15"/>
    <x v="384"/>
    <s v="B's"/>
    <n v="1"/>
    <n v="1"/>
    <m/>
    <n v="9"/>
  </r>
  <r>
    <x v="15"/>
    <x v="102"/>
    <s v="B's"/>
    <n v="5"/>
    <n v="6"/>
    <m/>
    <n v="42"/>
  </r>
  <r>
    <x v="15"/>
    <x v="109"/>
    <s v="B's"/>
    <n v="7"/>
    <n v="8"/>
    <n v="2"/>
    <n v="38"/>
  </r>
  <r>
    <x v="15"/>
    <x v="385"/>
    <s v="B's"/>
    <n v="6"/>
    <n v="7"/>
    <n v="1"/>
    <n v="24"/>
  </r>
  <r>
    <x v="15"/>
    <x v="375"/>
    <s v="B's"/>
    <n v="2"/>
    <n v="3"/>
    <m/>
    <n v="12"/>
  </r>
  <r>
    <x v="15"/>
    <x v="386"/>
    <s v="B's"/>
    <n v="4"/>
    <n v="6"/>
    <n v="1"/>
    <n v="5"/>
  </r>
  <r>
    <x v="15"/>
    <x v="80"/>
    <s v="B's"/>
    <n v="3"/>
    <n v="4"/>
    <m/>
    <n v="4"/>
  </r>
  <r>
    <x v="15"/>
    <x v="357"/>
    <s v="B's"/>
    <n v="1"/>
    <n v="1"/>
    <m/>
    <n v="1"/>
  </r>
  <r>
    <x v="15"/>
    <x v="58"/>
    <s v="B's"/>
    <n v="1"/>
    <n v="1"/>
    <m/>
    <n v="1"/>
  </r>
  <r>
    <x v="15"/>
    <x v="88"/>
    <s v="B's"/>
    <n v="2"/>
    <n v="2"/>
    <m/>
    <n v="1"/>
  </r>
  <r>
    <x v="15"/>
    <x v="82"/>
    <s v="B's"/>
    <n v="1"/>
    <n v="1"/>
    <n v="1"/>
    <n v="10"/>
  </r>
  <r>
    <x v="16"/>
    <x v="10"/>
    <s v="B's"/>
    <n v="9"/>
    <n v="8"/>
    <m/>
    <n v="474"/>
  </r>
  <r>
    <x v="16"/>
    <x v="387"/>
    <s v="B's"/>
    <n v="2"/>
    <n v="3"/>
    <m/>
    <n v="82"/>
  </r>
  <r>
    <x v="16"/>
    <x v="86"/>
    <s v="B's"/>
    <n v="1"/>
    <n v="1"/>
    <m/>
    <n v="27"/>
  </r>
  <r>
    <x v="16"/>
    <x v="93"/>
    <s v="B's"/>
    <n v="11"/>
    <n v="11"/>
    <m/>
    <n v="204"/>
  </r>
  <r>
    <x v="16"/>
    <x v="95"/>
    <s v="B's"/>
    <n v="11"/>
    <n v="11"/>
    <m/>
    <n v="201"/>
  </r>
  <r>
    <x v="16"/>
    <x v="100"/>
    <s v="B's"/>
    <n v="5"/>
    <n v="3"/>
    <m/>
    <n v="50"/>
  </r>
  <r>
    <x v="16"/>
    <x v="380"/>
    <s v="B's"/>
    <n v="6"/>
    <n v="4"/>
    <m/>
    <n v="65"/>
  </r>
  <r>
    <x v="16"/>
    <x v="9"/>
    <s v="B's"/>
    <n v="9"/>
    <n v="11"/>
    <m/>
    <n v="174"/>
  </r>
  <r>
    <x v="16"/>
    <x v="92"/>
    <s v="B's"/>
    <n v="3"/>
    <n v="3"/>
    <m/>
    <n v="45"/>
  </r>
  <r>
    <x v="16"/>
    <x v="388"/>
    <s v="B's"/>
    <n v="2"/>
    <n v="2"/>
    <m/>
    <n v="17"/>
  </r>
  <r>
    <x v="16"/>
    <x v="389"/>
    <s v="B's"/>
    <n v="1"/>
    <n v="1"/>
    <m/>
    <n v="12"/>
  </r>
  <r>
    <x v="16"/>
    <x v="87"/>
    <s v="B's"/>
    <n v="1"/>
    <n v="1"/>
    <m/>
    <n v="8"/>
  </r>
  <r>
    <x v="16"/>
    <x v="96"/>
    <s v="B's"/>
    <n v="11"/>
    <n v="9"/>
    <m/>
    <n v="71"/>
  </r>
  <r>
    <x v="16"/>
    <x v="91"/>
    <s v="B's"/>
    <n v="4"/>
    <n v="4"/>
    <m/>
    <n v="29"/>
  </r>
  <r>
    <x v="16"/>
    <x v="109"/>
    <s v="B's"/>
    <n v="2"/>
    <n v="1"/>
    <m/>
    <n v="5"/>
  </r>
  <r>
    <x v="16"/>
    <x v="84"/>
    <s v="B's"/>
    <n v="4"/>
    <n v="3"/>
    <m/>
    <n v="12"/>
  </r>
  <r>
    <x v="16"/>
    <x v="80"/>
    <s v="B's"/>
    <n v="6"/>
    <n v="7"/>
    <m/>
    <n v="17"/>
  </r>
  <r>
    <x v="16"/>
    <x v="4"/>
    <s v="B's"/>
    <n v="1"/>
    <n v="1"/>
    <m/>
    <n v="0"/>
  </r>
  <r>
    <x v="16"/>
    <x v="118"/>
    <s v="B's"/>
    <n v="2"/>
    <n v="2"/>
    <m/>
    <n v="0"/>
  </r>
  <r>
    <x v="16"/>
    <x v="386"/>
    <s v="B's"/>
    <n v="2"/>
    <n v="2"/>
    <m/>
    <n v="0"/>
  </r>
  <r>
    <x v="17"/>
    <x v="1"/>
    <s v="B's"/>
    <n v="2"/>
    <n v="1"/>
    <m/>
    <n v="141"/>
  </r>
  <r>
    <x v="17"/>
    <x v="9"/>
    <s v="B's"/>
    <n v="3"/>
    <n v="3"/>
    <m/>
    <n v="107"/>
  </r>
  <r>
    <x v="17"/>
    <x v="94"/>
    <s v="B's"/>
    <n v="4"/>
    <n v="2"/>
    <m/>
    <n v="64"/>
  </r>
  <r>
    <x v="17"/>
    <x v="161"/>
    <s v="B's"/>
    <n v="1"/>
    <n v="1"/>
    <m/>
    <n v="29"/>
  </r>
  <r>
    <x v="17"/>
    <x v="63"/>
    <s v="B's"/>
    <n v="1"/>
    <n v="2"/>
    <m/>
    <n v="53"/>
  </r>
  <r>
    <x v="17"/>
    <x v="87"/>
    <s v="B's"/>
    <n v="2"/>
    <n v="2"/>
    <m/>
    <n v="42"/>
  </r>
  <r>
    <x v="17"/>
    <x v="101"/>
    <s v="B's"/>
    <n v="3"/>
    <n v="4"/>
    <m/>
    <n v="77"/>
  </r>
  <r>
    <x v="17"/>
    <x v="70"/>
    <s v="B's"/>
    <n v="7"/>
    <n v="7"/>
    <m/>
    <n v="133"/>
  </r>
  <r>
    <x v="17"/>
    <x v="390"/>
    <s v="B's"/>
    <n v="1"/>
    <n v="1"/>
    <m/>
    <n v="19"/>
  </r>
  <r>
    <x v="17"/>
    <x v="84"/>
    <s v="B's"/>
    <n v="9"/>
    <n v="9"/>
    <m/>
    <n v="136"/>
  </r>
  <r>
    <x v="17"/>
    <x v="93"/>
    <s v="B's"/>
    <n v="8"/>
    <n v="9"/>
    <m/>
    <n v="135"/>
  </r>
  <r>
    <x v="17"/>
    <x v="102"/>
    <s v="B's"/>
    <n v="8"/>
    <n v="11"/>
    <m/>
    <n v="134"/>
  </r>
  <r>
    <x v="17"/>
    <x v="118"/>
    <s v="B's"/>
    <n v="9"/>
    <n v="12"/>
    <m/>
    <n v="145"/>
  </r>
  <r>
    <x v="17"/>
    <x v="100"/>
    <s v="B's"/>
    <n v="5"/>
    <n v="5"/>
    <m/>
    <n v="60"/>
  </r>
  <r>
    <x v="17"/>
    <x v="389"/>
    <s v="B's"/>
    <n v="4"/>
    <n v="5"/>
    <m/>
    <n v="59"/>
  </r>
  <r>
    <x v="17"/>
    <x v="356"/>
    <s v="B's"/>
    <n v="1"/>
    <n v="2"/>
    <m/>
    <n v="20"/>
  </r>
  <r>
    <x v="17"/>
    <x v="391"/>
    <s v="B's"/>
    <n v="2"/>
    <n v="3"/>
    <m/>
    <n v="29"/>
  </r>
  <r>
    <x v="17"/>
    <x v="305"/>
    <s v="B's"/>
    <n v="3"/>
    <n v="2"/>
    <m/>
    <n v="19"/>
  </r>
  <r>
    <x v="17"/>
    <x v="92"/>
    <s v="B's"/>
    <n v="1"/>
    <n v="1"/>
    <m/>
    <n v="9"/>
  </r>
  <r>
    <x v="17"/>
    <x v="96"/>
    <s v="B's"/>
    <n v="8"/>
    <n v="8"/>
    <m/>
    <n v="41"/>
  </r>
  <r>
    <x v="17"/>
    <x v="392"/>
    <s v="B's"/>
    <n v="2"/>
    <n v="2"/>
    <m/>
    <n v="10"/>
  </r>
  <r>
    <x v="17"/>
    <x v="393"/>
    <s v="B's"/>
    <n v="5"/>
    <n v="6"/>
    <m/>
    <n v="26"/>
  </r>
  <r>
    <x v="17"/>
    <x v="98"/>
    <s v="B's"/>
    <n v="1"/>
    <n v="2"/>
    <m/>
    <n v="8"/>
  </r>
  <r>
    <x v="17"/>
    <x v="394"/>
    <s v="B's"/>
    <n v="1"/>
    <n v="1"/>
    <m/>
    <n v="3"/>
  </r>
  <r>
    <x v="17"/>
    <x v="58"/>
    <s v="B's"/>
    <n v="2"/>
    <n v="2"/>
    <m/>
    <n v="5"/>
  </r>
  <r>
    <x v="17"/>
    <x v="95"/>
    <s v="B's"/>
    <n v="2"/>
    <n v="2"/>
    <m/>
    <n v="5"/>
  </r>
  <r>
    <x v="17"/>
    <x v="363"/>
    <s v="B's"/>
    <n v="1"/>
    <n v="1"/>
    <m/>
    <n v="1"/>
  </r>
  <r>
    <x v="17"/>
    <x v="126"/>
    <s v="B's"/>
    <n v="1"/>
    <n v="1"/>
    <m/>
    <n v="0"/>
  </r>
  <r>
    <x v="17"/>
    <x v="395"/>
    <s v="B's"/>
    <n v="1"/>
    <n v="0"/>
    <m/>
    <n v="19"/>
  </r>
  <r>
    <x v="18"/>
    <x v="1"/>
    <s v="B's"/>
    <n v="2"/>
    <n v="1"/>
    <m/>
    <n v="55"/>
  </r>
  <r>
    <x v="18"/>
    <x v="96"/>
    <s v="B's"/>
    <n v="3"/>
    <n v="1"/>
    <m/>
    <n v="40"/>
  </r>
  <r>
    <x v="18"/>
    <x v="103"/>
    <s v="B's"/>
    <n v="2"/>
    <n v="2"/>
    <m/>
    <n v="63"/>
  </r>
  <r>
    <x v="18"/>
    <x v="10"/>
    <s v="B's"/>
    <n v="1"/>
    <n v="2"/>
    <m/>
    <n v="56"/>
  </r>
  <r>
    <x v="18"/>
    <x v="95"/>
    <s v="B's"/>
    <n v="6"/>
    <n v="5"/>
    <m/>
    <n v="133"/>
  </r>
  <r>
    <x v="18"/>
    <x v="93"/>
    <s v="B's"/>
    <n v="10"/>
    <n v="7"/>
    <m/>
    <n v="182"/>
  </r>
  <r>
    <x v="18"/>
    <x v="98"/>
    <s v="B's"/>
    <n v="7"/>
    <n v="8"/>
    <m/>
    <n v="206"/>
  </r>
  <r>
    <x v="18"/>
    <x v="104"/>
    <s v="B's"/>
    <n v="2"/>
    <n v="3"/>
    <m/>
    <n v="51"/>
  </r>
  <r>
    <x v="18"/>
    <x v="84"/>
    <s v="B's"/>
    <n v="4"/>
    <n v="7"/>
    <m/>
    <n v="110"/>
  </r>
  <r>
    <x v="18"/>
    <x v="396"/>
    <s v="B's"/>
    <n v="4"/>
    <n v="5"/>
    <m/>
    <n v="68"/>
  </r>
  <r>
    <x v="18"/>
    <x v="9"/>
    <s v="B's"/>
    <n v="5"/>
    <n v="10"/>
    <m/>
    <n v="126"/>
  </r>
  <r>
    <x v="18"/>
    <x v="397"/>
    <s v="B's"/>
    <n v="7"/>
    <n v="7"/>
    <m/>
    <n v="71"/>
  </r>
  <r>
    <x v="18"/>
    <x v="102"/>
    <s v="B's"/>
    <n v="5"/>
    <n v="6"/>
    <m/>
    <n v="59"/>
  </r>
  <r>
    <x v="18"/>
    <x v="101"/>
    <s v="B's"/>
    <n v="4"/>
    <n v="7"/>
    <m/>
    <n v="68"/>
  </r>
  <r>
    <x v="18"/>
    <x v="398"/>
    <s v="B's"/>
    <n v="3"/>
    <n v="3"/>
    <m/>
    <n v="28"/>
  </r>
  <r>
    <x v="18"/>
    <x v="126"/>
    <s v="B's"/>
    <n v="6"/>
    <n v="4"/>
    <m/>
    <n v="37"/>
  </r>
  <r>
    <x v="18"/>
    <x v="118"/>
    <s v="B's"/>
    <n v="10"/>
    <n v="12"/>
    <m/>
    <n v="95"/>
  </r>
  <r>
    <x v="18"/>
    <x v="128"/>
    <s v="B's"/>
    <n v="2"/>
    <n v="2"/>
    <m/>
    <n v="13"/>
  </r>
  <r>
    <x v="18"/>
    <x v="94"/>
    <s v="B's"/>
    <n v="1"/>
    <n v="1"/>
    <m/>
    <n v="5"/>
  </r>
  <r>
    <x v="18"/>
    <x v="392"/>
    <s v="B's"/>
    <n v="7"/>
    <n v="6"/>
    <m/>
    <n v="24"/>
  </r>
  <r>
    <x v="18"/>
    <x v="92"/>
    <s v="B's"/>
    <n v="4"/>
    <n v="3"/>
    <m/>
    <n v="12"/>
  </r>
  <r>
    <x v="18"/>
    <x v="399"/>
    <s v="B's"/>
    <n v="2"/>
    <n v="2"/>
    <m/>
    <n v="4"/>
  </r>
  <r>
    <x v="18"/>
    <x v="111"/>
    <s v="B's"/>
    <n v="3"/>
    <n v="3"/>
    <m/>
    <n v="6"/>
  </r>
  <r>
    <x v="18"/>
    <x v="70"/>
    <s v="B's"/>
    <n v="1"/>
    <n v="1"/>
    <m/>
    <n v="1"/>
  </r>
  <r>
    <x v="18"/>
    <x v="117"/>
    <s v="B's"/>
    <n v="1"/>
    <n v="1"/>
    <m/>
    <n v="1"/>
  </r>
  <r>
    <x v="18"/>
    <x v="393"/>
    <s v="B's"/>
    <n v="1"/>
    <n v="1"/>
    <m/>
    <n v="1"/>
  </r>
  <r>
    <x v="18"/>
    <x v="100"/>
    <s v="B's"/>
    <n v="3"/>
    <n v="2"/>
    <m/>
    <n v="1"/>
  </r>
  <r>
    <x v="18"/>
    <x v="161"/>
    <s v="B's"/>
    <n v="1"/>
    <n v="1"/>
    <m/>
    <n v="0"/>
  </r>
  <r>
    <x v="19"/>
    <x v="84"/>
    <s v="B's"/>
    <n v="4"/>
    <n v="5"/>
    <m/>
    <n v="188"/>
  </r>
  <r>
    <x v="19"/>
    <x v="98"/>
    <s v="B's"/>
    <n v="8"/>
    <n v="9"/>
    <m/>
    <n v="336"/>
  </r>
  <r>
    <x v="19"/>
    <x v="85"/>
    <s v="B's"/>
    <n v="1"/>
    <n v="1"/>
    <m/>
    <n v="35"/>
  </r>
  <r>
    <x v="19"/>
    <x v="400"/>
    <s v="B's"/>
    <n v="3"/>
    <n v="5"/>
    <m/>
    <n v="154"/>
  </r>
  <r>
    <x v="19"/>
    <x v="103"/>
    <s v="B's"/>
    <n v="4"/>
    <n v="6"/>
    <m/>
    <n v="171"/>
  </r>
  <r>
    <x v="19"/>
    <x v="90"/>
    <s v="B's"/>
    <n v="10"/>
    <n v="10"/>
    <m/>
    <n v="250"/>
  </r>
  <r>
    <x v="19"/>
    <x v="126"/>
    <s v="B's"/>
    <n v="8"/>
    <n v="7"/>
    <m/>
    <n v="157"/>
  </r>
  <r>
    <x v="19"/>
    <x v="109"/>
    <s v="B's"/>
    <n v="2"/>
    <n v="1"/>
    <m/>
    <n v="41"/>
  </r>
  <r>
    <x v="19"/>
    <x v="107"/>
    <s v="B's"/>
    <n v="8"/>
    <n v="10"/>
    <m/>
    <n v="147"/>
  </r>
  <r>
    <x v="19"/>
    <x v="100"/>
    <s v="B's"/>
    <n v="3"/>
    <n v="3"/>
    <m/>
    <n v="40"/>
  </r>
  <r>
    <x v="19"/>
    <x v="106"/>
    <s v="B's"/>
    <n v="3"/>
    <n v="4"/>
    <m/>
    <n v="46"/>
  </r>
  <r>
    <x v="19"/>
    <x v="93"/>
    <s v="B's"/>
    <n v="1"/>
    <n v="1"/>
    <m/>
    <n v="11"/>
  </r>
  <r>
    <x v="19"/>
    <x v="96"/>
    <s v="B's"/>
    <n v="11"/>
    <n v="11"/>
    <m/>
    <n v="103"/>
  </r>
  <r>
    <x v="19"/>
    <x v="128"/>
    <s v="B's"/>
    <n v="11"/>
    <n v="8"/>
    <m/>
    <n v="74"/>
  </r>
  <r>
    <x v="19"/>
    <x v="401"/>
    <s v="B's"/>
    <n v="2"/>
    <n v="1"/>
    <m/>
    <n v="9"/>
  </r>
  <r>
    <x v="19"/>
    <x v="111"/>
    <s v="B's"/>
    <n v="2"/>
    <n v="3"/>
    <m/>
    <n v="20"/>
  </r>
  <r>
    <x v="19"/>
    <x v="95"/>
    <s v="B's"/>
    <n v="6"/>
    <n v="6"/>
    <m/>
    <n v="39"/>
  </r>
  <r>
    <x v="19"/>
    <x v="117"/>
    <s v="B's"/>
    <n v="7"/>
    <n v="7"/>
    <m/>
    <n v="45"/>
  </r>
  <r>
    <x v="19"/>
    <x v="163"/>
    <s v="B's"/>
    <n v="7"/>
    <n v="7"/>
    <m/>
    <n v="42"/>
  </r>
  <r>
    <x v="19"/>
    <x v="92"/>
    <s v="B's"/>
    <n v="5"/>
    <n v="5"/>
    <m/>
    <n v="26"/>
  </r>
  <r>
    <x v="19"/>
    <x v="402"/>
    <s v="B's"/>
    <n v="5"/>
    <n v="3"/>
    <m/>
    <n v="12"/>
  </r>
  <r>
    <x v="19"/>
    <x v="403"/>
    <s v="B's"/>
    <n v="2"/>
    <n v="3"/>
    <m/>
    <n v="12"/>
  </r>
  <r>
    <x v="19"/>
    <x v="177"/>
    <s v="B's"/>
    <n v="1"/>
    <n v="1"/>
    <m/>
    <n v="2"/>
  </r>
  <r>
    <x v="19"/>
    <x v="9"/>
    <s v="B's"/>
    <n v="1"/>
    <n v="1"/>
    <m/>
    <n v="2"/>
  </r>
  <r>
    <x v="19"/>
    <x v="398"/>
    <s v="B's"/>
    <n v="3"/>
    <n v="2"/>
    <m/>
    <n v="3"/>
  </r>
  <r>
    <x v="19"/>
    <x v="1"/>
    <s v="B's"/>
    <n v="1"/>
    <n v="1"/>
    <m/>
    <n v="1"/>
  </r>
  <r>
    <x v="19"/>
    <x v="404"/>
    <s v="B's"/>
    <n v="2"/>
    <n v="1"/>
    <m/>
    <n v="0"/>
  </r>
  <r>
    <x v="20"/>
    <x v="91"/>
    <s v="B's"/>
    <n v="1"/>
    <n v="1"/>
    <m/>
    <n v="73"/>
  </r>
  <r>
    <x v="20"/>
    <x v="53"/>
    <s v="B's"/>
    <n v="1"/>
    <n v="1"/>
    <m/>
    <n v="46"/>
  </r>
  <r>
    <x v="20"/>
    <x v="85"/>
    <s v="B's"/>
    <n v="2"/>
    <n v="2"/>
    <m/>
    <n v="79"/>
  </r>
  <r>
    <x v="20"/>
    <x v="111"/>
    <s v="B's"/>
    <n v="3"/>
    <n v="2"/>
    <m/>
    <n v="71"/>
  </r>
  <r>
    <x v="20"/>
    <x v="9"/>
    <s v="B's"/>
    <n v="2"/>
    <n v="1"/>
    <m/>
    <n v="35"/>
  </r>
  <r>
    <x v="20"/>
    <x v="121"/>
    <s v="B's"/>
    <n v="3"/>
    <n v="1"/>
    <m/>
    <n v="34"/>
  </r>
  <r>
    <x v="20"/>
    <x v="1"/>
    <s v="B's"/>
    <n v="2"/>
    <n v="2"/>
    <m/>
    <n v="65"/>
  </r>
  <r>
    <x v="20"/>
    <x v="110"/>
    <s v="B's"/>
    <n v="3"/>
    <n v="2"/>
    <m/>
    <n v="64"/>
  </r>
  <r>
    <x v="20"/>
    <x v="90"/>
    <s v="B's"/>
    <n v="9"/>
    <n v="7"/>
    <m/>
    <n v="184"/>
  </r>
  <r>
    <x v="20"/>
    <x v="95"/>
    <s v="B's"/>
    <n v="5"/>
    <n v="6"/>
    <m/>
    <n v="154"/>
  </r>
  <r>
    <x v="20"/>
    <x v="117"/>
    <s v="B's"/>
    <n v="1"/>
    <n v="1"/>
    <m/>
    <n v="21"/>
  </r>
  <r>
    <x v="20"/>
    <x v="114"/>
    <s v="B's"/>
    <n v="9"/>
    <n v="8"/>
    <m/>
    <n v="154"/>
  </r>
  <r>
    <x v="20"/>
    <x v="103"/>
    <s v="B's"/>
    <n v="6"/>
    <n v="4"/>
    <m/>
    <n v="74"/>
  </r>
  <r>
    <x v="20"/>
    <x v="397"/>
    <s v="B's"/>
    <n v="5"/>
    <n v="2"/>
    <m/>
    <n v="34"/>
  </r>
  <r>
    <x v="20"/>
    <x v="107"/>
    <s v="B's"/>
    <n v="4"/>
    <n v="6"/>
    <m/>
    <n v="84"/>
  </r>
  <r>
    <x v="20"/>
    <x v="96"/>
    <s v="B's"/>
    <n v="9"/>
    <n v="8"/>
    <m/>
    <n v="99"/>
  </r>
  <r>
    <x v="20"/>
    <x v="5"/>
    <s v="B's"/>
    <n v="5"/>
    <n v="6"/>
    <m/>
    <n v="68"/>
  </r>
  <r>
    <x v="20"/>
    <x v="118"/>
    <s v="B's"/>
    <n v="6"/>
    <n v="5"/>
    <m/>
    <n v="40"/>
  </r>
  <r>
    <x v="20"/>
    <x v="100"/>
    <s v="B's"/>
    <n v="2"/>
    <n v="1"/>
    <m/>
    <n v="8"/>
  </r>
  <r>
    <x v="20"/>
    <x v="401"/>
    <s v="B's"/>
    <n v="3"/>
    <n v="3"/>
    <m/>
    <n v="20"/>
  </r>
  <r>
    <x v="20"/>
    <x v="70"/>
    <s v="B's"/>
    <n v="4"/>
    <n v="3"/>
    <m/>
    <n v="16"/>
  </r>
  <r>
    <x v="20"/>
    <x v="112"/>
    <s v="B's"/>
    <n v="2"/>
    <n v="2"/>
    <m/>
    <n v="7"/>
  </r>
  <r>
    <x v="20"/>
    <x v="375"/>
    <s v="B's"/>
    <n v="2"/>
    <n v="1"/>
    <m/>
    <n v="1"/>
  </r>
  <r>
    <x v="20"/>
    <x v="126"/>
    <s v="B's"/>
    <n v="3"/>
    <n v="0"/>
    <m/>
    <n v="21"/>
  </r>
  <r>
    <x v="20"/>
    <x v="108"/>
    <s v="B's"/>
    <n v="4"/>
    <n v="0"/>
    <m/>
    <n v="12"/>
  </r>
  <r>
    <x v="20"/>
    <x v="163"/>
    <s v="B's"/>
    <n v="1"/>
    <n v="0"/>
    <m/>
    <n v="7"/>
  </r>
  <r>
    <x v="20"/>
    <x v="109"/>
    <s v="B's"/>
    <n v="3"/>
    <n v="1"/>
    <m/>
    <m/>
  </r>
  <r>
    <x v="20"/>
    <x v="84"/>
    <s v="B's"/>
    <n v="1"/>
    <n v="1"/>
    <m/>
    <m/>
  </r>
  <r>
    <x v="20"/>
    <x v="404"/>
    <s v="B's"/>
    <n v="2"/>
    <n v="1"/>
    <m/>
    <m/>
  </r>
  <r>
    <x v="20"/>
    <x v="391"/>
    <s v="B's"/>
    <n v="2"/>
    <n v="2"/>
    <m/>
    <m/>
  </r>
  <r>
    <x v="20"/>
    <x v="405"/>
    <s v="B's"/>
    <n v="3"/>
    <s v="DNB"/>
    <m/>
    <m/>
  </r>
  <r>
    <x v="20"/>
    <x v="92"/>
    <s v="B's"/>
    <n v="1"/>
    <s v="DNB"/>
    <m/>
    <m/>
  </r>
  <r>
    <x v="21"/>
    <x v="110"/>
    <s v="B's"/>
    <n v="6"/>
    <n v="7"/>
    <m/>
    <n v="275"/>
  </r>
  <r>
    <x v="21"/>
    <x v="116"/>
    <s v="B's"/>
    <n v="5"/>
    <n v="2"/>
    <m/>
    <n v="67"/>
  </r>
  <r>
    <x v="21"/>
    <x v="1"/>
    <s v="B's"/>
    <n v="5"/>
    <n v="5"/>
    <m/>
    <n v="162"/>
  </r>
  <r>
    <x v="21"/>
    <x v="70"/>
    <s v="B's"/>
    <n v="1"/>
    <n v="2"/>
    <m/>
    <n v="62"/>
  </r>
  <r>
    <x v="21"/>
    <x v="115"/>
    <s v="B's"/>
    <n v="4"/>
    <n v="3"/>
    <m/>
    <n v="77"/>
  </r>
  <r>
    <x v="21"/>
    <x v="92"/>
    <s v="B's"/>
    <n v="12"/>
    <n v="10"/>
    <m/>
    <n v="247"/>
  </r>
  <r>
    <x v="21"/>
    <x v="113"/>
    <s v="B's"/>
    <n v="1"/>
    <n v="2"/>
    <m/>
    <n v="47"/>
  </r>
  <r>
    <x v="21"/>
    <x v="109"/>
    <s v="B's"/>
    <n v="7"/>
    <n v="7"/>
    <m/>
    <n v="126"/>
  </r>
  <r>
    <x v="21"/>
    <x v="130"/>
    <s v="B's"/>
    <n v="5"/>
    <n v="3"/>
    <m/>
    <n v="53"/>
  </r>
  <r>
    <x v="21"/>
    <x v="117"/>
    <s v="B's"/>
    <n v="7"/>
    <n v="8"/>
    <m/>
    <n v="134"/>
  </r>
  <r>
    <x v="21"/>
    <x v="108"/>
    <s v="B's"/>
    <n v="11"/>
    <n v="5"/>
    <m/>
    <n v="74"/>
  </r>
  <r>
    <x v="21"/>
    <x v="95"/>
    <s v="B's"/>
    <n v="3"/>
    <n v="2"/>
    <m/>
    <n v="27"/>
  </r>
  <r>
    <x v="21"/>
    <x v="124"/>
    <s v="B's"/>
    <n v="2"/>
    <n v="2"/>
    <m/>
    <n v="26"/>
  </r>
  <r>
    <x v="21"/>
    <x v="126"/>
    <s v="B's"/>
    <n v="7"/>
    <n v="7"/>
    <m/>
    <n v="85"/>
  </r>
  <r>
    <x v="21"/>
    <x v="123"/>
    <s v="B's"/>
    <n v="11"/>
    <n v="11"/>
    <m/>
    <n v="131"/>
  </r>
  <r>
    <x v="21"/>
    <x v="90"/>
    <s v="B's"/>
    <n v="6"/>
    <n v="6"/>
    <m/>
    <n v="60"/>
  </r>
  <r>
    <x v="21"/>
    <x v="121"/>
    <s v="B's"/>
    <n v="7"/>
    <n v="8"/>
    <m/>
    <n v="74"/>
  </r>
  <r>
    <x v="21"/>
    <x v="114"/>
    <s v="B's"/>
    <n v="4"/>
    <n v="4"/>
    <m/>
    <n v="36"/>
  </r>
  <r>
    <x v="21"/>
    <x v="118"/>
    <s v="B's"/>
    <n v="11"/>
    <n v="12"/>
    <m/>
    <n v="98"/>
  </r>
  <r>
    <x v="21"/>
    <x v="88"/>
    <s v="B's"/>
    <n v="1"/>
    <n v="1"/>
    <m/>
    <n v="8"/>
  </r>
  <r>
    <x v="21"/>
    <x v="144"/>
    <s v="B's"/>
    <n v="2"/>
    <n v="2"/>
    <m/>
    <n v="15"/>
  </r>
  <r>
    <x v="21"/>
    <x v="406"/>
    <s v="B's"/>
    <n v="1"/>
    <n v="1"/>
    <m/>
    <n v="4"/>
  </r>
  <r>
    <x v="21"/>
    <x v="177"/>
    <s v="B's"/>
    <n v="3"/>
    <n v="2"/>
    <m/>
    <n v="4"/>
  </r>
  <r>
    <x v="21"/>
    <x v="407"/>
    <s v="B's"/>
    <n v="1"/>
    <n v="1"/>
    <m/>
    <n v="1"/>
  </r>
  <r>
    <x v="21"/>
    <x v="53"/>
    <s v="B's"/>
    <n v="1"/>
    <n v="1"/>
    <m/>
    <n v="1"/>
  </r>
  <r>
    <x v="21"/>
    <x v="107"/>
    <s v="B's"/>
    <n v="3"/>
    <n v="3"/>
    <m/>
    <n v="1"/>
  </r>
  <r>
    <x v="21"/>
    <x v="128"/>
    <s v="B's"/>
    <n v="1"/>
    <n v="0"/>
    <m/>
    <n v="16"/>
  </r>
  <r>
    <x v="21"/>
    <x v="145"/>
    <s v="B's"/>
    <n v="1"/>
    <n v="0"/>
    <m/>
    <n v="12"/>
  </r>
  <r>
    <x v="21"/>
    <x v="408"/>
    <s v="B's"/>
    <n v="1"/>
    <n v="1"/>
    <m/>
    <n v="0"/>
  </r>
  <r>
    <x v="21"/>
    <x v="111"/>
    <s v="B's"/>
    <n v="1"/>
    <n v="2"/>
    <m/>
    <n v="0"/>
  </r>
  <r>
    <x v="22"/>
    <x v="82"/>
    <s v="B's"/>
    <n v="3"/>
    <n v="3"/>
    <m/>
    <n v="132"/>
  </r>
  <r>
    <x v="22"/>
    <x v="117"/>
    <s v="B's"/>
    <n v="4"/>
    <n v="3"/>
    <m/>
    <n v="146"/>
  </r>
  <r>
    <x v="22"/>
    <x v="95"/>
    <s v="B's"/>
    <n v="2"/>
    <n v="2"/>
    <m/>
    <n v="83"/>
  </r>
  <r>
    <x v="22"/>
    <x v="87"/>
    <s v="B's"/>
    <n v="1"/>
    <n v="1"/>
    <m/>
    <n v="36"/>
  </r>
  <r>
    <x v="22"/>
    <x v="90"/>
    <s v="B's"/>
    <n v="11"/>
    <n v="7"/>
    <m/>
    <n v="221"/>
  </r>
  <r>
    <x v="22"/>
    <x v="107"/>
    <s v="B's"/>
    <n v="6"/>
    <n v="3"/>
    <m/>
    <n v="86"/>
  </r>
  <r>
    <x v="22"/>
    <x v="1"/>
    <s v="B's"/>
    <n v="6"/>
    <n v="5"/>
    <m/>
    <n v="143"/>
  </r>
  <r>
    <x v="22"/>
    <x v="103"/>
    <s v="B's"/>
    <n v="4"/>
    <n v="5"/>
    <m/>
    <n v="130"/>
  </r>
  <r>
    <x v="22"/>
    <x v="108"/>
    <s v="B's"/>
    <n v="12"/>
    <n v="6"/>
    <m/>
    <n v="153"/>
  </r>
  <r>
    <x v="22"/>
    <x v="98"/>
    <s v="B's"/>
    <n v="1"/>
    <n v="1"/>
    <m/>
    <n v="19"/>
  </r>
  <r>
    <x v="22"/>
    <x v="115"/>
    <s v="B's"/>
    <n v="7"/>
    <n v="4"/>
    <m/>
    <n v="70"/>
  </r>
  <r>
    <x v="22"/>
    <x v="114"/>
    <s v="B's"/>
    <n v="1"/>
    <n v="1"/>
    <m/>
    <n v="16"/>
  </r>
  <r>
    <x v="22"/>
    <x v="70"/>
    <s v="B's"/>
    <n v="10"/>
    <n v="9"/>
    <m/>
    <n v="140"/>
  </r>
  <r>
    <x v="22"/>
    <x v="121"/>
    <s v="B's"/>
    <n v="5"/>
    <n v="4"/>
    <m/>
    <n v="62"/>
  </r>
  <r>
    <x v="22"/>
    <x v="409"/>
    <s v="B's"/>
    <n v="4"/>
    <n v="4"/>
    <m/>
    <n v="59"/>
  </r>
  <r>
    <x v="22"/>
    <x v="130"/>
    <s v="B's"/>
    <n v="3"/>
    <n v="2"/>
    <m/>
    <n v="26"/>
  </r>
  <r>
    <x v="22"/>
    <x v="122"/>
    <s v="B's"/>
    <n v="1"/>
    <n v="1"/>
    <m/>
    <n v="13"/>
  </r>
  <r>
    <x v="22"/>
    <x v="128"/>
    <s v="B's"/>
    <n v="4"/>
    <n v="1"/>
    <m/>
    <n v="13"/>
  </r>
  <r>
    <x v="22"/>
    <x v="109"/>
    <s v="B's"/>
    <n v="5"/>
    <n v="4"/>
    <m/>
    <n v="38"/>
  </r>
  <r>
    <x v="22"/>
    <x v="113"/>
    <s v="B's"/>
    <n v="7"/>
    <n v="6"/>
    <m/>
    <n v="54"/>
  </r>
  <r>
    <x v="22"/>
    <x v="111"/>
    <s v="B's"/>
    <n v="3"/>
    <n v="1"/>
    <m/>
    <n v="9"/>
  </r>
  <r>
    <x v="22"/>
    <x v="410"/>
    <s v="B's"/>
    <n v="5"/>
    <n v="2"/>
    <m/>
    <n v="16"/>
  </r>
  <r>
    <x v="22"/>
    <x v="177"/>
    <s v="B's"/>
    <n v="6"/>
    <n v="3"/>
    <m/>
    <n v="22"/>
  </r>
  <r>
    <x v="22"/>
    <x v="5"/>
    <s v="B's"/>
    <n v="4"/>
    <n v="3"/>
    <m/>
    <n v="19"/>
  </r>
  <r>
    <x v="22"/>
    <x v="116"/>
    <s v="B's"/>
    <n v="5"/>
    <n v="2"/>
    <m/>
    <n v="10"/>
  </r>
  <r>
    <x v="22"/>
    <x v="88"/>
    <s v="B's"/>
    <n v="7"/>
    <n v="3"/>
    <m/>
    <n v="14"/>
  </r>
  <r>
    <x v="22"/>
    <x v="110"/>
    <s v="B's"/>
    <n v="1"/>
    <n v="1"/>
    <m/>
    <n v="1"/>
  </r>
  <r>
    <x v="22"/>
    <x v="163"/>
    <s v="B's"/>
    <n v="1"/>
    <n v="1"/>
    <m/>
    <n v="0"/>
  </r>
  <r>
    <x v="22"/>
    <x v="119"/>
    <s v="B's"/>
    <n v="1"/>
    <n v="1"/>
    <m/>
    <n v="0"/>
  </r>
  <r>
    <x v="22"/>
    <x v="411"/>
    <s v="B's"/>
    <n v="2"/>
    <n v="1"/>
    <m/>
    <n v="4"/>
  </r>
  <r>
    <x v="22"/>
    <x v="412"/>
    <s v="B's"/>
    <n v="1"/>
    <n v="0"/>
    <m/>
    <n v="0"/>
  </r>
  <r>
    <x v="23"/>
    <x v="128"/>
    <s v="B's"/>
    <n v="3"/>
    <n v="2"/>
    <m/>
    <n v="84"/>
  </r>
  <r>
    <x v="23"/>
    <x v="124"/>
    <s v="B's"/>
    <n v="2"/>
    <n v="2"/>
    <m/>
    <n v="81"/>
  </r>
  <r>
    <x v="23"/>
    <x v="98"/>
    <s v="B's"/>
    <n v="4"/>
    <n v="5"/>
    <m/>
    <n v="169"/>
  </r>
  <r>
    <x v="23"/>
    <x v="103"/>
    <s v="B's"/>
    <n v="3"/>
    <n v="5"/>
    <m/>
    <n v="151"/>
  </r>
  <r>
    <x v="23"/>
    <x v="123"/>
    <s v="B's"/>
    <n v="4"/>
    <n v="5"/>
    <m/>
    <n v="146"/>
  </r>
  <r>
    <x v="23"/>
    <x v="15"/>
    <s v="B's"/>
    <n v="3"/>
    <n v="4"/>
    <m/>
    <n v="111"/>
  </r>
  <r>
    <x v="23"/>
    <x v="90"/>
    <s v="B's"/>
    <n v="4"/>
    <n v="6"/>
    <m/>
    <n v="178"/>
  </r>
  <r>
    <x v="23"/>
    <x v="413"/>
    <s v="B's"/>
    <n v="8"/>
    <n v="6"/>
    <m/>
    <n v="163"/>
  </r>
  <r>
    <x v="23"/>
    <x v="414"/>
    <s v="B's"/>
    <n v="1"/>
    <n v="1"/>
    <m/>
    <n v="26"/>
  </r>
  <r>
    <x v="23"/>
    <x v="406"/>
    <s v="B's"/>
    <n v="4"/>
    <n v="4"/>
    <m/>
    <n v="75"/>
  </r>
  <r>
    <x v="23"/>
    <x v="108"/>
    <s v="B's"/>
    <n v="10"/>
    <n v="11"/>
    <m/>
    <n v="140"/>
  </r>
  <r>
    <x v="23"/>
    <x v="144"/>
    <s v="B's"/>
    <n v="7"/>
    <n v="8"/>
    <m/>
    <n v="117"/>
  </r>
  <r>
    <x v="23"/>
    <x v="415"/>
    <s v="B's"/>
    <n v="9"/>
    <n v="13"/>
    <m/>
    <n v="141"/>
  </r>
  <r>
    <x v="23"/>
    <x v="416"/>
    <s v="B's"/>
    <n v="3"/>
    <n v="2"/>
    <m/>
    <n v="21"/>
  </r>
  <r>
    <x v="23"/>
    <x v="129"/>
    <s v="B's"/>
    <n v="3"/>
    <n v="1"/>
    <m/>
    <n v="10"/>
  </r>
  <r>
    <x v="23"/>
    <x v="115"/>
    <s v="B's"/>
    <n v="5"/>
    <n v="2"/>
    <m/>
    <n v="19"/>
  </r>
  <r>
    <x v="23"/>
    <x v="417"/>
    <s v="B's"/>
    <n v="2"/>
    <n v="2"/>
    <m/>
    <n v="17"/>
  </r>
  <r>
    <x v="23"/>
    <x v="139"/>
    <s v="B's"/>
    <n v="1"/>
    <n v="2"/>
    <m/>
    <n v="14"/>
  </r>
  <r>
    <x v="23"/>
    <x v="145"/>
    <s v="B's"/>
    <n v="2"/>
    <n v="3"/>
    <m/>
    <n v="19"/>
  </r>
  <r>
    <x v="23"/>
    <x v="411"/>
    <s v="B's"/>
    <n v="5"/>
    <n v="6"/>
    <m/>
    <n v="36"/>
  </r>
  <r>
    <x v="23"/>
    <x v="418"/>
    <s v="B's"/>
    <n v="1"/>
    <n v="2"/>
    <m/>
    <n v="11"/>
  </r>
  <r>
    <x v="23"/>
    <x v="130"/>
    <s v="B's"/>
    <n v="4"/>
    <n v="4"/>
    <m/>
    <n v="21"/>
  </r>
  <r>
    <x v="23"/>
    <x v="126"/>
    <s v="B's"/>
    <n v="1"/>
    <n v="1"/>
    <m/>
    <n v="5"/>
  </r>
  <r>
    <x v="23"/>
    <x v="118"/>
    <s v="B's"/>
    <n v="3"/>
    <n v="4"/>
    <m/>
    <n v="16"/>
  </r>
  <r>
    <x v="23"/>
    <x v="93"/>
    <s v="B's"/>
    <n v="2"/>
    <n v="3"/>
    <m/>
    <n v="12"/>
  </r>
  <r>
    <x v="23"/>
    <x v="94"/>
    <s v="B's"/>
    <n v="2"/>
    <n v="1"/>
    <m/>
    <n v="4"/>
  </r>
  <r>
    <x v="23"/>
    <x v="161"/>
    <s v="B's"/>
    <n v="3"/>
    <n v="4"/>
    <m/>
    <n v="14"/>
  </r>
  <r>
    <x v="23"/>
    <x v="95"/>
    <s v="B's"/>
    <n v="2"/>
    <n v="2"/>
    <m/>
    <n v="7"/>
  </r>
  <r>
    <x v="23"/>
    <x v="419"/>
    <s v="B's"/>
    <n v="2"/>
    <n v="2"/>
    <m/>
    <n v="6"/>
  </r>
  <r>
    <x v="23"/>
    <x v="140"/>
    <s v="B's"/>
    <n v="2"/>
    <n v="2"/>
    <m/>
    <n v="4"/>
  </r>
  <r>
    <x v="23"/>
    <x v="109"/>
    <s v="B's"/>
    <n v="1"/>
    <n v="1"/>
    <m/>
    <n v="2"/>
  </r>
  <r>
    <x v="23"/>
    <x v="88"/>
    <s v="B's"/>
    <n v="2"/>
    <s v="DNB"/>
    <m/>
    <m/>
  </r>
  <r>
    <x v="23"/>
    <x v="5"/>
    <s v="B's"/>
    <n v="1"/>
    <n v="1"/>
    <m/>
    <n v="1"/>
  </r>
  <r>
    <x v="23"/>
    <x v="141"/>
    <s v="B's"/>
    <n v="1"/>
    <m/>
    <m/>
    <s v="0*"/>
  </r>
  <r>
    <x v="24"/>
    <x v="177"/>
    <s v="B's"/>
    <n v="3"/>
    <n v="1"/>
    <m/>
    <n v="76"/>
  </r>
  <r>
    <x v="24"/>
    <x v="111"/>
    <s v="B's"/>
    <n v="3"/>
    <n v="2"/>
    <m/>
    <n v="81"/>
  </r>
  <r>
    <x v="24"/>
    <x v="128"/>
    <s v="B's"/>
    <n v="1"/>
    <n v="1"/>
    <m/>
    <n v="31"/>
  </r>
  <r>
    <x v="24"/>
    <x v="139"/>
    <s v="B's"/>
    <n v="11"/>
    <n v="9"/>
    <m/>
    <n v="272"/>
  </r>
  <r>
    <x v="24"/>
    <x v="103"/>
    <s v="B's"/>
    <n v="12"/>
    <n v="11"/>
    <m/>
    <n v="332"/>
  </r>
  <r>
    <x v="24"/>
    <x v="98"/>
    <s v="B's"/>
    <n v="12"/>
    <n v="13"/>
    <m/>
    <n v="386"/>
  </r>
  <r>
    <x v="24"/>
    <x v="135"/>
    <s v="B's"/>
    <n v="1"/>
    <n v="1"/>
    <m/>
    <n v="24"/>
  </r>
  <r>
    <x v="24"/>
    <x v="90"/>
    <s v="B's"/>
    <n v="12"/>
    <n v="10"/>
    <m/>
    <n v="232"/>
  </r>
  <r>
    <x v="24"/>
    <x v="108"/>
    <s v="B's"/>
    <n v="11"/>
    <n v="7"/>
    <m/>
    <n v="161"/>
  </r>
  <r>
    <x v="24"/>
    <x v="130"/>
    <s v="B's"/>
    <n v="12"/>
    <n v="7"/>
    <m/>
    <n v="150"/>
  </r>
  <r>
    <x v="24"/>
    <x v="413"/>
    <s v="B's"/>
    <n v="5"/>
    <n v="4"/>
    <m/>
    <n v="69"/>
  </r>
  <r>
    <x v="24"/>
    <x v="123"/>
    <s v="B's"/>
    <n v="9"/>
    <n v="9"/>
    <m/>
    <n v="143"/>
  </r>
  <r>
    <x v="24"/>
    <x v="420"/>
    <s v="B's"/>
    <n v="11"/>
    <n v="10"/>
    <m/>
    <n v="153"/>
  </r>
  <r>
    <x v="24"/>
    <x v="138"/>
    <s v="B's"/>
    <n v="2"/>
    <n v="3"/>
    <m/>
    <n v="26"/>
  </r>
  <r>
    <x v="24"/>
    <x v="145"/>
    <s v="B's"/>
    <n v="7"/>
    <n v="3"/>
    <m/>
    <n v="23"/>
  </r>
  <r>
    <x v="24"/>
    <x v="421"/>
    <s v="B's"/>
    <n v="3"/>
    <n v="3"/>
    <m/>
    <n v="20"/>
  </r>
  <r>
    <x v="24"/>
    <x v="140"/>
    <s v="B's"/>
    <n v="8"/>
    <n v="6"/>
    <m/>
    <n v="31"/>
  </r>
  <r>
    <x v="24"/>
    <x v="129"/>
    <s v="B's"/>
    <n v="3"/>
    <n v="1"/>
    <m/>
    <n v="2"/>
  </r>
  <r>
    <x v="24"/>
    <x v="418"/>
    <s v="B's"/>
    <n v="3"/>
    <n v="0"/>
    <m/>
    <n v="1"/>
  </r>
  <r>
    <x v="24"/>
    <x v="270"/>
    <s v="B's"/>
    <n v="2"/>
    <s v="DNB"/>
    <m/>
    <m/>
  </r>
  <r>
    <x v="24"/>
    <x v="118"/>
    <s v="B's"/>
    <n v="1"/>
    <s v="DNB"/>
    <m/>
    <m/>
  </r>
  <r>
    <x v="25"/>
    <x v="141"/>
    <s v="B's"/>
    <n v="7"/>
    <n v="7"/>
    <m/>
    <n v="296"/>
  </r>
  <r>
    <x v="25"/>
    <x v="130"/>
    <s v="B's"/>
    <n v="4"/>
    <n v="1"/>
    <m/>
    <n v="29"/>
  </r>
  <r>
    <x v="25"/>
    <x v="53"/>
    <s v="B's"/>
    <n v="4"/>
    <n v="4"/>
    <m/>
    <n v="107"/>
  </r>
  <r>
    <x v="25"/>
    <x v="144"/>
    <s v="B's"/>
    <n v="3"/>
    <n v="3"/>
    <m/>
    <n v="78"/>
  </r>
  <r>
    <x v="25"/>
    <x v="108"/>
    <s v="B's"/>
    <n v="3"/>
    <n v="2"/>
    <m/>
    <n v="51"/>
  </r>
  <r>
    <x v="25"/>
    <x v="138"/>
    <s v="B's"/>
    <n v="3"/>
    <n v="4"/>
    <m/>
    <n v="99"/>
  </r>
  <r>
    <x v="25"/>
    <x v="15"/>
    <s v="B's"/>
    <n v="3"/>
    <n v="3"/>
    <m/>
    <n v="66"/>
  </r>
  <r>
    <x v="25"/>
    <x v="145"/>
    <s v="B's"/>
    <n v="8"/>
    <n v="4"/>
    <m/>
    <n v="85"/>
  </r>
  <r>
    <x v="25"/>
    <x v="98"/>
    <s v="B's"/>
    <n v="11"/>
    <n v="11"/>
    <m/>
    <n v="218"/>
  </r>
  <r>
    <x v="25"/>
    <x v="103"/>
    <s v="B's"/>
    <n v="10"/>
    <n v="9"/>
    <m/>
    <n v="170"/>
  </r>
  <r>
    <x v="25"/>
    <x v="123"/>
    <s v="B's"/>
    <n v="10"/>
    <n v="10"/>
    <m/>
    <n v="188"/>
  </r>
  <r>
    <x v="25"/>
    <x v="124"/>
    <s v="B's"/>
    <n v="2"/>
    <n v="2"/>
    <m/>
    <n v="30"/>
  </r>
  <r>
    <x v="25"/>
    <x v="129"/>
    <s v="B's"/>
    <n v="10"/>
    <n v="4"/>
    <m/>
    <n v="59"/>
  </r>
  <r>
    <x v="25"/>
    <x v="418"/>
    <s v="B's"/>
    <n v="10"/>
    <n v="10"/>
    <m/>
    <n v="144"/>
  </r>
  <r>
    <x v="25"/>
    <x v="122"/>
    <s v="B's"/>
    <n v="1"/>
    <n v="1"/>
    <m/>
    <n v="11"/>
  </r>
  <r>
    <x v="25"/>
    <x v="420"/>
    <s v="B's"/>
    <n v="3"/>
    <n v="3"/>
    <m/>
    <n v="26"/>
  </r>
  <r>
    <x v="25"/>
    <x v="109"/>
    <s v="B's"/>
    <n v="2"/>
    <n v="2"/>
    <m/>
    <n v="16"/>
  </r>
  <r>
    <x v="25"/>
    <x v="409"/>
    <s v="B's"/>
    <n v="5"/>
    <n v="8"/>
    <m/>
    <n v="51"/>
  </r>
  <r>
    <x v="25"/>
    <x v="422"/>
    <s v="B's"/>
    <n v="2"/>
    <n v="2"/>
    <m/>
    <n v="9"/>
  </r>
  <r>
    <x v="25"/>
    <x v="423"/>
    <s v="B's"/>
    <n v="1"/>
    <n v="1"/>
    <m/>
    <n v="3"/>
  </r>
  <r>
    <x v="25"/>
    <x v="424"/>
    <s v="B's"/>
    <n v="5"/>
    <n v="5"/>
    <m/>
    <n v="15"/>
  </r>
  <r>
    <x v="25"/>
    <x v="425"/>
    <s v="B's"/>
    <n v="3"/>
    <n v="3"/>
    <m/>
    <n v="8"/>
  </r>
  <r>
    <x v="25"/>
    <x v="426"/>
    <s v="B's"/>
    <n v="3"/>
    <n v="2"/>
    <m/>
    <n v="5"/>
  </r>
  <r>
    <x v="25"/>
    <x v="270"/>
    <s v="B's"/>
    <n v="1"/>
    <n v="1"/>
    <m/>
    <n v="1"/>
  </r>
  <r>
    <x v="25"/>
    <x v="161"/>
    <s v="B's"/>
    <n v="2"/>
    <n v="3"/>
    <m/>
    <n v="3"/>
  </r>
  <r>
    <x v="25"/>
    <x v="411"/>
    <s v="B's"/>
    <n v="2"/>
    <n v="2"/>
    <m/>
    <n v="1"/>
  </r>
  <r>
    <x v="25"/>
    <x v="118"/>
    <s v="B's"/>
    <n v="1"/>
    <n v="1"/>
    <m/>
    <n v="0"/>
  </r>
  <r>
    <x v="25"/>
    <x v="415"/>
    <s v="B's"/>
    <n v="2"/>
    <n v="1"/>
    <m/>
    <n v="35"/>
  </r>
  <r>
    <x v="26"/>
    <x v="138"/>
    <s v="B's"/>
    <n v="4"/>
    <n v="3"/>
    <m/>
    <n v="139"/>
  </r>
  <r>
    <x v="26"/>
    <x v="92"/>
    <s v="B's"/>
    <n v="5"/>
    <n v="4"/>
    <m/>
    <n v="177"/>
  </r>
  <r>
    <x v="26"/>
    <x v="98"/>
    <s v="B's"/>
    <n v="7"/>
    <n v="8"/>
    <m/>
    <n v="254"/>
  </r>
  <r>
    <x v="26"/>
    <x v="135"/>
    <s v="B's"/>
    <n v="1"/>
    <n v="1"/>
    <m/>
    <n v="31"/>
  </r>
  <r>
    <x v="26"/>
    <x v="108"/>
    <s v="B's"/>
    <n v="6"/>
    <n v="5"/>
    <m/>
    <n v="139"/>
  </r>
  <r>
    <x v="26"/>
    <x v="123"/>
    <s v="B's"/>
    <n v="12"/>
    <n v="13"/>
    <m/>
    <n v="361"/>
  </r>
  <r>
    <x v="26"/>
    <x v="118"/>
    <s v="B's"/>
    <n v="12"/>
    <n v="10"/>
    <m/>
    <n v="262"/>
  </r>
  <r>
    <x v="26"/>
    <x v="129"/>
    <s v="B's"/>
    <n v="1"/>
    <n v="2"/>
    <m/>
    <n v="46"/>
  </r>
  <r>
    <x v="26"/>
    <x v="124"/>
    <s v="B's"/>
    <n v="1"/>
    <n v="1"/>
    <m/>
    <n v="22"/>
  </r>
  <r>
    <x v="26"/>
    <x v="144"/>
    <s v="B's"/>
    <n v="12"/>
    <n v="11"/>
    <m/>
    <n v="218"/>
  </r>
  <r>
    <x v="26"/>
    <x v="142"/>
    <s v="B's"/>
    <n v="9"/>
    <n v="8"/>
    <m/>
    <n v="176"/>
  </r>
  <r>
    <x v="26"/>
    <x v="111"/>
    <s v="B's"/>
    <n v="1"/>
    <n v="1"/>
    <m/>
    <n v="17"/>
  </r>
  <r>
    <x v="26"/>
    <x v="143"/>
    <s v="B's"/>
    <n v="9"/>
    <n v="11"/>
    <m/>
    <n v="185"/>
  </r>
  <r>
    <x v="26"/>
    <x v="415"/>
    <s v="B's"/>
    <n v="5"/>
    <n v="4"/>
    <m/>
    <n v="57"/>
  </r>
  <r>
    <x v="26"/>
    <x v="53"/>
    <s v="B's"/>
    <n v="5"/>
    <n v="7"/>
    <m/>
    <n v="97"/>
  </r>
  <r>
    <x v="26"/>
    <x v="109"/>
    <s v="B's"/>
    <n v="5"/>
    <n v="3"/>
    <m/>
    <n v="41"/>
  </r>
  <r>
    <x v="26"/>
    <x v="177"/>
    <s v="B's"/>
    <n v="1"/>
    <n v="1"/>
    <m/>
    <n v="13"/>
  </r>
  <r>
    <x v="26"/>
    <x v="148"/>
    <s v="B's"/>
    <n v="3"/>
    <n v="2"/>
    <m/>
    <n v="25"/>
  </r>
  <r>
    <x v="26"/>
    <x v="140"/>
    <s v="B's"/>
    <n v="3"/>
    <n v="2"/>
    <m/>
    <n v="25"/>
  </r>
  <r>
    <x v="26"/>
    <x v="411"/>
    <s v="B's"/>
    <n v="4"/>
    <n v="2"/>
    <m/>
    <n v="23"/>
  </r>
  <r>
    <x v="26"/>
    <x v="427"/>
    <s v="B's"/>
    <n v="2"/>
    <n v="2"/>
    <m/>
    <n v="17"/>
  </r>
  <r>
    <x v="26"/>
    <x v="145"/>
    <s v="B's"/>
    <n v="7"/>
    <n v="3"/>
    <m/>
    <n v="21"/>
  </r>
  <r>
    <x v="26"/>
    <x v="423"/>
    <s v="B's"/>
    <n v="6"/>
    <n v="5"/>
    <m/>
    <n v="35"/>
  </r>
  <r>
    <x v="26"/>
    <x v="141"/>
    <s v="B's"/>
    <n v="7"/>
    <n v="8"/>
    <m/>
    <n v="54"/>
  </r>
  <r>
    <x v="26"/>
    <x v="428"/>
    <s v="B's"/>
    <n v="7"/>
    <n v="3"/>
    <m/>
    <n v="19"/>
  </r>
  <r>
    <x v="26"/>
    <x v="128"/>
    <s v="B's"/>
    <n v="7"/>
    <n v="6"/>
    <m/>
    <n v="37"/>
  </r>
  <r>
    <x v="26"/>
    <x v="130"/>
    <s v="B's"/>
    <n v="4"/>
    <n v="2"/>
    <m/>
    <n v="12"/>
  </r>
  <r>
    <x v="26"/>
    <x v="414"/>
    <s v="B's"/>
    <n v="8"/>
    <n v="6"/>
    <m/>
    <n v="36"/>
  </r>
  <r>
    <x v="26"/>
    <x v="421"/>
    <s v="B's"/>
    <n v="1"/>
    <n v="1"/>
    <m/>
    <n v="5"/>
  </r>
  <r>
    <x v="26"/>
    <x v="129"/>
    <s v="B's"/>
    <n v="1"/>
    <n v="0"/>
    <m/>
    <n v="4"/>
  </r>
  <r>
    <x v="27"/>
    <x v="130"/>
    <s v="B's"/>
    <n v="3"/>
    <n v="1"/>
    <m/>
    <n v="78"/>
  </r>
  <r>
    <x v="27"/>
    <x v="141"/>
    <s v="B's"/>
    <n v="5"/>
    <n v="6"/>
    <m/>
    <n v="198"/>
  </r>
  <r>
    <x v="27"/>
    <x v="142"/>
    <s v="B's"/>
    <n v="5"/>
    <n v="6"/>
    <m/>
    <n v="184"/>
  </r>
  <r>
    <x v="27"/>
    <x v="123"/>
    <s v="B's"/>
    <n v="4"/>
    <n v="3"/>
    <m/>
    <n v="83"/>
  </r>
  <r>
    <x v="27"/>
    <x v="177"/>
    <s v="B's"/>
    <n v="5"/>
    <n v="4"/>
    <m/>
    <n v="92"/>
  </r>
  <r>
    <x v="27"/>
    <x v="145"/>
    <s v="B's"/>
    <n v="3"/>
    <n v="3"/>
    <m/>
    <n v="66"/>
  </r>
  <r>
    <x v="27"/>
    <x v="98"/>
    <s v="B's"/>
    <n v="10"/>
    <n v="11"/>
    <m/>
    <n v="235"/>
  </r>
  <r>
    <x v="27"/>
    <x v="427"/>
    <s v="B's"/>
    <n v="9"/>
    <n v="9"/>
    <m/>
    <n v="170"/>
  </r>
  <r>
    <x v="27"/>
    <x v="144"/>
    <s v="B's"/>
    <n v="7"/>
    <n v="8"/>
    <m/>
    <n v="139"/>
  </r>
  <r>
    <x v="27"/>
    <x v="149"/>
    <s v="B's"/>
    <n v="4"/>
    <n v="3"/>
    <m/>
    <n v="44"/>
  </r>
  <r>
    <x v="27"/>
    <x v="429"/>
    <s v="B's"/>
    <n v="7"/>
    <n v="8"/>
    <m/>
    <n v="104"/>
  </r>
  <r>
    <x v="27"/>
    <x v="128"/>
    <s v="B's"/>
    <n v="3"/>
    <n v="2"/>
    <m/>
    <n v="26"/>
  </r>
  <r>
    <x v="27"/>
    <x v="153"/>
    <s v="B's"/>
    <n v="1"/>
    <n v="1"/>
    <m/>
    <n v="13"/>
  </r>
  <r>
    <x v="27"/>
    <x v="143"/>
    <s v="B's"/>
    <n v="4"/>
    <n v="4"/>
    <m/>
    <n v="51"/>
  </r>
  <r>
    <x v="27"/>
    <x v="138"/>
    <s v="B's"/>
    <n v="1"/>
    <n v="1"/>
    <m/>
    <n v="12"/>
  </r>
  <r>
    <x v="27"/>
    <x v="161"/>
    <s v="B's"/>
    <n v="1"/>
    <n v="1"/>
    <m/>
    <n v="9"/>
  </r>
  <r>
    <x v="27"/>
    <x v="109"/>
    <s v="B's"/>
    <n v="1"/>
    <n v="1"/>
    <m/>
    <n v="8"/>
  </r>
  <r>
    <x v="27"/>
    <x v="108"/>
    <s v="B's"/>
    <n v="7"/>
    <n v="7"/>
    <m/>
    <n v="54"/>
  </r>
  <r>
    <x v="27"/>
    <x v="148"/>
    <s v="B's"/>
    <n v="3"/>
    <n v="3"/>
    <m/>
    <n v="22"/>
  </r>
  <r>
    <x v="27"/>
    <x v="215"/>
    <s v="B's"/>
    <n v="2"/>
    <n v="1"/>
    <m/>
    <n v="7"/>
  </r>
  <r>
    <x v="27"/>
    <x v="411"/>
    <s v="B's"/>
    <n v="2"/>
    <n v="2"/>
    <m/>
    <n v="12"/>
  </r>
  <r>
    <x v="27"/>
    <x v="166"/>
    <s v="B's"/>
    <n v="1"/>
    <n v="1"/>
    <m/>
    <n v="6"/>
  </r>
  <r>
    <x v="27"/>
    <x v="140"/>
    <s v="B's"/>
    <n v="5"/>
    <n v="4"/>
    <m/>
    <n v="13"/>
  </r>
  <r>
    <x v="27"/>
    <x v="430"/>
    <s v="B's"/>
    <n v="1"/>
    <n v="1"/>
    <m/>
    <n v="3"/>
  </r>
  <r>
    <x v="27"/>
    <x v="112"/>
    <s v="B's"/>
    <n v="2"/>
    <n v="2"/>
    <m/>
    <n v="5"/>
  </r>
  <r>
    <x v="27"/>
    <x v="431"/>
    <s v="B's"/>
    <n v="6"/>
    <n v="4"/>
    <m/>
    <n v="10"/>
  </r>
  <r>
    <x v="27"/>
    <x v="115"/>
    <s v="B's"/>
    <n v="1"/>
    <n v="1"/>
    <m/>
    <n v="1"/>
  </r>
  <r>
    <x v="27"/>
    <x v="118"/>
    <s v="B's"/>
    <n v="1"/>
    <n v="0"/>
    <m/>
    <n v="19"/>
  </r>
  <r>
    <x v="27"/>
    <x v="183"/>
    <s v="B's"/>
    <n v="1"/>
    <n v="0"/>
    <m/>
    <n v="19"/>
  </r>
  <r>
    <x v="27"/>
    <x v="432"/>
    <s v="B's"/>
    <n v="1"/>
    <n v="0"/>
    <m/>
    <n v="0"/>
  </r>
  <r>
    <x v="27"/>
    <x v="270"/>
    <s v="B's"/>
    <n v="2"/>
    <n v="0"/>
    <m/>
    <n v="0"/>
  </r>
  <r>
    <x v="28"/>
    <x v="148"/>
    <s v="B's"/>
    <n v="1"/>
    <n v="1"/>
    <m/>
    <n v="84"/>
  </r>
  <r>
    <x v="28"/>
    <x v="177"/>
    <s v="B's"/>
    <n v="3"/>
    <n v="1"/>
    <m/>
    <n v="71"/>
  </r>
  <r>
    <x v="28"/>
    <x v="151"/>
    <s v="B's"/>
    <n v="1"/>
    <n v="1"/>
    <m/>
    <n v="69"/>
  </r>
  <r>
    <x v="28"/>
    <x v="146"/>
    <s v="B's"/>
    <n v="2"/>
    <n v="2"/>
    <m/>
    <n v="115"/>
  </r>
  <r>
    <x v="28"/>
    <x v="98"/>
    <s v="B's"/>
    <n v="11"/>
    <n v="9"/>
    <m/>
    <n v="344"/>
  </r>
  <r>
    <x v="28"/>
    <x v="150"/>
    <s v="B's"/>
    <n v="1"/>
    <n v="1"/>
    <m/>
    <n v="38"/>
  </r>
  <r>
    <x v="28"/>
    <x v="154"/>
    <s v="B's"/>
    <n v="3"/>
    <n v="3"/>
    <m/>
    <n v="104"/>
  </r>
  <r>
    <x v="28"/>
    <x v="129"/>
    <s v="B's"/>
    <n v="3"/>
    <n v="2"/>
    <m/>
    <n v="68"/>
  </r>
  <r>
    <x v="28"/>
    <x v="15"/>
    <s v="B's"/>
    <n v="8"/>
    <n v="8"/>
    <m/>
    <n v="236"/>
  </r>
  <r>
    <x v="28"/>
    <x v="141"/>
    <s v="B's"/>
    <n v="9"/>
    <n v="8"/>
    <m/>
    <n v="211"/>
  </r>
  <r>
    <x v="28"/>
    <x v="153"/>
    <s v="B's"/>
    <n v="8"/>
    <n v="8"/>
    <m/>
    <n v="209"/>
  </r>
  <r>
    <x v="28"/>
    <x v="140"/>
    <s v="B's"/>
    <n v="11"/>
    <n v="4"/>
    <m/>
    <n v="91"/>
  </r>
  <r>
    <x v="28"/>
    <x v="145"/>
    <s v="B's"/>
    <n v="2"/>
    <n v="2"/>
    <m/>
    <n v="39"/>
  </r>
  <r>
    <x v="28"/>
    <x v="143"/>
    <s v="B's"/>
    <n v="4"/>
    <n v="5"/>
    <m/>
    <n v="80"/>
  </r>
  <r>
    <x v="28"/>
    <x v="411"/>
    <s v="B's"/>
    <n v="6"/>
    <n v="6"/>
    <m/>
    <n v="95"/>
  </r>
  <r>
    <x v="28"/>
    <x v="158"/>
    <s v="B's"/>
    <n v="4"/>
    <n v="4"/>
    <m/>
    <n v="51"/>
  </r>
  <r>
    <x v="28"/>
    <x v="130"/>
    <s v="B's"/>
    <n v="2"/>
    <n v="1"/>
    <m/>
    <n v="11"/>
  </r>
  <r>
    <x v="28"/>
    <x v="433"/>
    <s v="B's"/>
    <n v="7"/>
    <n v="8"/>
    <m/>
    <n v="85"/>
  </r>
  <r>
    <x v="28"/>
    <x v="149"/>
    <s v="B's"/>
    <n v="5"/>
    <n v="4"/>
    <m/>
    <n v="34"/>
  </r>
  <r>
    <x v="28"/>
    <x v="429"/>
    <s v="B's"/>
    <n v="7"/>
    <n v="4"/>
    <m/>
    <n v="26"/>
  </r>
  <r>
    <x v="28"/>
    <x v="431"/>
    <s v="B's"/>
    <n v="3"/>
    <n v="3"/>
    <m/>
    <n v="9"/>
  </r>
  <r>
    <x v="28"/>
    <x v="434"/>
    <s v="B's"/>
    <n v="3"/>
    <n v="2"/>
    <m/>
    <n v="4"/>
  </r>
  <r>
    <x v="28"/>
    <x v="162"/>
    <s v="B's"/>
    <n v="2"/>
    <n v="1"/>
    <m/>
    <n v="2"/>
  </r>
  <r>
    <x v="28"/>
    <x v="435"/>
    <s v="B's"/>
    <n v="1"/>
    <n v="1"/>
    <m/>
    <n v="1"/>
  </r>
  <r>
    <x v="28"/>
    <x v="270"/>
    <s v="B's"/>
    <n v="9"/>
    <n v="3"/>
    <m/>
    <n v="1"/>
  </r>
  <r>
    <x v="28"/>
    <x v="164"/>
    <s v="B's"/>
    <n v="1"/>
    <n v="0"/>
    <m/>
    <n v="43"/>
  </r>
  <r>
    <x v="28"/>
    <x v="436"/>
    <s v="B's"/>
    <n v="2"/>
    <s v="DNB"/>
    <m/>
    <m/>
  </r>
  <r>
    <x v="28"/>
    <x v="166"/>
    <s v="B's"/>
    <n v="1"/>
    <s v="DNB"/>
    <m/>
    <m/>
  </r>
  <r>
    <x v="28"/>
    <x v="80"/>
    <s v="B's"/>
    <n v="1"/>
    <s v="DNB"/>
    <m/>
    <m/>
  </r>
  <r>
    <x v="29"/>
    <x v="161"/>
    <s v="B's"/>
    <n v="4"/>
    <n v="5"/>
    <m/>
    <n v="185"/>
  </r>
  <r>
    <x v="29"/>
    <x v="437"/>
    <s v="B's"/>
    <n v="1"/>
    <n v="2"/>
    <m/>
    <n v="64"/>
  </r>
  <r>
    <x v="29"/>
    <x v="154"/>
    <s v="B's"/>
    <n v="7"/>
    <n v="10"/>
    <m/>
    <n v="236"/>
  </r>
  <r>
    <x v="29"/>
    <x v="118"/>
    <s v="B's"/>
    <n v="10"/>
    <n v="8"/>
    <m/>
    <n v="181"/>
  </r>
  <r>
    <x v="29"/>
    <x v="98"/>
    <s v="B's"/>
    <n v="10"/>
    <n v="11"/>
    <m/>
    <n v="242"/>
  </r>
  <r>
    <x v="29"/>
    <x v="159"/>
    <s v="B's"/>
    <n v="10"/>
    <n v="8"/>
    <m/>
    <n v="173"/>
  </r>
  <r>
    <x v="29"/>
    <x v="438"/>
    <s v="B's"/>
    <n v="1"/>
    <n v="1"/>
    <m/>
    <n v="20"/>
  </r>
  <r>
    <x v="29"/>
    <x v="439"/>
    <s v="B's"/>
    <n v="2"/>
    <n v="1"/>
    <m/>
    <n v="17"/>
  </r>
  <r>
    <x v="29"/>
    <x v="440"/>
    <s v="B's"/>
    <n v="5"/>
    <n v="5"/>
    <m/>
    <n v="76"/>
  </r>
  <r>
    <x v="29"/>
    <x v="411"/>
    <s v="B's"/>
    <n v="7"/>
    <n v="8"/>
    <m/>
    <n v="119"/>
  </r>
  <r>
    <x v="29"/>
    <x v="158"/>
    <s v="B's"/>
    <n v="6"/>
    <n v="9"/>
    <m/>
    <n v="119"/>
  </r>
  <r>
    <x v="29"/>
    <x v="145"/>
    <s v="B's"/>
    <n v="4"/>
    <n v="5"/>
    <m/>
    <n v="64"/>
  </r>
  <r>
    <x v="29"/>
    <x v="441"/>
    <s v="B's"/>
    <n v="2"/>
    <n v="1"/>
    <m/>
    <n v="12"/>
  </r>
  <r>
    <x v="29"/>
    <x v="164"/>
    <s v="B's"/>
    <n v="7"/>
    <n v="6"/>
    <m/>
    <n v="68"/>
  </r>
  <r>
    <x v="29"/>
    <x v="434"/>
    <s v="B's"/>
    <n v="4"/>
    <n v="4"/>
    <m/>
    <n v="39"/>
  </r>
  <r>
    <x v="29"/>
    <x v="141"/>
    <s v="B's"/>
    <n v="7"/>
    <n v="8"/>
    <m/>
    <n v="66"/>
  </r>
  <r>
    <x v="29"/>
    <x v="270"/>
    <s v="B's"/>
    <n v="1"/>
    <n v="1"/>
    <m/>
    <n v="8"/>
  </r>
  <r>
    <x v="29"/>
    <x v="129"/>
    <s v="B's"/>
    <n v="9"/>
    <n v="6"/>
    <m/>
    <n v="43"/>
  </r>
  <r>
    <x v="29"/>
    <x v="160"/>
    <s v="B's"/>
    <n v="8"/>
    <n v="4"/>
    <m/>
    <n v="26"/>
  </r>
  <r>
    <x v="29"/>
    <x v="138"/>
    <s v="B's"/>
    <n v="2"/>
    <n v="2"/>
    <m/>
    <n v="9"/>
  </r>
  <r>
    <x v="29"/>
    <x v="421"/>
    <s v="B's"/>
    <n v="3"/>
    <n v="2"/>
    <m/>
    <n v="8"/>
  </r>
  <r>
    <x v="29"/>
    <x v="162"/>
    <s v="B's"/>
    <n v="1"/>
    <n v="1"/>
    <m/>
    <n v="4"/>
  </r>
  <r>
    <x v="29"/>
    <x v="109"/>
    <s v="B's"/>
    <n v="3"/>
    <n v="0"/>
    <m/>
    <n v="19"/>
  </r>
  <r>
    <x v="29"/>
    <x v="423"/>
    <s v="B's"/>
    <n v="2"/>
    <n v="0"/>
    <m/>
    <n v="11"/>
  </r>
  <r>
    <x v="29"/>
    <x v="140"/>
    <s v="B's"/>
    <n v="1"/>
    <n v="0"/>
    <m/>
    <n v="13"/>
  </r>
  <r>
    <x v="29"/>
    <x v="149"/>
    <s v="B's"/>
    <n v="1"/>
    <n v="1"/>
    <m/>
    <m/>
  </r>
  <r>
    <x v="29"/>
    <x v="431"/>
    <s v="B's"/>
    <n v="1"/>
    <n v="0"/>
    <m/>
    <n v="4"/>
  </r>
  <r>
    <x v="29"/>
    <x v="442"/>
    <s v="B's"/>
    <n v="1"/>
    <n v="1"/>
    <m/>
    <m/>
  </r>
  <r>
    <x v="29"/>
    <x v="200"/>
    <s v="B's"/>
    <n v="1"/>
    <s v="DNB"/>
    <m/>
    <m/>
  </r>
  <r>
    <x v="30"/>
    <x v="163"/>
    <s v="B's"/>
    <n v="3"/>
    <n v="3"/>
    <m/>
    <n v="142"/>
  </r>
  <r>
    <x v="30"/>
    <x v="153"/>
    <s v="B's"/>
    <n v="4"/>
    <n v="3"/>
    <m/>
    <n v="141"/>
  </r>
  <r>
    <x v="30"/>
    <x v="183"/>
    <s v="B's"/>
    <n v="2"/>
    <n v="1"/>
    <m/>
    <n v="36"/>
  </r>
  <r>
    <x v="30"/>
    <x v="148"/>
    <s v="B's"/>
    <n v="3"/>
    <n v="2"/>
    <m/>
    <n v="68"/>
  </r>
  <r>
    <x v="30"/>
    <x v="118"/>
    <s v="B's"/>
    <n v="6"/>
    <n v="4"/>
    <m/>
    <n v="107"/>
  </r>
  <r>
    <x v="30"/>
    <x v="128"/>
    <s v="B's"/>
    <n v="8"/>
    <n v="6"/>
    <m/>
    <n v="153"/>
  </r>
  <r>
    <x v="30"/>
    <x v="164"/>
    <s v="B's"/>
    <n v="5"/>
    <n v="4"/>
    <m/>
    <n v="100"/>
  </r>
  <r>
    <x v="30"/>
    <x v="139"/>
    <s v="B's"/>
    <n v="1"/>
    <n v="1"/>
    <m/>
    <n v="19"/>
  </r>
  <r>
    <x v="30"/>
    <x v="159"/>
    <s v="B's"/>
    <n v="1"/>
    <n v="1"/>
    <m/>
    <n v="19"/>
  </r>
  <r>
    <x v="30"/>
    <x v="98"/>
    <s v="B's"/>
    <n v="8"/>
    <n v="7"/>
    <m/>
    <n v="113"/>
  </r>
  <r>
    <x v="30"/>
    <x v="431"/>
    <s v="B's"/>
    <n v="4"/>
    <n v="3"/>
    <m/>
    <n v="40"/>
  </r>
  <r>
    <x v="30"/>
    <x v="161"/>
    <s v="B's"/>
    <n v="3"/>
    <n v="3"/>
    <m/>
    <n v="36"/>
  </r>
  <r>
    <x v="30"/>
    <x v="443"/>
    <s v="B's"/>
    <n v="6"/>
    <n v="1"/>
    <m/>
    <n v="12"/>
  </r>
  <r>
    <x v="30"/>
    <x v="108"/>
    <s v="B's"/>
    <n v="1"/>
    <n v="1"/>
    <m/>
    <n v="12"/>
  </r>
  <r>
    <x v="30"/>
    <x v="141"/>
    <s v="B's"/>
    <n v="6"/>
    <n v="5"/>
    <m/>
    <n v="59"/>
  </r>
  <r>
    <x v="30"/>
    <x v="109"/>
    <s v="B's"/>
    <n v="8"/>
    <n v="6"/>
    <m/>
    <n v="55"/>
  </r>
  <r>
    <x v="30"/>
    <x v="169"/>
    <s v="B's"/>
    <n v="4"/>
    <n v="3"/>
    <m/>
    <n v="22"/>
  </r>
  <r>
    <x v="30"/>
    <x v="156"/>
    <s v="B's"/>
    <n v="5"/>
    <n v="4"/>
    <m/>
    <n v="24"/>
  </r>
  <r>
    <x v="30"/>
    <x v="444"/>
    <s v="B's"/>
    <n v="5"/>
    <n v="3"/>
    <m/>
    <n v="18"/>
  </r>
  <r>
    <x v="30"/>
    <x v="151"/>
    <s v="B's"/>
    <n v="4"/>
    <n v="4"/>
    <m/>
    <n v="24"/>
  </r>
  <r>
    <x v="30"/>
    <x v="149"/>
    <s v="B's"/>
    <n v="4"/>
    <n v="3"/>
    <m/>
    <n v="14"/>
  </r>
  <r>
    <x v="30"/>
    <x v="154"/>
    <s v="B's"/>
    <n v="2"/>
    <n v="2"/>
    <m/>
    <n v="8"/>
  </r>
  <r>
    <x v="30"/>
    <x v="445"/>
    <s v="B's"/>
    <n v="1"/>
    <n v="1"/>
    <m/>
    <n v="3"/>
  </r>
  <r>
    <x v="30"/>
    <x v="446"/>
    <s v="B's"/>
    <n v="3"/>
    <n v="2"/>
    <m/>
    <n v="6"/>
  </r>
  <r>
    <x v="30"/>
    <x v="447"/>
    <s v="B's"/>
    <n v="4"/>
    <n v="2"/>
    <m/>
    <n v="4"/>
  </r>
  <r>
    <x v="30"/>
    <x v="158"/>
    <s v="B's"/>
    <n v="2"/>
    <n v="1"/>
    <m/>
    <n v="0"/>
  </r>
  <r>
    <x v="30"/>
    <x v="200"/>
    <s v="B's"/>
    <n v="1"/>
    <s v="DNB"/>
    <m/>
    <m/>
  </r>
  <r>
    <x v="30"/>
    <x v="442"/>
    <s v="B's"/>
    <n v="1"/>
    <s v="DNB"/>
    <m/>
    <m/>
  </r>
  <r>
    <x v="30"/>
    <x v="157"/>
    <s v="B's"/>
    <n v="5"/>
    <n v="5"/>
    <m/>
    <n v="119"/>
  </r>
  <r>
    <x v="31"/>
    <x v="150"/>
    <s v="B's"/>
    <n v="1"/>
    <n v="1"/>
    <m/>
    <n v="42"/>
  </r>
  <r>
    <x v="31"/>
    <x v="166"/>
    <s v="B's"/>
    <n v="2"/>
    <n v="2"/>
    <m/>
    <n v="81"/>
  </r>
  <r>
    <x v="31"/>
    <x v="153"/>
    <s v="B's"/>
    <n v="6"/>
    <n v="5"/>
    <m/>
    <n v="164"/>
  </r>
  <r>
    <x v="31"/>
    <x v="109"/>
    <s v="B's"/>
    <n v="12"/>
    <n v="5"/>
    <m/>
    <n v="159"/>
  </r>
  <r>
    <x v="31"/>
    <x v="171"/>
    <s v="B's"/>
    <n v="11"/>
    <n v="9"/>
    <m/>
    <n v="244"/>
  </r>
  <r>
    <x v="31"/>
    <x v="169"/>
    <s v="B's"/>
    <n v="3"/>
    <n v="2"/>
    <m/>
    <n v="52"/>
  </r>
  <r>
    <x v="31"/>
    <x v="118"/>
    <s v="B's"/>
    <n v="8"/>
    <n v="7"/>
    <m/>
    <n v="147"/>
  </r>
  <r>
    <x v="31"/>
    <x v="161"/>
    <s v="B's"/>
    <n v="7"/>
    <n v="7"/>
    <m/>
    <n v="144"/>
  </r>
  <r>
    <x v="31"/>
    <x v="448"/>
    <s v="B's"/>
    <n v="7"/>
    <n v="7"/>
    <m/>
    <n v="124"/>
  </r>
  <r>
    <x v="31"/>
    <x v="163"/>
    <s v="B's"/>
    <n v="11"/>
    <n v="10"/>
    <m/>
    <n v="157"/>
  </r>
  <r>
    <x v="31"/>
    <x v="167"/>
    <s v="B's"/>
    <n v="8"/>
    <n v="8"/>
    <m/>
    <n v="120"/>
  </r>
  <r>
    <x v="31"/>
    <x v="178"/>
    <s v="B's"/>
    <n v="4"/>
    <n v="4"/>
    <m/>
    <n v="56"/>
  </r>
  <r>
    <x v="31"/>
    <x v="108"/>
    <s v="B's"/>
    <n v="12"/>
    <n v="9"/>
    <m/>
    <n v="93"/>
  </r>
  <r>
    <x v="31"/>
    <x v="148"/>
    <s v="B's"/>
    <n v="3"/>
    <n v="3"/>
    <m/>
    <n v="30"/>
  </r>
  <r>
    <x v="31"/>
    <x v="128"/>
    <s v="B's"/>
    <n v="8"/>
    <n v="4"/>
    <m/>
    <n v="39"/>
  </r>
  <r>
    <x v="31"/>
    <x v="141"/>
    <s v="B's"/>
    <n v="10"/>
    <n v="7"/>
    <m/>
    <n v="56"/>
  </r>
  <r>
    <x v="31"/>
    <x v="421"/>
    <s v="B's"/>
    <n v="3"/>
    <n v="3"/>
    <m/>
    <n v="21"/>
  </r>
  <r>
    <x v="31"/>
    <x v="449"/>
    <s v="B's"/>
    <n v="2"/>
    <n v="2"/>
    <m/>
    <n v="11"/>
  </r>
  <r>
    <x v="31"/>
    <x v="83"/>
    <s v="B's"/>
    <n v="9"/>
    <n v="4"/>
    <m/>
    <n v="5"/>
  </r>
  <r>
    <x v="31"/>
    <x v="159"/>
    <s v="B's"/>
    <n v="3"/>
    <n v="2"/>
    <m/>
    <n v="1"/>
  </r>
  <r>
    <x v="32"/>
    <x v="138"/>
    <s v="B's"/>
    <n v="4"/>
    <n v="4"/>
    <m/>
    <n v="14"/>
  </r>
  <r>
    <x v="32"/>
    <x v="166"/>
    <s v="B's"/>
    <n v="3"/>
    <n v="2"/>
    <m/>
    <n v="103"/>
  </r>
  <r>
    <x v="32"/>
    <x v="159"/>
    <s v="B's"/>
    <n v="8"/>
    <n v="8"/>
    <m/>
    <n v="181"/>
  </r>
  <r>
    <x v="32"/>
    <x v="178"/>
    <s v="B's"/>
    <n v="11"/>
    <n v="11"/>
    <m/>
    <n v="137"/>
  </r>
  <r>
    <x v="32"/>
    <x v="431"/>
    <m/>
    <n v="6"/>
    <n v="6"/>
    <m/>
    <n v="113"/>
  </r>
  <r>
    <x v="32"/>
    <x v="108"/>
    <s v="B's"/>
    <n v="6"/>
    <n v="4"/>
    <m/>
    <n v="39"/>
  </r>
  <r>
    <x v="32"/>
    <x v="141"/>
    <s v="B's"/>
    <n v="9"/>
    <n v="8"/>
    <m/>
    <n v="120"/>
  </r>
  <r>
    <x v="32"/>
    <x v="128"/>
    <s v="B's"/>
    <n v="8"/>
    <n v="6"/>
    <m/>
    <n v="53"/>
  </r>
  <r>
    <x v="32"/>
    <x v="450"/>
    <s v="B's"/>
    <n v="7"/>
    <n v="7"/>
    <m/>
    <n v="42"/>
  </r>
  <r>
    <x v="32"/>
    <x v="168"/>
    <s v="B's"/>
    <n v="12"/>
    <n v="7"/>
    <m/>
    <n v="195"/>
  </r>
  <r>
    <x v="32"/>
    <x v="451"/>
    <s v="B's"/>
    <n v="6"/>
    <n v="3"/>
    <m/>
    <n v="18"/>
  </r>
  <r>
    <x v="32"/>
    <x v="161"/>
    <s v="B's"/>
    <n v="5"/>
    <n v="5"/>
    <m/>
    <n v="116"/>
  </r>
  <r>
    <x v="32"/>
    <x v="172"/>
    <s v="B's"/>
    <n v="2"/>
    <n v="2"/>
    <m/>
    <n v="62"/>
  </r>
  <r>
    <x v="32"/>
    <x v="177"/>
    <s v="B's"/>
    <n v="7"/>
    <n v="5"/>
    <m/>
    <n v="92"/>
  </r>
  <r>
    <x v="32"/>
    <x v="190"/>
    <s v="B's"/>
    <n v="6"/>
    <n v="6"/>
    <m/>
    <n v="54"/>
  </r>
  <r>
    <x v="32"/>
    <x v="452"/>
    <s v="B's"/>
    <n v="1"/>
    <n v="0"/>
    <m/>
    <n v="3"/>
  </r>
  <r>
    <x v="32"/>
    <x v="163"/>
    <s v="B's"/>
    <n v="3"/>
    <n v="3"/>
    <m/>
    <n v="8"/>
  </r>
  <r>
    <x v="32"/>
    <x v="448"/>
    <s v="B's"/>
    <n v="3"/>
    <n v="3"/>
    <m/>
    <n v="16"/>
  </r>
  <r>
    <x v="32"/>
    <x v="428"/>
    <s v="B's"/>
    <n v="5"/>
    <n v="4"/>
    <m/>
    <n v="34"/>
  </r>
  <r>
    <x v="32"/>
    <x v="154"/>
    <s v="B's"/>
    <n v="1"/>
    <n v="1"/>
    <m/>
    <n v="6"/>
  </r>
  <r>
    <x v="32"/>
    <x v="145"/>
    <s v="B's"/>
    <n v="3"/>
    <n v="2"/>
    <m/>
    <n v="23"/>
  </r>
  <r>
    <x v="32"/>
    <x v="453"/>
    <s v="B's"/>
    <n v="2"/>
    <n v="2"/>
    <m/>
    <n v="17"/>
  </r>
  <r>
    <x v="32"/>
    <x v="181"/>
    <s v="B's"/>
    <n v="2"/>
    <n v="2"/>
    <m/>
    <n v="24"/>
  </r>
  <r>
    <x v="32"/>
    <x v="109"/>
    <s v="B's"/>
    <n v="2"/>
    <n v="1"/>
    <m/>
    <n v="30"/>
  </r>
  <r>
    <x v="34"/>
    <x v="154"/>
    <s v="B's"/>
    <n v="2"/>
    <n v="2"/>
    <m/>
    <n v="3"/>
  </r>
  <r>
    <x v="34"/>
    <x v="140"/>
    <s v="B's"/>
    <n v="9"/>
    <n v="8"/>
    <m/>
    <n v="75"/>
  </r>
  <r>
    <x v="34"/>
    <x v="178"/>
    <s v="B's"/>
    <n v="8"/>
    <n v="7"/>
    <m/>
    <n v="159"/>
  </r>
  <r>
    <x v="34"/>
    <x v="146"/>
    <s v="B's"/>
    <n v="9"/>
    <n v="8"/>
    <m/>
    <n v="269"/>
  </r>
  <r>
    <x v="34"/>
    <x v="431"/>
    <s v="B's"/>
    <n v="8"/>
    <n v="7"/>
    <m/>
    <n v="345"/>
  </r>
  <r>
    <x v="34"/>
    <x v="141"/>
    <s v="B's"/>
    <n v="11"/>
    <n v="9"/>
    <m/>
    <n v="322"/>
  </r>
  <r>
    <x v="34"/>
    <x v="168"/>
    <s v="B's"/>
    <n v="11"/>
    <n v="6"/>
    <m/>
    <n v="167"/>
  </r>
  <r>
    <x v="34"/>
    <x v="109"/>
    <s v="B's"/>
    <n v="6"/>
    <n v="3"/>
    <m/>
    <n v="65"/>
  </r>
  <r>
    <x v="34"/>
    <x v="454"/>
    <s v="B's"/>
    <n v="2"/>
    <s v="DNB"/>
    <m/>
    <m/>
  </r>
  <r>
    <x v="34"/>
    <x v="455"/>
    <s v="B's"/>
    <n v="2"/>
    <s v="DNB"/>
    <m/>
    <m/>
  </r>
  <r>
    <x v="34"/>
    <x v="128"/>
    <s v="B's"/>
    <n v="10"/>
    <n v="5"/>
    <m/>
    <n v="74"/>
  </r>
  <r>
    <x v="34"/>
    <x v="453"/>
    <s v="B's"/>
    <n v="7"/>
    <n v="6"/>
    <m/>
    <n v="121"/>
  </r>
  <r>
    <x v="34"/>
    <x v="164"/>
    <s v="B's"/>
    <n v="3"/>
    <n v="3"/>
    <m/>
    <n v="77"/>
  </r>
  <r>
    <x v="34"/>
    <x v="451"/>
    <s v="B's"/>
    <n v="7"/>
    <n v="3"/>
    <m/>
    <n v="39"/>
  </r>
  <r>
    <x v="34"/>
    <x v="456"/>
    <s v="B's"/>
    <n v="3"/>
    <n v="2"/>
    <m/>
    <n v="1"/>
  </r>
  <r>
    <x v="34"/>
    <x v="171"/>
    <s v="B's"/>
    <n v="1"/>
    <n v="1"/>
    <m/>
    <n v="3"/>
  </r>
  <r>
    <x v="34"/>
    <x v="457"/>
    <s v="B's"/>
    <n v="5"/>
    <n v="0"/>
    <m/>
    <n v="28"/>
  </r>
  <r>
    <x v="34"/>
    <x v="182"/>
    <s v="B's"/>
    <n v="4"/>
    <n v="4"/>
    <m/>
    <n v="32"/>
  </r>
  <r>
    <x v="34"/>
    <x v="177"/>
    <s v="B's"/>
    <n v="2"/>
    <n v="1"/>
    <m/>
    <n v="45"/>
  </r>
  <r>
    <x v="34"/>
    <x v="190"/>
    <s v="B's"/>
    <n v="1"/>
    <n v="1"/>
    <m/>
    <n v="29"/>
  </r>
  <r>
    <x v="34"/>
    <x v="215"/>
    <s v="B's"/>
    <n v="3"/>
    <n v="3"/>
    <m/>
    <n v="28"/>
  </r>
  <r>
    <x v="34"/>
    <x v="458"/>
    <s v="B's"/>
    <n v="2"/>
    <n v="2"/>
    <m/>
    <n v="23"/>
  </r>
  <r>
    <x v="34"/>
    <x v="145"/>
    <s v="B's"/>
    <n v="2"/>
    <n v="2"/>
    <m/>
    <n v="0"/>
  </r>
  <r>
    <x v="35"/>
    <x v="140"/>
    <s v="B's"/>
    <n v="11"/>
    <n v="12"/>
    <m/>
    <n v="263"/>
  </r>
  <r>
    <x v="35"/>
    <x v="141"/>
    <s v="B's"/>
    <n v="10"/>
    <n v="11"/>
    <m/>
    <n v="240"/>
  </r>
  <r>
    <x v="35"/>
    <x v="153"/>
    <s v="B's"/>
    <n v="4"/>
    <n v="4"/>
    <m/>
    <n v="227"/>
  </r>
  <r>
    <x v="35"/>
    <x v="183"/>
    <s v="B's"/>
    <n v="3"/>
    <n v="3"/>
    <m/>
    <n v="189"/>
  </r>
  <r>
    <x v="35"/>
    <x v="459"/>
    <s v="B's"/>
    <n v="10"/>
    <n v="8"/>
    <m/>
    <n v="176"/>
  </r>
  <r>
    <x v="35"/>
    <x v="431"/>
    <s v="B's"/>
    <n v="11"/>
    <n v="10"/>
    <m/>
    <n v="161"/>
  </r>
  <r>
    <x v="35"/>
    <x v="186"/>
    <s v="B's"/>
    <n v="4"/>
    <n v="4"/>
    <m/>
    <n v="130"/>
  </r>
  <r>
    <x v="35"/>
    <x v="168"/>
    <s v="B's"/>
    <n v="10"/>
    <n v="7"/>
    <m/>
    <n v="128"/>
  </r>
  <r>
    <x v="35"/>
    <x v="453"/>
    <s v="B's"/>
    <n v="5"/>
    <n v="6"/>
    <m/>
    <n v="119"/>
  </r>
  <r>
    <x v="35"/>
    <x v="128"/>
    <s v="B's"/>
    <n v="10"/>
    <n v="4"/>
    <m/>
    <n v="51"/>
  </r>
  <r>
    <x v="35"/>
    <x v="178"/>
    <s v="B's"/>
    <n v="3"/>
    <n v="3"/>
    <m/>
    <n v="50"/>
  </r>
  <r>
    <x v="35"/>
    <x v="145"/>
    <s v="B's"/>
    <n v="2"/>
    <n v="1"/>
    <m/>
    <n v="46"/>
  </r>
  <r>
    <x v="35"/>
    <x v="454"/>
    <s v="B's"/>
    <n v="2"/>
    <n v="1"/>
    <m/>
    <n v="45"/>
  </r>
  <r>
    <x v="35"/>
    <x v="215"/>
    <s v="B's"/>
    <n v="3"/>
    <n v="3"/>
    <m/>
    <n v="40"/>
  </r>
  <r>
    <x v="35"/>
    <x v="187"/>
    <s v="B's"/>
    <n v="9"/>
    <n v="5"/>
    <m/>
    <n v="31"/>
  </r>
  <r>
    <x v="35"/>
    <x v="172"/>
    <s v="B's"/>
    <n v="1"/>
    <n v="1"/>
    <m/>
    <n v="30"/>
  </r>
  <r>
    <x v="35"/>
    <x v="166"/>
    <s v="B's"/>
    <n v="1"/>
    <n v="1"/>
    <m/>
    <n v="27"/>
  </r>
  <r>
    <x v="35"/>
    <x v="109"/>
    <s v="B's"/>
    <n v="1"/>
    <n v="1"/>
    <m/>
    <n v="20"/>
  </r>
  <r>
    <x v="35"/>
    <x v="179"/>
    <s v="B's"/>
    <n v="3"/>
    <n v="3"/>
    <m/>
    <n v="14"/>
  </r>
  <r>
    <x v="35"/>
    <x v="440"/>
    <s v="B's"/>
    <n v="3"/>
    <n v="1"/>
    <m/>
    <n v="5"/>
  </r>
  <r>
    <x v="35"/>
    <x v="460"/>
    <s v="B's"/>
    <n v="10"/>
    <n v="3"/>
    <m/>
    <n v="5"/>
  </r>
  <r>
    <x v="35"/>
    <x v="193"/>
    <s v="B's"/>
    <n v="1"/>
    <n v="1"/>
    <m/>
    <n v="4"/>
  </r>
  <r>
    <x v="35"/>
    <x v="461"/>
    <s v="B's"/>
    <n v="1"/>
    <n v="1"/>
    <m/>
    <n v="3"/>
  </r>
  <r>
    <x v="35"/>
    <x v="182"/>
    <s v="B's"/>
    <n v="1"/>
    <n v="1"/>
    <m/>
    <n v="3"/>
  </r>
  <r>
    <x v="35"/>
    <x v="53"/>
    <s v="B's"/>
    <n v="1"/>
    <s v="DNB"/>
    <m/>
    <m/>
  </r>
  <r>
    <x v="35"/>
    <x v="175"/>
    <s v="B's"/>
    <n v="1"/>
    <s v="DNB"/>
    <m/>
    <m/>
  </r>
  <r>
    <x v="36"/>
    <x v="141"/>
    <s v="B's"/>
    <n v="4"/>
    <n v="4"/>
    <m/>
    <n v="162"/>
  </r>
  <r>
    <x v="36"/>
    <x v="462"/>
    <s v="B's"/>
    <n v="1"/>
    <n v="1"/>
    <m/>
    <n v="0"/>
  </r>
  <r>
    <x v="36"/>
    <x v="196"/>
    <s v="B's"/>
    <n v="6"/>
    <n v="5"/>
    <m/>
    <n v="141"/>
  </r>
  <r>
    <x v="36"/>
    <x v="153"/>
    <s v="B's"/>
    <n v="9"/>
    <n v="9"/>
    <m/>
    <n v="140"/>
  </r>
  <r>
    <x v="36"/>
    <x v="463"/>
    <s v="B's"/>
    <n v="10"/>
    <n v="9"/>
    <m/>
    <n v="146"/>
  </r>
  <r>
    <x v="36"/>
    <x v="464"/>
    <s v="B's"/>
    <n v="6"/>
    <n v="3"/>
    <m/>
    <n v="13"/>
  </r>
  <r>
    <x v="36"/>
    <x v="140"/>
    <s v="B's"/>
    <n v="11"/>
    <n v="9"/>
    <m/>
    <n v="230"/>
  </r>
  <r>
    <x v="36"/>
    <x v="168"/>
    <s v="B's"/>
    <n v="4"/>
    <n v="1"/>
    <m/>
    <n v="5"/>
  </r>
  <r>
    <x v="36"/>
    <x v="465"/>
    <s v="B's"/>
    <n v="3"/>
    <n v="0"/>
    <m/>
    <n v="0"/>
  </r>
  <r>
    <x v="36"/>
    <x v="128"/>
    <s v="B's"/>
    <n v="11"/>
    <n v="4"/>
    <m/>
    <n v="12"/>
  </r>
  <r>
    <x v="36"/>
    <x v="466"/>
    <s v="B's"/>
    <n v="2"/>
    <n v="0"/>
    <m/>
    <n v="9"/>
  </r>
  <r>
    <x v="36"/>
    <x v="460"/>
    <s v="B's"/>
    <n v="3"/>
    <n v="0"/>
    <m/>
    <n v="0"/>
  </r>
  <r>
    <x v="36"/>
    <x v="190"/>
    <s v="B's"/>
    <n v="4"/>
    <n v="2"/>
    <m/>
    <n v="37"/>
  </r>
  <r>
    <x v="36"/>
    <x v="467"/>
    <s v="B's"/>
    <n v="2"/>
    <n v="0"/>
    <m/>
    <n v="0"/>
  </r>
  <r>
    <x v="36"/>
    <x v="191"/>
    <s v="B's"/>
    <n v="5"/>
    <n v="2"/>
    <m/>
    <n v="46"/>
  </r>
  <r>
    <x v="36"/>
    <x v="182"/>
    <s v="B's"/>
    <n v="8"/>
    <n v="6"/>
    <m/>
    <n v="92"/>
  </r>
  <r>
    <x v="36"/>
    <x v="112"/>
    <s v="B's"/>
    <n v="1"/>
    <n v="0"/>
    <m/>
    <n v="18"/>
  </r>
  <r>
    <x v="36"/>
    <x v="451"/>
    <s v="B's"/>
    <n v="8"/>
    <n v="4"/>
    <m/>
    <n v="134"/>
  </r>
  <r>
    <x v="36"/>
    <x v="213"/>
    <s v="B's"/>
    <n v="5"/>
    <n v="3"/>
    <m/>
    <n v="13"/>
  </r>
  <r>
    <x v="36"/>
    <x v="178"/>
    <s v="B's"/>
    <n v="3"/>
    <n v="3"/>
    <m/>
    <n v="47"/>
  </r>
  <r>
    <x v="36"/>
    <x v="468"/>
    <s v="B's"/>
    <n v="5"/>
    <n v="2"/>
    <m/>
    <n v="22"/>
  </r>
  <r>
    <x v="36"/>
    <x v="166"/>
    <s v="B's"/>
    <n v="1"/>
    <n v="1"/>
    <m/>
    <n v="45"/>
  </r>
  <r>
    <x v="36"/>
    <x v="117"/>
    <s v="B's"/>
    <n v="1"/>
    <n v="1"/>
    <m/>
    <n v="3"/>
  </r>
  <r>
    <x v="36"/>
    <x v="145"/>
    <s v="B's"/>
    <n v="4"/>
    <n v="1"/>
    <m/>
    <n v="31"/>
  </r>
  <r>
    <x v="36"/>
    <x v="181"/>
    <s v="B's"/>
    <n v="2"/>
    <n v="2"/>
    <m/>
    <n v="130"/>
  </r>
  <r>
    <x v="36"/>
    <x v="469"/>
    <s v="B's"/>
    <n v="1"/>
    <n v="1"/>
    <m/>
    <n v="0"/>
  </r>
  <r>
    <x v="36"/>
    <x v="109"/>
    <s v="B's"/>
    <n v="1"/>
    <n v="1"/>
    <m/>
    <n v="1"/>
  </r>
  <r>
    <x v="37"/>
    <x v="192"/>
    <s v="B's"/>
    <n v="1"/>
    <n v="1"/>
    <m/>
    <n v="50"/>
  </r>
  <r>
    <x v="37"/>
    <x v="112"/>
    <s v="B's"/>
    <n v="1"/>
    <n v="1"/>
    <m/>
    <n v="47"/>
  </r>
  <r>
    <x v="37"/>
    <x v="117"/>
    <s v="B's"/>
    <n v="13"/>
    <n v="10"/>
    <m/>
    <n v="438"/>
  </r>
  <r>
    <x v="37"/>
    <x v="470"/>
    <s v="B's"/>
    <n v="2"/>
    <n v="1"/>
    <m/>
    <n v="35"/>
  </r>
  <r>
    <x v="37"/>
    <x v="471"/>
    <s v="B's"/>
    <n v="3"/>
    <n v="1"/>
    <m/>
    <n v="30"/>
  </r>
  <r>
    <x v="37"/>
    <x v="146"/>
    <s v="B's"/>
    <n v="13"/>
    <n v="12"/>
    <m/>
    <n v="330"/>
  </r>
  <r>
    <x v="37"/>
    <x v="193"/>
    <s v="B's"/>
    <n v="6"/>
    <n v="6"/>
    <m/>
    <n v="140"/>
  </r>
  <r>
    <x v="37"/>
    <x v="196"/>
    <s v="B's"/>
    <n v="6"/>
    <n v="5"/>
    <m/>
    <n v="109"/>
  </r>
  <r>
    <x v="37"/>
    <x v="200"/>
    <s v="B's"/>
    <n v="8"/>
    <n v="6"/>
    <m/>
    <n v="129"/>
  </r>
  <r>
    <x v="37"/>
    <x v="141"/>
    <s v="B's"/>
    <n v="5"/>
    <n v="5"/>
    <m/>
    <n v="103"/>
  </r>
  <r>
    <x v="37"/>
    <x v="472"/>
    <s v="B's"/>
    <n v="4"/>
    <n v="4"/>
    <m/>
    <n v="67"/>
  </r>
  <r>
    <x v="37"/>
    <x v="463"/>
    <s v="B's"/>
    <n v="14"/>
    <n v="12"/>
    <m/>
    <n v="200"/>
  </r>
  <r>
    <x v="37"/>
    <x v="140"/>
    <s v="B's"/>
    <n v="12"/>
    <n v="9"/>
    <m/>
    <n v="144"/>
  </r>
  <r>
    <x v="37"/>
    <x v="145"/>
    <s v="B's"/>
    <n v="7"/>
    <n v="6"/>
    <m/>
    <n v="89"/>
  </r>
  <r>
    <x v="37"/>
    <x v="178"/>
    <s v="B's"/>
    <n v="12"/>
    <n v="10"/>
    <m/>
    <n v="143"/>
  </r>
  <r>
    <x v="37"/>
    <x v="197"/>
    <s v="B's"/>
    <n v="5"/>
    <n v="4"/>
    <m/>
    <n v="57"/>
  </r>
  <r>
    <x v="37"/>
    <x v="451"/>
    <s v="B's"/>
    <n v="11"/>
    <n v="4"/>
    <m/>
    <n v="47"/>
  </r>
  <r>
    <x v="37"/>
    <x v="182"/>
    <s v="B's"/>
    <n v="13"/>
    <n v="9"/>
    <m/>
    <n v="101"/>
  </r>
  <r>
    <x v="37"/>
    <x v="189"/>
    <s v="B's"/>
    <n v="4"/>
    <n v="3"/>
    <m/>
    <n v="32"/>
  </r>
  <r>
    <x v="37"/>
    <x v="473"/>
    <s v="B's"/>
    <n v="5"/>
    <n v="3"/>
    <m/>
    <n v="12"/>
  </r>
  <r>
    <x v="37"/>
    <x v="213"/>
    <s v="B's"/>
    <n v="2"/>
    <n v="1"/>
    <m/>
    <n v="4"/>
  </r>
  <r>
    <x v="37"/>
    <x v="474"/>
    <s v="B's"/>
    <n v="5"/>
    <n v="0"/>
    <m/>
    <n v="5"/>
  </r>
  <r>
    <x v="37"/>
    <x v="109"/>
    <s v="B's"/>
    <n v="1"/>
    <s v="DNB"/>
    <m/>
    <n v="0"/>
  </r>
  <r>
    <x v="37"/>
    <x v="475"/>
    <s v="B's"/>
    <n v="1"/>
    <s v="DNB"/>
    <m/>
    <n v="0"/>
  </r>
  <r>
    <x v="38"/>
    <x v="162"/>
    <s v="B's"/>
    <n v="4"/>
    <n v="2"/>
    <m/>
    <n v="154"/>
  </r>
  <r>
    <x v="38"/>
    <x v="141"/>
    <s v="B's"/>
    <n v="5"/>
    <n v="4"/>
    <m/>
    <n v="224"/>
  </r>
  <r>
    <x v="38"/>
    <x v="476"/>
    <s v="B's"/>
    <n v="5"/>
    <n v="2"/>
    <m/>
    <n v="107"/>
  </r>
  <r>
    <x v="38"/>
    <x v="200"/>
    <s v="B's"/>
    <n v="3"/>
    <n v="2"/>
    <m/>
    <n v="76"/>
  </r>
  <r>
    <x v="38"/>
    <x v="463"/>
    <s v="B's"/>
    <n v="11"/>
    <n v="8"/>
    <m/>
    <n v="198"/>
  </r>
  <r>
    <x v="38"/>
    <x v="182"/>
    <s v="B's"/>
    <n v="9"/>
    <n v="6"/>
    <m/>
    <n v="138"/>
  </r>
  <r>
    <x v="38"/>
    <x v="477"/>
    <s v="B's"/>
    <n v="9"/>
    <n v="8"/>
    <m/>
    <n v="169"/>
  </r>
  <r>
    <x v="38"/>
    <x v="478"/>
    <s v="B's"/>
    <n v="3"/>
    <n v="3"/>
    <m/>
    <n v="63"/>
  </r>
  <r>
    <x v="38"/>
    <x v="178"/>
    <s v="B's"/>
    <n v="5"/>
    <n v="5"/>
    <m/>
    <n v="95"/>
  </r>
  <r>
    <x v="38"/>
    <x v="453"/>
    <s v="B's"/>
    <n v="11"/>
    <n v="9"/>
    <m/>
    <n v="156"/>
  </r>
  <r>
    <x v="38"/>
    <x v="146"/>
    <s v="B's"/>
    <n v="1"/>
    <n v="1"/>
    <m/>
    <n v="16"/>
  </r>
  <r>
    <x v="38"/>
    <x v="140"/>
    <s v="B's"/>
    <n v="3"/>
    <n v="1"/>
    <m/>
    <n v="16"/>
  </r>
  <r>
    <x v="38"/>
    <x v="196"/>
    <s v="B's"/>
    <n v="3"/>
    <n v="3"/>
    <m/>
    <n v="46"/>
  </r>
  <r>
    <x v="38"/>
    <x v="193"/>
    <s v="B's"/>
    <n v="7"/>
    <n v="4"/>
    <m/>
    <n v="45"/>
  </r>
  <r>
    <x v="38"/>
    <x v="479"/>
    <s v="B's"/>
    <n v="9"/>
    <n v="6"/>
    <m/>
    <n v="59"/>
  </r>
  <r>
    <x v="38"/>
    <x v="480"/>
    <s v="B's"/>
    <n v="10"/>
    <n v="2"/>
    <m/>
    <n v="18"/>
  </r>
  <r>
    <x v="38"/>
    <x v="481"/>
    <s v="B's"/>
    <n v="2"/>
    <n v="2"/>
    <m/>
    <n v="17"/>
  </r>
  <r>
    <x v="38"/>
    <x v="482"/>
    <s v="B's"/>
    <n v="3"/>
    <n v="2"/>
    <m/>
    <n v="17"/>
  </r>
  <r>
    <x v="38"/>
    <x v="431"/>
    <s v="B's"/>
    <n v="1"/>
    <n v="1"/>
    <m/>
    <n v="7"/>
  </r>
  <r>
    <x v="38"/>
    <x v="215"/>
    <s v="B's"/>
    <n v="5"/>
    <n v="4"/>
    <m/>
    <n v="25"/>
  </r>
  <r>
    <x v="38"/>
    <x v="483"/>
    <s v="B's"/>
    <n v="1"/>
    <n v="1"/>
    <m/>
    <n v="5"/>
  </r>
  <r>
    <x v="38"/>
    <x v="484"/>
    <s v="B's"/>
    <n v="1"/>
    <n v="1"/>
    <m/>
    <n v="2"/>
  </r>
  <r>
    <x v="38"/>
    <x v="198"/>
    <s v="B's"/>
    <n v="1"/>
    <n v="0"/>
    <m/>
    <n v="38"/>
  </r>
  <r>
    <x v="38"/>
    <x v="485"/>
    <s v="B's"/>
    <n v="2"/>
    <n v="0"/>
    <m/>
    <n v="4"/>
  </r>
  <r>
    <x v="38"/>
    <x v="83"/>
    <s v="B's"/>
    <n v="1"/>
    <n v="0"/>
    <m/>
    <n v="4"/>
  </r>
  <r>
    <x v="38"/>
    <x v="486"/>
    <s v="B's"/>
    <n v="2"/>
    <n v="0"/>
    <m/>
    <n v="2"/>
  </r>
  <r>
    <x v="38"/>
    <x v="487"/>
    <s v="B's"/>
    <n v="1"/>
    <n v="0"/>
    <m/>
    <n v="0"/>
  </r>
  <r>
    <x v="38"/>
    <x v="488"/>
    <s v="B's"/>
    <n v="1"/>
    <n v="1"/>
    <m/>
    <n v="0"/>
  </r>
  <r>
    <x v="38"/>
    <x v="489"/>
    <s v="B's"/>
    <n v="2"/>
    <s v="DNB"/>
    <m/>
    <n v="0"/>
  </r>
  <r>
    <x v="39"/>
    <x v="490"/>
    <s v="B's"/>
    <n v="9"/>
    <n v="5"/>
    <m/>
    <n v="49"/>
  </r>
  <r>
    <x v="39"/>
    <x v="463"/>
    <s v="B's"/>
    <n v="13"/>
    <n v="9"/>
    <m/>
    <n v="74"/>
  </r>
  <r>
    <x v="39"/>
    <x v="200"/>
    <s v="B's"/>
    <n v="5"/>
    <n v="2"/>
    <m/>
    <n v="218"/>
  </r>
  <r>
    <x v="39"/>
    <x v="181"/>
    <s v="B's"/>
    <n v="2"/>
    <n v="1"/>
    <m/>
    <n v="104"/>
  </r>
  <r>
    <x v="39"/>
    <x v="186"/>
    <s v="B's"/>
    <n v="3"/>
    <n v="4"/>
    <m/>
    <n v="69"/>
  </r>
  <r>
    <x v="39"/>
    <x v="489"/>
    <s v="B's"/>
    <n v="4"/>
    <n v="3"/>
    <m/>
    <n v="0"/>
  </r>
  <r>
    <x v="39"/>
    <x v="491"/>
    <s v="B's"/>
    <n v="1"/>
    <n v="1"/>
    <m/>
    <n v="0"/>
  </r>
  <r>
    <x v="39"/>
    <x v="492"/>
    <s v="B's"/>
    <n v="1"/>
    <s v="DNB"/>
    <m/>
    <m/>
  </r>
  <r>
    <x v="39"/>
    <x v="153"/>
    <s v="B's"/>
    <n v="6"/>
    <n v="5"/>
    <m/>
    <n v="126"/>
  </r>
  <r>
    <x v="39"/>
    <x v="453"/>
    <s v="B's"/>
    <n v="10"/>
    <n v="8"/>
    <m/>
    <n v="50"/>
  </r>
  <r>
    <x v="39"/>
    <x v="140"/>
    <s v="B's"/>
    <n v="2"/>
    <n v="1"/>
    <m/>
    <n v="11"/>
  </r>
  <r>
    <x v="39"/>
    <x v="190"/>
    <s v="B's"/>
    <n v="11"/>
    <n v="13"/>
    <m/>
    <n v="172"/>
  </r>
  <r>
    <x v="39"/>
    <x v="479"/>
    <s v="B's"/>
    <n v="8"/>
    <n v="8"/>
    <m/>
    <n v="76"/>
  </r>
  <r>
    <x v="39"/>
    <x v="493"/>
    <s v="B's"/>
    <n v="1"/>
    <n v="1"/>
    <m/>
    <n v="2"/>
  </r>
  <r>
    <x v="39"/>
    <x v="178"/>
    <s v="B's"/>
    <n v="8"/>
    <n v="9"/>
    <m/>
    <n v="97"/>
  </r>
  <r>
    <x v="39"/>
    <x v="182"/>
    <s v="B's"/>
    <n v="10"/>
    <n v="8"/>
    <m/>
    <n v="85"/>
  </r>
  <r>
    <x v="39"/>
    <x v="494"/>
    <s v="B's"/>
    <n v="7"/>
    <n v="2"/>
    <m/>
    <n v="25"/>
  </r>
  <r>
    <x v="39"/>
    <x v="495"/>
    <s v="B's"/>
    <n v="8"/>
    <n v="3"/>
    <m/>
    <n v="22"/>
  </r>
  <r>
    <x v="39"/>
    <x v="215"/>
    <s v="B's"/>
    <n v="6"/>
    <n v="6"/>
    <m/>
    <n v="69"/>
  </r>
  <r>
    <x v="39"/>
    <x v="496"/>
    <s v="B's"/>
    <n v="2"/>
    <n v="1"/>
    <m/>
    <n v="51"/>
  </r>
  <r>
    <x v="39"/>
    <x v="497"/>
    <s v="B's"/>
    <n v="4"/>
    <n v="4"/>
    <m/>
    <n v="52"/>
  </r>
  <r>
    <x v="39"/>
    <x v="498"/>
    <s v="B's"/>
    <n v="1"/>
    <n v="1"/>
    <m/>
    <n v="37"/>
  </r>
  <r>
    <x v="39"/>
    <x v="477"/>
    <s v="B's"/>
    <n v="2"/>
    <n v="1"/>
    <m/>
    <n v="0"/>
  </r>
  <r>
    <x v="39"/>
    <x v="146"/>
    <s v="B's"/>
    <n v="1"/>
    <n v="1"/>
    <m/>
    <n v="0"/>
  </r>
  <r>
    <x v="39"/>
    <x v="476"/>
    <s v="B's"/>
    <n v="2"/>
    <n v="2"/>
    <m/>
    <n v="27"/>
  </r>
  <r>
    <x v="39"/>
    <x v="112"/>
    <s v="B's"/>
    <n v="1"/>
    <n v="1"/>
    <m/>
    <n v="0"/>
  </r>
  <r>
    <x v="39"/>
    <x v="421"/>
    <s v="B's"/>
    <n v="1"/>
    <n v="1"/>
    <m/>
    <n v="0"/>
  </r>
  <r>
    <x v="40"/>
    <x v="499"/>
    <s v="B's"/>
    <n v="1"/>
    <n v="1"/>
    <m/>
    <n v="5"/>
  </r>
  <r>
    <x v="40"/>
    <x v="206"/>
    <s v="B's"/>
    <n v="4"/>
    <n v="4"/>
    <m/>
    <n v="62"/>
  </r>
  <r>
    <x v="40"/>
    <x v="196"/>
    <s v="B's"/>
    <n v="4"/>
    <n v="4"/>
    <m/>
    <n v="69"/>
  </r>
  <r>
    <x v="40"/>
    <x v="204"/>
    <s v="B's"/>
    <n v="1"/>
    <n v="1"/>
    <m/>
    <n v="11"/>
  </r>
  <r>
    <x v="40"/>
    <x v="200"/>
    <s v="B's"/>
    <n v="7"/>
    <n v="5"/>
    <m/>
    <n v="274"/>
  </r>
  <r>
    <x v="40"/>
    <x v="477"/>
    <s v="B's"/>
    <n v="8"/>
    <n v="6"/>
    <m/>
    <n v="42"/>
  </r>
  <r>
    <x v="40"/>
    <x v="182"/>
    <s v="B's"/>
    <n v="1"/>
    <n v="1"/>
    <m/>
    <n v="22"/>
  </r>
  <r>
    <x v="40"/>
    <x v="500"/>
    <s v="B's"/>
    <n v="4"/>
    <n v="3"/>
    <m/>
    <n v="27"/>
  </r>
  <r>
    <x v="40"/>
    <x v="501"/>
    <s v="B's"/>
    <n v="1"/>
    <n v="1"/>
    <m/>
    <n v="26"/>
  </r>
  <r>
    <x v="40"/>
    <x v="481"/>
    <s v="B's"/>
    <n v="1"/>
    <n v="1"/>
    <m/>
    <n v="62"/>
  </r>
  <r>
    <x v="40"/>
    <x v="219"/>
    <s v="B's"/>
    <n v="7"/>
    <n v="5"/>
    <m/>
    <n v="206"/>
  </r>
  <r>
    <x v="40"/>
    <x v="502"/>
    <s v="B's"/>
    <n v="3"/>
    <n v="3"/>
    <m/>
    <n v="48"/>
  </r>
  <r>
    <x v="40"/>
    <x v="146"/>
    <s v="B's"/>
    <n v="12"/>
    <n v="11"/>
    <m/>
    <n v="402"/>
  </r>
  <r>
    <x v="40"/>
    <x v="117"/>
    <s v="B's"/>
    <n v="3"/>
    <n v="2"/>
    <m/>
    <n v="41"/>
  </r>
  <r>
    <x v="40"/>
    <x v="215"/>
    <s v="B's"/>
    <n v="12"/>
    <n v="12"/>
    <m/>
    <n v="291"/>
  </r>
  <r>
    <x v="40"/>
    <x v="208"/>
    <s v="B's"/>
    <n v="8"/>
    <n v="7"/>
    <m/>
    <n v="126"/>
  </r>
  <r>
    <x v="40"/>
    <x v="178"/>
    <s v="B's"/>
    <n v="10"/>
    <n v="11"/>
    <m/>
    <n v="374"/>
  </r>
  <r>
    <x v="40"/>
    <x v="503"/>
    <s v="B's"/>
    <n v="3"/>
    <n v="2"/>
    <m/>
    <n v="67"/>
  </r>
  <r>
    <x v="40"/>
    <x v="504"/>
    <s v="B's"/>
    <n v="3"/>
    <n v="2"/>
    <m/>
    <n v="3"/>
  </r>
  <r>
    <x v="40"/>
    <x v="463"/>
    <s v="B's"/>
    <n v="4"/>
    <n v="1"/>
    <m/>
    <n v="18"/>
  </r>
  <r>
    <x v="40"/>
    <x v="216"/>
    <s v="B's"/>
    <n v="12"/>
    <n v="5"/>
    <m/>
    <n v="73"/>
  </r>
  <r>
    <x v="40"/>
    <x v="181"/>
    <s v="B's"/>
    <n v="6"/>
    <n v="6"/>
    <m/>
    <n v="196"/>
  </r>
  <r>
    <x v="40"/>
    <x v="214"/>
    <s v="B's"/>
    <n v="12"/>
    <n v="6"/>
    <m/>
    <n v="14"/>
  </r>
  <r>
    <x v="40"/>
    <x v="2"/>
    <s v="B's"/>
    <n v="1"/>
    <n v="1"/>
    <m/>
    <n v="1"/>
  </r>
  <r>
    <x v="40"/>
    <x v="505"/>
    <s v="B's"/>
    <n v="5"/>
    <n v="5"/>
    <m/>
    <n v="68"/>
  </r>
  <r>
    <x v="40"/>
    <x v="197"/>
    <s v="B's"/>
    <n v="3"/>
    <n v="2"/>
    <m/>
    <n v="3"/>
  </r>
  <r>
    <x v="40"/>
    <x v="453"/>
    <s v="B's"/>
    <n v="1"/>
    <n v="2"/>
    <m/>
    <n v="14"/>
  </r>
  <r>
    <x v="40"/>
    <x v="193"/>
    <s v="B's"/>
    <n v="1"/>
    <n v="0"/>
    <m/>
    <n v="36"/>
  </r>
  <r>
    <x v="40"/>
    <x v="489"/>
    <s v="B's"/>
    <n v="1"/>
    <s v="DNB"/>
    <m/>
    <m/>
  </r>
  <r>
    <x v="40"/>
    <x v="210"/>
    <s v="B's"/>
    <n v="1"/>
    <s v="DNB"/>
    <m/>
    <m/>
  </r>
  <r>
    <x v="33"/>
    <x v="145"/>
    <s v="B's"/>
    <n v="2"/>
    <n v="2"/>
    <m/>
    <n v="128"/>
  </r>
  <r>
    <x v="33"/>
    <x v="451"/>
    <s v="B's"/>
    <n v="3"/>
    <n v="2"/>
    <m/>
    <n v="48"/>
  </r>
  <r>
    <x v="33"/>
    <x v="453"/>
    <s v="B's"/>
    <n v="11"/>
    <n v="10"/>
    <m/>
    <n v="254"/>
  </r>
  <r>
    <x v="33"/>
    <x v="178"/>
    <s v="B's"/>
    <n v="7"/>
    <n v="6"/>
    <m/>
    <n v="251"/>
  </r>
  <r>
    <x v="33"/>
    <x v="506"/>
    <s v="B's"/>
    <n v="6"/>
    <n v="5"/>
    <m/>
    <n v="34"/>
  </r>
  <r>
    <x v="33"/>
    <x v="159"/>
    <s v="B's"/>
    <n v="3"/>
    <n v="3"/>
    <m/>
    <n v="69"/>
  </r>
  <r>
    <x v="33"/>
    <x v="168"/>
    <s v="B's"/>
    <n v="10"/>
    <n v="9"/>
    <m/>
    <n v="162"/>
  </r>
  <r>
    <x v="33"/>
    <x v="171"/>
    <s v="B's"/>
    <n v="11"/>
    <n v="11"/>
    <m/>
    <n v="145"/>
  </r>
  <r>
    <x v="33"/>
    <x v="454"/>
    <s v="B's"/>
    <n v="3"/>
    <n v="1"/>
    <m/>
    <n v="18"/>
  </r>
  <r>
    <x v="33"/>
    <x v="128"/>
    <s v="B's"/>
    <n v="11"/>
    <n v="4"/>
    <m/>
    <n v="45"/>
  </r>
  <r>
    <x v="33"/>
    <x v="140"/>
    <s v="B's"/>
    <n v="11"/>
    <n v="9"/>
    <m/>
    <n v="246"/>
  </r>
  <r>
    <x v="33"/>
    <x v="166"/>
    <s v="B's"/>
    <n v="3"/>
    <n v="3"/>
    <m/>
    <n v="103"/>
  </r>
  <r>
    <x v="33"/>
    <x v="108"/>
    <s v="B's"/>
    <n v="1"/>
    <s v="DNB"/>
    <m/>
    <n v="0"/>
  </r>
  <r>
    <x v="33"/>
    <x v="507"/>
    <s v="B's"/>
    <n v="2"/>
    <n v="2"/>
    <m/>
    <n v="1"/>
  </r>
  <r>
    <x v="33"/>
    <x v="179"/>
    <s v="B's"/>
    <n v="6"/>
    <n v="5"/>
    <m/>
    <n v="154"/>
  </r>
  <r>
    <x v="33"/>
    <x v="431"/>
    <s v="B's"/>
    <n v="8"/>
    <n v="6"/>
    <m/>
    <n v="129"/>
  </r>
  <r>
    <x v="33"/>
    <x v="146"/>
    <s v="B's"/>
    <n v="1"/>
    <n v="1"/>
    <m/>
    <n v="69"/>
  </r>
  <r>
    <x v="33"/>
    <x v="109"/>
    <s v="B's"/>
    <n v="5"/>
    <n v="4"/>
    <m/>
    <n v="67"/>
  </r>
  <r>
    <x v="33"/>
    <x v="215"/>
    <s v="B's"/>
    <n v="1"/>
    <n v="1"/>
    <m/>
    <n v="13"/>
  </r>
  <r>
    <x v="33"/>
    <x v="112"/>
    <s v="B's"/>
    <n v="6"/>
    <n v="4"/>
    <m/>
    <n v="118"/>
  </r>
  <r>
    <x v="33"/>
    <x v="141"/>
    <s v="B's"/>
    <n v="5"/>
    <n v="5"/>
    <m/>
    <n v="113"/>
  </r>
  <r>
    <x v="33"/>
    <x v="508"/>
    <s v="B's"/>
    <n v="4"/>
    <n v="3"/>
    <m/>
    <n v="17"/>
  </r>
  <r>
    <x v="10"/>
    <x v="74"/>
    <s v="3rds"/>
    <n v="9"/>
    <n v="12"/>
    <n v="3"/>
    <n v="277"/>
  </r>
  <r>
    <x v="10"/>
    <x v="19"/>
    <s v="3rds"/>
    <n v="10"/>
    <n v="13"/>
    <n v="4"/>
    <n v="247"/>
  </r>
  <r>
    <x v="10"/>
    <x v="9"/>
    <s v="3rds"/>
    <n v="14"/>
    <n v="19"/>
    <n v="3"/>
    <n v="380"/>
  </r>
  <r>
    <x v="10"/>
    <x v="361"/>
    <s v="3rds"/>
    <n v="10"/>
    <n v="13"/>
    <n v="1"/>
    <n v="258"/>
  </r>
  <r>
    <x v="10"/>
    <x v="368"/>
    <s v="3rds"/>
    <n v="8"/>
    <n v="10"/>
    <m/>
    <n v="204"/>
  </r>
  <r>
    <x v="10"/>
    <x v="362"/>
    <s v="3rds"/>
    <n v="12"/>
    <n v="17"/>
    <n v="1"/>
    <n v="257"/>
  </r>
  <r>
    <x v="10"/>
    <x v="36"/>
    <s v="3rds"/>
    <n v="14"/>
    <n v="21"/>
    <n v="1"/>
    <n v="246"/>
  </r>
  <r>
    <x v="10"/>
    <x v="1"/>
    <s v="3rds"/>
    <n v="1"/>
    <n v="1"/>
    <m/>
    <n v="46"/>
  </r>
  <r>
    <x v="10"/>
    <x v="8"/>
    <s v="3rds"/>
    <n v="2"/>
    <n v="2"/>
    <m/>
    <n v="89"/>
  </r>
  <r>
    <x v="10"/>
    <x v="52"/>
    <s v="3rds"/>
    <n v="2"/>
    <n v="3"/>
    <m/>
    <n v="59"/>
  </r>
  <r>
    <x v="10"/>
    <x v="62"/>
    <s v="3rds"/>
    <n v="1"/>
    <n v="1"/>
    <m/>
    <n v="19"/>
  </r>
  <r>
    <x v="10"/>
    <x v="359"/>
    <s v="3rds"/>
    <n v="1"/>
    <n v="2"/>
    <m/>
    <n v="31"/>
  </r>
  <r>
    <x v="10"/>
    <x v="366"/>
    <s v="3rds"/>
    <n v="5"/>
    <n v="5"/>
    <n v="1"/>
    <n v="51"/>
  </r>
  <r>
    <x v="10"/>
    <x v="21"/>
    <s v="3rds"/>
    <n v="6"/>
    <n v="7"/>
    <m/>
    <n v="80"/>
  </r>
  <r>
    <x v="10"/>
    <x v="70"/>
    <s v="3rds"/>
    <n v="8"/>
    <n v="11"/>
    <m/>
    <n v="121"/>
  </r>
  <r>
    <x v="10"/>
    <x v="509"/>
    <s v="3rds"/>
    <n v="1"/>
    <n v="1"/>
    <m/>
    <n v="7"/>
  </r>
  <r>
    <x v="10"/>
    <x v="87"/>
    <s v="3rds"/>
    <n v="12"/>
    <n v="15"/>
    <n v="2"/>
    <n v="73"/>
  </r>
  <r>
    <x v="10"/>
    <x v="15"/>
    <s v="3rds"/>
    <n v="1"/>
    <n v="2"/>
    <m/>
    <n v="10"/>
  </r>
  <r>
    <x v="10"/>
    <x v="63"/>
    <s v="3rds"/>
    <n v="1"/>
    <n v="1"/>
    <m/>
    <n v="5"/>
  </r>
  <r>
    <x v="10"/>
    <x v="305"/>
    <s v="3rds"/>
    <n v="6"/>
    <n v="7"/>
    <n v="4"/>
    <n v="9"/>
  </r>
  <r>
    <x v="10"/>
    <x v="510"/>
    <s v="3rds"/>
    <n v="10"/>
    <n v="10"/>
    <n v="4"/>
    <n v="12"/>
  </r>
  <r>
    <x v="10"/>
    <x v="55"/>
    <s v="3rds"/>
    <n v="1"/>
    <n v="1"/>
    <m/>
    <n v="2"/>
  </r>
  <r>
    <x v="10"/>
    <x v="363"/>
    <s v="3rds"/>
    <n v="13"/>
    <n v="14"/>
    <n v="2"/>
    <n v="21"/>
  </r>
  <r>
    <x v="10"/>
    <x v="118"/>
    <s v="3rds"/>
    <n v="4"/>
    <n v="4"/>
    <n v="1"/>
    <n v="3"/>
  </r>
  <r>
    <x v="10"/>
    <x v="364"/>
    <s v="3rds"/>
    <n v="1"/>
    <n v="1"/>
    <m/>
    <n v="0"/>
  </r>
  <r>
    <x v="10"/>
    <x v="53"/>
    <s v="3rds"/>
    <n v="1"/>
    <s v="DNB"/>
    <m/>
    <n v="0"/>
  </r>
  <r>
    <x v="11"/>
    <x v="17"/>
    <s v="3rds"/>
    <n v="10"/>
    <n v="15"/>
    <n v="2"/>
    <n v="444"/>
  </r>
  <r>
    <x v="11"/>
    <x v="9"/>
    <s v="3rds"/>
    <n v="11"/>
    <n v="17"/>
    <m/>
    <n v="339"/>
  </r>
  <r>
    <x v="11"/>
    <x v="58"/>
    <s v="3rds"/>
    <n v="8"/>
    <n v="11"/>
    <n v="1"/>
    <n v="156"/>
  </r>
  <r>
    <x v="11"/>
    <x v="12"/>
    <s v="3rds"/>
    <n v="1"/>
    <n v="1"/>
    <m/>
    <n v="65"/>
  </r>
  <r>
    <x v="11"/>
    <x v="6"/>
    <s v="3rds"/>
    <n v="1"/>
    <n v="1"/>
    <m/>
    <n v="54"/>
  </r>
  <r>
    <x v="11"/>
    <x v="10"/>
    <s v="3rds"/>
    <n v="2"/>
    <n v="3"/>
    <m/>
    <n v="81"/>
  </r>
  <r>
    <x v="11"/>
    <x v="62"/>
    <s v="3rds"/>
    <n v="1"/>
    <n v="1"/>
    <m/>
    <n v="23"/>
  </r>
  <r>
    <x v="11"/>
    <x v="72"/>
    <s v="3rds"/>
    <n v="1"/>
    <n v="2"/>
    <m/>
    <n v="43"/>
  </r>
  <r>
    <x v="11"/>
    <x v="69"/>
    <s v="3rds"/>
    <n v="3"/>
    <n v="4"/>
    <m/>
    <n v="67"/>
  </r>
  <r>
    <x v="11"/>
    <x v="374"/>
    <s v="3rds"/>
    <n v="12"/>
    <n v="15"/>
    <n v="5"/>
    <n v="144"/>
  </r>
  <r>
    <x v="11"/>
    <x v="362"/>
    <s v="3rds"/>
    <n v="6"/>
    <n v="9"/>
    <m/>
    <n v="141"/>
  </r>
  <r>
    <x v="11"/>
    <x v="371"/>
    <s v="3rds"/>
    <n v="11"/>
    <n v="15"/>
    <n v="3"/>
    <n v="145"/>
  </r>
  <r>
    <x v="11"/>
    <x v="36"/>
    <s v="3rds"/>
    <n v="5"/>
    <n v="6"/>
    <m/>
    <n v="69"/>
  </r>
  <r>
    <x v="11"/>
    <x v="368"/>
    <s v="3rds"/>
    <n v="6"/>
    <n v="9"/>
    <m/>
    <n v="81"/>
  </r>
  <r>
    <x v="11"/>
    <x v="113"/>
    <s v="3rds"/>
    <n v="3"/>
    <n v="5"/>
    <n v="1"/>
    <n v="35"/>
  </r>
  <r>
    <x v="11"/>
    <x v="75"/>
    <s v="3rds"/>
    <n v="1"/>
    <n v="2"/>
    <m/>
    <n v="17"/>
  </r>
  <r>
    <x v="11"/>
    <x v="511"/>
    <s v="3rds"/>
    <n v="4"/>
    <n v="4"/>
    <m/>
    <n v="34"/>
  </r>
  <r>
    <x v="11"/>
    <x v="70"/>
    <s v="3rds"/>
    <n v="4"/>
    <n v="5"/>
    <m/>
    <n v="40"/>
  </r>
  <r>
    <x v="11"/>
    <x v="373"/>
    <s v="3rds"/>
    <n v="6"/>
    <n v="8"/>
    <n v="1"/>
    <n v="52"/>
  </r>
  <r>
    <x v="11"/>
    <x v="63"/>
    <s v="3rds"/>
    <n v="6"/>
    <n v="6"/>
    <m/>
    <n v="32"/>
  </r>
  <r>
    <x v="11"/>
    <x v="51"/>
    <s v="3rds"/>
    <n v="5"/>
    <n v="6"/>
    <n v="1"/>
    <n v="23"/>
  </r>
  <r>
    <x v="11"/>
    <x v="512"/>
    <s v="3rds"/>
    <n v="4"/>
    <n v="7"/>
    <n v="3"/>
    <n v="17"/>
  </r>
  <r>
    <x v="11"/>
    <x v="510"/>
    <s v="3rds"/>
    <n v="2"/>
    <n v="3"/>
    <m/>
    <n v="6"/>
  </r>
  <r>
    <x v="11"/>
    <x v="363"/>
    <s v="3rds"/>
    <n v="12"/>
    <n v="14"/>
    <n v="3"/>
    <n v="16"/>
  </r>
  <r>
    <x v="11"/>
    <x v="513"/>
    <s v="3rds"/>
    <n v="1"/>
    <n v="1"/>
    <m/>
    <n v="1"/>
  </r>
  <r>
    <x v="11"/>
    <x v="55"/>
    <s v="3rds"/>
    <n v="1"/>
    <n v="1"/>
    <n v="1"/>
    <n v="75"/>
  </r>
  <r>
    <x v="11"/>
    <x v="514"/>
    <s v="3rds"/>
    <n v="1"/>
    <n v="1"/>
    <m/>
    <n v="0"/>
  </r>
  <r>
    <x v="11"/>
    <x v="118"/>
    <s v="3rds"/>
    <n v="1"/>
    <n v="1"/>
    <m/>
    <n v="0"/>
  </r>
  <r>
    <x v="11"/>
    <x v="87"/>
    <s v="3rds"/>
    <n v="1"/>
    <s v="DNB"/>
    <m/>
    <n v="0"/>
  </r>
  <r>
    <x v="12"/>
    <x v="74"/>
    <s v="3rds"/>
    <n v="2"/>
    <n v="2"/>
    <n v="1"/>
    <n v="72"/>
  </r>
  <r>
    <x v="12"/>
    <x v="9"/>
    <s v="3rds"/>
    <n v="12"/>
    <n v="14"/>
    <n v="2"/>
    <n v="577"/>
  </r>
  <r>
    <x v="12"/>
    <x v="53"/>
    <s v="3rds"/>
    <n v="7"/>
    <n v="9"/>
    <n v="2"/>
    <n v="266"/>
  </r>
  <r>
    <x v="12"/>
    <x v="66"/>
    <s v="3rds"/>
    <n v="4"/>
    <n v="7"/>
    <n v="1"/>
    <n v="190"/>
  </r>
  <r>
    <x v="12"/>
    <x v="15"/>
    <s v="3rds"/>
    <n v="3"/>
    <n v="4"/>
    <n v="1"/>
    <n v="78"/>
  </r>
  <r>
    <x v="12"/>
    <x v="515"/>
    <s v="3rds"/>
    <n v="1"/>
    <n v="2"/>
    <n v="1"/>
    <n v="23"/>
  </r>
  <r>
    <x v="12"/>
    <x v="67"/>
    <s v="3rds"/>
    <n v="11"/>
    <n v="14"/>
    <n v="4"/>
    <n v="174"/>
  </r>
  <r>
    <x v="12"/>
    <x v="361"/>
    <s v="3rds"/>
    <n v="3"/>
    <n v="3"/>
    <m/>
    <n v="49"/>
  </r>
  <r>
    <x v="12"/>
    <x v="58"/>
    <s v="3rds"/>
    <n v="11"/>
    <n v="16"/>
    <n v="2"/>
    <n v="211"/>
  </r>
  <r>
    <x v="12"/>
    <x v="113"/>
    <s v="3rds"/>
    <n v="12"/>
    <n v="18"/>
    <n v="1"/>
    <n v="254"/>
  </r>
  <r>
    <x v="12"/>
    <x v="516"/>
    <s v="3rds"/>
    <n v="4"/>
    <n v="6"/>
    <n v="1"/>
    <n v="74"/>
  </r>
  <r>
    <x v="12"/>
    <x v="517"/>
    <s v="3rds"/>
    <n v="8"/>
    <n v="10"/>
    <m/>
    <n v="145"/>
  </r>
  <r>
    <x v="12"/>
    <x v="375"/>
    <s v="3rds"/>
    <n v="8"/>
    <n v="9"/>
    <m/>
    <n v="126"/>
  </r>
  <r>
    <x v="12"/>
    <x v="362"/>
    <s v="3rds"/>
    <n v="14"/>
    <n v="20"/>
    <n v="2"/>
    <n v="240"/>
  </r>
  <r>
    <x v="12"/>
    <x v="75"/>
    <s v="3rds"/>
    <n v="2"/>
    <n v="3"/>
    <m/>
    <n v="40"/>
  </r>
  <r>
    <x v="12"/>
    <x v="374"/>
    <s v="3rds"/>
    <n v="7"/>
    <n v="8"/>
    <n v="3"/>
    <n v="60"/>
  </r>
  <r>
    <x v="12"/>
    <x v="80"/>
    <s v="3rds"/>
    <n v="13"/>
    <n v="15"/>
    <n v="5"/>
    <n v="119"/>
  </r>
  <r>
    <x v="12"/>
    <x v="373"/>
    <s v="3rds"/>
    <n v="2"/>
    <n v="2"/>
    <m/>
    <n v="16"/>
  </r>
  <r>
    <x v="12"/>
    <x v="510"/>
    <s v="3rds"/>
    <n v="3"/>
    <n v="4"/>
    <m/>
    <n v="26"/>
  </r>
  <r>
    <x v="12"/>
    <x v="63"/>
    <s v="3rds"/>
    <n v="11"/>
    <n v="11"/>
    <n v="2"/>
    <n v="41"/>
  </r>
  <r>
    <x v="12"/>
    <x v="7"/>
    <s v="3rds"/>
    <n v="1"/>
    <n v="1"/>
    <m/>
    <n v="4"/>
  </r>
  <r>
    <x v="12"/>
    <x v="5"/>
    <s v="3rds"/>
    <n v="1"/>
    <n v="2"/>
    <m/>
    <n v="7"/>
  </r>
  <r>
    <x v="12"/>
    <x v="363"/>
    <s v="3rds"/>
    <n v="10"/>
    <n v="10"/>
    <n v="3"/>
    <n v="20"/>
  </r>
  <r>
    <x v="12"/>
    <x v="368"/>
    <s v="3rds"/>
    <n v="1"/>
    <n v="2"/>
    <m/>
    <n v="4"/>
  </r>
  <r>
    <x v="12"/>
    <x v="518"/>
    <s v="3rds"/>
    <n v="1"/>
    <n v="2"/>
    <m/>
    <n v="4"/>
  </r>
  <r>
    <x v="12"/>
    <x v="519"/>
    <s v="3rds"/>
    <n v="1"/>
    <n v="1"/>
    <m/>
    <n v="0"/>
  </r>
  <r>
    <x v="12"/>
    <x v="520"/>
    <s v="3rds"/>
    <n v="1"/>
    <n v="2"/>
    <n v="2"/>
    <n v="0"/>
  </r>
  <r>
    <x v="12"/>
    <x v="70"/>
    <s v="3rds"/>
    <n v="1"/>
    <s v="DNB"/>
    <m/>
    <n v="0"/>
  </r>
  <r>
    <x v="13"/>
    <x v="9"/>
    <s v="3rds"/>
    <n v="12"/>
    <n v="15"/>
    <n v="3"/>
    <n v="492"/>
  </r>
  <r>
    <x v="13"/>
    <x v="113"/>
    <s v="3rds"/>
    <n v="6"/>
    <n v="8"/>
    <n v="1"/>
    <n v="270"/>
  </r>
  <r>
    <x v="13"/>
    <x v="53"/>
    <s v="3rds"/>
    <n v="10"/>
    <n v="12"/>
    <n v="2"/>
    <n v="362"/>
  </r>
  <r>
    <x v="13"/>
    <x v="378"/>
    <s v="3rds"/>
    <n v="6"/>
    <n v="7"/>
    <m/>
    <n v="207"/>
  </r>
  <r>
    <x v="13"/>
    <x v="17"/>
    <s v="3rds"/>
    <n v="12"/>
    <n v="14"/>
    <m/>
    <n v="329"/>
  </r>
  <r>
    <x v="13"/>
    <x v="74"/>
    <s v="3rds"/>
    <n v="7"/>
    <n v="9"/>
    <n v="1"/>
    <n v="174"/>
  </r>
  <r>
    <x v="13"/>
    <x v="375"/>
    <s v="3rds"/>
    <n v="2"/>
    <n v="3"/>
    <m/>
    <n v="50"/>
  </r>
  <r>
    <x v="13"/>
    <x v="7"/>
    <s v="3rds"/>
    <n v="1"/>
    <n v="1"/>
    <m/>
    <n v="16"/>
  </r>
  <r>
    <x v="13"/>
    <x v="521"/>
    <s v="3rds"/>
    <n v="12"/>
    <n v="16"/>
    <n v="2"/>
    <n v="189"/>
  </r>
  <r>
    <x v="13"/>
    <x v="102"/>
    <s v="3rds"/>
    <n v="12"/>
    <n v="16"/>
    <n v="3"/>
    <n v="162"/>
  </r>
  <r>
    <x v="13"/>
    <x v="87"/>
    <s v="3rds"/>
    <n v="1"/>
    <n v="1"/>
    <m/>
    <n v="10"/>
  </r>
  <r>
    <x v="13"/>
    <x v="381"/>
    <s v="3rds"/>
    <n v="3"/>
    <n v="3"/>
    <m/>
    <n v="22"/>
  </r>
  <r>
    <x v="13"/>
    <x v="522"/>
    <s v="3rds"/>
    <n v="4"/>
    <n v="6"/>
    <m/>
    <n v="42"/>
  </r>
  <r>
    <x v="13"/>
    <x v="109"/>
    <s v="3rds"/>
    <n v="10"/>
    <n v="14"/>
    <n v="2"/>
    <n v="80"/>
  </r>
  <r>
    <x v="13"/>
    <x v="63"/>
    <s v="3rds"/>
    <n v="10"/>
    <n v="11"/>
    <n v="1"/>
    <n v="63"/>
  </r>
  <r>
    <x v="13"/>
    <x v="376"/>
    <s v="3rds"/>
    <n v="4"/>
    <n v="5"/>
    <m/>
    <n v="24"/>
  </r>
  <r>
    <x v="13"/>
    <x v="363"/>
    <s v="3rds"/>
    <n v="12"/>
    <n v="14"/>
    <n v="7"/>
    <n v="32"/>
  </r>
  <r>
    <x v="13"/>
    <x v="51"/>
    <s v="3rds"/>
    <n v="1"/>
    <n v="1"/>
    <m/>
    <n v="3"/>
  </r>
  <r>
    <x v="13"/>
    <x v="515"/>
    <s v="3rds"/>
    <n v="4"/>
    <n v="5"/>
    <m/>
    <n v="14"/>
  </r>
  <r>
    <x v="13"/>
    <x v="523"/>
    <s v="3rds"/>
    <n v="2"/>
    <n v="2"/>
    <m/>
    <n v="0"/>
  </r>
  <r>
    <x v="13"/>
    <x v="15"/>
    <s v="3rds"/>
    <n v="1"/>
    <n v="1"/>
    <m/>
    <n v="0"/>
  </r>
  <r>
    <x v="14"/>
    <x v="9"/>
    <s v="3rds"/>
    <n v="6"/>
    <n v="8"/>
    <n v="4"/>
    <n v="205"/>
  </r>
  <r>
    <x v="14"/>
    <x v="83"/>
    <s v="3rds"/>
    <n v="3"/>
    <n v="4"/>
    <n v="3"/>
    <n v="29"/>
  </r>
  <r>
    <x v="14"/>
    <x v="53"/>
    <s v="3rds"/>
    <n v="12"/>
    <n v="16"/>
    <m/>
    <n v="453"/>
  </r>
  <r>
    <x v="14"/>
    <x v="74"/>
    <s v="3rds"/>
    <n v="6"/>
    <n v="7"/>
    <n v="2"/>
    <n v="137"/>
  </r>
  <r>
    <x v="14"/>
    <x v="102"/>
    <s v="3rds"/>
    <n v="10"/>
    <n v="12"/>
    <n v="1"/>
    <n v="276"/>
  </r>
  <r>
    <x v="14"/>
    <x v="68"/>
    <s v="3rds"/>
    <n v="4"/>
    <n v="7"/>
    <n v="2"/>
    <n v="123"/>
  </r>
  <r>
    <x v="14"/>
    <x v="58"/>
    <s v="3rds"/>
    <n v="11"/>
    <n v="16"/>
    <n v="2"/>
    <n v="252"/>
  </r>
  <r>
    <x v="14"/>
    <x v="524"/>
    <s v="3rds"/>
    <n v="5"/>
    <n v="6"/>
    <m/>
    <n v="104"/>
  </r>
  <r>
    <x v="14"/>
    <x v="385"/>
    <s v="3rds"/>
    <n v="6"/>
    <n v="7"/>
    <m/>
    <n v="111"/>
  </r>
  <r>
    <x v="14"/>
    <x v="521"/>
    <s v="3rds"/>
    <n v="10"/>
    <n v="10"/>
    <m/>
    <n v="135"/>
  </r>
  <r>
    <x v="14"/>
    <x v="63"/>
    <s v="3rds"/>
    <n v="11"/>
    <n v="11"/>
    <n v="1"/>
    <n v="129"/>
  </r>
  <r>
    <x v="14"/>
    <x v="80"/>
    <s v="3rds"/>
    <n v="1"/>
    <n v="1"/>
    <m/>
    <n v="12"/>
  </r>
  <r>
    <x v="14"/>
    <x v="378"/>
    <s v="3rds"/>
    <n v="6"/>
    <n v="8"/>
    <n v="1"/>
    <n v="83"/>
  </r>
  <r>
    <x v="14"/>
    <x v="7"/>
    <s v="3rds"/>
    <n v="1"/>
    <n v="1"/>
    <m/>
    <n v="9"/>
  </r>
  <r>
    <x v="14"/>
    <x v="363"/>
    <s v="3rds"/>
    <n v="10"/>
    <n v="10"/>
    <n v="4"/>
    <n v="43"/>
  </r>
  <r>
    <x v="14"/>
    <x v="109"/>
    <s v="3rds"/>
    <n v="8"/>
    <n v="7"/>
    <n v="2"/>
    <n v="33"/>
  </r>
  <r>
    <x v="14"/>
    <x v="118"/>
    <s v="3rds"/>
    <n v="6"/>
    <n v="8"/>
    <n v="1"/>
    <n v="39"/>
  </r>
  <r>
    <x v="14"/>
    <x v="51"/>
    <s v="3rds"/>
    <n v="5"/>
    <n v="4"/>
    <n v="1"/>
    <n v="12"/>
  </r>
  <r>
    <x v="14"/>
    <x v="381"/>
    <s v="3rds"/>
    <n v="6"/>
    <n v="6"/>
    <m/>
    <n v="24"/>
  </r>
  <r>
    <x v="14"/>
    <x v="525"/>
    <s v="3rds"/>
    <n v="1"/>
    <n v="1"/>
    <m/>
    <n v="2"/>
  </r>
  <r>
    <x v="14"/>
    <x v="526"/>
    <s v="3rds"/>
    <n v="1"/>
    <n v="1"/>
    <m/>
    <n v="0"/>
  </r>
  <r>
    <x v="14"/>
    <x v="379"/>
    <s v="3rds"/>
    <n v="1"/>
    <n v="1"/>
    <m/>
    <n v="0"/>
  </r>
  <r>
    <x v="15"/>
    <x v="102"/>
    <s v="3rds"/>
    <n v="3"/>
    <n v="4"/>
    <m/>
    <n v="155"/>
  </r>
  <r>
    <x v="15"/>
    <x v="84"/>
    <s v="3rds"/>
    <n v="2"/>
    <n v="2"/>
    <m/>
    <n v="66"/>
  </r>
  <r>
    <x v="15"/>
    <x v="94"/>
    <s v="3rds"/>
    <n v="2"/>
    <n v="3"/>
    <m/>
    <n v="94"/>
  </r>
  <r>
    <x v="15"/>
    <x v="384"/>
    <s v="3rds"/>
    <n v="1"/>
    <n v="2"/>
    <m/>
    <n v="59"/>
  </r>
  <r>
    <x v="15"/>
    <x v="357"/>
    <s v="3rds"/>
    <n v="7"/>
    <n v="7"/>
    <n v="4"/>
    <n v="83"/>
  </r>
  <r>
    <x v="15"/>
    <x v="58"/>
    <s v="3rds"/>
    <n v="10"/>
    <n v="13"/>
    <m/>
    <n v="326"/>
  </r>
  <r>
    <x v="15"/>
    <x v="9"/>
    <s v="3rds"/>
    <n v="1"/>
    <n v="1"/>
    <m/>
    <n v="20"/>
  </r>
  <r>
    <x v="15"/>
    <x v="521"/>
    <s v="3rds"/>
    <n v="2"/>
    <n v="2"/>
    <m/>
    <n v="40"/>
  </r>
  <r>
    <x v="15"/>
    <x v="109"/>
    <s v="3rds"/>
    <n v="3"/>
    <n v="4"/>
    <m/>
    <n v="65"/>
  </r>
  <r>
    <x v="15"/>
    <x v="363"/>
    <s v="3rds"/>
    <n v="10"/>
    <n v="13"/>
    <n v="4"/>
    <n v="130"/>
  </r>
  <r>
    <x v="15"/>
    <x v="527"/>
    <s v="3rds"/>
    <n v="7"/>
    <n v="9"/>
    <m/>
    <n v="128"/>
  </r>
  <r>
    <x v="15"/>
    <x v="63"/>
    <s v="3rds"/>
    <n v="2"/>
    <n v="3"/>
    <n v="1"/>
    <n v="26"/>
  </r>
  <r>
    <x v="15"/>
    <x v="7"/>
    <s v="3rds"/>
    <n v="11"/>
    <n v="12"/>
    <n v="2"/>
    <n v="123"/>
  </r>
  <r>
    <x v="15"/>
    <x v="385"/>
    <s v="3rds"/>
    <n v="4"/>
    <n v="5"/>
    <m/>
    <n v="61"/>
  </r>
  <r>
    <x v="15"/>
    <x v="382"/>
    <s v="3rds"/>
    <n v="6"/>
    <n v="7"/>
    <n v="1"/>
    <n v="72"/>
  </r>
  <r>
    <x v="15"/>
    <x v="528"/>
    <s v="3rds"/>
    <n v="10"/>
    <n v="11"/>
    <n v="1"/>
    <n v="113"/>
  </r>
  <r>
    <x v="15"/>
    <x v="529"/>
    <s v="3rds"/>
    <n v="10"/>
    <n v="10"/>
    <n v="1"/>
    <n v="93"/>
  </r>
  <r>
    <x v="15"/>
    <x v="74"/>
    <s v="3rds"/>
    <n v="1"/>
    <n v="1"/>
    <m/>
    <n v="10"/>
  </r>
  <r>
    <x v="15"/>
    <x v="118"/>
    <s v="3rds"/>
    <n v="11"/>
    <n v="13"/>
    <n v="2"/>
    <n v="104"/>
  </r>
  <r>
    <x v="15"/>
    <x v="530"/>
    <s v="3rds"/>
    <n v="9"/>
    <n v="8"/>
    <m/>
    <n v="41"/>
  </r>
  <r>
    <x v="15"/>
    <x v="112"/>
    <s v="3rds"/>
    <n v="1"/>
    <n v="1"/>
    <m/>
    <n v="3"/>
  </r>
  <r>
    <x v="15"/>
    <x v="80"/>
    <s v="3rds"/>
    <n v="1"/>
    <n v="1"/>
    <m/>
    <n v="0"/>
  </r>
  <r>
    <x v="15"/>
    <x v="380"/>
    <s v="3rds"/>
    <n v="5"/>
    <n v="5"/>
    <n v="2"/>
    <n v="29"/>
  </r>
  <r>
    <x v="15"/>
    <x v="93"/>
    <s v="3rds"/>
    <n v="1"/>
    <n v="1"/>
    <n v="1"/>
    <n v="26"/>
  </r>
  <r>
    <x v="16"/>
    <x v="88"/>
    <s v="3rds"/>
    <n v="2"/>
    <n v="1"/>
    <m/>
    <n v="35"/>
  </r>
  <r>
    <x v="16"/>
    <x v="12"/>
    <s v="3rds"/>
    <n v="11"/>
    <n v="13"/>
    <n v="2"/>
    <n v="363"/>
  </r>
  <r>
    <x v="16"/>
    <x v="53"/>
    <s v="3rds"/>
    <n v="10"/>
    <n v="13"/>
    <n v="1"/>
    <n v="371"/>
  </r>
  <r>
    <x v="16"/>
    <x v="118"/>
    <s v="3rds"/>
    <n v="10"/>
    <n v="12"/>
    <m/>
    <n v="274"/>
  </r>
  <r>
    <x v="16"/>
    <x v="389"/>
    <s v="3rds"/>
    <n v="7"/>
    <n v="7"/>
    <n v="3"/>
    <n v="90"/>
  </r>
  <r>
    <x v="16"/>
    <x v="92"/>
    <s v="3rds"/>
    <n v="3"/>
    <n v="2"/>
    <n v="1"/>
    <n v="19"/>
  </r>
  <r>
    <x v="16"/>
    <x v="363"/>
    <s v="3rds"/>
    <n v="8"/>
    <n v="9"/>
    <m/>
    <n v="149"/>
  </r>
  <r>
    <x v="16"/>
    <x v="392"/>
    <s v="3rds"/>
    <n v="3"/>
    <n v="2"/>
    <n v="1"/>
    <n v="16"/>
  </r>
  <r>
    <x v="16"/>
    <x v="58"/>
    <s v="3rds"/>
    <n v="12"/>
    <n v="14"/>
    <n v="1"/>
    <n v="180"/>
  </r>
  <r>
    <x v="16"/>
    <x v="531"/>
    <s v="3rds"/>
    <n v="7"/>
    <n v="5"/>
    <n v="1"/>
    <n v="47"/>
  </r>
  <r>
    <x v="16"/>
    <x v="532"/>
    <s v="3rds"/>
    <n v="4"/>
    <n v="2"/>
    <n v="1"/>
    <n v="11"/>
  </r>
  <r>
    <x v="16"/>
    <x v="112"/>
    <s v="3rds"/>
    <n v="4"/>
    <n v="6"/>
    <n v="1"/>
    <n v="54"/>
  </r>
  <r>
    <x v="16"/>
    <x v="533"/>
    <s v="3rds"/>
    <n v="8"/>
    <n v="8"/>
    <n v="3"/>
    <n v="53"/>
  </r>
  <r>
    <x v="16"/>
    <x v="100"/>
    <s v="3rds"/>
    <n v="3"/>
    <n v="4"/>
    <m/>
    <n v="39"/>
  </r>
  <r>
    <x v="16"/>
    <x v="385"/>
    <s v="3rds"/>
    <n v="3"/>
    <n v="3"/>
    <n v="1"/>
    <n v="19"/>
  </r>
  <r>
    <x v="16"/>
    <x v="373"/>
    <s v="3rds"/>
    <n v="3"/>
    <n v="2"/>
    <m/>
    <n v="19"/>
  </r>
  <r>
    <x v="16"/>
    <x v="534"/>
    <s v="3rds"/>
    <n v="8"/>
    <n v="10"/>
    <n v="1"/>
    <n v="77"/>
  </r>
  <r>
    <x v="16"/>
    <x v="535"/>
    <s v="3rds"/>
    <n v="7"/>
    <n v="5"/>
    <n v="1"/>
    <n v="32"/>
  </r>
  <r>
    <x v="16"/>
    <x v="111"/>
    <s v="3rds"/>
    <n v="1"/>
    <n v="1"/>
    <m/>
    <n v="7"/>
  </r>
  <r>
    <x v="16"/>
    <x v="109"/>
    <s v="3rds"/>
    <n v="3"/>
    <n v="5"/>
    <m/>
    <n v="35"/>
  </r>
  <r>
    <x v="16"/>
    <x v="527"/>
    <s v="3rds"/>
    <n v="7"/>
    <n v="8"/>
    <m/>
    <n v="48"/>
  </r>
  <r>
    <x v="16"/>
    <x v="394"/>
    <s v="3rds"/>
    <n v="1"/>
    <n v="1"/>
    <m/>
    <n v="5"/>
  </r>
  <r>
    <x v="16"/>
    <x v="380"/>
    <s v="3rds"/>
    <n v="4"/>
    <n v="3"/>
    <m/>
    <n v="11"/>
  </r>
  <r>
    <x v="16"/>
    <x v="536"/>
    <s v="3rds"/>
    <n v="2"/>
    <n v="1"/>
    <n v="1"/>
    <n v="0"/>
  </r>
  <r>
    <x v="16"/>
    <x v="63"/>
    <s v="3rds"/>
    <n v="1"/>
    <s v="DNB"/>
    <m/>
    <m/>
  </r>
  <r>
    <x v="17"/>
    <x v="394"/>
    <s v="3rds"/>
    <n v="3"/>
    <n v="3"/>
    <n v="2"/>
    <n v="57"/>
  </r>
  <r>
    <x v="17"/>
    <x v="537"/>
    <s v="3rds"/>
    <n v="1"/>
    <n v="1"/>
    <m/>
    <n v="43"/>
  </r>
  <r>
    <x v="17"/>
    <x v="126"/>
    <s v="3rds"/>
    <n v="4"/>
    <n v="5"/>
    <n v="4"/>
    <n v="39"/>
  </r>
  <r>
    <x v="17"/>
    <x v="95"/>
    <s v="3rds"/>
    <n v="6"/>
    <n v="8"/>
    <n v="1"/>
    <n v="262"/>
  </r>
  <r>
    <x v="17"/>
    <x v="58"/>
    <s v="3rds"/>
    <n v="9"/>
    <n v="10"/>
    <m/>
    <n v="323"/>
  </r>
  <r>
    <x v="17"/>
    <x v="92"/>
    <s v="3rds"/>
    <n v="9"/>
    <n v="9"/>
    <m/>
    <n v="268"/>
  </r>
  <r>
    <x v="17"/>
    <x v="98"/>
    <s v="3rds"/>
    <n v="1"/>
    <n v="1"/>
    <m/>
    <n v="28"/>
  </r>
  <r>
    <x v="17"/>
    <x v="53"/>
    <s v="3rds"/>
    <n v="11"/>
    <n v="12"/>
    <m/>
    <n v="311"/>
  </r>
  <r>
    <x v="17"/>
    <x v="356"/>
    <s v="3rds"/>
    <n v="4"/>
    <n v="4"/>
    <n v="1"/>
    <n v="73"/>
  </r>
  <r>
    <x v="17"/>
    <x v="103"/>
    <s v="3rds"/>
    <n v="8"/>
    <n v="9"/>
    <n v="3"/>
    <n v="139"/>
  </r>
  <r>
    <x v="17"/>
    <x v="390"/>
    <s v="3rds"/>
    <n v="4"/>
    <n v="5"/>
    <n v="1"/>
    <n v="90"/>
  </r>
  <r>
    <x v="17"/>
    <x v="12"/>
    <s v="3rds"/>
    <n v="8"/>
    <n v="6"/>
    <n v="1"/>
    <n v="99"/>
  </r>
  <r>
    <x v="17"/>
    <x v="118"/>
    <s v="3rds"/>
    <n v="1"/>
    <n v="1"/>
    <m/>
    <n v="15"/>
  </r>
  <r>
    <x v="17"/>
    <x v="529"/>
    <s v="3rds"/>
    <n v="4"/>
    <n v="4"/>
    <m/>
    <n v="59"/>
  </r>
  <r>
    <x v="17"/>
    <x v="111"/>
    <s v="3rds"/>
    <n v="5"/>
    <n v="4"/>
    <n v="2"/>
    <n v="25"/>
  </r>
  <r>
    <x v="17"/>
    <x v="392"/>
    <s v="3rds"/>
    <n v="3"/>
    <n v="1"/>
    <m/>
    <n v="12"/>
  </r>
  <r>
    <x v="17"/>
    <x v="389"/>
    <s v="3rds"/>
    <n v="7"/>
    <n v="6"/>
    <n v="1"/>
    <n v="52"/>
  </r>
  <r>
    <x v="17"/>
    <x v="161"/>
    <s v="3rds"/>
    <n v="8"/>
    <n v="10"/>
    <n v="3"/>
    <n v="71"/>
  </r>
  <r>
    <x v="17"/>
    <x v="363"/>
    <s v="3rds"/>
    <n v="10"/>
    <n v="9"/>
    <m/>
    <n v="85"/>
  </r>
  <r>
    <x v="17"/>
    <x v="380"/>
    <s v="3rds"/>
    <n v="1"/>
    <n v="1"/>
    <m/>
    <n v="8"/>
  </r>
  <r>
    <x v="17"/>
    <x v="9"/>
    <s v="3rds"/>
    <n v="1"/>
    <n v="1"/>
    <m/>
    <n v="8"/>
  </r>
  <r>
    <x v="17"/>
    <x v="1"/>
    <s v="3rds"/>
    <n v="1"/>
    <n v="1"/>
    <m/>
    <n v="6"/>
  </r>
  <r>
    <x v="17"/>
    <x v="177"/>
    <s v="3rds"/>
    <n v="1"/>
    <n v="1"/>
    <m/>
    <n v="4"/>
  </r>
  <r>
    <x v="17"/>
    <x v="395"/>
    <s v="3rds"/>
    <n v="4"/>
    <n v="3"/>
    <n v="1"/>
    <n v="5"/>
  </r>
  <r>
    <x v="17"/>
    <x v="63"/>
    <s v="3rds"/>
    <n v="1"/>
    <n v="1"/>
    <m/>
    <n v="2"/>
  </r>
  <r>
    <x v="17"/>
    <x v="109"/>
    <s v="3rds"/>
    <n v="1"/>
    <n v="1"/>
    <m/>
    <n v="2"/>
  </r>
  <r>
    <x v="17"/>
    <x v="96"/>
    <s v="3rds"/>
    <n v="2"/>
    <n v="1"/>
    <n v="1"/>
    <n v="0"/>
  </r>
  <r>
    <x v="17"/>
    <x v="538"/>
    <s v="3rds"/>
    <n v="1"/>
    <n v="1"/>
    <m/>
    <n v="0"/>
  </r>
  <r>
    <x v="17"/>
    <x v="527"/>
    <s v="3rds"/>
    <n v="1"/>
    <s v="DNB"/>
    <m/>
    <n v="0"/>
  </r>
  <r>
    <x v="17"/>
    <x v="94"/>
    <s v="3rds"/>
    <n v="1"/>
    <s v="DNB"/>
    <m/>
    <n v="0"/>
  </r>
  <r>
    <x v="18"/>
    <x v="131"/>
    <s v="3rds"/>
    <n v="5"/>
    <n v="4"/>
    <n v="2"/>
    <n v="110"/>
  </r>
  <r>
    <x v="18"/>
    <x v="96"/>
    <s v="3rds"/>
    <n v="6"/>
    <n v="4"/>
    <n v="2"/>
    <n v="108"/>
  </r>
  <r>
    <x v="18"/>
    <x v="539"/>
    <s v="3rds"/>
    <n v="5"/>
    <n v="6"/>
    <m/>
    <n v="313"/>
  </r>
  <r>
    <x v="18"/>
    <x v="53"/>
    <s v="3rds"/>
    <n v="11"/>
    <n v="12"/>
    <n v="2"/>
    <n v="460"/>
  </r>
  <r>
    <x v="18"/>
    <x v="103"/>
    <s v="3rds"/>
    <n v="5"/>
    <n v="6"/>
    <m/>
    <n v="253"/>
  </r>
  <r>
    <x v="18"/>
    <x v="356"/>
    <s v="3rds"/>
    <n v="8"/>
    <n v="7"/>
    <n v="2"/>
    <n v="174"/>
  </r>
  <r>
    <x v="18"/>
    <x v="63"/>
    <s v="3rds"/>
    <n v="6"/>
    <n v="3"/>
    <m/>
    <n v="96"/>
  </r>
  <r>
    <x v="18"/>
    <x v="58"/>
    <s v="3rds"/>
    <n v="10"/>
    <n v="12"/>
    <m/>
    <n v="354"/>
  </r>
  <r>
    <x v="18"/>
    <x v="399"/>
    <s v="3rds"/>
    <n v="7"/>
    <n v="9"/>
    <n v="2"/>
    <n v="156"/>
  </r>
  <r>
    <x v="18"/>
    <x v="126"/>
    <s v="3rds"/>
    <n v="6"/>
    <n v="6"/>
    <n v="1"/>
    <n v="104"/>
  </r>
  <r>
    <x v="18"/>
    <x v="540"/>
    <s v="3rds"/>
    <n v="8"/>
    <n v="9"/>
    <n v="4"/>
    <n v="138"/>
  </r>
  <r>
    <x v="18"/>
    <x v="12"/>
    <s v="3rds"/>
    <n v="8"/>
    <n v="7"/>
    <n v="2"/>
    <n v="95"/>
  </r>
  <r>
    <x v="18"/>
    <x v="88"/>
    <s v="3rds"/>
    <n v="2"/>
    <n v="1"/>
    <m/>
    <n v="16"/>
  </r>
  <r>
    <x v="18"/>
    <x v="101"/>
    <s v="3rds"/>
    <n v="5"/>
    <n v="6"/>
    <n v="1"/>
    <n v="72"/>
  </r>
  <r>
    <x v="18"/>
    <x v="112"/>
    <s v="3rds"/>
    <n v="4"/>
    <n v="3"/>
    <m/>
    <n v="42"/>
  </r>
  <r>
    <x v="18"/>
    <x v="541"/>
    <s v="3rds"/>
    <n v="6"/>
    <n v="8"/>
    <n v="2"/>
    <n v="74"/>
  </r>
  <r>
    <x v="18"/>
    <x v="397"/>
    <s v="3rds"/>
    <n v="3"/>
    <n v="3"/>
    <n v="1"/>
    <n v="24"/>
  </r>
  <r>
    <x v="18"/>
    <x v="527"/>
    <s v="3rds"/>
    <n v="2"/>
    <n v="2"/>
    <m/>
    <n v="15"/>
  </r>
  <r>
    <x v="18"/>
    <x v="542"/>
    <s v="3rds"/>
    <n v="2"/>
    <n v="3"/>
    <n v="1"/>
    <n v="11"/>
  </r>
  <r>
    <x v="18"/>
    <x v="161"/>
    <s v="3rds"/>
    <n v="4"/>
    <n v="4"/>
    <m/>
    <n v="13"/>
  </r>
  <r>
    <x v="18"/>
    <x v="543"/>
    <s v="3rds"/>
    <n v="1"/>
    <n v="1"/>
    <m/>
    <n v="3"/>
  </r>
  <r>
    <x v="18"/>
    <x v="544"/>
    <s v="3rds"/>
    <n v="1"/>
    <n v="1"/>
    <m/>
    <n v="2"/>
  </r>
  <r>
    <x v="18"/>
    <x v="389"/>
    <s v="3rds"/>
    <n v="1"/>
    <n v="1"/>
    <m/>
    <n v="1"/>
  </r>
  <r>
    <x v="18"/>
    <x v="128"/>
    <s v="3rds"/>
    <n v="1"/>
    <n v="1"/>
    <n v="1"/>
    <n v="2"/>
  </r>
  <r>
    <x v="18"/>
    <x v="111"/>
    <s v="3rds"/>
    <n v="1"/>
    <n v="1"/>
    <m/>
    <n v="0"/>
  </r>
  <r>
    <x v="18"/>
    <x v="92"/>
    <s v="3rds"/>
    <n v="2"/>
    <s v="DNB"/>
    <m/>
    <n v="0"/>
  </r>
  <r>
    <x v="19"/>
    <x v="400"/>
    <s v="3rds"/>
    <n v="4"/>
    <n v="5"/>
    <n v="3"/>
    <n v="148"/>
  </r>
  <r>
    <x v="19"/>
    <x v="95"/>
    <s v="3rds"/>
    <n v="6"/>
    <n v="8"/>
    <n v="2"/>
    <n v="354"/>
  </r>
  <r>
    <x v="19"/>
    <x v="111"/>
    <s v="3rds"/>
    <n v="3"/>
    <n v="3"/>
    <n v="1"/>
    <n v="103"/>
  </r>
  <r>
    <x v="19"/>
    <x v="117"/>
    <s v="3rds"/>
    <n v="6"/>
    <n v="9"/>
    <n v="2"/>
    <n v="288"/>
  </r>
  <r>
    <x v="19"/>
    <x v="401"/>
    <s v="3rds"/>
    <n v="11"/>
    <n v="15"/>
    <n v="3"/>
    <n v="342"/>
  </r>
  <r>
    <x v="19"/>
    <x v="527"/>
    <s v="3rds"/>
    <n v="6"/>
    <n v="3"/>
    <n v="1"/>
    <n v="46"/>
  </r>
  <r>
    <x v="19"/>
    <x v="545"/>
    <s v="3rds"/>
    <n v="6"/>
    <n v="8"/>
    <m/>
    <n v="169"/>
  </r>
  <r>
    <x v="19"/>
    <x v="163"/>
    <s v="3rds"/>
    <n v="5"/>
    <n v="7"/>
    <m/>
    <n v="135"/>
  </r>
  <r>
    <x v="19"/>
    <x v="546"/>
    <s v="3rds"/>
    <n v="6"/>
    <n v="5"/>
    <m/>
    <n v="95"/>
  </r>
  <r>
    <x v="19"/>
    <x v="12"/>
    <s v="3rds"/>
    <n v="12"/>
    <n v="9"/>
    <n v="2"/>
    <n v="132"/>
  </r>
  <r>
    <x v="19"/>
    <x v="53"/>
    <s v="3rds"/>
    <n v="13"/>
    <n v="15"/>
    <n v="1"/>
    <n v="265"/>
  </r>
  <r>
    <x v="19"/>
    <x v="118"/>
    <s v="3rds"/>
    <n v="13"/>
    <n v="15"/>
    <n v="3"/>
    <n v="210"/>
  </r>
  <r>
    <x v="19"/>
    <x v="131"/>
    <s v="3rds"/>
    <n v="7"/>
    <n v="4"/>
    <m/>
    <n v="56"/>
  </r>
  <r>
    <x v="19"/>
    <x v="126"/>
    <s v="3rds"/>
    <n v="5"/>
    <n v="6"/>
    <m/>
    <n v="74"/>
  </r>
  <r>
    <x v="19"/>
    <x v="540"/>
    <s v="3rds"/>
    <n v="3"/>
    <n v="3"/>
    <n v="1"/>
    <n v="23"/>
  </r>
  <r>
    <x v="19"/>
    <x v="375"/>
    <s v="3rds"/>
    <n v="2"/>
    <n v="3"/>
    <m/>
    <n v="34"/>
  </r>
  <r>
    <x v="19"/>
    <x v="92"/>
    <s v="3rds"/>
    <n v="5"/>
    <n v="6"/>
    <m/>
    <n v="51"/>
  </r>
  <r>
    <x v="19"/>
    <x v="397"/>
    <s v="3rds"/>
    <n v="10"/>
    <n v="7"/>
    <n v="2"/>
    <n v="40"/>
  </r>
  <r>
    <x v="19"/>
    <x v="58"/>
    <s v="3rds"/>
    <n v="3"/>
    <n v="4"/>
    <m/>
    <n v="31"/>
  </r>
  <r>
    <x v="19"/>
    <x v="402"/>
    <s v="3rds"/>
    <n v="3"/>
    <n v="3"/>
    <n v="2"/>
    <n v="7"/>
  </r>
  <r>
    <x v="19"/>
    <x v="399"/>
    <s v="3rds"/>
    <n v="2"/>
    <n v="2"/>
    <m/>
    <n v="9"/>
  </r>
  <r>
    <x v="19"/>
    <x v="101"/>
    <s v="3rds"/>
    <n v="2"/>
    <n v="1"/>
    <m/>
    <n v="4"/>
  </r>
  <r>
    <x v="19"/>
    <x v="109"/>
    <s v="3rds"/>
    <n v="1"/>
    <n v="1"/>
    <m/>
    <n v="18"/>
  </r>
  <r>
    <x v="19"/>
    <x v="9"/>
    <s v="3rds"/>
    <n v="1"/>
    <n v="1"/>
    <m/>
    <n v="12"/>
  </r>
  <r>
    <x v="19"/>
    <x v="130"/>
    <s v="3rds"/>
    <n v="1"/>
    <n v="1"/>
    <m/>
    <n v="4"/>
  </r>
  <r>
    <x v="19"/>
    <x v="421"/>
    <s v="3rds"/>
    <n v="1"/>
    <n v="1"/>
    <n v="1"/>
    <n v="1"/>
  </r>
  <r>
    <x v="19"/>
    <x v="547"/>
    <s v="3rds"/>
    <n v="1"/>
    <n v="1"/>
    <m/>
    <n v="5"/>
  </r>
  <r>
    <x v="19"/>
    <x v="356"/>
    <s v="3rds"/>
    <n v="1"/>
    <n v="1"/>
    <m/>
    <n v="1"/>
  </r>
  <r>
    <x v="19"/>
    <x v="532"/>
    <s v="3rds"/>
    <n v="3"/>
    <n v="1"/>
    <n v="1"/>
    <n v="3"/>
  </r>
  <r>
    <x v="19"/>
    <x v="543"/>
    <s v="3rds"/>
    <n v="2"/>
    <n v="1"/>
    <m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B553" firstHeaderRow="1" firstDataRow="2" firstDataCol="1"/>
  <pivotFields count="7">
    <pivotField axis="axisCol" showAll="0">
      <items count="53">
        <item x="44"/>
        <item x="45"/>
        <item x="46"/>
        <item x="47"/>
        <item x="48"/>
        <item x="49"/>
        <item x="50"/>
        <item x="7"/>
        <item x="8"/>
        <item x="6"/>
        <item x="5"/>
        <item x="4"/>
        <item x="3"/>
        <item x="2"/>
        <item x="1"/>
        <item x="51"/>
        <item x="0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549">
        <item x="323"/>
        <item x="47"/>
        <item x="315"/>
        <item x="333"/>
        <item x="81"/>
        <item x="311"/>
        <item x="172"/>
        <item x="483"/>
        <item x="202"/>
        <item x="320"/>
        <item x="41"/>
        <item x="6"/>
        <item x="418"/>
        <item x="263"/>
        <item x="240"/>
        <item x="445"/>
        <item x="490"/>
        <item x="219"/>
        <item x="432"/>
        <item x="139"/>
        <item x="98"/>
        <item x="196"/>
        <item x="458"/>
        <item x="55"/>
        <item x="168"/>
        <item x="82"/>
        <item x="463"/>
        <item x="525"/>
        <item x="381"/>
        <item x="391"/>
        <item x="51"/>
        <item x="488"/>
        <item x="546"/>
        <item x="218"/>
        <item x="204"/>
        <item x="384"/>
        <item x="216"/>
        <item x="277"/>
        <item x="265"/>
        <item x="159"/>
        <item x="136"/>
        <item x="200"/>
        <item x="299"/>
        <item x="248"/>
        <item x="334"/>
        <item x="20"/>
        <item x="374"/>
        <item x="201"/>
        <item x="505"/>
        <item x="207"/>
        <item x="4"/>
        <item x="38"/>
        <item x="297"/>
        <item x="329"/>
        <item x="388"/>
        <item x="70"/>
        <item x="461"/>
        <item x="185"/>
        <item x="90"/>
        <item x="469"/>
        <item x="346"/>
        <item x="43"/>
        <item x="100"/>
        <item x="407"/>
        <item x="337"/>
        <item x="339"/>
        <item x="293"/>
        <item x="288"/>
        <item x="287"/>
        <item x="59"/>
        <item x="510"/>
        <item x="455"/>
        <item x="180"/>
        <item x="431"/>
        <item x="319"/>
        <item x="60"/>
        <item x="472"/>
        <item x="342"/>
        <item x="294"/>
        <item x="380"/>
        <item x="353"/>
        <item x="22"/>
        <item x="127"/>
        <item x="415"/>
        <item x="439"/>
        <item x="279"/>
        <item x="189"/>
        <item x="26"/>
        <item x="36"/>
        <item x="475"/>
        <item x="247"/>
        <item x="182"/>
        <item x="528"/>
        <item x="241"/>
        <item x="460"/>
        <item x="358"/>
        <item x="471"/>
        <item x="146"/>
        <item x="238"/>
        <item x="163"/>
        <item x="477"/>
        <item x="169"/>
        <item x="324"/>
        <item x="305"/>
        <item x="118"/>
        <item x="344"/>
        <item x="161"/>
        <item x="375"/>
        <item x="487"/>
        <item x="335"/>
        <item x="506"/>
        <item x="462"/>
        <item x="400"/>
        <item x="382"/>
        <item x="454"/>
        <item x="259"/>
        <item x="75"/>
        <item x="476"/>
        <item x="307"/>
        <item x="208"/>
        <item x="514"/>
        <item x="393"/>
        <item x="132"/>
        <item x="481"/>
        <item x="209"/>
        <item x="53"/>
        <item x="465"/>
        <item x="537"/>
        <item x="399"/>
        <item x="149"/>
        <item x="271"/>
        <item x="325"/>
        <item x="69"/>
        <item x="345"/>
        <item x="62"/>
        <item x="54"/>
        <item x="314"/>
        <item x="535"/>
        <item x="289"/>
        <item x="371"/>
        <item x="392"/>
        <item x="210"/>
        <item x="128"/>
        <item x="195"/>
        <item x="443"/>
        <item x="523"/>
        <item x="422"/>
        <item x="357"/>
        <item x="17"/>
        <item x="419"/>
        <item x="496"/>
        <item x="206"/>
        <item x="498"/>
        <item x="117"/>
        <item x="124"/>
        <item x="497"/>
        <item x="184"/>
        <item x="368"/>
        <item x="167"/>
        <item x="480"/>
        <item x="423"/>
        <item x="447"/>
        <item x="74"/>
        <item x="417"/>
        <item x="349"/>
        <item x="377"/>
        <item x="89"/>
        <item x="102"/>
        <item x="300"/>
        <item x="252"/>
        <item x="28"/>
        <item x="412"/>
        <item x="77"/>
        <item x="84"/>
        <item x="120"/>
        <item x="452"/>
        <item x="170"/>
        <item x="425"/>
        <item x="473"/>
        <item x="501"/>
        <item x="372"/>
        <item x="133"/>
        <item x="379"/>
        <item x="181"/>
        <item x="166"/>
        <item x="341"/>
        <item x="331"/>
        <item x="298"/>
        <item x="192"/>
        <item x="313"/>
        <item x="148"/>
        <item x="83"/>
        <item x="158"/>
        <item x="416"/>
        <item x="290"/>
        <item x="155"/>
        <item x="246"/>
        <item x="350"/>
        <item x="73"/>
        <item x="533"/>
        <item x="176"/>
        <item x="426"/>
        <item x="58"/>
        <item x="309"/>
        <item x="80"/>
        <item x="143"/>
        <item x="354"/>
        <item x="280"/>
        <item x="269"/>
        <item x="409"/>
        <item x="520"/>
        <item x="223"/>
        <item x="217"/>
        <item x="215"/>
        <item x="145"/>
        <item x="152"/>
        <item x="484"/>
        <item x="270"/>
        <item x="187"/>
        <item x="318"/>
        <item x="110"/>
        <item x="421"/>
        <item x="56"/>
        <item x="378"/>
        <item x="190"/>
        <item x="504"/>
        <item x="385"/>
        <item x="121"/>
        <item x="126"/>
        <item x="96"/>
        <item x="87"/>
        <item x="519"/>
        <item x="518"/>
        <item x="10"/>
        <item x="255"/>
        <item x="395"/>
        <item x="543"/>
        <item x="237"/>
        <item x="233"/>
        <item x="122"/>
        <item x="282"/>
        <item x="352"/>
        <item x="130"/>
        <item x="503"/>
        <item x="539"/>
        <item x="398"/>
        <item x="317"/>
        <item x="276"/>
        <item x="78"/>
        <item x="402"/>
        <item x="330"/>
        <item x="1"/>
        <item x="262"/>
        <item x="364"/>
        <item x="79"/>
        <item x="408"/>
        <item x="450"/>
        <item x="502"/>
        <item x="164"/>
        <item x="186"/>
        <item x="235"/>
        <item x="24"/>
        <item x="373"/>
        <item x="386"/>
        <item x="522"/>
        <item x="115"/>
        <item x="162"/>
        <item x="401"/>
        <item x="267"/>
        <item x="256"/>
        <item x="242"/>
        <item x="493"/>
        <item x="85"/>
        <item x="178"/>
        <item x="147"/>
        <item x="524"/>
        <item x="156"/>
        <item x="438"/>
        <item x="64"/>
        <item x="369"/>
        <item x="113"/>
        <item x="515"/>
        <item x="370"/>
        <item x="526"/>
        <item x="45"/>
        <item x="272"/>
        <item x="509"/>
        <item x="367"/>
        <item x="16"/>
        <item x="531"/>
        <item x="470"/>
        <item x="239"/>
        <item x="134"/>
        <item x="468"/>
        <item x="116"/>
        <item x="88"/>
        <item x="430"/>
        <item x="12"/>
        <item x="112"/>
        <item x="253"/>
        <item x="258"/>
        <item x="414"/>
        <item x="332"/>
        <item x="49"/>
        <item x="296"/>
        <item x="76"/>
        <item x="40"/>
        <item x="474"/>
        <item x="66"/>
        <item x="48"/>
        <item x="464"/>
        <item x="103"/>
        <item x="104"/>
        <item x="35"/>
        <item x="261"/>
        <item x="171"/>
        <item x="61"/>
        <item x="457"/>
        <item x="105"/>
        <item x="433"/>
        <item x="456"/>
        <item x="278"/>
        <item x="336"/>
        <item x="326"/>
        <item x="529"/>
        <item x="86"/>
        <item x="91"/>
        <item x="303"/>
        <item x="46"/>
        <item x="123"/>
        <item x="101"/>
        <item x="65"/>
        <item x="362"/>
        <item x="361"/>
        <item x="9"/>
        <item x="15"/>
        <item x="292"/>
        <item x="286"/>
        <item x="285"/>
        <item x="175"/>
        <item x="482"/>
        <item x="322"/>
        <item x="249"/>
        <item x="94"/>
        <item x="406"/>
        <item x="131"/>
        <item x="532"/>
        <item x="338"/>
        <item x="363"/>
        <item x="306"/>
        <item x="107"/>
        <item x="157"/>
        <item x="437"/>
        <item x="516"/>
        <item x="444"/>
        <item x="428"/>
        <item x="351"/>
        <item x="222"/>
        <item x="489"/>
        <item x="479"/>
        <item x="67"/>
        <item x="198"/>
        <item x="491"/>
        <item x="220"/>
        <item x="52"/>
        <item x="441"/>
        <item x="137"/>
        <item x="266"/>
        <item x="257"/>
        <item x="251"/>
        <item x="29"/>
        <item x="302"/>
        <item x="390"/>
        <item x="99"/>
        <item x="511"/>
        <item x="321"/>
        <item x="420"/>
        <item x="404"/>
        <item x="347"/>
        <item x="343"/>
        <item x="427"/>
        <item x="68"/>
        <item x="19"/>
        <item x="366"/>
        <item x="413"/>
        <item x="183"/>
        <item x="31"/>
        <item x="0"/>
        <item x="144"/>
        <item x="236"/>
        <item x="119"/>
        <item x="221"/>
        <item x="231"/>
        <item x="234"/>
        <item x="109"/>
        <item x="492"/>
        <item x="153"/>
        <item x="108"/>
        <item x="274"/>
        <item x="273"/>
        <item x="507"/>
        <item x="93"/>
        <item x="151"/>
        <item x="173"/>
        <item x="486"/>
        <item x="92"/>
        <item x="227"/>
        <item x="348"/>
        <item x="449"/>
        <item x="150"/>
        <item x="72"/>
        <item x="527"/>
        <item x="50"/>
        <item x="436"/>
        <item x="410"/>
        <item x="435"/>
        <item x="494"/>
        <item x="205"/>
        <item x="160"/>
        <item x="446"/>
        <item x="268"/>
        <item x="33"/>
        <item x="340"/>
        <item x="534"/>
        <item x="57"/>
        <item x="264"/>
        <item x="95"/>
        <item x="71"/>
        <item x="365"/>
        <item x="405"/>
        <item x="197"/>
        <item x="191"/>
        <item x="228"/>
        <item x="5"/>
        <item x="8"/>
        <item x="18"/>
        <item x="499"/>
        <item x="442"/>
        <item x="244"/>
        <item x="316"/>
        <item x="226"/>
        <item x="37"/>
        <item x="376"/>
        <item x="517"/>
        <item x="310"/>
        <item x="478"/>
        <item x="199"/>
        <item x="508"/>
        <item x="42"/>
        <item x="466"/>
        <item x="30"/>
        <item x="448"/>
        <item x="165"/>
        <item x="229"/>
        <item x="495"/>
        <item x="214"/>
        <item x="521"/>
        <item x="512"/>
        <item x="230"/>
        <item x="194"/>
        <item x="23"/>
        <item x="188"/>
        <item x="424"/>
        <item x="295"/>
        <item x="260"/>
        <item x="541"/>
        <item x="44"/>
        <item x="536"/>
        <item x="27"/>
        <item x="327"/>
        <item x="3"/>
        <item x="129"/>
        <item x="434"/>
        <item x="14"/>
        <item x="21"/>
        <item x="304"/>
        <item x="429"/>
        <item x="328"/>
        <item x="32"/>
        <item x="245"/>
        <item x="141"/>
        <item x="25"/>
        <item x="11"/>
        <item x="39"/>
        <item x="451"/>
        <item x="396"/>
        <item x="542"/>
        <item x="544"/>
        <item x="359"/>
        <item x="154"/>
        <item x="545"/>
        <item x="97"/>
        <item x="440"/>
        <item x="179"/>
        <item x="387"/>
        <item x="389"/>
        <item x="467"/>
        <item x="254"/>
        <item x="225"/>
        <item x="411"/>
        <item x="125"/>
        <item x="203"/>
        <item x="114"/>
        <item x="540"/>
        <item x="211"/>
        <item x="224"/>
        <item x="281"/>
        <item x="308"/>
        <item x="7"/>
        <item x="193"/>
        <item x="142"/>
        <item x="301"/>
        <item x="403"/>
        <item x="547"/>
        <item x="283"/>
        <item x="530"/>
        <item x="2"/>
        <item x="213"/>
        <item x="356"/>
        <item x="177"/>
        <item x="459"/>
        <item x="34"/>
        <item x="106"/>
        <item x="275"/>
        <item x="250"/>
        <item x="63"/>
        <item x="111"/>
        <item x="513"/>
        <item x="453"/>
        <item x="174"/>
        <item x="138"/>
        <item x="284"/>
        <item x="500"/>
        <item x="538"/>
        <item x="243"/>
        <item x="355"/>
        <item x="232"/>
        <item x="394"/>
        <item x="383"/>
        <item x="485"/>
        <item x="291"/>
        <item x="312"/>
        <item x="13"/>
        <item x="140"/>
        <item x="360"/>
        <item x="212"/>
        <item x="135"/>
        <item x="397"/>
        <item t="default"/>
      </items>
    </pivotField>
    <pivotField showAll="0"/>
    <pivotField dataField="1" showAll="0"/>
    <pivotField showAll="0"/>
    <pivotField showAll="0"/>
    <pivotField showAll="0"/>
  </pivotFields>
  <rowFields count="1">
    <field x="1"/>
  </rowFields>
  <rowItems count="5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 t="grand">
      <x/>
    </i>
  </rowItems>
  <colFields count="1">
    <field x="0"/>
  </colFields>
  <colItems count="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 t="grand">
      <x/>
    </i>
  </colItems>
  <dataFields count="1">
    <dataField name="Sum of Games" fld="3" baseField="1" baseItem="52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Relationship Id="rId4" Type="http://schemas.openxmlformats.org/officeDocument/2006/relationships/ctrlProp" Target="../ctrlProps/ctrlProp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2507"/>
  <sheetViews>
    <sheetView topLeftCell="B1" workbookViewId="0">
      <selection activeCell="F842" sqref="F842"/>
    </sheetView>
  </sheetViews>
  <sheetFormatPr defaultRowHeight="12.75" x14ac:dyDescent="0.2"/>
  <cols>
    <col min="1" max="1" width="30.5703125" customWidth="1"/>
    <col min="2" max="2" width="18.85546875" customWidth="1"/>
    <col min="3" max="3" width="8.140625" customWidth="1"/>
    <col min="4" max="4" width="18.7109375" customWidth="1"/>
    <col min="5" max="5" width="10.140625" customWidth="1"/>
    <col min="6" max="6" width="18.85546875" style="1" customWidth="1"/>
    <col min="7" max="7" width="5.7109375" customWidth="1"/>
    <col min="8" max="8" width="8.140625" bestFit="1" customWidth="1"/>
    <col min="9" max="9" width="4.5703125" customWidth="1"/>
    <col min="10" max="10" width="9.5703125" style="40" bestFit="1" customWidth="1"/>
    <col min="11" max="11" width="14.28515625" bestFit="1" customWidth="1"/>
    <col min="14" max="14" width="24.5703125" customWidth="1"/>
  </cols>
  <sheetData>
    <row r="1" spans="1:14" x14ac:dyDescent="0.2">
      <c r="A1" s="3"/>
      <c r="B1" s="19" t="s">
        <v>1225</v>
      </c>
      <c r="C1" s="3"/>
      <c r="D1" s="12" t="s">
        <v>8</v>
      </c>
      <c r="E1" s="12" t="s">
        <v>9</v>
      </c>
      <c r="F1" s="12" t="str">
        <f t="shared" ref="F1" si="0">D1&amp;" "&amp;E1</f>
        <v>Abamasiriwardama Buddy</v>
      </c>
      <c r="G1" s="6">
        <v>721</v>
      </c>
      <c r="H1" s="3" t="s">
        <v>10</v>
      </c>
      <c r="I1" s="13">
        <v>11</v>
      </c>
      <c r="J1" s="41" t="s">
        <v>11</v>
      </c>
      <c r="K1" s="3" t="s">
        <v>12</v>
      </c>
      <c r="L1" s="3"/>
      <c r="M1" s="3"/>
    </row>
    <row r="2" spans="1:14" hidden="1" x14ac:dyDescent="0.2">
      <c r="A2" s="3" t="s">
        <v>13</v>
      </c>
      <c r="B2" s="19" t="s">
        <v>14</v>
      </c>
      <c r="C2" s="9">
        <v>949635</v>
      </c>
      <c r="D2" s="10" t="s">
        <v>15</v>
      </c>
      <c r="E2" s="10" t="s">
        <v>16</v>
      </c>
      <c r="F2" s="12" t="str">
        <f>D2&amp;" "&amp;E2</f>
        <v>Abeysinghe Dillim</v>
      </c>
      <c r="G2" s="9">
        <v>721</v>
      </c>
      <c r="H2" s="10" t="s">
        <v>10</v>
      </c>
      <c r="I2" s="9">
        <v>1</v>
      </c>
      <c r="J2" s="37" t="s">
        <v>18</v>
      </c>
      <c r="K2" s="3"/>
      <c r="L2" s="3"/>
      <c r="M2" s="3"/>
    </row>
    <row r="3" spans="1:14" hidden="1" x14ac:dyDescent="0.2">
      <c r="A3" s="3" t="s">
        <v>13</v>
      </c>
      <c r="B3" s="19" t="s">
        <v>14</v>
      </c>
      <c r="C3" s="6">
        <v>949635</v>
      </c>
      <c r="D3" s="7" t="s">
        <v>15</v>
      </c>
      <c r="E3" s="7" t="s">
        <v>16</v>
      </c>
      <c r="F3" s="12" t="str">
        <f>D3&amp;" "&amp;E3</f>
        <v>Abeysinghe Dillim</v>
      </c>
      <c r="G3" s="6">
        <v>721</v>
      </c>
      <c r="H3" s="7" t="s">
        <v>10</v>
      </c>
      <c r="I3" s="6">
        <v>4</v>
      </c>
      <c r="J3" s="36" t="s">
        <v>17</v>
      </c>
      <c r="K3" s="3"/>
      <c r="L3" s="3"/>
      <c r="M3" s="3"/>
      <c r="N3" s="1"/>
    </row>
    <row r="4" spans="1:14" hidden="1" x14ac:dyDescent="0.2">
      <c r="A4" s="31" t="s">
        <v>1267</v>
      </c>
      <c r="B4" s="19" t="s">
        <v>104</v>
      </c>
      <c r="C4" s="32">
        <v>295488</v>
      </c>
      <c r="D4" s="32" t="s">
        <v>1288</v>
      </c>
      <c r="E4" s="32" t="s">
        <v>1274</v>
      </c>
      <c r="F4" s="32" t="s">
        <v>1235</v>
      </c>
      <c r="G4" s="32">
        <v>721</v>
      </c>
      <c r="H4" s="33" t="s">
        <v>10</v>
      </c>
      <c r="I4" s="32">
        <v>3</v>
      </c>
      <c r="J4" s="38" t="s">
        <v>1324</v>
      </c>
      <c r="K4" s="32"/>
      <c r="L4" s="1"/>
      <c r="M4" s="3"/>
      <c r="N4" s="1"/>
    </row>
    <row r="5" spans="1:14" hidden="1" x14ac:dyDescent="0.2">
      <c r="A5" s="31" t="s">
        <v>1266</v>
      </c>
      <c r="B5" s="32" t="s">
        <v>103</v>
      </c>
      <c r="C5" s="32">
        <v>295488</v>
      </c>
      <c r="D5" s="32" t="s">
        <v>1288</v>
      </c>
      <c r="E5" s="32" t="s">
        <v>1274</v>
      </c>
      <c r="F5" s="32" t="s">
        <v>1235</v>
      </c>
      <c r="G5" s="32">
        <v>721</v>
      </c>
      <c r="H5" s="33" t="s">
        <v>10</v>
      </c>
      <c r="I5" s="32">
        <v>1</v>
      </c>
      <c r="J5" s="38" t="s">
        <v>1324</v>
      </c>
      <c r="K5" s="32"/>
      <c r="L5" s="3"/>
      <c r="M5" s="3"/>
      <c r="N5" s="1"/>
    </row>
    <row r="6" spans="1:14" x14ac:dyDescent="0.2">
      <c r="A6" s="3"/>
      <c r="B6" s="19" t="s">
        <v>1225</v>
      </c>
      <c r="C6" s="6">
        <v>731066</v>
      </c>
      <c r="D6" s="12" t="s">
        <v>133</v>
      </c>
      <c r="E6" s="12" t="s">
        <v>134</v>
      </c>
      <c r="F6" s="12" t="str">
        <f t="shared" ref="F6:F42" si="1">D6&amp;" "&amp;E6</f>
        <v>Berryman Roger</v>
      </c>
      <c r="G6" s="3">
        <v>721</v>
      </c>
      <c r="H6" s="8" t="s">
        <v>10</v>
      </c>
      <c r="I6" s="13">
        <v>4</v>
      </c>
      <c r="J6" s="41" t="s">
        <v>26</v>
      </c>
      <c r="K6" s="3" t="s">
        <v>12</v>
      </c>
      <c r="L6" s="1"/>
      <c r="M6" s="3"/>
      <c r="N6" s="1"/>
    </row>
    <row r="7" spans="1:14" hidden="1" x14ac:dyDescent="0.2">
      <c r="A7" s="3" t="s">
        <v>19</v>
      </c>
      <c r="B7" s="19" t="s">
        <v>14</v>
      </c>
      <c r="C7" s="3">
        <v>630419</v>
      </c>
      <c r="D7" s="3" t="s">
        <v>20</v>
      </c>
      <c r="E7" s="3" t="s">
        <v>21</v>
      </c>
      <c r="F7" s="12" t="str">
        <f t="shared" si="1"/>
        <v>Adey Darren</v>
      </c>
      <c r="G7" s="3">
        <v>721</v>
      </c>
      <c r="H7" s="8" t="s">
        <v>10</v>
      </c>
      <c r="I7" s="3">
        <v>8</v>
      </c>
      <c r="J7" s="36" t="s">
        <v>24</v>
      </c>
      <c r="K7" s="3"/>
      <c r="L7" s="3"/>
      <c r="M7" s="3"/>
      <c r="N7" s="1"/>
    </row>
    <row r="8" spans="1:14" hidden="1" x14ac:dyDescent="0.2">
      <c r="A8" s="3" t="s">
        <v>19</v>
      </c>
      <c r="B8" s="19" t="s">
        <v>14</v>
      </c>
      <c r="C8" s="3">
        <v>630419</v>
      </c>
      <c r="D8" s="3" t="s">
        <v>20</v>
      </c>
      <c r="E8" s="3" t="s">
        <v>21</v>
      </c>
      <c r="F8" s="12" t="str">
        <f t="shared" si="1"/>
        <v>Adey Darren</v>
      </c>
      <c r="G8" s="3">
        <v>721</v>
      </c>
      <c r="H8" s="8" t="s">
        <v>10</v>
      </c>
      <c r="I8" s="3">
        <v>17</v>
      </c>
      <c r="J8" s="36" t="s">
        <v>11</v>
      </c>
      <c r="K8" s="3"/>
      <c r="L8" s="3"/>
      <c r="M8" s="3"/>
      <c r="N8" s="1"/>
    </row>
    <row r="9" spans="1:14" hidden="1" x14ac:dyDescent="0.2">
      <c r="A9" s="3" t="s">
        <v>19</v>
      </c>
      <c r="B9" s="19" t="s">
        <v>14</v>
      </c>
      <c r="C9" s="3">
        <v>630419</v>
      </c>
      <c r="D9" s="3" t="s">
        <v>20</v>
      </c>
      <c r="E9" s="3" t="s">
        <v>21</v>
      </c>
      <c r="F9" s="12" t="str">
        <f t="shared" si="1"/>
        <v>Adey Darren</v>
      </c>
      <c r="G9" s="3">
        <v>721</v>
      </c>
      <c r="H9" s="8" t="s">
        <v>10</v>
      </c>
      <c r="I9" s="3">
        <v>10</v>
      </c>
      <c r="J9" s="39" t="s">
        <v>22</v>
      </c>
      <c r="K9" s="3" t="s">
        <v>23</v>
      </c>
      <c r="L9" s="3"/>
      <c r="M9" s="3"/>
      <c r="N9" s="1"/>
    </row>
    <row r="10" spans="1:14" hidden="1" x14ac:dyDescent="0.2">
      <c r="A10" s="3" t="s">
        <v>29</v>
      </c>
      <c r="B10" s="19" t="s">
        <v>14</v>
      </c>
      <c r="C10" s="3">
        <v>630419</v>
      </c>
      <c r="D10" s="8" t="s">
        <v>20</v>
      </c>
      <c r="E10" s="8" t="s">
        <v>21</v>
      </c>
      <c r="F10" s="12" t="str">
        <f t="shared" si="1"/>
        <v>Adey Darren</v>
      </c>
      <c r="G10" s="3">
        <v>721</v>
      </c>
      <c r="H10" s="8" t="s">
        <v>10</v>
      </c>
      <c r="I10" s="8">
        <v>7</v>
      </c>
      <c r="J10" s="36" t="s">
        <v>30</v>
      </c>
      <c r="K10" s="3"/>
      <c r="L10" s="3"/>
      <c r="M10" s="3"/>
      <c r="N10" s="1"/>
    </row>
    <row r="11" spans="1:14" hidden="1" x14ac:dyDescent="0.2">
      <c r="A11" s="3" t="s">
        <v>19</v>
      </c>
      <c r="B11" s="19" t="s">
        <v>14</v>
      </c>
      <c r="C11" s="3">
        <v>630419</v>
      </c>
      <c r="D11" s="8" t="s">
        <v>20</v>
      </c>
      <c r="E11" s="8" t="s">
        <v>21</v>
      </c>
      <c r="F11" s="12" t="str">
        <f t="shared" si="1"/>
        <v>Adey Darren</v>
      </c>
      <c r="G11" s="3">
        <v>721</v>
      </c>
      <c r="H11" s="8" t="s">
        <v>10</v>
      </c>
      <c r="I11" s="3">
        <v>1</v>
      </c>
      <c r="J11" s="36" t="s">
        <v>28</v>
      </c>
      <c r="K11" s="3"/>
      <c r="L11" s="1"/>
      <c r="M11" s="3"/>
      <c r="N11" s="1"/>
    </row>
    <row r="12" spans="1:14" hidden="1" x14ac:dyDescent="0.2">
      <c r="A12" s="3" t="s">
        <v>36</v>
      </c>
      <c r="B12" s="3" t="s">
        <v>103</v>
      </c>
      <c r="C12" s="3">
        <v>425399</v>
      </c>
      <c r="D12" s="8" t="s">
        <v>32</v>
      </c>
      <c r="E12" s="8" t="s">
        <v>33</v>
      </c>
      <c r="F12" s="12" t="str">
        <f t="shared" si="1"/>
        <v>Agars Jason</v>
      </c>
      <c r="G12" s="3">
        <v>721</v>
      </c>
      <c r="H12" s="8" t="s">
        <v>10</v>
      </c>
      <c r="I12" s="3">
        <v>2</v>
      </c>
      <c r="J12" s="36" t="s">
        <v>28</v>
      </c>
      <c r="K12" s="3"/>
      <c r="L12" s="3"/>
      <c r="M12" s="3"/>
    </row>
    <row r="13" spans="1:14" hidden="1" x14ac:dyDescent="0.2">
      <c r="A13" s="3" t="s">
        <v>40</v>
      </c>
      <c r="B13" s="19" t="s">
        <v>1225</v>
      </c>
      <c r="C13" s="3">
        <v>425399</v>
      </c>
      <c r="D13" s="8" t="s">
        <v>32</v>
      </c>
      <c r="E13" s="8" t="s">
        <v>33</v>
      </c>
      <c r="F13" s="12" t="str">
        <f t="shared" si="1"/>
        <v>Agars Jason</v>
      </c>
      <c r="G13" s="3">
        <v>721</v>
      </c>
      <c r="H13" s="8" t="s">
        <v>10</v>
      </c>
      <c r="I13" s="3">
        <v>1</v>
      </c>
      <c r="J13" s="36" t="s">
        <v>28</v>
      </c>
      <c r="K13" s="3"/>
      <c r="L13" s="1"/>
      <c r="M13" s="1"/>
    </row>
    <row r="14" spans="1:14" hidden="1" x14ac:dyDescent="0.2">
      <c r="A14" s="3" t="s">
        <v>38</v>
      </c>
      <c r="B14" s="19" t="s">
        <v>39</v>
      </c>
      <c r="C14" s="3">
        <v>425399</v>
      </c>
      <c r="D14" s="8" t="s">
        <v>32</v>
      </c>
      <c r="E14" s="8" t="s">
        <v>33</v>
      </c>
      <c r="F14" s="12" t="str">
        <f t="shared" si="1"/>
        <v>Agars Jason</v>
      </c>
      <c r="G14" s="9">
        <v>721</v>
      </c>
      <c r="H14" s="10" t="s">
        <v>10</v>
      </c>
      <c r="I14" s="3">
        <v>1</v>
      </c>
      <c r="J14" s="36" t="s">
        <v>34</v>
      </c>
      <c r="K14" s="3"/>
      <c r="L14" s="3"/>
      <c r="M14" s="3"/>
    </row>
    <row r="15" spans="1:14" hidden="1" x14ac:dyDescent="0.2">
      <c r="A15" s="3" t="s">
        <v>31</v>
      </c>
      <c r="B15" s="19" t="s">
        <v>1225</v>
      </c>
      <c r="C15" s="3">
        <v>425399</v>
      </c>
      <c r="D15" s="8" t="s">
        <v>32</v>
      </c>
      <c r="E15" s="8" t="s">
        <v>33</v>
      </c>
      <c r="F15" s="12" t="str">
        <f t="shared" si="1"/>
        <v>Agars Jason</v>
      </c>
      <c r="G15" s="9">
        <v>721</v>
      </c>
      <c r="H15" s="10" t="s">
        <v>10</v>
      </c>
      <c r="I15" s="3">
        <v>10</v>
      </c>
      <c r="J15" s="36" t="s">
        <v>34</v>
      </c>
      <c r="K15" s="3"/>
      <c r="L15" s="3"/>
      <c r="M15" s="3"/>
    </row>
    <row r="16" spans="1:14" hidden="1" x14ac:dyDescent="0.2">
      <c r="A16" s="3" t="s">
        <v>36</v>
      </c>
      <c r="B16" s="3" t="s">
        <v>103</v>
      </c>
      <c r="C16" s="3">
        <v>425399</v>
      </c>
      <c r="D16" s="8" t="s">
        <v>32</v>
      </c>
      <c r="E16" s="8" t="s">
        <v>33</v>
      </c>
      <c r="F16" s="12" t="str">
        <f t="shared" si="1"/>
        <v>Agars Jason</v>
      </c>
      <c r="G16" s="3">
        <v>721</v>
      </c>
      <c r="H16" s="8" t="s">
        <v>10</v>
      </c>
      <c r="I16" s="3">
        <v>1</v>
      </c>
      <c r="J16" s="36" t="s">
        <v>35</v>
      </c>
      <c r="K16" s="3"/>
      <c r="L16" s="3"/>
      <c r="M16" s="3"/>
    </row>
    <row r="17" spans="1:13" hidden="1" x14ac:dyDescent="0.2">
      <c r="A17" s="3" t="s">
        <v>31</v>
      </c>
      <c r="B17" s="19" t="s">
        <v>1225</v>
      </c>
      <c r="C17" s="3">
        <v>425399</v>
      </c>
      <c r="D17" s="8" t="s">
        <v>32</v>
      </c>
      <c r="E17" s="8" t="s">
        <v>33</v>
      </c>
      <c r="F17" s="12" t="str">
        <f t="shared" si="1"/>
        <v>Agars Jason</v>
      </c>
      <c r="G17" s="3">
        <v>721</v>
      </c>
      <c r="H17" s="8" t="s">
        <v>10</v>
      </c>
      <c r="I17" s="3">
        <v>4</v>
      </c>
      <c r="J17" s="36" t="s">
        <v>35</v>
      </c>
      <c r="K17" s="3"/>
      <c r="L17" s="3"/>
      <c r="M17" s="3"/>
    </row>
    <row r="18" spans="1:13" hidden="1" x14ac:dyDescent="0.2">
      <c r="A18" s="3" t="s">
        <v>13</v>
      </c>
      <c r="B18" s="19" t="s">
        <v>14</v>
      </c>
      <c r="C18" s="9">
        <v>425399</v>
      </c>
      <c r="D18" s="10" t="s">
        <v>32</v>
      </c>
      <c r="E18" s="20" t="s">
        <v>33</v>
      </c>
      <c r="F18" s="12" t="str">
        <f t="shared" si="1"/>
        <v>Agars Jason</v>
      </c>
      <c r="G18" s="3">
        <v>721</v>
      </c>
      <c r="H18" s="8" t="s">
        <v>10</v>
      </c>
      <c r="I18" s="9">
        <v>0</v>
      </c>
      <c r="J18" s="37" t="s">
        <v>18</v>
      </c>
      <c r="K18" s="3"/>
      <c r="L18" s="1"/>
      <c r="M18" s="1"/>
    </row>
    <row r="19" spans="1:13" hidden="1" x14ac:dyDescent="0.2">
      <c r="A19" s="3" t="s">
        <v>19</v>
      </c>
      <c r="B19" s="19" t="s">
        <v>14</v>
      </c>
      <c r="C19" s="3">
        <v>746309</v>
      </c>
      <c r="D19" s="8" t="s">
        <v>41</v>
      </c>
      <c r="E19" s="8" t="s">
        <v>42</v>
      </c>
      <c r="F19" s="12" t="str">
        <f t="shared" si="1"/>
        <v>Ahmadi Iraj</v>
      </c>
      <c r="G19" s="3">
        <v>721</v>
      </c>
      <c r="H19" s="8" t="s">
        <v>10</v>
      </c>
      <c r="I19" s="3">
        <v>2</v>
      </c>
      <c r="J19" s="36" t="s">
        <v>34</v>
      </c>
      <c r="K19" s="3"/>
      <c r="L19" s="3"/>
      <c r="M19" s="3"/>
    </row>
    <row r="20" spans="1:13" hidden="1" x14ac:dyDescent="0.2">
      <c r="A20" s="3" t="s">
        <v>43</v>
      </c>
      <c r="B20" s="19" t="s">
        <v>104</v>
      </c>
      <c r="C20" s="3">
        <v>746309</v>
      </c>
      <c r="D20" s="8" t="s">
        <v>41</v>
      </c>
      <c r="E20" s="8" t="s">
        <v>42</v>
      </c>
      <c r="F20" s="12" t="str">
        <f t="shared" si="1"/>
        <v>Ahmadi Iraj</v>
      </c>
      <c r="G20" s="3">
        <v>721</v>
      </c>
      <c r="H20" s="8" t="s">
        <v>10</v>
      </c>
      <c r="I20" s="3">
        <v>2</v>
      </c>
      <c r="J20" s="36" t="s">
        <v>34</v>
      </c>
      <c r="K20" s="3"/>
      <c r="L20" s="3"/>
      <c r="M20" s="3"/>
    </row>
    <row r="21" spans="1:13" hidden="1" x14ac:dyDescent="0.2">
      <c r="A21" s="3" t="s">
        <v>19</v>
      </c>
      <c r="B21" s="19" t="s">
        <v>14</v>
      </c>
      <c r="C21" s="3">
        <v>746309</v>
      </c>
      <c r="D21" s="8" t="s">
        <v>41</v>
      </c>
      <c r="E21" s="8" t="s">
        <v>42</v>
      </c>
      <c r="F21" s="12" t="str">
        <f t="shared" si="1"/>
        <v>Ahmadi Iraj</v>
      </c>
      <c r="G21" s="3">
        <v>721</v>
      </c>
      <c r="H21" s="8" t="s">
        <v>10</v>
      </c>
      <c r="I21" s="3">
        <v>4</v>
      </c>
      <c r="J21" s="36" t="s">
        <v>35</v>
      </c>
      <c r="K21" s="3"/>
      <c r="L21" s="3"/>
      <c r="M21" s="3"/>
    </row>
    <row r="22" spans="1:13" hidden="1" x14ac:dyDescent="0.2">
      <c r="A22" s="3" t="s">
        <v>45</v>
      </c>
      <c r="B22" s="19" t="s">
        <v>104</v>
      </c>
      <c r="C22" s="3">
        <v>746309</v>
      </c>
      <c r="D22" s="8" t="s">
        <v>41</v>
      </c>
      <c r="E22" s="8" t="s">
        <v>42</v>
      </c>
      <c r="F22" s="12" t="str">
        <f t="shared" si="1"/>
        <v>Ahmadi Iraj</v>
      </c>
      <c r="G22" s="3">
        <v>721</v>
      </c>
      <c r="H22" s="8" t="s">
        <v>10</v>
      </c>
      <c r="I22" s="3">
        <v>1</v>
      </c>
      <c r="J22" s="36" t="s">
        <v>35</v>
      </c>
      <c r="K22" s="3"/>
      <c r="L22" s="1"/>
      <c r="M22" s="3"/>
    </row>
    <row r="23" spans="1:13" hidden="1" x14ac:dyDescent="0.2">
      <c r="A23" s="3" t="s">
        <v>13</v>
      </c>
      <c r="B23" s="19" t="s">
        <v>14</v>
      </c>
      <c r="C23" s="9">
        <v>746309</v>
      </c>
      <c r="D23" s="10" t="s">
        <v>41</v>
      </c>
      <c r="E23" s="10" t="s">
        <v>42</v>
      </c>
      <c r="F23" s="12" t="str">
        <f t="shared" si="1"/>
        <v>Ahmadi Iraj</v>
      </c>
      <c r="G23" s="9">
        <v>721</v>
      </c>
      <c r="H23" s="10" t="s">
        <v>10</v>
      </c>
      <c r="I23" s="9">
        <v>1</v>
      </c>
      <c r="J23" s="37" t="s">
        <v>18</v>
      </c>
      <c r="K23" s="3"/>
      <c r="L23" s="1"/>
      <c r="M23" s="1"/>
    </row>
    <row r="24" spans="1:13" hidden="1" x14ac:dyDescent="0.2">
      <c r="A24" s="3" t="s">
        <v>36</v>
      </c>
      <c r="B24" s="3" t="s">
        <v>103</v>
      </c>
      <c r="C24" s="3">
        <v>777013</v>
      </c>
      <c r="D24" s="8" t="s">
        <v>46</v>
      </c>
      <c r="E24" s="8" t="s">
        <v>47</v>
      </c>
      <c r="F24" s="12" t="str">
        <f t="shared" si="1"/>
        <v>Alexander Duncan</v>
      </c>
      <c r="G24" s="3">
        <v>721</v>
      </c>
      <c r="H24" s="8" t="s">
        <v>10</v>
      </c>
      <c r="I24" s="3">
        <v>1</v>
      </c>
      <c r="J24" s="36" t="s">
        <v>34</v>
      </c>
      <c r="K24" s="3"/>
      <c r="L24" s="3"/>
      <c r="M24" s="3"/>
    </row>
    <row r="25" spans="1:13" hidden="1" x14ac:dyDescent="0.2">
      <c r="A25" s="3"/>
      <c r="B25" s="19" t="s">
        <v>1225</v>
      </c>
      <c r="C25" s="3"/>
      <c r="D25" s="12" t="s">
        <v>48</v>
      </c>
      <c r="E25" s="12" t="s">
        <v>49</v>
      </c>
      <c r="F25" s="12" t="str">
        <f t="shared" si="1"/>
        <v>Amarasakera S.</v>
      </c>
      <c r="G25" s="6">
        <v>721</v>
      </c>
      <c r="H25" s="3" t="s">
        <v>10</v>
      </c>
      <c r="I25" s="18">
        <v>10</v>
      </c>
      <c r="J25" s="39" t="s">
        <v>50</v>
      </c>
      <c r="K25" s="3" t="s">
        <v>12</v>
      </c>
      <c r="L25" s="3"/>
      <c r="M25" s="3"/>
    </row>
    <row r="26" spans="1:13" hidden="1" x14ac:dyDescent="0.2">
      <c r="A26" s="11" t="s">
        <v>7</v>
      </c>
      <c r="B26" s="1" t="s">
        <v>1225</v>
      </c>
      <c r="C26" s="1"/>
      <c r="D26" s="12" t="s">
        <v>48</v>
      </c>
      <c r="E26" s="12" t="s">
        <v>49</v>
      </c>
      <c r="F26" s="12" t="str">
        <f t="shared" si="1"/>
        <v>Amarasakera S.</v>
      </c>
      <c r="G26" s="6">
        <v>721</v>
      </c>
      <c r="H26" s="7" t="s">
        <v>10</v>
      </c>
      <c r="I26" s="18">
        <v>2</v>
      </c>
      <c r="J26" s="39" t="s">
        <v>52</v>
      </c>
      <c r="K26" s="3" t="s">
        <v>12</v>
      </c>
      <c r="L26" s="3"/>
      <c r="M26" s="3"/>
    </row>
    <row r="27" spans="1:13" hidden="1" x14ac:dyDescent="0.2">
      <c r="A27" s="3" t="s">
        <v>53</v>
      </c>
      <c r="B27" s="3" t="s">
        <v>103</v>
      </c>
      <c r="C27" s="3"/>
      <c r="D27" s="3" t="s">
        <v>54</v>
      </c>
      <c r="E27" s="3" t="s">
        <v>49</v>
      </c>
      <c r="F27" s="12" t="str">
        <f t="shared" si="1"/>
        <v>Amerasekera S.</v>
      </c>
      <c r="G27" s="9">
        <v>721</v>
      </c>
      <c r="H27" s="10" t="s">
        <v>10</v>
      </c>
      <c r="I27" s="3">
        <v>1</v>
      </c>
      <c r="J27" s="36" t="s">
        <v>55</v>
      </c>
      <c r="K27" s="3" t="s">
        <v>27</v>
      </c>
      <c r="L27" s="3"/>
      <c r="M27" s="3"/>
    </row>
    <row r="28" spans="1:13" hidden="1" x14ac:dyDescent="0.2">
      <c r="A28" s="3" t="s">
        <v>13</v>
      </c>
      <c r="B28" s="19" t="s">
        <v>14</v>
      </c>
      <c r="C28" s="9">
        <v>409842</v>
      </c>
      <c r="D28" s="10" t="s">
        <v>57</v>
      </c>
      <c r="E28" s="10" t="s">
        <v>59</v>
      </c>
      <c r="F28" s="12" t="str">
        <f t="shared" si="1"/>
        <v>Anderson Matthew</v>
      </c>
      <c r="G28" s="3">
        <v>721</v>
      </c>
      <c r="H28" s="8" t="s">
        <v>10</v>
      </c>
      <c r="I28" s="9">
        <v>0</v>
      </c>
      <c r="J28" s="37" t="s">
        <v>18</v>
      </c>
      <c r="K28" s="3"/>
      <c r="L28" s="3"/>
      <c r="M28" s="1"/>
    </row>
    <row r="29" spans="1:13" hidden="1" x14ac:dyDescent="0.2">
      <c r="A29" s="3" t="s">
        <v>38</v>
      </c>
      <c r="B29" s="19" t="s">
        <v>39</v>
      </c>
      <c r="C29" s="3">
        <v>409842</v>
      </c>
      <c r="D29" s="8" t="s">
        <v>57</v>
      </c>
      <c r="E29" s="8" t="s">
        <v>59</v>
      </c>
      <c r="F29" s="12" t="str">
        <f t="shared" si="1"/>
        <v>Anderson Matthew</v>
      </c>
      <c r="G29" s="3">
        <v>721</v>
      </c>
      <c r="H29" s="8" t="s">
        <v>10</v>
      </c>
      <c r="I29" s="3">
        <v>3</v>
      </c>
      <c r="J29" s="36" t="s">
        <v>17</v>
      </c>
      <c r="K29" s="3"/>
      <c r="L29" s="3"/>
      <c r="M29" s="3"/>
    </row>
    <row r="30" spans="1:13" hidden="1" x14ac:dyDescent="0.2">
      <c r="A30" s="3" t="s">
        <v>58</v>
      </c>
      <c r="B30" s="19" t="s">
        <v>104</v>
      </c>
      <c r="C30" s="6">
        <v>409842</v>
      </c>
      <c r="D30" s="7" t="s">
        <v>57</v>
      </c>
      <c r="E30" s="7" t="s">
        <v>59</v>
      </c>
      <c r="F30" s="12" t="str">
        <f t="shared" si="1"/>
        <v>Anderson Matthew</v>
      </c>
      <c r="G30" s="3">
        <v>721</v>
      </c>
      <c r="H30" s="8" t="s">
        <v>10</v>
      </c>
      <c r="I30" s="6">
        <v>8</v>
      </c>
      <c r="J30" s="36" t="s">
        <v>17</v>
      </c>
      <c r="K30" s="3"/>
      <c r="L30" s="1"/>
      <c r="M30" s="3"/>
    </row>
    <row r="31" spans="1:13" hidden="1" x14ac:dyDescent="0.2">
      <c r="A31" s="3" t="s">
        <v>60</v>
      </c>
      <c r="B31" s="3" t="s">
        <v>103</v>
      </c>
      <c r="C31" s="6">
        <v>409842</v>
      </c>
      <c r="D31" s="7" t="s">
        <v>57</v>
      </c>
      <c r="E31" s="7" t="s">
        <v>59</v>
      </c>
      <c r="F31" s="12" t="str">
        <f t="shared" si="1"/>
        <v>Anderson Matthew</v>
      </c>
      <c r="G31" s="3">
        <v>721</v>
      </c>
      <c r="H31" s="8" t="s">
        <v>10</v>
      </c>
      <c r="I31" s="6">
        <v>5</v>
      </c>
      <c r="J31" s="36" t="s">
        <v>17</v>
      </c>
      <c r="K31" s="3"/>
      <c r="L31" s="3"/>
      <c r="M31" s="3"/>
    </row>
    <row r="32" spans="1:13" hidden="1" x14ac:dyDescent="0.2">
      <c r="A32" s="3" t="s">
        <v>56</v>
      </c>
      <c r="B32" s="19" t="s">
        <v>104</v>
      </c>
      <c r="C32" s="9">
        <v>409842</v>
      </c>
      <c r="D32" s="10" t="s">
        <v>57</v>
      </c>
      <c r="E32" s="20" t="s">
        <v>1215</v>
      </c>
      <c r="F32" s="12" t="str">
        <f t="shared" si="1"/>
        <v xml:space="preserve">Anderson Matthew </v>
      </c>
      <c r="G32" s="3">
        <v>721</v>
      </c>
      <c r="H32" s="8" t="s">
        <v>10</v>
      </c>
      <c r="I32" s="9">
        <v>13</v>
      </c>
      <c r="J32" s="37" t="s">
        <v>18</v>
      </c>
      <c r="K32" s="3"/>
      <c r="L32" s="1"/>
      <c r="M32" s="1"/>
    </row>
    <row r="33" spans="1:13" hidden="1" x14ac:dyDescent="0.2">
      <c r="A33" s="1" t="s">
        <v>13</v>
      </c>
      <c r="B33" s="4" t="s">
        <v>14</v>
      </c>
      <c r="C33" s="3">
        <v>303247</v>
      </c>
      <c r="D33" s="2" t="s">
        <v>57</v>
      </c>
      <c r="E33" s="20" t="s">
        <v>1215</v>
      </c>
      <c r="F33" s="12" t="str">
        <f t="shared" si="1"/>
        <v xml:space="preserve">Anderson Matthew </v>
      </c>
      <c r="G33" s="3">
        <v>721</v>
      </c>
      <c r="H33" s="8" t="s">
        <v>10</v>
      </c>
      <c r="I33" s="1">
        <v>1</v>
      </c>
      <c r="J33" s="40" t="s">
        <v>62</v>
      </c>
      <c r="K33" s="1"/>
      <c r="L33" s="3"/>
      <c r="M33" s="3"/>
    </row>
    <row r="34" spans="1:13" hidden="1" x14ac:dyDescent="0.2">
      <c r="A34" s="1" t="s">
        <v>58</v>
      </c>
      <c r="B34" s="19" t="s">
        <v>104</v>
      </c>
      <c r="C34" s="3">
        <v>303247</v>
      </c>
      <c r="D34" s="2" t="s">
        <v>57</v>
      </c>
      <c r="E34" s="20" t="s">
        <v>1215</v>
      </c>
      <c r="F34" s="12" t="str">
        <f t="shared" si="1"/>
        <v xml:space="preserve">Anderson Matthew </v>
      </c>
      <c r="G34" s="9">
        <v>721</v>
      </c>
      <c r="H34" s="10" t="s">
        <v>10</v>
      </c>
      <c r="I34" s="1">
        <v>5</v>
      </c>
      <c r="J34" s="40" t="s">
        <v>62</v>
      </c>
      <c r="K34" s="1"/>
      <c r="L34" s="3"/>
      <c r="M34" s="3"/>
    </row>
    <row r="35" spans="1:13" hidden="1" x14ac:dyDescent="0.2">
      <c r="A35" s="1" t="s">
        <v>60</v>
      </c>
      <c r="B35" s="3" t="s">
        <v>103</v>
      </c>
      <c r="C35" s="3">
        <v>303247</v>
      </c>
      <c r="D35" s="2" t="s">
        <v>57</v>
      </c>
      <c r="E35" s="20" t="s">
        <v>1215</v>
      </c>
      <c r="F35" s="12" t="str">
        <f t="shared" si="1"/>
        <v xml:space="preserve">Anderson Matthew </v>
      </c>
      <c r="G35" s="3">
        <v>721</v>
      </c>
      <c r="H35" s="8" t="s">
        <v>10</v>
      </c>
      <c r="I35" s="1">
        <v>9</v>
      </c>
      <c r="J35" s="40" t="s">
        <v>62</v>
      </c>
      <c r="K35" s="1"/>
      <c r="L35" s="3"/>
      <c r="M35" s="3"/>
    </row>
    <row r="36" spans="1:13" hidden="1" x14ac:dyDescent="0.2">
      <c r="A36" s="31" t="s">
        <v>1268</v>
      </c>
      <c r="B36" s="4" t="s">
        <v>14</v>
      </c>
      <c r="C36" s="32">
        <v>409842</v>
      </c>
      <c r="D36" s="33" t="s">
        <v>57</v>
      </c>
      <c r="E36" s="20" t="s">
        <v>1215</v>
      </c>
      <c r="F36" s="12" t="str">
        <f t="shared" si="1"/>
        <v xml:space="preserve">Anderson Matthew </v>
      </c>
      <c r="G36" s="32">
        <v>721</v>
      </c>
      <c r="H36" s="33" t="s">
        <v>10</v>
      </c>
      <c r="I36" s="32">
        <v>2</v>
      </c>
      <c r="J36" s="38" t="s">
        <v>1324</v>
      </c>
      <c r="K36" s="32"/>
      <c r="L36" s="1"/>
      <c r="M36" s="1"/>
    </row>
    <row r="37" spans="1:13" hidden="1" x14ac:dyDescent="0.2">
      <c r="A37" s="31" t="s">
        <v>1267</v>
      </c>
      <c r="B37" s="19" t="s">
        <v>104</v>
      </c>
      <c r="C37" s="32">
        <v>409842</v>
      </c>
      <c r="D37" s="33" t="s">
        <v>57</v>
      </c>
      <c r="E37" s="20" t="s">
        <v>1215</v>
      </c>
      <c r="F37" s="12" t="str">
        <f t="shared" si="1"/>
        <v xml:space="preserve">Anderson Matthew </v>
      </c>
      <c r="G37" s="32">
        <v>721</v>
      </c>
      <c r="H37" s="33" t="s">
        <v>10</v>
      </c>
      <c r="I37" s="32">
        <v>7</v>
      </c>
      <c r="J37" s="38" t="s">
        <v>1324</v>
      </c>
      <c r="K37" s="32"/>
      <c r="L37" s="3"/>
      <c r="M37" s="3"/>
    </row>
    <row r="38" spans="1:13" hidden="1" x14ac:dyDescent="0.2">
      <c r="A38" s="31" t="s">
        <v>1266</v>
      </c>
      <c r="B38" s="32" t="s">
        <v>103</v>
      </c>
      <c r="C38" s="32">
        <v>409842</v>
      </c>
      <c r="D38" s="33" t="s">
        <v>57</v>
      </c>
      <c r="E38" s="20" t="s">
        <v>1215</v>
      </c>
      <c r="F38" s="12" t="str">
        <f t="shared" si="1"/>
        <v xml:space="preserve">Anderson Matthew </v>
      </c>
      <c r="G38" s="32">
        <v>721</v>
      </c>
      <c r="H38" s="33" t="s">
        <v>10</v>
      </c>
      <c r="I38" s="32">
        <v>3</v>
      </c>
      <c r="J38" s="38" t="s">
        <v>1324</v>
      </c>
      <c r="K38" s="32"/>
      <c r="L38" s="3"/>
      <c r="M38" s="3"/>
    </row>
    <row r="39" spans="1:13" hidden="1" x14ac:dyDescent="0.2">
      <c r="A39" s="3" t="s">
        <v>19</v>
      </c>
      <c r="B39" s="19" t="s">
        <v>14</v>
      </c>
      <c r="C39" s="3">
        <v>303247</v>
      </c>
      <c r="D39" s="8" t="s">
        <v>57</v>
      </c>
      <c r="E39" s="8" t="s">
        <v>61</v>
      </c>
      <c r="F39" s="12" t="str">
        <f t="shared" si="1"/>
        <v>Anderson Paul</v>
      </c>
      <c r="G39" s="9">
        <v>721</v>
      </c>
      <c r="H39" s="10" t="s">
        <v>10</v>
      </c>
      <c r="I39" s="3">
        <v>2</v>
      </c>
      <c r="J39" s="36" t="s">
        <v>35</v>
      </c>
      <c r="K39" s="3"/>
      <c r="L39" s="15"/>
      <c r="M39" s="3"/>
    </row>
    <row r="40" spans="1:13" hidden="1" x14ac:dyDescent="0.2">
      <c r="A40" s="3" t="s">
        <v>45</v>
      </c>
      <c r="B40" s="19" t="s">
        <v>104</v>
      </c>
      <c r="C40" s="3">
        <v>303247</v>
      </c>
      <c r="D40" s="8" t="s">
        <v>57</v>
      </c>
      <c r="E40" s="8" t="s">
        <v>61</v>
      </c>
      <c r="F40" s="12" t="str">
        <f t="shared" si="1"/>
        <v>Anderson Paul</v>
      </c>
      <c r="G40" s="3">
        <v>721</v>
      </c>
      <c r="H40" s="8" t="s">
        <v>10</v>
      </c>
      <c r="I40" s="3">
        <v>1</v>
      </c>
      <c r="J40" s="36" t="s">
        <v>35</v>
      </c>
      <c r="K40" s="3"/>
      <c r="L40" s="3"/>
      <c r="M40" s="3"/>
    </row>
    <row r="41" spans="1:13" hidden="1" x14ac:dyDescent="0.2">
      <c r="A41" s="3" t="s">
        <v>36</v>
      </c>
      <c r="B41" s="3" t="s">
        <v>103</v>
      </c>
      <c r="C41" s="3">
        <v>303247</v>
      </c>
      <c r="D41" s="8" t="s">
        <v>57</v>
      </c>
      <c r="E41" s="8" t="s">
        <v>61</v>
      </c>
      <c r="F41" s="12" t="str">
        <f t="shared" si="1"/>
        <v>Anderson Paul</v>
      </c>
      <c r="G41" s="3">
        <v>721</v>
      </c>
      <c r="H41" s="8" t="s">
        <v>10</v>
      </c>
      <c r="I41" s="3">
        <v>2</v>
      </c>
      <c r="J41" s="36" t="s">
        <v>35</v>
      </c>
      <c r="K41" s="3"/>
      <c r="L41" s="3"/>
      <c r="M41" s="3"/>
    </row>
    <row r="42" spans="1:13" hidden="1" x14ac:dyDescent="0.2">
      <c r="A42" s="3" t="s">
        <v>31</v>
      </c>
      <c r="B42" s="19" t="s">
        <v>1225</v>
      </c>
      <c r="C42" s="3">
        <v>303247</v>
      </c>
      <c r="D42" s="8" t="s">
        <v>57</v>
      </c>
      <c r="E42" s="8" t="s">
        <v>61</v>
      </c>
      <c r="F42" s="12" t="str">
        <f t="shared" si="1"/>
        <v>Anderson Paul</v>
      </c>
      <c r="G42" s="3">
        <v>721</v>
      </c>
      <c r="H42" s="8" t="s">
        <v>10</v>
      </c>
      <c r="I42" s="3">
        <v>1</v>
      </c>
      <c r="J42" s="36" t="s">
        <v>35</v>
      </c>
      <c r="K42" s="3"/>
      <c r="L42" s="3"/>
      <c r="M42" s="3"/>
    </row>
    <row r="43" spans="1:13" hidden="1" x14ac:dyDescent="0.2">
      <c r="A43" s="31" t="s">
        <v>1270</v>
      </c>
      <c r="B43" s="32" t="s">
        <v>1256</v>
      </c>
      <c r="C43" s="32">
        <v>1224118</v>
      </c>
      <c r="D43" s="33" t="s">
        <v>57</v>
      </c>
      <c r="E43" s="32" t="s">
        <v>1321</v>
      </c>
      <c r="F43" s="33" t="s">
        <v>1264</v>
      </c>
      <c r="G43" s="32">
        <v>721</v>
      </c>
      <c r="H43" s="33" t="s">
        <v>10</v>
      </c>
      <c r="I43" s="32">
        <v>1</v>
      </c>
      <c r="J43" s="38" t="s">
        <v>1324</v>
      </c>
      <c r="K43" s="32"/>
      <c r="L43" s="3"/>
      <c r="M43" s="3"/>
    </row>
    <row r="44" spans="1:13" hidden="1" x14ac:dyDescent="0.2">
      <c r="A44" s="31" t="s">
        <v>1267</v>
      </c>
      <c r="B44" s="19" t="s">
        <v>104</v>
      </c>
      <c r="C44" s="32">
        <v>620990</v>
      </c>
      <c r="D44" s="33" t="s">
        <v>57</v>
      </c>
      <c r="E44" s="32" t="s">
        <v>1292</v>
      </c>
      <c r="F44" s="33" t="s">
        <v>1237</v>
      </c>
      <c r="G44" s="32">
        <v>721</v>
      </c>
      <c r="H44" s="33" t="s">
        <v>10</v>
      </c>
      <c r="I44" s="32">
        <v>1</v>
      </c>
      <c r="J44" s="38" t="s">
        <v>1324</v>
      </c>
      <c r="K44" s="32"/>
      <c r="L44" s="3"/>
      <c r="M44" s="3"/>
    </row>
    <row r="45" spans="1:13" hidden="1" x14ac:dyDescent="0.2">
      <c r="A45" s="3" t="s">
        <v>19</v>
      </c>
      <c r="B45" s="19" t="s">
        <v>14</v>
      </c>
      <c r="C45" s="3">
        <v>624926</v>
      </c>
      <c r="D45" s="8" t="s">
        <v>63</v>
      </c>
      <c r="E45" s="8" t="s">
        <v>64</v>
      </c>
      <c r="F45" s="12" t="str">
        <f t="shared" ref="F45:F76" si="2">D45&amp;" "&amp;E45</f>
        <v>Andrade De</v>
      </c>
      <c r="G45" s="3">
        <v>721</v>
      </c>
      <c r="H45" s="8" t="s">
        <v>10</v>
      </c>
      <c r="I45" s="3">
        <v>1</v>
      </c>
      <c r="J45" s="36" t="s">
        <v>28</v>
      </c>
      <c r="K45" s="3"/>
      <c r="L45" s="3"/>
      <c r="M45" s="3"/>
    </row>
    <row r="46" spans="1:13" hidden="1" x14ac:dyDescent="0.2">
      <c r="A46" s="3" t="s">
        <v>19</v>
      </c>
      <c r="B46" s="19" t="s">
        <v>14</v>
      </c>
      <c r="C46" s="3">
        <v>624926</v>
      </c>
      <c r="D46" s="8" t="s">
        <v>65</v>
      </c>
      <c r="E46" s="8" t="s">
        <v>64</v>
      </c>
      <c r="F46" s="12" t="str">
        <f t="shared" si="2"/>
        <v>Andrade 'Nelson De</v>
      </c>
      <c r="G46" s="3">
        <v>721</v>
      </c>
      <c r="H46" s="8" t="s">
        <v>10</v>
      </c>
      <c r="I46" s="3">
        <v>1</v>
      </c>
      <c r="J46" s="36" t="s">
        <v>34</v>
      </c>
      <c r="K46" s="3"/>
      <c r="L46" s="3"/>
      <c r="M46" s="3"/>
    </row>
    <row r="47" spans="1:13" hidden="1" x14ac:dyDescent="0.2">
      <c r="A47" s="3" t="s">
        <v>44</v>
      </c>
      <c r="B47" s="19" t="s">
        <v>104</v>
      </c>
      <c r="C47" s="3"/>
      <c r="D47" s="3" t="s">
        <v>66</v>
      </c>
      <c r="E47" s="3" t="s">
        <v>67</v>
      </c>
      <c r="F47" s="12" t="str">
        <f t="shared" si="2"/>
        <v>Athale Gehan</v>
      </c>
      <c r="G47" s="3">
        <v>721</v>
      </c>
      <c r="H47" s="8" t="s">
        <v>10</v>
      </c>
      <c r="I47" s="3">
        <v>1</v>
      </c>
      <c r="J47" s="36" t="s">
        <v>68</v>
      </c>
      <c r="K47" s="3" t="s">
        <v>27</v>
      </c>
      <c r="L47" s="3"/>
      <c r="M47" s="3"/>
    </row>
    <row r="48" spans="1:13" hidden="1" x14ac:dyDescent="0.2">
      <c r="A48" s="3" t="s">
        <v>45</v>
      </c>
      <c r="B48" s="19" t="s">
        <v>104</v>
      </c>
      <c r="C48" s="3">
        <v>616458</v>
      </c>
      <c r="D48" s="8" t="s">
        <v>69</v>
      </c>
      <c r="E48" s="8" t="s">
        <v>70</v>
      </c>
      <c r="F48" s="12" t="str">
        <f t="shared" si="2"/>
        <v>Atilemile Gerard</v>
      </c>
      <c r="G48" s="3">
        <v>721</v>
      </c>
      <c r="H48" s="8" t="s">
        <v>10</v>
      </c>
      <c r="I48" s="3">
        <v>1</v>
      </c>
      <c r="J48" s="36" t="s">
        <v>28</v>
      </c>
      <c r="K48" s="3"/>
      <c r="L48" s="3"/>
      <c r="M48" s="3"/>
    </row>
    <row r="49" spans="1:13" hidden="1" x14ac:dyDescent="0.2">
      <c r="A49" s="11" t="s">
        <v>7</v>
      </c>
      <c r="B49" s="1" t="s">
        <v>1225</v>
      </c>
      <c r="C49" s="1"/>
      <c r="D49" s="12" t="s">
        <v>71</v>
      </c>
      <c r="E49" s="12" t="s">
        <v>72</v>
      </c>
      <c r="F49" s="12" t="str">
        <f t="shared" si="2"/>
        <v>Atkins Craig</v>
      </c>
      <c r="G49" s="3">
        <v>721</v>
      </c>
      <c r="H49" s="8" t="s">
        <v>10</v>
      </c>
      <c r="I49" s="13">
        <v>9</v>
      </c>
      <c r="J49" s="41" t="s">
        <v>52</v>
      </c>
      <c r="K49" s="3" t="s">
        <v>12</v>
      </c>
      <c r="L49" s="3"/>
      <c r="M49" s="3"/>
    </row>
    <row r="50" spans="1:13" hidden="1" x14ac:dyDescent="0.2">
      <c r="A50" s="3" t="s">
        <v>37</v>
      </c>
      <c r="B50" s="3" t="s">
        <v>103</v>
      </c>
      <c r="C50" s="3"/>
      <c r="D50" s="3" t="s">
        <v>71</v>
      </c>
      <c r="E50" s="3" t="s">
        <v>72</v>
      </c>
      <c r="F50" s="12" t="str">
        <f t="shared" si="2"/>
        <v>Atkins Craig</v>
      </c>
      <c r="G50" s="9">
        <v>721</v>
      </c>
      <c r="H50" s="10" t="s">
        <v>10</v>
      </c>
      <c r="I50" s="3">
        <v>1</v>
      </c>
      <c r="J50" s="36" t="s">
        <v>68</v>
      </c>
      <c r="K50" s="3" t="s">
        <v>27</v>
      </c>
      <c r="L50" s="3"/>
      <c r="M50" s="3"/>
    </row>
    <row r="51" spans="1:13" hidden="1" x14ac:dyDescent="0.2">
      <c r="A51" s="3" t="s">
        <v>19</v>
      </c>
      <c r="B51" s="19" t="s">
        <v>14</v>
      </c>
      <c r="C51" s="3">
        <v>776424</v>
      </c>
      <c r="D51" s="8" t="s">
        <v>73</v>
      </c>
      <c r="E51" s="8" t="s">
        <v>74</v>
      </c>
      <c r="F51" s="12" t="str">
        <f t="shared" si="2"/>
        <v>Atre Madhu</v>
      </c>
      <c r="G51" s="3">
        <v>721</v>
      </c>
      <c r="H51" s="8" t="s">
        <v>10</v>
      </c>
      <c r="I51" s="3">
        <v>2</v>
      </c>
      <c r="J51" s="36" t="s">
        <v>34</v>
      </c>
      <c r="K51" s="3"/>
      <c r="L51" s="1"/>
      <c r="M51" s="3"/>
    </row>
    <row r="52" spans="1:13" hidden="1" x14ac:dyDescent="0.2">
      <c r="A52" s="3" t="s">
        <v>75</v>
      </c>
      <c r="B52" s="3" t="s">
        <v>25</v>
      </c>
      <c r="C52" s="3"/>
      <c r="D52" s="3" t="s">
        <v>76</v>
      </c>
      <c r="E52" s="3" t="s">
        <v>77</v>
      </c>
      <c r="F52" s="12" t="str">
        <f t="shared" si="2"/>
        <v>Avil C</v>
      </c>
      <c r="G52" s="6">
        <v>721</v>
      </c>
      <c r="H52" s="3" t="s">
        <v>10</v>
      </c>
      <c r="I52" s="3">
        <v>8</v>
      </c>
      <c r="J52" s="36" t="s">
        <v>55</v>
      </c>
      <c r="K52" s="3" t="s">
        <v>78</v>
      </c>
      <c r="L52" s="3"/>
      <c r="M52" s="3"/>
    </row>
    <row r="53" spans="1:13" hidden="1" x14ac:dyDescent="0.2">
      <c r="A53" s="3"/>
      <c r="B53" s="19" t="s">
        <v>1225</v>
      </c>
      <c r="C53" s="3"/>
      <c r="D53" s="12" t="s">
        <v>79</v>
      </c>
      <c r="E53" s="12" t="s">
        <v>80</v>
      </c>
      <c r="F53" s="12" t="str">
        <f t="shared" si="2"/>
        <v>Bacash Simon</v>
      </c>
      <c r="G53" s="9">
        <v>721</v>
      </c>
      <c r="H53" s="10" t="s">
        <v>10</v>
      </c>
      <c r="I53" s="18">
        <v>9</v>
      </c>
      <c r="J53" s="39" t="s">
        <v>82</v>
      </c>
      <c r="K53" s="3" t="s">
        <v>12</v>
      </c>
      <c r="L53" s="3"/>
      <c r="M53" s="3"/>
    </row>
    <row r="54" spans="1:13" hidden="1" x14ac:dyDescent="0.2">
      <c r="A54" s="3" t="s">
        <v>44</v>
      </c>
      <c r="B54" s="19" t="s">
        <v>104</v>
      </c>
      <c r="C54" s="3"/>
      <c r="D54" s="3" t="s">
        <v>79</v>
      </c>
      <c r="E54" s="3" t="s">
        <v>80</v>
      </c>
      <c r="F54" s="12" t="str">
        <f t="shared" si="2"/>
        <v>Bacash Simon</v>
      </c>
      <c r="G54" s="3">
        <v>721</v>
      </c>
      <c r="H54" s="8" t="s">
        <v>10</v>
      </c>
      <c r="I54" s="3">
        <v>1</v>
      </c>
      <c r="J54" s="36" t="s">
        <v>55</v>
      </c>
      <c r="K54" s="3" t="s">
        <v>27</v>
      </c>
      <c r="L54" s="3"/>
      <c r="M54" s="3"/>
    </row>
    <row r="55" spans="1:13" hidden="1" x14ac:dyDescent="0.2">
      <c r="A55" s="3" t="s">
        <v>53</v>
      </c>
      <c r="B55" s="3" t="s">
        <v>103</v>
      </c>
      <c r="C55" s="3"/>
      <c r="D55" s="3" t="s">
        <v>79</v>
      </c>
      <c r="E55" s="3" t="s">
        <v>80</v>
      </c>
      <c r="F55" s="12" t="str">
        <f t="shared" si="2"/>
        <v>Bacash Simon</v>
      </c>
      <c r="G55" s="3">
        <v>721</v>
      </c>
      <c r="H55" s="8" t="s">
        <v>10</v>
      </c>
      <c r="I55" s="3">
        <v>1</v>
      </c>
      <c r="J55" s="36" t="s">
        <v>55</v>
      </c>
      <c r="K55" s="3" t="s">
        <v>27</v>
      </c>
      <c r="L55" s="3"/>
      <c r="M55" s="3"/>
    </row>
    <row r="56" spans="1:13" hidden="1" x14ac:dyDescent="0.2">
      <c r="A56" s="3" t="s">
        <v>51</v>
      </c>
      <c r="B56" s="19" t="s">
        <v>1225</v>
      </c>
      <c r="C56" s="11"/>
      <c r="D56" s="12" t="s">
        <v>79</v>
      </c>
      <c r="E56" s="12" t="s">
        <v>80</v>
      </c>
      <c r="F56" s="12" t="str">
        <f t="shared" si="2"/>
        <v>Bacash Simon</v>
      </c>
      <c r="G56" s="6">
        <v>721</v>
      </c>
      <c r="H56" s="7" t="s">
        <v>10</v>
      </c>
      <c r="I56" s="18">
        <v>11</v>
      </c>
      <c r="J56" s="39" t="s">
        <v>81</v>
      </c>
      <c r="K56" s="3" t="s">
        <v>12</v>
      </c>
      <c r="L56" s="3"/>
      <c r="M56" s="3"/>
    </row>
    <row r="57" spans="1:13" hidden="1" x14ac:dyDescent="0.2">
      <c r="A57" s="3" t="s">
        <v>38</v>
      </c>
      <c r="B57" s="19" t="s">
        <v>39</v>
      </c>
      <c r="C57" s="3">
        <v>699066</v>
      </c>
      <c r="D57" s="8" t="s">
        <v>83</v>
      </c>
      <c r="E57" s="8" t="s">
        <v>84</v>
      </c>
      <c r="F57" s="12" t="str">
        <f t="shared" si="2"/>
        <v>Baker Neil</v>
      </c>
      <c r="G57" s="3">
        <v>721</v>
      </c>
      <c r="H57" s="8" t="s">
        <v>10</v>
      </c>
      <c r="I57" s="3">
        <v>2</v>
      </c>
      <c r="J57" s="36" t="s">
        <v>34</v>
      </c>
      <c r="K57" s="3"/>
      <c r="L57" s="1"/>
      <c r="M57" s="3"/>
    </row>
    <row r="58" spans="1:13" hidden="1" x14ac:dyDescent="0.2">
      <c r="A58" s="3" t="s">
        <v>31</v>
      </c>
      <c r="B58" s="19" t="s">
        <v>1225</v>
      </c>
      <c r="C58" s="3">
        <v>699066</v>
      </c>
      <c r="D58" s="8" t="s">
        <v>83</v>
      </c>
      <c r="E58" s="8" t="s">
        <v>84</v>
      </c>
      <c r="F58" s="12" t="str">
        <f t="shared" si="2"/>
        <v>Baker Neil</v>
      </c>
      <c r="G58" s="3">
        <v>721</v>
      </c>
      <c r="H58" s="8" t="s">
        <v>10</v>
      </c>
      <c r="I58" s="3">
        <v>11</v>
      </c>
      <c r="J58" s="36" t="s">
        <v>34</v>
      </c>
      <c r="K58" s="3"/>
      <c r="L58" s="1"/>
      <c r="M58" s="3"/>
    </row>
    <row r="59" spans="1:13" hidden="1" x14ac:dyDescent="0.2">
      <c r="A59" s="3" t="s">
        <v>38</v>
      </c>
      <c r="B59" s="19" t="s">
        <v>39</v>
      </c>
      <c r="C59" s="3">
        <v>699066</v>
      </c>
      <c r="D59" s="8" t="s">
        <v>83</v>
      </c>
      <c r="E59" s="8" t="s">
        <v>84</v>
      </c>
      <c r="F59" s="12" t="str">
        <f t="shared" si="2"/>
        <v>Baker Neil</v>
      </c>
      <c r="G59" s="3">
        <v>721</v>
      </c>
      <c r="H59" s="8" t="s">
        <v>10</v>
      </c>
      <c r="I59" s="3">
        <v>3</v>
      </c>
      <c r="J59" s="36" t="s">
        <v>35</v>
      </c>
      <c r="K59" s="3"/>
      <c r="L59" s="3"/>
      <c r="M59" s="3"/>
    </row>
    <row r="60" spans="1:13" hidden="1" x14ac:dyDescent="0.2">
      <c r="A60" s="3" t="s">
        <v>31</v>
      </c>
      <c r="B60" s="19" t="s">
        <v>1225</v>
      </c>
      <c r="C60" s="3">
        <v>699066</v>
      </c>
      <c r="D60" s="8" t="s">
        <v>83</v>
      </c>
      <c r="E60" s="8" t="s">
        <v>84</v>
      </c>
      <c r="F60" s="12" t="str">
        <f t="shared" si="2"/>
        <v>Baker Neil</v>
      </c>
      <c r="G60" s="3">
        <v>721</v>
      </c>
      <c r="H60" s="8" t="s">
        <v>10</v>
      </c>
      <c r="I60" s="3">
        <v>10</v>
      </c>
      <c r="J60" s="36" t="s">
        <v>35</v>
      </c>
      <c r="K60" s="3"/>
      <c r="L60" s="3"/>
      <c r="M60" s="3"/>
    </row>
    <row r="61" spans="1:13" hidden="1" x14ac:dyDescent="0.2">
      <c r="A61" s="3"/>
      <c r="B61" s="19" t="s">
        <v>1225</v>
      </c>
      <c r="C61" s="3"/>
      <c r="D61" s="12" t="s">
        <v>83</v>
      </c>
      <c r="E61" s="12" t="s">
        <v>85</v>
      </c>
      <c r="F61" s="12" t="str">
        <f t="shared" si="2"/>
        <v>Baker Neville</v>
      </c>
      <c r="G61" s="3">
        <v>721</v>
      </c>
      <c r="H61" s="8" t="s">
        <v>10</v>
      </c>
      <c r="I61" s="18">
        <v>7</v>
      </c>
      <c r="J61" s="39" t="s">
        <v>89</v>
      </c>
      <c r="K61" s="3" t="s">
        <v>12</v>
      </c>
      <c r="L61" s="3"/>
      <c r="M61" s="1"/>
    </row>
    <row r="62" spans="1:13" hidden="1" x14ac:dyDescent="0.2">
      <c r="A62" s="3"/>
      <c r="B62" s="19" t="s">
        <v>1225</v>
      </c>
      <c r="C62" s="3"/>
      <c r="D62" s="12" t="s">
        <v>83</v>
      </c>
      <c r="E62" s="12" t="s">
        <v>85</v>
      </c>
      <c r="F62" s="12" t="str">
        <f t="shared" si="2"/>
        <v>Baker Neville</v>
      </c>
      <c r="G62" s="3">
        <v>721</v>
      </c>
      <c r="H62" s="8" t="s">
        <v>10</v>
      </c>
      <c r="I62" s="18">
        <v>2</v>
      </c>
      <c r="J62" s="39" t="s">
        <v>93</v>
      </c>
      <c r="K62" s="3" t="s">
        <v>12</v>
      </c>
      <c r="L62" s="3"/>
      <c r="M62" s="1"/>
    </row>
    <row r="63" spans="1:13" hidden="1" x14ac:dyDescent="0.2">
      <c r="A63" s="3"/>
      <c r="B63" s="19" t="s">
        <v>1225</v>
      </c>
      <c r="C63" s="3"/>
      <c r="D63" s="12" t="s">
        <v>83</v>
      </c>
      <c r="E63" s="12" t="s">
        <v>85</v>
      </c>
      <c r="F63" s="12" t="str">
        <f t="shared" si="2"/>
        <v>Baker Neville</v>
      </c>
      <c r="G63" s="3">
        <v>721</v>
      </c>
      <c r="H63" s="8" t="s">
        <v>10</v>
      </c>
      <c r="I63" s="18">
        <v>3</v>
      </c>
      <c r="J63" s="39" t="s">
        <v>92</v>
      </c>
      <c r="K63" s="3" t="s">
        <v>12</v>
      </c>
      <c r="L63" s="3"/>
      <c r="M63" s="1"/>
    </row>
    <row r="64" spans="1:13" hidden="1" x14ac:dyDescent="0.2">
      <c r="A64" s="3"/>
      <c r="B64" s="19" t="s">
        <v>1225</v>
      </c>
      <c r="C64" s="3"/>
      <c r="D64" s="12" t="s">
        <v>83</v>
      </c>
      <c r="E64" s="12" t="s">
        <v>85</v>
      </c>
      <c r="F64" s="12" t="str">
        <f t="shared" si="2"/>
        <v>Baker Neville</v>
      </c>
      <c r="G64" s="3">
        <v>721</v>
      </c>
      <c r="H64" s="8" t="s">
        <v>10</v>
      </c>
      <c r="I64" s="18">
        <v>10</v>
      </c>
      <c r="J64" s="39" t="s">
        <v>88</v>
      </c>
      <c r="K64" s="3" t="s">
        <v>12</v>
      </c>
      <c r="L64" s="3"/>
      <c r="M64" s="1"/>
    </row>
    <row r="65" spans="1:13" hidden="1" x14ac:dyDescent="0.2">
      <c r="A65" s="3"/>
      <c r="B65" s="19" t="s">
        <v>1225</v>
      </c>
      <c r="C65" s="3"/>
      <c r="D65" s="12" t="s">
        <v>83</v>
      </c>
      <c r="E65" s="12" t="s">
        <v>85</v>
      </c>
      <c r="F65" s="12" t="str">
        <f t="shared" si="2"/>
        <v>Baker Neville</v>
      </c>
      <c r="G65" s="3">
        <v>721</v>
      </c>
      <c r="H65" s="8" t="s">
        <v>10</v>
      </c>
      <c r="I65" s="18">
        <v>11</v>
      </c>
      <c r="J65" s="39" t="s">
        <v>87</v>
      </c>
      <c r="K65" s="3" t="s">
        <v>12</v>
      </c>
      <c r="L65" s="3"/>
      <c r="M65" s="1"/>
    </row>
    <row r="66" spans="1:13" hidden="1" x14ac:dyDescent="0.2">
      <c r="A66" s="3"/>
      <c r="B66" s="19" t="s">
        <v>1225</v>
      </c>
      <c r="C66" s="3"/>
      <c r="D66" s="12" t="s">
        <v>83</v>
      </c>
      <c r="E66" s="12" t="s">
        <v>85</v>
      </c>
      <c r="F66" s="12" t="str">
        <f t="shared" si="2"/>
        <v>Baker Neville</v>
      </c>
      <c r="G66" s="9">
        <v>721</v>
      </c>
      <c r="H66" s="10" t="s">
        <v>10</v>
      </c>
      <c r="I66" s="18">
        <v>12</v>
      </c>
      <c r="J66" s="39" t="s">
        <v>86</v>
      </c>
      <c r="K66" s="3" t="s">
        <v>12</v>
      </c>
      <c r="L66" s="3"/>
      <c r="M66" s="1"/>
    </row>
    <row r="67" spans="1:13" hidden="1" x14ac:dyDescent="0.2">
      <c r="A67" s="3"/>
      <c r="B67" s="19" t="s">
        <v>1225</v>
      </c>
      <c r="C67" s="3"/>
      <c r="D67" s="12" t="s">
        <v>83</v>
      </c>
      <c r="E67" s="12" t="s">
        <v>85</v>
      </c>
      <c r="F67" s="12" t="str">
        <f t="shared" si="2"/>
        <v>Baker Neville</v>
      </c>
      <c r="G67" s="9">
        <v>721</v>
      </c>
      <c r="H67" s="10" t="s">
        <v>10</v>
      </c>
      <c r="I67" s="18">
        <v>6</v>
      </c>
      <c r="J67" s="39" t="s">
        <v>90</v>
      </c>
      <c r="K67" s="3" t="s">
        <v>12</v>
      </c>
      <c r="L67" s="3"/>
      <c r="M67" s="1"/>
    </row>
    <row r="68" spans="1:13" hidden="1" x14ac:dyDescent="0.2">
      <c r="A68" s="3"/>
      <c r="B68" s="19" t="s">
        <v>1225</v>
      </c>
      <c r="C68" s="3"/>
      <c r="D68" s="12" t="s">
        <v>83</v>
      </c>
      <c r="E68" s="12" t="s">
        <v>85</v>
      </c>
      <c r="F68" s="12" t="str">
        <f t="shared" si="2"/>
        <v>Baker Neville</v>
      </c>
      <c r="G68" s="3">
        <v>721</v>
      </c>
      <c r="H68" s="8" t="s">
        <v>10</v>
      </c>
      <c r="I68" s="18">
        <v>5</v>
      </c>
      <c r="J68" s="39" t="s">
        <v>91</v>
      </c>
      <c r="K68" s="3" t="s">
        <v>12</v>
      </c>
      <c r="L68" s="3"/>
      <c r="M68" s="1"/>
    </row>
    <row r="69" spans="1:13" hidden="1" x14ac:dyDescent="0.2">
      <c r="A69" s="3" t="s">
        <v>25</v>
      </c>
      <c r="B69" s="3" t="s">
        <v>25</v>
      </c>
      <c r="C69" s="3"/>
      <c r="D69" s="3" t="s">
        <v>94</v>
      </c>
      <c r="E69" s="3" t="s">
        <v>95</v>
      </c>
      <c r="F69" s="12" t="str">
        <f t="shared" si="2"/>
        <v>Ball Nick</v>
      </c>
      <c r="G69" s="3">
        <v>721</v>
      </c>
      <c r="H69" s="8" t="s">
        <v>10</v>
      </c>
      <c r="I69" s="3">
        <v>3</v>
      </c>
      <c r="J69" s="36" t="s">
        <v>68</v>
      </c>
      <c r="K69" s="3"/>
      <c r="L69" s="3"/>
      <c r="M69" s="1"/>
    </row>
    <row r="70" spans="1:13" hidden="1" x14ac:dyDescent="0.2">
      <c r="A70" s="3" t="s">
        <v>14</v>
      </c>
      <c r="B70" s="3" t="s">
        <v>14</v>
      </c>
      <c r="C70" s="3"/>
      <c r="D70" s="3" t="s">
        <v>94</v>
      </c>
      <c r="E70" s="3" t="s">
        <v>95</v>
      </c>
      <c r="F70" s="12" t="str">
        <f t="shared" si="2"/>
        <v>Ball Nick</v>
      </c>
      <c r="G70" s="3">
        <v>721</v>
      </c>
      <c r="H70" s="8" t="s">
        <v>10</v>
      </c>
      <c r="I70" s="3">
        <v>1</v>
      </c>
      <c r="J70" s="36" t="s">
        <v>68</v>
      </c>
      <c r="K70" s="3" t="s">
        <v>27</v>
      </c>
      <c r="L70" s="1"/>
      <c r="M70" s="3"/>
    </row>
    <row r="71" spans="1:13" hidden="1" x14ac:dyDescent="0.2">
      <c r="A71" s="3" t="s">
        <v>98</v>
      </c>
      <c r="B71" s="3" t="s">
        <v>98</v>
      </c>
      <c r="C71" s="3"/>
      <c r="D71" s="3" t="s">
        <v>96</v>
      </c>
      <c r="E71" s="3" t="s">
        <v>97</v>
      </c>
      <c r="F71" s="12" t="str">
        <f t="shared" si="2"/>
        <v>Ballard A</v>
      </c>
      <c r="G71" s="3">
        <v>721</v>
      </c>
      <c r="H71" s="8" t="s">
        <v>10</v>
      </c>
      <c r="I71" s="3">
        <v>1</v>
      </c>
      <c r="J71" s="36" t="s">
        <v>55</v>
      </c>
      <c r="K71" s="3" t="s">
        <v>27</v>
      </c>
      <c r="L71" s="1"/>
      <c r="M71" s="3"/>
    </row>
    <row r="72" spans="1:13" hidden="1" x14ac:dyDescent="0.2">
      <c r="A72" s="3" t="s">
        <v>44</v>
      </c>
      <c r="B72" s="19" t="s">
        <v>104</v>
      </c>
      <c r="C72" s="3"/>
      <c r="D72" s="3" t="s">
        <v>96</v>
      </c>
      <c r="E72" s="3" t="s">
        <v>97</v>
      </c>
      <c r="F72" s="12" t="str">
        <f t="shared" si="2"/>
        <v>Ballard A</v>
      </c>
      <c r="G72" s="9">
        <v>721</v>
      </c>
      <c r="H72" s="10" t="s">
        <v>10</v>
      </c>
      <c r="I72" s="3">
        <v>1</v>
      </c>
      <c r="J72" s="36" t="s">
        <v>55</v>
      </c>
      <c r="K72" s="3" t="s">
        <v>27</v>
      </c>
      <c r="L72" s="3"/>
      <c r="M72" s="3"/>
    </row>
    <row r="73" spans="1:13" hidden="1" x14ac:dyDescent="0.2">
      <c r="A73" s="3" t="s">
        <v>106</v>
      </c>
      <c r="B73" s="19" t="s">
        <v>14</v>
      </c>
      <c r="C73" s="3">
        <v>585644</v>
      </c>
      <c r="D73" s="8" t="s">
        <v>99</v>
      </c>
      <c r="E73" s="8" t="s">
        <v>100</v>
      </c>
      <c r="F73" s="12" t="str">
        <f t="shared" si="2"/>
        <v>Barcham Alistar</v>
      </c>
      <c r="G73" s="9">
        <v>721</v>
      </c>
      <c r="H73" s="10" t="s">
        <v>10</v>
      </c>
      <c r="I73" s="8">
        <v>2</v>
      </c>
      <c r="J73" s="36" t="s">
        <v>30</v>
      </c>
      <c r="K73" s="3"/>
      <c r="L73" s="1"/>
      <c r="M73" s="1"/>
    </row>
    <row r="74" spans="1:13" hidden="1" x14ac:dyDescent="0.2">
      <c r="A74" s="16" t="s">
        <v>102</v>
      </c>
      <c r="B74" s="3" t="s">
        <v>103</v>
      </c>
      <c r="C74" s="3">
        <v>585644</v>
      </c>
      <c r="D74" s="8" t="s">
        <v>99</v>
      </c>
      <c r="E74" s="8" t="s">
        <v>100</v>
      </c>
      <c r="F74" s="12" t="str">
        <f t="shared" si="2"/>
        <v>Barcham Alistar</v>
      </c>
      <c r="G74" s="6">
        <v>721</v>
      </c>
      <c r="H74" s="3" t="s">
        <v>10</v>
      </c>
      <c r="I74" s="8">
        <v>5</v>
      </c>
      <c r="J74" s="36" t="s">
        <v>30</v>
      </c>
      <c r="K74" s="3"/>
      <c r="L74" s="1"/>
      <c r="M74" s="1"/>
    </row>
    <row r="75" spans="1:13" hidden="1" x14ac:dyDescent="0.2">
      <c r="A75" s="3"/>
      <c r="B75" s="3" t="s">
        <v>25</v>
      </c>
      <c r="C75" s="3">
        <v>585644</v>
      </c>
      <c r="D75" s="8" t="s">
        <v>99</v>
      </c>
      <c r="E75" s="8" t="s">
        <v>100</v>
      </c>
      <c r="F75" s="12" t="str">
        <f t="shared" si="2"/>
        <v>Barcham Alistar</v>
      </c>
      <c r="G75" s="3">
        <v>721</v>
      </c>
      <c r="H75" s="8" t="s">
        <v>10</v>
      </c>
      <c r="I75" s="3">
        <v>1</v>
      </c>
      <c r="J75" s="36" t="s">
        <v>105</v>
      </c>
      <c r="K75" s="3"/>
      <c r="L75" s="3"/>
      <c r="M75" s="3"/>
    </row>
    <row r="76" spans="1:13" hidden="1" x14ac:dyDescent="0.2">
      <c r="A76" s="3"/>
      <c r="B76" s="22" t="s">
        <v>104</v>
      </c>
      <c r="C76" s="3">
        <v>585644</v>
      </c>
      <c r="D76" s="8" t="s">
        <v>99</v>
      </c>
      <c r="E76" s="8" t="s">
        <v>100</v>
      </c>
      <c r="F76" s="12" t="str">
        <f t="shared" si="2"/>
        <v>Barcham Alistar</v>
      </c>
      <c r="G76" s="6">
        <v>721</v>
      </c>
      <c r="H76" s="7" t="s">
        <v>10</v>
      </c>
      <c r="I76" s="3">
        <v>4</v>
      </c>
      <c r="J76" s="36" t="s">
        <v>105</v>
      </c>
      <c r="K76" s="3"/>
      <c r="L76" s="3"/>
      <c r="M76" s="3"/>
    </row>
    <row r="77" spans="1:13" hidden="1" x14ac:dyDescent="0.2">
      <c r="A77" s="3"/>
      <c r="B77" s="3" t="s">
        <v>103</v>
      </c>
      <c r="C77" s="3">
        <v>585644</v>
      </c>
      <c r="D77" s="8" t="s">
        <v>99</v>
      </c>
      <c r="E77" s="8" t="s">
        <v>100</v>
      </c>
      <c r="F77" s="12" t="str">
        <f t="shared" ref="F77:F108" si="3">D77&amp;" "&amp;E77</f>
        <v>Barcham Alistar</v>
      </c>
      <c r="G77" s="3">
        <v>721</v>
      </c>
      <c r="H77" s="8" t="s">
        <v>10</v>
      </c>
      <c r="I77" s="3">
        <v>1</v>
      </c>
      <c r="J77" s="36" t="s">
        <v>105</v>
      </c>
      <c r="K77" s="3"/>
      <c r="L77" s="3"/>
      <c r="M77" s="3"/>
    </row>
    <row r="78" spans="1:13" hidden="1" x14ac:dyDescent="0.2">
      <c r="A78" s="3" t="s">
        <v>19</v>
      </c>
      <c r="B78" s="19" t="s">
        <v>14</v>
      </c>
      <c r="C78" s="3">
        <v>585644</v>
      </c>
      <c r="D78" s="8" t="s">
        <v>99</v>
      </c>
      <c r="E78" s="8" t="s">
        <v>100</v>
      </c>
      <c r="F78" s="12" t="str">
        <f t="shared" si="3"/>
        <v>Barcham Alistar</v>
      </c>
      <c r="G78" s="3">
        <v>721</v>
      </c>
      <c r="H78" s="8" t="s">
        <v>10</v>
      </c>
      <c r="I78" s="3">
        <v>2</v>
      </c>
      <c r="J78" s="36" t="s">
        <v>28</v>
      </c>
      <c r="K78" s="3"/>
      <c r="L78" s="3"/>
      <c r="M78" s="3"/>
    </row>
    <row r="79" spans="1:13" hidden="1" x14ac:dyDescent="0.2">
      <c r="A79" s="3" t="s">
        <v>36</v>
      </c>
      <c r="B79" s="3" t="s">
        <v>103</v>
      </c>
      <c r="C79" s="3">
        <v>585644</v>
      </c>
      <c r="D79" s="8" t="s">
        <v>99</v>
      </c>
      <c r="E79" s="8" t="s">
        <v>100</v>
      </c>
      <c r="F79" s="12" t="str">
        <f t="shared" si="3"/>
        <v>Barcham Alistar</v>
      </c>
      <c r="G79" s="3">
        <v>721</v>
      </c>
      <c r="H79" s="8" t="s">
        <v>10</v>
      </c>
      <c r="I79" s="3">
        <v>3</v>
      </c>
      <c r="J79" s="36" t="s">
        <v>28</v>
      </c>
      <c r="K79" s="3"/>
      <c r="L79" s="3"/>
      <c r="M79" s="3"/>
    </row>
    <row r="80" spans="1:13" hidden="1" x14ac:dyDescent="0.2">
      <c r="A80" s="3" t="s">
        <v>40</v>
      </c>
      <c r="B80" s="19" t="s">
        <v>1225</v>
      </c>
      <c r="C80" s="3">
        <v>585644</v>
      </c>
      <c r="D80" s="8" t="s">
        <v>99</v>
      </c>
      <c r="E80" s="8" t="s">
        <v>100</v>
      </c>
      <c r="F80" s="12" t="str">
        <f t="shared" si="3"/>
        <v>Barcham Alistar</v>
      </c>
      <c r="G80" s="3">
        <v>721</v>
      </c>
      <c r="H80" s="8" t="s">
        <v>10</v>
      </c>
      <c r="I80" s="3">
        <v>1</v>
      </c>
      <c r="J80" s="36" t="s">
        <v>28</v>
      </c>
      <c r="K80" s="3"/>
      <c r="L80" s="3"/>
      <c r="M80" s="3"/>
    </row>
    <row r="81" spans="1:13" hidden="1" x14ac:dyDescent="0.2">
      <c r="A81" s="3" t="s">
        <v>38</v>
      </c>
      <c r="B81" s="19" t="s">
        <v>39</v>
      </c>
      <c r="C81" s="3">
        <v>585644</v>
      </c>
      <c r="D81" s="8" t="s">
        <v>99</v>
      </c>
      <c r="E81" s="8" t="s">
        <v>100</v>
      </c>
      <c r="F81" s="12" t="str">
        <f t="shared" si="3"/>
        <v>Barcham Alistar</v>
      </c>
      <c r="G81" s="3">
        <v>721</v>
      </c>
      <c r="H81" s="8" t="s">
        <v>10</v>
      </c>
      <c r="I81" s="3">
        <v>2</v>
      </c>
      <c r="J81" s="36" t="s">
        <v>34</v>
      </c>
      <c r="K81" s="3"/>
      <c r="L81" s="3"/>
      <c r="M81" s="3"/>
    </row>
    <row r="82" spans="1:13" hidden="1" x14ac:dyDescent="0.2">
      <c r="A82" s="3" t="s">
        <v>31</v>
      </c>
      <c r="B82" s="19" t="s">
        <v>1225</v>
      </c>
      <c r="C82" s="3">
        <v>585644</v>
      </c>
      <c r="D82" s="8" t="s">
        <v>99</v>
      </c>
      <c r="E82" s="8" t="s">
        <v>100</v>
      </c>
      <c r="F82" s="12" t="str">
        <f t="shared" si="3"/>
        <v>Barcham Alistar</v>
      </c>
      <c r="G82" s="3">
        <v>721</v>
      </c>
      <c r="H82" s="8" t="s">
        <v>10</v>
      </c>
      <c r="I82" s="3">
        <v>11</v>
      </c>
      <c r="J82" s="36" t="s">
        <v>34</v>
      </c>
      <c r="K82" s="3"/>
      <c r="L82" s="3"/>
      <c r="M82" s="3"/>
    </row>
    <row r="83" spans="1:13" hidden="1" x14ac:dyDescent="0.2">
      <c r="A83" s="3" t="s">
        <v>19</v>
      </c>
      <c r="B83" s="19" t="s">
        <v>14</v>
      </c>
      <c r="C83" s="3">
        <v>585644</v>
      </c>
      <c r="D83" s="8" t="s">
        <v>99</v>
      </c>
      <c r="E83" s="8" t="s">
        <v>100</v>
      </c>
      <c r="F83" s="12" t="str">
        <f t="shared" si="3"/>
        <v>Barcham Alistar</v>
      </c>
      <c r="G83" s="3">
        <v>721</v>
      </c>
      <c r="H83" s="8" t="s">
        <v>10</v>
      </c>
      <c r="I83" s="3">
        <v>1</v>
      </c>
      <c r="J83" s="36" t="s">
        <v>35</v>
      </c>
      <c r="K83" s="3"/>
      <c r="L83" s="3"/>
      <c r="M83" s="3"/>
    </row>
    <row r="84" spans="1:13" hidden="1" x14ac:dyDescent="0.2">
      <c r="A84" s="3" t="s">
        <v>36</v>
      </c>
      <c r="B84" s="3" t="s">
        <v>103</v>
      </c>
      <c r="C84" s="3">
        <v>585644</v>
      </c>
      <c r="D84" s="8" t="s">
        <v>99</v>
      </c>
      <c r="E84" s="8" t="s">
        <v>100</v>
      </c>
      <c r="F84" s="12" t="str">
        <f t="shared" si="3"/>
        <v>Barcham Alistar</v>
      </c>
      <c r="G84" s="3">
        <v>721</v>
      </c>
      <c r="H84" s="8" t="s">
        <v>10</v>
      </c>
      <c r="I84" s="3">
        <v>7</v>
      </c>
      <c r="J84" s="36" t="s">
        <v>35</v>
      </c>
      <c r="K84" s="3"/>
      <c r="L84" s="3"/>
      <c r="M84" s="3"/>
    </row>
    <row r="85" spans="1:13" hidden="1" x14ac:dyDescent="0.2">
      <c r="A85" s="3" t="s">
        <v>31</v>
      </c>
      <c r="B85" s="19" t="s">
        <v>1225</v>
      </c>
      <c r="C85" s="3">
        <v>585644</v>
      </c>
      <c r="D85" s="8" t="s">
        <v>99</v>
      </c>
      <c r="E85" s="8" t="s">
        <v>100</v>
      </c>
      <c r="F85" s="12" t="str">
        <f t="shared" si="3"/>
        <v>Barcham Alistar</v>
      </c>
      <c r="G85" s="3">
        <v>721</v>
      </c>
      <c r="H85" s="8" t="s">
        <v>10</v>
      </c>
      <c r="I85" s="3">
        <v>2</v>
      </c>
      <c r="J85" s="36" t="s">
        <v>35</v>
      </c>
      <c r="K85" s="3"/>
      <c r="L85" s="3"/>
      <c r="M85" s="3"/>
    </row>
    <row r="86" spans="1:13" hidden="1" x14ac:dyDescent="0.2">
      <c r="A86" s="3" t="s">
        <v>13</v>
      </c>
      <c r="B86" s="19" t="s">
        <v>14</v>
      </c>
      <c r="C86" s="9">
        <v>585644</v>
      </c>
      <c r="D86" s="10" t="s">
        <v>99</v>
      </c>
      <c r="E86" s="10" t="s">
        <v>100</v>
      </c>
      <c r="F86" s="12" t="str">
        <f t="shared" si="3"/>
        <v>Barcham Alistar</v>
      </c>
      <c r="G86" s="9">
        <v>721</v>
      </c>
      <c r="H86" s="10" t="s">
        <v>10</v>
      </c>
      <c r="I86" s="9">
        <v>3</v>
      </c>
      <c r="J86" s="37" t="s">
        <v>18</v>
      </c>
      <c r="K86" s="3"/>
      <c r="L86" s="3"/>
      <c r="M86" s="3"/>
    </row>
    <row r="87" spans="1:13" hidden="1" x14ac:dyDescent="0.2">
      <c r="A87" s="3" t="s">
        <v>56</v>
      </c>
      <c r="B87" s="19" t="s">
        <v>104</v>
      </c>
      <c r="C87" s="9">
        <v>585644</v>
      </c>
      <c r="D87" s="10" t="s">
        <v>99</v>
      </c>
      <c r="E87" s="10" t="s">
        <v>100</v>
      </c>
      <c r="F87" s="12" t="str">
        <f t="shared" si="3"/>
        <v>Barcham Alistar</v>
      </c>
      <c r="G87" s="9">
        <v>721</v>
      </c>
      <c r="H87" s="10" t="s">
        <v>10</v>
      </c>
      <c r="I87" s="9">
        <v>1</v>
      </c>
      <c r="J87" s="37" t="s">
        <v>18</v>
      </c>
      <c r="K87" s="3"/>
      <c r="L87" s="3"/>
      <c r="M87" s="3"/>
    </row>
    <row r="88" spans="1:13" hidden="1" x14ac:dyDescent="0.2">
      <c r="A88" s="3" t="s">
        <v>101</v>
      </c>
      <c r="B88" s="3" t="s">
        <v>103</v>
      </c>
      <c r="C88" s="9">
        <v>585644</v>
      </c>
      <c r="D88" s="10" t="s">
        <v>99</v>
      </c>
      <c r="E88" s="10" t="s">
        <v>100</v>
      </c>
      <c r="F88" s="12" t="str">
        <f t="shared" si="3"/>
        <v>Barcham Alistar</v>
      </c>
      <c r="G88" s="9">
        <v>721</v>
      </c>
      <c r="H88" s="10" t="s">
        <v>10</v>
      </c>
      <c r="I88" s="9">
        <v>2</v>
      </c>
      <c r="J88" s="37" t="s">
        <v>18</v>
      </c>
      <c r="K88" s="3"/>
      <c r="L88" s="3"/>
      <c r="M88" s="3"/>
    </row>
    <row r="89" spans="1:13" hidden="1" x14ac:dyDescent="0.2">
      <c r="A89" s="1" t="s">
        <v>107</v>
      </c>
      <c r="B89" s="4" t="s">
        <v>39</v>
      </c>
      <c r="C89" s="3">
        <v>585644</v>
      </c>
      <c r="D89" s="2" t="s">
        <v>99</v>
      </c>
      <c r="E89" s="8" t="s">
        <v>100</v>
      </c>
      <c r="F89" s="12" t="str">
        <f t="shared" si="3"/>
        <v>Barcham Alistar</v>
      </c>
      <c r="G89" s="3">
        <v>721</v>
      </c>
      <c r="H89" s="8" t="s">
        <v>10</v>
      </c>
      <c r="I89" s="1">
        <v>2</v>
      </c>
      <c r="J89" s="40" t="s">
        <v>62</v>
      </c>
      <c r="K89" s="1"/>
      <c r="L89" s="3"/>
      <c r="M89" s="3"/>
    </row>
    <row r="90" spans="1:13" hidden="1" x14ac:dyDescent="0.2">
      <c r="A90" s="1" t="s">
        <v>58</v>
      </c>
      <c r="B90" s="19" t="s">
        <v>104</v>
      </c>
      <c r="C90" s="3">
        <v>585644</v>
      </c>
      <c r="D90" s="2" t="s">
        <v>99</v>
      </c>
      <c r="E90" s="8" t="s">
        <v>100</v>
      </c>
      <c r="F90" s="12" t="str">
        <f t="shared" si="3"/>
        <v>Barcham Alistar</v>
      </c>
      <c r="G90" s="3">
        <v>721</v>
      </c>
      <c r="H90" s="8" t="s">
        <v>10</v>
      </c>
      <c r="I90" s="1">
        <v>1</v>
      </c>
      <c r="J90" s="40" t="s">
        <v>62</v>
      </c>
      <c r="K90" s="1"/>
      <c r="L90" s="3"/>
      <c r="M90" s="3"/>
    </row>
    <row r="91" spans="1:13" hidden="1" x14ac:dyDescent="0.2">
      <c r="A91" s="1" t="s">
        <v>60</v>
      </c>
      <c r="B91" s="3" t="s">
        <v>103</v>
      </c>
      <c r="C91" s="3">
        <v>585644</v>
      </c>
      <c r="D91" s="2" t="s">
        <v>99</v>
      </c>
      <c r="E91" s="8" t="s">
        <v>100</v>
      </c>
      <c r="F91" s="12" t="str">
        <f t="shared" si="3"/>
        <v>Barcham Alistar</v>
      </c>
      <c r="G91" s="3">
        <v>721</v>
      </c>
      <c r="H91" s="8" t="s">
        <v>10</v>
      </c>
      <c r="I91" s="1">
        <v>11</v>
      </c>
      <c r="J91" s="40" t="s">
        <v>62</v>
      </c>
      <c r="K91" s="1"/>
      <c r="L91" s="3"/>
      <c r="M91" s="3"/>
    </row>
    <row r="92" spans="1:13" hidden="1" x14ac:dyDescent="0.2">
      <c r="A92" s="31" t="s">
        <v>1271</v>
      </c>
      <c r="B92" s="34" t="s">
        <v>39</v>
      </c>
      <c r="C92" s="32">
        <v>585644</v>
      </c>
      <c r="D92" s="33" t="s">
        <v>99</v>
      </c>
      <c r="E92" s="8" t="s">
        <v>100</v>
      </c>
      <c r="F92" s="12" t="str">
        <f t="shared" si="3"/>
        <v>Barcham Alistar</v>
      </c>
      <c r="G92" s="32">
        <v>721</v>
      </c>
      <c r="H92" s="33" t="s">
        <v>10</v>
      </c>
      <c r="I92" s="32">
        <v>1</v>
      </c>
      <c r="J92" s="38" t="s">
        <v>1324</v>
      </c>
      <c r="K92" s="32"/>
      <c r="L92" s="3"/>
      <c r="M92" s="3"/>
    </row>
    <row r="93" spans="1:13" hidden="1" x14ac:dyDescent="0.2">
      <c r="A93" s="31" t="s">
        <v>1268</v>
      </c>
      <c r="B93" s="4" t="s">
        <v>14</v>
      </c>
      <c r="C93" s="32">
        <v>585644</v>
      </c>
      <c r="D93" s="33" t="s">
        <v>99</v>
      </c>
      <c r="E93" s="8" t="s">
        <v>100</v>
      </c>
      <c r="F93" s="12" t="str">
        <f t="shared" si="3"/>
        <v>Barcham Alistar</v>
      </c>
      <c r="G93" s="32">
        <v>721</v>
      </c>
      <c r="H93" s="33" t="s">
        <v>10</v>
      </c>
      <c r="I93" s="32">
        <v>5</v>
      </c>
      <c r="J93" s="38" t="s">
        <v>1324</v>
      </c>
      <c r="K93" s="32"/>
      <c r="L93" s="3"/>
      <c r="M93" s="1"/>
    </row>
    <row r="94" spans="1:13" hidden="1" x14ac:dyDescent="0.2">
      <c r="A94" s="31" t="s">
        <v>1267</v>
      </c>
      <c r="B94" s="19" t="s">
        <v>104</v>
      </c>
      <c r="C94" s="32">
        <v>585644</v>
      </c>
      <c r="D94" s="33" t="s">
        <v>99</v>
      </c>
      <c r="E94" s="8" t="s">
        <v>100</v>
      </c>
      <c r="F94" s="12" t="str">
        <f t="shared" si="3"/>
        <v>Barcham Alistar</v>
      </c>
      <c r="G94" s="32">
        <v>721</v>
      </c>
      <c r="H94" s="33" t="s">
        <v>10</v>
      </c>
      <c r="I94" s="32">
        <v>2</v>
      </c>
      <c r="J94" s="38" t="s">
        <v>1324</v>
      </c>
      <c r="K94" s="32"/>
      <c r="L94" s="1"/>
      <c r="M94" s="3"/>
    </row>
    <row r="95" spans="1:13" hidden="1" x14ac:dyDescent="0.2">
      <c r="A95" s="31" t="s">
        <v>1266</v>
      </c>
      <c r="B95" s="3" t="s">
        <v>103</v>
      </c>
      <c r="C95" s="32">
        <v>585644</v>
      </c>
      <c r="D95" s="33" t="s">
        <v>99</v>
      </c>
      <c r="E95" s="8" t="s">
        <v>100</v>
      </c>
      <c r="F95" s="12" t="str">
        <f t="shared" si="3"/>
        <v>Barcham Alistar</v>
      </c>
      <c r="G95" s="32">
        <v>721</v>
      </c>
      <c r="H95" s="33" t="s">
        <v>10</v>
      </c>
      <c r="I95" s="32">
        <v>4</v>
      </c>
      <c r="J95" s="38" t="s">
        <v>1324</v>
      </c>
      <c r="K95" s="32"/>
      <c r="L95" s="1"/>
      <c r="M95" s="3"/>
    </row>
    <row r="96" spans="1:13" hidden="1" x14ac:dyDescent="0.2">
      <c r="A96" s="3" t="s">
        <v>44</v>
      </c>
      <c r="B96" s="19" t="s">
        <v>104</v>
      </c>
      <c r="C96" s="3">
        <v>572735</v>
      </c>
      <c r="D96" s="3" t="s">
        <v>108</v>
      </c>
      <c r="E96" s="3" t="s">
        <v>109</v>
      </c>
      <c r="F96" s="12" t="str">
        <f t="shared" si="3"/>
        <v>Barkla Rick</v>
      </c>
      <c r="G96" s="3">
        <v>721</v>
      </c>
      <c r="H96" s="8" t="s">
        <v>10</v>
      </c>
      <c r="I96" s="3">
        <v>1</v>
      </c>
      <c r="J96" s="36" t="s">
        <v>24</v>
      </c>
      <c r="K96" s="3"/>
      <c r="L96" s="3"/>
      <c r="M96" s="3"/>
    </row>
    <row r="97" spans="1:13" hidden="1" x14ac:dyDescent="0.2">
      <c r="A97" s="3" t="s">
        <v>110</v>
      </c>
      <c r="B97" s="19" t="s">
        <v>14</v>
      </c>
      <c r="C97" s="3">
        <v>572735</v>
      </c>
      <c r="D97" s="3" t="s">
        <v>108</v>
      </c>
      <c r="E97" s="3" t="s">
        <v>109</v>
      </c>
      <c r="F97" s="12" t="str">
        <f t="shared" si="3"/>
        <v>Barkla Rick</v>
      </c>
      <c r="G97" s="3">
        <v>721</v>
      </c>
      <c r="H97" s="8" t="s">
        <v>10</v>
      </c>
      <c r="I97" s="3">
        <v>2</v>
      </c>
      <c r="J97" s="36" t="s">
        <v>11</v>
      </c>
      <c r="K97" s="3"/>
      <c r="L97" s="3"/>
      <c r="M97" s="3"/>
    </row>
    <row r="98" spans="1:13" hidden="1" x14ac:dyDescent="0.2">
      <c r="A98" s="3"/>
      <c r="B98" s="19" t="s">
        <v>104</v>
      </c>
      <c r="C98" s="3">
        <v>572735</v>
      </c>
      <c r="D98" s="3" t="s">
        <v>108</v>
      </c>
      <c r="E98" s="3" t="s">
        <v>109</v>
      </c>
      <c r="F98" s="12" t="str">
        <f t="shared" si="3"/>
        <v>Barkla Rick</v>
      </c>
      <c r="G98" s="9">
        <v>721</v>
      </c>
      <c r="H98" s="10" t="s">
        <v>10</v>
      </c>
      <c r="I98" s="3">
        <v>4</v>
      </c>
      <c r="J98" s="36" t="s">
        <v>11</v>
      </c>
      <c r="K98" s="3" t="s">
        <v>27</v>
      </c>
      <c r="L98" s="3"/>
      <c r="M98" s="3"/>
    </row>
    <row r="99" spans="1:13" hidden="1" x14ac:dyDescent="0.2">
      <c r="A99" s="3"/>
      <c r="B99" s="19" t="s">
        <v>14</v>
      </c>
      <c r="C99" s="3">
        <v>572735</v>
      </c>
      <c r="D99" s="3" t="s">
        <v>108</v>
      </c>
      <c r="E99" s="3" t="s">
        <v>109</v>
      </c>
      <c r="F99" s="12" t="str">
        <f t="shared" si="3"/>
        <v>Barkla Rick</v>
      </c>
      <c r="G99" s="3">
        <v>721</v>
      </c>
      <c r="H99" s="8" t="s">
        <v>10</v>
      </c>
      <c r="I99" s="3">
        <v>1</v>
      </c>
      <c r="J99" s="39" t="s">
        <v>22</v>
      </c>
      <c r="K99" s="3" t="s">
        <v>23</v>
      </c>
      <c r="L99" s="3"/>
      <c r="M99" s="3"/>
    </row>
    <row r="100" spans="1:13" hidden="1" x14ac:dyDescent="0.2">
      <c r="A100" s="3" t="s">
        <v>111</v>
      </c>
      <c r="B100" s="19" t="s">
        <v>104</v>
      </c>
      <c r="C100" s="3">
        <v>572735</v>
      </c>
      <c r="D100" s="8" t="s">
        <v>108</v>
      </c>
      <c r="E100" s="3" t="s">
        <v>109</v>
      </c>
      <c r="F100" s="12" t="str">
        <f t="shared" si="3"/>
        <v>Barkla Rick</v>
      </c>
      <c r="G100" s="6">
        <v>721</v>
      </c>
      <c r="H100" s="3" t="s">
        <v>10</v>
      </c>
      <c r="I100" s="8">
        <v>5</v>
      </c>
      <c r="J100" s="36" t="s">
        <v>30</v>
      </c>
      <c r="K100" s="3"/>
      <c r="L100" s="3"/>
      <c r="M100" s="3"/>
    </row>
    <row r="101" spans="1:13" hidden="1" x14ac:dyDescent="0.2">
      <c r="A101" s="16" t="s">
        <v>102</v>
      </c>
      <c r="B101" s="3" t="s">
        <v>103</v>
      </c>
      <c r="C101" s="3">
        <v>572735</v>
      </c>
      <c r="D101" s="8" t="s">
        <v>108</v>
      </c>
      <c r="E101" s="3" t="s">
        <v>109</v>
      </c>
      <c r="F101" s="12" t="str">
        <f t="shared" si="3"/>
        <v>Barkla Rick</v>
      </c>
      <c r="G101" s="3">
        <v>721</v>
      </c>
      <c r="H101" s="8" t="s">
        <v>10</v>
      </c>
      <c r="I101" s="8">
        <v>1</v>
      </c>
      <c r="J101" s="36" t="s">
        <v>30</v>
      </c>
      <c r="K101" s="3"/>
      <c r="L101" s="3"/>
      <c r="M101" s="3"/>
    </row>
    <row r="102" spans="1:13" hidden="1" x14ac:dyDescent="0.2">
      <c r="A102" s="3"/>
      <c r="B102" s="3" t="s">
        <v>25</v>
      </c>
      <c r="C102" s="3">
        <v>572735</v>
      </c>
      <c r="D102" s="8" t="s">
        <v>108</v>
      </c>
      <c r="E102" s="3" t="s">
        <v>109</v>
      </c>
      <c r="F102" s="12" t="str">
        <f t="shared" si="3"/>
        <v>Barkla Rick</v>
      </c>
      <c r="G102" s="9">
        <v>721</v>
      </c>
      <c r="H102" s="10" t="s">
        <v>10</v>
      </c>
      <c r="I102" s="3">
        <v>1</v>
      </c>
      <c r="J102" s="36" t="s">
        <v>105</v>
      </c>
      <c r="K102" s="3"/>
      <c r="L102" s="3"/>
      <c r="M102" s="3"/>
    </row>
    <row r="103" spans="1:13" hidden="1" x14ac:dyDescent="0.2">
      <c r="A103" s="3"/>
      <c r="B103" s="22" t="s">
        <v>104</v>
      </c>
      <c r="C103" s="3">
        <v>572735</v>
      </c>
      <c r="D103" s="8" t="s">
        <v>108</v>
      </c>
      <c r="E103" s="3" t="s">
        <v>109</v>
      </c>
      <c r="F103" s="12" t="str">
        <f t="shared" si="3"/>
        <v>Barkla Rick</v>
      </c>
      <c r="G103" s="6">
        <v>721</v>
      </c>
      <c r="H103" s="7" t="s">
        <v>10</v>
      </c>
      <c r="I103" s="3">
        <v>2</v>
      </c>
      <c r="J103" s="36" t="s">
        <v>105</v>
      </c>
      <c r="K103" s="3"/>
      <c r="L103" s="3"/>
      <c r="M103" s="3"/>
    </row>
    <row r="104" spans="1:13" hidden="1" x14ac:dyDescent="0.2">
      <c r="A104" s="3" t="s">
        <v>38</v>
      </c>
      <c r="B104" s="19" t="s">
        <v>39</v>
      </c>
      <c r="C104" s="3">
        <v>572735</v>
      </c>
      <c r="D104" s="8" t="s">
        <v>108</v>
      </c>
      <c r="E104" s="3" t="s">
        <v>109</v>
      </c>
      <c r="F104" s="12" t="str">
        <f t="shared" si="3"/>
        <v>Barkla Rick</v>
      </c>
      <c r="G104" s="3">
        <v>721</v>
      </c>
      <c r="H104" s="8" t="s">
        <v>10</v>
      </c>
      <c r="I104" s="3">
        <v>1</v>
      </c>
      <c r="J104" s="36" t="s">
        <v>28</v>
      </c>
      <c r="K104" s="3"/>
      <c r="L104" s="3"/>
      <c r="M104" s="3"/>
    </row>
    <row r="105" spans="1:13" hidden="1" x14ac:dyDescent="0.2">
      <c r="A105" s="3" t="s">
        <v>19</v>
      </c>
      <c r="B105" s="19" t="s">
        <v>14</v>
      </c>
      <c r="C105" s="3">
        <v>572735</v>
      </c>
      <c r="D105" s="8" t="s">
        <v>108</v>
      </c>
      <c r="E105" s="3" t="s">
        <v>109</v>
      </c>
      <c r="F105" s="12" t="str">
        <f t="shared" si="3"/>
        <v>Barkla Rick</v>
      </c>
      <c r="G105" s="3">
        <v>721</v>
      </c>
      <c r="H105" s="8" t="s">
        <v>10</v>
      </c>
      <c r="I105" s="3">
        <v>3</v>
      </c>
      <c r="J105" s="36" t="s">
        <v>28</v>
      </c>
      <c r="K105" s="3"/>
      <c r="L105" s="3"/>
      <c r="M105" s="3"/>
    </row>
    <row r="106" spans="1:13" hidden="1" x14ac:dyDescent="0.2">
      <c r="A106" s="3" t="s">
        <v>45</v>
      </c>
      <c r="B106" s="19" t="s">
        <v>104</v>
      </c>
      <c r="C106" s="3">
        <v>572735</v>
      </c>
      <c r="D106" s="8" t="s">
        <v>108</v>
      </c>
      <c r="E106" s="3" t="s">
        <v>109</v>
      </c>
      <c r="F106" s="12" t="str">
        <f t="shared" si="3"/>
        <v>Barkla Rick</v>
      </c>
      <c r="G106" s="3">
        <v>721</v>
      </c>
      <c r="H106" s="8" t="s">
        <v>10</v>
      </c>
      <c r="I106" s="3">
        <v>2</v>
      </c>
      <c r="J106" s="36" t="s">
        <v>28</v>
      </c>
      <c r="K106" s="3"/>
      <c r="L106" s="3"/>
      <c r="M106" s="3"/>
    </row>
    <row r="107" spans="1:13" hidden="1" x14ac:dyDescent="0.2">
      <c r="A107" s="3" t="s">
        <v>36</v>
      </c>
      <c r="B107" s="3" t="s">
        <v>103</v>
      </c>
      <c r="C107" s="3">
        <v>572735</v>
      </c>
      <c r="D107" s="8" t="s">
        <v>108</v>
      </c>
      <c r="E107" s="3" t="s">
        <v>109</v>
      </c>
      <c r="F107" s="12" t="str">
        <f t="shared" si="3"/>
        <v>Barkla Rick</v>
      </c>
      <c r="G107" s="3">
        <v>721</v>
      </c>
      <c r="H107" s="8" t="s">
        <v>10</v>
      </c>
      <c r="I107" s="3">
        <v>1</v>
      </c>
      <c r="J107" s="36" t="s">
        <v>28</v>
      </c>
      <c r="K107" s="3"/>
      <c r="L107" s="15"/>
      <c r="M107" s="3"/>
    </row>
    <row r="108" spans="1:13" hidden="1" x14ac:dyDescent="0.2">
      <c r="A108" s="3" t="s">
        <v>19</v>
      </c>
      <c r="B108" s="19" t="s">
        <v>14</v>
      </c>
      <c r="C108" s="3">
        <v>572735</v>
      </c>
      <c r="D108" s="8" t="s">
        <v>108</v>
      </c>
      <c r="E108" s="3" t="s">
        <v>109</v>
      </c>
      <c r="F108" s="12" t="str">
        <f t="shared" si="3"/>
        <v>Barkla Rick</v>
      </c>
      <c r="G108" s="9">
        <v>721</v>
      </c>
      <c r="H108" s="10" t="s">
        <v>10</v>
      </c>
      <c r="I108" s="3">
        <v>4</v>
      </c>
      <c r="J108" s="36" t="s">
        <v>34</v>
      </c>
      <c r="K108" s="3"/>
      <c r="L108" s="3"/>
      <c r="M108" s="3"/>
    </row>
    <row r="109" spans="1:13" hidden="1" x14ac:dyDescent="0.2">
      <c r="A109" s="3" t="s">
        <v>43</v>
      </c>
      <c r="B109" s="19" t="s">
        <v>104</v>
      </c>
      <c r="C109" s="3">
        <v>572735</v>
      </c>
      <c r="D109" s="8" t="s">
        <v>108</v>
      </c>
      <c r="E109" s="3" t="s">
        <v>109</v>
      </c>
      <c r="F109" s="12" t="str">
        <f t="shared" ref="F109:F133" si="4">D109&amp;" "&amp;E109</f>
        <v>Barkla Rick</v>
      </c>
      <c r="G109" s="9">
        <v>721</v>
      </c>
      <c r="H109" s="10" t="s">
        <v>10</v>
      </c>
      <c r="I109" s="3">
        <v>1</v>
      </c>
      <c r="J109" s="36" t="s">
        <v>34</v>
      </c>
      <c r="K109" s="3"/>
      <c r="L109" s="3"/>
      <c r="M109" s="3"/>
    </row>
    <row r="110" spans="1:13" hidden="1" x14ac:dyDescent="0.2">
      <c r="A110" s="3" t="s">
        <v>19</v>
      </c>
      <c r="B110" s="19" t="s">
        <v>14</v>
      </c>
      <c r="C110" s="3">
        <v>572735</v>
      </c>
      <c r="D110" s="8" t="s">
        <v>108</v>
      </c>
      <c r="E110" s="3" t="s">
        <v>109</v>
      </c>
      <c r="F110" s="12" t="str">
        <f t="shared" si="4"/>
        <v>Barkla Rick</v>
      </c>
      <c r="G110" s="3">
        <v>721</v>
      </c>
      <c r="H110" s="8" t="s">
        <v>10</v>
      </c>
      <c r="I110" s="3">
        <v>1</v>
      </c>
      <c r="J110" s="36" t="s">
        <v>35</v>
      </c>
      <c r="K110" s="3"/>
      <c r="L110" s="3"/>
      <c r="M110" s="3"/>
    </row>
    <row r="111" spans="1:13" hidden="1" x14ac:dyDescent="0.2">
      <c r="A111" s="3" t="s">
        <v>45</v>
      </c>
      <c r="B111" s="19" t="s">
        <v>104</v>
      </c>
      <c r="C111" s="3">
        <v>572735</v>
      </c>
      <c r="D111" s="8" t="s">
        <v>108</v>
      </c>
      <c r="E111" s="3" t="s">
        <v>109</v>
      </c>
      <c r="F111" s="12" t="str">
        <f t="shared" si="4"/>
        <v>Barkla Rick</v>
      </c>
      <c r="G111" s="3">
        <v>721</v>
      </c>
      <c r="H111" s="8" t="s">
        <v>10</v>
      </c>
      <c r="I111" s="3">
        <v>8</v>
      </c>
      <c r="J111" s="36" t="s">
        <v>35</v>
      </c>
      <c r="K111" s="3"/>
      <c r="L111" s="3"/>
      <c r="M111" s="3"/>
    </row>
    <row r="112" spans="1:13" hidden="1" x14ac:dyDescent="0.2">
      <c r="A112" s="3" t="s">
        <v>13</v>
      </c>
      <c r="B112" s="19" t="s">
        <v>14</v>
      </c>
      <c r="C112" s="9">
        <v>572735</v>
      </c>
      <c r="D112" s="10" t="s">
        <v>108</v>
      </c>
      <c r="E112" s="3" t="s">
        <v>109</v>
      </c>
      <c r="F112" s="12" t="str">
        <f t="shared" si="4"/>
        <v>Barkla Rick</v>
      </c>
      <c r="G112" s="3">
        <v>721</v>
      </c>
      <c r="H112" s="8" t="s">
        <v>10</v>
      </c>
      <c r="I112" s="9">
        <v>2</v>
      </c>
      <c r="J112" s="37" t="s">
        <v>18</v>
      </c>
      <c r="K112" s="3"/>
      <c r="L112" s="15"/>
      <c r="M112" s="3"/>
    </row>
    <row r="113" spans="1:13" hidden="1" x14ac:dyDescent="0.2">
      <c r="A113" s="3" t="s">
        <v>58</v>
      </c>
      <c r="B113" s="19" t="s">
        <v>104</v>
      </c>
      <c r="C113" s="6">
        <v>572735</v>
      </c>
      <c r="D113" s="7" t="s">
        <v>108</v>
      </c>
      <c r="E113" s="3" t="s">
        <v>109</v>
      </c>
      <c r="F113" s="12" t="str">
        <f t="shared" si="4"/>
        <v>Barkla Rick</v>
      </c>
      <c r="G113" s="3">
        <v>721</v>
      </c>
      <c r="H113" s="8" t="s">
        <v>10</v>
      </c>
      <c r="I113" s="6">
        <v>1</v>
      </c>
      <c r="J113" s="36" t="s">
        <v>17</v>
      </c>
      <c r="K113" s="3"/>
      <c r="L113" s="3"/>
      <c r="M113" s="3"/>
    </row>
    <row r="114" spans="1:13" hidden="1" x14ac:dyDescent="0.2">
      <c r="A114" s="1" t="s">
        <v>13</v>
      </c>
      <c r="B114" s="4" t="s">
        <v>14</v>
      </c>
      <c r="C114" s="3">
        <v>572735</v>
      </c>
      <c r="D114" s="2" t="s">
        <v>108</v>
      </c>
      <c r="E114" s="3" t="s">
        <v>109</v>
      </c>
      <c r="F114" s="12" t="str">
        <f t="shared" si="4"/>
        <v>Barkla Rick</v>
      </c>
      <c r="G114" s="3">
        <v>721</v>
      </c>
      <c r="H114" s="8" t="s">
        <v>10</v>
      </c>
      <c r="I114" s="1">
        <v>6</v>
      </c>
      <c r="J114" s="40" t="s">
        <v>62</v>
      </c>
      <c r="K114" s="1"/>
      <c r="L114" s="3"/>
      <c r="M114" s="3"/>
    </row>
    <row r="115" spans="1:13" hidden="1" x14ac:dyDescent="0.2">
      <c r="A115" s="31" t="s">
        <v>1268</v>
      </c>
      <c r="B115" s="32" t="s">
        <v>1239</v>
      </c>
      <c r="C115" s="32">
        <v>572735</v>
      </c>
      <c r="D115" s="33" t="s">
        <v>108</v>
      </c>
      <c r="E115" s="3" t="s">
        <v>109</v>
      </c>
      <c r="F115" s="12" t="str">
        <f t="shared" si="4"/>
        <v>Barkla Rick</v>
      </c>
      <c r="G115" s="32">
        <v>721</v>
      </c>
      <c r="H115" s="33" t="s">
        <v>10</v>
      </c>
      <c r="I115" s="32">
        <v>3</v>
      </c>
      <c r="J115" s="38" t="s">
        <v>1324</v>
      </c>
      <c r="K115" s="32"/>
      <c r="L115" s="3"/>
      <c r="M115" s="3"/>
    </row>
    <row r="116" spans="1:13" hidden="1" x14ac:dyDescent="0.2">
      <c r="A116" s="3"/>
      <c r="B116" s="19" t="s">
        <v>1225</v>
      </c>
      <c r="C116" s="3">
        <v>127790</v>
      </c>
      <c r="D116" s="2" t="s">
        <v>112</v>
      </c>
      <c r="E116" s="8" t="s">
        <v>113</v>
      </c>
      <c r="F116" s="12" t="str">
        <f t="shared" si="4"/>
        <v>Barnet Peter R</v>
      </c>
      <c r="G116" s="3">
        <v>721</v>
      </c>
      <c r="H116" s="8" t="s">
        <v>10</v>
      </c>
      <c r="I116" s="13">
        <v>5</v>
      </c>
      <c r="J116" s="41" t="s">
        <v>116</v>
      </c>
      <c r="K116" s="3" t="s">
        <v>12</v>
      </c>
      <c r="L116" s="3"/>
      <c r="M116" s="1"/>
    </row>
    <row r="117" spans="1:13" hidden="1" x14ac:dyDescent="0.2">
      <c r="A117" s="3" t="s">
        <v>75</v>
      </c>
      <c r="B117" s="3" t="s">
        <v>25</v>
      </c>
      <c r="C117" s="3">
        <v>127790</v>
      </c>
      <c r="D117" s="3" t="s">
        <v>112</v>
      </c>
      <c r="E117" s="8" t="s">
        <v>113</v>
      </c>
      <c r="F117" s="12" t="str">
        <f t="shared" si="4"/>
        <v>Barnet Peter R</v>
      </c>
      <c r="G117" s="3">
        <v>721</v>
      </c>
      <c r="H117" s="8" t="s">
        <v>10</v>
      </c>
      <c r="I117" s="3">
        <v>1</v>
      </c>
      <c r="J117" s="36" t="s">
        <v>55</v>
      </c>
      <c r="K117" s="3" t="s">
        <v>78</v>
      </c>
      <c r="L117" s="3"/>
      <c r="M117" s="3"/>
    </row>
    <row r="118" spans="1:13" hidden="1" x14ac:dyDescent="0.2">
      <c r="A118" s="3" t="s">
        <v>53</v>
      </c>
      <c r="B118" s="3" t="s">
        <v>103</v>
      </c>
      <c r="C118" s="3">
        <v>127790</v>
      </c>
      <c r="D118" s="3" t="s">
        <v>112</v>
      </c>
      <c r="E118" s="8" t="s">
        <v>113</v>
      </c>
      <c r="F118" s="12" t="str">
        <f t="shared" si="4"/>
        <v>Barnet Peter R</v>
      </c>
      <c r="G118" s="3">
        <v>721</v>
      </c>
      <c r="H118" s="8" t="s">
        <v>10</v>
      </c>
      <c r="I118" s="3">
        <v>9</v>
      </c>
      <c r="J118" s="36" t="s">
        <v>55</v>
      </c>
      <c r="K118" s="3" t="s">
        <v>27</v>
      </c>
      <c r="L118" s="3"/>
      <c r="M118" s="3"/>
    </row>
    <row r="119" spans="1:13" x14ac:dyDescent="0.2">
      <c r="A119" s="3"/>
      <c r="B119" s="19" t="s">
        <v>1225</v>
      </c>
      <c r="C119" s="6">
        <v>901536</v>
      </c>
      <c r="D119" s="12" t="s">
        <v>136</v>
      </c>
      <c r="E119" s="12" t="s">
        <v>138</v>
      </c>
      <c r="F119" s="12" t="str">
        <f t="shared" si="4"/>
        <v>Birt James</v>
      </c>
      <c r="G119" s="3">
        <v>721</v>
      </c>
      <c r="H119" s="8" t="s">
        <v>10</v>
      </c>
      <c r="I119" s="18">
        <v>9</v>
      </c>
      <c r="J119" s="39" t="s">
        <v>26</v>
      </c>
      <c r="K119" s="3" t="s">
        <v>12</v>
      </c>
      <c r="L119" s="1"/>
      <c r="M119" s="3"/>
    </row>
    <row r="120" spans="1:13" hidden="1" x14ac:dyDescent="0.2">
      <c r="A120" s="3" t="s">
        <v>117</v>
      </c>
      <c r="B120" s="19" t="s">
        <v>14</v>
      </c>
      <c r="C120" s="3">
        <v>127792</v>
      </c>
      <c r="D120" s="2" t="s">
        <v>112</v>
      </c>
      <c r="E120" s="8" t="s">
        <v>113</v>
      </c>
      <c r="F120" s="12" t="str">
        <f t="shared" si="4"/>
        <v>Barnet Peter R</v>
      </c>
      <c r="G120" s="9">
        <v>721</v>
      </c>
      <c r="H120" s="10" t="s">
        <v>10</v>
      </c>
      <c r="I120" s="8">
        <v>2</v>
      </c>
      <c r="J120" s="36" t="s">
        <v>30</v>
      </c>
      <c r="K120" s="3"/>
      <c r="L120" s="1"/>
      <c r="M120" s="1"/>
    </row>
    <row r="121" spans="1:13" hidden="1" x14ac:dyDescent="0.2">
      <c r="A121" s="3"/>
      <c r="B121" s="3" t="s">
        <v>25</v>
      </c>
      <c r="C121" s="3">
        <v>127791</v>
      </c>
      <c r="D121" s="2" t="s">
        <v>112</v>
      </c>
      <c r="E121" s="8" t="s">
        <v>113</v>
      </c>
      <c r="F121" s="12" t="str">
        <f t="shared" si="4"/>
        <v>Barnet Peter R</v>
      </c>
      <c r="G121" s="3">
        <v>721</v>
      </c>
      <c r="H121" s="8" t="s">
        <v>10</v>
      </c>
      <c r="I121" s="3">
        <v>11</v>
      </c>
      <c r="J121" s="36" t="s">
        <v>105</v>
      </c>
      <c r="K121" s="3"/>
      <c r="L121" s="3"/>
      <c r="M121" s="3"/>
    </row>
    <row r="122" spans="1:13" hidden="1" x14ac:dyDescent="0.2">
      <c r="A122" s="3"/>
      <c r="B122" s="22" t="s">
        <v>104</v>
      </c>
      <c r="C122" s="3">
        <v>127793</v>
      </c>
      <c r="D122" s="2" t="s">
        <v>112</v>
      </c>
      <c r="E122" s="8" t="s">
        <v>113</v>
      </c>
      <c r="F122" s="12" t="str">
        <f t="shared" si="4"/>
        <v>Barnet Peter R</v>
      </c>
      <c r="G122" s="3">
        <v>721</v>
      </c>
      <c r="H122" s="8" t="s">
        <v>10</v>
      </c>
      <c r="I122" s="3">
        <v>1</v>
      </c>
      <c r="J122" s="36" t="s">
        <v>105</v>
      </c>
      <c r="K122" s="3"/>
      <c r="L122" s="3"/>
      <c r="M122" s="3"/>
    </row>
    <row r="123" spans="1:13" hidden="1" x14ac:dyDescent="0.2">
      <c r="A123" s="3" t="s">
        <v>114</v>
      </c>
      <c r="B123" s="19" t="s">
        <v>115</v>
      </c>
      <c r="C123" s="3">
        <v>127790</v>
      </c>
      <c r="D123" s="8" t="s">
        <v>112</v>
      </c>
      <c r="E123" s="8" t="s">
        <v>113</v>
      </c>
      <c r="F123" s="12" t="str">
        <f t="shared" si="4"/>
        <v>Barnet Peter R</v>
      </c>
      <c r="G123" s="3">
        <v>721</v>
      </c>
      <c r="H123" s="8" t="s">
        <v>10</v>
      </c>
      <c r="I123" s="3">
        <v>5</v>
      </c>
      <c r="J123" s="36" t="s">
        <v>35</v>
      </c>
      <c r="K123" s="3"/>
      <c r="L123" s="3"/>
      <c r="M123" s="3"/>
    </row>
    <row r="124" spans="1:13" hidden="1" x14ac:dyDescent="0.2">
      <c r="A124" s="3" t="s">
        <v>114</v>
      </c>
      <c r="B124" s="19" t="s">
        <v>115</v>
      </c>
      <c r="C124" s="3">
        <v>127790</v>
      </c>
      <c r="D124" s="8" t="s">
        <v>112</v>
      </c>
      <c r="E124" s="8" t="s">
        <v>113</v>
      </c>
      <c r="F124" s="12" t="str">
        <f t="shared" si="4"/>
        <v>Barnet Peter R</v>
      </c>
      <c r="G124" s="9">
        <v>721</v>
      </c>
      <c r="H124" s="10" t="s">
        <v>10</v>
      </c>
      <c r="I124" s="3">
        <v>3</v>
      </c>
      <c r="J124" s="36" t="s">
        <v>18</v>
      </c>
      <c r="K124" s="3"/>
      <c r="L124" s="3"/>
      <c r="M124" s="3"/>
    </row>
    <row r="125" spans="1:13" hidden="1" x14ac:dyDescent="0.2">
      <c r="A125" s="1" t="s">
        <v>114</v>
      </c>
      <c r="B125" s="4" t="s">
        <v>115</v>
      </c>
      <c r="C125" s="3">
        <v>127790</v>
      </c>
      <c r="D125" s="2" t="s">
        <v>112</v>
      </c>
      <c r="E125" s="8" t="s">
        <v>113</v>
      </c>
      <c r="F125" s="12" t="str">
        <f t="shared" si="4"/>
        <v>Barnet Peter R</v>
      </c>
      <c r="G125" s="3">
        <v>721</v>
      </c>
      <c r="H125" s="8" t="s">
        <v>10</v>
      </c>
      <c r="I125" s="1">
        <v>4</v>
      </c>
      <c r="J125" s="40" t="s">
        <v>62</v>
      </c>
      <c r="K125" s="1"/>
      <c r="L125" s="3"/>
      <c r="M125" s="3"/>
    </row>
    <row r="126" spans="1:13" hidden="1" x14ac:dyDescent="0.2">
      <c r="A126" s="31" t="s">
        <v>1269</v>
      </c>
      <c r="B126" s="32" t="s">
        <v>1249</v>
      </c>
      <c r="C126" s="32">
        <v>127790</v>
      </c>
      <c r="D126" s="33" t="s">
        <v>112</v>
      </c>
      <c r="E126" s="8" t="s">
        <v>113</v>
      </c>
      <c r="F126" s="12" t="str">
        <f t="shared" si="4"/>
        <v>Barnet Peter R</v>
      </c>
      <c r="G126" s="32">
        <v>721</v>
      </c>
      <c r="H126" s="33" t="s">
        <v>10</v>
      </c>
      <c r="I126" s="32">
        <v>7</v>
      </c>
      <c r="J126" s="38" t="s">
        <v>1324</v>
      </c>
      <c r="K126" s="32"/>
      <c r="L126" s="1"/>
      <c r="M126" s="3"/>
    </row>
    <row r="127" spans="1:13" hidden="1" x14ac:dyDescent="0.2">
      <c r="A127" s="3" t="s">
        <v>14</v>
      </c>
      <c r="B127" s="3" t="s">
        <v>14</v>
      </c>
      <c r="C127" s="3">
        <v>572736</v>
      </c>
      <c r="D127" s="8" t="s">
        <v>118</v>
      </c>
      <c r="E127" s="8" t="s">
        <v>61</v>
      </c>
      <c r="F127" s="12" t="str">
        <f t="shared" si="4"/>
        <v>Barnett Paul</v>
      </c>
      <c r="G127" s="3">
        <v>721</v>
      </c>
      <c r="H127" s="8" t="s">
        <v>10</v>
      </c>
      <c r="I127" s="3">
        <v>1</v>
      </c>
      <c r="J127" s="36" t="s">
        <v>24</v>
      </c>
      <c r="K127" s="3"/>
      <c r="L127" s="3"/>
      <c r="M127" s="3"/>
    </row>
    <row r="128" spans="1:13" hidden="1" x14ac:dyDescent="0.2">
      <c r="A128" s="3" t="s">
        <v>110</v>
      </c>
      <c r="B128" s="19" t="s">
        <v>14</v>
      </c>
      <c r="C128" s="3">
        <v>572736</v>
      </c>
      <c r="D128" s="8" t="s">
        <v>118</v>
      </c>
      <c r="E128" s="8" t="s">
        <v>61</v>
      </c>
      <c r="F128" s="12" t="str">
        <f t="shared" si="4"/>
        <v>Barnett Paul</v>
      </c>
      <c r="G128" s="3">
        <v>721</v>
      </c>
      <c r="H128" s="8" t="s">
        <v>10</v>
      </c>
      <c r="I128" s="3">
        <v>16</v>
      </c>
      <c r="J128" s="36" t="s">
        <v>11</v>
      </c>
      <c r="K128" s="3"/>
      <c r="L128" s="3"/>
      <c r="M128" s="3"/>
    </row>
    <row r="129" spans="1:18" hidden="1" x14ac:dyDescent="0.2">
      <c r="A129" s="3"/>
      <c r="B129" s="19" t="s">
        <v>14</v>
      </c>
      <c r="C129" s="3">
        <v>572736</v>
      </c>
      <c r="D129" s="8" t="s">
        <v>118</v>
      </c>
      <c r="E129" s="8" t="s">
        <v>61</v>
      </c>
      <c r="F129" s="12" t="str">
        <f t="shared" si="4"/>
        <v>Barnett Paul</v>
      </c>
      <c r="G129" s="3">
        <v>721</v>
      </c>
      <c r="H129" s="8" t="s">
        <v>10</v>
      </c>
      <c r="I129" s="3">
        <v>17</v>
      </c>
      <c r="J129" s="39" t="s">
        <v>22</v>
      </c>
      <c r="K129" s="3" t="s">
        <v>23</v>
      </c>
      <c r="L129" s="3"/>
      <c r="M129" s="3"/>
    </row>
    <row r="130" spans="1:18" hidden="1" x14ac:dyDescent="0.2">
      <c r="A130" s="3" t="s">
        <v>19</v>
      </c>
      <c r="B130" s="19" t="s">
        <v>14</v>
      </c>
      <c r="C130" s="3">
        <v>572736</v>
      </c>
      <c r="D130" s="8" t="s">
        <v>118</v>
      </c>
      <c r="E130" s="8" t="s">
        <v>61</v>
      </c>
      <c r="F130" s="12" t="str">
        <f t="shared" si="4"/>
        <v>Barnett Paul</v>
      </c>
      <c r="G130" s="3">
        <v>721</v>
      </c>
      <c r="H130" s="8" t="s">
        <v>10</v>
      </c>
      <c r="I130" s="3">
        <v>1</v>
      </c>
      <c r="J130" s="36" t="s">
        <v>28</v>
      </c>
      <c r="K130" s="3"/>
      <c r="L130" s="1"/>
      <c r="M130" s="1"/>
      <c r="O130" s="32"/>
      <c r="P130" s="33"/>
      <c r="Q130" s="32"/>
      <c r="R130" s="32"/>
    </row>
    <row r="131" spans="1:18" hidden="1" x14ac:dyDescent="0.2">
      <c r="A131" s="3" t="s">
        <v>13</v>
      </c>
      <c r="B131" s="19" t="s">
        <v>14</v>
      </c>
      <c r="C131" s="6">
        <v>375648</v>
      </c>
      <c r="D131" s="7" t="s">
        <v>119</v>
      </c>
      <c r="E131" s="7" t="s">
        <v>120</v>
      </c>
      <c r="F131" s="12" t="str">
        <f t="shared" si="4"/>
        <v>Baron Joshua</v>
      </c>
      <c r="G131" s="9">
        <v>721</v>
      </c>
      <c r="H131" s="10" t="s">
        <v>10</v>
      </c>
      <c r="I131" s="6">
        <v>6</v>
      </c>
      <c r="J131" s="36" t="s">
        <v>17</v>
      </c>
      <c r="K131" s="3"/>
      <c r="L131" s="1"/>
      <c r="M131" s="1"/>
      <c r="O131" s="32"/>
      <c r="P131" s="33"/>
      <c r="Q131" s="32"/>
      <c r="R131" s="32"/>
    </row>
    <row r="132" spans="1:18" hidden="1" x14ac:dyDescent="0.2">
      <c r="A132" s="1" t="s">
        <v>13</v>
      </c>
      <c r="B132" s="4" t="s">
        <v>14</v>
      </c>
      <c r="C132" s="6">
        <v>375648</v>
      </c>
      <c r="D132" s="2" t="s">
        <v>119</v>
      </c>
      <c r="E132" s="7" t="s">
        <v>120</v>
      </c>
      <c r="F132" s="12" t="str">
        <f t="shared" si="4"/>
        <v>Baron Joshua</v>
      </c>
      <c r="G132" s="3">
        <v>721</v>
      </c>
      <c r="H132" s="8" t="s">
        <v>10</v>
      </c>
      <c r="I132" s="1">
        <v>4</v>
      </c>
      <c r="J132" s="40" t="s">
        <v>62</v>
      </c>
      <c r="K132" s="1"/>
      <c r="L132" s="3"/>
      <c r="M132" s="3"/>
    </row>
    <row r="133" spans="1:18" x14ac:dyDescent="0.2">
      <c r="A133" s="3"/>
      <c r="B133" s="19" t="s">
        <v>1225</v>
      </c>
      <c r="C133" s="3">
        <v>845599</v>
      </c>
      <c r="D133" s="12" t="s">
        <v>139</v>
      </c>
      <c r="E133" s="12" t="s">
        <v>140</v>
      </c>
      <c r="F133" s="12" t="str">
        <f t="shared" si="4"/>
        <v>Blackman Scott</v>
      </c>
      <c r="G133" s="9">
        <v>721</v>
      </c>
      <c r="H133" s="10" t="s">
        <v>10</v>
      </c>
      <c r="I133" s="18">
        <v>3</v>
      </c>
      <c r="J133" s="39" t="s">
        <v>26</v>
      </c>
      <c r="K133" s="3" t="s">
        <v>12</v>
      </c>
      <c r="L133" s="3"/>
      <c r="M133" s="3"/>
    </row>
    <row r="134" spans="1:18" hidden="1" x14ac:dyDescent="0.2">
      <c r="A134" s="1" t="s">
        <v>13</v>
      </c>
      <c r="B134" s="4" t="s">
        <v>14</v>
      </c>
      <c r="C134" s="32">
        <v>580494</v>
      </c>
      <c r="D134" s="2" t="s">
        <v>123</v>
      </c>
      <c r="E134" s="32" t="s">
        <v>1281</v>
      </c>
      <c r="F134" s="33" t="s">
        <v>1229</v>
      </c>
      <c r="G134" s="6">
        <v>721</v>
      </c>
      <c r="H134" s="7" t="s">
        <v>10</v>
      </c>
      <c r="I134" s="1">
        <v>2</v>
      </c>
      <c r="J134" s="40" t="s">
        <v>62</v>
      </c>
      <c r="K134" s="1"/>
      <c r="L134" s="3"/>
      <c r="M134" s="1"/>
    </row>
    <row r="135" spans="1:18" hidden="1" x14ac:dyDescent="0.2">
      <c r="A135" s="1" t="s">
        <v>58</v>
      </c>
      <c r="B135" s="19" t="s">
        <v>104</v>
      </c>
      <c r="C135" s="32">
        <v>580494</v>
      </c>
      <c r="D135" s="2" t="s">
        <v>123</v>
      </c>
      <c r="E135" s="32" t="s">
        <v>1281</v>
      </c>
      <c r="F135" s="33" t="s">
        <v>1229</v>
      </c>
      <c r="G135" s="6">
        <v>721</v>
      </c>
      <c r="H135" s="3" t="s">
        <v>10</v>
      </c>
      <c r="I135" s="1">
        <v>8</v>
      </c>
      <c r="J135" s="40" t="s">
        <v>62</v>
      </c>
      <c r="K135" s="1"/>
      <c r="L135" s="3"/>
      <c r="M135" s="3"/>
    </row>
    <row r="136" spans="1:18" hidden="1" x14ac:dyDescent="0.2">
      <c r="A136" s="31" t="s">
        <v>1267</v>
      </c>
      <c r="B136" s="19" t="s">
        <v>104</v>
      </c>
      <c r="C136" s="32">
        <v>580494</v>
      </c>
      <c r="D136" s="33" t="s">
        <v>123</v>
      </c>
      <c r="E136" s="32" t="s">
        <v>1281</v>
      </c>
      <c r="F136" s="33" t="s">
        <v>1229</v>
      </c>
      <c r="G136" s="32">
        <v>721</v>
      </c>
      <c r="H136" s="33" t="s">
        <v>10</v>
      </c>
      <c r="I136" s="32">
        <v>1</v>
      </c>
      <c r="J136" s="38" t="s">
        <v>1324</v>
      </c>
      <c r="K136" s="32"/>
      <c r="L136" s="3"/>
      <c r="M136" s="3"/>
    </row>
    <row r="137" spans="1:18" hidden="1" x14ac:dyDescent="0.2">
      <c r="A137" s="31" t="s">
        <v>1266</v>
      </c>
      <c r="B137" s="3" t="s">
        <v>103</v>
      </c>
      <c r="C137" s="32">
        <v>580494</v>
      </c>
      <c r="D137" s="33" t="s">
        <v>123</v>
      </c>
      <c r="E137" s="32" t="s">
        <v>1281</v>
      </c>
      <c r="F137" s="33" t="s">
        <v>1229</v>
      </c>
      <c r="G137" s="32">
        <v>721</v>
      </c>
      <c r="H137" s="33" t="s">
        <v>10</v>
      </c>
      <c r="I137" s="32">
        <v>6</v>
      </c>
      <c r="J137" s="38" t="s">
        <v>1324</v>
      </c>
      <c r="K137" s="32"/>
      <c r="L137" s="3"/>
      <c r="M137" s="3"/>
    </row>
    <row r="138" spans="1:18" hidden="1" x14ac:dyDescent="0.2">
      <c r="A138" s="31" t="s">
        <v>1267</v>
      </c>
      <c r="B138" s="19" t="s">
        <v>104</v>
      </c>
      <c r="C138" s="32">
        <v>1087419</v>
      </c>
      <c r="D138" s="33" t="s">
        <v>123</v>
      </c>
      <c r="E138" s="32" t="s">
        <v>1286</v>
      </c>
      <c r="F138" s="33" t="s">
        <v>1233</v>
      </c>
      <c r="G138" s="32">
        <v>721</v>
      </c>
      <c r="H138" s="33" t="s">
        <v>10</v>
      </c>
      <c r="I138" s="32">
        <v>6</v>
      </c>
      <c r="J138" s="38" t="s">
        <v>1324</v>
      </c>
      <c r="K138" s="32"/>
      <c r="L138" s="1"/>
      <c r="M138" s="3"/>
    </row>
    <row r="139" spans="1:18" hidden="1" x14ac:dyDescent="0.2">
      <c r="A139" s="3"/>
      <c r="B139" s="19" t="s">
        <v>1225</v>
      </c>
      <c r="C139" s="3"/>
      <c r="D139" s="12" t="s">
        <v>124</v>
      </c>
      <c r="E139" s="12" t="s">
        <v>125</v>
      </c>
      <c r="F139" s="12" t="str">
        <f t="shared" ref="F139:F170" si="5">D139&amp;" "&amp;E139</f>
        <v>Bates Steve</v>
      </c>
      <c r="G139" s="9">
        <v>721</v>
      </c>
      <c r="H139" s="10" t="s">
        <v>10</v>
      </c>
      <c r="I139" s="18">
        <v>1</v>
      </c>
      <c r="J139" s="39" t="s">
        <v>50</v>
      </c>
      <c r="K139" s="3" t="s">
        <v>12</v>
      </c>
      <c r="L139" s="1"/>
      <c r="M139" s="1"/>
    </row>
    <row r="140" spans="1:18" hidden="1" x14ac:dyDescent="0.2">
      <c r="A140" s="3" t="s">
        <v>98</v>
      </c>
      <c r="B140" s="3" t="s">
        <v>98</v>
      </c>
      <c r="C140" s="3">
        <v>917791</v>
      </c>
      <c r="D140" s="8" t="s">
        <v>126</v>
      </c>
      <c r="E140" s="8" t="s">
        <v>127</v>
      </c>
      <c r="F140" s="12" t="str">
        <f t="shared" si="5"/>
        <v>Beacon Kelvin J</v>
      </c>
      <c r="G140" s="3">
        <v>721</v>
      </c>
      <c r="H140" s="8" t="s">
        <v>10</v>
      </c>
      <c r="I140" s="3">
        <v>1</v>
      </c>
      <c r="J140" s="36" t="s">
        <v>55</v>
      </c>
      <c r="K140" s="3" t="s">
        <v>27</v>
      </c>
      <c r="L140" s="1"/>
      <c r="M140" s="3"/>
    </row>
    <row r="141" spans="1:18" hidden="1" x14ac:dyDescent="0.2">
      <c r="A141" s="3" t="s">
        <v>114</v>
      </c>
      <c r="B141" s="19" t="s">
        <v>115</v>
      </c>
      <c r="C141" s="3">
        <v>917791</v>
      </c>
      <c r="D141" s="8" t="s">
        <v>126</v>
      </c>
      <c r="E141" s="8" t="s">
        <v>127</v>
      </c>
      <c r="F141" s="12" t="str">
        <f t="shared" si="5"/>
        <v>Beacon Kelvin J</v>
      </c>
      <c r="G141" s="3">
        <v>721</v>
      </c>
      <c r="H141" s="8" t="s">
        <v>10</v>
      </c>
      <c r="I141" s="3">
        <v>5</v>
      </c>
      <c r="J141" s="36" t="s">
        <v>18</v>
      </c>
      <c r="K141" s="3"/>
      <c r="L141" s="3"/>
      <c r="M141" s="3"/>
    </row>
    <row r="142" spans="1:18" hidden="1" x14ac:dyDescent="0.2">
      <c r="A142" s="3" t="s">
        <v>114</v>
      </c>
      <c r="B142" s="19" t="s">
        <v>115</v>
      </c>
      <c r="C142" s="3">
        <v>917791</v>
      </c>
      <c r="D142" s="8" t="s">
        <v>126</v>
      </c>
      <c r="E142" s="8" t="s">
        <v>127</v>
      </c>
      <c r="F142" s="12" t="str">
        <f t="shared" si="5"/>
        <v>Beacon Kelvin J</v>
      </c>
      <c r="G142" s="3">
        <v>721</v>
      </c>
      <c r="H142" s="8" t="s">
        <v>10</v>
      </c>
      <c r="I142" s="3">
        <v>8</v>
      </c>
      <c r="J142" s="36" t="s">
        <v>17</v>
      </c>
      <c r="K142" s="3"/>
      <c r="L142" s="3"/>
      <c r="M142" s="1"/>
    </row>
    <row r="143" spans="1:18" hidden="1" x14ac:dyDescent="0.2">
      <c r="A143" s="1" t="s">
        <v>114</v>
      </c>
      <c r="B143" s="4" t="s">
        <v>128</v>
      </c>
      <c r="C143" s="3">
        <v>917791</v>
      </c>
      <c r="D143" s="2" t="s">
        <v>126</v>
      </c>
      <c r="E143" s="8" t="s">
        <v>127</v>
      </c>
      <c r="F143" s="12" t="str">
        <f t="shared" si="5"/>
        <v>Beacon Kelvin J</v>
      </c>
      <c r="G143" s="3">
        <v>721</v>
      </c>
      <c r="H143" s="8" t="s">
        <v>10</v>
      </c>
      <c r="I143" s="1">
        <v>1</v>
      </c>
      <c r="J143" s="40" t="s">
        <v>62</v>
      </c>
      <c r="K143" s="1"/>
      <c r="L143" s="3"/>
      <c r="M143" s="1"/>
    </row>
    <row r="144" spans="1:18" hidden="1" x14ac:dyDescent="0.2">
      <c r="A144" s="1" t="s">
        <v>114</v>
      </c>
      <c r="B144" s="4" t="s">
        <v>115</v>
      </c>
      <c r="C144" s="3">
        <v>917791</v>
      </c>
      <c r="D144" s="2" t="s">
        <v>126</v>
      </c>
      <c r="E144" s="8" t="s">
        <v>127</v>
      </c>
      <c r="F144" s="12" t="str">
        <f t="shared" si="5"/>
        <v>Beacon Kelvin J</v>
      </c>
      <c r="G144" s="3">
        <v>721</v>
      </c>
      <c r="H144" s="8" t="s">
        <v>10</v>
      </c>
      <c r="I144" s="1">
        <v>4</v>
      </c>
      <c r="J144" s="40" t="s">
        <v>62</v>
      </c>
      <c r="K144" s="1"/>
      <c r="L144" s="1"/>
      <c r="M144" s="3"/>
    </row>
    <row r="145" spans="1:13" hidden="1" x14ac:dyDescent="0.2">
      <c r="A145" s="3" t="s">
        <v>44</v>
      </c>
      <c r="B145" s="19" t="s">
        <v>104</v>
      </c>
      <c r="C145" s="3"/>
      <c r="D145" s="3" t="s">
        <v>129</v>
      </c>
      <c r="E145" s="3" t="s">
        <v>130</v>
      </c>
      <c r="F145" s="12" t="str">
        <f t="shared" si="5"/>
        <v>Beare Adrian</v>
      </c>
      <c r="G145" s="3">
        <v>721</v>
      </c>
      <c r="H145" s="8" t="s">
        <v>10</v>
      </c>
      <c r="I145" s="3">
        <v>14</v>
      </c>
      <c r="J145" s="36" t="s">
        <v>55</v>
      </c>
      <c r="K145" s="3" t="s">
        <v>27</v>
      </c>
      <c r="L145" s="1"/>
      <c r="M145" s="3"/>
    </row>
    <row r="146" spans="1:13" hidden="1" x14ac:dyDescent="0.2">
      <c r="A146" s="3" t="s">
        <v>19</v>
      </c>
      <c r="B146" s="19" t="s">
        <v>14</v>
      </c>
      <c r="C146" s="3">
        <v>618941</v>
      </c>
      <c r="D146" s="8" t="s">
        <v>131</v>
      </c>
      <c r="E146" s="8" t="s">
        <v>132</v>
      </c>
      <c r="F146" s="12" t="str">
        <f t="shared" si="5"/>
        <v>Beech Andrew</v>
      </c>
      <c r="G146" s="3">
        <v>721</v>
      </c>
      <c r="H146" s="8" t="s">
        <v>10</v>
      </c>
      <c r="I146" s="3">
        <v>1</v>
      </c>
      <c r="J146" s="36" t="s">
        <v>34</v>
      </c>
      <c r="K146" s="3"/>
      <c r="L146" s="3"/>
      <c r="M146" s="3"/>
    </row>
    <row r="147" spans="1:13" hidden="1" x14ac:dyDescent="0.2">
      <c r="A147" s="3" t="s">
        <v>43</v>
      </c>
      <c r="B147" s="19" t="s">
        <v>104</v>
      </c>
      <c r="C147" s="3">
        <v>618941</v>
      </c>
      <c r="D147" s="8" t="s">
        <v>131</v>
      </c>
      <c r="E147" s="8" t="s">
        <v>132</v>
      </c>
      <c r="F147" s="12" t="str">
        <f t="shared" si="5"/>
        <v>Beech Andrew</v>
      </c>
      <c r="G147" s="3">
        <v>721</v>
      </c>
      <c r="H147" s="8" t="s">
        <v>10</v>
      </c>
      <c r="I147" s="3">
        <v>1</v>
      </c>
      <c r="J147" s="36" t="s">
        <v>34</v>
      </c>
      <c r="K147" s="3"/>
      <c r="L147" s="3"/>
      <c r="M147" s="3"/>
    </row>
    <row r="148" spans="1:13" hidden="1" x14ac:dyDescent="0.2">
      <c r="A148" s="3" t="s">
        <v>19</v>
      </c>
      <c r="B148" s="19" t="s">
        <v>14</v>
      </c>
      <c r="C148" s="3">
        <v>618941</v>
      </c>
      <c r="D148" s="8" t="s">
        <v>131</v>
      </c>
      <c r="E148" s="8" t="s">
        <v>132</v>
      </c>
      <c r="F148" s="12" t="str">
        <f t="shared" si="5"/>
        <v>Beech Andrew</v>
      </c>
      <c r="G148" s="3">
        <v>721</v>
      </c>
      <c r="H148" s="8" t="s">
        <v>10</v>
      </c>
      <c r="I148" s="3">
        <v>1</v>
      </c>
      <c r="J148" s="36" t="s">
        <v>35</v>
      </c>
      <c r="K148" s="3"/>
      <c r="L148" s="3"/>
      <c r="M148" s="3"/>
    </row>
    <row r="149" spans="1:13" hidden="1" x14ac:dyDescent="0.2">
      <c r="A149" s="3" t="s">
        <v>45</v>
      </c>
      <c r="B149" s="19" t="s">
        <v>104</v>
      </c>
      <c r="C149" s="3">
        <v>618941</v>
      </c>
      <c r="D149" s="8" t="s">
        <v>131</v>
      </c>
      <c r="E149" s="8" t="s">
        <v>132</v>
      </c>
      <c r="F149" s="12" t="str">
        <f t="shared" si="5"/>
        <v>Beech Andrew</v>
      </c>
      <c r="G149" s="9">
        <v>721</v>
      </c>
      <c r="H149" s="10" t="s">
        <v>10</v>
      </c>
      <c r="I149" s="3">
        <v>1</v>
      </c>
      <c r="J149" s="36" t="s">
        <v>35</v>
      </c>
      <c r="K149" s="3"/>
      <c r="L149" s="3"/>
      <c r="M149" s="3"/>
    </row>
    <row r="150" spans="1:13" hidden="1" x14ac:dyDescent="0.2">
      <c r="A150" s="3" t="s">
        <v>36</v>
      </c>
      <c r="B150" s="3" t="s">
        <v>103</v>
      </c>
      <c r="C150" s="3">
        <v>618941</v>
      </c>
      <c r="D150" s="8" t="s">
        <v>131</v>
      </c>
      <c r="E150" s="8" t="s">
        <v>132</v>
      </c>
      <c r="F150" s="12" t="str">
        <f t="shared" si="5"/>
        <v>Beech Andrew</v>
      </c>
      <c r="G150" s="9">
        <v>721</v>
      </c>
      <c r="H150" s="10" t="s">
        <v>10</v>
      </c>
      <c r="I150" s="3">
        <v>3</v>
      </c>
      <c r="J150" s="36" t="s">
        <v>35</v>
      </c>
      <c r="K150" s="3"/>
      <c r="L150" s="1"/>
      <c r="M150" s="3"/>
    </row>
    <row r="151" spans="1:13" hidden="1" x14ac:dyDescent="0.2">
      <c r="A151" s="3" t="s">
        <v>13</v>
      </c>
      <c r="B151" s="19" t="s">
        <v>14</v>
      </c>
      <c r="C151" s="9">
        <v>618941</v>
      </c>
      <c r="D151" s="10" t="s">
        <v>131</v>
      </c>
      <c r="E151" s="10" t="s">
        <v>132</v>
      </c>
      <c r="F151" s="12" t="str">
        <f t="shared" si="5"/>
        <v>Beech Andrew</v>
      </c>
      <c r="G151" s="3">
        <v>721</v>
      </c>
      <c r="H151" s="8" t="s">
        <v>10</v>
      </c>
      <c r="I151" s="9">
        <v>1</v>
      </c>
      <c r="J151" s="37" t="s">
        <v>18</v>
      </c>
      <c r="K151" s="3"/>
      <c r="L151" s="1"/>
      <c r="M151" s="1"/>
    </row>
    <row r="152" spans="1:13" hidden="1" x14ac:dyDescent="0.2">
      <c r="A152" s="3" t="s">
        <v>101</v>
      </c>
      <c r="B152" s="3" t="s">
        <v>103</v>
      </c>
      <c r="C152" s="9">
        <v>618941</v>
      </c>
      <c r="D152" s="10" t="s">
        <v>131</v>
      </c>
      <c r="E152" s="10" t="s">
        <v>132</v>
      </c>
      <c r="F152" s="12" t="str">
        <f t="shared" si="5"/>
        <v>Beech Andrew</v>
      </c>
      <c r="G152" s="3">
        <v>721</v>
      </c>
      <c r="H152" s="8" t="s">
        <v>10</v>
      </c>
      <c r="I152" s="9">
        <v>1</v>
      </c>
      <c r="J152" s="37" t="s">
        <v>18</v>
      </c>
      <c r="K152" s="3"/>
      <c r="L152" s="3"/>
      <c r="M152" s="3"/>
    </row>
    <row r="153" spans="1:13" hidden="1" x14ac:dyDescent="0.2">
      <c r="A153" s="3" t="s">
        <v>31</v>
      </c>
      <c r="B153" s="19" t="s">
        <v>1225</v>
      </c>
      <c r="C153" s="6">
        <v>618941</v>
      </c>
      <c r="D153" s="7" t="s">
        <v>131</v>
      </c>
      <c r="E153" s="7" t="s">
        <v>132</v>
      </c>
      <c r="F153" s="12" t="str">
        <f t="shared" si="5"/>
        <v>Beech Andrew</v>
      </c>
      <c r="G153" s="3">
        <v>721</v>
      </c>
      <c r="H153" s="8" t="s">
        <v>10</v>
      </c>
      <c r="I153" s="6">
        <v>1</v>
      </c>
      <c r="J153" s="37" t="s">
        <v>18</v>
      </c>
      <c r="K153" s="3"/>
      <c r="L153" s="3"/>
      <c r="M153" s="3"/>
    </row>
    <row r="154" spans="1:13" hidden="1" x14ac:dyDescent="0.2">
      <c r="A154" s="1" t="s">
        <v>13</v>
      </c>
      <c r="B154" s="4" t="s">
        <v>14</v>
      </c>
      <c r="C154" s="3">
        <v>618941</v>
      </c>
      <c r="D154" s="2" t="s">
        <v>131</v>
      </c>
      <c r="E154" s="8" t="s">
        <v>132</v>
      </c>
      <c r="F154" s="12" t="str">
        <f t="shared" si="5"/>
        <v>Beech Andrew</v>
      </c>
      <c r="G154" s="3">
        <v>721</v>
      </c>
      <c r="H154" s="8" t="s">
        <v>10</v>
      </c>
      <c r="I154" s="1">
        <v>4</v>
      </c>
      <c r="J154" s="40" t="s">
        <v>62</v>
      </c>
      <c r="K154" s="1"/>
      <c r="L154" s="1"/>
      <c r="M154" s="1"/>
    </row>
    <row r="155" spans="1:13" hidden="1" x14ac:dyDescent="0.2">
      <c r="A155" s="3"/>
      <c r="B155" s="19" t="s">
        <v>1225</v>
      </c>
      <c r="C155" s="6">
        <v>731066</v>
      </c>
      <c r="D155" s="12" t="s">
        <v>133</v>
      </c>
      <c r="E155" s="12" t="s">
        <v>134</v>
      </c>
      <c r="F155" s="12" t="str">
        <f t="shared" si="5"/>
        <v>Berryman Roger</v>
      </c>
      <c r="G155" s="3">
        <v>721</v>
      </c>
      <c r="H155" s="8" t="s">
        <v>10</v>
      </c>
      <c r="I155" s="13">
        <v>3</v>
      </c>
      <c r="J155" s="41" t="s">
        <v>82</v>
      </c>
      <c r="K155" s="3" t="s">
        <v>12</v>
      </c>
      <c r="L155" s="3"/>
      <c r="M155" s="3"/>
    </row>
    <row r="156" spans="1:13" hidden="1" x14ac:dyDescent="0.2">
      <c r="A156" s="3" t="s">
        <v>98</v>
      </c>
      <c r="B156" s="3" t="s">
        <v>98</v>
      </c>
      <c r="C156" s="3">
        <v>731066</v>
      </c>
      <c r="D156" s="3" t="s">
        <v>133</v>
      </c>
      <c r="E156" s="3" t="s">
        <v>134</v>
      </c>
      <c r="F156" s="12" t="str">
        <f t="shared" si="5"/>
        <v>Berryman Roger</v>
      </c>
      <c r="G156" s="3">
        <v>721</v>
      </c>
      <c r="H156" s="8" t="s">
        <v>10</v>
      </c>
      <c r="I156" s="3">
        <v>1</v>
      </c>
      <c r="J156" s="36" t="s">
        <v>55</v>
      </c>
      <c r="K156" s="3" t="s">
        <v>27</v>
      </c>
      <c r="L156" s="3"/>
      <c r="M156" s="3"/>
    </row>
    <row r="157" spans="1:13" hidden="1" x14ac:dyDescent="0.2">
      <c r="A157" s="3" t="s">
        <v>44</v>
      </c>
      <c r="B157" s="19" t="s">
        <v>104</v>
      </c>
      <c r="C157" s="3">
        <v>731066</v>
      </c>
      <c r="D157" s="3" t="s">
        <v>133</v>
      </c>
      <c r="E157" s="3" t="s">
        <v>134</v>
      </c>
      <c r="F157" s="12" t="str">
        <f t="shared" si="5"/>
        <v>Berryman Roger</v>
      </c>
      <c r="G157" s="3">
        <v>721</v>
      </c>
      <c r="H157" s="8" t="s">
        <v>10</v>
      </c>
      <c r="I157" s="3">
        <v>2</v>
      </c>
      <c r="J157" s="36" t="s">
        <v>55</v>
      </c>
      <c r="K157" s="3" t="s">
        <v>27</v>
      </c>
      <c r="L157" s="3"/>
      <c r="M157" s="1"/>
    </row>
    <row r="158" spans="1:13" hidden="1" x14ac:dyDescent="0.2">
      <c r="A158" s="3" t="s">
        <v>53</v>
      </c>
      <c r="B158" s="3" t="s">
        <v>103</v>
      </c>
      <c r="C158" s="3">
        <v>731066</v>
      </c>
      <c r="D158" s="3" t="s">
        <v>133</v>
      </c>
      <c r="E158" s="3" t="s">
        <v>134</v>
      </c>
      <c r="F158" s="12" t="str">
        <f t="shared" si="5"/>
        <v>Berryman Roger</v>
      </c>
      <c r="G158" s="9">
        <v>721</v>
      </c>
      <c r="H158" s="10" t="s">
        <v>10</v>
      </c>
      <c r="I158" s="3">
        <v>3</v>
      </c>
      <c r="J158" s="36" t="s">
        <v>55</v>
      </c>
      <c r="K158" s="3" t="s">
        <v>27</v>
      </c>
      <c r="L158" s="1"/>
      <c r="M158" s="1"/>
    </row>
    <row r="159" spans="1:13" hidden="1" x14ac:dyDescent="0.2">
      <c r="A159" s="3" t="s">
        <v>25</v>
      </c>
      <c r="B159" s="3" t="s">
        <v>25</v>
      </c>
      <c r="C159" s="3">
        <v>731066</v>
      </c>
      <c r="D159" s="3" t="s">
        <v>133</v>
      </c>
      <c r="E159" s="3" t="s">
        <v>134</v>
      </c>
      <c r="F159" s="12" t="str">
        <f t="shared" si="5"/>
        <v>Berryman Roger</v>
      </c>
      <c r="G159" s="6">
        <v>721</v>
      </c>
      <c r="H159" s="3" t="s">
        <v>10</v>
      </c>
      <c r="I159" s="3">
        <v>1</v>
      </c>
      <c r="J159" s="36" t="s">
        <v>68</v>
      </c>
      <c r="K159" s="3"/>
      <c r="L159" s="3"/>
      <c r="M159" s="3"/>
    </row>
    <row r="160" spans="1:13" hidden="1" x14ac:dyDescent="0.2">
      <c r="A160" s="3" t="s">
        <v>37</v>
      </c>
      <c r="B160" s="3" t="s">
        <v>103</v>
      </c>
      <c r="C160" s="3">
        <v>731066</v>
      </c>
      <c r="D160" s="3" t="s">
        <v>133</v>
      </c>
      <c r="E160" s="3" t="s">
        <v>134</v>
      </c>
      <c r="F160" s="12" t="str">
        <f t="shared" si="5"/>
        <v>Berryman Roger</v>
      </c>
      <c r="G160" s="6">
        <v>721</v>
      </c>
      <c r="H160" s="7" t="s">
        <v>10</v>
      </c>
      <c r="I160" s="3">
        <v>4</v>
      </c>
      <c r="J160" s="36" t="s">
        <v>68</v>
      </c>
      <c r="K160" s="3" t="s">
        <v>27</v>
      </c>
      <c r="L160" s="3"/>
      <c r="M160" s="3"/>
    </row>
    <row r="161" spans="1:13" x14ac:dyDescent="0.2">
      <c r="A161" s="3"/>
      <c r="B161" s="19" t="s">
        <v>1225</v>
      </c>
      <c r="C161" s="3"/>
      <c r="D161" s="12" t="s">
        <v>207</v>
      </c>
      <c r="E161" s="12" t="s">
        <v>135</v>
      </c>
      <c r="F161" s="12" t="str">
        <f t="shared" si="5"/>
        <v>Connell Stuart</v>
      </c>
      <c r="G161" s="3">
        <v>721</v>
      </c>
      <c r="H161" s="8" t="s">
        <v>10</v>
      </c>
      <c r="I161" s="18">
        <v>11</v>
      </c>
      <c r="J161" s="39" t="s">
        <v>26</v>
      </c>
      <c r="K161" s="3" t="s">
        <v>12</v>
      </c>
      <c r="L161" s="1"/>
      <c r="M161" s="1"/>
    </row>
    <row r="162" spans="1:13" hidden="1" x14ac:dyDescent="0.2">
      <c r="A162" s="3" t="s">
        <v>37</v>
      </c>
      <c r="B162" s="3" t="s">
        <v>103</v>
      </c>
      <c r="C162" s="6">
        <v>731066</v>
      </c>
      <c r="D162" s="3" t="s">
        <v>133</v>
      </c>
      <c r="E162" s="3" t="s">
        <v>134</v>
      </c>
      <c r="F162" s="12" t="str">
        <f t="shared" si="5"/>
        <v>Berryman Roger</v>
      </c>
      <c r="G162" s="9">
        <v>721</v>
      </c>
      <c r="H162" s="10" t="s">
        <v>10</v>
      </c>
      <c r="I162" s="3">
        <v>3</v>
      </c>
      <c r="J162" s="36" t="s">
        <v>24</v>
      </c>
      <c r="K162" s="3"/>
      <c r="L162" s="3"/>
      <c r="M162" s="3"/>
    </row>
    <row r="163" spans="1:13" hidden="1" x14ac:dyDescent="0.2">
      <c r="A163" s="19" t="s">
        <v>51</v>
      </c>
      <c r="B163" s="1" t="s">
        <v>1225</v>
      </c>
      <c r="C163" s="3">
        <v>731066</v>
      </c>
      <c r="D163" s="12" t="s">
        <v>133</v>
      </c>
      <c r="E163" s="12" t="s">
        <v>134</v>
      </c>
      <c r="F163" s="12" t="str">
        <f t="shared" si="5"/>
        <v>Berryman Roger</v>
      </c>
      <c r="G163" s="3">
        <v>721</v>
      </c>
      <c r="H163" s="8" t="s">
        <v>10</v>
      </c>
      <c r="I163" s="13">
        <v>1</v>
      </c>
      <c r="J163" s="41" t="s">
        <v>24</v>
      </c>
      <c r="K163" s="3" t="s">
        <v>12</v>
      </c>
      <c r="L163" s="3"/>
      <c r="M163" s="3"/>
    </row>
    <row r="164" spans="1:13" hidden="1" x14ac:dyDescent="0.2">
      <c r="A164" s="3"/>
      <c r="B164" s="3" t="s">
        <v>103</v>
      </c>
      <c r="C164" s="6">
        <v>731066</v>
      </c>
      <c r="D164" s="3" t="s">
        <v>133</v>
      </c>
      <c r="E164" s="3" t="s">
        <v>134</v>
      </c>
      <c r="F164" s="12" t="str">
        <f t="shared" si="5"/>
        <v>Berryman Roger</v>
      </c>
      <c r="G164" s="3">
        <v>721</v>
      </c>
      <c r="H164" s="8" t="s">
        <v>10</v>
      </c>
      <c r="I164" s="3">
        <v>6</v>
      </c>
      <c r="J164" s="36" t="s">
        <v>11</v>
      </c>
      <c r="K164" s="3" t="s">
        <v>27</v>
      </c>
      <c r="L164" s="3"/>
      <c r="M164" s="3"/>
    </row>
    <row r="165" spans="1:13" hidden="1" x14ac:dyDescent="0.2">
      <c r="A165" s="3"/>
      <c r="B165" s="19" t="s">
        <v>1225</v>
      </c>
      <c r="C165" s="6">
        <v>731066</v>
      </c>
      <c r="D165" s="12" t="s">
        <v>133</v>
      </c>
      <c r="E165" s="12" t="s">
        <v>134</v>
      </c>
      <c r="F165" s="12" t="str">
        <f t="shared" si="5"/>
        <v>Berryman Roger</v>
      </c>
      <c r="G165" s="9">
        <v>721</v>
      </c>
      <c r="H165" s="10" t="s">
        <v>10</v>
      </c>
      <c r="I165" s="13">
        <v>2</v>
      </c>
      <c r="J165" s="41" t="s">
        <v>22</v>
      </c>
      <c r="K165" s="3" t="s">
        <v>12</v>
      </c>
      <c r="L165" s="3"/>
      <c r="M165" s="3"/>
    </row>
    <row r="166" spans="1:13" hidden="1" x14ac:dyDescent="0.2">
      <c r="A166" s="3"/>
      <c r="B166" s="3" t="s">
        <v>25</v>
      </c>
      <c r="C166" s="3">
        <v>731066</v>
      </c>
      <c r="D166" s="3" t="s">
        <v>133</v>
      </c>
      <c r="E166" s="3" t="s">
        <v>134</v>
      </c>
      <c r="F166" s="12" t="str">
        <f t="shared" si="5"/>
        <v>Berryman Roger</v>
      </c>
      <c r="G166" s="3">
        <v>721</v>
      </c>
      <c r="H166" s="8" t="s">
        <v>10</v>
      </c>
      <c r="I166" s="3">
        <v>7</v>
      </c>
      <c r="J166" s="36" t="s">
        <v>105</v>
      </c>
      <c r="K166" s="3"/>
      <c r="L166" s="15"/>
      <c r="M166" s="3"/>
    </row>
    <row r="167" spans="1:13" hidden="1" x14ac:dyDescent="0.2">
      <c r="A167" s="3"/>
      <c r="B167" s="19" t="s">
        <v>1225</v>
      </c>
      <c r="C167" s="3">
        <v>731066</v>
      </c>
      <c r="D167" s="12" t="s">
        <v>133</v>
      </c>
      <c r="E167" s="12" t="s">
        <v>134</v>
      </c>
      <c r="F167" s="12" t="str">
        <f t="shared" si="5"/>
        <v>Berryman Roger</v>
      </c>
      <c r="G167" s="3">
        <v>721</v>
      </c>
      <c r="H167" s="8" t="s">
        <v>10</v>
      </c>
      <c r="I167" s="13">
        <v>1</v>
      </c>
      <c r="J167" s="41" t="s">
        <v>105</v>
      </c>
      <c r="K167" s="3" t="s">
        <v>12</v>
      </c>
      <c r="L167" s="3"/>
      <c r="M167" s="3"/>
    </row>
    <row r="168" spans="1:13" hidden="1" x14ac:dyDescent="0.2">
      <c r="A168" s="3" t="s">
        <v>114</v>
      </c>
      <c r="B168" s="19" t="s">
        <v>115</v>
      </c>
      <c r="C168" s="3">
        <v>731066</v>
      </c>
      <c r="D168" s="8" t="s">
        <v>133</v>
      </c>
      <c r="E168" s="8" t="s">
        <v>134</v>
      </c>
      <c r="F168" s="12" t="str">
        <f t="shared" si="5"/>
        <v>Berryman Roger</v>
      </c>
      <c r="G168" s="3">
        <v>721</v>
      </c>
      <c r="H168" s="8" t="s">
        <v>10</v>
      </c>
      <c r="I168" s="3">
        <v>1</v>
      </c>
      <c r="J168" s="36" t="s">
        <v>34</v>
      </c>
      <c r="K168" s="3"/>
      <c r="L168" s="3"/>
      <c r="M168" s="3"/>
    </row>
    <row r="169" spans="1:13" hidden="1" x14ac:dyDescent="0.2">
      <c r="A169" s="3" t="s">
        <v>19</v>
      </c>
      <c r="B169" s="19" t="s">
        <v>14</v>
      </c>
      <c r="C169" s="6">
        <v>731066</v>
      </c>
      <c r="D169" s="8" t="s">
        <v>133</v>
      </c>
      <c r="E169" s="8" t="s">
        <v>134</v>
      </c>
      <c r="F169" s="12" t="str">
        <f t="shared" si="5"/>
        <v>Berryman Roger</v>
      </c>
      <c r="G169" s="3">
        <v>721</v>
      </c>
      <c r="H169" s="8" t="s">
        <v>10</v>
      </c>
      <c r="I169" s="3">
        <v>5</v>
      </c>
      <c r="J169" s="36" t="s">
        <v>34</v>
      </c>
      <c r="K169" s="3"/>
      <c r="L169" s="3"/>
      <c r="M169" s="1"/>
    </row>
    <row r="170" spans="1:13" hidden="1" x14ac:dyDescent="0.2">
      <c r="A170" s="3" t="s">
        <v>31</v>
      </c>
      <c r="B170" s="19" t="s">
        <v>1225</v>
      </c>
      <c r="C170" s="3">
        <v>731066</v>
      </c>
      <c r="D170" s="8" t="s">
        <v>133</v>
      </c>
      <c r="E170" s="8" t="s">
        <v>134</v>
      </c>
      <c r="F170" s="12" t="str">
        <f t="shared" si="5"/>
        <v>Berryman Roger</v>
      </c>
      <c r="G170" s="9">
        <v>721</v>
      </c>
      <c r="H170" s="10" t="s">
        <v>10</v>
      </c>
      <c r="I170" s="3">
        <v>1</v>
      </c>
      <c r="J170" s="36" t="s">
        <v>34</v>
      </c>
      <c r="K170" s="3"/>
      <c r="L170" s="1"/>
      <c r="M170" s="1"/>
    </row>
    <row r="171" spans="1:13" hidden="1" x14ac:dyDescent="0.2">
      <c r="A171" s="3" t="s">
        <v>19</v>
      </c>
      <c r="B171" s="19" t="s">
        <v>14</v>
      </c>
      <c r="C171" s="3">
        <v>731066</v>
      </c>
      <c r="D171" s="8" t="s">
        <v>133</v>
      </c>
      <c r="E171" s="8" t="s">
        <v>134</v>
      </c>
      <c r="F171" s="12" t="str">
        <f t="shared" ref="F171:F193" si="6">D171&amp;" "&amp;E171</f>
        <v>Berryman Roger</v>
      </c>
      <c r="G171" s="3">
        <v>721</v>
      </c>
      <c r="H171" s="8" t="s">
        <v>10</v>
      </c>
      <c r="I171" s="3">
        <v>1</v>
      </c>
      <c r="J171" s="36" t="s">
        <v>35</v>
      </c>
      <c r="K171" s="3"/>
      <c r="L171" s="3"/>
      <c r="M171" s="1"/>
    </row>
    <row r="172" spans="1:13" hidden="1" x14ac:dyDescent="0.2">
      <c r="A172" s="3" t="s">
        <v>101</v>
      </c>
      <c r="B172" s="3" t="s">
        <v>103</v>
      </c>
      <c r="C172" s="9">
        <v>731066</v>
      </c>
      <c r="D172" s="10" t="s">
        <v>133</v>
      </c>
      <c r="E172" s="10" t="s">
        <v>134</v>
      </c>
      <c r="F172" s="12" t="str">
        <f t="shared" si="6"/>
        <v>Berryman Roger</v>
      </c>
      <c r="G172" s="3">
        <v>721</v>
      </c>
      <c r="H172" s="8" t="s">
        <v>10</v>
      </c>
      <c r="I172" s="9">
        <v>1</v>
      </c>
      <c r="J172" s="37" t="s">
        <v>18</v>
      </c>
      <c r="K172" s="3"/>
      <c r="L172" s="3"/>
      <c r="M172" s="1"/>
    </row>
    <row r="173" spans="1:13" hidden="1" x14ac:dyDescent="0.2">
      <c r="A173" s="3" t="s">
        <v>31</v>
      </c>
      <c r="B173" s="19" t="s">
        <v>1225</v>
      </c>
      <c r="C173" s="6">
        <v>731066</v>
      </c>
      <c r="D173" s="7" t="s">
        <v>133</v>
      </c>
      <c r="E173" s="7" t="s">
        <v>134</v>
      </c>
      <c r="F173" s="12" t="str">
        <f t="shared" si="6"/>
        <v>Berryman Roger</v>
      </c>
      <c r="G173" s="9">
        <v>721</v>
      </c>
      <c r="H173" s="10" t="s">
        <v>10</v>
      </c>
      <c r="I173" s="6">
        <v>7</v>
      </c>
      <c r="J173" s="37" t="s">
        <v>18</v>
      </c>
      <c r="K173" s="3"/>
      <c r="L173" s="3"/>
      <c r="M173" s="1"/>
    </row>
    <row r="174" spans="1:13" hidden="1" x14ac:dyDescent="0.2">
      <c r="A174" s="3" t="s">
        <v>60</v>
      </c>
      <c r="B174" s="3" t="s">
        <v>103</v>
      </c>
      <c r="C174" s="6">
        <v>731066</v>
      </c>
      <c r="D174" s="7" t="s">
        <v>133</v>
      </c>
      <c r="E174" s="7" t="s">
        <v>134</v>
      </c>
      <c r="F174" s="12" t="str">
        <f t="shared" si="6"/>
        <v>Berryman Roger</v>
      </c>
      <c r="G174" s="3">
        <v>721</v>
      </c>
      <c r="H174" s="8" t="s">
        <v>10</v>
      </c>
      <c r="I174" s="6">
        <v>1</v>
      </c>
      <c r="J174" s="36" t="s">
        <v>17</v>
      </c>
      <c r="K174" s="3"/>
      <c r="L174" s="1"/>
      <c r="M174" s="1"/>
    </row>
    <row r="175" spans="1:13" hidden="1" x14ac:dyDescent="0.2">
      <c r="A175" s="3" t="s">
        <v>31</v>
      </c>
      <c r="B175" s="19" t="s">
        <v>1225</v>
      </c>
      <c r="C175" s="6">
        <v>731066</v>
      </c>
      <c r="D175" s="7" t="s">
        <v>133</v>
      </c>
      <c r="E175" s="7" t="s">
        <v>134</v>
      </c>
      <c r="F175" s="12" t="str">
        <f t="shared" si="6"/>
        <v>Berryman Roger</v>
      </c>
      <c r="G175" s="3">
        <v>721</v>
      </c>
      <c r="H175" s="8" t="s">
        <v>10</v>
      </c>
      <c r="I175" s="6">
        <v>7</v>
      </c>
      <c r="J175" s="36" t="s">
        <v>17</v>
      </c>
      <c r="K175" s="3"/>
      <c r="L175" s="3"/>
      <c r="M175" s="1"/>
    </row>
    <row r="176" spans="1:13" hidden="1" x14ac:dyDescent="0.2">
      <c r="A176" s="1" t="s">
        <v>31</v>
      </c>
      <c r="B176" s="19" t="s">
        <v>1225</v>
      </c>
      <c r="C176" s="3">
        <v>731066</v>
      </c>
      <c r="D176" s="2" t="s">
        <v>133</v>
      </c>
      <c r="E176" s="12" t="s">
        <v>134</v>
      </c>
      <c r="F176" s="12" t="str">
        <f t="shared" si="6"/>
        <v>Berryman Roger</v>
      </c>
      <c r="G176" s="6">
        <v>721</v>
      </c>
      <c r="H176" s="3" t="s">
        <v>10</v>
      </c>
      <c r="I176" s="1">
        <v>4</v>
      </c>
      <c r="J176" s="40" t="s">
        <v>62</v>
      </c>
      <c r="K176" s="1"/>
      <c r="L176" s="3"/>
      <c r="M176" s="3"/>
    </row>
    <row r="177" spans="1:13" hidden="1" x14ac:dyDescent="0.2">
      <c r="A177" s="31" t="s">
        <v>1266</v>
      </c>
      <c r="B177" s="3" t="s">
        <v>103</v>
      </c>
      <c r="C177" s="32">
        <v>731066</v>
      </c>
      <c r="D177" s="33" t="s">
        <v>133</v>
      </c>
      <c r="E177" s="3" t="s">
        <v>134</v>
      </c>
      <c r="F177" s="12" t="str">
        <f t="shared" si="6"/>
        <v>Berryman Roger</v>
      </c>
      <c r="G177" s="32">
        <v>721</v>
      </c>
      <c r="H177" s="33" t="s">
        <v>10</v>
      </c>
      <c r="I177" s="32">
        <v>3</v>
      </c>
      <c r="J177" s="38" t="s">
        <v>1324</v>
      </c>
      <c r="K177" s="32"/>
      <c r="L177" s="3"/>
      <c r="M177" s="3"/>
    </row>
    <row r="178" spans="1:13" hidden="1" x14ac:dyDescent="0.2">
      <c r="A178" s="31" t="s">
        <v>40</v>
      </c>
      <c r="B178" s="19" t="s">
        <v>1225</v>
      </c>
      <c r="C178" s="32">
        <v>731066</v>
      </c>
      <c r="D178" s="33" t="s">
        <v>133</v>
      </c>
      <c r="E178" s="3" t="s">
        <v>134</v>
      </c>
      <c r="F178" s="12" t="str">
        <f t="shared" si="6"/>
        <v>Berryman Roger</v>
      </c>
      <c r="G178" s="32">
        <v>721</v>
      </c>
      <c r="H178" s="33" t="s">
        <v>10</v>
      </c>
      <c r="I178" s="32">
        <v>2</v>
      </c>
      <c r="J178" s="38" t="s">
        <v>1324</v>
      </c>
      <c r="K178" s="32"/>
      <c r="L178" s="3"/>
      <c r="M178" s="3"/>
    </row>
    <row r="179" spans="1:13" hidden="1" x14ac:dyDescent="0.2">
      <c r="A179" s="3"/>
      <c r="B179" s="19" t="s">
        <v>1225</v>
      </c>
      <c r="C179" s="3">
        <v>751848</v>
      </c>
      <c r="D179" s="3" t="s">
        <v>133</v>
      </c>
      <c r="E179" s="3" t="s">
        <v>135</v>
      </c>
      <c r="F179" s="12" t="str">
        <f t="shared" si="6"/>
        <v>Berryman Stuart</v>
      </c>
      <c r="G179" s="3">
        <v>721</v>
      </c>
      <c r="H179" s="8" t="s">
        <v>10</v>
      </c>
      <c r="I179" s="13">
        <v>1</v>
      </c>
      <c r="J179" s="41" t="s">
        <v>50</v>
      </c>
      <c r="K179" s="3" t="s">
        <v>12</v>
      </c>
      <c r="L179" s="1"/>
      <c r="M179" s="3"/>
    </row>
    <row r="180" spans="1:13" hidden="1" x14ac:dyDescent="0.2">
      <c r="A180" s="3" t="s">
        <v>75</v>
      </c>
      <c r="B180" s="3" t="s">
        <v>25</v>
      </c>
      <c r="C180" s="3">
        <v>751848</v>
      </c>
      <c r="D180" s="3" t="s">
        <v>133</v>
      </c>
      <c r="E180" s="3" t="s">
        <v>135</v>
      </c>
      <c r="F180" s="12" t="str">
        <f t="shared" si="6"/>
        <v>Berryman Stuart</v>
      </c>
      <c r="G180" s="3">
        <v>721</v>
      </c>
      <c r="H180" s="8" t="s">
        <v>10</v>
      </c>
      <c r="I180" s="3">
        <v>7</v>
      </c>
      <c r="J180" s="36" t="s">
        <v>55</v>
      </c>
      <c r="K180" s="3" t="s">
        <v>78</v>
      </c>
      <c r="L180" s="3"/>
      <c r="M180" s="3"/>
    </row>
    <row r="181" spans="1:13" hidden="1" x14ac:dyDescent="0.2">
      <c r="A181" s="3" t="s">
        <v>25</v>
      </c>
      <c r="B181" s="3" t="s">
        <v>25</v>
      </c>
      <c r="C181" s="3">
        <v>751848</v>
      </c>
      <c r="D181" s="3" t="s">
        <v>133</v>
      </c>
      <c r="E181" s="3" t="s">
        <v>135</v>
      </c>
      <c r="F181" s="12" t="str">
        <f t="shared" si="6"/>
        <v>Berryman Stuart</v>
      </c>
      <c r="G181" s="3">
        <v>721</v>
      </c>
      <c r="H181" s="8" t="s">
        <v>10</v>
      </c>
      <c r="I181" s="3">
        <v>1</v>
      </c>
      <c r="J181" s="36" t="s">
        <v>68</v>
      </c>
      <c r="K181" s="3"/>
      <c r="L181" s="3"/>
      <c r="M181" s="1"/>
    </row>
    <row r="182" spans="1:13" hidden="1" x14ac:dyDescent="0.2">
      <c r="A182" s="3" t="s">
        <v>44</v>
      </c>
      <c r="B182" s="19" t="s">
        <v>104</v>
      </c>
      <c r="C182" s="3">
        <v>751848</v>
      </c>
      <c r="D182" s="3" t="s">
        <v>133</v>
      </c>
      <c r="E182" s="3" t="s">
        <v>135</v>
      </c>
      <c r="F182" s="12" t="str">
        <f t="shared" si="6"/>
        <v>Berryman Stuart</v>
      </c>
      <c r="G182" s="9">
        <v>721</v>
      </c>
      <c r="H182" s="10" t="s">
        <v>10</v>
      </c>
      <c r="I182" s="3">
        <v>5</v>
      </c>
      <c r="J182" s="36" t="s">
        <v>68</v>
      </c>
      <c r="K182" s="3" t="s">
        <v>27</v>
      </c>
      <c r="L182" s="3"/>
      <c r="M182" s="1"/>
    </row>
    <row r="183" spans="1:13" hidden="1" x14ac:dyDescent="0.2">
      <c r="A183" s="3" t="s">
        <v>37</v>
      </c>
      <c r="B183" s="3" t="s">
        <v>103</v>
      </c>
      <c r="C183" s="3">
        <v>751848</v>
      </c>
      <c r="D183" s="3" t="s">
        <v>133</v>
      </c>
      <c r="E183" s="3" t="s">
        <v>135</v>
      </c>
      <c r="F183" s="12" t="str">
        <f t="shared" si="6"/>
        <v>Berryman Stuart</v>
      </c>
      <c r="G183" s="3">
        <v>721</v>
      </c>
      <c r="H183" s="8" t="s">
        <v>10</v>
      </c>
      <c r="I183" s="3">
        <v>1</v>
      </c>
      <c r="J183" s="36" t="s">
        <v>68</v>
      </c>
      <c r="K183" s="3" t="s">
        <v>27</v>
      </c>
      <c r="L183" s="3"/>
      <c r="M183" s="1"/>
    </row>
    <row r="184" spans="1:13" hidden="1" x14ac:dyDescent="0.2">
      <c r="A184" s="3" t="s">
        <v>44</v>
      </c>
      <c r="B184" s="19" t="s">
        <v>104</v>
      </c>
      <c r="C184" s="3">
        <v>751848</v>
      </c>
      <c r="D184" s="3" t="s">
        <v>133</v>
      </c>
      <c r="E184" s="3" t="s">
        <v>135</v>
      </c>
      <c r="F184" s="12" t="str">
        <f t="shared" si="6"/>
        <v>Berryman Stuart</v>
      </c>
      <c r="G184" s="3">
        <v>721</v>
      </c>
      <c r="H184" s="8" t="s">
        <v>10</v>
      </c>
      <c r="I184" s="3">
        <v>9</v>
      </c>
      <c r="J184" s="36" t="s">
        <v>24</v>
      </c>
      <c r="K184" s="3"/>
      <c r="L184" s="3"/>
      <c r="M184" s="1"/>
    </row>
    <row r="185" spans="1:13" hidden="1" x14ac:dyDescent="0.2">
      <c r="A185" s="3" t="s">
        <v>37</v>
      </c>
      <c r="B185" s="3" t="s">
        <v>103</v>
      </c>
      <c r="C185" s="3">
        <v>751848</v>
      </c>
      <c r="D185" s="3" t="s">
        <v>133</v>
      </c>
      <c r="E185" s="3" t="s">
        <v>135</v>
      </c>
      <c r="F185" s="12" t="str">
        <f t="shared" si="6"/>
        <v>Berryman Stuart</v>
      </c>
      <c r="G185" s="3">
        <v>721</v>
      </c>
      <c r="H185" s="8" t="s">
        <v>10</v>
      </c>
      <c r="I185" s="3">
        <v>3</v>
      </c>
      <c r="J185" s="36" t="s">
        <v>24</v>
      </c>
      <c r="K185" s="3"/>
      <c r="L185" s="3"/>
      <c r="M185" s="3"/>
    </row>
    <row r="186" spans="1:13" hidden="1" x14ac:dyDescent="0.2">
      <c r="A186" s="3"/>
      <c r="B186" s="19" t="s">
        <v>104</v>
      </c>
      <c r="C186" s="3">
        <v>751848</v>
      </c>
      <c r="D186" s="3" t="s">
        <v>133</v>
      </c>
      <c r="E186" s="3" t="s">
        <v>135</v>
      </c>
      <c r="F186" s="12" t="str">
        <f t="shared" si="6"/>
        <v>Berryman Stuart</v>
      </c>
      <c r="G186" s="3">
        <v>721</v>
      </c>
      <c r="H186" s="8" t="s">
        <v>10</v>
      </c>
      <c r="I186" s="3">
        <v>1</v>
      </c>
      <c r="J186" s="36" t="s">
        <v>11</v>
      </c>
      <c r="K186" s="3" t="s">
        <v>27</v>
      </c>
      <c r="L186" s="3"/>
      <c r="M186" s="3"/>
    </row>
    <row r="187" spans="1:13" hidden="1" x14ac:dyDescent="0.2">
      <c r="A187" s="3"/>
      <c r="B187" s="3" t="s">
        <v>103</v>
      </c>
      <c r="C187" s="3">
        <v>751848</v>
      </c>
      <c r="D187" s="3" t="s">
        <v>133</v>
      </c>
      <c r="E187" s="3" t="s">
        <v>135</v>
      </c>
      <c r="F187" s="12" t="str">
        <f t="shared" si="6"/>
        <v>Berryman Stuart</v>
      </c>
      <c r="G187" s="9">
        <v>721</v>
      </c>
      <c r="H187" s="10" t="s">
        <v>10</v>
      </c>
      <c r="I187" s="3">
        <v>6</v>
      </c>
      <c r="J187" s="36" t="s">
        <v>11</v>
      </c>
      <c r="K187" s="3" t="s">
        <v>27</v>
      </c>
      <c r="L187" s="3"/>
      <c r="M187" s="3"/>
    </row>
    <row r="188" spans="1:13" hidden="1" x14ac:dyDescent="0.2">
      <c r="A188" s="3"/>
      <c r="B188" s="19" t="s">
        <v>1225</v>
      </c>
      <c r="C188" s="3">
        <v>751848</v>
      </c>
      <c r="D188" s="3" t="s">
        <v>133</v>
      </c>
      <c r="E188" s="3" t="s">
        <v>135</v>
      </c>
      <c r="F188" s="12" t="str">
        <f t="shared" si="6"/>
        <v>Berryman Stuart</v>
      </c>
      <c r="G188" s="3">
        <v>721</v>
      </c>
      <c r="H188" s="8" t="s">
        <v>10</v>
      </c>
      <c r="I188" s="13">
        <v>2</v>
      </c>
      <c r="J188" s="41" t="s">
        <v>11</v>
      </c>
      <c r="K188" s="3" t="s">
        <v>12</v>
      </c>
      <c r="L188" s="3"/>
      <c r="M188" s="3"/>
    </row>
    <row r="189" spans="1:13" hidden="1" x14ac:dyDescent="0.2">
      <c r="A189" s="3"/>
      <c r="B189" s="19" t="s">
        <v>1225</v>
      </c>
      <c r="C189" s="3">
        <v>751848</v>
      </c>
      <c r="D189" s="3" t="s">
        <v>133</v>
      </c>
      <c r="E189" s="3" t="s">
        <v>135</v>
      </c>
      <c r="F189" s="12" t="str">
        <f t="shared" si="6"/>
        <v>Berryman Stuart</v>
      </c>
      <c r="G189" s="3">
        <v>721</v>
      </c>
      <c r="H189" s="8" t="s">
        <v>10</v>
      </c>
      <c r="I189" s="13">
        <v>9</v>
      </c>
      <c r="J189" s="41" t="s">
        <v>22</v>
      </c>
      <c r="K189" s="3" t="s">
        <v>12</v>
      </c>
      <c r="L189" s="15"/>
      <c r="M189" s="3"/>
    </row>
    <row r="190" spans="1:13" hidden="1" x14ac:dyDescent="0.2">
      <c r="A190" s="3" t="s">
        <v>114</v>
      </c>
      <c r="B190" s="19" t="s">
        <v>115</v>
      </c>
      <c r="C190" s="3">
        <v>751848</v>
      </c>
      <c r="D190" s="3" t="s">
        <v>133</v>
      </c>
      <c r="E190" s="3" t="s">
        <v>135</v>
      </c>
      <c r="F190" s="12" t="str">
        <f t="shared" si="6"/>
        <v>Berryman Stuart</v>
      </c>
      <c r="G190" s="3">
        <v>721</v>
      </c>
      <c r="H190" s="8" t="s">
        <v>10</v>
      </c>
      <c r="I190" s="3">
        <v>7</v>
      </c>
      <c r="J190" s="36" t="s">
        <v>28</v>
      </c>
      <c r="K190" s="3"/>
      <c r="L190" s="3"/>
      <c r="M190" s="3"/>
    </row>
    <row r="191" spans="1:13" hidden="1" x14ac:dyDescent="0.2">
      <c r="A191" s="3" t="s">
        <v>114</v>
      </c>
      <c r="B191" s="19" t="s">
        <v>115</v>
      </c>
      <c r="C191" s="3">
        <v>751848</v>
      </c>
      <c r="D191" s="8" t="s">
        <v>133</v>
      </c>
      <c r="E191" s="8" t="s">
        <v>135</v>
      </c>
      <c r="F191" s="12" t="str">
        <f t="shared" si="6"/>
        <v>Berryman Stuart</v>
      </c>
      <c r="G191" s="3">
        <v>721</v>
      </c>
      <c r="H191" s="8" t="s">
        <v>10</v>
      </c>
      <c r="I191" s="3">
        <v>6</v>
      </c>
      <c r="J191" s="36" t="s">
        <v>34</v>
      </c>
      <c r="K191" s="3"/>
      <c r="L191" s="3"/>
      <c r="M191" s="3"/>
    </row>
    <row r="192" spans="1:13" hidden="1" x14ac:dyDescent="0.2">
      <c r="A192" s="3" t="s">
        <v>114</v>
      </c>
      <c r="B192" s="19" t="s">
        <v>115</v>
      </c>
      <c r="C192" s="3">
        <v>751848</v>
      </c>
      <c r="D192" s="8" t="s">
        <v>133</v>
      </c>
      <c r="E192" s="8" t="s">
        <v>135</v>
      </c>
      <c r="F192" s="12" t="str">
        <f t="shared" si="6"/>
        <v>Berryman Stuart</v>
      </c>
      <c r="G192" s="9">
        <v>721</v>
      </c>
      <c r="H192" s="10" t="s">
        <v>10</v>
      </c>
      <c r="I192" s="3">
        <v>7</v>
      </c>
      <c r="J192" s="36" t="s">
        <v>35</v>
      </c>
      <c r="K192" s="3"/>
      <c r="L192" s="3"/>
      <c r="M192" s="3"/>
    </row>
    <row r="193" spans="1:18" hidden="1" x14ac:dyDescent="0.2">
      <c r="A193" s="3" t="s">
        <v>114</v>
      </c>
      <c r="B193" s="19" t="s">
        <v>115</v>
      </c>
      <c r="C193" s="3">
        <v>751848</v>
      </c>
      <c r="D193" s="8" t="s">
        <v>133</v>
      </c>
      <c r="E193" s="8" t="s">
        <v>135</v>
      </c>
      <c r="F193" s="12" t="str">
        <f t="shared" si="6"/>
        <v>Berryman Stuart</v>
      </c>
      <c r="G193" s="3">
        <v>721</v>
      </c>
      <c r="H193" s="8" t="s">
        <v>10</v>
      </c>
      <c r="I193" s="3">
        <v>4</v>
      </c>
      <c r="J193" s="36" t="s">
        <v>18</v>
      </c>
      <c r="K193" s="3"/>
      <c r="L193" s="3"/>
      <c r="M193" s="3"/>
    </row>
    <row r="194" spans="1:18" hidden="1" x14ac:dyDescent="0.2">
      <c r="A194" s="31" t="s">
        <v>1269</v>
      </c>
      <c r="B194" s="32" t="s">
        <v>1249</v>
      </c>
      <c r="C194" s="32">
        <v>51010</v>
      </c>
      <c r="D194" s="33" t="s">
        <v>1304</v>
      </c>
      <c r="E194" s="32" t="s">
        <v>1305</v>
      </c>
      <c r="F194" s="33" t="s">
        <v>1250</v>
      </c>
      <c r="G194" s="32">
        <v>721</v>
      </c>
      <c r="H194" s="33" t="s">
        <v>10</v>
      </c>
      <c r="I194" s="32">
        <v>5</v>
      </c>
      <c r="J194" s="38" t="s">
        <v>1324</v>
      </c>
      <c r="K194" s="32"/>
      <c r="L194" s="3"/>
      <c r="M194" s="3"/>
    </row>
    <row r="195" spans="1:18" hidden="1" x14ac:dyDescent="0.2">
      <c r="A195" s="3"/>
      <c r="B195" s="19" t="s">
        <v>1225</v>
      </c>
      <c r="C195" s="3">
        <v>901536</v>
      </c>
      <c r="D195" s="12" t="s">
        <v>136</v>
      </c>
      <c r="E195" s="12" t="s">
        <v>138</v>
      </c>
      <c r="F195" s="12" t="str">
        <f t="shared" ref="F195:F229" si="7">D195&amp;" "&amp;E195</f>
        <v>Birt James</v>
      </c>
      <c r="G195" s="9">
        <v>721</v>
      </c>
      <c r="H195" s="10" t="s">
        <v>10</v>
      </c>
      <c r="I195" s="18">
        <v>1</v>
      </c>
      <c r="J195" s="39" t="s">
        <v>50</v>
      </c>
      <c r="K195" s="3" t="s">
        <v>12</v>
      </c>
      <c r="L195" s="3"/>
      <c r="M195" s="3"/>
    </row>
    <row r="196" spans="1:18" hidden="1" x14ac:dyDescent="0.2">
      <c r="A196" s="3" t="s">
        <v>53</v>
      </c>
      <c r="B196" s="3" t="s">
        <v>103</v>
      </c>
      <c r="C196" s="3">
        <v>901536</v>
      </c>
      <c r="D196" s="12" t="s">
        <v>136</v>
      </c>
      <c r="E196" s="12" t="s">
        <v>138</v>
      </c>
      <c r="F196" s="12" t="str">
        <f t="shared" si="7"/>
        <v>Birt James</v>
      </c>
      <c r="G196" s="3">
        <v>721</v>
      </c>
      <c r="H196" s="8" t="s">
        <v>10</v>
      </c>
      <c r="I196" s="3">
        <v>1</v>
      </c>
      <c r="J196" s="36" t="s">
        <v>55</v>
      </c>
      <c r="K196" s="3" t="s">
        <v>27</v>
      </c>
      <c r="L196" s="3"/>
      <c r="M196" s="3"/>
    </row>
    <row r="197" spans="1:18" hidden="1" x14ac:dyDescent="0.2">
      <c r="A197" s="3" t="s">
        <v>51</v>
      </c>
      <c r="B197" s="19" t="s">
        <v>1225</v>
      </c>
      <c r="C197" s="6">
        <v>901536</v>
      </c>
      <c r="D197" s="12" t="s">
        <v>136</v>
      </c>
      <c r="E197" s="12" t="s">
        <v>138</v>
      </c>
      <c r="F197" s="12" t="str">
        <f t="shared" si="7"/>
        <v>Birt James</v>
      </c>
      <c r="G197" s="3">
        <v>721</v>
      </c>
      <c r="H197" s="8" t="s">
        <v>10</v>
      </c>
      <c r="I197" s="18">
        <v>3</v>
      </c>
      <c r="J197" s="39" t="s">
        <v>81</v>
      </c>
      <c r="K197" s="3" t="s">
        <v>12</v>
      </c>
      <c r="L197" s="3"/>
      <c r="M197" s="3"/>
    </row>
    <row r="198" spans="1:18" x14ac:dyDescent="0.2">
      <c r="A198" s="3"/>
      <c r="B198" s="19" t="s">
        <v>1225</v>
      </c>
      <c r="C198" s="3"/>
      <c r="D198" s="12" t="s">
        <v>242</v>
      </c>
      <c r="E198" s="12" t="s">
        <v>243</v>
      </c>
      <c r="F198" s="12" t="str">
        <f t="shared" si="7"/>
        <v>Davies Eric</v>
      </c>
      <c r="G198" s="3">
        <v>721</v>
      </c>
      <c r="H198" s="8" t="s">
        <v>10</v>
      </c>
      <c r="I198" s="13">
        <v>2</v>
      </c>
      <c r="J198" s="41" t="s">
        <v>26</v>
      </c>
      <c r="K198" s="3" t="s">
        <v>12</v>
      </c>
      <c r="L198" s="3"/>
      <c r="M198" s="3"/>
    </row>
    <row r="199" spans="1:18" hidden="1" x14ac:dyDescent="0.2">
      <c r="A199" s="19" t="s">
        <v>51</v>
      </c>
      <c r="B199" s="1" t="s">
        <v>1225</v>
      </c>
      <c r="C199" s="3">
        <v>901536</v>
      </c>
      <c r="D199" s="12" t="s">
        <v>136</v>
      </c>
      <c r="E199" s="12" t="s">
        <v>138</v>
      </c>
      <c r="F199" s="12" t="str">
        <f t="shared" si="7"/>
        <v>Birt James</v>
      </c>
      <c r="G199" s="3">
        <v>721</v>
      </c>
      <c r="H199" s="8" t="s">
        <v>10</v>
      </c>
      <c r="I199" s="18">
        <v>11</v>
      </c>
      <c r="J199" s="39" t="s">
        <v>24</v>
      </c>
      <c r="K199" s="3" t="s">
        <v>12</v>
      </c>
      <c r="L199" s="3"/>
      <c r="M199" s="3"/>
    </row>
    <row r="200" spans="1:18" hidden="1" x14ac:dyDescent="0.2">
      <c r="A200" s="3"/>
      <c r="B200" s="19" t="s">
        <v>1225</v>
      </c>
      <c r="C200" s="6">
        <v>901536</v>
      </c>
      <c r="D200" s="12" t="s">
        <v>136</v>
      </c>
      <c r="E200" s="12" t="s">
        <v>138</v>
      </c>
      <c r="F200" s="12" t="str">
        <f t="shared" si="7"/>
        <v>Birt James</v>
      </c>
      <c r="G200" s="3">
        <v>721</v>
      </c>
      <c r="H200" s="8" t="s">
        <v>10</v>
      </c>
      <c r="I200" s="18">
        <v>11</v>
      </c>
      <c r="J200" s="39" t="s">
        <v>11</v>
      </c>
      <c r="K200" s="3" t="s">
        <v>12</v>
      </c>
      <c r="L200" s="3"/>
      <c r="M200" s="3"/>
    </row>
    <row r="201" spans="1:18" hidden="1" x14ac:dyDescent="0.2">
      <c r="A201" s="3"/>
      <c r="B201" s="19" t="s">
        <v>1225</v>
      </c>
      <c r="C201" s="6">
        <v>901536</v>
      </c>
      <c r="D201" s="12" t="s">
        <v>136</v>
      </c>
      <c r="E201" s="12" t="s">
        <v>138</v>
      </c>
      <c r="F201" s="12" t="str">
        <f t="shared" si="7"/>
        <v>Birt James</v>
      </c>
      <c r="G201" s="3">
        <v>721</v>
      </c>
      <c r="H201" s="8" t="s">
        <v>10</v>
      </c>
      <c r="I201" s="18">
        <v>11</v>
      </c>
      <c r="J201" s="39" t="s">
        <v>22</v>
      </c>
      <c r="K201" s="3" t="s">
        <v>12</v>
      </c>
      <c r="L201" s="3"/>
      <c r="M201" s="3"/>
    </row>
    <row r="202" spans="1:18" hidden="1" x14ac:dyDescent="0.2">
      <c r="A202" s="3" t="s">
        <v>38</v>
      </c>
      <c r="B202" s="19" t="s">
        <v>39</v>
      </c>
      <c r="C202" s="3">
        <v>901536</v>
      </c>
      <c r="D202" s="8" t="s">
        <v>136</v>
      </c>
      <c r="E202" s="8" t="s">
        <v>138</v>
      </c>
      <c r="F202" s="12" t="str">
        <f t="shared" si="7"/>
        <v>Birt James</v>
      </c>
      <c r="G202" s="3">
        <v>721</v>
      </c>
      <c r="H202" s="8" t="s">
        <v>10</v>
      </c>
      <c r="I202" s="3">
        <v>1</v>
      </c>
      <c r="J202" s="36" t="s">
        <v>18</v>
      </c>
      <c r="K202" s="3"/>
      <c r="L202" s="1"/>
      <c r="M202" s="1"/>
      <c r="O202" s="32"/>
      <c r="P202" s="33"/>
      <c r="Q202" s="32"/>
      <c r="R202" s="32"/>
    </row>
    <row r="203" spans="1:18" hidden="1" x14ac:dyDescent="0.2">
      <c r="A203" s="3" t="s">
        <v>31</v>
      </c>
      <c r="B203" s="19" t="s">
        <v>1225</v>
      </c>
      <c r="C203" s="6">
        <v>901536</v>
      </c>
      <c r="D203" s="7" t="s">
        <v>136</v>
      </c>
      <c r="E203" s="7" t="s">
        <v>138</v>
      </c>
      <c r="F203" s="12" t="str">
        <f t="shared" si="7"/>
        <v>Birt James</v>
      </c>
      <c r="G203" s="9">
        <v>721</v>
      </c>
      <c r="H203" s="10" t="s">
        <v>10</v>
      </c>
      <c r="I203" s="6">
        <v>11</v>
      </c>
      <c r="J203" s="37" t="s">
        <v>18</v>
      </c>
      <c r="K203" s="3"/>
      <c r="L203" s="1"/>
      <c r="M203" s="1"/>
      <c r="O203" s="32"/>
      <c r="P203" s="33"/>
      <c r="Q203" s="32"/>
      <c r="R203" s="32"/>
    </row>
    <row r="204" spans="1:18" hidden="1" x14ac:dyDescent="0.2">
      <c r="A204" s="3" t="s">
        <v>31</v>
      </c>
      <c r="B204" s="19" t="s">
        <v>1225</v>
      </c>
      <c r="C204" s="6">
        <v>901536</v>
      </c>
      <c r="D204" s="7" t="s">
        <v>136</v>
      </c>
      <c r="E204" s="7" t="s">
        <v>138</v>
      </c>
      <c r="F204" s="12" t="str">
        <f t="shared" si="7"/>
        <v>Birt James</v>
      </c>
      <c r="G204" s="3">
        <v>721</v>
      </c>
      <c r="H204" s="8" t="s">
        <v>10</v>
      </c>
      <c r="I204" s="6">
        <v>3</v>
      </c>
      <c r="J204" s="36" t="s">
        <v>17</v>
      </c>
      <c r="K204" s="3"/>
      <c r="L204" s="3"/>
      <c r="M204" s="3"/>
      <c r="O204" s="1"/>
      <c r="P204" s="1"/>
      <c r="Q204" s="1"/>
      <c r="R204" s="1"/>
    </row>
    <row r="205" spans="1:18" hidden="1" x14ac:dyDescent="0.2">
      <c r="A205" s="1" t="s">
        <v>58</v>
      </c>
      <c r="B205" s="19" t="s">
        <v>104</v>
      </c>
      <c r="C205" s="3">
        <v>901536</v>
      </c>
      <c r="D205" s="2" t="s">
        <v>136</v>
      </c>
      <c r="E205" s="12" t="s">
        <v>138</v>
      </c>
      <c r="F205" s="12" t="str">
        <f t="shared" si="7"/>
        <v>Birt James</v>
      </c>
      <c r="G205" s="3">
        <v>721</v>
      </c>
      <c r="H205" s="8" t="s">
        <v>10</v>
      </c>
      <c r="I205" s="1">
        <v>1</v>
      </c>
      <c r="J205" s="40" t="s">
        <v>62</v>
      </c>
      <c r="K205" s="1"/>
      <c r="L205" s="3"/>
      <c r="M205" s="3"/>
    </row>
    <row r="206" spans="1:18" hidden="1" x14ac:dyDescent="0.2">
      <c r="A206" s="3" t="s">
        <v>60</v>
      </c>
      <c r="B206" s="3" t="s">
        <v>103</v>
      </c>
      <c r="C206" s="6">
        <v>848486</v>
      </c>
      <c r="D206" s="7" t="s">
        <v>136</v>
      </c>
      <c r="E206" s="7" t="s">
        <v>137</v>
      </c>
      <c r="F206" s="12" t="str">
        <f t="shared" si="7"/>
        <v xml:space="preserve">Birt James </v>
      </c>
      <c r="G206" s="6">
        <v>721</v>
      </c>
      <c r="H206" s="7" t="s">
        <v>10</v>
      </c>
      <c r="I206" s="6">
        <v>1</v>
      </c>
      <c r="J206" s="36" t="s">
        <v>17</v>
      </c>
      <c r="K206" s="3"/>
      <c r="L206" s="3"/>
      <c r="M206" s="3"/>
    </row>
    <row r="207" spans="1:18" hidden="1" x14ac:dyDescent="0.2">
      <c r="A207" s="3"/>
      <c r="B207" s="19" t="s">
        <v>1225</v>
      </c>
      <c r="C207" s="3">
        <v>845599</v>
      </c>
      <c r="D207" s="12" t="s">
        <v>139</v>
      </c>
      <c r="E207" s="12" t="s">
        <v>140</v>
      </c>
      <c r="F207" s="12" t="str">
        <f t="shared" si="7"/>
        <v>Blackman Scott</v>
      </c>
      <c r="G207" s="3">
        <v>721</v>
      </c>
      <c r="H207" s="8" t="s">
        <v>10</v>
      </c>
      <c r="I207" s="18">
        <v>9</v>
      </c>
      <c r="J207" s="39" t="s">
        <v>141</v>
      </c>
      <c r="K207" s="3" t="s">
        <v>12</v>
      </c>
      <c r="L207" s="3"/>
      <c r="M207" s="3"/>
    </row>
    <row r="208" spans="1:18" hidden="1" x14ac:dyDescent="0.2">
      <c r="A208" s="3" t="s">
        <v>75</v>
      </c>
      <c r="B208" s="3" t="s">
        <v>25</v>
      </c>
      <c r="C208" s="3">
        <v>845599</v>
      </c>
      <c r="D208" s="3" t="s">
        <v>139</v>
      </c>
      <c r="E208" s="3" t="s">
        <v>140</v>
      </c>
      <c r="F208" s="12" t="str">
        <f t="shared" si="7"/>
        <v>Blackman Scott</v>
      </c>
      <c r="G208" s="3">
        <v>721</v>
      </c>
      <c r="H208" s="8" t="s">
        <v>10</v>
      </c>
      <c r="I208" s="3">
        <v>1</v>
      </c>
      <c r="J208" s="36" t="s">
        <v>55</v>
      </c>
      <c r="K208" s="3" t="s">
        <v>78</v>
      </c>
      <c r="L208" s="3"/>
      <c r="M208" s="3"/>
    </row>
    <row r="209" spans="1:13" hidden="1" x14ac:dyDescent="0.2">
      <c r="A209" s="3" t="s">
        <v>44</v>
      </c>
      <c r="B209" s="19" t="s">
        <v>104</v>
      </c>
      <c r="C209" s="3">
        <v>845599</v>
      </c>
      <c r="D209" s="3" t="s">
        <v>139</v>
      </c>
      <c r="E209" s="3" t="s">
        <v>140</v>
      </c>
      <c r="F209" s="12" t="str">
        <f t="shared" si="7"/>
        <v>Blackman Scott</v>
      </c>
      <c r="G209" s="3">
        <v>721</v>
      </c>
      <c r="H209" s="8" t="s">
        <v>10</v>
      </c>
      <c r="I209" s="3">
        <v>3</v>
      </c>
      <c r="J209" s="36" t="s">
        <v>55</v>
      </c>
      <c r="K209" s="3" t="s">
        <v>27</v>
      </c>
      <c r="L209" s="3"/>
      <c r="M209" s="3"/>
    </row>
    <row r="210" spans="1:13" hidden="1" x14ac:dyDescent="0.2">
      <c r="A210" s="3" t="s">
        <v>53</v>
      </c>
      <c r="B210" s="3" t="s">
        <v>103</v>
      </c>
      <c r="C210" s="3">
        <v>845599</v>
      </c>
      <c r="D210" s="3" t="s">
        <v>139</v>
      </c>
      <c r="E210" s="3" t="s">
        <v>140</v>
      </c>
      <c r="F210" s="12" t="str">
        <f t="shared" si="7"/>
        <v>Blackman Scott</v>
      </c>
      <c r="G210" s="3">
        <v>721</v>
      </c>
      <c r="H210" s="8" t="s">
        <v>10</v>
      </c>
      <c r="I210" s="3">
        <v>4</v>
      </c>
      <c r="J210" s="36" t="s">
        <v>55</v>
      </c>
      <c r="K210" s="3" t="s">
        <v>27</v>
      </c>
      <c r="L210" s="1"/>
      <c r="M210" s="1"/>
    </row>
    <row r="211" spans="1:13" hidden="1" x14ac:dyDescent="0.2">
      <c r="A211" s="3" t="s">
        <v>51</v>
      </c>
      <c r="B211" s="19" t="s">
        <v>1225</v>
      </c>
      <c r="C211" s="3">
        <v>845599</v>
      </c>
      <c r="D211" s="12" t="s">
        <v>139</v>
      </c>
      <c r="E211" s="12" t="s">
        <v>140</v>
      </c>
      <c r="F211" s="12" t="str">
        <f t="shared" si="7"/>
        <v>Blackman Scott</v>
      </c>
      <c r="G211" s="3">
        <v>721</v>
      </c>
      <c r="H211" s="8" t="s">
        <v>10</v>
      </c>
      <c r="I211" s="18">
        <v>3</v>
      </c>
      <c r="J211" s="39" t="s">
        <v>81</v>
      </c>
      <c r="K211" s="3" t="s">
        <v>12</v>
      </c>
      <c r="L211" s="1"/>
      <c r="M211" s="1"/>
    </row>
    <row r="212" spans="1:13" hidden="1" x14ac:dyDescent="0.2">
      <c r="A212" s="3" t="s">
        <v>14</v>
      </c>
      <c r="B212" s="3" t="s">
        <v>14</v>
      </c>
      <c r="C212" s="3">
        <v>845599</v>
      </c>
      <c r="D212" s="12" t="s">
        <v>139</v>
      </c>
      <c r="E212" s="12" t="s">
        <v>140</v>
      </c>
      <c r="F212" s="12" t="str">
        <f t="shared" si="7"/>
        <v>Blackman Scott</v>
      </c>
      <c r="G212" s="9">
        <v>721</v>
      </c>
      <c r="H212" s="10" t="s">
        <v>10</v>
      </c>
      <c r="I212" s="3">
        <v>8</v>
      </c>
      <c r="J212" s="36" t="s">
        <v>68</v>
      </c>
      <c r="K212" s="3" t="s">
        <v>27</v>
      </c>
      <c r="L212" s="1"/>
      <c r="M212" s="3"/>
    </row>
    <row r="213" spans="1:13" hidden="1" x14ac:dyDescent="0.2">
      <c r="A213" s="3" t="s">
        <v>37</v>
      </c>
      <c r="B213" s="3" t="s">
        <v>103</v>
      </c>
      <c r="C213" s="3">
        <v>845599</v>
      </c>
      <c r="D213" s="3" t="s">
        <v>139</v>
      </c>
      <c r="E213" s="3" t="s">
        <v>140</v>
      </c>
      <c r="F213" s="12" t="str">
        <f t="shared" si="7"/>
        <v>Blackman Scott</v>
      </c>
      <c r="G213" s="3">
        <v>721</v>
      </c>
      <c r="H213" s="8" t="s">
        <v>10</v>
      </c>
      <c r="I213" s="3">
        <v>4</v>
      </c>
      <c r="J213" s="36" t="s">
        <v>68</v>
      </c>
      <c r="K213" s="3" t="s">
        <v>27</v>
      </c>
      <c r="L213" s="1"/>
      <c r="M213" s="3"/>
    </row>
    <row r="214" spans="1:13" hidden="1" x14ac:dyDescent="0.2">
      <c r="A214" s="19" t="s">
        <v>51</v>
      </c>
      <c r="B214" s="1" t="s">
        <v>1225</v>
      </c>
      <c r="C214" s="3">
        <v>845599</v>
      </c>
      <c r="D214" s="3" t="s">
        <v>139</v>
      </c>
      <c r="E214" s="3" t="s">
        <v>140</v>
      </c>
      <c r="F214" s="12" t="str">
        <f t="shared" si="7"/>
        <v>Blackman Scott</v>
      </c>
      <c r="G214" s="3">
        <v>721</v>
      </c>
      <c r="H214" s="8" t="s">
        <v>10</v>
      </c>
      <c r="I214" s="3">
        <v>1</v>
      </c>
      <c r="J214" s="36" t="s">
        <v>68</v>
      </c>
      <c r="K214" s="3"/>
      <c r="L214" s="3"/>
      <c r="M214" s="3"/>
    </row>
    <row r="215" spans="1:13" x14ac:dyDescent="0.2">
      <c r="A215" s="3"/>
      <c r="B215" s="19" t="s">
        <v>1225</v>
      </c>
      <c r="C215" s="3"/>
      <c r="D215" s="12" t="s">
        <v>284</v>
      </c>
      <c r="E215" s="3" t="s">
        <v>286</v>
      </c>
      <c r="F215" s="12" t="str">
        <f t="shared" si="7"/>
        <v>Fernando TL</v>
      </c>
      <c r="G215" s="3">
        <v>721</v>
      </c>
      <c r="H215" s="8" t="s">
        <v>10</v>
      </c>
      <c r="I215" s="13">
        <v>10</v>
      </c>
      <c r="J215" s="41" t="s">
        <v>26</v>
      </c>
      <c r="K215" s="3" t="s">
        <v>12</v>
      </c>
      <c r="L215" s="3"/>
      <c r="M215" s="3"/>
    </row>
    <row r="216" spans="1:13" x14ac:dyDescent="0.2">
      <c r="A216" s="3"/>
      <c r="B216" s="19" t="s">
        <v>1225</v>
      </c>
      <c r="C216" s="3"/>
      <c r="D216" s="12" t="s">
        <v>350</v>
      </c>
      <c r="E216" s="12" t="s">
        <v>351</v>
      </c>
      <c r="F216" s="12" t="str">
        <f t="shared" si="7"/>
        <v>Hayden Warren</v>
      </c>
      <c r="G216" s="3">
        <v>721</v>
      </c>
      <c r="H216" s="8" t="s">
        <v>10</v>
      </c>
      <c r="I216" s="13">
        <v>9</v>
      </c>
      <c r="J216" s="41" t="s">
        <v>26</v>
      </c>
      <c r="K216" s="3" t="s">
        <v>12</v>
      </c>
      <c r="L216" s="3"/>
      <c r="M216" s="3"/>
    </row>
    <row r="217" spans="1:13" hidden="1" x14ac:dyDescent="0.2">
      <c r="A217" s="3" t="s">
        <v>14</v>
      </c>
      <c r="B217" s="3" t="s">
        <v>14</v>
      </c>
      <c r="C217" s="3">
        <v>845599</v>
      </c>
      <c r="D217" s="3" t="s">
        <v>139</v>
      </c>
      <c r="E217" s="3" t="s">
        <v>140</v>
      </c>
      <c r="F217" s="12" t="str">
        <f t="shared" si="7"/>
        <v>Blackman Scott</v>
      </c>
      <c r="G217" s="9">
        <v>721</v>
      </c>
      <c r="H217" s="10" t="s">
        <v>10</v>
      </c>
      <c r="I217" s="3">
        <v>1</v>
      </c>
      <c r="J217" s="36" t="s">
        <v>24</v>
      </c>
      <c r="K217" s="3"/>
      <c r="L217" s="3"/>
      <c r="M217" s="3"/>
    </row>
    <row r="218" spans="1:13" hidden="1" x14ac:dyDescent="0.2">
      <c r="A218" s="3"/>
      <c r="B218" s="3" t="s">
        <v>103</v>
      </c>
      <c r="C218" s="3">
        <v>845599</v>
      </c>
      <c r="D218" s="3" t="s">
        <v>139</v>
      </c>
      <c r="E218" s="3" t="s">
        <v>140</v>
      </c>
      <c r="F218" s="12" t="str">
        <f t="shared" si="7"/>
        <v>Blackman Scott</v>
      </c>
      <c r="G218" s="3">
        <v>721</v>
      </c>
      <c r="H218" s="8" t="s">
        <v>10</v>
      </c>
      <c r="I218" s="3">
        <v>2</v>
      </c>
      <c r="J218" s="36" t="s">
        <v>11</v>
      </c>
      <c r="K218" s="3" t="s">
        <v>27</v>
      </c>
      <c r="L218" s="3"/>
      <c r="M218" s="3"/>
    </row>
    <row r="219" spans="1:13" hidden="1" x14ac:dyDescent="0.2">
      <c r="A219" s="3"/>
      <c r="B219" s="19" t="s">
        <v>14</v>
      </c>
      <c r="C219" s="3">
        <v>845599</v>
      </c>
      <c r="D219" s="12" t="s">
        <v>139</v>
      </c>
      <c r="E219" s="12" t="s">
        <v>140</v>
      </c>
      <c r="F219" s="12" t="str">
        <f t="shared" si="7"/>
        <v>Blackman Scott</v>
      </c>
      <c r="G219" s="3">
        <v>721</v>
      </c>
      <c r="H219" s="8" t="s">
        <v>10</v>
      </c>
      <c r="I219" s="3">
        <v>1</v>
      </c>
      <c r="J219" s="39" t="s">
        <v>22</v>
      </c>
      <c r="K219" s="3" t="s">
        <v>23</v>
      </c>
      <c r="L219" s="3"/>
      <c r="M219" s="3"/>
    </row>
    <row r="220" spans="1:13" hidden="1" x14ac:dyDescent="0.2">
      <c r="A220" s="3"/>
      <c r="B220" s="19" t="s">
        <v>1225</v>
      </c>
      <c r="C220" s="3">
        <v>845599</v>
      </c>
      <c r="D220" s="12" t="s">
        <v>139</v>
      </c>
      <c r="E220" s="12" t="s">
        <v>140</v>
      </c>
      <c r="F220" s="12" t="str">
        <f t="shared" si="7"/>
        <v>Blackman Scott</v>
      </c>
      <c r="G220" s="3">
        <v>721</v>
      </c>
      <c r="H220" s="8" t="s">
        <v>10</v>
      </c>
      <c r="I220" s="18">
        <v>5</v>
      </c>
      <c r="J220" s="39" t="s">
        <v>22</v>
      </c>
      <c r="K220" s="3" t="s">
        <v>12</v>
      </c>
      <c r="L220" s="3"/>
      <c r="M220" s="3"/>
    </row>
    <row r="221" spans="1:13" hidden="1" x14ac:dyDescent="0.2">
      <c r="A221" s="16" t="s">
        <v>102</v>
      </c>
      <c r="B221" s="3" t="s">
        <v>103</v>
      </c>
      <c r="C221" s="3">
        <v>845599</v>
      </c>
      <c r="D221" s="3" t="s">
        <v>139</v>
      </c>
      <c r="E221" s="3" t="s">
        <v>140</v>
      </c>
      <c r="F221" s="12" t="str">
        <f t="shared" si="7"/>
        <v>Blackman Scott</v>
      </c>
      <c r="G221" s="3">
        <v>721</v>
      </c>
      <c r="H221" s="8" t="s">
        <v>10</v>
      </c>
      <c r="I221" s="8">
        <v>1</v>
      </c>
      <c r="J221" s="36" t="s">
        <v>30</v>
      </c>
      <c r="K221" s="3"/>
      <c r="L221" s="3"/>
      <c r="M221" s="3"/>
    </row>
    <row r="222" spans="1:13" hidden="1" x14ac:dyDescent="0.2">
      <c r="A222" s="3" t="s">
        <v>114</v>
      </c>
      <c r="B222" s="19" t="s">
        <v>115</v>
      </c>
      <c r="C222" s="3">
        <v>845599</v>
      </c>
      <c r="D222" s="8" t="s">
        <v>139</v>
      </c>
      <c r="E222" s="8" t="s">
        <v>140</v>
      </c>
      <c r="F222" s="12" t="str">
        <f t="shared" si="7"/>
        <v>Blackman Scott</v>
      </c>
      <c r="G222" s="3">
        <v>721</v>
      </c>
      <c r="H222" s="8" t="s">
        <v>10</v>
      </c>
      <c r="I222" s="3">
        <v>4</v>
      </c>
      <c r="J222" s="36" t="s">
        <v>35</v>
      </c>
      <c r="K222" s="3"/>
      <c r="L222" s="3"/>
      <c r="M222" s="3"/>
    </row>
    <row r="223" spans="1:13" hidden="1" x14ac:dyDescent="0.2">
      <c r="A223" s="3" t="s">
        <v>114</v>
      </c>
      <c r="B223" s="19" t="s">
        <v>115</v>
      </c>
      <c r="C223" s="3">
        <v>845599</v>
      </c>
      <c r="D223" s="8" t="s">
        <v>139</v>
      </c>
      <c r="E223" s="8" t="s">
        <v>140</v>
      </c>
      <c r="F223" s="12" t="str">
        <f t="shared" si="7"/>
        <v>Blackman Scott</v>
      </c>
      <c r="G223" s="6">
        <v>721</v>
      </c>
      <c r="H223" s="7" t="s">
        <v>10</v>
      </c>
      <c r="I223" s="3">
        <v>1</v>
      </c>
      <c r="J223" s="36" t="s">
        <v>18</v>
      </c>
      <c r="K223" s="3"/>
      <c r="L223" s="3"/>
      <c r="M223" s="3"/>
    </row>
    <row r="224" spans="1:13" hidden="1" x14ac:dyDescent="0.2">
      <c r="A224" s="3" t="s">
        <v>114</v>
      </c>
      <c r="B224" s="19" t="s">
        <v>115</v>
      </c>
      <c r="C224" s="3">
        <v>845599</v>
      </c>
      <c r="D224" s="8" t="s">
        <v>139</v>
      </c>
      <c r="E224" s="8" t="s">
        <v>140</v>
      </c>
      <c r="F224" s="12" t="str">
        <f t="shared" si="7"/>
        <v>Blackman Scott</v>
      </c>
      <c r="G224" s="3">
        <v>721</v>
      </c>
      <c r="H224" s="8" t="s">
        <v>10</v>
      </c>
      <c r="I224" s="3">
        <v>5</v>
      </c>
      <c r="J224" s="36" t="s">
        <v>17</v>
      </c>
      <c r="K224" s="3"/>
      <c r="L224" s="3"/>
      <c r="M224" s="3"/>
    </row>
    <row r="225" spans="1:13" hidden="1" x14ac:dyDescent="0.2">
      <c r="A225" s="1" t="s">
        <v>114</v>
      </c>
      <c r="B225" s="4" t="s">
        <v>115</v>
      </c>
      <c r="C225" s="3">
        <v>845599</v>
      </c>
      <c r="D225" s="2" t="s">
        <v>139</v>
      </c>
      <c r="E225" s="3" t="s">
        <v>140</v>
      </c>
      <c r="F225" s="12" t="str">
        <f t="shared" si="7"/>
        <v>Blackman Scott</v>
      </c>
      <c r="G225" s="9">
        <v>721</v>
      </c>
      <c r="H225" s="10" t="s">
        <v>10</v>
      </c>
      <c r="I225" s="1">
        <v>3</v>
      </c>
      <c r="J225" s="40" t="s">
        <v>62</v>
      </c>
      <c r="K225" s="1"/>
      <c r="L225" s="3"/>
      <c r="M225" s="3"/>
    </row>
    <row r="226" spans="1:13" hidden="1" x14ac:dyDescent="0.2">
      <c r="A226" s="31" t="s">
        <v>1269</v>
      </c>
      <c r="B226" s="32" t="s">
        <v>1249</v>
      </c>
      <c r="C226" s="32">
        <v>845599</v>
      </c>
      <c r="D226" s="33" t="s">
        <v>139</v>
      </c>
      <c r="E226" s="3" t="s">
        <v>140</v>
      </c>
      <c r="F226" s="12" t="str">
        <f t="shared" si="7"/>
        <v>Blackman Scott</v>
      </c>
      <c r="G226" s="32">
        <v>721</v>
      </c>
      <c r="H226" s="33" t="s">
        <v>10</v>
      </c>
      <c r="I226" s="32">
        <v>6</v>
      </c>
      <c r="J226" s="38" t="s">
        <v>1324</v>
      </c>
      <c r="K226" s="32"/>
      <c r="L226" s="3"/>
      <c r="M226" s="3"/>
    </row>
    <row r="227" spans="1:13" hidden="1" x14ac:dyDescent="0.2">
      <c r="A227" s="3" t="s">
        <v>114</v>
      </c>
      <c r="B227" s="19" t="s">
        <v>115</v>
      </c>
      <c r="C227" s="3">
        <v>1005143</v>
      </c>
      <c r="D227" s="8" t="s">
        <v>142</v>
      </c>
      <c r="E227" s="8" t="s">
        <v>143</v>
      </c>
      <c r="F227" s="12" t="str">
        <f t="shared" si="7"/>
        <v>Blood Michael</v>
      </c>
      <c r="G227" s="3">
        <v>721</v>
      </c>
      <c r="H227" s="8" t="s">
        <v>10</v>
      </c>
      <c r="I227" s="3">
        <v>2</v>
      </c>
      <c r="J227" s="36" t="s">
        <v>17</v>
      </c>
      <c r="K227" s="3"/>
      <c r="L227" s="3"/>
      <c r="M227" s="1"/>
    </row>
    <row r="228" spans="1:13" hidden="1" x14ac:dyDescent="0.2">
      <c r="A228" s="3"/>
      <c r="B228" s="3" t="s">
        <v>25</v>
      </c>
      <c r="C228" s="3">
        <v>593060</v>
      </c>
      <c r="D228" s="8" t="s">
        <v>144</v>
      </c>
      <c r="E228" s="8" t="s">
        <v>143</v>
      </c>
      <c r="F228" s="12" t="str">
        <f t="shared" si="7"/>
        <v>Bohan Michael</v>
      </c>
      <c r="G228" s="3">
        <v>721</v>
      </c>
      <c r="H228" s="8" t="s">
        <v>10</v>
      </c>
      <c r="I228" s="3">
        <v>1</v>
      </c>
      <c r="J228" s="36" t="s">
        <v>105</v>
      </c>
      <c r="K228" s="3"/>
      <c r="L228" s="3"/>
      <c r="M228" s="3"/>
    </row>
    <row r="229" spans="1:13" hidden="1" x14ac:dyDescent="0.2">
      <c r="A229" s="3" t="s">
        <v>45</v>
      </c>
      <c r="B229" s="19" t="s">
        <v>104</v>
      </c>
      <c r="C229" s="3">
        <v>593060</v>
      </c>
      <c r="D229" s="8" t="s">
        <v>144</v>
      </c>
      <c r="E229" s="8" t="s">
        <v>143</v>
      </c>
      <c r="F229" s="12" t="str">
        <f t="shared" si="7"/>
        <v>Bohan Michael</v>
      </c>
      <c r="G229" s="3">
        <v>721</v>
      </c>
      <c r="H229" s="8" t="s">
        <v>10</v>
      </c>
      <c r="I229" s="3">
        <v>8</v>
      </c>
      <c r="J229" s="36" t="s">
        <v>28</v>
      </c>
      <c r="K229" s="3"/>
      <c r="L229" s="3"/>
      <c r="M229" s="3"/>
    </row>
    <row r="230" spans="1:13" hidden="1" x14ac:dyDescent="0.2">
      <c r="A230" s="31" t="s">
        <v>1268</v>
      </c>
      <c r="B230" s="32" t="s">
        <v>1239</v>
      </c>
      <c r="C230" s="32">
        <v>393121</v>
      </c>
      <c r="D230" s="32" t="s">
        <v>144</v>
      </c>
      <c r="E230" s="32" t="s">
        <v>1303</v>
      </c>
      <c r="F230" s="32" t="s">
        <v>1247</v>
      </c>
      <c r="G230" s="32">
        <v>721</v>
      </c>
      <c r="H230" s="33" t="s">
        <v>10</v>
      </c>
      <c r="I230" s="32">
        <v>1</v>
      </c>
      <c r="J230" s="38" t="s">
        <v>1324</v>
      </c>
      <c r="K230" s="32"/>
      <c r="L230" s="15"/>
      <c r="M230" s="3"/>
    </row>
    <row r="231" spans="1:13" hidden="1" x14ac:dyDescent="0.2">
      <c r="A231" s="3"/>
      <c r="B231" s="19" t="s">
        <v>1225</v>
      </c>
      <c r="C231" s="3"/>
      <c r="D231" s="12" t="s">
        <v>145</v>
      </c>
      <c r="E231" s="12" t="s">
        <v>125</v>
      </c>
      <c r="F231" s="12" t="str">
        <f t="shared" ref="F231:F294" si="8">D231&amp;" "&amp;E231</f>
        <v>Bohun Steve</v>
      </c>
      <c r="G231" s="9">
        <v>721</v>
      </c>
      <c r="H231" s="10" t="s">
        <v>10</v>
      </c>
      <c r="I231" s="18">
        <v>4</v>
      </c>
      <c r="J231" s="39" t="s">
        <v>146</v>
      </c>
      <c r="K231" s="3" t="s">
        <v>12</v>
      </c>
      <c r="L231" s="3"/>
      <c r="M231" s="3"/>
    </row>
    <row r="232" spans="1:13" hidden="1" x14ac:dyDescent="0.2">
      <c r="A232" s="3" t="s">
        <v>13</v>
      </c>
      <c r="B232" s="19" t="s">
        <v>14</v>
      </c>
      <c r="C232" s="6">
        <v>377342</v>
      </c>
      <c r="D232" s="7" t="s">
        <v>147</v>
      </c>
      <c r="E232" s="7" t="s">
        <v>143</v>
      </c>
      <c r="F232" s="12" t="str">
        <f t="shared" si="8"/>
        <v>Borland Michael</v>
      </c>
      <c r="G232" s="3">
        <v>721</v>
      </c>
      <c r="H232" s="8" t="s">
        <v>10</v>
      </c>
      <c r="I232" s="6">
        <v>1</v>
      </c>
      <c r="J232" s="36" t="s">
        <v>17</v>
      </c>
      <c r="K232" s="3"/>
      <c r="L232" s="3"/>
      <c r="M232" s="3"/>
    </row>
    <row r="233" spans="1:13" hidden="1" x14ac:dyDescent="0.2">
      <c r="A233" s="3" t="s">
        <v>19</v>
      </c>
      <c r="B233" s="19" t="s">
        <v>14</v>
      </c>
      <c r="C233" s="3">
        <v>358025</v>
      </c>
      <c r="D233" s="8" t="s">
        <v>148</v>
      </c>
      <c r="E233" s="8" t="s">
        <v>149</v>
      </c>
      <c r="F233" s="12" t="str">
        <f t="shared" si="8"/>
        <v>Bourke Edward</v>
      </c>
      <c r="G233" s="3">
        <v>721</v>
      </c>
      <c r="H233" s="8" t="s">
        <v>10</v>
      </c>
      <c r="I233" s="3">
        <v>1</v>
      </c>
      <c r="J233" s="36" t="s">
        <v>35</v>
      </c>
      <c r="K233" s="3"/>
      <c r="L233" s="3"/>
      <c r="M233" s="3"/>
    </row>
    <row r="234" spans="1:13" hidden="1" x14ac:dyDescent="0.2">
      <c r="A234" s="3" t="s">
        <v>19</v>
      </c>
      <c r="B234" s="19" t="s">
        <v>14</v>
      </c>
      <c r="C234" s="3">
        <v>849347</v>
      </c>
      <c r="D234" s="8" t="s">
        <v>150</v>
      </c>
      <c r="E234" s="8" t="s">
        <v>132</v>
      </c>
      <c r="F234" s="12" t="str">
        <f t="shared" si="8"/>
        <v>Bowden Andrew</v>
      </c>
      <c r="G234" s="3">
        <v>721</v>
      </c>
      <c r="H234" s="8" t="s">
        <v>10</v>
      </c>
      <c r="I234" s="3">
        <v>1</v>
      </c>
      <c r="J234" s="36" t="s">
        <v>35</v>
      </c>
      <c r="K234" s="3"/>
      <c r="L234" s="3"/>
      <c r="M234" s="3"/>
    </row>
    <row r="235" spans="1:13" hidden="1" x14ac:dyDescent="0.2">
      <c r="A235" s="3"/>
      <c r="B235" s="19" t="s">
        <v>1225</v>
      </c>
      <c r="C235" s="3"/>
      <c r="D235" s="12" t="s">
        <v>151</v>
      </c>
      <c r="E235" s="12" t="s">
        <v>152</v>
      </c>
      <c r="F235" s="12" t="str">
        <f t="shared" si="8"/>
        <v>Bretherick Gary</v>
      </c>
      <c r="G235" s="3">
        <v>721</v>
      </c>
      <c r="H235" s="8" t="s">
        <v>10</v>
      </c>
      <c r="I235" s="18">
        <v>1</v>
      </c>
      <c r="J235" s="39" t="s">
        <v>153</v>
      </c>
      <c r="K235" s="3" t="s">
        <v>12</v>
      </c>
      <c r="L235" s="3"/>
      <c r="M235" s="3"/>
    </row>
    <row r="236" spans="1:13" hidden="1" x14ac:dyDescent="0.2">
      <c r="A236" s="3" t="s">
        <v>111</v>
      </c>
      <c r="B236" s="19" t="s">
        <v>104</v>
      </c>
      <c r="C236" s="8"/>
      <c r="D236" s="3" t="s">
        <v>154</v>
      </c>
      <c r="E236" s="3" t="s">
        <v>97</v>
      </c>
      <c r="F236" s="12" t="str">
        <f t="shared" si="8"/>
        <v>Brierley A</v>
      </c>
      <c r="G236" s="3">
        <v>721</v>
      </c>
      <c r="H236" s="8" t="s">
        <v>10</v>
      </c>
      <c r="I236" s="8">
        <v>1</v>
      </c>
      <c r="J236" s="36" t="s">
        <v>30</v>
      </c>
      <c r="K236" s="3"/>
      <c r="L236" s="3"/>
      <c r="M236" s="3"/>
    </row>
    <row r="237" spans="1:13" hidden="1" x14ac:dyDescent="0.2">
      <c r="A237" s="3" t="s">
        <v>19</v>
      </c>
      <c r="B237" s="19" t="s">
        <v>14</v>
      </c>
      <c r="C237" s="3">
        <v>726216</v>
      </c>
      <c r="D237" s="8" t="s">
        <v>155</v>
      </c>
      <c r="E237" s="8" t="s">
        <v>156</v>
      </c>
      <c r="F237" s="12" t="str">
        <f t="shared" si="8"/>
        <v>Bryant Mason</v>
      </c>
      <c r="G237" s="3">
        <v>721</v>
      </c>
      <c r="H237" s="8" t="s">
        <v>10</v>
      </c>
      <c r="I237" s="3">
        <v>1</v>
      </c>
      <c r="J237" s="36" t="s">
        <v>35</v>
      </c>
      <c r="K237" s="3"/>
      <c r="L237" s="3"/>
      <c r="M237" s="3"/>
    </row>
    <row r="238" spans="1:13" hidden="1" x14ac:dyDescent="0.2">
      <c r="A238" s="3" t="s">
        <v>13</v>
      </c>
      <c r="B238" s="19" t="s">
        <v>14</v>
      </c>
      <c r="C238" s="9">
        <v>726216</v>
      </c>
      <c r="D238" s="10" t="s">
        <v>155</v>
      </c>
      <c r="E238" s="10" t="s">
        <v>156</v>
      </c>
      <c r="F238" s="12" t="str">
        <f t="shared" si="8"/>
        <v>Bryant Mason</v>
      </c>
      <c r="G238" s="9">
        <v>721</v>
      </c>
      <c r="H238" s="10" t="s">
        <v>10</v>
      </c>
      <c r="I238" s="9">
        <v>2</v>
      </c>
      <c r="J238" s="37" t="s">
        <v>18</v>
      </c>
      <c r="K238" s="3"/>
      <c r="L238" s="3"/>
      <c r="M238" s="3"/>
    </row>
    <row r="239" spans="1:13" hidden="1" x14ac:dyDescent="0.2">
      <c r="A239" s="3" t="s">
        <v>14</v>
      </c>
      <c r="B239" s="3" t="s">
        <v>14</v>
      </c>
      <c r="C239" s="3"/>
      <c r="D239" s="3" t="s">
        <v>157</v>
      </c>
      <c r="E239" s="3" t="s">
        <v>158</v>
      </c>
      <c r="F239" s="12" t="str">
        <f t="shared" si="8"/>
        <v>Burley Dean</v>
      </c>
      <c r="G239" s="3">
        <v>721</v>
      </c>
      <c r="H239" s="8" t="s">
        <v>10</v>
      </c>
      <c r="I239" s="3">
        <v>6</v>
      </c>
      <c r="J239" s="36" t="s">
        <v>24</v>
      </c>
      <c r="K239" s="3"/>
      <c r="L239" s="3"/>
      <c r="M239" s="3"/>
    </row>
    <row r="240" spans="1:13" hidden="1" x14ac:dyDescent="0.2">
      <c r="A240" s="3" t="s">
        <v>44</v>
      </c>
      <c r="B240" s="19" t="s">
        <v>104</v>
      </c>
      <c r="C240" s="3"/>
      <c r="D240" s="3" t="s">
        <v>157</v>
      </c>
      <c r="E240" s="3" t="s">
        <v>158</v>
      </c>
      <c r="F240" s="12" t="str">
        <f t="shared" si="8"/>
        <v>Burley Dean</v>
      </c>
      <c r="G240" s="3">
        <v>721</v>
      </c>
      <c r="H240" s="8" t="s">
        <v>10</v>
      </c>
      <c r="I240" s="3">
        <v>2</v>
      </c>
      <c r="J240" s="36" t="s">
        <v>24</v>
      </c>
      <c r="K240" s="3"/>
      <c r="L240" s="3"/>
      <c r="M240" s="3"/>
    </row>
    <row r="241" spans="1:13" x14ac:dyDescent="0.2">
      <c r="A241" s="3"/>
      <c r="B241" s="19" t="s">
        <v>1225</v>
      </c>
      <c r="C241" s="3">
        <v>373765</v>
      </c>
      <c r="D241" s="8" t="s">
        <v>370</v>
      </c>
      <c r="E241" s="8" t="s">
        <v>143</v>
      </c>
      <c r="F241" s="12" t="str">
        <f t="shared" si="8"/>
        <v>Heyes Michael</v>
      </c>
      <c r="G241" s="3">
        <v>721</v>
      </c>
      <c r="H241" s="8" t="s">
        <v>10</v>
      </c>
      <c r="I241" s="13">
        <v>3</v>
      </c>
      <c r="J241" s="41" t="s">
        <v>26</v>
      </c>
      <c r="K241" s="3" t="s">
        <v>12</v>
      </c>
      <c r="L241" s="3"/>
      <c r="M241" s="3"/>
    </row>
    <row r="242" spans="1:13" x14ac:dyDescent="0.2">
      <c r="A242" s="3"/>
      <c r="B242" s="19" t="s">
        <v>1225</v>
      </c>
      <c r="C242" s="3"/>
      <c r="D242" s="12" t="s">
        <v>463</v>
      </c>
      <c r="E242" s="12" t="s">
        <v>132</v>
      </c>
      <c r="F242" s="12" t="str">
        <f t="shared" si="8"/>
        <v>Larratt Andrew</v>
      </c>
      <c r="G242" s="3">
        <v>721</v>
      </c>
      <c r="H242" s="8" t="s">
        <v>10</v>
      </c>
      <c r="I242" s="13">
        <v>9</v>
      </c>
      <c r="J242" s="41" t="s">
        <v>26</v>
      </c>
      <c r="K242" s="3" t="s">
        <v>12</v>
      </c>
      <c r="L242" s="3"/>
      <c r="M242" s="3"/>
    </row>
    <row r="243" spans="1:13" hidden="1" x14ac:dyDescent="0.2">
      <c r="A243" s="3" t="s">
        <v>44</v>
      </c>
      <c r="B243" s="19" t="s">
        <v>104</v>
      </c>
      <c r="C243" s="3"/>
      <c r="D243" s="3" t="s">
        <v>157</v>
      </c>
      <c r="E243" s="3" t="s">
        <v>159</v>
      </c>
      <c r="F243" s="12" t="str">
        <f t="shared" si="8"/>
        <v>Burley Grant</v>
      </c>
      <c r="G243" s="9">
        <v>721</v>
      </c>
      <c r="H243" s="10" t="s">
        <v>10</v>
      </c>
      <c r="I243" s="3">
        <v>5</v>
      </c>
      <c r="J243" s="36" t="s">
        <v>24</v>
      </c>
      <c r="K243" s="3"/>
      <c r="L243" s="3"/>
      <c r="M243" s="3"/>
    </row>
    <row r="244" spans="1:13" hidden="1" x14ac:dyDescent="0.2">
      <c r="A244" s="3"/>
      <c r="B244" s="19" t="s">
        <v>1225</v>
      </c>
      <c r="C244" s="3"/>
      <c r="D244" s="12" t="s">
        <v>157</v>
      </c>
      <c r="E244" s="12" t="s">
        <v>159</v>
      </c>
      <c r="F244" s="12" t="str">
        <f t="shared" si="8"/>
        <v>Burley Grant</v>
      </c>
      <c r="G244" s="3">
        <v>721</v>
      </c>
      <c r="H244" s="8" t="s">
        <v>10</v>
      </c>
      <c r="I244" s="13">
        <v>6</v>
      </c>
      <c r="J244" s="41" t="s">
        <v>22</v>
      </c>
      <c r="K244" s="3" t="s">
        <v>12</v>
      </c>
      <c r="L244" s="3"/>
      <c r="M244" s="3"/>
    </row>
    <row r="245" spans="1:13" hidden="1" x14ac:dyDescent="0.2">
      <c r="A245" s="5"/>
      <c r="B245" s="19" t="s">
        <v>1225</v>
      </c>
      <c r="C245" s="3"/>
      <c r="D245" s="12" t="s">
        <v>157</v>
      </c>
      <c r="E245" s="12" t="s">
        <v>159</v>
      </c>
      <c r="F245" s="12" t="str">
        <f t="shared" si="8"/>
        <v>Burley Grant</v>
      </c>
      <c r="G245" s="3">
        <v>721</v>
      </c>
      <c r="H245" s="8" t="s">
        <v>10</v>
      </c>
      <c r="I245" s="13">
        <v>11</v>
      </c>
      <c r="J245" s="41" t="s">
        <v>30</v>
      </c>
      <c r="K245" s="3" t="s">
        <v>12</v>
      </c>
      <c r="L245" s="3"/>
      <c r="M245" s="3"/>
    </row>
    <row r="246" spans="1:13" hidden="1" x14ac:dyDescent="0.2">
      <c r="A246" s="3" t="s">
        <v>114</v>
      </c>
      <c r="B246" s="19" t="s">
        <v>115</v>
      </c>
      <c r="C246" s="3">
        <v>1017098</v>
      </c>
      <c r="D246" s="8" t="s">
        <v>160</v>
      </c>
      <c r="E246" s="8" t="s">
        <v>161</v>
      </c>
      <c r="F246" s="12" t="str">
        <f t="shared" si="8"/>
        <v>Burney Ross</v>
      </c>
      <c r="G246" s="3">
        <v>721</v>
      </c>
      <c r="H246" s="8" t="s">
        <v>10</v>
      </c>
      <c r="I246" s="3">
        <v>3</v>
      </c>
      <c r="J246" s="36" t="s">
        <v>17</v>
      </c>
      <c r="K246" s="3"/>
      <c r="L246" s="3"/>
      <c r="M246" s="1"/>
    </row>
    <row r="247" spans="1:13" hidden="1" x14ac:dyDescent="0.2">
      <c r="A247" s="3" t="s">
        <v>110</v>
      </c>
      <c r="B247" s="19" t="s">
        <v>14</v>
      </c>
      <c r="C247" s="3">
        <v>572737</v>
      </c>
      <c r="D247" s="8" t="s">
        <v>162</v>
      </c>
      <c r="E247" s="8" t="s">
        <v>163</v>
      </c>
      <c r="F247" s="12" t="str">
        <f t="shared" si="8"/>
        <v>Byrnes Thomas</v>
      </c>
      <c r="G247" s="3">
        <v>721</v>
      </c>
      <c r="H247" s="8" t="s">
        <v>10</v>
      </c>
      <c r="I247" s="3">
        <v>6</v>
      </c>
      <c r="J247" s="36" t="s">
        <v>11</v>
      </c>
      <c r="K247" s="3"/>
      <c r="L247" s="3"/>
      <c r="M247" s="3"/>
    </row>
    <row r="248" spans="1:13" hidden="1" x14ac:dyDescent="0.2">
      <c r="A248" s="3"/>
      <c r="B248" s="19" t="s">
        <v>104</v>
      </c>
      <c r="C248" s="3">
        <v>572737</v>
      </c>
      <c r="D248" s="8" t="s">
        <v>162</v>
      </c>
      <c r="E248" s="8" t="s">
        <v>163</v>
      </c>
      <c r="F248" s="12" t="str">
        <f t="shared" si="8"/>
        <v>Byrnes Thomas</v>
      </c>
      <c r="G248" s="9">
        <v>721</v>
      </c>
      <c r="H248" s="10" t="s">
        <v>10</v>
      </c>
      <c r="I248" s="3">
        <v>5</v>
      </c>
      <c r="J248" s="36" t="s">
        <v>11</v>
      </c>
      <c r="K248" s="3" t="s">
        <v>27</v>
      </c>
      <c r="L248" s="3"/>
      <c r="M248" s="3"/>
    </row>
    <row r="249" spans="1:13" hidden="1" x14ac:dyDescent="0.2">
      <c r="A249" s="3"/>
      <c r="B249" s="19" t="s">
        <v>14</v>
      </c>
      <c r="C249" s="3">
        <v>572737</v>
      </c>
      <c r="D249" s="8" t="s">
        <v>162</v>
      </c>
      <c r="E249" s="8" t="s">
        <v>163</v>
      </c>
      <c r="F249" s="12" t="str">
        <f t="shared" si="8"/>
        <v>Byrnes Thomas</v>
      </c>
      <c r="G249" s="3">
        <v>721</v>
      </c>
      <c r="H249" s="8" t="s">
        <v>10</v>
      </c>
      <c r="I249" s="3">
        <v>1</v>
      </c>
      <c r="J249" s="39" t="s">
        <v>22</v>
      </c>
      <c r="K249" s="3" t="s">
        <v>23</v>
      </c>
      <c r="L249" s="3"/>
      <c r="M249" s="3"/>
    </row>
    <row r="250" spans="1:13" hidden="1" x14ac:dyDescent="0.2">
      <c r="A250" s="3" t="s">
        <v>164</v>
      </c>
      <c r="B250" s="19" t="s">
        <v>14</v>
      </c>
      <c r="C250" s="3">
        <v>572737</v>
      </c>
      <c r="D250" s="8" t="s">
        <v>162</v>
      </c>
      <c r="E250" s="8" t="s">
        <v>163</v>
      </c>
      <c r="F250" s="12" t="str">
        <f t="shared" si="8"/>
        <v>Byrnes Thomas</v>
      </c>
      <c r="G250" s="3">
        <v>721</v>
      </c>
      <c r="H250" s="8" t="s">
        <v>10</v>
      </c>
      <c r="I250" s="8">
        <v>2</v>
      </c>
      <c r="J250" s="36" t="s">
        <v>30</v>
      </c>
      <c r="K250" s="3"/>
      <c r="L250" s="3"/>
      <c r="M250" s="3"/>
    </row>
    <row r="251" spans="1:13" hidden="1" x14ac:dyDescent="0.2">
      <c r="A251" s="3" t="s">
        <v>111</v>
      </c>
      <c r="B251" s="19" t="s">
        <v>104</v>
      </c>
      <c r="C251" s="3">
        <v>572737</v>
      </c>
      <c r="D251" s="8" t="s">
        <v>162</v>
      </c>
      <c r="E251" s="8" t="s">
        <v>163</v>
      </c>
      <c r="F251" s="12" t="str">
        <f t="shared" si="8"/>
        <v>Byrnes Thomas</v>
      </c>
      <c r="G251" s="9">
        <v>721</v>
      </c>
      <c r="H251" s="10" t="s">
        <v>10</v>
      </c>
      <c r="I251" s="8">
        <v>2</v>
      </c>
      <c r="J251" s="36" t="s">
        <v>30</v>
      </c>
      <c r="K251" s="3"/>
      <c r="L251" s="3"/>
      <c r="M251" s="3"/>
    </row>
    <row r="252" spans="1:13" hidden="1" x14ac:dyDescent="0.2">
      <c r="A252" s="16" t="s">
        <v>102</v>
      </c>
      <c r="B252" s="3" t="s">
        <v>103</v>
      </c>
      <c r="C252" s="3">
        <v>572737</v>
      </c>
      <c r="D252" s="8" t="s">
        <v>162</v>
      </c>
      <c r="E252" s="8" t="s">
        <v>163</v>
      </c>
      <c r="F252" s="12" t="str">
        <f t="shared" si="8"/>
        <v>Byrnes Thomas</v>
      </c>
      <c r="G252" s="3">
        <v>721</v>
      </c>
      <c r="H252" s="8" t="s">
        <v>10</v>
      </c>
      <c r="I252" s="8">
        <v>5</v>
      </c>
      <c r="J252" s="36" t="s">
        <v>30</v>
      </c>
      <c r="K252" s="3"/>
      <c r="L252" s="3"/>
      <c r="M252" s="3"/>
    </row>
    <row r="253" spans="1:13" hidden="1" x14ac:dyDescent="0.2">
      <c r="A253" s="3"/>
      <c r="B253" s="19" t="s">
        <v>1225</v>
      </c>
      <c r="C253" s="3">
        <v>572737</v>
      </c>
      <c r="D253" s="8" t="s">
        <v>162</v>
      </c>
      <c r="E253" s="8" t="s">
        <v>163</v>
      </c>
      <c r="F253" s="12" t="str">
        <f t="shared" si="8"/>
        <v>Byrnes Thomas</v>
      </c>
      <c r="G253" s="3">
        <v>721</v>
      </c>
      <c r="H253" s="8" t="s">
        <v>10</v>
      </c>
      <c r="I253" s="13">
        <v>10</v>
      </c>
      <c r="J253" s="41" t="s">
        <v>105</v>
      </c>
      <c r="K253" s="3" t="s">
        <v>12</v>
      </c>
      <c r="L253" s="3"/>
      <c r="M253" s="3"/>
    </row>
    <row r="254" spans="1:13" hidden="1" x14ac:dyDescent="0.2">
      <c r="A254" s="3" t="s">
        <v>38</v>
      </c>
      <c r="B254" s="19" t="s">
        <v>39</v>
      </c>
      <c r="C254" s="3">
        <v>572737</v>
      </c>
      <c r="D254" s="8" t="s">
        <v>162</v>
      </c>
      <c r="E254" s="8" t="s">
        <v>163</v>
      </c>
      <c r="F254" s="12" t="str">
        <f t="shared" si="8"/>
        <v>Byrnes Thomas</v>
      </c>
      <c r="G254" s="3">
        <v>721</v>
      </c>
      <c r="H254" s="8" t="s">
        <v>10</v>
      </c>
      <c r="I254" s="3">
        <v>1</v>
      </c>
      <c r="J254" s="36" t="s">
        <v>28</v>
      </c>
      <c r="K254" s="3"/>
      <c r="L254" s="3"/>
      <c r="M254" s="3"/>
    </row>
    <row r="255" spans="1:13" hidden="1" x14ac:dyDescent="0.2">
      <c r="A255" s="3" t="s">
        <v>45</v>
      </c>
      <c r="B255" s="19" t="s">
        <v>104</v>
      </c>
      <c r="C255" s="3">
        <v>572737</v>
      </c>
      <c r="D255" s="8" t="s">
        <v>162</v>
      </c>
      <c r="E255" s="8" t="s">
        <v>163</v>
      </c>
      <c r="F255" s="12" t="str">
        <f t="shared" si="8"/>
        <v>Byrnes Thomas</v>
      </c>
      <c r="G255" s="3">
        <v>721</v>
      </c>
      <c r="H255" s="8" t="s">
        <v>10</v>
      </c>
      <c r="I255" s="3">
        <v>1</v>
      </c>
      <c r="J255" s="36" t="s">
        <v>28</v>
      </c>
      <c r="K255" s="3"/>
      <c r="L255" s="3"/>
      <c r="M255" s="3"/>
    </row>
    <row r="256" spans="1:13" hidden="1" x14ac:dyDescent="0.2">
      <c r="A256" s="3" t="s">
        <v>40</v>
      </c>
      <c r="B256" s="19" t="s">
        <v>1225</v>
      </c>
      <c r="C256" s="3">
        <v>572737</v>
      </c>
      <c r="D256" s="8" t="s">
        <v>162</v>
      </c>
      <c r="E256" s="8" t="s">
        <v>163</v>
      </c>
      <c r="F256" s="12" t="str">
        <f t="shared" si="8"/>
        <v>Byrnes Thomas</v>
      </c>
      <c r="G256" s="9">
        <v>721</v>
      </c>
      <c r="H256" s="10" t="s">
        <v>10</v>
      </c>
      <c r="I256" s="3">
        <v>9</v>
      </c>
      <c r="J256" s="36" t="s">
        <v>28</v>
      </c>
      <c r="K256" s="3"/>
      <c r="L256" s="3"/>
      <c r="M256" s="3"/>
    </row>
    <row r="257" spans="1:14" hidden="1" x14ac:dyDescent="0.2">
      <c r="A257" s="3" t="s">
        <v>36</v>
      </c>
      <c r="B257" s="3" t="s">
        <v>103</v>
      </c>
      <c r="C257" s="3">
        <v>572737</v>
      </c>
      <c r="D257" s="8" t="s">
        <v>162</v>
      </c>
      <c r="E257" s="8" t="s">
        <v>163</v>
      </c>
      <c r="F257" s="12" t="str">
        <f t="shared" si="8"/>
        <v>Byrnes Thomas</v>
      </c>
      <c r="G257" s="6">
        <v>721</v>
      </c>
      <c r="H257" s="7" t="s">
        <v>10</v>
      </c>
      <c r="I257" s="3">
        <v>3</v>
      </c>
      <c r="J257" s="36" t="s">
        <v>34</v>
      </c>
      <c r="K257" s="3"/>
      <c r="L257" s="3"/>
      <c r="M257" s="3"/>
    </row>
    <row r="258" spans="1:14" hidden="1" x14ac:dyDescent="0.2">
      <c r="A258" s="3" t="s">
        <v>31</v>
      </c>
      <c r="B258" s="19" t="s">
        <v>1225</v>
      </c>
      <c r="C258" s="3">
        <v>572737</v>
      </c>
      <c r="D258" s="8" t="s">
        <v>162</v>
      </c>
      <c r="E258" s="8" t="s">
        <v>163</v>
      </c>
      <c r="F258" s="12" t="str">
        <f t="shared" si="8"/>
        <v>Byrnes Thomas</v>
      </c>
      <c r="G258" s="6">
        <v>721</v>
      </c>
      <c r="H258" s="3" t="s">
        <v>10</v>
      </c>
      <c r="I258" s="3">
        <v>5</v>
      </c>
      <c r="J258" s="36" t="s">
        <v>34</v>
      </c>
      <c r="K258" s="3"/>
      <c r="L258" s="3"/>
      <c r="M258" s="3"/>
    </row>
    <row r="259" spans="1:14" hidden="1" x14ac:dyDescent="0.2">
      <c r="A259" s="3" t="s">
        <v>19</v>
      </c>
      <c r="B259" s="19" t="s">
        <v>14</v>
      </c>
      <c r="C259" s="3">
        <v>572737</v>
      </c>
      <c r="D259" s="8" t="s">
        <v>162</v>
      </c>
      <c r="E259" s="8" t="s">
        <v>163</v>
      </c>
      <c r="F259" s="12" t="str">
        <f t="shared" si="8"/>
        <v>Byrnes Thomas</v>
      </c>
      <c r="G259" s="3">
        <v>721</v>
      </c>
      <c r="H259" s="8" t="s">
        <v>10</v>
      </c>
      <c r="I259" s="3">
        <v>2</v>
      </c>
      <c r="J259" s="36" t="s">
        <v>35</v>
      </c>
      <c r="K259" s="3"/>
      <c r="L259" s="3"/>
      <c r="M259" s="3"/>
    </row>
    <row r="260" spans="1:14" hidden="1" x14ac:dyDescent="0.2">
      <c r="A260" s="3" t="s">
        <v>36</v>
      </c>
      <c r="B260" s="3" t="s">
        <v>103</v>
      </c>
      <c r="C260" s="3">
        <v>572737</v>
      </c>
      <c r="D260" s="8" t="s">
        <v>162</v>
      </c>
      <c r="E260" s="8" t="s">
        <v>163</v>
      </c>
      <c r="F260" s="12" t="str">
        <f t="shared" si="8"/>
        <v>Byrnes Thomas</v>
      </c>
      <c r="G260" s="9">
        <v>721</v>
      </c>
      <c r="H260" s="10" t="s">
        <v>10</v>
      </c>
      <c r="I260" s="3">
        <v>2</v>
      </c>
      <c r="J260" s="36" t="s">
        <v>35</v>
      </c>
      <c r="K260" s="3"/>
      <c r="L260" s="3"/>
      <c r="M260" s="3"/>
    </row>
    <row r="261" spans="1:14" hidden="1" x14ac:dyDescent="0.2">
      <c r="A261" s="3" t="s">
        <v>56</v>
      </c>
      <c r="B261" s="19" t="s">
        <v>104</v>
      </c>
      <c r="C261" s="9">
        <v>572737</v>
      </c>
      <c r="D261" s="10" t="s">
        <v>162</v>
      </c>
      <c r="E261" s="10" t="s">
        <v>163</v>
      </c>
      <c r="F261" s="12" t="str">
        <f t="shared" si="8"/>
        <v>Byrnes Thomas</v>
      </c>
      <c r="G261" s="3">
        <v>721</v>
      </c>
      <c r="H261" s="8" t="s">
        <v>10</v>
      </c>
      <c r="I261" s="9">
        <v>6</v>
      </c>
      <c r="J261" s="37" t="s">
        <v>18</v>
      </c>
      <c r="K261" s="3"/>
      <c r="L261" s="3"/>
      <c r="M261" s="3"/>
    </row>
    <row r="262" spans="1:14" hidden="1" x14ac:dyDescent="0.2">
      <c r="A262" s="3" t="s">
        <v>101</v>
      </c>
      <c r="B262" s="3" t="s">
        <v>103</v>
      </c>
      <c r="C262" s="9">
        <v>572737</v>
      </c>
      <c r="D262" s="10" t="s">
        <v>162</v>
      </c>
      <c r="E262" s="10" t="s">
        <v>163</v>
      </c>
      <c r="F262" s="12" t="str">
        <f t="shared" si="8"/>
        <v>Byrnes Thomas</v>
      </c>
      <c r="G262" s="3">
        <v>721</v>
      </c>
      <c r="H262" s="8" t="s">
        <v>10</v>
      </c>
      <c r="I262" s="9">
        <v>1</v>
      </c>
      <c r="J262" s="37" t="s">
        <v>18</v>
      </c>
      <c r="K262" s="3"/>
      <c r="L262" s="3"/>
      <c r="M262" s="3"/>
    </row>
    <row r="263" spans="1:14" hidden="1" x14ac:dyDescent="0.2">
      <c r="A263" s="3" t="s">
        <v>31</v>
      </c>
      <c r="B263" s="19" t="s">
        <v>1225</v>
      </c>
      <c r="C263" s="6">
        <v>572737</v>
      </c>
      <c r="D263" s="7" t="s">
        <v>162</v>
      </c>
      <c r="E263" s="7" t="s">
        <v>163</v>
      </c>
      <c r="F263" s="12" t="str">
        <f t="shared" si="8"/>
        <v>Byrnes Thomas</v>
      </c>
      <c r="G263" s="3">
        <v>721</v>
      </c>
      <c r="H263" s="8" t="s">
        <v>10</v>
      </c>
      <c r="I263" s="6">
        <v>1</v>
      </c>
      <c r="J263" s="37" t="s">
        <v>18</v>
      </c>
      <c r="K263" s="3"/>
      <c r="L263" s="3"/>
      <c r="M263" s="3"/>
    </row>
    <row r="264" spans="1:14" hidden="1" x14ac:dyDescent="0.2">
      <c r="A264" s="3" t="s">
        <v>13</v>
      </c>
      <c r="B264" s="19" t="s">
        <v>14</v>
      </c>
      <c r="C264" s="6">
        <v>572737</v>
      </c>
      <c r="D264" s="7" t="s">
        <v>162</v>
      </c>
      <c r="E264" s="7" t="s">
        <v>163</v>
      </c>
      <c r="F264" s="12" t="str">
        <f t="shared" si="8"/>
        <v>Byrnes Thomas</v>
      </c>
      <c r="G264" s="3">
        <v>721</v>
      </c>
      <c r="H264" s="8" t="s">
        <v>10</v>
      </c>
      <c r="I264" s="6">
        <v>8</v>
      </c>
      <c r="J264" s="36" t="s">
        <v>17</v>
      </c>
      <c r="K264" s="3"/>
      <c r="L264" s="3"/>
      <c r="M264" s="3"/>
    </row>
    <row r="265" spans="1:14" hidden="1" x14ac:dyDescent="0.2">
      <c r="A265" s="3" t="s">
        <v>114</v>
      </c>
      <c r="B265" s="19" t="s">
        <v>128</v>
      </c>
      <c r="C265" s="3">
        <v>742452</v>
      </c>
      <c r="D265" s="8" t="s">
        <v>165</v>
      </c>
      <c r="E265" s="8" t="s">
        <v>132</v>
      </c>
      <c r="F265" s="12" t="str">
        <f t="shared" si="8"/>
        <v>Callander Andrew</v>
      </c>
      <c r="G265" s="3">
        <v>721</v>
      </c>
      <c r="H265" s="8" t="s">
        <v>10</v>
      </c>
      <c r="I265" s="3">
        <v>8</v>
      </c>
      <c r="J265" s="36" t="s">
        <v>34</v>
      </c>
      <c r="K265" s="3"/>
      <c r="L265" s="3"/>
      <c r="M265" s="1"/>
      <c r="N265" s="46"/>
    </row>
    <row r="266" spans="1:14" hidden="1" x14ac:dyDescent="0.2">
      <c r="A266" s="3" t="s">
        <v>114</v>
      </c>
      <c r="B266" s="19" t="s">
        <v>166</v>
      </c>
      <c r="C266" s="3">
        <v>742452</v>
      </c>
      <c r="D266" s="8" t="s">
        <v>165</v>
      </c>
      <c r="E266" s="8" t="s">
        <v>132</v>
      </c>
      <c r="F266" s="12" t="str">
        <f t="shared" si="8"/>
        <v>Callander Andrew</v>
      </c>
      <c r="G266" s="3">
        <v>721</v>
      </c>
      <c r="H266" s="8" t="s">
        <v>10</v>
      </c>
      <c r="I266" s="3">
        <v>6</v>
      </c>
      <c r="J266" s="36" t="s">
        <v>35</v>
      </c>
      <c r="K266" s="3"/>
      <c r="L266" s="3"/>
      <c r="M266" s="3"/>
    </row>
    <row r="267" spans="1:14" hidden="1" x14ac:dyDescent="0.2">
      <c r="A267" s="3" t="s">
        <v>114</v>
      </c>
      <c r="B267" s="19" t="s">
        <v>128</v>
      </c>
      <c r="C267" s="3">
        <v>742452</v>
      </c>
      <c r="D267" s="8" t="s">
        <v>165</v>
      </c>
      <c r="E267" s="8" t="s">
        <v>132</v>
      </c>
      <c r="F267" s="12" t="str">
        <f t="shared" si="8"/>
        <v>Callander Andrew</v>
      </c>
      <c r="G267" s="3">
        <v>721</v>
      </c>
      <c r="H267" s="8" t="s">
        <v>10</v>
      </c>
      <c r="I267" s="3">
        <v>6</v>
      </c>
      <c r="J267" s="36" t="s">
        <v>18</v>
      </c>
      <c r="K267" s="3"/>
      <c r="L267" s="1"/>
      <c r="M267" s="1"/>
    </row>
    <row r="268" spans="1:14" hidden="1" x14ac:dyDescent="0.2">
      <c r="A268" s="3" t="s">
        <v>114</v>
      </c>
      <c r="B268" s="19" t="s">
        <v>128</v>
      </c>
      <c r="C268" s="3">
        <v>742452</v>
      </c>
      <c r="D268" s="8" t="s">
        <v>165</v>
      </c>
      <c r="E268" s="8" t="s">
        <v>132</v>
      </c>
      <c r="F268" s="12" t="str">
        <f t="shared" si="8"/>
        <v>Callander Andrew</v>
      </c>
      <c r="G268" s="3">
        <v>721</v>
      </c>
      <c r="H268" s="8" t="s">
        <v>10</v>
      </c>
      <c r="I268" s="3">
        <v>7</v>
      </c>
      <c r="J268" s="36" t="s">
        <v>17</v>
      </c>
      <c r="K268" s="3"/>
      <c r="L268" s="1"/>
      <c r="M268" s="1"/>
    </row>
    <row r="269" spans="1:14" hidden="1" x14ac:dyDescent="0.2">
      <c r="A269" s="1" t="s">
        <v>114</v>
      </c>
      <c r="B269" s="4" t="s">
        <v>128</v>
      </c>
      <c r="C269" s="3">
        <v>742452</v>
      </c>
      <c r="D269" s="2" t="s">
        <v>165</v>
      </c>
      <c r="E269" s="8" t="s">
        <v>132</v>
      </c>
      <c r="F269" s="12" t="str">
        <f t="shared" si="8"/>
        <v>Callander Andrew</v>
      </c>
      <c r="G269" s="9">
        <v>721</v>
      </c>
      <c r="H269" s="10" t="s">
        <v>10</v>
      </c>
      <c r="I269" s="1">
        <v>5</v>
      </c>
      <c r="J269" s="40" t="s">
        <v>62</v>
      </c>
      <c r="K269" s="1"/>
      <c r="L269" s="1"/>
      <c r="M269" s="1"/>
    </row>
    <row r="270" spans="1:14" hidden="1" x14ac:dyDescent="0.2">
      <c r="A270" s="31" t="s">
        <v>1270</v>
      </c>
      <c r="B270" s="32" t="s">
        <v>1256</v>
      </c>
      <c r="C270" s="32">
        <v>742452</v>
      </c>
      <c r="D270" s="33" t="s">
        <v>165</v>
      </c>
      <c r="E270" s="8" t="s">
        <v>132</v>
      </c>
      <c r="F270" s="12" t="str">
        <f t="shared" si="8"/>
        <v>Callander Andrew</v>
      </c>
      <c r="G270" s="32">
        <v>721</v>
      </c>
      <c r="H270" s="33" t="s">
        <v>10</v>
      </c>
      <c r="I270" s="32">
        <v>4</v>
      </c>
      <c r="J270" s="38" t="s">
        <v>1324</v>
      </c>
      <c r="K270" s="32"/>
      <c r="L270" s="3"/>
      <c r="M270" s="3"/>
    </row>
    <row r="271" spans="1:14" hidden="1" x14ac:dyDescent="0.2">
      <c r="A271" s="3" t="s">
        <v>114</v>
      </c>
      <c r="B271" s="19" t="s">
        <v>115</v>
      </c>
      <c r="C271" s="3"/>
      <c r="D271" s="3" t="s">
        <v>167</v>
      </c>
      <c r="E271" s="3" t="s">
        <v>168</v>
      </c>
      <c r="F271" s="12" t="str">
        <f t="shared" si="8"/>
        <v>Cambareri Vinn</v>
      </c>
      <c r="G271" s="3">
        <v>721</v>
      </c>
      <c r="H271" s="8" t="s">
        <v>10</v>
      </c>
      <c r="I271" s="3">
        <v>1</v>
      </c>
      <c r="J271" s="36" t="s">
        <v>28</v>
      </c>
      <c r="K271" s="3"/>
      <c r="L271" s="3"/>
      <c r="M271" s="1"/>
    </row>
    <row r="272" spans="1:14" hidden="1" x14ac:dyDescent="0.2">
      <c r="A272" s="3" t="s">
        <v>98</v>
      </c>
      <c r="B272" s="3" t="s">
        <v>98</v>
      </c>
      <c r="C272" s="3"/>
      <c r="D272" s="3" t="s">
        <v>169</v>
      </c>
      <c r="E272" s="3" t="s">
        <v>170</v>
      </c>
      <c r="F272" s="12" t="str">
        <f t="shared" si="8"/>
        <v>Campbell David</v>
      </c>
      <c r="G272" s="6">
        <v>721</v>
      </c>
      <c r="H272" s="3" t="s">
        <v>10</v>
      </c>
      <c r="I272" s="3">
        <v>1</v>
      </c>
      <c r="J272" s="36" t="s">
        <v>55</v>
      </c>
      <c r="K272" s="3" t="s">
        <v>27</v>
      </c>
      <c r="L272" s="1"/>
      <c r="M272" s="1"/>
    </row>
    <row r="273" spans="1:13" hidden="1" x14ac:dyDescent="0.2">
      <c r="A273" s="3" t="s">
        <v>37</v>
      </c>
      <c r="B273" s="3" t="s">
        <v>103</v>
      </c>
      <c r="C273" s="3"/>
      <c r="D273" s="3" t="s">
        <v>169</v>
      </c>
      <c r="E273" s="3" t="s">
        <v>170</v>
      </c>
      <c r="F273" s="12" t="str">
        <f t="shared" si="8"/>
        <v>Campbell David</v>
      </c>
      <c r="G273" s="3">
        <v>721</v>
      </c>
      <c r="H273" s="8" t="s">
        <v>10</v>
      </c>
      <c r="I273" s="3">
        <v>11</v>
      </c>
      <c r="J273" s="36" t="s">
        <v>24</v>
      </c>
      <c r="K273" s="3"/>
      <c r="L273" s="3"/>
      <c r="M273" s="3"/>
    </row>
    <row r="274" spans="1:13" hidden="1" x14ac:dyDescent="0.2">
      <c r="A274" s="3" t="s">
        <v>19</v>
      </c>
      <c r="B274" s="19" t="s">
        <v>14</v>
      </c>
      <c r="C274" s="3">
        <v>618942</v>
      </c>
      <c r="D274" s="8" t="s">
        <v>171</v>
      </c>
      <c r="E274" s="8" t="s">
        <v>172</v>
      </c>
      <c r="F274" s="12" t="str">
        <f t="shared" si="8"/>
        <v>Canterbury Jay</v>
      </c>
      <c r="G274" s="3">
        <v>721</v>
      </c>
      <c r="H274" s="8" t="s">
        <v>10</v>
      </c>
      <c r="I274" s="3">
        <v>2</v>
      </c>
      <c r="J274" s="36" t="s">
        <v>28</v>
      </c>
      <c r="K274" s="3"/>
      <c r="L274" s="3"/>
      <c r="M274" s="3"/>
    </row>
    <row r="275" spans="1:13" hidden="1" x14ac:dyDescent="0.2">
      <c r="A275" s="3" t="s">
        <v>19</v>
      </c>
      <c r="B275" s="19" t="s">
        <v>14</v>
      </c>
      <c r="C275" s="3">
        <v>618942</v>
      </c>
      <c r="D275" s="8" t="s">
        <v>171</v>
      </c>
      <c r="E275" s="8" t="s">
        <v>172</v>
      </c>
      <c r="F275" s="12" t="str">
        <f t="shared" si="8"/>
        <v>Canterbury Jay</v>
      </c>
      <c r="G275" s="3">
        <v>721</v>
      </c>
      <c r="H275" s="8" t="s">
        <v>10</v>
      </c>
      <c r="I275" s="3">
        <v>3</v>
      </c>
      <c r="J275" s="36" t="s">
        <v>34</v>
      </c>
      <c r="K275" s="3"/>
      <c r="L275" s="3"/>
      <c r="M275" s="3"/>
    </row>
    <row r="276" spans="1:13" hidden="1" x14ac:dyDescent="0.2">
      <c r="A276" s="3" t="s">
        <v>43</v>
      </c>
      <c r="B276" s="19" t="s">
        <v>104</v>
      </c>
      <c r="C276" s="3">
        <v>618942</v>
      </c>
      <c r="D276" s="8" t="s">
        <v>171</v>
      </c>
      <c r="E276" s="8" t="s">
        <v>172</v>
      </c>
      <c r="F276" s="12" t="str">
        <f t="shared" si="8"/>
        <v>Canterbury Jay</v>
      </c>
      <c r="G276" s="3">
        <v>721</v>
      </c>
      <c r="H276" s="8" t="s">
        <v>10</v>
      </c>
      <c r="I276" s="3">
        <v>0</v>
      </c>
      <c r="J276" s="36" t="s">
        <v>34</v>
      </c>
      <c r="K276" s="3"/>
      <c r="L276" s="3"/>
      <c r="M276" s="3"/>
    </row>
    <row r="277" spans="1:13" hidden="1" x14ac:dyDescent="0.2">
      <c r="A277" s="3" t="s">
        <v>19</v>
      </c>
      <c r="B277" s="19" t="s">
        <v>14</v>
      </c>
      <c r="C277" s="3">
        <v>618942</v>
      </c>
      <c r="D277" s="8" t="s">
        <v>171</v>
      </c>
      <c r="E277" s="8" t="s">
        <v>172</v>
      </c>
      <c r="F277" s="12" t="str">
        <f t="shared" si="8"/>
        <v>Canterbury Jay</v>
      </c>
      <c r="G277" s="3">
        <v>721</v>
      </c>
      <c r="H277" s="8" t="s">
        <v>10</v>
      </c>
      <c r="I277" s="3">
        <v>2</v>
      </c>
      <c r="J277" s="36" t="s">
        <v>35</v>
      </c>
      <c r="K277" s="3"/>
      <c r="L277" s="3"/>
      <c r="M277" s="3"/>
    </row>
    <row r="278" spans="1:13" hidden="1" x14ac:dyDescent="0.2">
      <c r="A278" s="3" t="s">
        <v>36</v>
      </c>
      <c r="B278" s="3" t="s">
        <v>103</v>
      </c>
      <c r="C278" s="3">
        <v>618942</v>
      </c>
      <c r="D278" s="8" t="s">
        <v>171</v>
      </c>
      <c r="E278" s="8" t="s">
        <v>172</v>
      </c>
      <c r="F278" s="12" t="str">
        <f t="shared" si="8"/>
        <v>Canterbury Jay</v>
      </c>
      <c r="G278" s="6">
        <v>721</v>
      </c>
      <c r="H278" s="7" t="s">
        <v>10</v>
      </c>
      <c r="I278" s="3">
        <v>10</v>
      </c>
      <c r="J278" s="36" t="s">
        <v>35</v>
      </c>
      <c r="K278" s="3"/>
      <c r="L278" s="3"/>
      <c r="M278" s="3"/>
    </row>
    <row r="279" spans="1:13" hidden="1" x14ac:dyDescent="0.2">
      <c r="A279" s="3" t="s">
        <v>38</v>
      </c>
      <c r="B279" s="19" t="s">
        <v>39</v>
      </c>
      <c r="C279" s="3">
        <v>618942</v>
      </c>
      <c r="D279" s="8" t="s">
        <v>171</v>
      </c>
      <c r="E279" s="8" t="s">
        <v>172</v>
      </c>
      <c r="F279" s="12" t="str">
        <f t="shared" si="8"/>
        <v>Canterbury Jay</v>
      </c>
      <c r="G279" s="3">
        <v>721</v>
      </c>
      <c r="H279" s="8" t="s">
        <v>10</v>
      </c>
      <c r="I279" s="3">
        <v>1</v>
      </c>
      <c r="J279" s="36" t="s">
        <v>18</v>
      </c>
      <c r="K279" s="3"/>
      <c r="L279" s="1"/>
      <c r="M279" s="3"/>
    </row>
    <row r="280" spans="1:13" hidden="1" x14ac:dyDescent="0.2">
      <c r="A280" s="3" t="s">
        <v>56</v>
      </c>
      <c r="B280" s="19" t="s">
        <v>104</v>
      </c>
      <c r="C280" s="9">
        <v>618942</v>
      </c>
      <c r="D280" s="10" t="s">
        <v>171</v>
      </c>
      <c r="E280" s="10" t="s">
        <v>172</v>
      </c>
      <c r="F280" s="12" t="str">
        <f t="shared" si="8"/>
        <v>Canterbury Jay</v>
      </c>
      <c r="G280" s="3">
        <v>721</v>
      </c>
      <c r="H280" s="8" t="s">
        <v>10</v>
      </c>
      <c r="I280" s="9">
        <v>3</v>
      </c>
      <c r="J280" s="37" t="s">
        <v>18</v>
      </c>
      <c r="K280" s="3"/>
      <c r="L280" s="1"/>
      <c r="M280" s="1"/>
    </row>
    <row r="281" spans="1:13" hidden="1" x14ac:dyDescent="0.2">
      <c r="A281" s="3" t="s">
        <v>101</v>
      </c>
      <c r="B281" s="3" t="s">
        <v>103</v>
      </c>
      <c r="C281" s="9">
        <v>618942</v>
      </c>
      <c r="D281" s="10" t="s">
        <v>171</v>
      </c>
      <c r="E281" s="10" t="s">
        <v>172</v>
      </c>
      <c r="F281" s="12" t="str">
        <f t="shared" si="8"/>
        <v>Canterbury Jay</v>
      </c>
      <c r="G281" s="9">
        <v>721</v>
      </c>
      <c r="H281" s="10" t="s">
        <v>10</v>
      </c>
      <c r="I281" s="9">
        <v>7</v>
      </c>
      <c r="J281" s="37" t="s">
        <v>18</v>
      </c>
      <c r="K281" s="3"/>
      <c r="L281" s="3"/>
      <c r="M281" s="3"/>
    </row>
    <row r="282" spans="1:13" hidden="1" x14ac:dyDescent="0.2">
      <c r="A282" s="3" t="s">
        <v>31</v>
      </c>
      <c r="B282" s="19" t="s">
        <v>1225</v>
      </c>
      <c r="C282" s="6">
        <v>618942</v>
      </c>
      <c r="D282" s="7" t="s">
        <v>171</v>
      </c>
      <c r="E282" s="7" t="s">
        <v>172</v>
      </c>
      <c r="F282" s="12" t="str">
        <f t="shared" si="8"/>
        <v>Canterbury Jay</v>
      </c>
      <c r="G282" s="9">
        <v>721</v>
      </c>
      <c r="H282" s="10" t="s">
        <v>10</v>
      </c>
      <c r="I282" s="6">
        <v>1</v>
      </c>
      <c r="J282" s="37" t="s">
        <v>18</v>
      </c>
      <c r="K282" s="3"/>
      <c r="L282" s="3"/>
      <c r="M282" s="3"/>
    </row>
    <row r="283" spans="1:13" hidden="1" x14ac:dyDescent="0.2">
      <c r="A283" s="3" t="s">
        <v>13</v>
      </c>
      <c r="B283" s="19" t="s">
        <v>14</v>
      </c>
      <c r="C283" s="6">
        <v>618942</v>
      </c>
      <c r="D283" s="7" t="s">
        <v>171</v>
      </c>
      <c r="E283" s="7" t="s">
        <v>172</v>
      </c>
      <c r="F283" s="12" t="str">
        <f t="shared" si="8"/>
        <v>Canterbury Jay</v>
      </c>
      <c r="G283" s="3">
        <v>721</v>
      </c>
      <c r="H283" s="8" t="s">
        <v>10</v>
      </c>
      <c r="I283" s="6">
        <v>2</v>
      </c>
      <c r="J283" s="36" t="s">
        <v>17</v>
      </c>
      <c r="K283" s="3"/>
      <c r="L283" s="3"/>
      <c r="M283" s="3"/>
    </row>
    <row r="284" spans="1:13" hidden="1" x14ac:dyDescent="0.2">
      <c r="A284" s="3" t="s">
        <v>58</v>
      </c>
      <c r="B284" s="19" t="s">
        <v>104</v>
      </c>
      <c r="C284" s="6">
        <v>618942</v>
      </c>
      <c r="D284" s="7" t="s">
        <v>171</v>
      </c>
      <c r="E284" s="7" t="s">
        <v>172</v>
      </c>
      <c r="F284" s="12" t="str">
        <f t="shared" si="8"/>
        <v>Canterbury Jay</v>
      </c>
      <c r="G284" s="3">
        <v>721</v>
      </c>
      <c r="H284" s="8" t="s">
        <v>10</v>
      </c>
      <c r="I284" s="6">
        <v>2</v>
      </c>
      <c r="J284" s="36" t="s">
        <v>17</v>
      </c>
      <c r="K284" s="3"/>
      <c r="L284" s="3"/>
      <c r="M284" s="3"/>
    </row>
    <row r="285" spans="1:13" hidden="1" x14ac:dyDescent="0.2">
      <c r="A285" s="1" t="s">
        <v>13</v>
      </c>
      <c r="B285" s="4" t="s">
        <v>14</v>
      </c>
      <c r="C285" s="6">
        <v>618942</v>
      </c>
      <c r="D285" s="7" t="s">
        <v>171</v>
      </c>
      <c r="E285" s="7" t="s">
        <v>172</v>
      </c>
      <c r="F285" s="12" t="str">
        <f t="shared" si="8"/>
        <v>Canterbury Jay</v>
      </c>
      <c r="G285" s="3">
        <v>721</v>
      </c>
      <c r="H285" s="8" t="s">
        <v>10</v>
      </c>
      <c r="I285" s="1">
        <v>13</v>
      </c>
      <c r="J285" s="40" t="s">
        <v>62</v>
      </c>
      <c r="K285" s="1"/>
      <c r="L285" s="3"/>
      <c r="M285" s="3"/>
    </row>
    <row r="286" spans="1:13" hidden="1" x14ac:dyDescent="0.2">
      <c r="A286" s="1" t="s">
        <v>60</v>
      </c>
      <c r="B286" s="3" t="s">
        <v>103</v>
      </c>
      <c r="C286" s="6">
        <v>618943</v>
      </c>
      <c r="D286" s="7" t="s">
        <v>171</v>
      </c>
      <c r="E286" s="7" t="s">
        <v>172</v>
      </c>
      <c r="F286" s="12" t="str">
        <f t="shared" si="8"/>
        <v>Canterbury Jay</v>
      </c>
      <c r="G286" s="3">
        <v>721</v>
      </c>
      <c r="H286" s="8" t="s">
        <v>10</v>
      </c>
      <c r="I286" s="1">
        <v>1</v>
      </c>
      <c r="J286" s="40" t="s">
        <v>62</v>
      </c>
      <c r="K286" s="1"/>
      <c r="L286" s="3"/>
      <c r="M286" s="3"/>
    </row>
    <row r="287" spans="1:13" hidden="1" x14ac:dyDescent="0.2">
      <c r="A287" s="1" t="s">
        <v>31</v>
      </c>
      <c r="B287" s="19" t="s">
        <v>1225</v>
      </c>
      <c r="C287" s="6">
        <v>618944</v>
      </c>
      <c r="D287" s="7" t="s">
        <v>171</v>
      </c>
      <c r="E287" s="7" t="s">
        <v>172</v>
      </c>
      <c r="F287" s="12" t="str">
        <f t="shared" si="8"/>
        <v>Canterbury Jay</v>
      </c>
      <c r="G287" s="3">
        <v>721</v>
      </c>
      <c r="H287" s="8" t="s">
        <v>10</v>
      </c>
      <c r="I287" s="1">
        <v>0</v>
      </c>
      <c r="J287" s="40" t="s">
        <v>62</v>
      </c>
      <c r="K287" s="1"/>
      <c r="L287" s="3"/>
      <c r="M287" s="3"/>
    </row>
    <row r="288" spans="1:13" hidden="1" x14ac:dyDescent="0.2">
      <c r="A288" s="31" t="s">
        <v>1268</v>
      </c>
      <c r="B288" s="32" t="s">
        <v>1239</v>
      </c>
      <c r="C288" s="32">
        <v>618942</v>
      </c>
      <c r="D288" s="33" t="s">
        <v>171</v>
      </c>
      <c r="E288" s="8" t="s">
        <v>172</v>
      </c>
      <c r="F288" s="12" t="str">
        <f t="shared" si="8"/>
        <v>Canterbury Jay</v>
      </c>
      <c r="G288" s="32">
        <v>721</v>
      </c>
      <c r="H288" s="33" t="s">
        <v>10</v>
      </c>
      <c r="I288" s="32">
        <v>14</v>
      </c>
      <c r="J288" s="38" t="s">
        <v>1324</v>
      </c>
      <c r="K288" s="32"/>
      <c r="L288" s="3"/>
      <c r="M288" s="3"/>
    </row>
    <row r="289" spans="1:13" hidden="1" x14ac:dyDescent="0.2">
      <c r="A289" s="3" t="s">
        <v>111</v>
      </c>
      <c r="B289" s="19" t="s">
        <v>104</v>
      </c>
      <c r="C289" s="3">
        <v>600530</v>
      </c>
      <c r="D289" s="8" t="s">
        <v>171</v>
      </c>
      <c r="E289" s="8" t="s">
        <v>173</v>
      </c>
      <c r="F289" s="12" t="str">
        <f t="shared" si="8"/>
        <v>Canterbury Nicky</v>
      </c>
      <c r="G289" s="9">
        <v>721</v>
      </c>
      <c r="H289" s="10" t="s">
        <v>10</v>
      </c>
      <c r="I289" s="8">
        <v>1</v>
      </c>
      <c r="J289" s="36" t="s">
        <v>30</v>
      </c>
      <c r="K289" s="3"/>
      <c r="L289" s="3"/>
      <c r="M289" s="3"/>
    </row>
    <row r="290" spans="1:13" hidden="1" x14ac:dyDescent="0.2">
      <c r="A290" s="3"/>
      <c r="B290" s="22" t="s">
        <v>104</v>
      </c>
      <c r="C290" s="3">
        <v>600530</v>
      </c>
      <c r="D290" s="8" t="s">
        <v>171</v>
      </c>
      <c r="E290" s="8" t="s">
        <v>173</v>
      </c>
      <c r="F290" s="12" t="str">
        <f t="shared" si="8"/>
        <v>Canterbury Nicky</v>
      </c>
      <c r="G290" s="3">
        <v>721</v>
      </c>
      <c r="H290" s="8" t="s">
        <v>10</v>
      </c>
      <c r="I290" s="3">
        <v>2</v>
      </c>
      <c r="J290" s="36" t="s">
        <v>105</v>
      </c>
      <c r="K290" s="3"/>
      <c r="L290" s="3"/>
      <c r="M290" s="3"/>
    </row>
    <row r="291" spans="1:13" hidden="1" x14ac:dyDescent="0.2">
      <c r="A291" s="3" t="s">
        <v>19</v>
      </c>
      <c r="B291" s="19" t="s">
        <v>14</v>
      </c>
      <c r="C291" s="3">
        <v>600530</v>
      </c>
      <c r="D291" s="8" t="s">
        <v>171</v>
      </c>
      <c r="E291" s="8" t="s">
        <v>173</v>
      </c>
      <c r="F291" s="12" t="str">
        <f t="shared" si="8"/>
        <v>Canterbury Nicky</v>
      </c>
      <c r="G291" s="3">
        <v>721</v>
      </c>
      <c r="H291" s="8" t="s">
        <v>10</v>
      </c>
      <c r="I291" s="3">
        <v>2</v>
      </c>
      <c r="J291" s="36" t="s">
        <v>28</v>
      </c>
      <c r="K291" s="3"/>
      <c r="L291" s="3"/>
      <c r="M291" s="3"/>
    </row>
    <row r="292" spans="1:13" hidden="1" x14ac:dyDescent="0.2">
      <c r="A292" s="3" t="s">
        <v>45</v>
      </c>
      <c r="B292" s="19" t="s">
        <v>104</v>
      </c>
      <c r="C292" s="3">
        <v>600530</v>
      </c>
      <c r="D292" s="8" t="s">
        <v>171</v>
      </c>
      <c r="E292" s="8" t="s">
        <v>173</v>
      </c>
      <c r="F292" s="12" t="str">
        <f t="shared" si="8"/>
        <v>Canterbury Nicky</v>
      </c>
      <c r="G292" s="6">
        <v>721</v>
      </c>
      <c r="H292" s="3" t="s">
        <v>10</v>
      </c>
      <c r="I292" s="3">
        <v>1</v>
      </c>
      <c r="J292" s="36" t="s">
        <v>28</v>
      </c>
      <c r="K292" s="3"/>
      <c r="L292" s="3"/>
      <c r="M292" s="3"/>
    </row>
    <row r="293" spans="1:13" hidden="1" x14ac:dyDescent="0.2">
      <c r="A293" s="3" t="s">
        <v>19</v>
      </c>
      <c r="B293" s="19" t="s">
        <v>14</v>
      </c>
      <c r="C293" s="3">
        <v>600530</v>
      </c>
      <c r="D293" s="8" t="s">
        <v>171</v>
      </c>
      <c r="E293" s="8" t="s">
        <v>173</v>
      </c>
      <c r="F293" s="12" t="str">
        <f t="shared" si="8"/>
        <v>Canterbury Nicky</v>
      </c>
      <c r="G293" s="3">
        <v>721</v>
      </c>
      <c r="H293" s="8" t="s">
        <v>10</v>
      </c>
      <c r="I293" s="3">
        <v>1</v>
      </c>
      <c r="J293" s="36" t="s">
        <v>34</v>
      </c>
      <c r="K293" s="3"/>
      <c r="L293" s="3"/>
      <c r="M293" s="3"/>
    </row>
    <row r="294" spans="1:13" hidden="1" x14ac:dyDescent="0.2">
      <c r="A294" s="3" t="s">
        <v>43</v>
      </c>
      <c r="B294" s="19" t="s">
        <v>104</v>
      </c>
      <c r="C294" s="3">
        <v>600530</v>
      </c>
      <c r="D294" s="8" t="s">
        <v>171</v>
      </c>
      <c r="E294" s="8" t="s">
        <v>173</v>
      </c>
      <c r="F294" s="12" t="str">
        <f t="shared" si="8"/>
        <v>Canterbury Nicky</v>
      </c>
      <c r="G294" s="3">
        <v>721</v>
      </c>
      <c r="H294" s="8" t="s">
        <v>10</v>
      </c>
      <c r="I294" s="3">
        <v>5</v>
      </c>
      <c r="J294" s="36" t="s">
        <v>34</v>
      </c>
      <c r="K294" s="3"/>
      <c r="L294" s="3"/>
      <c r="M294" s="3"/>
    </row>
    <row r="295" spans="1:13" hidden="1" x14ac:dyDescent="0.2">
      <c r="A295" s="3" t="s">
        <v>36</v>
      </c>
      <c r="B295" s="3" t="s">
        <v>103</v>
      </c>
      <c r="C295" s="3">
        <v>600530</v>
      </c>
      <c r="D295" s="8" t="s">
        <v>171</v>
      </c>
      <c r="E295" s="8" t="s">
        <v>173</v>
      </c>
      <c r="F295" s="12" t="str">
        <f t="shared" ref="F295:F358" si="9">D295&amp;" "&amp;E295</f>
        <v>Canterbury Nicky</v>
      </c>
      <c r="G295" s="3">
        <v>721</v>
      </c>
      <c r="H295" s="8" t="s">
        <v>10</v>
      </c>
      <c r="I295" s="3">
        <v>2</v>
      </c>
      <c r="J295" s="36" t="s">
        <v>34</v>
      </c>
      <c r="K295" s="3"/>
      <c r="L295" s="3"/>
      <c r="M295" s="3"/>
    </row>
    <row r="296" spans="1:13" hidden="1" x14ac:dyDescent="0.2">
      <c r="A296" s="3" t="s">
        <v>19</v>
      </c>
      <c r="B296" s="19" t="s">
        <v>14</v>
      </c>
      <c r="C296" s="3">
        <v>600530</v>
      </c>
      <c r="D296" s="8" t="s">
        <v>171</v>
      </c>
      <c r="E296" s="8" t="s">
        <v>173</v>
      </c>
      <c r="F296" s="12" t="str">
        <f t="shared" si="9"/>
        <v>Canterbury Nicky</v>
      </c>
      <c r="G296" s="9">
        <v>721</v>
      </c>
      <c r="H296" s="10" t="s">
        <v>10</v>
      </c>
      <c r="I296" s="3">
        <v>5</v>
      </c>
      <c r="J296" s="36" t="s">
        <v>35</v>
      </c>
      <c r="K296" s="3"/>
      <c r="L296" s="3"/>
      <c r="M296" s="3"/>
    </row>
    <row r="297" spans="1:13" hidden="1" x14ac:dyDescent="0.2">
      <c r="A297" s="3" t="s">
        <v>45</v>
      </c>
      <c r="B297" s="19" t="s">
        <v>104</v>
      </c>
      <c r="C297" s="3">
        <v>600530</v>
      </c>
      <c r="D297" s="8" t="s">
        <v>171</v>
      </c>
      <c r="E297" s="8" t="s">
        <v>173</v>
      </c>
      <c r="F297" s="12" t="str">
        <f t="shared" si="9"/>
        <v>Canterbury Nicky</v>
      </c>
      <c r="G297" s="3">
        <v>721</v>
      </c>
      <c r="H297" s="8" t="s">
        <v>10</v>
      </c>
      <c r="I297" s="3">
        <v>2</v>
      </c>
      <c r="J297" s="36" t="s">
        <v>35</v>
      </c>
      <c r="K297" s="3"/>
      <c r="L297" s="3"/>
      <c r="M297" s="3"/>
    </row>
    <row r="298" spans="1:13" hidden="1" x14ac:dyDescent="0.2">
      <c r="A298" s="3" t="s">
        <v>13</v>
      </c>
      <c r="B298" s="19" t="s">
        <v>14</v>
      </c>
      <c r="C298" s="9">
        <v>600530</v>
      </c>
      <c r="D298" s="10" t="s">
        <v>171</v>
      </c>
      <c r="E298" s="10" t="s">
        <v>173</v>
      </c>
      <c r="F298" s="12" t="str">
        <f t="shared" si="9"/>
        <v>Canterbury Nicky</v>
      </c>
      <c r="G298" s="3">
        <v>721</v>
      </c>
      <c r="H298" s="8" t="s">
        <v>10</v>
      </c>
      <c r="I298" s="9">
        <v>1</v>
      </c>
      <c r="J298" s="37" t="s">
        <v>18</v>
      </c>
      <c r="K298" s="3"/>
      <c r="L298" s="3"/>
      <c r="M298" s="3"/>
    </row>
    <row r="299" spans="1:13" hidden="1" x14ac:dyDescent="0.2">
      <c r="A299" s="3" t="s">
        <v>56</v>
      </c>
      <c r="B299" s="19" t="s">
        <v>104</v>
      </c>
      <c r="C299" s="9">
        <v>600530</v>
      </c>
      <c r="D299" s="10" t="s">
        <v>171</v>
      </c>
      <c r="E299" s="10" t="s">
        <v>173</v>
      </c>
      <c r="F299" s="12" t="str">
        <f t="shared" si="9"/>
        <v>Canterbury Nicky</v>
      </c>
      <c r="G299" s="3">
        <v>721</v>
      </c>
      <c r="H299" s="8" t="s">
        <v>10</v>
      </c>
      <c r="I299" s="9">
        <v>12</v>
      </c>
      <c r="J299" s="37" t="s">
        <v>18</v>
      </c>
      <c r="K299" s="3"/>
      <c r="L299" s="3"/>
      <c r="M299" s="3"/>
    </row>
    <row r="300" spans="1:13" hidden="1" x14ac:dyDescent="0.2">
      <c r="A300" s="3" t="s">
        <v>101</v>
      </c>
      <c r="B300" s="3" t="s">
        <v>103</v>
      </c>
      <c r="C300" s="9">
        <v>600530</v>
      </c>
      <c r="D300" s="10" t="s">
        <v>171</v>
      </c>
      <c r="E300" s="10" t="s">
        <v>173</v>
      </c>
      <c r="F300" s="12" t="str">
        <f t="shared" si="9"/>
        <v>Canterbury Nicky</v>
      </c>
      <c r="G300" s="3">
        <v>721</v>
      </c>
      <c r="H300" s="8" t="s">
        <v>10</v>
      </c>
      <c r="I300" s="9">
        <v>2</v>
      </c>
      <c r="J300" s="37" t="s">
        <v>18</v>
      </c>
      <c r="K300" s="3"/>
      <c r="L300" s="3"/>
      <c r="M300" s="3"/>
    </row>
    <row r="301" spans="1:13" hidden="1" x14ac:dyDescent="0.2">
      <c r="A301" s="3" t="s">
        <v>60</v>
      </c>
      <c r="B301" s="3" t="s">
        <v>103</v>
      </c>
      <c r="C301" s="6">
        <v>600530</v>
      </c>
      <c r="D301" s="7" t="s">
        <v>171</v>
      </c>
      <c r="E301" s="7" t="s">
        <v>173</v>
      </c>
      <c r="F301" s="12" t="str">
        <f t="shared" si="9"/>
        <v>Canterbury Nicky</v>
      </c>
      <c r="G301" s="9">
        <v>721</v>
      </c>
      <c r="H301" s="10" t="s">
        <v>10</v>
      </c>
      <c r="I301" s="6">
        <v>1</v>
      </c>
      <c r="J301" s="36" t="s">
        <v>17</v>
      </c>
      <c r="K301" s="3"/>
      <c r="L301" s="3"/>
      <c r="M301" s="3"/>
    </row>
    <row r="302" spans="1:13" hidden="1" x14ac:dyDescent="0.2">
      <c r="A302" s="1" t="s">
        <v>13</v>
      </c>
      <c r="B302" s="4" t="s">
        <v>14</v>
      </c>
      <c r="C302" s="3">
        <v>600530</v>
      </c>
      <c r="D302" s="8" t="s">
        <v>171</v>
      </c>
      <c r="E302" s="8" t="s">
        <v>173</v>
      </c>
      <c r="F302" s="12" t="str">
        <f t="shared" si="9"/>
        <v>Canterbury Nicky</v>
      </c>
      <c r="G302" s="3">
        <v>721</v>
      </c>
      <c r="H302" s="8" t="s">
        <v>10</v>
      </c>
      <c r="I302" s="1">
        <v>1</v>
      </c>
      <c r="J302" s="40" t="s">
        <v>62</v>
      </c>
      <c r="K302" s="1"/>
      <c r="L302" s="3"/>
      <c r="M302" s="3"/>
    </row>
    <row r="303" spans="1:13" hidden="1" x14ac:dyDescent="0.2">
      <c r="A303" s="3" t="s">
        <v>114</v>
      </c>
      <c r="B303" s="19" t="s">
        <v>115</v>
      </c>
      <c r="C303" s="3">
        <v>600536</v>
      </c>
      <c r="D303" s="3" t="s">
        <v>171</v>
      </c>
      <c r="E303" s="3" t="s">
        <v>174</v>
      </c>
      <c r="F303" s="12" t="str">
        <f t="shared" si="9"/>
        <v>Canterbury Tony</v>
      </c>
      <c r="G303" s="9">
        <v>721</v>
      </c>
      <c r="H303" s="10" t="s">
        <v>10</v>
      </c>
      <c r="I303" s="3">
        <v>6</v>
      </c>
      <c r="J303" s="36" t="s">
        <v>28</v>
      </c>
      <c r="K303" s="3"/>
      <c r="L303" s="3"/>
      <c r="M303" s="1"/>
    </row>
    <row r="304" spans="1:13" hidden="1" x14ac:dyDescent="0.2">
      <c r="A304" s="3" t="s">
        <v>19</v>
      </c>
      <c r="B304" s="19" t="s">
        <v>14</v>
      </c>
      <c r="C304" s="3">
        <v>600536</v>
      </c>
      <c r="D304" s="8" t="s">
        <v>171</v>
      </c>
      <c r="E304" s="8" t="s">
        <v>174</v>
      </c>
      <c r="F304" s="12" t="str">
        <f t="shared" si="9"/>
        <v>Canterbury Tony</v>
      </c>
      <c r="G304" s="3">
        <v>721</v>
      </c>
      <c r="H304" s="8" t="s">
        <v>10</v>
      </c>
      <c r="I304" s="3">
        <v>1</v>
      </c>
      <c r="J304" s="36" t="s">
        <v>28</v>
      </c>
      <c r="K304" s="3"/>
      <c r="L304" s="3"/>
      <c r="M304" s="3"/>
    </row>
    <row r="305" spans="1:14" hidden="1" x14ac:dyDescent="0.2">
      <c r="A305" s="3" t="s">
        <v>45</v>
      </c>
      <c r="B305" s="19" t="s">
        <v>104</v>
      </c>
      <c r="C305" s="3">
        <v>600536</v>
      </c>
      <c r="D305" s="8" t="s">
        <v>171</v>
      </c>
      <c r="E305" s="8" t="s">
        <v>174</v>
      </c>
      <c r="F305" s="12" t="str">
        <f t="shared" si="9"/>
        <v>Canterbury Tony</v>
      </c>
      <c r="G305" s="9">
        <v>721</v>
      </c>
      <c r="H305" s="10" t="s">
        <v>10</v>
      </c>
      <c r="I305" s="3">
        <v>1</v>
      </c>
      <c r="J305" s="36" t="s">
        <v>28</v>
      </c>
      <c r="K305" s="3"/>
      <c r="L305" s="3"/>
      <c r="M305" s="3"/>
    </row>
    <row r="306" spans="1:14" hidden="1" x14ac:dyDescent="0.2">
      <c r="A306" s="3" t="s">
        <v>114</v>
      </c>
      <c r="B306" s="19" t="s">
        <v>115</v>
      </c>
      <c r="C306" s="3">
        <v>600536</v>
      </c>
      <c r="D306" s="8" t="s">
        <v>171</v>
      </c>
      <c r="E306" s="8" t="s">
        <v>174</v>
      </c>
      <c r="F306" s="12" t="str">
        <f t="shared" si="9"/>
        <v>Canterbury Tony</v>
      </c>
      <c r="G306" s="6">
        <v>721</v>
      </c>
      <c r="H306" s="7" t="s">
        <v>10</v>
      </c>
      <c r="I306" s="3">
        <v>6</v>
      </c>
      <c r="J306" s="36" t="s">
        <v>34</v>
      </c>
      <c r="K306" s="3"/>
      <c r="L306" s="3"/>
      <c r="M306" s="3"/>
    </row>
    <row r="307" spans="1:14" hidden="1" x14ac:dyDescent="0.2">
      <c r="A307" s="3" t="s">
        <v>43</v>
      </c>
      <c r="B307" s="19" t="s">
        <v>104</v>
      </c>
      <c r="C307" s="3">
        <v>600536</v>
      </c>
      <c r="D307" s="8" t="s">
        <v>171</v>
      </c>
      <c r="E307" s="8" t="s">
        <v>174</v>
      </c>
      <c r="F307" s="12" t="str">
        <f t="shared" si="9"/>
        <v>Canterbury Tony</v>
      </c>
      <c r="G307" s="3">
        <v>721</v>
      </c>
      <c r="H307" s="8" t="s">
        <v>10</v>
      </c>
      <c r="I307" s="3">
        <v>0</v>
      </c>
      <c r="J307" s="36" t="s">
        <v>34</v>
      </c>
      <c r="K307" s="3"/>
      <c r="L307" s="3"/>
      <c r="M307" s="3"/>
    </row>
    <row r="308" spans="1:14" hidden="1" x14ac:dyDescent="0.2">
      <c r="A308" s="3" t="s">
        <v>36</v>
      </c>
      <c r="B308" s="3" t="s">
        <v>103</v>
      </c>
      <c r="C308" s="3">
        <v>600536</v>
      </c>
      <c r="D308" s="8" t="s">
        <v>171</v>
      </c>
      <c r="E308" s="8" t="s">
        <v>174</v>
      </c>
      <c r="F308" s="12" t="str">
        <f t="shared" si="9"/>
        <v>Canterbury Tony</v>
      </c>
      <c r="G308" s="3">
        <v>721</v>
      </c>
      <c r="H308" s="8" t="s">
        <v>10</v>
      </c>
      <c r="I308" s="3">
        <v>1</v>
      </c>
      <c r="J308" s="36" t="s">
        <v>34</v>
      </c>
      <c r="K308" s="3"/>
      <c r="L308" s="3"/>
      <c r="M308" s="3"/>
    </row>
    <row r="309" spans="1:14" hidden="1" x14ac:dyDescent="0.2">
      <c r="A309" s="3" t="s">
        <v>114</v>
      </c>
      <c r="B309" s="19" t="s">
        <v>115</v>
      </c>
      <c r="C309" s="3">
        <v>600536</v>
      </c>
      <c r="D309" s="8" t="s">
        <v>171</v>
      </c>
      <c r="E309" s="8" t="s">
        <v>174</v>
      </c>
      <c r="F309" s="12" t="str">
        <f t="shared" si="9"/>
        <v>Canterbury Tony</v>
      </c>
      <c r="G309" s="3">
        <v>721</v>
      </c>
      <c r="H309" s="8" t="s">
        <v>10</v>
      </c>
      <c r="I309" s="3">
        <v>5</v>
      </c>
      <c r="J309" s="36" t="s">
        <v>35</v>
      </c>
      <c r="K309" s="3"/>
      <c r="L309" s="3"/>
      <c r="M309" s="3"/>
    </row>
    <row r="310" spans="1:14" hidden="1" x14ac:dyDescent="0.2">
      <c r="A310" s="3" t="s">
        <v>19</v>
      </c>
      <c r="B310" s="19" t="s">
        <v>14</v>
      </c>
      <c r="C310" s="3">
        <v>600536</v>
      </c>
      <c r="D310" s="8" t="s">
        <v>171</v>
      </c>
      <c r="E310" s="8" t="s">
        <v>174</v>
      </c>
      <c r="F310" s="12" t="str">
        <f t="shared" si="9"/>
        <v>Canterbury Tony</v>
      </c>
      <c r="G310" s="3">
        <v>721</v>
      </c>
      <c r="H310" s="8" t="s">
        <v>10</v>
      </c>
      <c r="I310" s="3">
        <v>2</v>
      </c>
      <c r="J310" s="36" t="s">
        <v>35</v>
      </c>
      <c r="K310" s="3"/>
      <c r="L310" s="3"/>
      <c r="M310" s="3"/>
    </row>
    <row r="311" spans="1:14" hidden="1" x14ac:dyDescent="0.2">
      <c r="A311" s="3" t="s">
        <v>45</v>
      </c>
      <c r="B311" s="19" t="s">
        <v>104</v>
      </c>
      <c r="C311" s="3">
        <v>600536</v>
      </c>
      <c r="D311" s="8" t="s">
        <v>171</v>
      </c>
      <c r="E311" s="8" t="s">
        <v>174</v>
      </c>
      <c r="F311" s="12" t="str">
        <f t="shared" si="9"/>
        <v>Canterbury Tony</v>
      </c>
      <c r="G311" s="3">
        <v>721</v>
      </c>
      <c r="H311" s="8" t="s">
        <v>10</v>
      </c>
      <c r="I311" s="3">
        <v>1</v>
      </c>
      <c r="J311" s="36" t="s">
        <v>35</v>
      </c>
      <c r="K311" s="3"/>
      <c r="L311" s="3"/>
      <c r="M311" s="3"/>
    </row>
    <row r="312" spans="1:14" hidden="1" x14ac:dyDescent="0.2">
      <c r="A312" s="3" t="s">
        <v>36</v>
      </c>
      <c r="B312" s="3" t="s">
        <v>103</v>
      </c>
      <c r="C312" s="3">
        <v>600536</v>
      </c>
      <c r="D312" s="8" t="s">
        <v>171</v>
      </c>
      <c r="E312" s="8" t="s">
        <v>174</v>
      </c>
      <c r="F312" s="12" t="str">
        <f t="shared" si="9"/>
        <v>Canterbury Tony</v>
      </c>
      <c r="G312" s="3">
        <v>721</v>
      </c>
      <c r="H312" s="8" t="s">
        <v>10</v>
      </c>
      <c r="I312" s="3">
        <v>1</v>
      </c>
      <c r="J312" s="36" t="s">
        <v>35</v>
      </c>
      <c r="K312" s="3"/>
      <c r="L312" s="3"/>
      <c r="M312" s="3"/>
    </row>
    <row r="313" spans="1:14" hidden="1" x14ac:dyDescent="0.2">
      <c r="A313" s="3" t="s">
        <v>13</v>
      </c>
      <c r="B313" s="19" t="s">
        <v>14</v>
      </c>
      <c r="C313" s="6">
        <v>600536</v>
      </c>
      <c r="D313" s="7" t="s">
        <v>171</v>
      </c>
      <c r="E313" s="7" t="s">
        <v>174</v>
      </c>
      <c r="F313" s="12" t="str">
        <f t="shared" si="9"/>
        <v>Canterbury Tony</v>
      </c>
      <c r="G313" s="3">
        <v>721</v>
      </c>
      <c r="H313" s="8" t="s">
        <v>10</v>
      </c>
      <c r="I313" s="6">
        <v>2</v>
      </c>
      <c r="J313" s="36" t="s">
        <v>17</v>
      </c>
      <c r="K313" s="3"/>
      <c r="L313" s="3"/>
      <c r="M313" s="3"/>
    </row>
    <row r="314" spans="1:14" hidden="1" x14ac:dyDescent="0.2">
      <c r="A314" s="3" t="s">
        <v>44</v>
      </c>
      <c r="B314" s="19" t="s">
        <v>104</v>
      </c>
      <c r="C314" s="3"/>
      <c r="D314" s="3" t="s">
        <v>175</v>
      </c>
      <c r="E314" s="3" t="s">
        <v>176</v>
      </c>
      <c r="F314" s="12" t="str">
        <f t="shared" si="9"/>
        <v>Carnall daniel</v>
      </c>
      <c r="G314" s="9">
        <v>721</v>
      </c>
      <c r="H314" s="10" t="s">
        <v>10</v>
      </c>
      <c r="I314" s="3">
        <v>1</v>
      </c>
      <c r="J314" s="36" t="s">
        <v>24</v>
      </c>
      <c r="K314" s="3"/>
      <c r="L314" s="3"/>
      <c r="M314" s="3"/>
    </row>
    <row r="315" spans="1:14" hidden="1" x14ac:dyDescent="0.2">
      <c r="A315" s="3" t="s">
        <v>37</v>
      </c>
      <c r="B315" s="3" t="s">
        <v>103</v>
      </c>
      <c r="C315" s="3"/>
      <c r="D315" s="3" t="s">
        <v>175</v>
      </c>
      <c r="E315" s="3" t="s">
        <v>176</v>
      </c>
      <c r="F315" s="12" t="str">
        <f t="shared" si="9"/>
        <v>Carnall daniel</v>
      </c>
      <c r="G315" s="3">
        <v>721</v>
      </c>
      <c r="H315" s="8" t="s">
        <v>10</v>
      </c>
      <c r="I315" s="3">
        <v>7</v>
      </c>
      <c r="J315" s="36" t="s">
        <v>24</v>
      </c>
      <c r="K315" s="3"/>
      <c r="L315" s="3"/>
      <c r="M315" s="3"/>
    </row>
    <row r="316" spans="1:14" hidden="1" x14ac:dyDescent="0.2">
      <c r="A316" s="3" t="s">
        <v>114</v>
      </c>
      <c r="B316" s="19" t="s">
        <v>128</v>
      </c>
      <c r="C316" s="3">
        <v>742392</v>
      </c>
      <c r="D316" s="8" t="s">
        <v>177</v>
      </c>
      <c r="E316" s="8" t="s">
        <v>178</v>
      </c>
      <c r="F316" s="12" t="str">
        <f t="shared" si="9"/>
        <v>Cassidy Wes</v>
      </c>
      <c r="G316" s="3">
        <v>721</v>
      </c>
      <c r="H316" s="8" t="s">
        <v>10</v>
      </c>
      <c r="I316" s="3">
        <v>7</v>
      </c>
      <c r="J316" s="36" t="s">
        <v>34</v>
      </c>
      <c r="K316" s="3"/>
      <c r="L316" s="3"/>
      <c r="M316" s="1"/>
      <c r="N316" s="46"/>
    </row>
    <row r="317" spans="1:14" hidden="1" x14ac:dyDescent="0.2">
      <c r="A317" s="3" t="s">
        <v>114</v>
      </c>
      <c r="B317" s="19" t="s">
        <v>166</v>
      </c>
      <c r="C317" s="3">
        <v>742392</v>
      </c>
      <c r="D317" s="8" t="s">
        <v>177</v>
      </c>
      <c r="E317" s="8" t="s">
        <v>178</v>
      </c>
      <c r="F317" s="12" t="str">
        <f t="shared" si="9"/>
        <v>Cassidy Wes</v>
      </c>
      <c r="G317" s="3">
        <v>721</v>
      </c>
      <c r="H317" s="8" t="s">
        <v>10</v>
      </c>
      <c r="I317" s="3">
        <v>5</v>
      </c>
      <c r="J317" s="36" t="s">
        <v>35</v>
      </c>
      <c r="K317" s="3"/>
      <c r="L317" s="3"/>
      <c r="M317" s="3"/>
    </row>
    <row r="318" spans="1:14" hidden="1" x14ac:dyDescent="0.2">
      <c r="A318" s="3" t="s">
        <v>114</v>
      </c>
      <c r="B318" s="19" t="s">
        <v>128</v>
      </c>
      <c r="C318" s="3">
        <v>742392</v>
      </c>
      <c r="D318" s="8" t="s">
        <v>177</v>
      </c>
      <c r="E318" s="8" t="s">
        <v>178</v>
      </c>
      <c r="F318" s="12" t="str">
        <f t="shared" si="9"/>
        <v>Cassidy Wes</v>
      </c>
      <c r="G318" s="9">
        <v>721</v>
      </c>
      <c r="H318" s="10" t="s">
        <v>10</v>
      </c>
      <c r="I318" s="3">
        <v>4</v>
      </c>
      <c r="J318" s="36" t="s">
        <v>18</v>
      </c>
      <c r="K318" s="3"/>
      <c r="L318" s="3"/>
      <c r="M318" s="3"/>
    </row>
    <row r="319" spans="1:14" hidden="1" x14ac:dyDescent="0.2">
      <c r="A319" s="3" t="s">
        <v>114</v>
      </c>
      <c r="B319" s="19" t="s">
        <v>115</v>
      </c>
      <c r="C319" s="3">
        <v>742392</v>
      </c>
      <c r="D319" s="8" t="s">
        <v>177</v>
      </c>
      <c r="E319" s="8" t="s">
        <v>178</v>
      </c>
      <c r="F319" s="12" t="str">
        <f t="shared" si="9"/>
        <v>Cassidy Wes</v>
      </c>
      <c r="G319" s="3">
        <v>721</v>
      </c>
      <c r="H319" s="8" t="s">
        <v>10</v>
      </c>
      <c r="I319" s="3">
        <v>1</v>
      </c>
      <c r="J319" s="36" t="s">
        <v>18</v>
      </c>
      <c r="K319" s="3"/>
      <c r="L319" s="3"/>
      <c r="M319" s="3"/>
    </row>
    <row r="320" spans="1:14" hidden="1" x14ac:dyDescent="0.2">
      <c r="A320" s="3" t="s">
        <v>114</v>
      </c>
      <c r="B320" s="19" t="s">
        <v>128</v>
      </c>
      <c r="C320" s="3">
        <v>742392</v>
      </c>
      <c r="D320" s="8" t="s">
        <v>177</v>
      </c>
      <c r="E320" s="8" t="s">
        <v>178</v>
      </c>
      <c r="F320" s="12" t="str">
        <f t="shared" si="9"/>
        <v>Cassidy Wes</v>
      </c>
      <c r="G320" s="3">
        <v>721</v>
      </c>
      <c r="H320" s="8" t="s">
        <v>10</v>
      </c>
      <c r="I320" s="3">
        <v>5</v>
      </c>
      <c r="J320" s="36" t="s">
        <v>17</v>
      </c>
      <c r="K320" s="3"/>
      <c r="L320" s="3"/>
      <c r="M320" s="3"/>
    </row>
    <row r="321" spans="1:13" hidden="1" x14ac:dyDescent="0.2">
      <c r="A321" s="1" t="s">
        <v>114</v>
      </c>
      <c r="B321" s="4" t="s">
        <v>128</v>
      </c>
      <c r="C321" s="3">
        <v>742392</v>
      </c>
      <c r="D321" s="2" t="s">
        <v>177</v>
      </c>
      <c r="E321" s="8" t="s">
        <v>178</v>
      </c>
      <c r="F321" s="12" t="str">
        <f t="shared" si="9"/>
        <v>Cassidy Wes</v>
      </c>
      <c r="G321" s="9">
        <v>721</v>
      </c>
      <c r="H321" s="10" t="s">
        <v>10</v>
      </c>
      <c r="I321" s="1">
        <v>5</v>
      </c>
      <c r="J321" s="40" t="s">
        <v>62</v>
      </c>
      <c r="K321" s="1"/>
      <c r="L321" s="3"/>
      <c r="M321" s="3"/>
    </row>
    <row r="322" spans="1:13" hidden="1" x14ac:dyDescent="0.2">
      <c r="A322" s="31" t="s">
        <v>1270</v>
      </c>
      <c r="B322" s="32" t="s">
        <v>1256</v>
      </c>
      <c r="C322" s="32">
        <v>742392</v>
      </c>
      <c r="D322" s="33" t="s">
        <v>177</v>
      </c>
      <c r="E322" s="8" t="s">
        <v>178</v>
      </c>
      <c r="F322" s="12" t="str">
        <f t="shared" si="9"/>
        <v>Cassidy Wes</v>
      </c>
      <c r="G322" s="32">
        <v>721</v>
      </c>
      <c r="H322" s="33" t="s">
        <v>10</v>
      </c>
      <c r="I322" s="32">
        <v>1</v>
      </c>
      <c r="J322" s="38" t="s">
        <v>1324</v>
      </c>
      <c r="K322" s="32"/>
      <c r="L322" s="3"/>
      <c r="M322" s="3"/>
    </row>
    <row r="323" spans="1:13" hidden="1" x14ac:dyDescent="0.2">
      <c r="A323" s="3"/>
      <c r="B323" s="19" t="s">
        <v>1225</v>
      </c>
      <c r="C323" s="3"/>
      <c r="D323" s="12" t="s">
        <v>179</v>
      </c>
      <c r="E323" s="12" t="s">
        <v>180</v>
      </c>
      <c r="F323" s="12" t="str">
        <f t="shared" si="9"/>
        <v>Cavill A.</v>
      </c>
      <c r="G323" s="3">
        <v>721</v>
      </c>
      <c r="H323" s="8" t="s">
        <v>10</v>
      </c>
      <c r="I323" s="18">
        <v>6</v>
      </c>
      <c r="J323" s="39" t="s">
        <v>50</v>
      </c>
      <c r="K323" s="3" t="s">
        <v>12</v>
      </c>
      <c r="L323" s="3"/>
      <c r="M323" s="3"/>
    </row>
    <row r="324" spans="1:13" hidden="1" x14ac:dyDescent="0.2">
      <c r="A324" s="3" t="s">
        <v>19</v>
      </c>
      <c r="B324" s="19" t="s">
        <v>14</v>
      </c>
      <c r="C324" s="3">
        <v>630170</v>
      </c>
      <c r="D324" s="8" t="s">
        <v>181</v>
      </c>
      <c r="E324" s="8" t="s">
        <v>182</v>
      </c>
      <c r="F324" s="12" t="str">
        <f t="shared" si="9"/>
        <v>Chaplin Isaac</v>
      </c>
      <c r="G324" s="3">
        <v>721</v>
      </c>
      <c r="H324" s="8" t="s">
        <v>10</v>
      </c>
      <c r="I324" s="3">
        <v>1</v>
      </c>
      <c r="J324" s="36" t="s">
        <v>28</v>
      </c>
      <c r="K324" s="3"/>
      <c r="L324" s="3"/>
      <c r="M324" s="3"/>
    </row>
    <row r="325" spans="1:13" hidden="1" x14ac:dyDescent="0.2">
      <c r="A325" s="3" t="s">
        <v>19</v>
      </c>
      <c r="B325" s="19" t="s">
        <v>14</v>
      </c>
      <c r="C325" s="3">
        <v>635299</v>
      </c>
      <c r="D325" s="8" t="s">
        <v>183</v>
      </c>
      <c r="E325" s="8" t="s">
        <v>184</v>
      </c>
      <c r="F325" s="12" t="str">
        <f t="shared" si="9"/>
        <v>Chhabra Yatin</v>
      </c>
      <c r="G325" s="3">
        <v>721</v>
      </c>
      <c r="H325" s="8" t="s">
        <v>10</v>
      </c>
      <c r="I325" s="3">
        <v>6</v>
      </c>
      <c r="J325" s="36" t="s">
        <v>28</v>
      </c>
      <c r="K325" s="3"/>
      <c r="L325" s="3"/>
      <c r="M325" s="3"/>
    </row>
    <row r="326" spans="1:13" hidden="1" x14ac:dyDescent="0.2">
      <c r="A326" s="3" t="s">
        <v>19</v>
      </c>
      <c r="B326" s="19" t="s">
        <v>14</v>
      </c>
      <c r="C326" s="3">
        <v>635299</v>
      </c>
      <c r="D326" s="8" t="s">
        <v>183</v>
      </c>
      <c r="E326" s="8" t="s">
        <v>184</v>
      </c>
      <c r="F326" s="12" t="str">
        <f t="shared" si="9"/>
        <v>Chhabra Yatin</v>
      </c>
      <c r="G326" s="9">
        <v>721</v>
      </c>
      <c r="H326" s="10" t="s">
        <v>10</v>
      </c>
      <c r="I326" s="3">
        <v>4</v>
      </c>
      <c r="J326" s="36" t="s">
        <v>34</v>
      </c>
      <c r="K326" s="3"/>
      <c r="L326" s="3"/>
      <c r="M326" s="3"/>
    </row>
    <row r="327" spans="1:13" hidden="1" x14ac:dyDescent="0.2">
      <c r="A327" s="3" t="s">
        <v>19</v>
      </c>
      <c r="B327" s="19" t="s">
        <v>14</v>
      </c>
      <c r="C327" s="3">
        <v>635299</v>
      </c>
      <c r="D327" s="8" t="s">
        <v>183</v>
      </c>
      <c r="E327" s="8" t="s">
        <v>184</v>
      </c>
      <c r="F327" s="12" t="str">
        <f t="shared" si="9"/>
        <v>Chhabra Yatin</v>
      </c>
      <c r="G327" s="3">
        <v>721</v>
      </c>
      <c r="H327" s="8" t="s">
        <v>10</v>
      </c>
      <c r="I327" s="3">
        <v>1</v>
      </c>
      <c r="J327" s="36" t="s">
        <v>35</v>
      </c>
      <c r="K327" s="3"/>
      <c r="L327" s="3"/>
      <c r="M327" s="3"/>
    </row>
    <row r="328" spans="1:13" hidden="1" x14ac:dyDescent="0.2">
      <c r="A328" s="3" t="s">
        <v>14</v>
      </c>
      <c r="B328" s="3" t="s">
        <v>14</v>
      </c>
      <c r="C328" s="3"/>
      <c r="D328" s="3" t="s">
        <v>185</v>
      </c>
      <c r="E328" s="3" t="s">
        <v>186</v>
      </c>
      <c r="F328" s="12" t="str">
        <f t="shared" si="9"/>
        <v>Chinnima jimmy</v>
      </c>
      <c r="G328" s="3">
        <v>721</v>
      </c>
      <c r="H328" s="8" t="s">
        <v>10</v>
      </c>
      <c r="I328" s="3">
        <v>5</v>
      </c>
      <c r="J328" s="36" t="s">
        <v>24</v>
      </c>
      <c r="K328" s="3"/>
      <c r="L328" s="1"/>
      <c r="M328" s="1"/>
    </row>
    <row r="329" spans="1:13" hidden="1" x14ac:dyDescent="0.2">
      <c r="A329" s="3" t="s">
        <v>110</v>
      </c>
      <c r="B329" s="19" t="s">
        <v>14</v>
      </c>
      <c r="C329" s="3"/>
      <c r="D329" s="3" t="s">
        <v>185</v>
      </c>
      <c r="E329" s="3" t="s">
        <v>186</v>
      </c>
      <c r="F329" s="12" t="str">
        <f t="shared" si="9"/>
        <v>Chinnima jimmy</v>
      </c>
      <c r="G329" s="6">
        <v>721</v>
      </c>
      <c r="H329" s="3" t="s">
        <v>10</v>
      </c>
      <c r="I329" s="3">
        <v>4</v>
      </c>
      <c r="J329" s="36" t="s">
        <v>11</v>
      </c>
      <c r="K329" s="3"/>
      <c r="L329" s="3"/>
      <c r="M329" s="3"/>
    </row>
    <row r="330" spans="1:13" hidden="1" x14ac:dyDescent="0.2">
      <c r="A330" s="3" t="s">
        <v>19</v>
      </c>
      <c r="B330" s="19" t="s">
        <v>14</v>
      </c>
      <c r="C330" s="3">
        <v>718970</v>
      </c>
      <c r="D330" s="8" t="s">
        <v>187</v>
      </c>
      <c r="E330" s="8" t="s">
        <v>188</v>
      </c>
      <c r="F330" s="12" t="str">
        <f t="shared" si="9"/>
        <v>Chisholm Cameron</v>
      </c>
      <c r="G330" s="3">
        <v>721</v>
      </c>
      <c r="H330" s="8" t="s">
        <v>10</v>
      </c>
      <c r="I330" s="3">
        <v>3</v>
      </c>
      <c r="J330" s="36" t="s">
        <v>34</v>
      </c>
      <c r="K330" s="3"/>
      <c r="L330" s="15"/>
      <c r="M330" s="3"/>
    </row>
    <row r="331" spans="1:13" hidden="1" x14ac:dyDescent="0.2">
      <c r="A331" s="3" t="s">
        <v>43</v>
      </c>
      <c r="B331" s="19" t="s">
        <v>104</v>
      </c>
      <c r="C331" s="3">
        <v>718970</v>
      </c>
      <c r="D331" s="8" t="s">
        <v>187</v>
      </c>
      <c r="E331" s="8" t="s">
        <v>188</v>
      </c>
      <c r="F331" s="12" t="str">
        <f t="shared" si="9"/>
        <v>Chisholm Cameron</v>
      </c>
      <c r="G331" s="3">
        <v>721</v>
      </c>
      <c r="H331" s="8" t="s">
        <v>10</v>
      </c>
      <c r="I331" s="3">
        <v>7</v>
      </c>
      <c r="J331" s="36" t="s">
        <v>34</v>
      </c>
      <c r="K331" s="3"/>
      <c r="L331" s="3"/>
      <c r="M331" s="3"/>
    </row>
    <row r="332" spans="1:13" hidden="1" x14ac:dyDescent="0.2">
      <c r="A332" s="3" t="s">
        <v>19</v>
      </c>
      <c r="B332" s="19" t="s">
        <v>14</v>
      </c>
      <c r="C332" s="3">
        <v>718970</v>
      </c>
      <c r="D332" s="8" t="s">
        <v>187</v>
      </c>
      <c r="E332" s="8" t="s">
        <v>188</v>
      </c>
      <c r="F332" s="12" t="str">
        <f t="shared" si="9"/>
        <v>Chisholm Cameron</v>
      </c>
      <c r="G332" s="3">
        <v>721</v>
      </c>
      <c r="H332" s="8" t="s">
        <v>10</v>
      </c>
      <c r="I332" s="3">
        <v>6</v>
      </c>
      <c r="J332" s="36" t="s">
        <v>35</v>
      </c>
      <c r="K332" s="3"/>
      <c r="L332" s="3"/>
      <c r="M332" s="3"/>
    </row>
    <row r="333" spans="1:13" hidden="1" x14ac:dyDescent="0.2">
      <c r="A333" s="3" t="s">
        <v>45</v>
      </c>
      <c r="B333" s="19" t="s">
        <v>104</v>
      </c>
      <c r="C333" s="3">
        <v>718970</v>
      </c>
      <c r="D333" s="8" t="s">
        <v>187</v>
      </c>
      <c r="E333" s="8" t="s">
        <v>188</v>
      </c>
      <c r="F333" s="12" t="str">
        <f t="shared" si="9"/>
        <v>Chisholm Cameron</v>
      </c>
      <c r="G333" s="3">
        <v>721</v>
      </c>
      <c r="H333" s="8" t="s">
        <v>10</v>
      </c>
      <c r="I333" s="3">
        <v>4</v>
      </c>
      <c r="J333" s="36" t="s">
        <v>35</v>
      </c>
      <c r="K333" s="3"/>
      <c r="L333" s="3"/>
      <c r="M333" s="3"/>
    </row>
    <row r="334" spans="1:13" hidden="1" x14ac:dyDescent="0.2">
      <c r="A334" s="3" t="s">
        <v>13</v>
      </c>
      <c r="B334" s="19" t="s">
        <v>14</v>
      </c>
      <c r="C334" s="6">
        <v>718970</v>
      </c>
      <c r="D334" s="7" t="s">
        <v>187</v>
      </c>
      <c r="E334" s="7" t="s">
        <v>188</v>
      </c>
      <c r="F334" s="12" t="str">
        <f t="shared" si="9"/>
        <v>Chisholm Cameron</v>
      </c>
      <c r="G334" s="3">
        <v>721</v>
      </c>
      <c r="H334" s="8" t="s">
        <v>10</v>
      </c>
      <c r="I334" s="6">
        <v>8</v>
      </c>
      <c r="J334" s="36" t="s">
        <v>17</v>
      </c>
      <c r="K334" s="3"/>
      <c r="L334" s="3"/>
      <c r="M334" s="3"/>
    </row>
    <row r="335" spans="1:13" hidden="1" x14ac:dyDescent="0.2">
      <c r="A335" s="3" t="s">
        <v>58</v>
      </c>
      <c r="B335" s="19" t="s">
        <v>104</v>
      </c>
      <c r="C335" s="6">
        <v>718970</v>
      </c>
      <c r="D335" s="7" t="s">
        <v>187</v>
      </c>
      <c r="E335" s="7" t="s">
        <v>188</v>
      </c>
      <c r="F335" s="12" t="str">
        <f t="shared" si="9"/>
        <v>Chisholm Cameron</v>
      </c>
      <c r="G335" s="3">
        <v>721</v>
      </c>
      <c r="H335" s="8" t="s">
        <v>10</v>
      </c>
      <c r="I335" s="6">
        <v>6</v>
      </c>
      <c r="J335" s="36" t="s">
        <v>17</v>
      </c>
      <c r="K335" s="3"/>
      <c r="L335" s="3"/>
      <c r="M335" s="3"/>
    </row>
    <row r="336" spans="1:13" hidden="1" x14ac:dyDescent="0.2">
      <c r="A336" s="1" t="s">
        <v>13</v>
      </c>
      <c r="B336" s="4" t="s">
        <v>14</v>
      </c>
      <c r="C336" s="6">
        <v>718970</v>
      </c>
      <c r="D336" s="7" t="s">
        <v>187</v>
      </c>
      <c r="E336" s="7" t="s">
        <v>188</v>
      </c>
      <c r="F336" s="12" t="str">
        <f t="shared" si="9"/>
        <v>Chisholm Cameron</v>
      </c>
      <c r="G336" s="6">
        <v>721</v>
      </c>
      <c r="H336" s="7" t="s">
        <v>10</v>
      </c>
      <c r="I336" s="1">
        <v>11</v>
      </c>
      <c r="J336" s="40" t="s">
        <v>62</v>
      </c>
      <c r="K336" s="1"/>
      <c r="L336" s="3"/>
      <c r="M336" s="3"/>
    </row>
    <row r="337" spans="1:13" hidden="1" x14ac:dyDescent="0.2">
      <c r="A337" s="1" t="s">
        <v>58</v>
      </c>
      <c r="B337" s="19" t="s">
        <v>104</v>
      </c>
      <c r="C337" s="6">
        <v>718970</v>
      </c>
      <c r="D337" s="7" t="s">
        <v>187</v>
      </c>
      <c r="E337" s="7" t="s">
        <v>188</v>
      </c>
      <c r="F337" s="12" t="str">
        <f t="shared" si="9"/>
        <v>Chisholm Cameron</v>
      </c>
      <c r="G337" s="9">
        <v>721</v>
      </c>
      <c r="H337" s="10" t="s">
        <v>10</v>
      </c>
      <c r="I337" s="1">
        <v>2</v>
      </c>
      <c r="J337" s="40" t="s">
        <v>62</v>
      </c>
      <c r="K337" s="1"/>
      <c r="L337" s="1"/>
      <c r="M337" s="3"/>
    </row>
    <row r="338" spans="1:13" hidden="1" x14ac:dyDescent="0.2">
      <c r="A338" s="31" t="s">
        <v>1268</v>
      </c>
      <c r="B338" s="4" t="s">
        <v>14</v>
      </c>
      <c r="C338" s="32">
        <v>718970</v>
      </c>
      <c r="D338" s="33" t="s">
        <v>187</v>
      </c>
      <c r="E338" s="8" t="s">
        <v>188</v>
      </c>
      <c r="F338" s="12" t="str">
        <f t="shared" si="9"/>
        <v>Chisholm Cameron</v>
      </c>
      <c r="G338" s="32">
        <v>721</v>
      </c>
      <c r="H338" s="33" t="s">
        <v>10</v>
      </c>
      <c r="I338" s="32">
        <v>3</v>
      </c>
      <c r="J338" s="38" t="s">
        <v>1324</v>
      </c>
      <c r="K338" s="32"/>
      <c r="L338" s="1"/>
      <c r="M338" s="3"/>
    </row>
    <row r="339" spans="1:13" hidden="1" x14ac:dyDescent="0.2">
      <c r="A339" s="31" t="s">
        <v>1267</v>
      </c>
      <c r="B339" s="19" t="s">
        <v>104</v>
      </c>
      <c r="C339" s="32">
        <v>718970</v>
      </c>
      <c r="D339" s="33" t="s">
        <v>187</v>
      </c>
      <c r="E339" s="8" t="s">
        <v>188</v>
      </c>
      <c r="F339" s="12" t="str">
        <f t="shared" si="9"/>
        <v>Chisholm Cameron</v>
      </c>
      <c r="G339" s="32">
        <v>721</v>
      </c>
      <c r="H339" s="33" t="s">
        <v>10</v>
      </c>
      <c r="I339" s="32">
        <v>8</v>
      </c>
      <c r="J339" s="38" t="s">
        <v>1324</v>
      </c>
      <c r="K339" s="32"/>
      <c r="L339" s="1"/>
      <c r="M339" s="1"/>
    </row>
    <row r="340" spans="1:13" hidden="1" x14ac:dyDescent="0.2">
      <c r="A340" s="3" t="s">
        <v>19</v>
      </c>
      <c r="B340" s="19" t="s">
        <v>14</v>
      </c>
      <c r="C340" s="3">
        <v>300884</v>
      </c>
      <c r="D340" s="8" t="s">
        <v>187</v>
      </c>
      <c r="E340" s="8" t="s">
        <v>189</v>
      </c>
      <c r="F340" s="12" t="str">
        <f t="shared" si="9"/>
        <v>Chisholm Lachlan</v>
      </c>
      <c r="G340" s="3">
        <v>721</v>
      </c>
      <c r="H340" s="8" t="s">
        <v>10</v>
      </c>
      <c r="I340" s="3">
        <v>3</v>
      </c>
      <c r="J340" s="36" t="s">
        <v>35</v>
      </c>
      <c r="K340" s="3"/>
      <c r="L340" s="3"/>
      <c r="M340" s="3"/>
    </row>
    <row r="341" spans="1:13" hidden="1" x14ac:dyDescent="0.2">
      <c r="A341" s="3" t="s">
        <v>45</v>
      </c>
      <c r="B341" s="19" t="s">
        <v>104</v>
      </c>
      <c r="C341" s="3">
        <v>300884</v>
      </c>
      <c r="D341" s="8" t="s">
        <v>187</v>
      </c>
      <c r="E341" s="8" t="s">
        <v>189</v>
      </c>
      <c r="F341" s="12" t="str">
        <f t="shared" si="9"/>
        <v>Chisholm Lachlan</v>
      </c>
      <c r="G341" s="9">
        <v>721</v>
      </c>
      <c r="H341" s="10" t="s">
        <v>10</v>
      </c>
      <c r="I341" s="3">
        <v>3</v>
      </c>
      <c r="J341" s="36" t="s">
        <v>35</v>
      </c>
      <c r="K341" s="3"/>
      <c r="L341" s="1"/>
      <c r="M341" s="1"/>
    </row>
    <row r="342" spans="1:13" hidden="1" x14ac:dyDescent="0.2">
      <c r="A342" s="3" t="s">
        <v>13</v>
      </c>
      <c r="B342" s="19" t="s">
        <v>14</v>
      </c>
      <c r="C342" s="6">
        <v>999219</v>
      </c>
      <c r="D342" s="7" t="s">
        <v>190</v>
      </c>
      <c r="E342" s="7" t="s">
        <v>191</v>
      </c>
      <c r="F342" s="12" t="str">
        <f t="shared" si="9"/>
        <v>Choy Travis</v>
      </c>
      <c r="G342" s="3">
        <v>721</v>
      </c>
      <c r="H342" s="8" t="s">
        <v>10</v>
      </c>
      <c r="I342" s="6">
        <v>2</v>
      </c>
      <c r="J342" s="36" t="s">
        <v>17</v>
      </c>
      <c r="K342" s="3"/>
      <c r="L342" s="3"/>
      <c r="M342" s="3"/>
    </row>
    <row r="343" spans="1:13" hidden="1" x14ac:dyDescent="0.2">
      <c r="A343" s="3" t="s">
        <v>13</v>
      </c>
      <c r="B343" s="19" t="s">
        <v>14</v>
      </c>
      <c r="C343" s="9">
        <v>943411</v>
      </c>
      <c r="D343" s="10" t="s">
        <v>192</v>
      </c>
      <c r="E343" s="10" t="s">
        <v>193</v>
      </c>
      <c r="F343" s="12" t="str">
        <f t="shared" si="9"/>
        <v>Ciaravolo Sam</v>
      </c>
      <c r="G343" s="3">
        <v>721</v>
      </c>
      <c r="H343" s="8" t="s">
        <v>10</v>
      </c>
      <c r="I343" s="9">
        <v>2</v>
      </c>
      <c r="J343" s="37" t="s">
        <v>18</v>
      </c>
      <c r="K343" s="3"/>
      <c r="L343" s="3"/>
      <c r="M343" s="3"/>
    </row>
    <row r="344" spans="1:13" hidden="1" x14ac:dyDescent="0.2">
      <c r="A344" s="3"/>
      <c r="B344" s="19" t="s">
        <v>1225</v>
      </c>
      <c r="C344" s="3">
        <v>638628</v>
      </c>
      <c r="D344" s="12" t="s">
        <v>194</v>
      </c>
      <c r="E344" s="12" t="s">
        <v>195</v>
      </c>
      <c r="F344" s="12" t="str">
        <f t="shared" si="9"/>
        <v>Clancy John</v>
      </c>
      <c r="G344" s="3">
        <v>721</v>
      </c>
      <c r="H344" s="8" t="s">
        <v>10</v>
      </c>
      <c r="I344" s="13">
        <v>3</v>
      </c>
      <c r="J344" s="41" t="s">
        <v>153</v>
      </c>
      <c r="K344" s="3" t="s">
        <v>12</v>
      </c>
      <c r="L344" s="3"/>
      <c r="M344" s="3"/>
    </row>
    <row r="345" spans="1:13" hidden="1" x14ac:dyDescent="0.2">
      <c r="A345" s="3"/>
      <c r="B345" s="19" t="s">
        <v>1225</v>
      </c>
      <c r="C345" s="3">
        <v>638628</v>
      </c>
      <c r="D345" s="12" t="s">
        <v>194</v>
      </c>
      <c r="E345" s="12" t="s">
        <v>195</v>
      </c>
      <c r="F345" s="12" t="str">
        <f t="shared" si="9"/>
        <v>Clancy John</v>
      </c>
      <c r="G345" s="3">
        <v>721</v>
      </c>
      <c r="H345" s="8" t="s">
        <v>10</v>
      </c>
      <c r="I345" s="13">
        <v>1</v>
      </c>
      <c r="J345" s="41" t="s">
        <v>116</v>
      </c>
      <c r="K345" s="3" t="s">
        <v>12</v>
      </c>
      <c r="L345" s="3"/>
      <c r="M345" s="3"/>
    </row>
    <row r="346" spans="1:13" hidden="1" x14ac:dyDescent="0.2">
      <c r="A346" s="3"/>
      <c r="B346" s="19" t="s">
        <v>1225</v>
      </c>
      <c r="C346" s="3">
        <v>638628</v>
      </c>
      <c r="D346" s="12" t="s">
        <v>194</v>
      </c>
      <c r="E346" s="12" t="s">
        <v>195</v>
      </c>
      <c r="F346" s="12" t="str">
        <f t="shared" si="9"/>
        <v>Clancy John</v>
      </c>
      <c r="G346" s="3">
        <v>721</v>
      </c>
      <c r="H346" s="8" t="s">
        <v>10</v>
      </c>
      <c r="I346" s="13">
        <v>1</v>
      </c>
      <c r="J346" s="41" t="s">
        <v>141</v>
      </c>
      <c r="K346" s="3" t="s">
        <v>12</v>
      </c>
      <c r="L346" s="1"/>
      <c r="M346" s="3"/>
    </row>
    <row r="347" spans="1:13" hidden="1" x14ac:dyDescent="0.2">
      <c r="A347" s="3" t="s">
        <v>75</v>
      </c>
      <c r="B347" s="3" t="s">
        <v>25</v>
      </c>
      <c r="C347" s="3">
        <v>638628</v>
      </c>
      <c r="D347" s="3" t="s">
        <v>194</v>
      </c>
      <c r="E347" s="3" t="s">
        <v>195</v>
      </c>
      <c r="F347" s="12" t="str">
        <f t="shared" si="9"/>
        <v>Clancy John</v>
      </c>
      <c r="G347" s="3">
        <v>721</v>
      </c>
      <c r="H347" s="8" t="s">
        <v>10</v>
      </c>
      <c r="I347" s="3">
        <v>8</v>
      </c>
      <c r="J347" s="36" t="s">
        <v>55</v>
      </c>
      <c r="K347" s="3" t="s">
        <v>78</v>
      </c>
      <c r="L347" s="3"/>
      <c r="M347" s="3"/>
    </row>
    <row r="348" spans="1:13" hidden="1" x14ac:dyDescent="0.2">
      <c r="A348" s="3" t="s">
        <v>44</v>
      </c>
      <c r="B348" s="19" t="s">
        <v>104</v>
      </c>
      <c r="C348" s="3">
        <v>638628</v>
      </c>
      <c r="D348" s="3" t="s">
        <v>194</v>
      </c>
      <c r="E348" s="3" t="s">
        <v>195</v>
      </c>
      <c r="F348" s="12" t="str">
        <f t="shared" si="9"/>
        <v>Clancy John</v>
      </c>
      <c r="G348" s="3">
        <v>721</v>
      </c>
      <c r="H348" s="8" t="s">
        <v>10</v>
      </c>
      <c r="I348" s="3">
        <v>2</v>
      </c>
      <c r="J348" s="36" t="s">
        <v>55</v>
      </c>
      <c r="K348" s="3" t="s">
        <v>27</v>
      </c>
      <c r="L348" s="3"/>
      <c r="M348" s="3"/>
    </row>
    <row r="349" spans="1:13" hidden="1" x14ac:dyDescent="0.2">
      <c r="A349" s="3" t="s">
        <v>53</v>
      </c>
      <c r="B349" s="3" t="s">
        <v>103</v>
      </c>
      <c r="C349" s="3">
        <v>638628</v>
      </c>
      <c r="D349" s="3" t="s">
        <v>194</v>
      </c>
      <c r="E349" s="3" t="s">
        <v>195</v>
      </c>
      <c r="F349" s="12" t="str">
        <f t="shared" si="9"/>
        <v>Clancy John</v>
      </c>
      <c r="G349" s="3">
        <v>721</v>
      </c>
      <c r="H349" s="8" t="s">
        <v>10</v>
      </c>
      <c r="I349" s="3">
        <v>1</v>
      </c>
      <c r="J349" s="36" t="s">
        <v>55</v>
      </c>
      <c r="K349" s="3" t="s">
        <v>27</v>
      </c>
      <c r="L349" s="3"/>
      <c r="M349" s="3"/>
    </row>
    <row r="350" spans="1:13" hidden="1" x14ac:dyDescent="0.2">
      <c r="A350" s="3" t="s">
        <v>51</v>
      </c>
      <c r="B350" s="19" t="s">
        <v>1225</v>
      </c>
      <c r="C350" s="3">
        <v>638628</v>
      </c>
      <c r="D350" s="12" t="s">
        <v>194</v>
      </c>
      <c r="E350" s="12" t="s">
        <v>195</v>
      </c>
      <c r="F350" s="12" t="str">
        <f t="shared" si="9"/>
        <v>Clancy John</v>
      </c>
      <c r="G350" s="9">
        <v>721</v>
      </c>
      <c r="H350" s="10" t="s">
        <v>10</v>
      </c>
      <c r="I350" s="13">
        <v>1</v>
      </c>
      <c r="J350" s="41" t="s">
        <v>81</v>
      </c>
      <c r="K350" s="3" t="s">
        <v>12</v>
      </c>
      <c r="L350" s="3"/>
      <c r="M350" s="3"/>
    </row>
    <row r="351" spans="1:13" hidden="1" x14ac:dyDescent="0.2">
      <c r="A351" s="3" t="s">
        <v>25</v>
      </c>
      <c r="B351" s="3" t="s">
        <v>25</v>
      </c>
      <c r="C351" s="3">
        <v>638628</v>
      </c>
      <c r="D351" s="3" t="s">
        <v>194</v>
      </c>
      <c r="E351" s="3" t="s">
        <v>195</v>
      </c>
      <c r="F351" s="12" t="str">
        <f t="shared" si="9"/>
        <v>Clancy John</v>
      </c>
      <c r="G351" s="3">
        <v>721</v>
      </c>
      <c r="H351" s="8" t="s">
        <v>10</v>
      </c>
      <c r="I351" s="3">
        <v>6</v>
      </c>
      <c r="J351" s="36" t="s">
        <v>68</v>
      </c>
      <c r="K351" s="3"/>
      <c r="L351" s="3"/>
      <c r="M351" s="3"/>
    </row>
    <row r="352" spans="1:13" hidden="1" x14ac:dyDescent="0.2">
      <c r="A352" s="3" t="s">
        <v>44</v>
      </c>
      <c r="B352" s="19" t="s">
        <v>104</v>
      </c>
      <c r="C352" s="3">
        <v>638628</v>
      </c>
      <c r="D352" s="3" t="s">
        <v>194</v>
      </c>
      <c r="E352" s="3" t="s">
        <v>195</v>
      </c>
      <c r="F352" s="12" t="str">
        <f t="shared" si="9"/>
        <v>Clancy John</v>
      </c>
      <c r="G352" s="3">
        <v>721</v>
      </c>
      <c r="H352" s="8" t="s">
        <v>10</v>
      </c>
      <c r="I352" s="3">
        <v>5</v>
      </c>
      <c r="J352" s="36" t="s">
        <v>68</v>
      </c>
      <c r="K352" s="3" t="s">
        <v>27</v>
      </c>
      <c r="L352" s="3"/>
      <c r="M352" s="3"/>
    </row>
    <row r="353" spans="1:13" hidden="1" x14ac:dyDescent="0.2">
      <c r="A353" s="3" t="s">
        <v>37</v>
      </c>
      <c r="B353" s="3" t="s">
        <v>103</v>
      </c>
      <c r="C353" s="3">
        <v>638628</v>
      </c>
      <c r="D353" s="3" t="s">
        <v>194</v>
      </c>
      <c r="E353" s="3" t="s">
        <v>195</v>
      </c>
      <c r="F353" s="12" t="str">
        <f t="shared" si="9"/>
        <v>Clancy John</v>
      </c>
      <c r="G353" s="3">
        <v>721</v>
      </c>
      <c r="H353" s="8" t="s">
        <v>10</v>
      </c>
      <c r="I353" s="3">
        <v>2</v>
      </c>
      <c r="J353" s="36" t="s">
        <v>68</v>
      </c>
      <c r="K353" s="3" t="s">
        <v>27</v>
      </c>
      <c r="L353" s="3"/>
      <c r="M353" s="3"/>
    </row>
    <row r="354" spans="1:13" hidden="1" x14ac:dyDescent="0.2">
      <c r="A354" s="3" t="s">
        <v>14</v>
      </c>
      <c r="B354" s="3" t="s">
        <v>14</v>
      </c>
      <c r="C354" s="3">
        <v>638628</v>
      </c>
      <c r="D354" s="3" t="s">
        <v>194</v>
      </c>
      <c r="E354" s="3" t="s">
        <v>195</v>
      </c>
      <c r="F354" s="12" t="str">
        <f t="shared" si="9"/>
        <v>Clancy John</v>
      </c>
      <c r="G354" s="9">
        <v>721</v>
      </c>
      <c r="H354" s="10" t="s">
        <v>10</v>
      </c>
      <c r="I354" s="3">
        <v>3</v>
      </c>
      <c r="J354" s="36" t="s">
        <v>24</v>
      </c>
      <c r="K354" s="3"/>
      <c r="L354" s="3"/>
      <c r="M354" s="3"/>
    </row>
    <row r="355" spans="1:13" hidden="1" x14ac:dyDescent="0.2">
      <c r="A355" s="3" t="s">
        <v>44</v>
      </c>
      <c r="B355" s="19" t="s">
        <v>104</v>
      </c>
      <c r="C355" s="3">
        <v>638628</v>
      </c>
      <c r="D355" s="3" t="s">
        <v>194</v>
      </c>
      <c r="E355" s="3" t="s">
        <v>195</v>
      </c>
      <c r="F355" s="12" t="str">
        <f t="shared" si="9"/>
        <v>Clancy John</v>
      </c>
      <c r="G355" s="3">
        <v>721</v>
      </c>
      <c r="H355" s="8" t="s">
        <v>10</v>
      </c>
      <c r="I355" s="3">
        <v>1</v>
      </c>
      <c r="J355" s="36" t="s">
        <v>24</v>
      </c>
      <c r="K355" s="3"/>
      <c r="L355" s="3"/>
      <c r="M355" s="3"/>
    </row>
    <row r="356" spans="1:13" hidden="1" x14ac:dyDescent="0.2">
      <c r="A356" s="3" t="s">
        <v>37</v>
      </c>
      <c r="B356" s="3" t="s">
        <v>103</v>
      </c>
      <c r="C356" s="3">
        <v>638628</v>
      </c>
      <c r="D356" s="3" t="s">
        <v>194</v>
      </c>
      <c r="E356" s="3" t="s">
        <v>195</v>
      </c>
      <c r="F356" s="12" t="str">
        <f t="shared" si="9"/>
        <v>Clancy John</v>
      </c>
      <c r="G356" s="3">
        <v>721</v>
      </c>
      <c r="H356" s="8" t="s">
        <v>10</v>
      </c>
      <c r="I356" s="3">
        <v>7</v>
      </c>
      <c r="J356" s="36" t="s">
        <v>24</v>
      </c>
      <c r="K356" s="3"/>
      <c r="L356" s="15"/>
      <c r="M356" s="3"/>
    </row>
    <row r="357" spans="1:13" hidden="1" x14ac:dyDescent="0.2">
      <c r="A357" s="3"/>
      <c r="B357" s="19" t="s">
        <v>104</v>
      </c>
      <c r="C357" s="3">
        <v>638628</v>
      </c>
      <c r="D357" s="3" t="s">
        <v>194</v>
      </c>
      <c r="E357" s="3" t="s">
        <v>195</v>
      </c>
      <c r="F357" s="12" t="str">
        <f t="shared" si="9"/>
        <v>Clancy John</v>
      </c>
      <c r="G357" s="3">
        <v>721</v>
      </c>
      <c r="H357" s="8" t="s">
        <v>10</v>
      </c>
      <c r="I357" s="3">
        <v>1</v>
      </c>
      <c r="J357" s="36" t="s">
        <v>11</v>
      </c>
      <c r="K357" s="3" t="s">
        <v>27</v>
      </c>
      <c r="L357" s="3"/>
      <c r="M357" s="3"/>
    </row>
    <row r="358" spans="1:13" hidden="1" x14ac:dyDescent="0.2">
      <c r="A358" s="3"/>
      <c r="B358" s="3" t="s">
        <v>103</v>
      </c>
      <c r="C358" s="3">
        <v>638628</v>
      </c>
      <c r="D358" s="3" t="s">
        <v>194</v>
      </c>
      <c r="E358" s="3" t="s">
        <v>195</v>
      </c>
      <c r="F358" s="12" t="str">
        <f t="shared" si="9"/>
        <v>Clancy John</v>
      </c>
      <c r="G358" s="9">
        <v>721</v>
      </c>
      <c r="H358" s="10" t="s">
        <v>10</v>
      </c>
      <c r="I358" s="3">
        <v>12</v>
      </c>
      <c r="J358" s="36" t="s">
        <v>11</v>
      </c>
      <c r="K358" s="3" t="s">
        <v>27</v>
      </c>
      <c r="L358" s="3"/>
      <c r="M358" s="3"/>
    </row>
    <row r="359" spans="1:13" hidden="1" x14ac:dyDescent="0.2">
      <c r="A359" s="3"/>
      <c r="B359" s="19" t="s">
        <v>1225</v>
      </c>
      <c r="C359" s="3">
        <v>638628</v>
      </c>
      <c r="D359" s="12" t="s">
        <v>194</v>
      </c>
      <c r="E359" s="12" t="s">
        <v>195</v>
      </c>
      <c r="F359" s="12" t="str">
        <f t="shared" ref="F359:F422" si="10">D359&amp;" "&amp;E359</f>
        <v>Clancy John</v>
      </c>
      <c r="G359" s="6">
        <v>721</v>
      </c>
      <c r="H359" s="7" t="s">
        <v>10</v>
      </c>
      <c r="I359" s="13">
        <v>2</v>
      </c>
      <c r="J359" s="41" t="s">
        <v>22</v>
      </c>
      <c r="K359" s="3" t="s">
        <v>12</v>
      </c>
      <c r="L359" s="3"/>
      <c r="M359" s="3"/>
    </row>
    <row r="360" spans="1:13" hidden="1" x14ac:dyDescent="0.2">
      <c r="A360" s="3" t="s">
        <v>114</v>
      </c>
      <c r="B360" s="19" t="s">
        <v>115</v>
      </c>
      <c r="C360" s="3">
        <v>638628</v>
      </c>
      <c r="D360" s="3" t="s">
        <v>194</v>
      </c>
      <c r="E360" s="3" t="s">
        <v>195</v>
      </c>
      <c r="F360" s="12" t="str">
        <f t="shared" si="10"/>
        <v>Clancy John</v>
      </c>
      <c r="G360" s="6">
        <v>721</v>
      </c>
      <c r="H360" s="3" t="s">
        <v>10</v>
      </c>
      <c r="I360" s="3">
        <v>2</v>
      </c>
      <c r="J360" s="36" t="s">
        <v>28</v>
      </c>
      <c r="K360" s="3"/>
      <c r="L360" s="3"/>
      <c r="M360" s="3"/>
    </row>
    <row r="361" spans="1:13" hidden="1" x14ac:dyDescent="0.2">
      <c r="A361" s="3" t="s">
        <v>36</v>
      </c>
      <c r="B361" s="3" t="s">
        <v>103</v>
      </c>
      <c r="C361" s="3">
        <v>638628</v>
      </c>
      <c r="D361" s="8" t="s">
        <v>194</v>
      </c>
      <c r="E361" s="8" t="s">
        <v>195</v>
      </c>
      <c r="F361" s="12" t="str">
        <f t="shared" si="10"/>
        <v>Clancy John</v>
      </c>
      <c r="G361" s="3">
        <v>721</v>
      </c>
      <c r="H361" s="8" t="s">
        <v>10</v>
      </c>
      <c r="I361" s="3">
        <v>1</v>
      </c>
      <c r="J361" s="36" t="s">
        <v>28</v>
      </c>
      <c r="K361" s="3"/>
      <c r="L361" s="3"/>
      <c r="M361" s="3"/>
    </row>
    <row r="362" spans="1:13" hidden="1" x14ac:dyDescent="0.2">
      <c r="A362" s="3" t="s">
        <v>40</v>
      </c>
      <c r="B362" s="19" t="s">
        <v>1225</v>
      </c>
      <c r="C362" s="3">
        <v>638628</v>
      </c>
      <c r="D362" s="8" t="s">
        <v>194</v>
      </c>
      <c r="E362" s="8" t="s">
        <v>195</v>
      </c>
      <c r="F362" s="12" t="str">
        <f t="shared" si="10"/>
        <v>Clancy John</v>
      </c>
      <c r="G362" s="3">
        <v>721</v>
      </c>
      <c r="H362" s="8" t="s">
        <v>10</v>
      </c>
      <c r="I362" s="3">
        <v>2</v>
      </c>
      <c r="J362" s="36" t="s">
        <v>28</v>
      </c>
      <c r="K362" s="3"/>
      <c r="L362" s="3"/>
      <c r="M362" s="3"/>
    </row>
    <row r="363" spans="1:13" hidden="1" x14ac:dyDescent="0.2">
      <c r="A363" s="3" t="s">
        <v>114</v>
      </c>
      <c r="B363" s="19" t="s">
        <v>115</v>
      </c>
      <c r="C363" s="3">
        <v>638628</v>
      </c>
      <c r="D363" s="8" t="s">
        <v>194</v>
      </c>
      <c r="E363" s="8" t="s">
        <v>195</v>
      </c>
      <c r="F363" s="12" t="str">
        <f t="shared" si="10"/>
        <v>Clancy John</v>
      </c>
      <c r="G363" s="3">
        <v>721</v>
      </c>
      <c r="H363" s="8" t="s">
        <v>10</v>
      </c>
      <c r="I363" s="3">
        <v>6</v>
      </c>
      <c r="J363" s="36" t="s">
        <v>34</v>
      </c>
      <c r="K363" s="3"/>
      <c r="L363" s="3"/>
      <c r="M363" s="3"/>
    </row>
    <row r="364" spans="1:13" hidden="1" x14ac:dyDescent="0.2">
      <c r="A364" s="3" t="s">
        <v>114</v>
      </c>
      <c r="B364" s="19" t="s">
        <v>115</v>
      </c>
      <c r="C364" s="3">
        <v>638628</v>
      </c>
      <c r="D364" s="8" t="s">
        <v>194</v>
      </c>
      <c r="E364" s="8" t="s">
        <v>195</v>
      </c>
      <c r="F364" s="12" t="str">
        <f t="shared" si="10"/>
        <v>Clancy John</v>
      </c>
      <c r="G364" s="3">
        <v>721</v>
      </c>
      <c r="H364" s="8" t="s">
        <v>10</v>
      </c>
      <c r="I364" s="3">
        <v>3</v>
      </c>
      <c r="J364" s="36" t="s">
        <v>35</v>
      </c>
      <c r="K364" s="3"/>
      <c r="L364" s="3"/>
      <c r="M364" s="3"/>
    </row>
    <row r="365" spans="1:13" hidden="1" x14ac:dyDescent="0.2">
      <c r="A365" s="3" t="s">
        <v>19</v>
      </c>
      <c r="B365" s="19" t="s">
        <v>14</v>
      </c>
      <c r="C365" s="3">
        <v>638628</v>
      </c>
      <c r="D365" s="8" t="s">
        <v>194</v>
      </c>
      <c r="E365" s="8" t="s">
        <v>195</v>
      </c>
      <c r="F365" s="12" t="str">
        <f t="shared" si="10"/>
        <v>Clancy John</v>
      </c>
      <c r="G365" s="9">
        <v>721</v>
      </c>
      <c r="H365" s="10" t="s">
        <v>10</v>
      </c>
      <c r="I365" s="3">
        <v>0</v>
      </c>
      <c r="J365" s="36" t="s">
        <v>35</v>
      </c>
      <c r="K365" s="3"/>
      <c r="L365" s="3"/>
      <c r="M365" s="3"/>
    </row>
    <row r="366" spans="1:13" hidden="1" x14ac:dyDescent="0.2">
      <c r="A366" s="3" t="s">
        <v>36</v>
      </c>
      <c r="B366" s="3" t="s">
        <v>103</v>
      </c>
      <c r="C366" s="3">
        <v>638628</v>
      </c>
      <c r="D366" s="8" t="s">
        <v>194</v>
      </c>
      <c r="E366" s="8" t="s">
        <v>195</v>
      </c>
      <c r="F366" s="12" t="str">
        <f t="shared" si="10"/>
        <v>Clancy John</v>
      </c>
      <c r="G366" s="3">
        <v>721</v>
      </c>
      <c r="H366" s="8" t="s">
        <v>10</v>
      </c>
      <c r="I366" s="3">
        <v>0</v>
      </c>
      <c r="J366" s="36" t="s">
        <v>35</v>
      </c>
      <c r="K366" s="3"/>
      <c r="L366" s="3"/>
      <c r="M366" s="3"/>
    </row>
    <row r="367" spans="1:13" hidden="1" x14ac:dyDescent="0.2">
      <c r="A367" s="3" t="s">
        <v>114</v>
      </c>
      <c r="B367" s="19" t="s">
        <v>115</v>
      </c>
      <c r="C367" s="3">
        <v>638628</v>
      </c>
      <c r="D367" s="8" t="s">
        <v>194</v>
      </c>
      <c r="E367" s="8" t="s">
        <v>195</v>
      </c>
      <c r="F367" s="12" t="str">
        <f t="shared" si="10"/>
        <v>Clancy John</v>
      </c>
      <c r="G367" s="3">
        <v>721</v>
      </c>
      <c r="H367" s="8" t="s">
        <v>10</v>
      </c>
      <c r="I367" s="3">
        <v>1</v>
      </c>
      <c r="J367" s="36" t="s">
        <v>18</v>
      </c>
      <c r="K367" s="3"/>
      <c r="L367" s="3"/>
      <c r="M367" s="3"/>
    </row>
    <row r="368" spans="1:13" hidden="1" x14ac:dyDescent="0.2">
      <c r="A368" s="3" t="s">
        <v>13</v>
      </c>
      <c r="B368" s="19" t="s">
        <v>14</v>
      </c>
      <c r="C368" s="9">
        <v>638628</v>
      </c>
      <c r="D368" s="10" t="s">
        <v>194</v>
      </c>
      <c r="E368" s="10" t="s">
        <v>195</v>
      </c>
      <c r="F368" s="12" t="str">
        <f t="shared" si="10"/>
        <v>Clancy John</v>
      </c>
      <c r="G368" s="3">
        <v>721</v>
      </c>
      <c r="H368" s="8" t="s">
        <v>10</v>
      </c>
      <c r="I368" s="9">
        <v>1</v>
      </c>
      <c r="J368" s="37" t="s">
        <v>18</v>
      </c>
      <c r="K368" s="3"/>
      <c r="L368" s="3"/>
      <c r="M368" s="3"/>
    </row>
    <row r="369" spans="1:13" hidden="1" x14ac:dyDescent="0.2">
      <c r="A369" s="3" t="s">
        <v>13</v>
      </c>
      <c r="B369" s="19" t="s">
        <v>14</v>
      </c>
      <c r="C369" s="6">
        <v>638628</v>
      </c>
      <c r="D369" s="7" t="s">
        <v>194</v>
      </c>
      <c r="E369" s="7" t="s">
        <v>195</v>
      </c>
      <c r="F369" s="12" t="str">
        <f t="shared" si="10"/>
        <v>Clancy John</v>
      </c>
      <c r="G369" s="3">
        <v>721</v>
      </c>
      <c r="H369" s="8" t="s">
        <v>10</v>
      </c>
      <c r="I369" s="6">
        <v>1</v>
      </c>
      <c r="J369" s="36" t="s">
        <v>17</v>
      </c>
      <c r="K369" s="3"/>
      <c r="L369" s="3"/>
      <c r="M369" s="3"/>
    </row>
    <row r="370" spans="1:13" hidden="1" x14ac:dyDescent="0.2">
      <c r="A370" s="3" t="s">
        <v>60</v>
      </c>
      <c r="B370" s="3" t="s">
        <v>103</v>
      </c>
      <c r="C370" s="6">
        <v>638628</v>
      </c>
      <c r="D370" s="7" t="s">
        <v>194</v>
      </c>
      <c r="E370" s="7" t="s">
        <v>195</v>
      </c>
      <c r="F370" s="12" t="str">
        <f t="shared" si="10"/>
        <v>Clancy John</v>
      </c>
      <c r="G370" s="9">
        <v>721</v>
      </c>
      <c r="H370" s="10" t="s">
        <v>10</v>
      </c>
      <c r="I370" s="6">
        <v>1</v>
      </c>
      <c r="J370" s="36" t="s">
        <v>17</v>
      </c>
      <c r="K370" s="3"/>
      <c r="L370" s="3"/>
      <c r="M370" s="3"/>
    </row>
    <row r="371" spans="1:13" x14ac:dyDescent="0.2">
      <c r="A371" s="3"/>
      <c r="B371" s="19" t="s">
        <v>1225</v>
      </c>
      <c r="C371" s="3"/>
      <c r="D371" s="12" t="s">
        <v>477</v>
      </c>
      <c r="E371" s="12" t="s">
        <v>85</v>
      </c>
      <c r="F371" s="12" t="str">
        <f t="shared" si="10"/>
        <v>Liyanage Neville</v>
      </c>
      <c r="G371" s="3">
        <v>721</v>
      </c>
      <c r="H371" s="8" t="s">
        <v>10</v>
      </c>
      <c r="I371" s="13">
        <v>11</v>
      </c>
      <c r="J371" s="41" t="s">
        <v>26</v>
      </c>
      <c r="K371" s="3" t="s">
        <v>12</v>
      </c>
      <c r="L371" s="3"/>
      <c r="M371" s="3"/>
    </row>
    <row r="372" spans="1:13" x14ac:dyDescent="0.2">
      <c r="A372" s="3"/>
      <c r="B372" s="19" t="s">
        <v>1225</v>
      </c>
      <c r="C372" s="3"/>
      <c r="D372" s="12" t="s">
        <v>522</v>
      </c>
      <c r="E372" s="12" t="s">
        <v>140</v>
      </c>
      <c r="F372" s="12" t="str">
        <f t="shared" si="10"/>
        <v>McKean Scott</v>
      </c>
      <c r="G372" s="3">
        <v>721</v>
      </c>
      <c r="H372" s="8" t="s">
        <v>10</v>
      </c>
      <c r="I372" s="13">
        <v>10</v>
      </c>
      <c r="J372" s="41" t="s">
        <v>26</v>
      </c>
      <c r="K372" s="3" t="s">
        <v>12</v>
      </c>
      <c r="L372" s="3"/>
      <c r="M372" s="3"/>
    </row>
    <row r="373" spans="1:13" hidden="1" x14ac:dyDescent="0.2">
      <c r="A373" s="3" t="s">
        <v>75</v>
      </c>
      <c r="B373" s="3" t="s">
        <v>25</v>
      </c>
      <c r="C373" s="3"/>
      <c r="D373" s="3" t="s">
        <v>196</v>
      </c>
      <c r="E373" s="3" t="s">
        <v>197</v>
      </c>
      <c r="F373" s="12" t="str">
        <f t="shared" si="10"/>
        <v>Clarke Troy</v>
      </c>
      <c r="G373" s="6">
        <v>721</v>
      </c>
      <c r="H373" s="3" t="s">
        <v>10</v>
      </c>
      <c r="I373" s="3">
        <v>2</v>
      </c>
      <c r="J373" s="36" t="s">
        <v>55</v>
      </c>
      <c r="K373" s="3" t="s">
        <v>78</v>
      </c>
      <c r="L373" s="3"/>
      <c r="M373" s="3"/>
    </row>
    <row r="374" spans="1:13" hidden="1" x14ac:dyDescent="0.2">
      <c r="A374" s="3" t="s">
        <v>44</v>
      </c>
      <c r="B374" s="19" t="s">
        <v>104</v>
      </c>
      <c r="C374" s="3"/>
      <c r="D374" s="3" t="s">
        <v>196</v>
      </c>
      <c r="E374" s="3" t="s">
        <v>197</v>
      </c>
      <c r="F374" s="12" t="str">
        <f t="shared" si="10"/>
        <v>Clarke Troy</v>
      </c>
      <c r="G374" s="9">
        <v>721</v>
      </c>
      <c r="H374" s="10" t="s">
        <v>10</v>
      </c>
      <c r="I374" s="3">
        <v>10</v>
      </c>
      <c r="J374" s="36" t="s">
        <v>55</v>
      </c>
      <c r="K374" s="3" t="s">
        <v>27</v>
      </c>
      <c r="L374" s="3"/>
      <c r="M374" s="3"/>
    </row>
    <row r="375" spans="1:13" hidden="1" x14ac:dyDescent="0.2">
      <c r="A375" s="3" t="s">
        <v>53</v>
      </c>
      <c r="B375" s="3" t="s">
        <v>103</v>
      </c>
      <c r="C375" s="3"/>
      <c r="D375" s="3" t="s">
        <v>196</v>
      </c>
      <c r="E375" s="3" t="s">
        <v>197</v>
      </c>
      <c r="F375" s="12" t="str">
        <f t="shared" si="10"/>
        <v>Clarke Troy</v>
      </c>
      <c r="G375" s="6">
        <v>721</v>
      </c>
      <c r="H375" s="7" t="s">
        <v>10</v>
      </c>
      <c r="I375" s="3">
        <v>2</v>
      </c>
      <c r="J375" s="36" t="s">
        <v>55</v>
      </c>
      <c r="K375" s="3" t="s">
        <v>27</v>
      </c>
      <c r="L375" s="3"/>
      <c r="M375" s="3"/>
    </row>
    <row r="376" spans="1:13" hidden="1" x14ac:dyDescent="0.2">
      <c r="A376" s="3" t="s">
        <v>44</v>
      </c>
      <c r="B376" s="19" t="s">
        <v>104</v>
      </c>
      <c r="C376" s="3"/>
      <c r="D376" s="3" t="s">
        <v>196</v>
      </c>
      <c r="E376" s="3" t="s">
        <v>197</v>
      </c>
      <c r="F376" s="12" t="str">
        <f t="shared" si="10"/>
        <v>Clarke Troy</v>
      </c>
      <c r="G376" s="9">
        <v>721</v>
      </c>
      <c r="H376" s="10" t="s">
        <v>10</v>
      </c>
      <c r="I376" s="3">
        <v>2</v>
      </c>
      <c r="J376" s="36" t="s">
        <v>68</v>
      </c>
      <c r="K376" s="3" t="s">
        <v>27</v>
      </c>
      <c r="L376" s="3"/>
      <c r="M376" s="3"/>
    </row>
    <row r="377" spans="1:13" hidden="1" x14ac:dyDescent="0.2">
      <c r="A377" s="3" t="s">
        <v>37</v>
      </c>
      <c r="B377" s="3" t="s">
        <v>103</v>
      </c>
      <c r="C377" s="3"/>
      <c r="D377" s="3" t="s">
        <v>196</v>
      </c>
      <c r="E377" s="3" t="s">
        <v>197</v>
      </c>
      <c r="F377" s="12" t="str">
        <f t="shared" si="10"/>
        <v>Clarke Troy</v>
      </c>
      <c r="G377" s="3">
        <v>721</v>
      </c>
      <c r="H377" s="8" t="s">
        <v>10</v>
      </c>
      <c r="I377" s="3">
        <v>3</v>
      </c>
      <c r="J377" s="36" t="s">
        <v>68</v>
      </c>
      <c r="K377" s="3" t="s">
        <v>27</v>
      </c>
      <c r="L377" s="3"/>
      <c r="M377" s="3"/>
    </row>
    <row r="378" spans="1:13" hidden="1" x14ac:dyDescent="0.2">
      <c r="A378" s="3" t="s">
        <v>114</v>
      </c>
      <c r="B378" s="19" t="s">
        <v>115</v>
      </c>
      <c r="C378" s="3">
        <v>751942</v>
      </c>
      <c r="D378" s="3" t="s">
        <v>199</v>
      </c>
      <c r="E378" s="3" t="s">
        <v>200</v>
      </c>
      <c r="F378" s="12" t="str">
        <f t="shared" si="10"/>
        <v>Clements Graeme</v>
      </c>
      <c r="G378" s="3">
        <v>721</v>
      </c>
      <c r="H378" s="8" t="s">
        <v>10</v>
      </c>
      <c r="I378" s="3">
        <v>2</v>
      </c>
      <c r="J378" s="36" t="s">
        <v>28</v>
      </c>
      <c r="K378" s="3"/>
      <c r="L378" s="3"/>
      <c r="M378" s="3"/>
    </row>
    <row r="379" spans="1:13" hidden="1" x14ac:dyDescent="0.2">
      <c r="A379" s="3" t="s">
        <v>114</v>
      </c>
      <c r="B379" s="19" t="s">
        <v>115</v>
      </c>
      <c r="C379" s="3">
        <v>751942</v>
      </c>
      <c r="D379" s="8" t="s">
        <v>199</v>
      </c>
      <c r="E379" s="8" t="s">
        <v>200</v>
      </c>
      <c r="F379" s="12" t="str">
        <f t="shared" si="10"/>
        <v>Clements Graeme</v>
      </c>
      <c r="G379" s="3">
        <v>721</v>
      </c>
      <c r="H379" s="8" t="s">
        <v>10</v>
      </c>
      <c r="I379" s="3">
        <v>6</v>
      </c>
      <c r="J379" s="36" t="s">
        <v>34</v>
      </c>
      <c r="K379" s="3"/>
      <c r="L379" s="3"/>
      <c r="M379" s="3"/>
    </row>
    <row r="380" spans="1:13" hidden="1" x14ac:dyDescent="0.2">
      <c r="A380" s="3" t="s">
        <v>114</v>
      </c>
      <c r="B380" s="19" t="s">
        <v>115</v>
      </c>
      <c r="C380" s="3">
        <v>751942</v>
      </c>
      <c r="D380" s="8" t="s">
        <v>199</v>
      </c>
      <c r="E380" s="8" t="s">
        <v>200</v>
      </c>
      <c r="F380" s="12" t="str">
        <f t="shared" si="10"/>
        <v>Clements Graeme</v>
      </c>
      <c r="G380" s="3">
        <v>721</v>
      </c>
      <c r="H380" s="8" t="s">
        <v>10</v>
      </c>
      <c r="I380" s="3">
        <v>1</v>
      </c>
      <c r="J380" s="36" t="s">
        <v>35</v>
      </c>
      <c r="K380" s="3"/>
      <c r="L380" s="3"/>
      <c r="M380" s="3"/>
    </row>
    <row r="381" spans="1:13" hidden="1" x14ac:dyDescent="0.2">
      <c r="A381" s="1" t="s">
        <v>114</v>
      </c>
      <c r="B381" s="4" t="s">
        <v>115</v>
      </c>
      <c r="C381" s="3">
        <v>751942</v>
      </c>
      <c r="D381" s="2" t="s">
        <v>199</v>
      </c>
      <c r="E381" s="8" t="s">
        <v>200</v>
      </c>
      <c r="F381" s="12" t="str">
        <f t="shared" si="10"/>
        <v>Clements Graeme</v>
      </c>
      <c r="G381" s="3">
        <v>721</v>
      </c>
      <c r="H381" s="8" t="s">
        <v>10</v>
      </c>
      <c r="I381" s="1">
        <v>4</v>
      </c>
      <c r="J381" s="40" t="s">
        <v>62</v>
      </c>
      <c r="K381" s="1"/>
      <c r="L381" s="3"/>
      <c r="M381" s="3"/>
    </row>
    <row r="382" spans="1:13" hidden="1" x14ac:dyDescent="0.2">
      <c r="A382" s="31" t="s">
        <v>1269</v>
      </c>
      <c r="B382" s="32" t="s">
        <v>1249</v>
      </c>
      <c r="C382" s="32">
        <v>751942</v>
      </c>
      <c r="D382" s="33" t="s">
        <v>199</v>
      </c>
      <c r="E382" s="3" t="s">
        <v>200</v>
      </c>
      <c r="F382" s="12" t="str">
        <f t="shared" si="10"/>
        <v>Clements Graeme</v>
      </c>
      <c r="G382" s="32">
        <v>721</v>
      </c>
      <c r="H382" s="33" t="s">
        <v>10</v>
      </c>
      <c r="I382" s="32">
        <v>6</v>
      </c>
      <c r="J382" s="38" t="s">
        <v>1324</v>
      </c>
      <c r="K382" s="32"/>
      <c r="L382" s="3"/>
      <c r="M382" s="3"/>
    </row>
    <row r="383" spans="1:13" hidden="1" x14ac:dyDescent="0.2">
      <c r="A383" s="3" t="s">
        <v>58</v>
      </c>
      <c r="B383" s="19" t="s">
        <v>104</v>
      </c>
      <c r="C383" s="6">
        <v>227</v>
      </c>
      <c r="D383" s="7" t="s">
        <v>201</v>
      </c>
      <c r="E383" s="7" t="s">
        <v>59</v>
      </c>
      <c r="F383" s="12" t="str">
        <f t="shared" si="10"/>
        <v>Coghlan Matthew</v>
      </c>
      <c r="G383" s="9">
        <v>721</v>
      </c>
      <c r="H383" s="10" t="s">
        <v>10</v>
      </c>
      <c r="I383" s="6">
        <v>2</v>
      </c>
      <c r="J383" s="36" t="s">
        <v>17</v>
      </c>
      <c r="K383" s="3"/>
      <c r="L383" s="3"/>
      <c r="M383" s="3"/>
    </row>
    <row r="384" spans="1:13" hidden="1" x14ac:dyDescent="0.2">
      <c r="A384" s="3" t="s">
        <v>60</v>
      </c>
      <c r="B384" s="3" t="s">
        <v>103</v>
      </c>
      <c r="C384" s="6">
        <v>227</v>
      </c>
      <c r="D384" s="7" t="s">
        <v>201</v>
      </c>
      <c r="E384" s="7" t="s">
        <v>59</v>
      </c>
      <c r="F384" s="12" t="str">
        <f t="shared" si="10"/>
        <v>Coghlan Matthew</v>
      </c>
      <c r="G384" s="3">
        <v>721</v>
      </c>
      <c r="H384" s="8" t="s">
        <v>10</v>
      </c>
      <c r="I384" s="6">
        <v>3</v>
      </c>
      <c r="J384" s="36" t="s">
        <v>17</v>
      </c>
      <c r="K384" s="3"/>
      <c r="L384" s="3"/>
      <c r="M384" s="3"/>
    </row>
    <row r="385" spans="1:13" hidden="1" x14ac:dyDescent="0.2">
      <c r="A385" s="3" t="s">
        <v>31</v>
      </c>
      <c r="B385" s="19" t="s">
        <v>1225</v>
      </c>
      <c r="C385" s="6">
        <v>227</v>
      </c>
      <c r="D385" s="7" t="s">
        <v>201</v>
      </c>
      <c r="E385" s="7" t="s">
        <v>59</v>
      </c>
      <c r="F385" s="12" t="str">
        <f t="shared" si="10"/>
        <v>Coghlan Matthew</v>
      </c>
      <c r="G385" s="3">
        <v>721</v>
      </c>
      <c r="H385" s="8" t="s">
        <v>10</v>
      </c>
      <c r="I385" s="6">
        <v>4</v>
      </c>
      <c r="J385" s="36" t="s">
        <v>17</v>
      </c>
      <c r="K385" s="3"/>
      <c r="L385" s="3"/>
      <c r="M385" s="3"/>
    </row>
    <row r="386" spans="1:13" hidden="1" x14ac:dyDescent="0.2">
      <c r="A386" s="1" t="s">
        <v>60</v>
      </c>
      <c r="B386" s="3" t="s">
        <v>103</v>
      </c>
      <c r="C386" s="6">
        <v>227</v>
      </c>
      <c r="D386" s="2" t="s">
        <v>201</v>
      </c>
      <c r="E386" s="7" t="s">
        <v>59</v>
      </c>
      <c r="F386" s="12" t="str">
        <f t="shared" si="10"/>
        <v>Coghlan Matthew</v>
      </c>
      <c r="G386" s="3">
        <v>721</v>
      </c>
      <c r="H386" s="8" t="s">
        <v>10</v>
      </c>
      <c r="I386" s="1">
        <v>12</v>
      </c>
      <c r="J386" s="40" t="s">
        <v>62</v>
      </c>
      <c r="K386" s="1"/>
      <c r="L386" s="15"/>
      <c r="M386" s="3"/>
    </row>
    <row r="387" spans="1:13" hidden="1" x14ac:dyDescent="0.2">
      <c r="A387" s="31" t="s">
        <v>1266</v>
      </c>
      <c r="B387" s="3" t="s">
        <v>103</v>
      </c>
      <c r="C387" s="32">
        <v>227</v>
      </c>
      <c r="D387" s="33" t="s">
        <v>201</v>
      </c>
      <c r="E387" s="7" t="s">
        <v>59</v>
      </c>
      <c r="F387" s="12" t="str">
        <f t="shared" si="10"/>
        <v>Coghlan Matthew</v>
      </c>
      <c r="G387" s="32">
        <v>721</v>
      </c>
      <c r="H387" s="33" t="s">
        <v>10</v>
      </c>
      <c r="I387" s="32">
        <v>5</v>
      </c>
      <c r="J387" s="38" t="s">
        <v>1324</v>
      </c>
      <c r="K387" s="32"/>
      <c r="L387" s="3"/>
      <c r="M387" s="3"/>
    </row>
    <row r="388" spans="1:13" hidden="1" x14ac:dyDescent="0.2">
      <c r="A388" s="31" t="s">
        <v>40</v>
      </c>
      <c r="B388" s="19" t="s">
        <v>1225</v>
      </c>
      <c r="C388" s="32">
        <v>227</v>
      </c>
      <c r="D388" s="33" t="s">
        <v>201</v>
      </c>
      <c r="E388" s="7" t="s">
        <v>59</v>
      </c>
      <c r="F388" s="12" t="str">
        <f t="shared" si="10"/>
        <v>Coghlan Matthew</v>
      </c>
      <c r="G388" s="32">
        <v>721</v>
      </c>
      <c r="H388" s="33" t="s">
        <v>10</v>
      </c>
      <c r="I388" s="32">
        <v>1</v>
      </c>
      <c r="J388" s="38" t="s">
        <v>1324</v>
      </c>
      <c r="K388" s="32"/>
      <c r="L388" s="3"/>
      <c r="M388" s="3"/>
    </row>
    <row r="389" spans="1:13" hidden="1" x14ac:dyDescent="0.2">
      <c r="A389" s="31" t="s">
        <v>40</v>
      </c>
      <c r="B389" s="19" t="s">
        <v>1225</v>
      </c>
      <c r="C389" s="32">
        <v>227</v>
      </c>
      <c r="D389" s="33" t="s">
        <v>201</v>
      </c>
      <c r="E389" s="7" t="s">
        <v>59</v>
      </c>
      <c r="F389" s="12" t="str">
        <f t="shared" si="10"/>
        <v>Coghlan Matthew</v>
      </c>
      <c r="G389" s="32">
        <v>721</v>
      </c>
      <c r="H389" s="33" t="s">
        <v>10</v>
      </c>
      <c r="I389" s="32">
        <v>2</v>
      </c>
      <c r="J389" s="38" t="s">
        <v>1324</v>
      </c>
      <c r="K389" s="32"/>
      <c r="L389" s="3"/>
      <c r="M389" s="3"/>
    </row>
    <row r="390" spans="1:13" hidden="1" x14ac:dyDescent="0.2">
      <c r="A390" s="3" t="s">
        <v>75</v>
      </c>
      <c r="B390" s="3" t="s">
        <v>25</v>
      </c>
      <c r="C390" s="3"/>
      <c r="D390" s="3" t="s">
        <v>202</v>
      </c>
      <c r="E390" s="3" t="s">
        <v>203</v>
      </c>
      <c r="F390" s="12" t="str">
        <f t="shared" si="10"/>
        <v>Coleman Kyle</v>
      </c>
      <c r="G390" s="3">
        <v>721</v>
      </c>
      <c r="H390" s="8" t="s">
        <v>10</v>
      </c>
      <c r="I390" s="3">
        <v>1</v>
      </c>
      <c r="J390" s="36" t="s">
        <v>55</v>
      </c>
      <c r="K390" s="3" t="s">
        <v>78</v>
      </c>
      <c r="L390" s="3"/>
      <c r="M390" s="3"/>
    </row>
    <row r="391" spans="1:13" hidden="1" x14ac:dyDescent="0.2">
      <c r="A391" s="3" t="s">
        <v>44</v>
      </c>
      <c r="B391" s="19" t="s">
        <v>104</v>
      </c>
      <c r="C391" s="3"/>
      <c r="D391" s="3" t="s">
        <v>202</v>
      </c>
      <c r="E391" s="3" t="s">
        <v>203</v>
      </c>
      <c r="F391" s="12" t="str">
        <f t="shared" si="10"/>
        <v>Coleman Kyle</v>
      </c>
      <c r="G391" s="3">
        <v>721</v>
      </c>
      <c r="H391" s="8" t="s">
        <v>10</v>
      </c>
      <c r="I391" s="3">
        <v>1</v>
      </c>
      <c r="J391" s="36" t="s">
        <v>55</v>
      </c>
      <c r="K391" s="3" t="s">
        <v>27</v>
      </c>
      <c r="L391" s="3"/>
      <c r="M391" s="3"/>
    </row>
    <row r="392" spans="1:13" hidden="1" x14ac:dyDescent="0.2">
      <c r="A392" s="3" t="s">
        <v>98</v>
      </c>
      <c r="B392" s="3" t="s">
        <v>98</v>
      </c>
      <c r="C392" s="3"/>
      <c r="D392" s="3" t="s">
        <v>204</v>
      </c>
      <c r="E392" s="3" t="s">
        <v>205</v>
      </c>
      <c r="F392" s="12" t="str">
        <f t="shared" si="10"/>
        <v>Collins Mark</v>
      </c>
      <c r="G392" s="3">
        <v>721</v>
      </c>
      <c r="H392" s="8" t="s">
        <v>10</v>
      </c>
      <c r="I392" s="3">
        <v>5</v>
      </c>
      <c r="J392" s="36" t="s">
        <v>55</v>
      </c>
      <c r="K392" s="3" t="s">
        <v>27</v>
      </c>
      <c r="L392" s="3"/>
      <c r="M392" s="3"/>
    </row>
    <row r="393" spans="1:13" hidden="1" x14ac:dyDescent="0.2">
      <c r="A393" s="3" t="s">
        <v>25</v>
      </c>
      <c r="B393" s="3" t="s">
        <v>25</v>
      </c>
      <c r="C393" s="3"/>
      <c r="D393" s="3" t="s">
        <v>204</v>
      </c>
      <c r="E393" s="3" t="s">
        <v>205</v>
      </c>
      <c r="F393" s="12" t="str">
        <f t="shared" si="10"/>
        <v>Collins Mark</v>
      </c>
      <c r="G393" s="3">
        <v>721</v>
      </c>
      <c r="H393" s="8" t="s">
        <v>10</v>
      </c>
      <c r="I393" s="3">
        <v>1</v>
      </c>
      <c r="J393" s="36" t="s">
        <v>68</v>
      </c>
      <c r="K393" s="3"/>
      <c r="L393" s="3"/>
      <c r="M393" s="3"/>
    </row>
    <row r="394" spans="1:13" hidden="1" x14ac:dyDescent="0.2">
      <c r="A394" s="3" t="s">
        <v>44</v>
      </c>
      <c r="B394" s="19" t="s">
        <v>104</v>
      </c>
      <c r="C394" s="3"/>
      <c r="D394" s="3" t="s">
        <v>204</v>
      </c>
      <c r="E394" s="3" t="s">
        <v>205</v>
      </c>
      <c r="F394" s="12" t="str">
        <f t="shared" si="10"/>
        <v>Collins Mark</v>
      </c>
      <c r="G394" s="3">
        <v>721</v>
      </c>
      <c r="H394" s="8" t="s">
        <v>10</v>
      </c>
      <c r="I394" s="3">
        <v>1</v>
      </c>
      <c r="J394" s="36" t="s">
        <v>68</v>
      </c>
      <c r="K394" s="3" t="s">
        <v>27</v>
      </c>
      <c r="L394" s="3"/>
      <c r="M394" s="3"/>
    </row>
    <row r="395" spans="1:13" hidden="1" x14ac:dyDescent="0.2">
      <c r="A395" s="3" t="s">
        <v>37</v>
      </c>
      <c r="B395" s="3" t="s">
        <v>103</v>
      </c>
      <c r="C395" s="3"/>
      <c r="D395" s="3" t="s">
        <v>204</v>
      </c>
      <c r="E395" s="3" t="s">
        <v>205</v>
      </c>
      <c r="F395" s="12" t="str">
        <f t="shared" si="10"/>
        <v>Collins Mark</v>
      </c>
      <c r="G395" s="3">
        <v>721</v>
      </c>
      <c r="H395" s="8" t="s">
        <v>10</v>
      </c>
      <c r="I395" s="3">
        <v>2</v>
      </c>
      <c r="J395" s="36" t="s">
        <v>68</v>
      </c>
      <c r="K395" s="3" t="s">
        <v>27</v>
      </c>
      <c r="L395" s="3"/>
      <c r="M395" s="3"/>
    </row>
    <row r="396" spans="1:13" x14ac:dyDescent="0.2">
      <c r="A396" s="3"/>
      <c r="B396" s="19" t="s">
        <v>1225</v>
      </c>
      <c r="C396" s="9">
        <v>572775</v>
      </c>
      <c r="D396" s="12" t="s">
        <v>561</v>
      </c>
      <c r="E396" s="12" t="s">
        <v>562</v>
      </c>
      <c r="F396" s="12" t="str">
        <f t="shared" si="10"/>
        <v>Niven Keith</v>
      </c>
      <c r="G396" s="9">
        <v>721</v>
      </c>
      <c r="H396" s="10" t="s">
        <v>10</v>
      </c>
      <c r="I396" s="13">
        <v>5</v>
      </c>
      <c r="J396" s="41" t="s">
        <v>26</v>
      </c>
      <c r="K396" s="3" t="s">
        <v>12</v>
      </c>
      <c r="L396" s="3"/>
      <c r="M396" s="3"/>
    </row>
    <row r="397" spans="1:13" hidden="1" x14ac:dyDescent="0.2">
      <c r="A397" s="3" t="s">
        <v>13</v>
      </c>
      <c r="B397" s="19" t="s">
        <v>14</v>
      </c>
      <c r="C397" s="9">
        <v>751897</v>
      </c>
      <c r="D397" s="10" t="s">
        <v>206</v>
      </c>
      <c r="E397" s="10" t="s">
        <v>158</v>
      </c>
      <c r="F397" s="12" t="str">
        <f t="shared" si="10"/>
        <v>Conlan Dean</v>
      </c>
      <c r="G397" s="3">
        <v>721</v>
      </c>
      <c r="H397" s="8" t="s">
        <v>10</v>
      </c>
      <c r="I397" s="9">
        <v>3</v>
      </c>
      <c r="J397" s="37" t="s">
        <v>18</v>
      </c>
      <c r="K397" s="3"/>
      <c r="L397" s="3"/>
      <c r="M397" s="3"/>
    </row>
    <row r="398" spans="1:13" hidden="1" x14ac:dyDescent="0.2">
      <c r="A398" s="3"/>
      <c r="B398" s="19" t="s">
        <v>1225</v>
      </c>
      <c r="C398" s="3"/>
      <c r="D398" s="12" t="s">
        <v>207</v>
      </c>
      <c r="E398" s="12" t="s">
        <v>135</v>
      </c>
      <c r="F398" s="12" t="str">
        <f t="shared" si="10"/>
        <v>Connell Stuart</v>
      </c>
      <c r="G398" s="3">
        <v>721</v>
      </c>
      <c r="H398" s="8" t="s">
        <v>10</v>
      </c>
      <c r="I398" s="18">
        <v>6</v>
      </c>
      <c r="J398" s="39" t="s">
        <v>146</v>
      </c>
      <c r="K398" s="3" t="s">
        <v>12</v>
      </c>
      <c r="L398" s="3"/>
      <c r="M398" s="3"/>
    </row>
    <row r="399" spans="1:13" hidden="1" x14ac:dyDescent="0.2">
      <c r="A399" s="3"/>
      <c r="B399" s="19" t="s">
        <v>1225</v>
      </c>
      <c r="C399" s="3"/>
      <c r="D399" s="12" t="s">
        <v>207</v>
      </c>
      <c r="E399" s="12" t="s">
        <v>135</v>
      </c>
      <c r="F399" s="12" t="str">
        <f t="shared" si="10"/>
        <v>Connell Stuart</v>
      </c>
      <c r="G399" s="3">
        <v>721</v>
      </c>
      <c r="H399" s="8" t="s">
        <v>10</v>
      </c>
      <c r="I399" s="18">
        <v>14</v>
      </c>
      <c r="J399" s="39" t="s">
        <v>208</v>
      </c>
      <c r="K399" s="3" t="s">
        <v>12</v>
      </c>
      <c r="L399" s="3"/>
      <c r="M399" s="3"/>
    </row>
    <row r="400" spans="1:13" hidden="1" x14ac:dyDescent="0.2">
      <c r="A400" s="3"/>
      <c r="B400" s="19" t="s">
        <v>1225</v>
      </c>
      <c r="C400" s="3"/>
      <c r="D400" s="12" t="s">
        <v>207</v>
      </c>
      <c r="E400" s="12" t="s">
        <v>135</v>
      </c>
      <c r="F400" s="12" t="str">
        <f t="shared" si="10"/>
        <v>Connell Stuart</v>
      </c>
      <c r="G400" s="3">
        <v>721</v>
      </c>
      <c r="H400" s="8" t="s">
        <v>10</v>
      </c>
      <c r="I400" s="18">
        <v>12</v>
      </c>
      <c r="J400" s="39" t="s">
        <v>210</v>
      </c>
      <c r="K400" s="3" t="s">
        <v>12</v>
      </c>
      <c r="L400" s="3"/>
      <c r="M400" s="3"/>
    </row>
    <row r="401" spans="1:13" hidden="1" x14ac:dyDescent="0.2">
      <c r="A401" s="3"/>
      <c r="B401" s="19" t="s">
        <v>1225</v>
      </c>
      <c r="C401" s="3"/>
      <c r="D401" s="12" t="s">
        <v>207</v>
      </c>
      <c r="E401" s="12" t="s">
        <v>135</v>
      </c>
      <c r="F401" s="12" t="str">
        <f t="shared" si="10"/>
        <v>Connell Stuart</v>
      </c>
      <c r="G401" s="9">
        <v>721</v>
      </c>
      <c r="H401" s="10" t="s">
        <v>10</v>
      </c>
      <c r="I401" s="18">
        <v>12</v>
      </c>
      <c r="J401" s="39" t="s">
        <v>153</v>
      </c>
      <c r="K401" s="3" t="s">
        <v>12</v>
      </c>
      <c r="L401" s="3"/>
      <c r="M401" s="3"/>
    </row>
    <row r="402" spans="1:13" hidden="1" x14ac:dyDescent="0.2">
      <c r="A402" s="3"/>
      <c r="B402" s="19" t="s">
        <v>1225</v>
      </c>
      <c r="C402" s="3"/>
      <c r="D402" s="12" t="s">
        <v>207</v>
      </c>
      <c r="E402" s="12" t="s">
        <v>135</v>
      </c>
      <c r="F402" s="12" t="str">
        <f t="shared" si="10"/>
        <v>Connell Stuart</v>
      </c>
      <c r="G402" s="9">
        <v>721</v>
      </c>
      <c r="H402" s="10" t="s">
        <v>10</v>
      </c>
      <c r="I402" s="18">
        <v>13</v>
      </c>
      <c r="J402" s="39" t="s">
        <v>209</v>
      </c>
      <c r="K402" s="3" t="s">
        <v>12</v>
      </c>
      <c r="L402" s="3"/>
      <c r="M402" s="3"/>
    </row>
    <row r="403" spans="1:13" hidden="1" x14ac:dyDescent="0.2">
      <c r="A403" s="3"/>
      <c r="B403" s="19" t="s">
        <v>1225</v>
      </c>
      <c r="C403" s="3"/>
      <c r="D403" s="12" t="s">
        <v>207</v>
      </c>
      <c r="E403" s="12" t="s">
        <v>135</v>
      </c>
      <c r="F403" s="12" t="str">
        <f t="shared" si="10"/>
        <v>Connell Stuart</v>
      </c>
      <c r="G403" s="3">
        <v>721</v>
      </c>
      <c r="H403" s="8" t="s">
        <v>10</v>
      </c>
      <c r="I403" s="18">
        <v>10</v>
      </c>
      <c r="J403" s="39" t="s">
        <v>211</v>
      </c>
      <c r="K403" s="3" t="s">
        <v>12</v>
      </c>
      <c r="L403" s="3"/>
      <c r="M403" s="3"/>
    </row>
    <row r="404" spans="1:13" hidden="1" x14ac:dyDescent="0.2">
      <c r="A404" s="11" t="s">
        <v>7</v>
      </c>
      <c r="B404" s="1" t="s">
        <v>1225</v>
      </c>
      <c r="C404" s="1"/>
      <c r="D404" s="12" t="s">
        <v>207</v>
      </c>
      <c r="E404" s="12" t="s">
        <v>135</v>
      </c>
      <c r="F404" s="12" t="str">
        <f t="shared" si="10"/>
        <v>Connell Stuart</v>
      </c>
      <c r="G404" s="9">
        <v>721</v>
      </c>
      <c r="H404" s="10" t="s">
        <v>10</v>
      </c>
      <c r="I404" s="18">
        <v>10</v>
      </c>
      <c r="J404" s="39" t="s">
        <v>52</v>
      </c>
      <c r="K404" s="3" t="s">
        <v>12</v>
      </c>
      <c r="L404" s="3"/>
      <c r="M404" s="3"/>
    </row>
    <row r="405" spans="1:13" hidden="1" x14ac:dyDescent="0.2">
      <c r="A405" s="3" t="s">
        <v>25</v>
      </c>
      <c r="B405" s="3" t="s">
        <v>25</v>
      </c>
      <c r="C405" s="3"/>
      <c r="D405" s="12" t="s">
        <v>207</v>
      </c>
      <c r="E405" s="12" t="s">
        <v>135</v>
      </c>
      <c r="F405" s="12" t="str">
        <f t="shared" si="10"/>
        <v>Connell Stuart</v>
      </c>
      <c r="G405" s="3">
        <v>721</v>
      </c>
      <c r="H405" s="8" t="s">
        <v>10</v>
      </c>
      <c r="I405" s="3">
        <v>2</v>
      </c>
      <c r="J405" s="36" t="s">
        <v>68</v>
      </c>
      <c r="K405" s="3"/>
      <c r="L405" s="3"/>
      <c r="M405" s="3"/>
    </row>
    <row r="406" spans="1:13" hidden="1" x14ac:dyDescent="0.2">
      <c r="A406" s="19" t="s">
        <v>51</v>
      </c>
      <c r="B406" s="1" t="s">
        <v>1225</v>
      </c>
      <c r="C406" s="3"/>
      <c r="D406" s="12" t="s">
        <v>207</v>
      </c>
      <c r="E406" s="12" t="s">
        <v>135</v>
      </c>
      <c r="F406" s="12" t="str">
        <f t="shared" si="10"/>
        <v>Connell Stuart</v>
      </c>
      <c r="G406" s="9">
        <v>721</v>
      </c>
      <c r="H406" s="10" t="s">
        <v>10</v>
      </c>
      <c r="I406" s="3">
        <v>10</v>
      </c>
      <c r="J406" s="36" t="s">
        <v>68</v>
      </c>
      <c r="K406" s="3"/>
      <c r="L406" s="3"/>
      <c r="M406" s="3"/>
    </row>
    <row r="407" spans="1:13" x14ac:dyDescent="0.2">
      <c r="A407" s="3"/>
      <c r="B407" s="19" t="s">
        <v>1225</v>
      </c>
      <c r="C407" s="3"/>
      <c r="D407" s="12" t="s">
        <v>592</v>
      </c>
      <c r="E407" s="12" t="s">
        <v>581</v>
      </c>
      <c r="F407" s="12" t="str">
        <f t="shared" si="10"/>
        <v>Perera Kumadu</v>
      </c>
      <c r="G407" s="3">
        <v>721</v>
      </c>
      <c r="H407" s="8" t="s">
        <v>10</v>
      </c>
      <c r="I407" s="13">
        <v>1</v>
      </c>
      <c r="J407" s="41" t="s">
        <v>26</v>
      </c>
      <c r="K407" s="3" t="s">
        <v>12</v>
      </c>
      <c r="L407" s="3"/>
      <c r="M407" s="3"/>
    </row>
    <row r="408" spans="1:13" hidden="1" x14ac:dyDescent="0.2">
      <c r="A408" s="3" t="s">
        <v>37</v>
      </c>
      <c r="B408" s="3" t="s">
        <v>103</v>
      </c>
      <c r="C408" s="3"/>
      <c r="D408" s="12" t="s">
        <v>207</v>
      </c>
      <c r="E408" s="12" t="s">
        <v>135</v>
      </c>
      <c r="F408" s="12" t="str">
        <f t="shared" si="10"/>
        <v>Connell Stuart</v>
      </c>
      <c r="G408" s="3">
        <v>721</v>
      </c>
      <c r="H408" s="8" t="s">
        <v>10</v>
      </c>
      <c r="I408" s="3">
        <v>2</v>
      </c>
      <c r="J408" s="36" t="s">
        <v>24</v>
      </c>
      <c r="K408" s="3"/>
      <c r="L408" s="3"/>
      <c r="M408" s="3"/>
    </row>
    <row r="409" spans="1:13" hidden="1" x14ac:dyDescent="0.2">
      <c r="A409" s="19" t="s">
        <v>51</v>
      </c>
      <c r="B409" s="1" t="s">
        <v>1225</v>
      </c>
      <c r="C409" s="1"/>
      <c r="D409" s="12" t="s">
        <v>207</v>
      </c>
      <c r="E409" s="12" t="s">
        <v>135</v>
      </c>
      <c r="F409" s="12" t="str">
        <f t="shared" si="10"/>
        <v>Connell Stuart</v>
      </c>
      <c r="G409" s="3">
        <v>721</v>
      </c>
      <c r="H409" s="8" t="s">
        <v>10</v>
      </c>
      <c r="I409" s="18">
        <v>8</v>
      </c>
      <c r="J409" s="39" t="s">
        <v>24</v>
      </c>
      <c r="K409" s="3" t="s">
        <v>12</v>
      </c>
      <c r="L409" s="15"/>
      <c r="M409" s="3"/>
    </row>
    <row r="410" spans="1:13" hidden="1" x14ac:dyDescent="0.2">
      <c r="A410" s="3" t="s">
        <v>19</v>
      </c>
      <c r="B410" s="19" t="s">
        <v>14</v>
      </c>
      <c r="C410" s="3">
        <v>701017</v>
      </c>
      <c r="D410" s="8" t="s">
        <v>212</v>
      </c>
      <c r="E410" s="8" t="s">
        <v>213</v>
      </c>
      <c r="F410" s="12" t="str">
        <f t="shared" si="10"/>
        <v>Connolly Joe</v>
      </c>
      <c r="G410" s="3">
        <v>721</v>
      </c>
      <c r="H410" s="8" t="s">
        <v>10</v>
      </c>
      <c r="I410" s="3">
        <v>1</v>
      </c>
      <c r="J410" s="36" t="s">
        <v>35</v>
      </c>
      <c r="K410" s="3"/>
      <c r="L410" s="3"/>
      <c r="M410" s="3"/>
    </row>
    <row r="411" spans="1:13" hidden="1" x14ac:dyDescent="0.2">
      <c r="A411" s="3" t="s">
        <v>110</v>
      </c>
      <c r="B411" s="19" t="s">
        <v>14</v>
      </c>
      <c r="C411" s="3"/>
      <c r="D411" s="3" t="s">
        <v>214</v>
      </c>
      <c r="E411" s="3" t="s">
        <v>215</v>
      </c>
      <c r="F411" s="12" t="str">
        <f t="shared" si="10"/>
        <v>Contessotto G</v>
      </c>
      <c r="G411" s="6">
        <v>721</v>
      </c>
      <c r="H411" s="3" t="s">
        <v>10</v>
      </c>
      <c r="I411" s="3">
        <v>1</v>
      </c>
      <c r="J411" s="36" t="s">
        <v>11</v>
      </c>
      <c r="K411" s="3"/>
      <c r="L411" s="3"/>
      <c r="M411" s="3"/>
    </row>
    <row r="412" spans="1:13" hidden="1" x14ac:dyDescent="0.2">
      <c r="A412" s="1" t="s">
        <v>13</v>
      </c>
      <c r="B412" s="4" t="s">
        <v>14</v>
      </c>
      <c r="C412" s="1"/>
      <c r="D412" s="2" t="s">
        <v>216</v>
      </c>
      <c r="E412" s="2" t="s">
        <v>217</v>
      </c>
      <c r="F412" s="12" t="str">
        <f t="shared" si="10"/>
        <v>Contin N</v>
      </c>
      <c r="G412" s="6">
        <v>721</v>
      </c>
      <c r="H412" s="7" t="s">
        <v>10</v>
      </c>
      <c r="I412" s="1">
        <v>7</v>
      </c>
      <c r="J412" s="40" t="s">
        <v>62</v>
      </c>
      <c r="K412" s="1"/>
      <c r="L412" s="3"/>
      <c r="M412" s="3"/>
    </row>
    <row r="413" spans="1:13" hidden="1" x14ac:dyDescent="0.2">
      <c r="A413" s="3" t="s">
        <v>13</v>
      </c>
      <c r="B413" s="19" t="s">
        <v>14</v>
      </c>
      <c r="C413" s="6">
        <v>628281</v>
      </c>
      <c r="D413" s="7" t="s">
        <v>218</v>
      </c>
      <c r="E413" s="7" t="s">
        <v>219</v>
      </c>
      <c r="F413" s="12" t="str">
        <f t="shared" si="10"/>
        <v>Cooney Nicholas</v>
      </c>
      <c r="G413" s="9">
        <v>721</v>
      </c>
      <c r="H413" s="10" t="s">
        <v>10</v>
      </c>
      <c r="I413" s="6">
        <v>1</v>
      </c>
      <c r="J413" s="36" t="s">
        <v>17</v>
      </c>
      <c r="K413" s="3"/>
      <c r="L413" s="3"/>
      <c r="M413" s="3"/>
    </row>
    <row r="414" spans="1:13" hidden="1" x14ac:dyDescent="0.2">
      <c r="A414" s="3" t="s">
        <v>114</v>
      </c>
      <c r="B414" s="19" t="s">
        <v>115</v>
      </c>
      <c r="C414" s="3">
        <v>1005148</v>
      </c>
      <c r="D414" s="8" t="s">
        <v>220</v>
      </c>
      <c r="E414" s="8" t="s">
        <v>170</v>
      </c>
      <c r="F414" s="12" t="str">
        <f t="shared" si="10"/>
        <v>Cooper David</v>
      </c>
      <c r="G414" s="3">
        <v>721</v>
      </c>
      <c r="H414" s="8" t="s">
        <v>10</v>
      </c>
      <c r="I414" s="3">
        <v>7</v>
      </c>
      <c r="J414" s="36" t="s">
        <v>17</v>
      </c>
      <c r="K414" s="3"/>
      <c r="L414" s="3"/>
      <c r="M414" s="3"/>
    </row>
    <row r="415" spans="1:13" hidden="1" x14ac:dyDescent="0.2">
      <c r="A415" s="1" t="s">
        <v>114</v>
      </c>
      <c r="B415" s="4" t="s">
        <v>115</v>
      </c>
      <c r="C415" s="3">
        <v>1005148</v>
      </c>
      <c r="D415" s="2" t="s">
        <v>220</v>
      </c>
      <c r="E415" s="8" t="s">
        <v>170</v>
      </c>
      <c r="F415" s="12" t="str">
        <f t="shared" si="10"/>
        <v>Cooper David</v>
      </c>
      <c r="G415" s="3">
        <v>721</v>
      </c>
      <c r="H415" s="8" t="s">
        <v>10</v>
      </c>
      <c r="I415" s="1">
        <v>5</v>
      </c>
      <c r="J415" s="40" t="s">
        <v>62</v>
      </c>
      <c r="K415" s="1"/>
      <c r="L415" s="3"/>
      <c r="M415" s="3"/>
    </row>
    <row r="416" spans="1:13" hidden="1" x14ac:dyDescent="0.2">
      <c r="A416" s="31" t="s">
        <v>1269</v>
      </c>
      <c r="B416" s="32" t="s">
        <v>1249</v>
      </c>
      <c r="C416" s="32">
        <v>1005148</v>
      </c>
      <c r="D416" s="33" t="s">
        <v>220</v>
      </c>
      <c r="E416" s="8" t="s">
        <v>170</v>
      </c>
      <c r="F416" s="12" t="str">
        <f t="shared" si="10"/>
        <v>Cooper David</v>
      </c>
      <c r="G416" s="32">
        <v>721</v>
      </c>
      <c r="H416" s="33" t="s">
        <v>10</v>
      </c>
      <c r="I416" s="32">
        <v>8</v>
      </c>
      <c r="J416" s="38" t="s">
        <v>1324</v>
      </c>
      <c r="K416" s="32"/>
      <c r="L416" s="3"/>
      <c r="M416" s="3"/>
    </row>
    <row r="417" spans="1:13" hidden="1" x14ac:dyDescent="0.2">
      <c r="A417" s="31" t="s">
        <v>1268</v>
      </c>
      <c r="B417" s="32" t="s">
        <v>1239</v>
      </c>
      <c r="C417" s="32">
        <v>1005148</v>
      </c>
      <c r="D417" s="33" t="s">
        <v>220</v>
      </c>
      <c r="E417" s="8" t="s">
        <v>170</v>
      </c>
      <c r="F417" s="12" t="str">
        <f t="shared" si="10"/>
        <v>Cooper David</v>
      </c>
      <c r="G417" s="32">
        <v>721</v>
      </c>
      <c r="H417" s="33" t="s">
        <v>10</v>
      </c>
      <c r="I417" s="32">
        <v>6</v>
      </c>
      <c r="J417" s="38" t="s">
        <v>1324</v>
      </c>
      <c r="K417" s="32"/>
      <c r="L417" s="3"/>
      <c r="M417" s="3"/>
    </row>
    <row r="418" spans="1:13" hidden="1" x14ac:dyDescent="0.2">
      <c r="A418" s="3" t="s">
        <v>45</v>
      </c>
      <c r="B418" s="19" t="s">
        <v>104</v>
      </c>
      <c r="C418" s="3">
        <v>637508</v>
      </c>
      <c r="D418" s="3" t="s">
        <v>221</v>
      </c>
      <c r="E418" s="8" t="s">
        <v>130</v>
      </c>
      <c r="F418" s="12" t="str">
        <f t="shared" si="10"/>
        <v>Cox Adrian</v>
      </c>
      <c r="G418" s="3">
        <v>721</v>
      </c>
      <c r="H418" s="8" t="s">
        <v>10</v>
      </c>
      <c r="I418" s="3">
        <v>4</v>
      </c>
      <c r="J418" s="36" t="s">
        <v>28</v>
      </c>
      <c r="K418" s="3"/>
      <c r="L418" s="1"/>
      <c r="M418" s="3"/>
    </row>
    <row r="419" spans="1:13" hidden="1" x14ac:dyDescent="0.2">
      <c r="A419" s="3" t="s">
        <v>14</v>
      </c>
      <c r="B419" s="3" t="s">
        <v>14</v>
      </c>
      <c r="C419" s="3"/>
      <c r="D419" s="3" t="s">
        <v>221</v>
      </c>
      <c r="E419" s="3" t="s">
        <v>80</v>
      </c>
      <c r="F419" s="12" t="str">
        <f t="shared" si="10"/>
        <v>Cox Simon</v>
      </c>
      <c r="G419" s="3">
        <v>721</v>
      </c>
      <c r="H419" s="8" t="s">
        <v>10</v>
      </c>
      <c r="I419" s="3">
        <v>9</v>
      </c>
      <c r="J419" s="36" t="s">
        <v>24</v>
      </c>
      <c r="K419" s="3"/>
      <c r="L419" s="3"/>
      <c r="M419" s="3"/>
    </row>
    <row r="420" spans="1:13" hidden="1" x14ac:dyDescent="0.2">
      <c r="A420" s="3" t="s">
        <v>114</v>
      </c>
      <c r="B420" s="19" t="s">
        <v>115</v>
      </c>
      <c r="C420" s="3"/>
      <c r="D420" s="3" t="s">
        <v>222</v>
      </c>
      <c r="E420" s="3" t="s">
        <v>223</v>
      </c>
      <c r="F420" s="12" t="str">
        <f t="shared" si="10"/>
        <v>Craven P</v>
      </c>
      <c r="G420" s="3">
        <v>721</v>
      </c>
      <c r="H420" s="8" t="s">
        <v>10</v>
      </c>
      <c r="I420" s="3">
        <v>3</v>
      </c>
      <c r="J420" s="36" t="s">
        <v>28</v>
      </c>
      <c r="K420" s="3"/>
      <c r="L420" s="3"/>
      <c r="M420" s="3"/>
    </row>
    <row r="421" spans="1:13" hidden="1" x14ac:dyDescent="0.2">
      <c r="A421" s="3" t="s">
        <v>224</v>
      </c>
      <c r="B421" s="19" t="s">
        <v>14</v>
      </c>
      <c r="C421" s="8"/>
      <c r="D421" s="3" t="s">
        <v>225</v>
      </c>
      <c r="E421" s="3" t="s">
        <v>226</v>
      </c>
      <c r="F421" s="12" t="str">
        <f t="shared" si="10"/>
        <v>Crowe M</v>
      </c>
      <c r="G421" s="3">
        <v>721</v>
      </c>
      <c r="H421" s="8" t="s">
        <v>10</v>
      </c>
      <c r="I421" s="8">
        <v>1</v>
      </c>
      <c r="J421" s="36" t="s">
        <v>30</v>
      </c>
      <c r="K421" s="3"/>
      <c r="L421" s="3"/>
      <c r="M421" s="3"/>
    </row>
    <row r="422" spans="1:13" hidden="1" x14ac:dyDescent="0.2">
      <c r="A422" s="3" t="s">
        <v>19</v>
      </c>
      <c r="B422" s="19" t="s">
        <v>14</v>
      </c>
      <c r="C422" s="3">
        <v>769018</v>
      </c>
      <c r="D422" s="8" t="s">
        <v>227</v>
      </c>
      <c r="E422" s="8" t="s">
        <v>228</v>
      </c>
      <c r="F422" s="12" t="str">
        <f t="shared" si="10"/>
        <v>Cruz Jude</v>
      </c>
      <c r="G422" s="9">
        <v>721</v>
      </c>
      <c r="H422" s="10" t="s">
        <v>10</v>
      </c>
      <c r="I422" s="3">
        <v>8</v>
      </c>
      <c r="J422" s="36" t="s">
        <v>34</v>
      </c>
      <c r="K422" s="3"/>
      <c r="L422" s="3"/>
      <c r="M422" s="3"/>
    </row>
    <row r="423" spans="1:13" hidden="1" x14ac:dyDescent="0.2">
      <c r="A423" s="3"/>
      <c r="B423" s="19" t="s">
        <v>14</v>
      </c>
      <c r="C423" s="3"/>
      <c r="D423" s="3" t="s">
        <v>229</v>
      </c>
      <c r="E423" s="3"/>
      <c r="F423" s="12" t="str">
        <f t="shared" ref="F423:F486" si="11">D423&amp;" "&amp;E423</f>
        <v xml:space="preserve">culkin </v>
      </c>
      <c r="G423" s="3">
        <v>721</v>
      </c>
      <c r="H423" s="8" t="s">
        <v>10</v>
      </c>
      <c r="I423" s="3">
        <v>4</v>
      </c>
      <c r="J423" s="39" t="s">
        <v>22</v>
      </c>
      <c r="K423" s="3" t="s">
        <v>23</v>
      </c>
      <c r="L423" s="3"/>
      <c r="M423" s="3"/>
    </row>
    <row r="424" spans="1:13" hidden="1" x14ac:dyDescent="0.2">
      <c r="A424" s="3" t="s">
        <v>13</v>
      </c>
      <c r="B424" s="19" t="s">
        <v>14</v>
      </c>
      <c r="C424" s="9">
        <v>903729</v>
      </c>
      <c r="D424" s="10" t="s">
        <v>230</v>
      </c>
      <c r="E424" s="20" t="s">
        <v>231</v>
      </c>
      <c r="F424" s="12" t="str">
        <f t="shared" si="11"/>
        <v>Curwood Nicholas P</v>
      </c>
      <c r="G424" s="3">
        <v>721</v>
      </c>
      <c r="H424" s="8" t="s">
        <v>10</v>
      </c>
      <c r="I424" s="9">
        <v>1</v>
      </c>
      <c r="J424" s="37" t="s">
        <v>18</v>
      </c>
      <c r="K424" s="3"/>
      <c r="L424" s="3"/>
      <c r="M424" s="3"/>
    </row>
    <row r="425" spans="1:13" hidden="1" x14ac:dyDescent="0.2">
      <c r="A425" s="3" t="s">
        <v>234</v>
      </c>
      <c r="B425" s="19" t="s">
        <v>14</v>
      </c>
      <c r="C425" s="3">
        <v>572738</v>
      </c>
      <c r="D425" s="8" t="s">
        <v>232</v>
      </c>
      <c r="E425" s="8" t="s">
        <v>233</v>
      </c>
      <c r="F425" s="12" t="str">
        <f t="shared" si="11"/>
        <v>Dalliston Shane</v>
      </c>
      <c r="G425" s="3">
        <v>721</v>
      </c>
      <c r="H425" s="8" t="s">
        <v>10</v>
      </c>
      <c r="I425" s="8">
        <v>1</v>
      </c>
      <c r="J425" s="36" t="s">
        <v>30</v>
      </c>
      <c r="K425" s="3"/>
      <c r="L425" s="3"/>
      <c r="M425" s="3"/>
    </row>
    <row r="426" spans="1:13" hidden="1" x14ac:dyDescent="0.2">
      <c r="A426" s="3" t="s">
        <v>111</v>
      </c>
      <c r="B426" s="19" t="s">
        <v>104</v>
      </c>
      <c r="C426" s="3">
        <v>572738</v>
      </c>
      <c r="D426" s="8" t="s">
        <v>232</v>
      </c>
      <c r="E426" s="8" t="s">
        <v>233</v>
      </c>
      <c r="F426" s="12" t="str">
        <f t="shared" si="11"/>
        <v>Dalliston Shane</v>
      </c>
      <c r="G426" s="3">
        <v>721</v>
      </c>
      <c r="H426" s="8" t="s">
        <v>10</v>
      </c>
      <c r="I426" s="8">
        <v>1</v>
      </c>
      <c r="J426" s="36" t="s">
        <v>30</v>
      </c>
      <c r="K426" s="3"/>
      <c r="L426" s="3"/>
      <c r="M426" s="3"/>
    </row>
    <row r="427" spans="1:13" hidden="1" x14ac:dyDescent="0.2">
      <c r="A427" s="16" t="s">
        <v>102</v>
      </c>
      <c r="B427" s="3" t="s">
        <v>103</v>
      </c>
      <c r="C427" s="3">
        <v>572738</v>
      </c>
      <c r="D427" s="8" t="s">
        <v>232</v>
      </c>
      <c r="E427" s="8" t="s">
        <v>233</v>
      </c>
      <c r="F427" s="12" t="str">
        <f t="shared" si="11"/>
        <v>Dalliston Shane</v>
      </c>
      <c r="G427" s="3">
        <v>721</v>
      </c>
      <c r="H427" s="8" t="s">
        <v>10</v>
      </c>
      <c r="I427" s="8">
        <v>8</v>
      </c>
      <c r="J427" s="36" t="s">
        <v>30</v>
      </c>
      <c r="K427" s="3"/>
      <c r="L427" s="3"/>
      <c r="M427" s="3"/>
    </row>
    <row r="428" spans="1:13" hidden="1" x14ac:dyDescent="0.2">
      <c r="A428" s="3"/>
      <c r="B428" s="3" t="s">
        <v>25</v>
      </c>
      <c r="C428" s="3">
        <v>572738</v>
      </c>
      <c r="D428" s="8" t="s">
        <v>232</v>
      </c>
      <c r="E428" s="8" t="s">
        <v>233</v>
      </c>
      <c r="F428" s="12" t="str">
        <f t="shared" si="11"/>
        <v>Dalliston Shane</v>
      </c>
      <c r="G428" s="9">
        <v>721</v>
      </c>
      <c r="H428" s="10" t="s">
        <v>10</v>
      </c>
      <c r="I428" s="3">
        <v>1</v>
      </c>
      <c r="J428" s="36" t="s">
        <v>105</v>
      </c>
      <c r="K428" s="3"/>
      <c r="L428" s="15"/>
      <c r="M428" s="3"/>
    </row>
    <row r="429" spans="1:13" hidden="1" x14ac:dyDescent="0.2">
      <c r="A429" s="3"/>
      <c r="B429" s="22" t="s">
        <v>104</v>
      </c>
      <c r="C429" s="3">
        <v>572738</v>
      </c>
      <c r="D429" s="8" t="s">
        <v>232</v>
      </c>
      <c r="E429" s="8" t="s">
        <v>233</v>
      </c>
      <c r="F429" s="12" t="str">
        <f t="shared" si="11"/>
        <v>Dalliston Shane</v>
      </c>
      <c r="G429" s="3">
        <v>721</v>
      </c>
      <c r="H429" s="8" t="s">
        <v>10</v>
      </c>
      <c r="I429" s="3">
        <v>2</v>
      </c>
      <c r="J429" s="36" t="s">
        <v>105</v>
      </c>
      <c r="K429" s="3"/>
      <c r="L429" s="3"/>
      <c r="M429" s="1"/>
    </row>
    <row r="430" spans="1:13" hidden="1" x14ac:dyDescent="0.2">
      <c r="A430" s="3"/>
      <c r="B430" s="3" t="s">
        <v>103</v>
      </c>
      <c r="C430" s="9">
        <v>572738</v>
      </c>
      <c r="D430" s="3" t="s">
        <v>232</v>
      </c>
      <c r="E430" s="3" t="s">
        <v>233</v>
      </c>
      <c r="F430" s="12" t="str">
        <f t="shared" si="11"/>
        <v>Dalliston Shane</v>
      </c>
      <c r="G430" s="3">
        <v>721</v>
      </c>
      <c r="H430" s="8" t="s">
        <v>10</v>
      </c>
      <c r="I430" s="3">
        <v>6</v>
      </c>
      <c r="J430" s="36" t="s">
        <v>105</v>
      </c>
      <c r="K430" s="3"/>
      <c r="L430" s="3"/>
      <c r="M430" s="1"/>
    </row>
    <row r="431" spans="1:13" hidden="1" x14ac:dyDescent="0.2">
      <c r="A431" s="3"/>
      <c r="B431" s="19" t="s">
        <v>1225</v>
      </c>
      <c r="C431" s="3">
        <v>572738</v>
      </c>
      <c r="D431" s="12" t="s">
        <v>232</v>
      </c>
      <c r="E431" s="12" t="s">
        <v>233</v>
      </c>
      <c r="F431" s="12" t="str">
        <f t="shared" si="11"/>
        <v>Dalliston Shane</v>
      </c>
      <c r="G431" s="3">
        <v>721</v>
      </c>
      <c r="H431" s="8" t="s">
        <v>10</v>
      </c>
      <c r="I431" s="13">
        <v>1</v>
      </c>
      <c r="J431" s="41" t="s">
        <v>105</v>
      </c>
      <c r="K431" s="3" t="s">
        <v>12</v>
      </c>
      <c r="L431" s="19"/>
      <c r="M431" s="1"/>
    </row>
    <row r="432" spans="1:13" hidden="1" x14ac:dyDescent="0.2">
      <c r="A432" s="3" t="s">
        <v>38</v>
      </c>
      <c r="B432" s="19" t="s">
        <v>39</v>
      </c>
      <c r="C432" s="3">
        <v>572738</v>
      </c>
      <c r="D432" s="8" t="s">
        <v>232</v>
      </c>
      <c r="E432" s="8" t="s">
        <v>233</v>
      </c>
      <c r="F432" s="12" t="str">
        <f t="shared" si="11"/>
        <v>Dalliston Shane</v>
      </c>
      <c r="G432" s="3">
        <v>721</v>
      </c>
      <c r="H432" s="8" t="s">
        <v>10</v>
      </c>
      <c r="I432" s="3">
        <v>1</v>
      </c>
      <c r="J432" s="36" t="s">
        <v>28</v>
      </c>
      <c r="K432" s="3"/>
      <c r="L432" s="3"/>
      <c r="M432" s="1"/>
    </row>
    <row r="433" spans="1:13" hidden="1" x14ac:dyDescent="0.2">
      <c r="A433" s="3" t="s">
        <v>19</v>
      </c>
      <c r="B433" s="19" t="s">
        <v>14</v>
      </c>
      <c r="C433" s="3">
        <v>572738</v>
      </c>
      <c r="D433" s="8" t="s">
        <v>232</v>
      </c>
      <c r="E433" s="8" t="s">
        <v>233</v>
      </c>
      <c r="F433" s="12" t="str">
        <f t="shared" si="11"/>
        <v>Dalliston Shane</v>
      </c>
      <c r="G433" s="6">
        <v>721</v>
      </c>
      <c r="H433" s="7" t="s">
        <v>10</v>
      </c>
      <c r="I433" s="3">
        <v>2</v>
      </c>
      <c r="J433" s="36" t="s">
        <v>28</v>
      </c>
      <c r="K433" s="3"/>
      <c r="L433" s="1"/>
      <c r="M433" s="1"/>
    </row>
    <row r="434" spans="1:13" hidden="1" x14ac:dyDescent="0.2">
      <c r="A434" s="3" t="s">
        <v>36</v>
      </c>
      <c r="B434" s="3" t="s">
        <v>103</v>
      </c>
      <c r="C434" s="3">
        <v>572738</v>
      </c>
      <c r="D434" s="8" t="s">
        <v>232</v>
      </c>
      <c r="E434" s="8" t="s">
        <v>233</v>
      </c>
      <c r="F434" s="12" t="str">
        <f t="shared" si="11"/>
        <v>Dalliston Shane</v>
      </c>
      <c r="G434" s="3">
        <v>721</v>
      </c>
      <c r="H434" s="8" t="s">
        <v>10</v>
      </c>
      <c r="I434" s="3">
        <v>8</v>
      </c>
      <c r="J434" s="36" t="s">
        <v>28</v>
      </c>
      <c r="K434" s="3"/>
      <c r="L434" s="3"/>
      <c r="M434" s="1"/>
    </row>
    <row r="435" spans="1:13" hidden="1" x14ac:dyDescent="0.2">
      <c r="A435" s="3" t="s">
        <v>38</v>
      </c>
      <c r="B435" s="19" t="s">
        <v>39</v>
      </c>
      <c r="C435" s="3">
        <v>572738</v>
      </c>
      <c r="D435" s="8" t="s">
        <v>232</v>
      </c>
      <c r="E435" s="8" t="s">
        <v>233</v>
      </c>
      <c r="F435" s="12" t="str">
        <f t="shared" si="11"/>
        <v>Dalliston Shane</v>
      </c>
      <c r="G435" s="6">
        <v>721</v>
      </c>
      <c r="H435" s="3" t="s">
        <v>10</v>
      </c>
      <c r="I435" s="3">
        <v>2</v>
      </c>
      <c r="J435" s="36" t="s">
        <v>34</v>
      </c>
      <c r="K435" s="3"/>
      <c r="L435" s="1"/>
      <c r="M435" s="1"/>
    </row>
    <row r="436" spans="1:13" hidden="1" x14ac:dyDescent="0.2">
      <c r="A436" s="3" t="s">
        <v>19</v>
      </c>
      <c r="B436" s="19" t="s">
        <v>14</v>
      </c>
      <c r="C436" s="3">
        <v>572738</v>
      </c>
      <c r="D436" s="8" t="s">
        <v>232</v>
      </c>
      <c r="E436" s="8" t="s">
        <v>233</v>
      </c>
      <c r="F436" s="12" t="str">
        <f t="shared" si="11"/>
        <v>Dalliston Shane</v>
      </c>
      <c r="G436" s="3">
        <v>721</v>
      </c>
      <c r="H436" s="8" t="s">
        <v>10</v>
      </c>
      <c r="I436" s="3">
        <v>2</v>
      </c>
      <c r="J436" s="36" t="s">
        <v>34</v>
      </c>
      <c r="K436" s="3"/>
      <c r="L436" s="3"/>
      <c r="M436" s="3"/>
    </row>
    <row r="437" spans="1:13" hidden="1" x14ac:dyDescent="0.2">
      <c r="A437" s="3" t="s">
        <v>43</v>
      </c>
      <c r="B437" s="19" t="s">
        <v>104</v>
      </c>
      <c r="C437" s="3">
        <v>572738</v>
      </c>
      <c r="D437" s="8" t="s">
        <v>232</v>
      </c>
      <c r="E437" s="8" t="s">
        <v>233</v>
      </c>
      <c r="F437" s="12" t="str">
        <f t="shared" si="11"/>
        <v>Dalliston Shane</v>
      </c>
      <c r="G437" s="3">
        <v>721</v>
      </c>
      <c r="H437" s="8" t="s">
        <v>10</v>
      </c>
      <c r="I437" s="3">
        <v>3</v>
      </c>
      <c r="J437" s="36" t="s">
        <v>34</v>
      </c>
      <c r="K437" s="3"/>
      <c r="L437" s="3"/>
      <c r="M437" s="3"/>
    </row>
    <row r="438" spans="1:13" hidden="1" x14ac:dyDescent="0.2">
      <c r="A438" s="3" t="s">
        <v>36</v>
      </c>
      <c r="B438" s="3" t="s">
        <v>103</v>
      </c>
      <c r="C438" s="3">
        <v>572738</v>
      </c>
      <c r="D438" s="8" t="s">
        <v>232</v>
      </c>
      <c r="E438" s="8" t="s">
        <v>233</v>
      </c>
      <c r="F438" s="12" t="str">
        <f t="shared" si="11"/>
        <v>Dalliston Shane</v>
      </c>
      <c r="G438" s="3">
        <v>721</v>
      </c>
      <c r="H438" s="8" t="s">
        <v>10</v>
      </c>
      <c r="I438" s="3">
        <v>3</v>
      </c>
      <c r="J438" s="36" t="s">
        <v>34</v>
      </c>
      <c r="K438" s="3"/>
      <c r="L438" s="3"/>
      <c r="M438" s="3"/>
    </row>
    <row r="439" spans="1:13" hidden="1" x14ac:dyDescent="0.2">
      <c r="A439" s="3" t="s">
        <v>31</v>
      </c>
      <c r="B439" s="19" t="s">
        <v>1225</v>
      </c>
      <c r="C439" s="3">
        <v>572738</v>
      </c>
      <c r="D439" s="8" t="s">
        <v>232</v>
      </c>
      <c r="E439" s="8" t="s">
        <v>233</v>
      </c>
      <c r="F439" s="12" t="str">
        <f t="shared" si="11"/>
        <v>Dalliston Shane</v>
      </c>
      <c r="G439" s="3">
        <v>721</v>
      </c>
      <c r="H439" s="8" t="s">
        <v>10</v>
      </c>
      <c r="I439" s="3">
        <v>2</v>
      </c>
      <c r="J439" s="36" t="s">
        <v>34</v>
      </c>
      <c r="K439" s="3"/>
      <c r="L439" s="3"/>
      <c r="M439" s="3"/>
    </row>
    <row r="440" spans="1:13" hidden="1" x14ac:dyDescent="0.2">
      <c r="A440" s="3" t="s">
        <v>19</v>
      </c>
      <c r="B440" s="19" t="s">
        <v>14</v>
      </c>
      <c r="C440" s="3">
        <v>572738</v>
      </c>
      <c r="D440" s="8" t="s">
        <v>232</v>
      </c>
      <c r="E440" s="8" t="s">
        <v>233</v>
      </c>
      <c r="F440" s="12" t="str">
        <f t="shared" si="11"/>
        <v>Dalliston Shane</v>
      </c>
      <c r="G440" s="3">
        <v>721</v>
      </c>
      <c r="H440" s="8" t="s">
        <v>10</v>
      </c>
      <c r="I440" s="3">
        <v>5</v>
      </c>
      <c r="J440" s="36" t="s">
        <v>35</v>
      </c>
      <c r="K440" s="3"/>
      <c r="L440" s="3"/>
      <c r="M440" s="3"/>
    </row>
    <row r="441" spans="1:13" hidden="1" x14ac:dyDescent="0.2">
      <c r="A441" s="3" t="s">
        <v>45</v>
      </c>
      <c r="B441" s="19" t="s">
        <v>104</v>
      </c>
      <c r="C441" s="3">
        <v>572738</v>
      </c>
      <c r="D441" s="8" t="s">
        <v>232</v>
      </c>
      <c r="E441" s="8" t="s">
        <v>233</v>
      </c>
      <c r="F441" s="12" t="str">
        <f t="shared" si="11"/>
        <v>Dalliston Shane</v>
      </c>
      <c r="G441" s="9">
        <v>721</v>
      </c>
      <c r="H441" s="10" t="s">
        <v>10</v>
      </c>
      <c r="I441" s="3">
        <v>2</v>
      </c>
      <c r="J441" s="36" t="s">
        <v>35</v>
      </c>
      <c r="K441" s="3"/>
      <c r="L441" s="3"/>
      <c r="M441" s="3"/>
    </row>
    <row r="442" spans="1:13" hidden="1" x14ac:dyDescent="0.2">
      <c r="A442" s="3" t="s">
        <v>36</v>
      </c>
      <c r="B442" s="3" t="s">
        <v>103</v>
      </c>
      <c r="C442" s="3">
        <v>572738</v>
      </c>
      <c r="D442" s="8" t="s">
        <v>232</v>
      </c>
      <c r="E442" s="8" t="s">
        <v>233</v>
      </c>
      <c r="F442" s="12" t="str">
        <f t="shared" si="11"/>
        <v>Dalliston Shane</v>
      </c>
      <c r="G442" s="3">
        <v>721</v>
      </c>
      <c r="H442" s="8" t="s">
        <v>10</v>
      </c>
      <c r="I442" s="3">
        <v>0</v>
      </c>
      <c r="J442" s="36" t="s">
        <v>35</v>
      </c>
      <c r="K442" s="3"/>
      <c r="L442" s="3"/>
      <c r="M442" s="3"/>
    </row>
    <row r="443" spans="1:13" hidden="1" x14ac:dyDescent="0.2">
      <c r="A443" s="3" t="s">
        <v>13</v>
      </c>
      <c r="B443" s="19" t="s">
        <v>14</v>
      </c>
      <c r="C443" s="9">
        <v>572738</v>
      </c>
      <c r="D443" s="10" t="s">
        <v>232</v>
      </c>
      <c r="E443" s="10" t="s">
        <v>233</v>
      </c>
      <c r="F443" s="12" t="str">
        <f t="shared" si="11"/>
        <v>Dalliston Shane</v>
      </c>
      <c r="G443" s="3">
        <v>721</v>
      </c>
      <c r="H443" s="8" t="s">
        <v>10</v>
      </c>
      <c r="I443" s="9">
        <v>5</v>
      </c>
      <c r="J443" s="37" t="s">
        <v>18</v>
      </c>
      <c r="K443" s="3"/>
      <c r="L443" s="3"/>
      <c r="M443" s="3"/>
    </row>
    <row r="444" spans="1:13" hidden="1" x14ac:dyDescent="0.2">
      <c r="A444" s="3" t="s">
        <v>56</v>
      </c>
      <c r="B444" s="19" t="s">
        <v>104</v>
      </c>
      <c r="C444" s="9">
        <v>572738</v>
      </c>
      <c r="D444" s="10" t="s">
        <v>232</v>
      </c>
      <c r="E444" s="10" t="s">
        <v>233</v>
      </c>
      <c r="F444" s="12" t="str">
        <f t="shared" si="11"/>
        <v>Dalliston Shane</v>
      </c>
      <c r="G444" s="9">
        <v>721</v>
      </c>
      <c r="H444" s="10" t="s">
        <v>10</v>
      </c>
      <c r="I444" s="9">
        <v>7</v>
      </c>
      <c r="J444" s="37" t="s">
        <v>18</v>
      </c>
      <c r="K444" s="3"/>
      <c r="L444" s="3"/>
      <c r="M444" s="3"/>
    </row>
    <row r="445" spans="1:13" hidden="1" x14ac:dyDescent="0.2">
      <c r="A445" s="3" t="s">
        <v>58</v>
      </c>
      <c r="B445" s="19" t="s">
        <v>104</v>
      </c>
      <c r="C445" s="6">
        <v>572738</v>
      </c>
      <c r="D445" s="7" t="s">
        <v>232</v>
      </c>
      <c r="E445" s="7" t="s">
        <v>233</v>
      </c>
      <c r="F445" s="12" t="str">
        <f t="shared" si="11"/>
        <v>Dalliston Shane</v>
      </c>
      <c r="G445" s="3">
        <v>721</v>
      </c>
      <c r="H445" s="8" t="s">
        <v>10</v>
      </c>
      <c r="I445" s="6">
        <v>1</v>
      </c>
      <c r="J445" s="36" t="s">
        <v>17</v>
      </c>
      <c r="K445" s="3"/>
      <c r="L445" s="3"/>
      <c r="M445" s="1"/>
    </row>
    <row r="446" spans="1:13" hidden="1" x14ac:dyDescent="0.2">
      <c r="A446" s="3" t="s">
        <v>60</v>
      </c>
      <c r="B446" s="3" t="s">
        <v>103</v>
      </c>
      <c r="C446" s="6">
        <v>572738</v>
      </c>
      <c r="D446" s="7" t="s">
        <v>232</v>
      </c>
      <c r="E446" s="7" t="s">
        <v>233</v>
      </c>
      <c r="F446" s="12" t="str">
        <f t="shared" si="11"/>
        <v>Dalliston Shane</v>
      </c>
      <c r="G446" s="9">
        <v>721</v>
      </c>
      <c r="H446" s="10" t="s">
        <v>10</v>
      </c>
      <c r="I446" s="6">
        <v>1</v>
      </c>
      <c r="J446" s="36" t="s">
        <v>17</v>
      </c>
      <c r="K446" s="3"/>
      <c r="L446" s="3"/>
      <c r="M446" s="1"/>
    </row>
    <row r="447" spans="1:13" hidden="1" x14ac:dyDescent="0.2">
      <c r="A447" s="1" t="s">
        <v>13</v>
      </c>
      <c r="B447" s="4" t="s">
        <v>14</v>
      </c>
      <c r="C447" s="3">
        <v>572738</v>
      </c>
      <c r="D447" s="2" t="s">
        <v>232</v>
      </c>
      <c r="E447" s="8" t="s">
        <v>233</v>
      </c>
      <c r="F447" s="12" t="str">
        <f t="shared" si="11"/>
        <v>Dalliston Shane</v>
      </c>
      <c r="G447" s="3">
        <v>721</v>
      </c>
      <c r="H447" s="8" t="s">
        <v>10</v>
      </c>
      <c r="I447" s="1">
        <v>8</v>
      </c>
      <c r="J447" s="40" t="s">
        <v>62</v>
      </c>
      <c r="K447" s="1"/>
      <c r="L447" s="3"/>
      <c r="M447" s="1"/>
    </row>
    <row r="448" spans="1:13" hidden="1" x14ac:dyDescent="0.2">
      <c r="A448" s="1" t="s">
        <v>60</v>
      </c>
      <c r="B448" s="3" t="s">
        <v>103</v>
      </c>
      <c r="C448" s="3">
        <v>572738</v>
      </c>
      <c r="D448" s="2" t="s">
        <v>232</v>
      </c>
      <c r="E448" s="8" t="s">
        <v>233</v>
      </c>
      <c r="F448" s="12" t="str">
        <f t="shared" si="11"/>
        <v>Dalliston Shane</v>
      </c>
      <c r="G448" s="9">
        <v>721</v>
      </c>
      <c r="H448" s="10" t="s">
        <v>10</v>
      </c>
      <c r="I448" s="1">
        <v>2</v>
      </c>
      <c r="J448" s="40" t="s">
        <v>62</v>
      </c>
      <c r="K448" s="1"/>
      <c r="L448" s="3"/>
      <c r="M448" s="3"/>
    </row>
    <row r="449" spans="1:13" hidden="1" x14ac:dyDescent="0.2">
      <c r="A449" s="31" t="s">
        <v>1268</v>
      </c>
      <c r="B449" s="32" t="s">
        <v>1239</v>
      </c>
      <c r="C449" s="32">
        <v>572738</v>
      </c>
      <c r="D449" s="33" t="s">
        <v>232</v>
      </c>
      <c r="E449" s="8" t="s">
        <v>233</v>
      </c>
      <c r="F449" s="12" t="str">
        <f t="shared" si="11"/>
        <v>Dalliston Shane</v>
      </c>
      <c r="G449" s="32">
        <v>721</v>
      </c>
      <c r="H449" s="33" t="s">
        <v>10</v>
      </c>
      <c r="I449" s="32">
        <v>2</v>
      </c>
      <c r="J449" s="38" t="s">
        <v>1324</v>
      </c>
      <c r="K449" s="32"/>
      <c r="L449" s="3"/>
      <c r="M449" s="3"/>
    </row>
    <row r="450" spans="1:13" hidden="1" x14ac:dyDescent="0.2">
      <c r="A450" s="3" t="s">
        <v>25</v>
      </c>
      <c r="B450" s="3" t="s">
        <v>25</v>
      </c>
      <c r="C450" s="3"/>
      <c r="D450" s="3" t="s">
        <v>235</v>
      </c>
      <c r="E450" s="3" t="s">
        <v>95</v>
      </c>
      <c r="F450" s="12" t="str">
        <f t="shared" si="11"/>
        <v>Dalton Nick</v>
      </c>
      <c r="G450" s="3">
        <v>721</v>
      </c>
      <c r="H450" s="8" t="s">
        <v>10</v>
      </c>
      <c r="I450" s="3">
        <v>1</v>
      </c>
      <c r="J450" s="36" t="s">
        <v>68</v>
      </c>
      <c r="K450" s="3"/>
      <c r="L450" s="3"/>
      <c r="M450" s="3"/>
    </row>
    <row r="451" spans="1:13" hidden="1" x14ac:dyDescent="0.2">
      <c r="A451" s="19" t="s">
        <v>51</v>
      </c>
      <c r="B451" s="1" t="s">
        <v>1225</v>
      </c>
      <c r="C451" s="3"/>
      <c r="D451" s="3" t="s">
        <v>235</v>
      </c>
      <c r="E451" s="3" t="s">
        <v>95</v>
      </c>
      <c r="F451" s="12" t="str">
        <f t="shared" si="11"/>
        <v>Dalton Nick</v>
      </c>
      <c r="G451" s="3">
        <v>721</v>
      </c>
      <c r="H451" s="8" t="s">
        <v>10</v>
      </c>
      <c r="I451" s="3">
        <v>6</v>
      </c>
      <c r="J451" s="36" t="s">
        <v>68</v>
      </c>
      <c r="K451" s="3"/>
      <c r="L451" s="3"/>
      <c r="M451" s="3"/>
    </row>
    <row r="452" spans="1:13" hidden="1" x14ac:dyDescent="0.2">
      <c r="A452" s="3" t="s">
        <v>19</v>
      </c>
      <c r="B452" s="19" t="s">
        <v>14</v>
      </c>
      <c r="C452" s="3">
        <v>863473</v>
      </c>
      <c r="D452" s="20" t="s">
        <v>236</v>
      </c>
      <c r="E452" s="20" t="s">
        <v>237</v>
      </c>
      <c r="F452" s="12" t="str">
        <f t="shared" si="11"/>
        <v>Darcy Glenn</v>
      </c>
      <c r="G452" s="3">
        <v>721</v>
      </c>
      <c r="H452" s="8" t="s">
        <v>10</v>
      </c>
      <c r="I452" s="3">
        <v>1</v>
      </c>
      <c r="J452" s="36" t="s">
        <v>35</v>
      </c>
      <c r="K452" s="3"/>
      <c r="L452" s="3"/>
      <c r="M452" s="3"/>
    </row>
    <row r="453" spans="1:13" hidden="1" x14ac:dyDescent="0.2">
      <c r="A453" s="3" t="s">
        <v>45</v>
      </c>
      <c r="B453" s="19" t="s">
        <v>104</v>
      </c>
      <c r="C453" s="3">
        <v>863473</v>
      </c>
      <c r="D453" s="20" t="s">
        <v>236</v>
      </c>
      <c r="E453" s="20" t="s">
        <v>237</v>
      </c>
      <c r="F453" s="12" t="str">
        <f t="shared" si="11"/>
        <v>Darcy Glenn</v>
      </c>
      <c r="G453" s="9">
        <v>721</v>
      </c>
      <c r="H453" s="10" t="s">
        <v>10</v>
      </c>
      <c r="I453" s="3">
        <v>1</v>
      </c>
      <c r="J453" s="36" t="s">
        <v>35</v>
      </c>
      <c r="K453" s="3"/>
      <c r="L453" s="3"/>
      <c r="M453" s="3"/>
    </row>
    <row r="454" spans="1:13" hidden="1" x14ac:dyDescent="0.2">
      <c r="A454" s="3" t="s">
        <v>56</v>
      </c>
      <c r="B454" s="19" t="s">
        <v>104</v>
      </c>
      <c r="C454" s="9">
        <v>863473</v>
      </c>
      <c r="D454" s="20" t="s">
        <v>236</v>
      </c>
      <c r="E454" s="20" t="s">
        <v>237</v>
      </c>
      <c r="F454" s="12" t="str">
        <f t="shared" si="11"/>
        <v>Darcy Glenn</v>
      </c>
      <c r="G454" s="3">
        <v>721</v>
      </c>
      <c r="H454" s="8" t="s">
        <v>10</v>
      </c>
      <c r="I454" s="9">
        <v>14</v>
      </c>
      <c r="J454" s="37" t="s">
        <v>18</v>
      </c>
      <c r="K454" s="3"/>
      <c r="L454" s="3"/>
      <c r="M454" s="3"/>
    </row>
    <row r="455" spans="1:13" hidden="1" x14ac:dyDescent="0.2">
      <c r="A455" s="3" t="s">
        <v>114</v>
      </c>
      <c r="B455" s="19" t="s">
        <v>115</v>
      </c>
      <c r="C455" s="3">
        <v>863473</v>
      </c>
      <c r="D455" s="20" t="s">
        <v>236</v>
      </c>
      <c r="E455" s="20" t="s">
        <v>237</v>
      </c>
      <c r="F455" s="12" t="str">
        <f t="shared" si="11"/>
        <v>Darcy Glenn</v>
      </c>
      <c r="G455" s="3">
        <v>721</v>
      </c>
      <c r="H455" s="8" t="s">
        <v>10</v>
      </c>
      <c r="I455" s="3">
        <v>5</v>
      </c>
      <c r="J455" s="36" t="s">
        <v>17</v>
      </c>
      <c r="K455" s="3"/>
      <c r="L455" s="3"/>
      <c r="M455" s="3"/>
    </row>
    <row r="456" spans="1:13" hidden="1" x14ac:dyDescent="0.2">
      <c r="A456" s="3" t="s">
        <v>58</v>
      </c>
      <c r="B456" s="19" t="s">
        <v>104</v>
      </c>
      <c r="C456" s="6">
        <v>863473</v>
      </c>
      <c r="D456" s="20" t="s">
        <v>236</v>
      </c>
      <c r="E456" s="20" t="s">
        <v>237</v>
      </c>
      <c r="F456" s="12" t="str">
        <f t="shared" si="11"/>
        <v>Darcy Glenn</v>
      </c>
      <c r="G456" s="3">
        <v>721</v>
      </c>
      <c r="H456" s="8" t="s">
        <v>10</v>
      </c>
      <c r="I456" s="6">
        <v>11</v>
      </c>
      <c r="J456" s="36" t="s">
        <v>17</v>
      </c>
      <c r="K456" s="3"/>
      <c r="L456" s="3"/>
      <c r="M456" s="3"/>
    </row>
    <row r="457" spans="1:13" hidden="1" x14ac:dyDescent="0.2">
      <c r="A457" s="1" t="s">
        <v>114</v>
      </c>
      <c r="B457" s="4" t="s">
        <v>115</v>
      </c>
      <c r="C457" s="9">
        <v>945503</v>
      </c>
      <c r="D457" s="2" t="s">
        <v>236</v>
      </c>
      <c r="E457" s="20" t="s">
        <v>237</v>
      </c>
      <c r="F457" s="12" t="str">
        <f t="shared" si="11"/>
        <v>Darcy Glenn</v>
      </c>
      <c r="G457" s="9">
        <v>721</v>
      </c>
      <c r="H457" s="10" t="s">
        <v>10</v>
      </c>
      <c r="I457" s="1">
        <v>4</v>
      </c>
      <c r="J457" s="40" t="s">
        <v>62</v>
      </c>
      <c r="K457" s="1"/>
      <c r="L457" s="3"/>
      <c r="M457" s="3"/>
    </row>
    <row r="458" spans="1:13" hidden="1" x14ac:dyDescent="0.2">
      <c r="A458" s="1" t="s">
        <v>58</v>
      </c>
      <c r="B458" s="19" t="s">
        <v>104</v>
      </c>
      <c r="C458" s="9">
        <v>945503</v>
      </c>
      <c r="D458" s="2" t="s">
        <v>236</v>
      </c>
      <c r="E458" s="20" t="s">
        <v>237</v>
      </c>
      <c r="F458" s="12" t="str">
        <f t="shared" si="11"/>
        <v>Darcy Glenn</v>
      </c>
      <c r="G458" s="6">
        <v>721</v>
      </c>
      <c r="H458" s="7" t="s">
        <v>10</v>
      </c>
      <c r="I458" s="1">
        <v>9</v>
      </c>
      <c r="J458" s="40" t="s">
        <v>62</v>
      </c>
      <c r="K458" s="1"/>
      <c r="L458" s="3"/>
      <c r="M458" s="3"/>
    </row>
    <row r="459" spans="1:13" hidden="1" x14ac:dyDescent="0.2">
      <c r="A459" s="31" t="s">
        <v>1269</v>
      </c>
      <c r="B459" s="32" t="s">
        <v>1249</v>
      </c>
      <c r="C459" s="32">
        <v>863473</v>
      </c>
      <c r="D459" s="33" t="s">
        <v>236</v>
      </c>
      <c r="E459" s="20" t="s">
        <v>237</v>
      </c>
      <c r="F459" s="12" t="str">
        <f t="shared" si="11"/>
        <v>Darcy Glenn</v>
      </c>
      <c r="G459" s="32">
        <v>721</v>
      </c>
      <c r="H459" s="33" t="s">
        <v>10</v>
      </c>
      <c r="I459" s="32">
        <v>7</v>
      </c>
      <c r="J459" s="38" t="s">
        <v>1324</v>
      </c>
      <c r="K459" s="32"/>
      <c r="L459" s="3"/>
      <c r="M459" s="3"/>
    </row>
    <row r="460" spans="1:13" hidden="1" x14ac:dyDescent="0.2">
      <c r="A460" s="31" t="s">
        <v>1267</v>
      </c>
      <c r="B460" s="19" t="s">
        <v>104</v>
      </c>
      <c r="C460" s="32">
        <v>863473</v>
      </c>
      <c r="D460" s="33" t="s">
        <v>236</v>
      </c>
      <c r="E460" s="20" t="s">
        <v>237</v>
      </c>
      <c r="F460" s="12" t="str">
        <f t="shared" si="11"/>
        <v>Darcy Glenn</v>
      </c>
      <c r="G460" s="32">
        <v>721</v>
      </c>
      <c r="H460" s="33" t="s">
        <v>10</v>
      </c>
      <c r="I460" s="32">
        <v>13</v>
      </c>
      <c r="J460" s="38" t="s">
        <v>1324</v>
      </c>
      <c r="K460" s="32"/>
      <c r="L460" s="3"/>
      <c r="M460" s="3"/>
    </row>
    <row r="461" spans="1:13" hidden="1" x14ac:dyDescent="0.2">
      <c r="A461" s="3" t="s">
        <v>13</v>
      </c>
      <c r="B461" s="19" t="s">
        <v>14</v>
      </c>
      <c r="C461" s="9">
        <v>945503</v>
      </c>
      <c r="D461" s="10" t="s">
        <v>236</v>
      </c>
      <c r="E461" s="10" t="s">
        <v>238</v>
      </c>
      <c r="F461" s="12" t="str">
        <f t="shared" si="11"/>
        <v>Darcy Liam</v>
      </c>
      <c r="G461" s="6">
        <v>721</v>
      </c>
      <c r="H461" s="3" t="s">
        <v>10</v>
      </c>
      <c r="I461" s="9">
        <v>0</v>
      </c>
      <c r="J461" s="37" t="s">
        <v>18</v>
      </c>
      <c r="K461" s="3"/>
      <c r="L461" s="3"/>
      <c r="M461" s="3"/>
    </row>
    <row r="462" spans="1:13" hidden="1" x14ac:dyDescent="0.2">
      <c r="A462" s="3" t="s">
        <v>56</v>
      </c>
      <c r="B462" s="19" t="s">
        <v>104</v>
      </c>
      <c r="C462" s="9">
        <v>945503</v>
      </c>
      <c r="D462" s="10" t="s">
        <v>236</v>
      </c>
      <c r="E462" s="10" t="s">
        <v>238</v>
      </c>
      <c r="F462" s="12" t="str">
        <f t="shared" si="11"/>
        <v>Darcy Liam</v>
      </c>
      <c r="G462" s="3">
        <v>721</v>
      </c>
      <c r="H462" s="8" t="s">
        <v>10</v>
      </c>
      <c r="I462" s="9">
        <v>2</v>
      </c>
      <c r="J462" s="37" t="s">
        <v>18</v>
      </c>
      <c r="K462" s="3"/>
      <c r="L462" s="3"/>
      <c r="M462" s="3"/>
    </row>
    <row r="463" spans="1:13" hidden="1" x14ac:dyDescent="0.2">
      <c r="A463" s="3" t="s">
        <v>56</v>
      </c>
      <c r="B463" s="19" t="s">
        <v>104</v>
      </c>
      <c r="C463" s="9">
        <v>861626</v>
      </c>
      <c r="D463" s="10" t="s">
        <v>239</v>
      </c>
      <c r="E463" s="10" t="s">
        <v>240</v>
      </c>
      <c r="F463" s="12" t="str">
        <f t="shared" si="11"/>
        <v>dart jayden</v>
      </c>
      <c r="G463" s="3">
        <v>721</v>
      </c>
      <c r="H463" s="8" t="s">
        <v>10</v>
      </c>
      <c r="I463" s="9">
        <v>1</v>
      </c>
      <c r="J463" s="37" t="s">
        <v>18</v>
      </c>
      <c r="K463" s="3"/>
      <c r="L463" s="3"/>
      <c r="M463" s="3"/>
    </row>
    <row r="464" spans="1:13" hidden="1" x14ac:dyDescent="0.2">
      <c r="A464" s="3" t="s">
        <v>13</v>
      </c>
      <c r="B464" s="19" t="s">
        <v>14</v>
      </c>
      <c r="C464" s="6">
        <v>861626</v>
      </c>
      <c r="D464" s="7" t="s">
        <v>239</v>
      </c>
      <c r="E464" s="7" t="s">
        <v>240</v>
      </c>
      <c r="F464" s="12" t="str">
        <f t="shared" si="11"/>
        <v>dart jayden</v>
      </c>
      <c r="G464" s="3">
        <v>721</v>
      </c>
      <c r="H464" s="8" t="s">
        <v>10</v>
      </c>
      <c r="I464" s="6">
        <v>1</v>
      </c>
      <c r="J464" s="36" t="s">
        <v>17</v>
      </c>
      <c r="K464" s="3"/>
      <c r="L464" s="3"/>
      <c r="M464" s="3"/>
    </row>
    <row r="465" spans="1:18" hidden="1" x14ac:dyDescent="0.2">
      <c r="A465" s="3" t="s">
        <v>19</v>
      </c>
      <c r="B465" s="19" t="s">
        <v>14</v>
      </c>
      <c r="C465" s="3">
        <v>833773</v>
      </c>
      <c r="D465" s="8" t="s">
        <v>241</v>
      </c>
      <c r="E465" s="8" t="s">
        <v>120</v>
      </c>
      <c r="F465" s="12" t="str">
        <f t="shared" si="11"/>
        <v>Dart Joshua</v>
      </c>
      <c r="G465" s="9">
        <v>721</v>
      </c>
      <c r="H465" s="10" t="s">
        <v>10</v>
      </c>
      <c r="I465" s="3">
        <v>0</v>
      </c>
      <c r="J465" s="36" t="s">
        <v>35</v>
      </c>
      <c r="K465" s="3"/>
      <c r="L465" s="3"/>
      <c r="M465" s="3"/>
    </row>
    <row r="466" spans="1:18" hidden="1" x14ac:dyDescent="0.2">
      <c r="A466" s="3" t="s">
        <v>36</v>
      </c>
      <c r="B466" s="3" t="s">
        <v>103</v>
      </c>
      <c r="C466" s="3">
        <v>833773</v>
      </c>
      <c r="D466" s="8" t="s">
        <v>241</v>
      </c>
      <c r="E466" s="8" t="s">
        <v>120</v>
      </c>
      <c r="F466" s="12" t="str">
        <f t="shared" si="11"/>
        <v>Dart Joshua</v>
      </c>
      <c r="G466" s="3">
        <v>721</v>
      </c>
      <c r="H466" s="8" t="s">
        <v>10</v>
      </c>
      <c r="I466" s="3">
        <v>2</v>
      </c>
      <c r="J466" s="36" t="s">
        <v>35</v>
      </c>
      <c r="K466" s="3"/>
      <c r="L466" s="3"/>
      <c r="M466" s="3"/>
    </row>
    <row r="467" spans="1:18" hidden="1" x14ac:dyDescent="0.2">
      <c r="A467" s="3" t="s">
        <v>13</v>
      </c>
      <c r="B467" s="19" t="s">
        <v>14</v>
      </c>
      <c r="C467" s="9">
        <v>833773</v>
      </c>
      <c r="D467" s="10" t="s">
        <v>241</v>
      </c>
      <c r="E467" s="10" t="s">
        <v>120</v>
      </c>
      <c r="F467" s="12" t="str">
        <f t="shared" si="11"/>
        <v>Dart Joshua</v>
      </c>
      <c r="G467" s="3">
        <v>721</v>
      </c>
      <c r="H467" s="8" t="s">
        <v>10</v>
      </c>
      <c r="I467" s="9">
        <v>5</v>
      </c>
      <c r="J467" s="37" t="s">
        <v>18</v>
      </c>
      <c r="K467" s="3"/>
      <c r="L467" s="3"/>
      <c r="M467" s="3"/>
    </row>
    <row r="468" spans="1:18" hidden="1" x14ac:dyDescent="0.2">
      <c r="A468" s="3" t="s">
        <v>56</v>
      </c>
      <c r="B468" s="19" t="s">
        <v>104</v>
      </c>
      <c r="C468" s="9">
        <v>833773</v>
      </c>
      <c r="D468" s="10" t="s">
        <v>241</v>
      </c>
      <c r="E468" s="10" t="s">
        <v>120</v>
      </c>
      <c r="F468" s="12" t="str">
        <f t="shared" si="11"/>
        <v>Dart Joshua</v>
      </c>
      <c r="G468" s="3">
        <v>721</v>
      </c>
      <c r="H468" s="8" t="s">
        <v>10</v>
      </c>
      <c r="I468" s="9">
        <v>1</v>
      </c>
      <c r="J468" s="37" t="s">
        <v>18</v>
      </c>
      <c r="K468" s="3"/>
      <c r="L468" s="3"/>
      <c r="M468" s="3"/>
    </row>
    <row r="469" spans="1:18" hidden="1" x14ac:dyDescent="0.2">
      <c r="A469" s="3" t="s">
        <v>13</v>
      </c>
      <c r="B469" s="19" t="s">
        <v>14</v>
      </c>
      <c r="C469" s="6">
        <v>833773</v>
      </c>
      <c r="D469" s="7" t="s">
        <v>241</v>
      </c>
      <c r="E469" s="7" t="s">
        <v>120</v>
      </c>
      <c r="F469" s="12" t="str">
        <f t="shared" si="11"/>
        <v>Dart Joshua</v>
      </c>
      <c r="G469" s="3">
        <v>721</v>
      </c>
      <c r="H469" s="8" t="s">
        <v>10</v>
      </c>
      <c r="I469" s="6">
        <v>16</v>
      </c>
      <c r="J469" s="36" t="s">
        <v>17</v>
      </c>
      <c r="K469" s="3"/>
      <c r="L469" s="3"/>
      <c r="M469" s="3"/>
    </row>
    <row r="470" spans="1:18" hidden="1" x14ac:dyDescent="0.2">
      <c r="A470" s="1" t="s">
        <v>13</v>
      </c>
      <c r="B470" s="4" t="s">
        <v>14</v>
      </c>
      <c r="C470" s="3">
        <v>833773</v>
      </c>
      <c r="D470" s="2" t="s">
        <v>241</v>
      </c>
      <c r="E470" s="8" t="s">
        <v>120</v>
      </c>
      <c r="F470" s="12" t="str">
        <f t="shared" si="11"/>
        <v>Dart Joshua</v>
      </c>
      <c r="G470" s="3">
        <v>721</v>
      </c>
      <c r="H470" s="8" t="s">
        <v>10</v>
      </c>
      <c r="I470" s="1">
        <v>1</v>
      </c>
      <c r="J470" s="40" t="s">
        <v>62</v>
      </c>
      <c r="K470" s="1"/>
      <c r="L470" s="3"/>
      <c r="M470" s="3"/>
    </row>
    <row r="471" spans="1:18" hidden="1" x14ac:dyDescent="0.2">
      <c r="A471" s="3"/>
      <c r="B471" s="19" t="s">
        <v>1225</v>
      </c>
      <c r="C471" s="3"/>
      <c r="D471" s="12" t="s">
        <v>242</v>
      </c>
      <c r="E471" s="12" t="s">
        <v>243</v>
      </c>
      <c r="F471" s="12" t="str">
        <f t="shared" si="11"/>
        <v>Davies Eric</v>
      </c>
      <c r="G471" s="3">
        <v>721</v>
      </c>
      <c r="H471" s="8" t="s">
        <v>10</v>
      </c>
      <c r="I471" s="13">
        <v>3</v>
      </c>
      <c r="J471" s="41" t="s">
        <v>50</v>
      </c>
      <c r="K471" s="3" t="s">
        <v>12</v>
      </c>
      <c r="L471" s="1"/>
      <c r="M471" s="1"/>
      <c r="O471" s="32"/>
      <c r="P471" s="33"/>
      <c r="Q471" s="32"/>
      <c r="R471" s="32"/>
    </row>
    <row r="472" spans="1:18" hidden="1" x14ac:dyDescent="0.2">
      <c r="A472" s="3"/>
      <c r="B472" s="19" t="s">
        <v>1225</v>
      </c>
      <c r="C472" s="3"/>
      <c r="D472" s="12" t="s">
        <v>242</v>
      </c>
      <c r="E472" s="12" t="s">
        <v>243</v>
      </c>
      <c r="F472" s="12" t="str">
        <f t="shared" si="11"/>
        <v>Davies Eric</v>
      </c>
      <c r="G472" s="3">
        <v>721</v>
      </c>
      <c r="H472" s="8" t="s">
        <v>10</v>
      </c>
      <c r="I472" s="13">
        <v>8</v>
      </c>
      <c r="J472" s="41" t="s">
        <v>82</v>
      </c>
      <c r="K472" s="3" t="s">
        <v>12</v>
      </c>
      <c r="L472" s="3"/>
      <c r="M472" s="3"/>
    </row>
    <row r="473" spans="1:18" hidden="1" x14ac:dyDescent="0.2">
      <c r="A473" s="3" t="s">
        <v>98</v>
      </c>
      <c r="B473" s="3" t="s">
        <v>98</v>
      </c>
      <c r="C473" s="3"/>
      <c r="D473" s="3" t="s">
        <v>242</v>
      </c>
      <c r="E473" s="3" t="s">
        <v>243</v>
      </c>
      <c r="F473" s="12" t="str">
        <f t="shared" si="11"/>
        <v>Davies Eric</v>
      </c>
      <c r="G473" s="3">
        <v>721</v>
      </c>
      <c r="H473" s="8" t="s">
        <v>10</v>
      </c>
      <c r="I473" s="3">
        <v>3</v>
      </c>
      <c r="J473" s="36" t="s">
        <v>55</v>
      </c>
      <c r="K473" s="3" t="s">
        <v>27</v>
      </c>
      <c r="L473" s="3"/>
      <c r="M473" s="3"/>
    </row>
    <row r="474" spans="1:18" hidden="1" x14ac:dyDescent="0.2">
      <c r="A474" s="3" t="s">
        <v>44</v>
      </c>
      <c r="B474" s="19" t="s">
        <v>104</v>
      </c>
      <c r="C474" s="3"/>
      <c r="D474" s="3" t="s">
        <v>242</v>
      </c>
      <c r="E474" s="3" t="s">
        <v>243</v>
      </c>
      <c r="F474" s="12" t="str">
        <f t="shared" si="11"/>
        <v>Davies Eric</v>
      </c>
      <c r="G474" s="3">
        <v>721</v>
      </c>
      <c r="H474" s="8" t="s">
        <v>10</v>
      </c>
      <c r="I474" s="3">
        <v>1</v>
      </c>
      <c r="J474" s="36" t="s">
        <v>55</v>
      </c>
      <c r="K474" s="3" t="s">
        <v>27</v>
      </c>
      <c r="L474" s="3"/>
      <c r="M474" s="3"/>
    </row>
    <row r="475" spans="1:18" hidden="1" x14ac:dyDescent="0.2">
      <c r="A475" s="3" t="s">
        <v>51</v>
      </c>
      <c r="B475" s="19" t="s">
        <v>1225</v>
      </c>
      <c r="C475" s="11"/>
      <c r="D475" s="12" t="s">
        <v>242</v>
      </c>
      <c r="E475" s="12" t="s">
        <v>243</v>
      </c>
      <c r="F475" s="12" t="str">
        <f t="shared" si="11"/>
        <v>Davies Eric</v>
      </c>
      <c r="G475" s="3">
        <v>721</v>
      </c>
      <c r="H475" s="8" t="s">
        <v>10</v>
      </c>
      <c r="I475" s="13">
        <v>5</v>
      </c>
      <c r="J475" s="41" t="s">
        <v>81</v>
      </c>
      <c r="K475" s="3" t="s">
        <v>12</v>
      </c>
      <c r="L475" s="3"/>
      <c r="M475" s="3"/>
    </row>
    <row r="476" spans="1:18" hidden="1" x14ac:dyDescent="0.2">
      <c r="A476" s="3" t="s">
        <v>44</v>
      </c>
      <c r="B476" s="19" t="s">
        <v>104</v>
      </c>
      <c r="C476" s="3"/>
      <c r="D476" s="3" t="s">
        <v>242</v>
      </c>
      <c r="E476" s="3" t="s">
        <v>243</v>
      </c>
      <c r="F476" s="12" t="str">
        <f t="shared" si="11"/>
        <v>Davies Eric</v>
      </c>
      <c r="G476" s="9">
        <v>721</v>
      </c>
      <c r="H476" s="10" t="s">
        <v>10</v>
      </c>
      <c r="I476" s="3">
        <v>1</v>
      </c>
      <c r="J476" s="36" t="s">
        <v>68</v>
      </c>
      <c r="K476" s="3" t="s">
        <v>27</v>
      </c>
      <c r="L476" s="3"/>
      <c r="M476" s="3"/>
    </row>
    <row r="477" spans="1:18" x14ac:dyDescent="0.2">
      <c r="A477" s="3"/>
      <c r="B477" s="19" t="s">
        <v>1225</v>
      </c>
      <c r="C477" s="3"/>
      <c r="D477" s="12" t="s">
        <v>622</v>
      </c>
      <c r="E477" s="12" t="s">
        <v>379</v>
      </c>
      <c r="F477" s="12" t="str">
        <f t="shared" si="11"/>
        <v>Rathnayeke Charlie</v>
      </c>
      <c r="G477" s="3">
        <v>721</v>
      </c>
      <c r="H477" s="8" t="s">
        <v>10</v>
      </c>
      <c r="I477" s="13">
        <v>8</v>
      </c>
      <c r="J477" s="41" t="s">
        <v>26</v>
      </c>
      <c r="K477" s="3" t="s">
        <v>12</v>
      </c>
      <c r="L477" s="3"/>
      <c r="M477" s="3"/>
    </row>
    <row r="478" spans="1:18" hidden="1" x14ac:dyDescent="0.2">
      <c r="A478" s="3" t="s">
        <v>37</v>
      </c>
      <c r="B478" s="3" t="s">
        <v>103</v>
      </c>
      <c r="C478" s="3"/>
      <c r="D478" s="3" t="s">
        <v>242</v>
      </c>
      <c r="E478" s="3" t="s">
        <v>243</v>
      </c>
      <c r="F478" s="12" t="str">
        <f t="shared" si="11"/>
        <v>Davies Eric</v>
      </c>
      <c r="G478" s="3">
        <v>721</v>
      </c>
      <c r="H478" s="8" t="s">
        <v>10</v>
      </c>
      <c r="I478" s="3">
        <v>4</v>
      </c>
      <c r="J478" s="36" t="s">
        <v>24</v>
      </c>
      <c r="K478" s="3"/>
      <c r="L478" s="3"/>
      <c r="M478" s="3"/>
    </row>
    <row r="479" spans="1:18" hidden="1" x14ac:dyDescent="0.2">
      <c r="A479" s="19" t="s">
        <v>51</v>
      </c>
      <c r="B479" s="1" t="s">
        <v>1225</v>
      </c>
      <c r="C479" s="1"/>
      <c r="D479" s="12" t="s">
        <v>242</v>
      </c>
      <c r="E479" s="12" t="s">
        <v>243</v>
      </c>
      <c r="F479" s="12" t="str">
        <f t="shared" si="11"/>
        <v>Davies Eric</v>
      </c>
      <c r="G479" s="9">
        <v>721</v>
      </c>
      <c r="H479" s="10" t="s">
        <v>10</v>
      </c>
      <c r="I479" s="13">
        <v>8</v>
      </c>
      <c r="J479" s="41" t="s">
        <v>24</v>
      </c>
      <c r="K479" s="3" t="s">
        <v>12</v>
      </c>
      <c r="L479" s="3"/>
      <c r="M479" s="3"/>
    </row>
    <row r="480" spans="1:18" hidden="1" x14ac:dyDescent="0.2">
      <c r="A480" s="3"/>
      <c r="B480" s="19" t="s">
        <v>1225</v>
      </c>
      <c r="C480" s="3"/>
      <c r="D480" s="12" t="s">
        <v>242</v>
      </c>
      <c r="E480" s="12" t="s">
        <v>243</v>
      </c>
      <c r="F480" s="12" t="str">
        <f t="shared" si="11"/>
        <v>Davies Eric</v>
      </c>
      <c r="G480" s="3">
        <v>721</v>
      </c>
      <c r="H480" s="8" t="s">
        <v>10</v>
      </c>
      <c r="I480" s="13">
        <v>1</v>
      </c>
      <c r="J480" s="41" t="s">
        <v>22</v>
      </c>
      <c r="K480" s="3" t="s">
        <v>12</v>
      </c>
      <c r="L480" s="3"/>
      <c r="M480" s="3"/>
    </row>
    <row r="481" spans="1:13" hidden="1" x14ac:dyDescent="0.2">
      <c r="A481" s="3" t="s">
        <v>111</v>
      </c>
      <c r="B481" s="19" t="s">
        <v>104</v>
      </c>
      <c r="C481" s="8"/>
      <c r="D481" s="3" t="s">
        <v>242</v>
      </c>
      <c r="E481" s="3" t="s">
        <v>243</v>
      </c>
      <c r="F481" s="12" t="str">
        <f t="shared" si="11"/>
        <v>Davies Eric</v>
      </c>
      <c r="G481" s="3">
        <v>721</v>
      </c>
      <c r="H481" s="8" t="s">
        <v>10</v>
      </c>
      <c r="I481" s="8">
        <v>1</v>
      </c>
      <c r="J481" s="36" t="s">
        <v>30</v>
      </c>
      <c r="K481" s="3"/>
      <c r="L481" s="3"/>
      <c r="M481" s="3"/>
    </row>
    <row r="482" spans="1:13" hidden="1" x14ac:dyDescent="0.2">
      <c r="A482" s="5"/>
      <c r="B482" s="19" t="s">
        <v>1225</v>
      </c>
      <c r="C482" s="3"/>
      <c r="D482" s="12" t="s">
        <v>242</v>
      </c>
      <c r="E482" s="12" t="s">
        <v>243</v>
      </c>
      <c r="F482" s="12" t="str">
        <f t="shared" si="11"/>
        <v>Davies Eric</v>
      </c>
      <c r="G482" s="3">
        <v>721</v>
      </c>
      <c r="H482" s="8" t="s">
        <v>10</v>
      </c>
      <c r="I482" s="13">
        <v>11</v>
      </c>
      <c r="J482" s="41" t="s">
        <v>30</v>
      </c>
      <c r="K482" s="3" t="s">
        <v>12</v>
      </c>
      <c r="L482" s="1"/>
      <c r="M482" s="3"/>
    </row>
    <row r="483" spans="1:13" hidden="1" x14ac:dyDescent="0.2">
      <c r="A483" s="3"/>
      <c r="B483" s="19" t="s">
        <v>1225</v>
      </c>
      <c r="C483" s="3"/>
      <c r="D483" s="12" t="s">
        <v>242</v>
      </c>
      <c r="E483" s="12" t="s">
        <v>243</v>
      </c>
      <c r="F483" s="12" t="str">
        <f t="shared" si="11"/>
        <v>Davies Eric</v>
      </c>
      <c r="G483" s="9">
        <v>721</v>
      </c>
      <c r="H483" s="10" t="s">
        <v>10</v>
      </c>
      <c r="I483" s="13">
        <v>7</v>
      </c>
      <c r="J483" s="41" t="s">
        <v>105</v>
      </c>
      <c r="K483" s="3" t="s">
        <v>12</v>
      </c>
      <c r="L483" s="1"/>
      <c r="M483" s="1"/>
    </row>
    <row r="484" spans="1:13" hidden="1" x14ac:dyDescent="0.2">
      <c r="A484" s="3" t="s">
        <v>13</v>
      </c>
      <c r="B484" s="19" t="s">
        <v>14</v>
      </c>
      <c r="C484" s="9">
        <v>951173</v>
      </c>
      <c r="D484" s="10" t="s">
        <v>245</v>
      </c>
      <c r="E484" s="20" t="s">
        <v>246</v>
      </c>
      <c r="F484" s="12" t="str">
        <f t="shared" si="11"/>
        <v>Davis Lee W</v>
      </c>
      <c r="G484" s="3">
        <v>721</v>
      </c>
      <c r="H484" s="8" t="s">
        <v>10</v>
      </c>
      <c r="I484" s="9">
        <v>3</v>
      </c>
      <c r="J484" s="37" t="s">
        <v>18</v>
      </c>
      <c r="K484" s="3"/>
      <c r="L484" s="3"/>
      <c r="M484" s="3"/>
    </row>
    <row r="485" spans="1:13" hidden="1" x14ac:dyDescent="0.2">
      <c r="A485" s="3" t="s">
        <v>114</v>
      </c>
      <c r="B485" s="19" t="s">
        <v>166</v>
      </c>
      <c r="C485" s="3">
        <v>860325</v>
      </c>
      <c r="D485" s="8" t="s">
        <v>158</v>
      </c>
      <c r="E485" s="8" t="s">
        <v>247</v>
      </c>
      <c r="F485" s="12" t="str">
        <f t="shared" si="11"/>
        <v>Dean Alex</v>
      </c>
      <c r="G485" s="9">
        <v>721</v>
      </c>
      <c r="H485" s="10" t="s">
        <v>10</v>
      </c>
      <c r="I485" s="3">
        <v>1</v>
      </c>
      <c r="J485" s="36" t="s">
        <v>35</v>
      </c>
      <c r="K485" s="3"/>
      <c r="L485" s="3"/>
      <c r="M485" s="3"/>
    </row>
    <row r="486" spans="1:13" hidden="1" x14ac:dyDescent="0.2">
      <c r="A486" s="3"/>
      <c r="B486" s="19" t="s">
        <v>1225</v>
      </c>
      <c r="C486" s="3"/>
      <c r="D486" s="3" t="s">
        <v>248</v>
      </c>
      <c r="E486" s="12" t="s">
        <v>249</v>
      </c>
      <c r="F486" s="12" t="str">
        <f t="shared" si="11"/>
        <v>Deane-Johns Lucien</v>
      </c>
      <c r="G486" s="3">
        <v>721</v>
      </c>
      <c r="H486" s="8" t="s">
        <v>10</v>
      </c>
      <c r="I486" s="18">
        <v>5</v>
      </c>
      <c r="J486" s="39" t="s">
        <v>50</v>
      </c>
      <c r="K486" s="3" t="s">
        <v>12</v>
      </c>
      <c r="L486" s="3"/>
      <c r="M486" s="3"/>
    </row>
    <row r="487" spans="1:13" hidden="1" x14ac:dyDescent="0.2">
      <c r="A487" s="3" t="s">
        <v>75</v>
      </c>
      <c r="B487" s="3" t="s">
        <v>25</v>
      </c>
      <c r="C487" s="3"/>
      <c r="D487" s="3" t="s">
        <v>248</v>
      </c>
      <c r="E487" s="12" t="s">
        <v>249</v>
      </c>
      <c r="F487" s="12" t="str">
        <f t="shared" ref="F487:F550" si="12">D487&amp;" "&amp;E487</f>
        <v>Deane-Johns Lucien</v>
      </c>
      <c r="G487" s="3">
        <v>721</v>
      </c>
      <c r="H487" s="8" t="s">
        <v>10</v>
      </c>
      <c r="I487" s="3">
        <v>1</v>
      </c>
      <c r="J487" s="36" t="s">
        <v>55</v>
      </c>
      <c r="K487" s="3" t="s">
        <v>78</v>
      </c>
      <c r="L487" s="1"/>
      <c r="M487" s="1"/>
    </row>
    <row r="488" spans="1:13" hidden="1" x14ac:dyDescent="0.2">
      <c r="A488" s="3" t="s">
        <v>44</v>
      </c>
      <c r="B488" s="19" t="s">
        <v>104</v>
      </c>
      <c r="C488" s="3"/>
      <c r="D488" s="3" t="s">
        <v>248</v>
      </c>
      <c r="E488" s="12" t="s">
        <v>249</v>
      </c>
      <c r="F488" s="12" t="str">
        <f t="shared" si="12"/>
        <v>Deane-Johns Lucien</v>
      </c>
      <c r="G488" s="3">
        <v>721</v>
      </c>
      <c r="H488" s="8" t="s">
        <v>10</v>
      </c>
      <c r="I488" s="3">
        <v>1</v>
      </c>
      <c r="J488" s="36" t="s">
        <v>55</v>
      </c>
      <c r="K488" s="3" t="s">
        <v>27</v>
      </c>
      <c r="L488" s="1"/>
      <c r="M488" s="1"/>
    </row>
    <row r="489" spans="1:13" hidden="1" x14ac:dyDescent="0.2">
      <c r="A489" s="1" t="s">
        <v>114</v>
      </c>
      <c r="B489" s="4" t="s">
        <v>115</v>
      </c>
      <c r="C489" s="1"/>
      <c r="D489" s="2" t="s">
        <v>250</v>
      </c>
      <c r="E489" s="2" t="s">
        <v>251</v>
      </c>
      <c r="F489" s="12" t="str">
        <f t="shared" si="12"/>
        <v>Dema J</v>
      </c>
      <c r="G489" s="9">
        <v>721</v>
      </c>
      <c r="H489" s="10" t="s">
        <v>10</v>
      </c>
      <c r="I489" s="1">
        <v>1</v>
      </c>
      <c r="J489" s="40" t="s">
        <v>62</v>
      </c>
      <c r="K489" s="1"/>
      <c r="L489" s="3"/>
      <c r="M489" s="3"/>
    </row>
    <row r="490" spans="1:13" hidden="1" x14ac:dyDescent="0.2">
      <c r="A490" s="3"/>
      <c r="B490" s="3" t="s">
        <v>103</v>
      </c>
      <c r="C490" s="3"/>
      <c r="D490" s="3" t="s">
        <v>252</v>
      </c>
      <c r="E490" s="3" t="s">
        <v>253</v>
      </c>
      <c r="F490" s="12" t="str">
        <f t="shared" si="12"/>
        <v>desilva S</v>
      </c>
      <c r="G490" s="3">
        <v>721</v>
      </c>
      <c r="H490" s="8" t="s">
        <v>10</v>
      </c>
      <c r="I490" s="3">
        <v>1</v>
      </c>
      <c r="J490" s="36" t="s">
        <v>105</v>
      </c>
      <c r="K490" s="3"/>
      <c r="L490" s="3"/>
      <c r="M490" s="3"/>
    </row>
    <row r="491" spans="1:13" hidden="1" x14ac:dyDescent="0.2">
      <c r="A491" s="3" t="s">
        <v>19</v>
      </c>
      <c r="B491" s="19" t="s">
        <v>14</v>
      </c>
      <c r="C491" s="3">
        <v>725025</v>
      </c>
      <c r="D491" s="8" t="s">
        <v>254</v>
      </c>
      <c r="E491" s="8" t="s">
        <v>255</v>
      </c>
      <c r="F491" s="12" t="str">
        <f t="shared" si="12"/>
        <v>Dhananjay Bhatia</v>
      </c>
      <c r="G491" s="3">
        <v>721</v>
      </c>
      <c r="H491" s="8" t="s">
        <v>10</v>
      </c>
      <c r="I491" s="3">
        <v>8</v>
      </c>
      <c r="J491" s="36" t="s">
        <v>34</v>
      </c>
      <c r="K491" s="3"/>
      <c r="L491" s="3"/>
      <c r="M491" s="3"/>
    </row>
    <row r="492" spans="1:13" hidden="1" x14ac:dyDescent="0.2">
      <c r="A492" s="3" t="s">
        <v>44</v>
      </c>
      <c r="B492" s="19" t="s">
        <v>104</v>
      </c>
      <c r="C492" s="3"/>
      <c r="D492" s="3" t="s">
        <v>256</v>
      </c>
      <c r="E492" s="3" t="s">
        <v>257</v>
      </c>
      <c r="F492" s="12" t="str">
        <f t="shared" si="12"/>
        <v>Di Florio Damon</v>
      </c>
      <c r="G492" s="3">
        <v>721</v>
      </c>
      <c r="H492" s="8" t="s">
        <v>10</v>
      </c>
      <c r="I492" s="3">
        <v>5</v>
      </c>
      <c r="J492" s="36" t="s">
        <v>55</v>
      </c>
      <c r="K492" s="3" t="s">
        <v>27</v>
      </c>
      <c r="L492" s="3"/>
      <c r="M492" s="3"/>
    </row>
    <row r="493" spans="1:13" hidden="1" x14ac:dyDescent="0.2">
      <c r="A493" s="3" t="s">
        <v>53</v>
      </c>
      <c r="B493" s="3" t="s">
        <v>103</v>
      </c>
      <c r="C493" s="3"/>
      <c r="D493" s="3" t="s">
        <v>256</v>
      </c>
      <c r="E493" s="3" t="s">
        <v>257</v>
      </c>
      <c r="F493" s="12" t="str">
        <f t="shared" si="12"/>
        <v>Di Florio Damon</v>
      </c>
      <c r="G493" s="3">
        <v>721</v>
      </c>
      <c r="H493" s="8" t="s">
        <v>10</v>
      </c>
      <c r="I493" s="3">
        <v>5</v>
      </c>
      <c r="J493" s="36" t="s">
        <v>55</v>
      </c>
      <c r="K493" s="3" t="s">
        <v>27</v>
      </c>
      <c r="L493" s="3"/>
      <c r="M493" s="3"/>
    </row>
    <row r="494" spans="1:13" hidden="1" x14ac:dyDescent="0.2">
      <c r="A494" s="3" t="s">
        <v>44</v>
      </c>
      <c r="B494" s="19" t="s">
        <v>104</v>
      </c>
      <c r="C494" s="3"/>
      <c r="D494" s="3" t="s">
        <v>256</v>
      </c>
      <c r="E494" s="3" t="s">
        <v>257</v>
      </c>
      <c r="F494" s="12" t="str">
        <f t="shared" si="12"/>
        <v>Di Florio Damon</v>
      </c>
      <c r="G494" s="3">
        <v>721</v>
      </c>
      <c r="H494" s="8" t="s">
        <v>10</v>
      </c>
      <c r="I494" s="3">
        <v>11</v>
      </c>
      <c r="J494" s="36" t="s">
        <v>68</v>
      </c>
      <c r="K494" s="3" t="s">
        <v>27</v>
      </c>
      <c r="L494" s="3"/>
      <c r="M494" s="3"/>
    </row>
    <row r="495" spans="1:13" x14ac:dyDescent="0.2">
      <c r="A495" s="3"/>
      <c r="B495" s="19" t="s">
        <v>1225</v>
      </c>
      <c r="C495" s="15"/>
      <c r="D495" s="12" t="s">
        <v>724</v>
      </c>
      <c r="E495" s="12" t="s">
        <v>725</v>
      </c>
      <c r="F495" s="12" t="str">
        <f t="shared" si="12"/>
        <v>Vonhagt Marlon</v>
      </c>
      <c r="G495" s="6">
        <v>721</v>
      </c>
      <c r="H495" s="7" t="s">
        <v>10</v>
      </c>
      <c r="I495" s="13">
        <v>9</v>
      </c>
      <c r="J495" s="41" t="s">
        <v>26</v>
      </c>
      <c r="K495" s="3" t="s">
        <v>12</v>
      </c>
      <c r="L495" s="3"/>
      <c r="M495" s="3"/>
    </row>
    <row r="496" spans="1:13" hidden="1" x14ac:dyDescent="0.2">
      <c r="A496" s="3" t="s">
        <v>14</v>
      </c>
      <c r="B496" s="3" t="s">
        <v>14</v>
      </c>
      <c r="C496" s="3"/>
      <c r="D496" s="3" t="s">
        <v>256</v>
      </c>
      <c r="E496" s="3" t="s">
        <v>257</v>
      </c>
      <c r="F496" s="12" t="str">
        <f t="shared" si="12"/>
        <v>Di Florio Damon</v>
      </c>
      <c r="G496" s="6">
        <v>721</v>
      </c>
      <c r="H496" s="3" t="s">
        <v>10</v>
      </c>
      <c r="I496" s="3">
        <v>3</v>
      </c>
      <c r="J496" s="36" t="s">
        <v>24</v>
      </c>
      <c r="K496" s="3"/>
      <c r="L496" s="1"/>
      <c r="M496" s="1"/>
    </row>
    <row r="497" spans="1:18" hidden="1" x14ac:dyDescent="0.2">
      <c r="A497" s="3" t="s">
        <v>44</v>
      </c>
      <c r="B497" s="19" t="s">
        <v>104</v>
      </c>
      <c r="C497" s="3"/>
      <c r="D497" s="3" t="s">
        <v>256</v>
      </c>
      <c r="E497" s="3" t="s">
        <v>257</v>
      </c>
      <c r="F497" s="12" t="str">
        <f t="shared" si="12"/>
        <v>Di Florio Damon</v>
      </c>
      <c r="G497" s="9">
        <v>721</v>
      </c>
      <c r="H497" s="10" t="s">
        <v>10</v>
      </c>
      <c r="I497" s="3">
        <v>2</v>
      </c>
      <c r="J497" s="36" t="s">
        <v>24</v>
      </c>
      <c r="K497" s="3"/>
      <c r="L497" s="1"/>
      <c r="M497" s="1"/>
    </row>
    <row r="498" spans="1:18" hidden="1" x14ac:dyDescent="0.2">
      <c r="A498" s="3" t="s">
        <v>37</v>
      </c>
      <c r="B498" s="3" t="s">
        <v>103</v>
      </c>
      <c r="C498" s="3"/>
      <c r="D498" s="3" t="s">
        <v>256</v>
      </c>
      <c r="E498" s="3" t="s">
        <v>257</v>
      </c>
      <c r="F498" s="12" t="str">
        <f t="shared" si="12"/>
        <v>Di Florio Damon</v>
      </c>
      <c r="G498" s="3">
        <v>721</v>
      </c>
      <c r="H498" s="8" t="s">
        <v>10</v>
      </c>
      <c r="I498" s="3">
        <v>1</v>
      </c>
      <c r="J498" s="36" t="s">
        <v>24</v>
      </c>
      <c r="K498" s="3"/>
      <c r="L498" s="3"/>
      <c r="M498" s="3"/>
    </row>
    <row r="499" spans="1:18" hidden="1" x14ac:dyDescent="0.2">
      <c r="A499" s="3" t="s">
        <v>110</v>
      </c>
      <c r="B499" s="19" t="s">
        <v>14</v>
      </c>
      <c r="C499" s="3"/>
      <c r="D499" s="3" t="s">
        <v>256</v>
      </c>
      <c r="E499" s="3" t="s">
        <v>257</v>
      </c>
      <c r="F499" s="12" t="str">
        <f t="shared" si="12"/>
        <v>Di Florio Damon</v>
      </c>
      <c r="G499" s="6">
        <v>721</v>
      </c>
      <c r="H499" s="7" t="s">
        <v>10</v>
      </c>
      <c r="I499" s="3">
        <v>2</v>
      </c>
      <c r="J499" s="36" t="s">
        <v>11</v>
      </c>
      <c r="K499" s="3"/>
      <c r="L499" s="3"/>
      <c r="M499" s="3"/>
    </row>
    <row r="500" spans="1:18" hidden="1" x14ac:dyDescent="0.2">
      <c r="A500" s="3"/>
      <c r="B500" s="19" t="s">
        <v>14</v>
      </c>
      <c r="C500" s="3"/>
      <c r="D500" s="3" t="s">
        <v>256</v>
      </c>
      <c r="E500" s="3" t="s">
        <v>257</v>
      </c>
      <c r="F500" s="12" t="str">
        <f t="shared" si="12"/>
        <v>Di Florio Damon</v>
      </c>
      <c r="G500" s="3">
        <v>721</v>
      </c>
      <c r="H500" s="8" t="s">
        <v>10</v>
      </c>
      <c r="I500" s="3">
        <v>0</v>
      </c>
      <c r="J500" s="39" t="s">
        <v>22</v>
      </c>
      <c r="K500" s="3" t="s">
        <v>23</v>
      </c>
      <c r="L500" s="3"/>
      <c r="M500" s="3"/>
    </row>
    <row r="501" spans="1:18" hidden="1" x14ac:dyDescent="0.2">
      <c r="A501" s="3" t="s">
        <v>75</v>
      </c>
      <c r="B501" s="3" t="s">
        <v>25</v>
      </c>
      <c r="C501" s="3"/>
      <c r="D501" s="3" t="s">
        <v>258</v>
      </c>
      <c r="E501" s="3" t="s">
        <v>259</v>
      </c>
      <c r="F501" s="12" t="str">
        <f t="shared" si="12"/>
        <v>Dickie W</v>
      </c>
      <c r="G501" s="9">
        <v>721</v>
      </c>
      <c r="H501" s="10" t="s">
        <v>10</v>
      </c>
      <c r="I501" s="3">
        <v>1</v>
      </c>
      <c r="J501" s="36" t="s">
        <v>55</v>
      </c>
      <c r="K501" s="3" t="s">
        <v>78</v>
      </c>
      <c r="L501" s="3"/>
      <c r="M501" s="3"/>
    </row>
    <row r="502" spans="1:18" hidden="1" x14ac:dyDescent="0.2">
      <c r="A502" s="3" t="s">
        <v>38</v>
      </c>
      <c r="B502" s="19" t="s">
        <v>39</v>
      </c>
      <c r="C502" s="3">
        <v>557741</v>
      </c>
      <c r="D502" s="8" t="s">
        <v>260</v>
      </c>
      <c r="E502" s="8" t="s">
        <v>195</v>
      </c>
      <c r="F502" s="12" t="str">
        <f t="shared" si="12"/>
        <v>Doak John</v>
      </c>
      <c r="G502" s="3">
        <v>721</v>
      </c>
      <c r="H502" s="8" t="s">
        <v>10</v>
      </c>
      <c r="I502" s="3">
        <v>1</v>
      </c>
      <c r="J502" s="36" t="s">
        <v>35</v>
      </c>
      <c r="K502" s="3"/>
      <c r="L502" s="3"/>
      <c r="M502" s="3"/>
    </row>
    <row r="503" spans="1:18" hidden="1" x14ac:dyDescent="0.2">
      <c r="A503" s="3" t="s">
        <v>31</v>
      </c>
      <c r="B503" s="19" t="s">
        <v>1225</v>
      </c>
      <c r="C503" s="3">
        <v>557741</v>
      </c>
      <c r="D503" s="8" t="s">
        <v>260</v>
      </c>
      <c r="E503" s="8" t="s">
        <v>195</v>
      </c>
      <c r="F503" s="12" t="str">
        <f t="shared" si="12"/>
        <v>Doak John</v>
      </c>
      <c r="G503" s="3">
        <v>721</v>
      </c>
      <c r="H503" s="8" t="s">
        <v>10</v>
      </c>
      <c r="I503" s="3">
        <v>10</v>
      </c>
      <c r="J503" s="36" t="s">
        <v>35</v>
      </c>
      <c r="K503" s="3"/>
      <c r="L503" s="3"/>
      <c r="M503" s="3"/>
    </row>
    <row r="504" spans="1:18" hidden="1" x14ac:dyDescent="0.2">
      <c r="A504" s="3" t="s">
        <v>101</v>
      </c>
      <c r="B504" s="3" t="s">
        <v>103</v>
      </c>
      <c r="C504" s="9">
        <v>557741</v>
      </c>
      <c r="D504" s="10" t="s">
        <v>260</v>
      </c>
      <c r="E504" s="10" t="s">
        <v>195</v>
      </c>
      <c r="F504" s="12" t="str">
        <f t="shared" si="12"/>
        <v>Doak John</v>
      </c>
      <c r="G504" s="3">
        <v>721</v>
      </c>
      <c r="H504" s="8" t="s">
        <v>10</v>
      </c>
      <c r="I504" s="9">
        <v>8</v>
      </c>
      <c r="J504" s="37" t="s">
        <v>18</v>
      </c>
      <c r="K504" s="3"/>
      <c r="L504" s="3"/>
      <c r="M504" s="3"/>
    </row>
    <row r="505" spans="1:18" hidden="1" x14ac:dyDescent="0.2">
      <c r="A505" s="3" t="s">
        <v>31</v>
      </c>
      <c r="B505" s="19" t="s">
        <v>1225</v>
      </c>
      <c r="C505" s="6">
        <v>557741</v>
      </c>
      <c r="D505" s="7" t="s">
        <v>260</v>
      </c>
      <c r="E505" s="7" t="s">
        <v>195</v>
      </c>
      <c r="F505" s="12" t="str">
        <f t="shared" si="12"/>
        <v>Doak John</v>
      </c>
      <c r="G505" s="9">
        <v>721</v>
      </c>
      <c r="H505" s="10" t="s">
        <v>10</v>
      </c>
      <c r="I505" s="6">
        <v>3</v>
      </c>
      <c r="J505" s="37" t="s">
        <v>18</v>
      </c>
      <c r="K505" s="3"/>
      <c r="L505" s="3"/>
      <c r="M505" s="3"/>
    </row>
    <row r="506" spans="1:18" hidden="1" x14ac:dyDescent="0.2">
      <c r="A506" s="3" t="s">
        <v>60</v>
      </c>
      <c r="B506" s="3" t="s">
        <v>103</v>
      </c>
      <c r="C506" s="6">
        <v>557741</v>
      </c>
      <c r="D506" s="7" t="s">
        <v>260</v>
      </c>
      <c r="E506" s="7" t="s">
        <v>195</v>
      </c>
      <c r="F506" s="12" t="str">
        <f t="shared" si="12"/>
        <v>Doak John</v>
      </c>
      <c r="G506" s="3">
        <v>721</v>
      </c>
      <c r="H506" s="8" t="s">
        <v>10</v>
      </c>
      <c r="I506" s="6">
        <v>11</v>
      </c>
      <c r="J506" s="36" t="s">
        <v>17</v>
      </c>
      <c r="K506" s="3"/>
      <c r="L506" s="3"/>
      <c r="M506" s="3"/>
    </row>
    <row r="507" spans="1:18" hidden="1" x14ac:dyDescent="0.2">
      <c r="A507" s="1" t="s">
        <v>107</v>
      </c>
      <c r="B507" s="4" t="s">
        <v>39</v>
      </c>
      <c r="C507" s="3">
        <v>557741</v>
      </c>
      <c r="D507" s="2" t="s">
        <v>260</v>
      </c>
      <c r="E507" s="8" t="s">
        <v>195</v>
      </c>
      <c r="F507" s="12" t="str">
        <f t="shared" si="12"/>
        <v>Doak John</v>
      </c>
      <c r="G507" s="3">
        <v>721</v>
      </c>
      <c r="H507" s="8" t="s">
        <v>10</v>
      </c>
      <c r="I507" s="1">
        <v>1</v>
      </c>
      <c r="J507" s="40" t="s">
        <v>62</v>
      </c>
      <c r="K507" s="1"/>
      <c r="L507" s="1"/>
      <c r="M507" s="3"/>
    </row>
    <row r="508" spans="1:18" hidden="1" x14ac:dyDescent="0.2">
      <c r="A508" s="1" t="s">
        <v>60</v>
      </c>
      <c r="B508" s="3" t="s">
        <v>103</v>
      </c>
      <c r="C508" s="3">
        <v>557741</v>
      </c>
      <c r="D508" s="2" t="s">
        <v>260</v>
      </c>
      <c r="E508" s="8" t="s">
        <v>195</v>
      </c>
      <c r="F508" s="12" t="str">
        <f t="shared" si="12"/>
        <v>Doak John</v>
      </c>
      <c r="G508" s="3">
        <v>721</v>
      </c>
      <c r="H508" s="8" t="s">
        <v>10</v>
      </c>
      <c r="I508" s="1">
        <v>13</v>
      </c>
      <c r="J508" s="40" t="s">
        <v>62</v>
      </c>
      <c r="K508" s="1"/>
      <c r="L508" s="1"/>
      <c r="M508" s="3"/>
    </row>
    <row r="509" spans="1:18" hidden="1" x14ac:dyDescent="0.2">
      <c r="A509" s="3" t="s">
        <v>98</v>
      </c>
      <c r="B509" s="3" t="s">
        <v>98</v>
      </c>
      <c r="C509" s="3"/>
      <c r="D509" s="3" t="s">
        <v>261</v>
      </c>
      <c r="E509" s="3" t="s">
        <v>170</v>
      </c>
      <c r="F509" s="12" t="str">
        <f t="shared" si="12"/>
        <v>Dryden David</v>
      </c>
      <c r="G509" s="6">
        <v>721</v>
      </c>
      <c r="H509" s="7" t="s">
        <v>10</v>
      </c>
      <c r="I509" s="3">
        <v>12</v>
      </c>
      <c r="J509" s="36" t="s">
        <v>55</v>
      </c>
      <c r="K509" s="3" t="s">
        <v>27</v>
      </c>
      <c r="L509" s="1"/>
      <c r="M509" s="1"/>
      <c r="O509" s="32"/>
      <c r="P509" s="33"/>
      <c r="Q509" s="32"/>
      <c r="R509" s="32"/>
    </row>
    <row r="510" spans="1:18" x14ac:dyDescent="0.2">
      <c r="A510" s="3"/>
      <c r="B510" s="19" t="s">
        <v>1225</v>
      </c>
      <c r="C510" s="3"/>
      <c r="D510" s="12" t="s">
        <v>712</v>
      </c>
      <c r="E510" s="12" t="s">
        <v>143</v>
      </c>
      <c r="F510" s="12" t="str">
        <f t="shared" si="12"/>
        <v>Wilson Michael</v>
      </c>
      <c r="G510" s="9">
        <v>721</v>
      </c>
      <c r="H510" s="10" t="s">
        <v>10</v>
      </c>
      <c r="I510" s="13">
        <v>8</v>
      </c>
      <c r="J510" s="41" t="s">
        <v>26</v>
      </c>
      <c r="K510" s="3" t="s">
        <v>12</v>
      </c>
      <c r="L510" s="3"/>
      <c r="M510" s="3"/>
    </row>
    <row r="511" spans="1:18" hidden="1" x14ac:dyDescent="0.2">
      <c r="A511" s="3" t="s">
        <v>37</v>
      </c>
      <c r="B511" s="3" t="s">
        <v>103</v>
      </c>
      <c r="C511" s="3"/>
      <c r="D511" s="3" t="s">
        <v>261</v>
      </c>
      <c r="E511" s="3" t="s">
        <v>170</v>
      </c>
      <c r="F511" s="12" t="str">
        <f t="shared" si="12"/>
        <v>Dryden David</v>
      </c>
      <c r="G511" s="3">
        <v>721</v>
      </c>
      <c r="H511" s="8" t="s">
        <v>10</v>
      </c>
      <c r="I511" s="3">
        <v>10</v>
      </c>
      <c r="J511" s="36" t="s">
        <v>24</v>
      </c>
      <c r="K511" s="3"/>
      <c r="L511" s="3"/>
      <c r="M511" s="3"/>
    </row>
    <row r="512" spans="1:18" hidden="1" x14ac:dyDescent="0.2">
      <c r="A512" s="3"/>
      <c r="B512" s="19" t="s">
        <v>104</v>
      </c>
      <c r="C512" s="3"/>
      <c r="D512" s="3" t="s">
        <v>261</v>
      </c>
      <c r="E512" s="3" t="s">
        <v>170</v>
      </c>
      <c r="F512" s="12" t="str">
        <f t="shared" si="12"/>
        <v>Dryden David</v>
      </c>
      <c r="G512" s="6">
        <v>721</v>
      </c>
      <c r="H512" s="3" t="s">
        <v>10</v>
      </c>
      <c r="I512" s="3">
        <v>1</v>
      </c>
      <c r="J512" s="36" t="s">
        <v>11</v>
      </c>
      <c r="K512" s="3" t="s">
        <v>27</v>
      </c>
      <c r="L512" s="3"/>
      <c r="M512" s="3"/>
    </row>
    <row r="513" spans="1:13" hidden="1" x14ac:dyDescent="0.2">
      <c r="A513" s="3"/>
      <c r="B513" s="3" t="s">
        <v>103</v>
      </c>
      <c r="C513" s="3"/>
      <c r="D513" s="3" t="s">
        <v>261</v>
      </c>
      <c r="E513" s="3" t="s">
        <v>170</v>
      </c>
      <c r="F513" s="12" t="str">
        <f t="shared" si="12"/>
        <v>Dryden David</v>
      </c>
      <c r="G513" s="3">
        <v>721</v>
      </c>
      <c r="H513" s="8" t="s">
        <v>10</v>
      </c>
      <c r="I513" s="3">
        <v>4</v>
      </c>
      <c r="J513" s="36" t="s">
        <v>11</v>
      </c>
      <c r="K513" s="3" t="s">
        <v>27</v>
      </c>
      <c r="L513" s="1"/>
      <c r="M513" s="3"/>
    </row>
    <row r="514" spans="1:13" hidden="1" x14ac:dyDescent="0.2">
      <c r="A514" s="3"/>
      <c r="B514" s="19" t="s">
        <v>1225</v>
      </c>
      <c r="C514" s="3"/>
      <c r="D514" s="12" t="s">
        <v>261</v>
      </c>
      <c r="E514" s="12" t="s">
        <v>170</v>
      </c>
      <c r="F514" s="12" t="str">
        <f t="shared" si="12"/>
        <v>Dryden David</v>
      </c>
      <c r="G514" s="9">
        <v>721</v>
      </c>
      <c r="H514" s="10" t="s">
        <v>10</v>
      </c>
      <c r="I514" s="13">
        <v>7</v>
      </c>
      <c r="J514" s="41" t="s">
        <v>11</v>
      </c>
      <c r="K514" s="3" t="s">
        <v>12</v>
      </c>
      <c r="L514" s="1"/>
      <c r="M514" s="3"/>
    </row>
    <row r="515" spans="1:13" hidden="1" x14ac:dyDescent="0.2">
      <c r="A515" s="3"/>
      <c r="B515" s="19" t="s">
        <v>1225</v>
      </c>
      <c r="C515" s="3"/>
      <c r="D515" s="12" t="s">
        <v>261</v>
      </c>
      <c r="E515" s="12" t="s">
        <v>170</v>
      </c>
      <c r="F515" s="12" t="str">
        <f t="shared" si="12"/>
        <v>Dryden David</v>
      </c>
      <c r="G515" s="3">
        <v>721</v>
      </c>
      <c r="H515" s="8" t="s">
        <v>10</v>
      </c>
      <c r="I515" s="13">
        <v>11</v>
      </c>
      <c r="J515" s="41" t="s">
        <v>22</v>
      </c>
      <c r="K515" s="3" t="s">
        <v>12</v>
      </c>
      <c r="L515" s="1"/>
      <c r="M515" s="3"/>
    </row>
    <row r="516" spans="1:13" hidden="1" x14ac:dyDescent="0.2">
      <c r="A516" s="3" t="s">
        <v>75</v>
      </c>
      <c r="B516" s="3" t="s">
        <v>25</v>
      </c>
      <c r="C516" s="6">
        <v>572740</v>
      </c>
      <c r="D516" s="3" t="s">
        <v>262</v>
      </c>
      <c r="E516" s="3" t="s">
        <v>138</v>
      </c>
      <c r="F516" s="12" t="str">
        <f t="shared" si="12"/>
        <v>Dunn James</v>
      </c>
      <c r="G516" s="3">
        <v>721</v>
      </c>
      <c r="H516" s="8" t="s">
        <v>10</v>
      </c>
      <c r="I516" s="3">
        <v>1</v>
      </c>
      <c r="J516" s="36" t="s">
        <v>55</v>
      </c>
      <c r="K516" s="3" t="s">
        <v>78</v>
      </c>
      <c r="L516" s="3"/>
      <c r="M516" s="3"/>
    </row>
    <row r="517" spans="1:13" hidden="1" x14ac:dyDescent="0.2">
      <c r="A517" s="3" t="s">
        <v>98</v>
      </c>
      <c r="B517" s="3" t="s">
        <v>98</v>
      </c>
      <c r="C517" s="6">
        <v>572740</v>
      </c>
      <c r="D517" s="3" t="s">
        <v>262</v>
      </c>
      <c r="E517" s="3" t="s">
        <v>138</v>
      </c>
      <c r="F517" s="12" t="str">
        <f t="shared" si="12"/>
        <v>Dunn James</v>
      </c>
      <c r="G517" s="3">
        <v>721</v>
      </c>
      <c r="H517" s="8" t="s">
        <v>10</v>
      </c>
      <c r="I517" s="3">
        <v>1</v>
      </c>
      <c r="J517" s="36" t="s">
        <v>55</v>
      </c>
      <c r="K517" s="3" t="s">
        <v>27</v>
      </c>
      <c r="L517" s="3"/>
      <c r="M517" s="3"/>
    </row>
    <row r="518" spans="1:13" hidden="1" x14ac:dyDescent="0.2">
      <c r="A518" s="3" t="s">
        <v>44</v>
      </c>
      <c r="B518" s="19" t="s">
        <v>104</v>
      </c>
      <c r="C518" s="6">
        <v>572740</v>
      </c>
      <c r="D518" s="3" t="s">
        <v>262</v>
      </c>
      <c r="E518" s="3" t="s">
        <v>138</v>
      </c>
      <c r="F518" s="12" t="str">
        <f t="shared" si="12"/>
        <v>Dunn James</v>
      </c>
      <c r="G518" s="3">
        <v>721</v>
      </c>
      <c r="H518" s="8" t="s">
        <v>10</v>
      </c>
      <c r="I518" s="3">
        <v>1</v>
      </c>
      <c r="J518" s="36" t="s">
        <v>55</v>
      </c>
      <c r="K518" s="3" t="s">
        <v>27</v>
      </c>
      <c r="L518" s="3"/>
      <c r="M518" s="3"/>
    </row>
    <row r="519" spans="1:13" hidden="1" x14ac:dyDescent="0.2">
      <c r="A519" s="3" t="s">
        <v>25</v>
      </c>
      <c r="B519" s="3" t="s">
        <v>25</v>
      </c>
      <c r="C519" s="6">
        <v>572740</v>
      </c>
      <c r="D519" s="3" t="s">
        <v>262</v>
      </c>
      <c r="E519" s="3" t="s">
        <v>138</v>
      </c>
      <c r="F519" s="12" t="str">
        <f t="shared" si="12"/>
        <v>Dunn James</v>
      </c>
      <c r="G519" s="3">
        <v>721</v>
      </c>
      <c r="H519" s="8" t="s">
        <v>10</v>
      </c>
      <c r="I519" s="3">
        <v>2</v>
      </c>
      <c r="J519" s="36" t="s">
        <v>68</v>
      </c>
      <c r="K519" s="3"/>
      <c r="L519" s="3"/>
      <c r="M519" s="3"/>
    </row>
    <row r="520" spans="1:13" hidden="1" x14ac:dyDescent="0.2">
      <c r="A520" s="3" t="s">
        <v>44</v>
      </c>
      <c r="B520" s="19" t="s">
        <v>104</v>
      </c>
      <c r="C520" s="6">
        <v>572740</v>
      </c>
      <c r="D520" s="3" t="s">
        <v>262</v>
      </c>
      <c r="E520" s="3" t="s">
        <v>138</v>
      </c>
      <c r="F520" s="12" t="str">
        <f t="shared" si="12"/>
        <v>Dunn James</v>
      </c>
      <c r="G520" s="3">
        <v>721</v>
      </c>
      <c r="H520" s="8" t="s">
        <v>10</v>
      </c>
      <c r="I520" s="3">
        <v>2</v>
      </c>
      <c r="J520" s="36" t="s">
        <v>68</v>
      </c>
      <c r="K520" s="3" t="s">
        <v>27</v>
      </c>
      <c r="L520" s="3"/>
      <c r="M520" s="3"/>
    </row>
    <row r="521" spans="1:13" hidden="1" x14ac:dyDescent="0.2">
      <c r="A521" s="3" t="s">
        <v>37</v>
      </c>
      <c r="B521" s="3" t="s">
        <v>103</v>
      </c>
      <c r="C521" s="6">
        <v>572740</v>
      </c>
      <c r="D521" s="3" t="s">
        <v>262</v>
      </c>
      <c r="E521" s="3" t="s">
        <v>138</v>
      </c>
      <c r="F521" s="12" t="str">
        <f t="shared" si="12"/>
        <v>Dunn James</v>
      </c>
      <c r="G521" s="3">
        <v>721</v>
      </c>
      <c r="H521" s="8" t="s">
        <v>10</v>
      </c>
      <c r="I521" s="3">
        <v>1</v>
      </c>
      <c r="J521" s="36" t="s">
        <v>68</v>
      </c>
      <c r="K521" s="3" t="s">
        <v>27</v>
      </c>
      <c r="L521" s="3"/>
      <c r="M521" s="3"/>
    </row>
    <row r="522" spans="1:13" x14ac:dyDescent="0.2">
      <c r="A522" s="3"/>
      <c r="B522" s="19" t="s">
        <v>14</v>
      </c>
      <c r="C522" s="3">
        <v>127790</v>
      </c>
      <c r="D522" s="3" t="s">
        <v>112</v>
      </c>
      <c r="E522" s="8" t="s">
        <v>113</v>
      </c>
      <c r="F522" s="12" t="str">
        <f t="shared" si="12"/>
        <v>Barnet Peter R</v>
      </c>
      <c r="G522" s="3">
        <v>721</v>
      </c>
      <c r="H522" s="8" t="s">
        <v>10</v>
      </c>
      <c r="I522" s="3">
        <v>3</v>
      </c>
      <c r="J522" s="36" t="s">
        <v>26</v>
      </c>
      <c r="K522" s="3"/>
      <c r="L522" s="3"/>
      <c r="M522" s="3"/>
    </row>
    <row r="523" spans="1:13" x14ac:dyDescent="0.2">
      <c r="A523" s="3"/>
      <c r="B523" s="19" t="s">
        <v>14</v>
      </c>
      <c r="C523" s="3"/>
      <c r="D523" s="3" t="s">
        <v>157</v>
      </c>
      <c r="E523" s="3" t="s">
        <v>159</v>
      </c>
      <c r="F523" s="12" t="str">
        <f t="shared" si="12"/>
        <v>Burley Grant</v>
      </c>
      <c r="G523" s="9">
        <v>721</v>
      </c>
      <c r="H523" s="10" t="s">
        <v>10</v>
      </c>
      <c r="I523" s="3">
        <v>10</v>
      </c>
      <c r="J523" s="36" t="s">
        <v>26</v>
      </c>
      <c r="K523" s="3"/>
      <c r="L523" s="3"/>
      <c r="M523" s="3"/>
    </row>
    <row r="524" spans="1:13" hidden="1" x14ac:dyDescent="0.2">
      <c r="A524" s="3" t="s">
        <v>37</v>
      </c>
      <c r="B524" s="3" t="s">
        <v>103</v>
      </c>
      <c r="C524" s="6">
        <v>572740</v>
      </c>
      <c r="D524" s="3" t="s">
        <v>262</v>
      </c>
      <c r="E524" s="3" t="s">
        <v>138</v>
      </c>
      <c r="F524" s="12" t="str">
        <f t="shared" si="12"/>
        <v>Dunn James</v>
      </c>
      <c r="G524" s="3">
        <v>721</v>
      </c>
      <c r="H524" s="8" t="s">
        <v>10</v>
      </c>
      <c r="I524" s="3">
        <v>4</v>
      </c>
      <c r="J524" s="36" t="s">
        <v>24</v>
      </c>
      <c r="K524" s="3"/>
      <c r="L524" s="3"/>
      <c r="M524" s="3"/>
    </row>
    <row r="525" spans="1:13" hidden="1" x14ac:dyDescent="0.2">
      <c r="A525" s="3"/>
      <c r="B525" s="19" t="s">
        <v>1225</v>
      </c>
      <c r="C525" s="6">
        <v>572740</v>
      </c>
      <c r="D525" s="3" t="s">
        <v>262</v>
      </c>
      <c r="E525" s="3" t="s">
        <v>138</v>
      </c>
      <c r="F525" s="12" t="str">
        <f t="shared" si="12"/>
        <v>Dunn James</v>
      </c>
      <c r="G525" s="6">
        <v>721</v>
      </c>
      <c r="H525" s="3" t="s">
        <v>10</v>
      </c>
      <c r="I525" s="13">
        <v>10</v>
      </c>
      <c r="J525" s="41" t="s">
        <v>11</v>
      </c>
      <c r="K525" s="3" t="s">
        <v>12</v>
      </c>
      <c r="L525" s="3"/>
      <c r="M525" s="3"/>
    </row>
    <row r="526" spans="1:13" hidden="1" x14ac:dyDescent="0.2">
      <c r="A526" s="3"/>
      <c r="B526" s="19" t="s">
        <v>1225</v>
      </c>
      <c r="C526" s="6">
        <v>572740</v>
      </c>
      <c r="D526" s="3" t="s">
        <v>262</v>
      </c>
      <c r="E526" s="3" t="s">
        <v>138</v>
      </c>
      <c r="F526" s="12" t="str">
        <f t="shared" si="12"/>
        <v>Dunn James</v>
      </c>
      <c r="G526" s="3">
        <v>721</v>
      </c>
      <c r="H526" s="8" t="s">
        <v>10</v>
      </c>
      <c r="I526" s="13">
        <v>11</v>
      </c>
      <c r="J526" s="41" t="s">
        <v>22</v>
      </c>
      <c r="K526" s="3" t="s">
        <v>12</v>
      </c>
      <c r="L526" s="3"/>
      <c r="M526" s="3"/>
    </row>
    <row r="527" spans="1:13" hidden="1" x14ac:dyDescent="0.2">
      <c r="A527" s="5"/>
      <c r="B527" s="19" t="s">
        <v>1225</v>
      </c>
      <c r="C527" s="6">
        <v>572740</v>
      </c>
      <c r="D527" s="3" t="s">
        <v>262</v>
      </c>
      <c r="E527" s="3" t="s">
        <v>138</v>
      </c>
      <c r="F527" s="12" t="str">
        <f t="shared" si="12"/>
        <v>Dunn James</v>
      </c>
      <c r="G527" s="3">
        <v>721</v>
      </c>
      <c r="H527" s="8" t="s">
        <v>10</v>
      </c>
      <c r="I527" s="13">
        <v>11</v>
      </c>
      <c r="J527" s="41" t="s">
        <v>30</v>
      </c>
      <c r="K527" s="3" t="s">
        <v>12</v>
      </c>
      <c r="L527" s="14"/>
      <c r="M527" s="3"/>
    </row>
    <row r="528" spans="1:13" hidden="1" x14ac:dyDescent="0.2">
      <c r="A528" s="3"/>
      <c r="B528" s="22" t="s">
        <v>104</v>
      </c>
      <c r="C528" s="6">
        <v>572740</v>
      </c>
      <c r="D528" s="3" t="s">
        <v>262</v>
      </c>
      <c r="E528" s="3" t="s">
        <v>138</v>
      </c>
      <c r="F528" s="12" t="str">
        <f t="shared" si="12"/>
        <v>Dunn James</v>
      </c>
      <c r="G528" s="3">
        <v>721</v>
      </c>
      <c r="H528" s="8" t="s">
        <v>10</v>
      </c>
      <c r="I528" s="3">
        <v>2</v>
      </c>
      <c r="J528" s="36" t="s">
        <v>105</v>
      </c>
      <c r="K528" s="3"/>
      <c r="L528" s="3"/>
      <c r="M528" s="3"/>
    </row>
    <row r="529" spans="1:13" hidden="1" x14ac:dyDescent="0.2">
      <c r="A529" s="3"/>
      <c r="B529" s="19" t="s">
        <v>1225</v>
      </c>
      <c r="C529" s="6">
        <v>572740</v>
      </c>
      <c r="D529" s="3" t="s">
        <v>262</v>
      </c>
      <c r="E529" s="3" t="s">
        <v>138</v>
      </c>
      <c r="F529" s="12" t="str">
        <f t="shared" si="12"/>
        <v>Dunn James</v>
      </c>
      <c r="G529" s="9">
        <v>721</v>
      </c>
      <c r="H529" s="10" t="s">
        <v>10</v>
      </c>
      <c r="I529" s="13">
        <v>11</v>
      </c>
      <c r="J529" s="41" t="s">
        <v>105</v>
      </c>
      <c r="K529" s="3" t="s">
        <v>12</v>
      </c>
      <c r="L529" s="1"/>
      <c r="M529" s="3"/>
    </row>
    <row r="530" spans="1:13" hidden="1" x14ac:dyDescent="0.2">
      <c r="A530" s="3" t="s">
        <v>38</v>
      </c>
      <c r="B530" s="19" t="s">
        <v>39</v>
      </c>
      <c r="C530" s="6">
        <v>572740</v>
      </c>
      <c r="D530" s="8" t="s">
        <v>262</v>
      </c>
      <c r="E530" s="8" t="s">
        <v>138</v>
      </c>
      <c r="F530" s="12" t="str">
        <f t="shared" si="12"/>
        <v>Dunn James</v>
      </c>
      <c r="G530" s="3">
        <v>721</v>
      </c>
      <c r="H530" s="8" t="s">
        <v>10</v>
      </c>
      <c r="I530" s="3">
        <v>1</v>
      </c>
      <c r="J530" s="36" t="s">
        <v>28</v>
      </c>
      <c r="K530" s="3"/>
      <c r="L530" s="3"/>
      <c r="M530" s="3"/>
    </row>
    <row r="531" spans="1:13" hidden="1" x14ac:dyDescent="0.2">
      <c r="A531" s="3" t="s">
        <v>40</v>
      </c>
      <c r="B531" s="19" t="s">
        <v>1225</v>
      </c>
      <c r="C531" s="3">
        <v>572740</v>
      </c>
      <c r="D531" s="8" t="s">
        <v>262</v>
      </c>
      <c r="E531" s="8" t="s">
        <v>138</v>
      </c>
      <c r="F531" s="12" t="str">
        <f t="shared" si="12"/>
        <v>Dunn James</v>
      </c>
      <c r="G531" s="3">
        <v>721</v>
      </c>
      <c r="H531" s="8" t="s">
        <v>10</v>
      </c>
      <c r="I531" s="3">
        <v>10</v>
      </c>
      <c r="J531" s="36" t="s">
        <v>28</v>
      </c>
      <c r="K531" s="3"/>
      <c r="L531" s="3"/>
      <c r="M531" s="3"/>
    </row>
    <row r="532" spans="1:13" hidden="1" x14ac:dyDescent="0.2">
      <c r="A532" s="3" t="s">
        <v>31</v>
      </c>
      <c r="B532" s="19" t="s">
        <v>1225</v>
      </c>
      <c r="C532" s="3">
        <v>572740</v>
      </c>
      <c r="D532" s="8" t="s">
        <v>262</v>
      </c>
      <c r="E532" s="8" t="s">
        <v>138</v>
      </c>
      <c r="F532" s="12" t="str">
        <f t="shared" si="12"/>
        <v>Dunn James</v>
      </c>
      <c r="G532" s="3">
        <v>721</v>
      </c>
      <c r="H532" s="8" t="s">
        <v>10</v>
      </c>
      <c r="I532" s="3">
        <v>10</v>
      </c>
      <c r="J532" s="36" t="s">
        <v>34</v>
      </c>
      <c r="K532" s="3"/>
      <c r="L532" s="3"/>
      <c r="M532" s="3"/>
    </row>
    <row r="533" spans="1:13" hidden="1" x14ac:dyDescent="0.2">
      <c r="A533" s="3" t="s">
        <v>38</v>
      </c>
      <c r="B533" s="19" t="s">
        <v>39</v>
      </c>
      <c r="C533" s="6">
        <v>572740</v>
      </c>
      <c r="D533" s="8" t="s">
        <v>262</v>
      </c>
      <c r="E533" s="8" t="s">
        <v>138</v>
      </c>
      <c r="F533" s="12" t="str">
        <f t="shared" si="12"/>
        <v>Dunn James</v>
      </c>
      <c r="G533" s="9">
        <v>721</v>
      </c>
      <c r="H533" s="10" t="s">
        <v>10</v>
      </c>
      <c r="I533" s="3">
        <v>2</v>
      </c>
      <c r="J533" s="36" t="s">
        <v>35</v>
      </c>
      <c r="K533" s="3"/>
      <c r="L533" s="15"/>
      <c r="M533" s="3"/>
    </row>
    <row r="534" spans="1:13" hidden="1" x14ac:dyDescent="0.2">
      <c r="A534" s="3" t="s">
        <v>31</v>
      </c>
      <c r="B534" s="19" t="s">
        <v>1225</v>
      </c>
      <c r="C534" s="3">
        <v>572740</v>
      </c>
      <c r="D534" s="8" t="s">
        <v>262</v>
      </c>
      <c r="E534" s="8" t="s">
        <v>138</v>
      </c>
      <c r="F534" s="12" t="str">
        <f t="shared" si="12"/>
        <v>Dunn James</v>
      </c>
      <c r="G534" s="3">
        <v>721</v>
      </c>
      <c r="H534" s="8" t="s">
        <v>10</v>
      </c>
      <c r="I534" s="3">
        <v>10</v>
      </c>
      <c r="J534" s="36" t="s">
        <v>35</v>
      </c>
      <c r="K534" s="3"/>
      <c r="L534" s="1"/>
      <c r="M534" s="3"/>
    </row>
    <row r="535" spans="1:13" hidden="1" x14ac:dyDescent="0.2">
      <c r="A535" s="3" t="s">
        <v>31</v>
      </c>
      <c r="B535" s="19" t="s">
        <v>1225</v>
      </c>
      <c r="C535" s="6">
        <v>572740</v>
      </c>
      <c r="D535" s="7" t="s">
        <v>262</v>
      </c>
      <c r="E535" s="7" t="s">
        <v>138</v>
      </c>
      <c r="F535" s="12" t="str">
        <f t="shared" si="12"/>
        <v>Dunn James</v>
      </c>
      <c r="G535" s="9">
        <v>721</v>
      </c>
      <c r="H535" s="10" t="s">
        <v>10</v>
      </c>
      <c r="I535" s="6">
        <v>12</v>
      </c>
      <c r="J535" s="37" t="s">
        <v>18</v>
      </c>
      <c r="K535" s="3"/>
      <c r="L535" s="1"/>
      <c r="M535" s="1"/>
    </row>
    <row r="536" spans="1:13" hidden="1" x14ac:dyDescent="0.2">
      <c r="A536" s="3" t="s">
        <v>60</v>
      </c>
      <c r="B536" s="3" t="s">
        <v>103</v>
      </c>
      <c r="C536" s="6">
        <v>572740</v>
      </c>
      <c r="D536" s="7" t="s">
        <v>262</v>
      </c>
      <c r="E536" s="7" t="s">
        <v>138</v>
      </c>
      <c r="F536" s="12" t="str">
        <f t="shared" si="12"/>
        <v>Dunn James</v>
      </c>
      <c r="G536" s="3">
        <v>721</v>
      </c>
      <c r="H536" s="8" t="s">
        <v>10</v>
      </c>
      <c r="I536" s="6">
        <v>5</v>
      </c>
      <c r="J536" s="36" t="s">
        <v>17</v>
      </c>
      <c r="K536" s="3"/>
      <c r="L536" s="1"/>
      <c r="M536" s="1"/>
    </row>
    <row r="537" spans="1:13" hidden="1" x14ac:dyDescent="0.2">
      <c r="A537" s="3" t="s">
        <v>31</v>
      </c>
      <c r="B537" s="19" t="s">
        <v>1225</v>
      </c>
      <c r="C537" s="6">
        <v>572740</v>
      </c>
      <c r="D537" s="7" t="s">
        <v>262</v>
      </c>
      <c r="E537" s="7" t="s">
        <v>138</v>
      </c>
      <c r="F537" s="12" t="str">
        <f t="shared" si="12"/>
        <v>Dunn James</v>
      </c>
      <c r="G537" s="3">
        <v>721</v>
      </c>
      <c r="H537" s="8" t="s">
        <v>10</v>
      </c>
      <c r="I537" s="6">
        <v>4</v>
      </c>
      <c r="J537" s="36" t="s">
        <v>17</v>
      </c>
      <c r="K537" s="3"/>
      <c r="L537" s="1"/>
      <c r="M537" s="1"/>
    </row>
    <row r="538" spans="1:13" hidden="1" x14ac:dyDescent="0.2">
      <c r="A538" s="1" t="s">
        <v>13</v>
      </c>
      <c r="B538" s="4" t="s">
        <v>14</v>
      </c>
      <c r="C538" s="6">
        <v>572740</v>
      </c>
      <c r="D538" s="2" t="s">
        <v>262</v>
      </c>
      <c r="E538" s="3" t="s">
        <v>138</v>
      </c>
      <c r="F538" s="12" t="str">
        <f t="shared" si="12"/>
        <v>Dunn James</v>
      </c>
      <c r="G538" s="3">
        <v>721</v>
      </c>
      <c r="H538" s="8" t="s">
        <v>10</v>
      </c>
      <c r="I538" s="1">
        <v>5</v>
      </c>
      <c r="J538" s="40" t="s">
        <v>62</v>
      </c>
      <c r="K538" s="1"/>
      <c r="L538" s="3"/>
      <c r="M538" s="3"/>
    </row>
    <row r="539" spans="1:13" hidden="1" x14ac:dyDescent="0.2">
      <c r="A539" s="1" t="s">
        <v>60</v>
      </c>
      <c r="B539" s="3" t="s">
        <v>103</v>
      </c>
      <c r="C539" s="6">
        <v>572740</v>
      </c>
      <c r="D539" s="2" t="s">
        <v>262</v>
      </c>
      <c r="E539" s="3" t="s">
        <v>138</v>
      </c>
      <c r="F539" s="12" t="str">
        <f t="shared" si="12"/>
        <v>Dunn James</v>
      </c>
      <c r="G539" s="3">
        <v>721</v>
      </c>
      <c r="H539" s="8" t="s">
        <v>10</v>
      </c>
      <c r="I539" s="1">
        <v>1</v>
      </c>
      <c r="J539" s="40" t="s">
        <v>62</v>
      </c>
      <c r="K539" s="1"/>
      <c r="L539" s="3"/>
      <c r="M539" s="3"/>
    </row>
    <row r="540" spans="1:13" hidden="1" x14ac:dyDescent="0.2">
      <c r="A540" s="31" t="s">
        <v>1268</v>
      </c>
      <c r="B540" s="32" t="s">
        <v>1239</v>
      </c>
      <c r="C540" s="32">
        <v>572740</v>
      </c>
      <c r="D540" s="32" t="s">
        <v>262</v>
      </c>
      <c r="E540" s="3" t="s">
        <v>138</v>
      </c>
      <c r="F540" s="12" t="str">
        <f t="shared" si="12"/>
        <v>Dunn James</v>
      </c>
      <c r="G540" s="32">
        <v>721</v>
      </c>
      <c r="H540" s="33" t="s">
        <v>10</v>
      </c>
      <c r="I540" s="32">
        <v>3</v>
      </c>
      <c r="J540" s="38" t="s">
        <v>1324</v>
      </c>
      <c r="K540" s="32"/>
      <c r="L540" s="3"/>
      <c r="M540" s="3"/>
    </row>
    <row r="541" spans="1:13" hidden="1" x14ac:dyDescent="0.2">
      <c r="A541" s="31" t="s">
        <v>1267</v>
      </c>
      <c r="B541" s="32" t="s">
        <v>104</v>
      </c>
      <c r="C541" s="32">
        <v>572740</v>
      </c>
      <c r="D541" s="32" t="s">
        <v>262</v>
      </c>
      <c r="E541" s="3" t="s">
        <v>138</v>
      </c>
      <c r="F541" s="12" t="str">
        <f t="shared" si="12"/>
        <v>Dunn James</v>
      </c>
      <c r="G541" s="32">
        <v>721</v>
      </c>
      <c r="H541" s="33" t="s">
        <v>10</v>
      </c>
      <c r="I541" s="32">
        <v>1</v>
      </c>
      <c r="J541" s="38" t="s">
        <v>1324</v>
      </c>
      <c r="K541" s="32"/>
      <c r="L541" s="3"/>
      <c r="M541" s="3"/>
    </row>
    <row r="542" spans="1:13" hidden="1" x14ac:dyDescent="0.2">
      <c r="A542" s="31" t="s">
        <v>1266</v>
      </c>
      <c r="B542" s="32" t="s">
        <v>103</v>
      </c>
      <c r="C542" s="32">
        <v>572740</v>
      </c>
      <c r="D542" s="32" t="s">
        <v>262</v>
      </c>
      <c r="E542" s="3" t="s">
        <v>138</v>
      </c>
      <c r="F542" s="12" t="str">
        <f t="shared" si="12"/>
        <v>Dunn James</v>
      </c>
      <c r="G542" s="32">
        <v>721</v>
      </c>
      <c r="H542" s="33" t="s">
        <v>10</v>
      </c>
      <c r="I542" s="32">
        <v>3</v>
      </c>
      <c r="J542" s="38" t="s">
        <v>1324</v>
      </c>
      <c r="K542" s="32"/>
      <c r="L542" s="3"/>
      <c r="M542" s="3"/>
    </row>
    <row r="543" spans="1:13" hidden="1" x14ac:dyDescent="0.2">
      <c r="A543" s="3" t="s">
        <v>13</v>
      </c>
      <c r="B543" s="19" t="s">
        <v>14</v>
      </c>
      <c r="C543" s="9">
        <v>618943</v>
      </c>
      <c r="D543" s="10" t="s">
        <v>262</v>
      </c>
      <c r="E543" s="20" t="s">
        <v>189</v>
      </c>
      <c r="F543" s="12" t="str">
        <f t="shared" si="12"/>
        <v>Dunn Lachlan</v>
      </c>
      <c r="G543" s="6">
        <v>721</v>
      </c>
      <c r="H543" s="7" t="s">
        <v>10</v>
      </c>
      <c r="I543" s="9">
        <v>3</v>
      </c>
      <c r="J543" s="37" t="s">
        <v>18</v>
      </c>
      <c r="K543" s="3"/>
      <c r="L543" s="3"/>
      <c r="M543" s="3"/>
    </row>
    <row r="544" spans="1:13" hidden="1" x14ac:dyDescent="0.2">
      <c r="A544" s="3" t="s">
        <v>111</v>
      </c>
      <c r="B544" s="19" t="s">
        <v>104</v>
      </c>
      <c r="C544" s="3">
        <v>591777</v>
      </c>
      <c r="D544" s="8" t="s">
        <v>262</v>
      </c>
      <c r="E544" s="8" t="s">
        <v>143</v>
      </c>
      <c r="F544" s="12" t="str">
        <f t="shared" si="12"/>
        <v>Dunn Michael</v>
      </c>
      <c r="G544" s="3">
        <v>721</v>
      </c>
      <c r="H544" s="8" t="s">
        <v>10</v>
      </c>
      <c r="I544" s="8">
        <v>3</v>
      </c>
      <c r="J544" s="36" t="s">
        <v>30</v>
      </c>
      <c r="K544" s="3"/>
      <c r="L544" s="3"/>
      <c r="M544" s="3"/>
    </row>
    <row r="545" spans="1:13" hidden="1" x14ac:dyDescent="0.2">
      <c r="A545" s="3"/>
      <c r="B545" s="3" t="s">
        <v>25</v>
      </c>
      <c r="C545" s="3">
        <v>591777</v>
      </c>
      <c r="D545" s="8" t="s">
        <v>262</v>
      </c>
      <c r="E545" s="8" t="s">
        <v>143</v>
      </c>
      <c r="F545" s="12" t="str">
        <f t="shared" si="12"/>
        <v>Dunn Michael</v>
      </c>
      <c r="G545" s="3">
        <v>721</v>
      </c>
      <c r="H545" s="8" t="s">
        <v>10</v>
      </c>
      <c r="I545" s="3">
        <v>1</v>
      </c>
      <c r="J545" s="36" t="s">
        <v>105</v>
      </c>
      <c r="K545" s="3"/>
      <c r="L545" s="3"/>
      <c r="M545" s="3"/>
    </row>
    <row r="546" spans="1:13" hidden="1" x14ac:dyDescent="0.2">
      <c r="A546" s="3"/>
      <c r="B546" s="22" t="s">
        <v>104</v>
      </c>
      <c r="C546" s="3">
        <v>591777</v>
      </c>
      <c r="D546" s="8" t="s">
        <v>262</v>
      </c>
      <c r="E546" s="8" t="s">
        <v>143</v>
      </c>
      <c r="F546" s="12" t="str">
        <f t="shared" si="12"/>
        <v>Dunn Michael</v>
      </c>
      <c r="G546" s="3">
        <v>721</v>
      </c>
      <c r="H546" s="8" t="s">
        <v>10</v>
      </c>
      <c r="I546" s="3">
        <v>4</v>
      </c>
      <c r="J546" s="36" t="s">
        <v>105</v>
      </c>
      <c r="K546" s="3"/>
      <c r="L546" s="3"/>
      <c r="M546" s="3"/>
    </row>
    <row r="547" spans="1:13" hidden="1" x14ac:dyDescent="0.2">
      <c r="A547" s="3" t="s">
        <v>45</v>
      </c>
      <c r="B547" s="19" t="s">
        <v>104</v>
      </c>
      <c r="C547" s="3">
        <v>591777</v>
      </c>
      <c r="D547" s="8" t="s">
        <v>262</v>
      </c>
      <c r="E547" s="8" t="s">
        <v>143</v>
      </c>
      <c r="F547" s="12" t="str">
        <f t="shared" si="12"/>
        <v>Dunn Michael</v>
      </c>
      <c r="G547" s="3">
        <v>721</v>
      </c>
      <c r="H547" s="8" t="s">
        <v>10</v>
      </c>
      <c r="I547" s="3">
        <v>4</v>
      </c>
      <c r="J547" s="36" t="s">
        <v>28</v>
      </c>
      <c r="K547" s="3"/>
      <c r="L547" s="3"/>
      <c r="M547" s="3"/>
    </row>
    <row r="548" spans="1:13" hidden="1" x14ac:dyDescent="0.2">
      <c r="A548" s="3" t="s">
        <v>36</v>
      </c>
      <c r="B548" s="3" t="s">
        <v>103</v>
      </c>
      <c r="C548" s="3">
        <v>591777</v>
      </c>
      <c r="D548" s="8" t="s">
        <v>262</v>
      </c>
      <c r="E548" s="8" t="s">
        <v>143</v>
      </c>
      <c r="F548" s="12" t="str">
        <f t="shared" si="12"/>
        <v>Dunn Michael</v>
      </c>
      <c r="G548" s="3">
        <v>721</v>
      </c>
      <c r="H548" s="8" t="s">
        <v>10</v>
      </c>
      <c r="I548" s="3">
        <v>3</v>
      </c>
      <c r="J548" s="36" t="s">
        <v>28</v>
      </c>
      <c r="K548" s="3"/>
      <c r="L548" s="3"/>
      <c r="M548" s="3"/>
    </row>
    <row r="549" spans="1:13" hidden="1" x14ac:dyDescent="0.2">
      <c r="A549" s="3" t="s">
        <v>40</v>
      </c>
      <c r="B549" s="19" t="s">
        <v>1225</v>
      </c>
      <c r="C549" s="3">
        <v>591777</v>
      </c>
      <c r="D549" s="8" t="s">
        <v>262</v>
      </c>
      <c r="E549" s="8" t="s">
        <v>143</v>
      </c>
      <c r="F549" s="12" t="str">
        <f t="shared" si="12"/>
        <v>Dunn Michael</v>
      </c>
      <c r="G549" s="9">
        <v>721</v>
      </c>
      <c r="H549" s="10" t="s">
        <v>10</v>
      </c>
      <c r="I549" s="3">
        <v>1</v>
      </c>
      <c r="J549" s="36" t="s">
        <v>28</v>
      </c>
      <c r="K549" s="3"/>
      <c r="L549" s="3"/>
      <c r="M549" s="3"/>
    </row>
    <row r="550" spans="1:13" hidden="1" x14ac:dyDescent="0.2">
      <c r="A550" s="3" t="s">
        <v>19</v>
      </c>
      <c r="B550" s="19" t="s">
        <v>14</v>
      </c>
      <c r="C550" s="3">
        <v>591777</v>
      </c>
      <c r="D550" s="8" t="s">
        <v>262</v>
      </c>
      <c r="E550" s="8" t="s">
        <v>143</v>
      </c>
      <c r="F550" s="12" t="str">
        <f t="shared" si="12"/>
        <v>Dunn Michael</v>
      </c>
      <c r="G550" s="3">
        <v>721</v>
      </c>
      <c r="H550" s="8" t="s">
        <v>10</v>
      </c>
      <c r="I550" s="3">
        <v>2</v>
      </c>
      <c r="J550" s="36" t="s">
        <v>34</v>
      </c>
      <c r="K550" s="3"/>
      <c r="L550" s="3"/>
      <c r="M550" s="3"/>
    </row>
    <row r="551" spans="1:13" hidden="1" x14ac:dyDescent="0.2">
      <c r="A551" s="3" t="s">
        <v>43</v>
      </c>
      <c r="B551" s="19" t="s">
        <v>104</v>
      </c>
      <c r="C551" s="3">
        <v>591777</v>
      </c>
      <c r="D551" s="8" t="s">
        <v>262</v>
      </c>
      <c r="E551" s="8" t="s">
        <v>143</v>
      </c>
      <c r="F551" s="12" t="str">
        <f t="shared" ref="F551:F597" si="13">D551&amp;" "&amp;E551</f>
        <v>Dunn Michael</v>
      </c>
      <c r="G551" s="3">
        <v>721</v>
      </c>
      <c r="H551" s="8" t="s">
        <v>10</v>
      </c>
      <c r="I551" s="3">
        <v>12</v>
      </c>
      <c r="J551" s="36" t="s">
        <v>34</v>
      </c>
      <c r="K551" s="3"/>
      <c r="L551" s="3"/>
      <c r="M551" s="3"/>
    </row>
    <row r="552" spans="1:13" hidden="1" x14ac:dyDescent="0.2">
      <c r="A552" s="3" t="s">
        <v>19</v>
      </c>
      <c r="B552" s="19" t="s">
        <v>14</v>
      </c>
      <c r="C552" s="3">
        <v>591777</v>
      </c>
      <c r="D552" s="8" t="s">
        <v>262</v>
      </c>
      <c r="E552" s="8" t="s">
        <v>143</v>
      </c>
      <c r="F552" s="12" t="str">
        <f t="shared" si="13"/>
        <v>Dunn Michael</v>
      </c>
      <c r="G552" s="3">
        <v>721</v>
      </c>
      <c r="H552" s="8" t="s">
        <v>10</v>
      </c>
      <c r="I552" s="3">
        <v>1</v>
      </c>
      <c r="J552" s="36" t="s">
        <v>35</v>
      </c>
      <c r="K552" s="3"/>
      <c r="L552" s="3"/>
      <c r="M552" s="3"/>
    </row>
    <row r="553" spans="1:13" hidden="1" x14ac:dyDescent="0.2">
      <c r="A553" s="3" t="s">
        <v>45</v>
      </c>
      <c r="B553" s="19" t="s">
        <v>104</v>
      </c>
      <c r="C553" s="3">
        <v>591777</v>
      </c>
      <c r="D553" s="8" t="s">
        <v>262</v>
      </c>
      <c r="E553" s="8" t="s">
        <v>143</v>
      </c>
      <c r="F553" s="12" t="str">
        <f t="shared" si="13"/>
        <v>Dunn Michael</v>
      </c>
      <c r="G553" s="9">
        <v>721</v>
      </c>
      <c r="H553" s="10" t="s">
        <v>10</v>
      </c>
      <c r="I553" s="3">
        <v>13</v>
      </c>
      <c r="J553" s="36" t="s">
        <v>35</v>
      </c>
      <c r="K553" s="3"/>
      <c r="L553" s="3"/>
      <c r="M553" s="3"/>
    </row>
    <row r="554" spans="1:13" hidden="1" x14ac:dyDescent="0.2">
      <c r="A554" s="3" t="s">
        <v>13</v>
      </c>
      <c r="B554" s="19" t="s">
        <v>14</v>
      </c>
      <c r="C554" s="9">
        <v>591777</v>
      </c>
      <c r="D554" s="10" t="s">
        <v>262</v>
      </c>
      <c r="E554" s="10" t="s">
        <v>143</v>
      </c>
      <c r="F554" s="12" t="str">
        <f t="shared" si="13"/>
        <v>Dunn Michael</v>
      </c>
      <c r="G554" s="3">
        <v>721</v>
      </c>
      <c r="H554" s="8" t="s">
        <v>10</v>
      </c>
      <c r="I554" s="9">
        <v>2</v>
      </c>
      <c r="J554" s="37" t="s">
        <v>18</v>
      </c>
      <c r="K554" s="3"/>
      <c r="L554" s="3"/>
      <c r="M554" s="3"/>
    </row>
    <row r="555" spans="1:13" hidden="1" x14ac:dyDescent="0.2">
      <c r="A555" s="3" t="s">
        <v>98</v>
      </c>
      <c r="B555" s="3" t="s">
        <v>98</v>
      </c>
      <c r="C555" s="3">
        <v>572741</v>
      </c>
      <c r="D555" s="3" t="s">
        <v>262</v>
      </c>
      <c r="E555" s="3" t="s">
        <v>263</v>
      </c>
      <c r="F555" s="12" t="str">
        <f t="shared" si="13"/>
        <v>Dunn Peter</v>
      </c>
      <c r="G555" s="9">
        <v>721</v>
      </c>
      <c r="H555" s="10" t="s">
        <v>10</v>
      </c>
      <c r="I555" s="3">
        <v>6</v>
      </c>
      <c r="J555" s="36" t="s">
        <v>55</v>
      </c>
      <c r="K555" s="3" t="s">
        <v>27</v>
      </c>
      <c r="L555" s="3"/>
      <c r="M555" s="3"/>
    </row>
    <row r="556" spans="1:13" hidden="1" x14ac:dyDescent="0.2">
      <c r="A556" s="3" t="s">
        <v>111</v>
      </c>
      <c r="B556" s="19" t="s">
        <v>104</v>
      </c>
      <c r="C556" s="3">
        <v>572741</v>
      </c>
      <c r="D556" s="8" t="s">
        <v>262</v>
      </c>
      <c r="E556" s="8" t="s">
        <v>263</v>
      </c>
      <c r="F556" s="12" t="str">
        <f t="shared" si="13"/>
        <v>Dunn Peter</v>
      </c>
      <c r="G556" s="3">
        <v>721</v>
      </c>
      <c r="H556" s="8" t="s">
        <v>10</v>
      </c>
      <c r="I556" s="8">
        <v>10</v>
      </c>
      <c r="J556" s="36" t="s">
        <v>30</v>
      </c>
      <c r="K556" s="3"/>
      <c r="L556" s="3"/>
      <c r="M556" s="3"/>
    </row>
    <row r="557" spans="1:13" hidden="1" x14ac:dyDescent="0.2">
      <c r="A557" s="3"/>
      <c r="B557" s="3" t="s">
        <v>25</v>
      </c>
      <c r="C557" s="3">
        <v>572741</v>
      </c>
      <c r="D557" s="8" t="s">
        <v>262</v>
      </c>
      <c r="E557" s="8" t="s">
        <v>263</v>
      </c>
      <c r="F557" s="12" t="str">
        <f t="shared" si="13"/>
        <v>Dunn Peter</v>
      </c>
      <c r="G557" s="3">
        <v>721</v>
      </c>
      <c r="H557" s="8" t="s">
        <v>10</v>
      </c>
      <c r="I557" s="3">
        <v>1</v>
      </c>
      <c r="J557" s="36" t="s">
        <v>105</v>
      </c>
      <c r="K557" s="3"/>
      <c r="L557" s="3"/>
      <c r="M557" s="3"/>
    </row>
    <row r="558" spans="1:13" hidden="1" x14ac:dyDescent="0.2">
      <c r="A558" s="3"/>
      <c r="B558" s="22" t="s">
        <v>104</v>
      </c>
      <c r="C558" s="3">
        <v>572741</v>
      </c>
      <c r="D558" s="8" t="s">
        <v>262</v>
      </c>
      <c r="E558" s="8" t="s">
        <v>263</v>
      </c>
      <c r="F558" s="12" t="str">
        <f t="shared" si="13"/>
        <v>Dunn Peter</v>
      </c>
      <c r="G558" s="9">
        <v>721</v>
      </c>
      <c r="H558" s="10" t="s">
        <v>10</v>
      </c>
      <c r="I558" s="3">
        <v>5</v>
      </c>
      <c r="J558" s="36" t="s">
        <v>105</v>
      </c>
      <c r="K558" s="3"/>
      <c r="L558" s="3"/>
      <c r="M558" s="3"/>
    </row>
    <row r="559" spans="1:13" hidden="1" x14ac:dyDescent="0.2">
      <c r="A559" s="3"/>
      <c r="B559" s="3" t="s">
        <v>103</v>
      </c>
      <c r="C559" s="3">
        <v>572741</v>
      </c>
      <c r="D559" s="3" t="s">
        <v>262</v>
      </c>
      <c r="E559" s="3" t="s">
        <v>263</v>
      </c>
      <c r="F559" s="12" t="str">
        <f t="shared" si="13"/>
        <v>Dunn Peter</v>
      </c>
      <c r="G559" s="3">
        <v>721</v>
      </c>
      <c r="H559" s="8" t="s">
        <v>10</v>
      </c>
      <c r="I559" s="3">
        <v>1</v>
      </c>
      <c r="J559" s="36" t="s">
        <v>105</v>
      </c>
      <c r="K559" s="3"/>
      <c r="L559" s="3"/>
      <c r="M559" s="3"/>
    </row>
    <row r="560" spans="1:13" hidden="1" x14ac:dyDescent="0.2">
      <c r="A560" s="3" t="s">
        <v>45</v>
      </c>
      <c r="B560" s="19" t="s">
        <v>104</v>
      </c>
      <c r="C560" s="3">
        <v>572741</v>
      </c>
      <c r="D560" s="8" t="s">
        <v>262</v>
      </c>
      <c r="E560" s="8" t="s">
        <v>263</v>
      </c>
      <c r="F560" s="12" t="str">
        <f t="shared" si="13"/>
        <v>Dunn Peter</v>
      </c>
      <c r="G560" s="3">
        <v>721</v>
      </c>
      <c r="H560" s="8" t="s">
        <v>10</v>
      </c>
      <c r="I560" s="3">
        <v>4</v>
      </c>
      <c r="J560" s="36" t="s">
        <v>28</v>
      </c>
      <c r="K560" s="3"/>
      <c r="L560" s="15"/>
      <c r="M560" s="3"/>
    </row>
    <row r="561" spans="1:14" hidden="1" x14ac:dyDescent="0.2">
      <c r="A561" s="3" t="s">
        <v>36</v>
      </c>
      <c r="B561" s="3" t="s">
        <v>103</v>
      </c>
      <c r="C561" s="3">
        <v>572741</v>
      </c>
      <c r="D561" s="8" t="s">
        <v>262</v>
      </c>
      <c r="E561" s="8" t="s">
        <v>263</v>
      </c>
      <c r="F561" s="12" t="str">
        <f t="shared" si="13"/>
        <v>Dunn Peter</v>
      </c>
      <c r="G561" s="3">
        <v>721</v>
      </c>
      <c r="H561" s="8" t="s">
        <v>10</v>
      </c>
      <c r="I561" s="3">
        <v>2</v>
      </c>
      <c r="J561" s="36" t="s">
        <v>28</v>
      </c>
      <c r="K561" s="3"/>
      <c r="L561" s="3"/>
      <c r="M561" s="3"/>
    </row>
    <row r="562" spans="1:14" hidden="1" x14ac:dyDescent="0.2">
      <c r="A562" s="1" t="s">
        <v>114</v>
      </c>
      <c r="B562" s="4" t="s">
        <v>115</v>
      </c>
      <c r="C562" s="3">
        <v>572741</v>
      </c>
      <c r="D562" s="2" t="s">
        <v>262</v>
      </c>
      <c r="E562" s="8" t="s">
        <v>263</v>
      </c>
      <c r="F562" s="12" t="str">
        <f t="shared" si="13"/>
        <v>Dunn Peter</v>
      </c>
      <c r="G562" s="9">
        <v>721</v>
      </c>
      <c r="H562" s="10" t="s">
        <v>10</v>
      </c>
      <c r="I562" s="1">
        <v>1</v>
      </c>
      <c r="J562" s="40" t="s">
        <v>62</v>
      </c>
      <c r="K562" s="1"/>
      <c r="L562" s="3"/>
      <c r="M562" s="1"/>
    </row>
    <row r="563" spans="1:14" hidden="1" x14ac:dyDescent="0.2">
      <c r="A563" s="3" t="s">
        <v>114</v>
      </c>
      <c r="B563" s="19" t="s">
        <v>128</v>
      </c>
      <c r="C563" s="3">
        <v>742464</v>
      </c>
      <c r="D563" s="8" t="s">
        <v>264</v>
      </c>
      <c r="E563" s="8" t="s">
        <v>265</v>
      </c>
      <c r="F563" s="12" t="str">
        <f t="shared" si="13"/>
        <v>Dunne Geoff</v>
      </c>
      <c r="G563" s="3">
        <v>721</v>
      </c>
      <c r="H563" s="8" t="s">
        <v>10</v>
      </c>
      <c r="I563" s="3">
        <v>8</v>
      </c>
      <c r="J563" s="36" t="s">
        <v>34</v>
      </c>
      <c r="K563" s="3"/>
      <c r="L563" s="1"/>
      <c r="M563" s="1"/>
      <c r="N563" s="46"/>
    </row>
    <row r="564" spans="1:14" hidden="1" x14ac:dyDescent="0.2">
      <c r="A564" s="3" t="s">
        <v>114</v>
      </c>
      <c r="B564" s="19" t="s">
        <v>166</v>
      </c>
      <c r="C564" s="3">
        <v>742464</v>
      </c>
      <c r="D564" s="8" t="s">
        <v>264</v>
      </c>
      <c r="E564" s="8" t="s">
        <v>265</v>
      </c>
      <c r="F564" s="12" t="str">
        <f t="shared" si="13"/>
        <v>Dunne Geoff</v>
      </c>
      <c r="G564" s="9">
        <v>721</v>
      </c>
      <c r="H564" s="10" t="s">
        <v>10</v>
      </c>
      <c r="I564" s="3">
        <v>7</v>
      </c>
      <c r="J564" s="36" t="s">
        <v>35</v>
      </c>
      <c r="K564" s="3"/>
      <c r="L564" s="15"/>
      <c r="M564" s="3"/>
    </row>
    <row r="565" spans="1:14" hidden="1" x14ac:dyDescent="0.2">
      <c r="A565" s="3" t="s">
        <v>114</v>
      </c>
      <c r="B565" s="19" t="s">
        <v>128</v>
      </c>
      <c r="C565" s="3">
        <v>742464</v>
      </c>
      <c r="D565" s="8" t="s">
        <v>264</v>
      </c>
      <c r="E565" s="8" t="s">
        <v>265</v>
      </c>
      <c r="F565" s="12" t="str">
        <f t="shared" si="13"/>
        <v>Dunne Geoff</v>
      </c>
      <c r="G565" s="3">
        <v>721</v>
      </c>
      <c r="H565" s="8" t="s">
        <v>10</v>
      </c>
      <c r="I565" s="3">
        <v>5</v>
      </c>
      <c r="J565" s="36" t="s">
        <v>18</v>
      </c>
      <c r="K565" s="3"/>
      <c r="L565" s="3"/>
      <c r="M565" s="3"/>
    </row>
    <row r="566" spans="1:14" hidden="1" x14ac:dyDescent="0.2">
      <c r="A566" s="3" t="s">
        <v>114</v>
      </c>
      <c r="B566" s="19" t="s">
        <v>115</v>
      </c>
      <c r="C566" s="3">
        <v>742464</v>
      </c>
      <c r="D566" s="8" t="s">
        <v>264</v>
      </c>
      <c r="E566" s="8" t="s">
        <v>265</v>
      </c>
      <c r="F566" s="12" t="str">
        <f t="shared" si="13"/>
        <v>Dunne Geoff</v>
      </c>
      <c r="G566" s="3">
        <v>721</v>
      </c>
      <c r="H566" s="8" t="s">
        <v>10</v>
      </c>
      <c r="I566" s="3">
        <v>1</v>
      </c>
      <c r="J566" s="36" t="s">
        <v>18</v>
      </c>
      <c r="K566" s="3"/>
      <c r="L566" s="3"/>
      <c r="M566" s="3"/>
    </row>
    <row r="567" spans="1:14" hidden="1" x14ac:dyDescent="0.2">
      <c r="A567" s="3" t="s">
        <v>114</v>
      </c>
      <c r="B567" s="19" t="s">
        <v>128</v>
      </c>
      <c r="C567" s="3">
        <v>742464</v>
      </c>
      <c r="D567" s="8" t="s">
        <v>264</v>
      </c>
      <c r="E567" s="8" t="s">
        <v>265</v>
      </c>
      <c r="F567" s="12" t="str">
        <f t="shared" si="13"/>
        <v>Dunne Geoff</v>
      </c>
      <c r="G567" s="3">
        <v>721</v>
      </c>
      <c r="H567" s="8" t="s">
        <v>10</v>
      </c>
      <c r="I567" s="3">
        <v>6</v>
      </c>
      <c r="J567" s="36" t="s">
        <v>17</v>
      </c>
      <c r="K567" s="3"/>
      <c r="L567" s="3"/>
      <c r="M567" s="3"/>
    </row>
    <row r="568" spans="1:14" hidden="1" x14ac:dyDescent="0.2">
      <c r="A568" s="1" t="s">
        <v>114</v>
      </c>
      <c r="B568" s="4" t="s">
        <v>128</v>
      </c>
      <c r="C568" s="3">
        <v>742465</v>
      </c>
      <c r="D568" s="8" t="s">
        <v>264</v>
      </c>
      <c r="E568" s="8" t="s">
        <v>265</v>
      </c>
      <c r="F568" s="12" t="str">
        <f t="shared" si="13"/>
        <v>Dunne Geoff</v>
      </c>
      <c r="G568" s="9">
        <v>721</v>
      </c>
      <c r="H568" s="10" t="s">
        <v>10</v>
      </c>
      <c r="I568" s="1">
        <v>5</v>
      </c>
      <c r="J568" s="40" t="s">
        <v>62</v>
      </c>
      <c r="K568" s="1"/>
      <c r="L568" s="3"/>
      <c r="M568" s="3"/>
    </row>
    <row r="569" spans="1:14" hidden="1" x14ac:dyDescent="0.2">
      <c r="A569" s="31" t="s">
        <v>1270</v>
      </c>
      <c r="B569" s="32" t="s">
        <v>1256</v>
      </c>
      <c r="C569" s="32">
        <v>742464</v>
      </c>
      <c r="D569" s="33" t="s">
        <v>264</v>
      </c>
      <c r="E569" s="8" t="s">
        <v>265</v>
      </c>
      <c r="F569" s="12" t="str">
        <f t="shared" si="13"/>
        <v>Dunne Geoff</v>
      </c>
      <c r="G569" s="32">
        <v>721</v>
      </c>
      <c r="H569" s="33" t="s">
        <v>10</v>
      </c>
      <c r="I569" s="32">
        <v>5</v>
      </c>
      <c r="J569" s="38" t="s">
        <v>1324</v>
      </c>
      <c r="K569" s="32"/>
      <c r="L569" s="3"/>
      <c r="M569" s="3"/>
    </row>
    <row r="570" spans="1:14" hidden="1" x14ac:dyDescent="0.2">
      <c r="A570" s="3" t="s">
        <v>19</v>
      </c>
      <c r="B570" s="19" t="s">
        <v>14</v>
      </c>
      <c r="C570" s="3">
        <v>778953</v>
      </c>
      <c r="D570" s="8" t="s">
        <v>266</v>
      </c>
      <c r="E570" s="8" t="s">
        <v>267</v>
      </c>
      <c r="F570" s="12" t="str">
        <f t="shared" si="13"/>
        <v>Easwavalingam Sanjanesh</v>
      </c>
      <c r="G570" s="3">
        <v>721</v>
      </c>
      <c r="H570" s="8" t="s">
        <v>10</v>
      </c>
      <c r="I570" s="3">
        <v>1</v>
      </c>
      <c r="J570" s="36" t="s">
        <v>34</v>
      </c>
      <c r="K570" s="3"/>
      <c r="L570" s="3"/>
      <c r="M570" s="3"/>
    </row>
    <row r="571" spans="1:14" hidden="1" x14ac:dyDescent="0.2">
      <c r="A571" s="3"/>
      <c r="B571" s="19" t="s">
        <v>1225</v>
      </c>
      <c r="C571" s="3"/>
      <c r="D571" s="12" t="s">
        <v>268</v>
      </c>
      <c r="E571" s="12" t="s">
        <v>125</v>
      </c>
      <c r="F571" s="12" t="str">
        <f t="shared" si="13"/>
        <v>Eddie Steve</v>
      </c>
      <c r="G571" s="3">
        <v>721</v>
      </c>
      <c r="H571" s="8" t="s">
        <v>10</v>
      </c>
      <c r="I571" s="18">
        <v>6</v>
      </c>
      <c r="J571" s="39" t="s">
        <v>50</v>
      </c>
      <c r="K571" s="3" t="s">
        <v>12</v>
      </c>
      <c r="L571" s="3"/>
      <c r="M571" s="3"/>
    </row>
    <row r="572" spans="1:14" hidden="1" x14ac:dyDescent="0.2">
      <c r="A572" s="3" t="s">
        <v>31</v>
      </c>
      <c r="B572" s="19" t="s">
        <v>1225</v>
      </c>
      <c r="C572" s="3">
        <v>735474</v>
      </c>
      <c r="D572" s="8" t="s">
        <v>269</v>
      </c>
      <c r="E572" s="8" t="s">
        <v>138</v>
      </c>
      <c r="F572" s="12" t="str">
        <f t="shared" si="13"/>
        <v>Edgar James</v>
      </c>
      <c r="G572" s="3">
        <v>721</v>
      </c>
      <c r="H572" s="8" t="s">
        <v>10</v>
      </c>
      <c r="I572" s="3">
        <v>10</v>
      </c>
      <c r="J572" s="36" t="s">
        <v>34</v>
      </c>
      <c r="K572" s="3"/>
      <c r="L572" s="3"/>
      <c r="M572" s="3"/>
    </row>
    <row r="573" spans="1:14" hidden="1" x14ac:dyDescent="0.2">
      <c r="A573" s="3" t="s">
        <v>38</v>
      </c>
      <c r="B573" s="19" t="s">
        <v>39</v>
      </c>
      <c r="C573" s="3">
        <v>735474</v>
      </c>
      <c r="D573" s="8" t="s">
        <v>269</v>
      </c>
      <c r="E573" s="8" t="s">
        <v>138</v>
      </c>
      <c r="F573" s="12" t="str">
        <f t="shared" si="13"/>
        <v>Edgar James</v>
      </c>
      <c r="G573" s="3">
        <v>721</v>
      </c>
      <c r="H573" s="8" t="s">
        <v>10</v>
      </c>
      <c r="I573" s="3">
        <v>3</v>
      </c>
      <c r="J573" s="36" t="s">
        <v>35</v>
      </c>
      <c r="K573" s="3"/>
      <c r="L573" s="3"/>
      <c r="M573" s="3"/>
    </row>
    <row r="574" spans="1:14" hidden="1" x14ac:dyDescent="0.2">
      <c r="A574" s="3" t="s">
        <v>36</v>
      </c>
      <c r="B574" s="3" t="s">
        <v>103</v>
      </c>
      <c r="C574" s="3">
        <v>735474</v>
      </c>
      <c r="D574" s="8" t="s">
        <v>269</v>
      </c>
      <c r="E574" s="8" t="s">
        <v>138</v>
      </c>
      <c r="F574" s="12" t="str">
        <f t="shared" si="13"/>
        <v>Edgar James</v>
      </c>
      <c r="G574" s="3">
        <v>721</v>
      </c>
      <c r="H574" s="8" t="s">
        <v>10</v>
      </c>
      <c r="I574" s="3">
        <v>8</v>
      </c>
      <c r="J574" s="36" t="s">
        <v>35</v>
      </c>
      <c r="K574" s="3"/>
      <c r="L574" s="3"/>
      <c r="M574" s="3"/>
    </row>
    <row r="575" spans="1:14" hidden="1" x14ac:dyDescent="0.2">
      <c r="A575" s="3" t="s">
        <v>13</v>
      </c>
      <c r="B575" s="19" t="s">
        <v>14</v>
      </c>
      <c r="C575" s="9">
        <v>735474</v>
      </c>
      <c r="D575" s="10" t="s">
        <v>269</v>
      </c>
      <c r="E575" s="10" t="s">
        <v>138</v>
      </c>
      <c r="F575" s="12" t="str">
        <f t="shared" si="13"/>
        <v>Edgar James</v>
      </c>
      <c r="G575" s="9">
        <v>721</v>
      </c>
      <c r="H575" s="10" t="s">
        <v>10</v>
      </c>
      <c r="I575" s="9">
        <v>1</v>
      </c>
      <c r="J575" s="37" t="s">
        <v>18</v>
      </c>
      <c r="K575" s="3"/>
      <c r="L575" s="1"/>
      <c r="M575" s="3"/>
    </row>
    <row r="576" spans="1:14" hidden="1" x14ac:dyDescent="0.2">
      <c r="A576" s="3" t="s">
        <v>101</v>
      </c>
      <c r="B576" s="3" t="s">
        <v>103</v>
      </c>
      <c r="C576" s="9">
        <v>735474</v>
      </c>
      <c r="D576" s="10" t="s">
        <v>269</v>
      </c>
      <c r="E576" s="10" t="s">
        <v>138</v>
      </c>
      <c r="F576" s="12" t="str">
        <f t="shared" si="13"/>
        <v>Edgar James</v>
      </c>
      <c r="G576" s="9">
        <v>721</v>
      </c>
      <c r="H576" s="10" t="s">
        <v>10</v>
      </c>
      <c r="I576" s="9">
        <v>9</v>
      </c>
      <c r="J576" s="37" t="s">
        <v>18</v>
      </c>
      <c r="K576" s="3"/>
      <c r="L576" s="3"/>
      <c r="M576" s="3"/>
    </row>
    <row r="577" spans="1:18" hidden="1" x14ac:dyDescent="0.2">
      <c r="A577" s="3" t="s">
        <v>38</v>
      </c>
      <c r="B577" s="19" t="s">
        <v>39</v>
      </c>
      <c r="C577" s="3">
        <v>735474</v>
      </c>
      <c r="D577" s="8" t="s">
        <v>269</v>
      </c>
      <c r="E577" s="8" t="s">
        <v>138</v>
      </c>
      <c r="F577" s="12" t="str">
        <f t="shared" si="13"/>
        <v>Edgar James</v>
      </c>
      <c r="G577" s="3">
        <v>721</v>
      </c>
      <c r="H577" s="8" t="s">
        <v>10</v>
      </c>
      <c r="I577" s="3">
        <v>1</v>
      </c>
      <c r="J577" s="36" t="s">
        <v>17</v>
      </c>
      <c r="K577" s="3"/>
      <c r="L577" s="3"/>
      <c r="M577" s="1"/>
    </row>
    <row r="578" spans="1:18" hidden="1" x14ac:dyDescent="0.2">
      <c r="A578" s="3" t="s">
        <v>58</v>
      </c>
      <c r="B578" s="19" t="s">
        <v>104</v>
      </c>
      <c r="C578" s="6">
        <v>735474</v>
      </c>
      <c r="D578" s="7" t="s">
        <v>269</v>
      </c>
      <c r="E578" s="7" t="s">
        <v>138</v>
      </c>
      <c r="F578" s="12" t="str">
        <f t="shared" si="13"/>
        <v>Edgar James</v>
      </c>
      <c r="G578" s="6">
        <v>721</v>
      </c>
      <c r="H578" s="7" t="s">
        <v>10</v>
      </c>
      <c r="I578" s="6">
        <v>1</v>
      </c>
      <c r="J578" s="36" t="s">
        <v>17</v>
      </c>
      <c r="K578" s="3"/>
      <c r="L578" s="3"/>
      <c r="M578" s="3"/>
    </row>
    <row r="579" spans="1:18" hidden="1" x14ac:dyDescent="0.2">
      <c r="A579" s="3" t="s">
        <v>60</v>
      </c>
      <c r="B579" s="3" t="s">
        <v>103</v>
      </c>
      <c r="C579" s="6">
        <v>735474</v>
      </c>
      <c r="D579" s="7" t="s">
        <v>269</v>
      </c>
      <c r="E579" s="7" t="s">
        <v>138</v>
      </c>
      <c r="F579" s="12" t="str">
        <f t="shared" si="13"/>
        <v>Edgar James</v>
      </c>
      <c r="G579" s="6">
        <v>721</v>
      </c>
      <c r="H579" s="7" t="s">
        <v>10</v>
      </c>
      <c r="I579" s="6">
        <v>2</v>
      </c>
      <c r="J579" s="36" t="s">
        <v>17</v>
      </c>
      <c r="K579" s="3"/>
      <c r="L579" s="3"/>
      <c r="M579" s="3"/>
    </row>
    <row r="580" spans="1:18" hidden="1" x14ac:dyDescent="0.2">
      <c r="A580" s="3" t="s">
        <v>31</v>
      </c>
      <c r="B580" s="19" t="s">
        <v>1225</v>
      </c>
      <c r="C580" s="6">
        <v>735474</v>
      </c>
      <c r="D580" s="7" t="s">
        <v>269</v>
      </c>
      <c r="E580" s="7" t="s">
        <v>138</v>
      </c>
      <c r="F580" s="12" t="str">
        <f t="shared" si="13"/>
        <v>Edgar James</v>
      </c>
      <c r="G580" s="6">
        <v>721</v>
      </c>
      <c r="H580" s="7" t="s">
        <v>10</v>
      </c>
      <c r="I580" s="6">
        <v>6</v>
      </c>
      <c r="J580" s="36" t="s">
        <v>17</v>
      </c>
      <c r="K580" s="3"/>
      <c r="L580" s="3"/>
      <c r="M580" s="3"/>
    </row>
    <row r="581" spans="1:18" hidden="1" x14ac:dyDescent="0.2">
      <c r="A581" s="1" t="s">
        <v>107</v>
      </c>
      <c r="B581" s="4" t="s">
        <v>39</v>
      </c>
      <c r="C581" s="9">
        <v>735474</v>
      </c>
      <c r="D581" s="2" t="s">
        <v>269</v>
      </c>
      <c r="E581" s="7" t="s">
        <v>138</v>
      </c>
      <c r="F581" s="12" t="str">
        <f t="shared" si="13"/>
        <v>Edgar James</v>
      </c>
      <c r="G581" s="3">
        <v>721</v>
      </c>
      <c r="H581" s="8" t="s">
        <v>10</v>
      </c>
      <c r="I581" s="1">
        <v>3</v>
      </c>
      <c r="J581" s="40" t="s">
        <v>62</v>
      </c>
      <c r="K581" s="1"/>
      <c r="L581" s="3"/>
      <c r="M581" s="3"/>
    </row>
    <row r="582" spans="1:18" hidden="1" x14ac:dyDescent="0.2">
      <c r="A582" s="1" t="s">
        <v>60</v>
      </c>
      <c r="B582" s="3" t="s">
        <v>103</v>
      </c>
      <c r="C582" s="9">
        <v>735474</v>
      </c>
      <c r="D582" s="2" t="s">
        <v>269</v>
      </c>
      <c r="E582" s="7" t="s">
        <v>138</v>
      </c>
      <c r="F582" s="12" t="str">
        <f t="shared" si="13"/>
        <v>Edgar James</v>
      </c>
      <c r="G582" s="3">
        <v>721</v>
      </c>
      <c r="H582" s="8" t="s">
        <v>10</v>
      </c>
      <c r="I582" s="1">
        <v>2</v>
      </c>
      <c r="J582" s="40" t="s">
        <v>62</v>
      </c>
      <c r="K582" s="1"/>
      <c r="L582" s="3"/>
      <c r="M582" s="3"/>
    </row>
    <row r="583" spans="1:18" hidden="1" x14ac:dyDescent="0.2">
      <c r="A583" s="1" t="s">
        <v>31</v>
      </c>
      <c r="B583" s="19" t="s">
        <v>1225</v>
      </c>
      <c r="C583" s="9">
        <v>735474</v>
      </c>
      <c r="D583" s="2" t="s">
        <v>269</v>
      </c>
      <c r="E583" s="7" t="s">
        <v>138</v>
      </c>
      <c r="F583" s="12" t="str">
        <f t="shared" si="13"/>
        <v>Edgar James</v>
      </c>
      <c r="G583" s="6">
        <v>721</v>
      </c>
      <c r="H583" s="7" t="s">
        <v>10</v>
      </c>
      <c r="I583" s="1">
        <v>11</v>
      </c>
      <c r="J583" s="40" t="s">
        <v>62</v>
      </c>
      <c r="K583" s="1"/>
      <c r="L583" s="3"/>
      <c r="M583" s="3"/>
    </row>
    <row r="584" spans="1:18" hidden="1" x14ac:dyDescent="0.2">
      <c r="A584" s="31" t="s">
        <v>40</v>
      </c>
      <c r="B584" s="19" t="s">
        <v>1225</v>
      </c>
      <c r="C584" s="32">
        <v>735474</v>
      </c>
      <c r="D584" s="33" t="s">
        <v>269</v>
      </c>
      <c r="E584" s="8" t="s">
        <v>138</v>
      </c>
      <c r="F584" s="12" t="str">
        <f t="shared" si="13"/>
        <v>Edgar James</v>
      </c>
      <c r="G584" s="32">
        <v>721</v>
      </c>
      <c r="H584" s="33" t="s">
        <v>10</v>
      </c>
      <c r="I584" s="32">
        <v>11</v>
      </c>
      <c r="J584" s="38" t="s">
        <v>1324</v>
      </c>
      <c r="K584" s="32"/>
      <c r="L584" s="3"/>
      <c r="M584" s="3"/>
    </row>
    <row r="585" spans="1:18" hidden="1" x14ac:dyDescent="0.2">
      <c r="A585" s="3" t="s">
        <v>98</v>
      </c>
      <c r="B585" s="3" t="s">
        <v>98</v>
      </c>
      <c r="C585" s="9">
        <v>183766</v>
      </c>
      <c r="D585" s="10" t="s">
        <v>269</v>
      </c>
      <c r="E585" s="10" t="s">
        <v>195</v>
      </c>
      <c r="F585" s="12" t="str">
        <f t="shared" si="13"/>
        <v>Edgar John</v>
      </c>
      <c r="G585" s="6">
        <v>721</v>
      </c>
      <c r="H585" s="3" t="s">
        <v>10</v>
      </c>
      <c r="I585" s="3">
        <v>4</v>
      </c>
      <c r="J585" s="36" t="s">
        <v>55</v>
      </c>
      <c r="K585" s="3" t="s">
        <v>27</v>
      </c>
      <c r="L585" s="3"/>
      <c r="M585" s="3"/>
      <c r="O585" s="1"/>
      <c r="P585" s="1"/>
      <c r="Q585" s="1"/>
      <c r="R585" s="1"/>
    </row>
    <row r="586" spans="1:18" hidden="1" x14ac:dyDescent="0.2">
      <c r="A586" s="3" t="s">
        <v>114</v>
      </c>
      <c r="B586" s="19" t="s">
        <v>115</v>
      </c>
      <c r="C586" s="3">
        <v>183766</v>
      </c>
      <c r="D586" s="8" t="s">
        <v>269</v>
      </c>
      <c r="E586" s="8" t="s">
        <v>195</v>
      </c>
      <c r="F586" s="12" t="str">
        <f t="shared" si="13"/>
        <v>Edgar John</v>
      </c>
      <c r="G586" s="3">
        <v>721</v>
      </c>
      <c r="H586" s="8" t="s">
        <v>10</v>
      </c>
      <c r="I586" s="3">
        <v>6</v>
      </c>
      <c r="J586" s="36" t="s">
        <v>28</v>
      </c>
      <c r="K586" s="3"/>
      <c r="L586" s="3"/>
      <c r="M586" s="3"/>
    </row>
    <row r="587" spans="1:18" hidden="1" x14ac:dyDescent="0.2">
      <c r="A587" s="3" t="s">
        <v>114</v>
      </c>
      <c r="B587" s="19" t="s">
        <v>115</v>
      </c>
      <c r="C587" s="3">
        <v>183766</v>
      </c>
      <c r="D587" s="8" t="s">
        <v>269</v>
      </c>
      <c r="E587" s="8" t="s">
        <v>195</v>
      </c>
      <c r="F587" s="12" t="str">
        <f t="shared" si="13"/>
        <v>Edgar John</v>
      </c>
      <c r="G587" s="3">
        <v>721</v>
      </c>
      <c r="H587" s="8" t="s">
        <v>10</v>
      </c>
      <c r="I587" s="3">
        <v>5</v>
      </c>
      <c r="J587" s="36" t="s">
        <v>34</v>
      </c>
      <c r="K587" s="3"/>
      <c r="L587" s="3"/>
      <c r="M587" s="3"/>
    </row>
    <row r="588" spans="1:18" hidden="1" x14ac:dyDescent="0.2">
      <c r="A588" s="3" t="s">
        <v>114</v>
      </c>
      <c r="B588" s="19" t="s">
        <v>115</v>
      </c>
      <c r="C588" s="3">
        <v>183766</v>
      </c>
      <c r="D588" s="8" t="s">
        <v>269</v>
      </c>
      <c r="E588" s="8" t="s">
        <v>195</v>
      </c>
      <c r="F588" s="12" t="str">
        <f t="shared" si="13"/>
        <v>Edgar John</v>
      </c>
      <c r="G588" s="3">
        <v>721</v>
      </c>
      <c r="H588" s="8" t="s">
        <v>10</v>
      </c>
      <c r="I588" s="3">
        <v>6</v>
      </c>
      <c r="J588" s="36" t="s">
        <v>35</v>
      </c>
      <c r="K588" s="3"/>
      <c r="L588" s="3"/>
      <c r="M588" s="3"/>
    </row>
    <row r="589" spans="1:18" hidden="1" x14ac:dyDescent="0.2">
      <c r="A589" s="3" t="s">
        <v>114</v>
      </c>
      <c r="B589" s="19" t="s">
        <v>115</v>
      </c>
      <c r="C589" s="3">
        <v>183766</v>
      </c>
      <c r="D589" s="8" t="s">
        <v>269</v>
      </c>
      <c r="E589" s="8" t="s">
        <v>195</v>
      </c>
      <c r="F589" s="12" t="str">
        <f t="shared" si="13"/>
        <v>Edgar John</v>
      </c>
      <c r="G589" s="3">
        <v>721</v>
      </c>
      <c r="H589" s="8" t="s">
        <v>10</v>
      </c>
      <c r="I589" s="3">
        <v>3</v>
      </c>
      <c r="J589" s="36" t="s">
        <v>18</v>
      </c>
      <c r="K589" s="3"/>
      <c r="L589" s="1"/>
      <c r="M589" s="3"/>
    </row>
    <row r="590" spans="1:18" hidden="1" x14ac:dyDescent="0.2">
      <c r="A590" s="3" t="s">
        <v>13</v>
      </c>
      <c r="B590" s="19" t="s">
        <v>14</v>
      </c>
      <c r="C590" s="9">
        <v>183766</v>
      </c>
      <c r="D590" s="10" t="s">
        <v>269</v>
      </c>
      <c r="E590" s="10" t="s">
        <v>195</v>
      </c>
      <c r="F590" s="12" t="str">
        <f t="shared" si="13"/>
        <v>Edgar John</v>
      </c>
      <c r="G590" s="9">
        <v>721</v>
      </c>
      <c r="H590" s="10" t="s">
        <v>10</v>
      </c>
      <c r="I590" s="9">
        <v>1</v>
      </c>
      <c r="J590" s="37" t="s">
        <v>18</v>
      </c>
      <c r="K590" s="3"/>
      <c r="L590" s="3"/>
      <c r="M590" s="3"/>
    </row>
    <row r="591" spans="1:18" hidden="1" x14ac:dyDescent="0.2">
      <c r="A591" s="3" t="s">
        <v>114</v>
      </c>
      <c r="B591" s="19" t="s">
        <v>115</v>
      </c>
      <c r="C591" s="3">
        <v>183766</v>
      </c>
      <c r="D591" s="8" t="s">
        <v>269</v>
      </c>
      <c r="E591" s="8" t="s">
        <v>195</v>
      </c>
      <c r="F591" s="12" t="str">
        <f t="shared" si="13"/>
        <v>Edgar John</v>
      </c>
      <c r="G591" s="3">
        <v>721</v>
      </c>
      <c r="H591" s="8" t="s">
        <v>10</v>
      </c>
      <c r="I591" s="3">
        <v>6</v>
      </c>
      <c r="J591" s="36" t="s">
        <v>17</v>
      </c>
      <c r="K591" s="3"/>
      <c r="L591" s="3"/>
      <c r="M591" s="3"/>
    </row>
    <row r="592" spans="1:18" hidden="1" x14ac:dyDescent="0.2">
      <c r="A592" s="3" t="s">
        <v>58</v>
      </c>
      <c r="B592" s="19" t="s">
        <v>104</v>
      </c>
      <c r="C592" s="6">
        <v>183766</v>
      </c>
      <c r="D592" s="7" t="s">
        <v>269</v>
      </c>
      <c r="E592" s="7" t="s">
        <v>195</v>
      </c>
      <c r="F592" s="12" t="str">
        <f t="shared" si="13"/>
        <v>Edgar John</v>
      </c>
      <c r="G592" s="6">
        <v>721</v>
      </c>
      <c r="H592" s="7" t="s">
        <v>10</v>
      </c>
      <c r="I592" s="6">
        <v>1</v>
      </c>
      <c r="J592" s="36" t="s">
        <v>17</v>
      </c>
      <c r="K592" s="3"/>
      <c r="L592" s="3"/>
      <c r="M592" s="3"/>
    </row>
    <row r="593" spans="1:18" hidden="1" x14ac:dyDescent="0.2">
      <c r="A593" s="1" t="s">
        <v>114</v>
      </c>
      <c r="B593" s="4" t="s">
        <v>115</v>
      </c>
      <c r="C593" s="9">
        <v>183766</v>
      </c>
      <c r="D593" s="2" t="s">
        <v>269</v>
      </c>
      <c r="E593" s="8" t="s">
        <v>195</v>
      </c>
      <c r="F593" s="12" t="str">
        <f t="shared" si="13"/>
        <v>Edgar John</v>
      </c>
      <c r="G593" s="9">
        <v>721</v>
      </c>
      <c r="H593" s="10" t="s">
        <v>10</v>
      </c>
      <c r="I593" s="1">
        <v>4</v>
      </c>
      <c r="J593" s="40" t="s">
        <v>62</v>
      </c>
      <c r="K593" s="1"/>
      <c r="L593" s="3"/>
      <c r="M593" s="3"/>
    </row>
    <row r="594" spans="1:18" hidden="1" x14ac:dyDescent="0.2">
      <c r="A594" s="1" t="s">
        <v>58</v>
      </c>
      <c r="B594" s="19" t="s">
        <v>104</v>
      </c>
      <c r="C594" s="9">
        <v>183766</v>
      </c>
      <c r="D594" s="2" t="s">
        <v>269</v>
      </c>
      <c r="E594" s="8" t="s">
        <v>195</v>
      </c>
      <c r="F594" s="12" t="str">
        <f t="shared" si="13"/>
        <v>Edgar John</v>
      </c>
      <c r="G594" s="3">
        <v>721</v>
      </c>
      <c r="H594" s="8" t="s">
        <v>10</v>
      </c>
      <c r="I594" s="1">
        <v>1</v>
      </c>
      <c r="J594" s="40" t="s">
        <v>62</v>
      </c>
      <c r="K594" s="1"/>
      <c r="L594" s="3"/>
      <c r="M594" s="3"/>
    </row>
    <row r="595" spans="1:18" hidden="1" x14ac:dyDescent="0.2">
      <c r="A595" s="31" t="s">
        <v>1269</v>
      </c>
      <c r="B595" s="32" t="s">
        <v>1249</v>
      </c>
      <c r="C595" s="32">
        <v>183766</v>
      </c>
      <c r="D595" s="33" t="s">
        <v>269</v>
      </c>
      <c r="E595" s="8" t="s">
        <v>195</v>
      </c>
      <c r="F595" s="12" t="str">
        <f t="shared" si="13"/>
        <v>Edgar John</v>
      </c>
      <c r="G595" s="32">
        <v>721</v>
      </c>
      <c r="H595" s="33" t="s">
        <v>10</v>
      </c>
      <c r="I595" s="32">
        <v>7</v>
      </c>
      <c r="J595" s="38" t="s">
        <v>1324</v>
      </c>
      <c r="K595" s="32"/>
      <c r="L595" s="3"/>
      <c r="M595" s="3"/>
      <c r="O595" s="1"/>
      <c r="P595" s="1"/>
      <c r="Q595" s="1"/>
      <c r="R595" s="1"/>
    </row>
    <row r="596" spans="1:18" hidden="1" x14ac:dyDescent="0.2">
      <c r="A596" s="31" t="s">
        <v>1267</v>
      </c>
      <c r="B596" s="19" t="s">
        <v>104</v>
      </c>
      <c r="C596" s="32">
        <v>183766</v>
      </c>
      <c r="D596" s="33" t="s">
        <v>269</v>
      </c>
      <c r="E596" s="8" t="s">
        <v>195</v>
      </c>
      <c r="F596" s="12" t="str">
        <f t="shared" si="13"/>
        <v>Edgar John</v>
      </c>
      <c r="G596" s="32">
        <v>721</v>
      </c>
      <c r="H596" s="33" t="s">
        <v>10</v>
      </c>
      <c r="I596" s="32">
        <v>1</v>
      </c>
      <c r="J596" s="38" t="s">
        <v>1324</v>
      </c>
      <c r="K596" s="32"/>
      <c r="L596" s="3"/>
      <c r="M596" s="3"/>
    </row>
    <row r="597" spans="1:18" hidden="1" x14ac:dyDescent="0.2">
      <c r="A597" s="3"/>
      <c r="B597" s="19" t="s">
        <v>1225</v>
      </c>
      <c r="C597" s="3"/>
      <c r="D597" s="12" t="s">
        <v>270</v>
      </c>
      <c r="E597" s="12" t="s">
        <v>180</v>
      </c>
      <c r="F597" s="12" t="str">
        <f t="shared" si="13"/>
        <v>Edmonds A.</v>
      </c>
      <c r="G597" s="3">
        <v>721</v>
      </c>
      <c r="H597" s="8" t="s">
        <v>10</v>
      </c>
      <c r="I597" s="18">
        <v>7</v>
      </c>
      <c r="J597" s="39" t="s">
        <v>116</v>
      </c>
      <c r="K597" s="3" t="s">
        <v>12</v>
      </c>
      <c r="L597" s="3"/>
      <c r="M597" s="3"/>
    </row>
    <row r="598" spans="1:18" hidden="1" x14ac:dyDescent="0.2">
      <c r="A598" s="31" t="s">
        <v>1271</v>
      </c>
      <c r="B598" s="34" t="s">
        <v>39</v>
      </c>
      <c r="C598" s="32">
        <v>595045</v>
      </c>
      <c r="D598" s="33" t="s">
        <v>1272</v>
      </c>
      <c r="E598" s="32" t="s">
        <v>1273</v>
      </c>
      <c r="F598" s="33" t="s">
        <v>1227</v>
      </c>
      <c r="G598" s="32">
        <v>721</v>
      </c>
      <c r="H598" s="33" t="s">
        <v>10</v>
      </c>
      <c r="I598" s="32">
        <v>3</v>
      </c>
      <c r="J598" s="38" t="s">
        <v>1324</v>
      </c>
      <c r="K598" s="32"/>
      <c r="L598" s="3"/>
      <c r="M598" s="3"/>
    </row>
    <row r="599" spans="1:18" hidden="1" x14ac:dyDescent="0.2">
      <c r="A599" s="31" t="s">
        <v>40</v>
      </c>
      <c r="B599" s="19" t="s">
        <v>1225</v>
      </c>
      <c r="C599" s="32">
        <v>595045</v>
      </c>
      <c r="D599" s="33" t="s">
        <v>1272</v>
      </c>
      <c r="E599" s="32" t="s">
        <v>1273</v>
      </c>
      <c r="F599" s="33" t="s">
        <v>1227</v>
      </c>
      <c r="G599" s="32">
        <v>721</v>
      </c>
      <c r="H599" s="33" t="s">
        <v>10</v>
      </c>
      <c r="I599" s="32">
        <v>11</v>
      </c>
      <c r="J599" s="38" t="s">
        <v>1324</v>
      </c>
      <c r="K599" s="32"/>
      <c r="L599" s="3"/>
      <c r="M599" s="3"/>
      <c r="O599" s="1"/>
      <c r="P599" s="1"/>
      <c r="Q599" s="1"/>
      <c r="R599" s="1"/>
    </row>
    <row r="600" spans="1:18" hidden="1" x14ac:dyDescent="0.2">
      <c r="A600" s="3" t="s">
        <v>38</v>
      </c>
      <c r="B600" s="19" t="s">
        <v>39</v>
      </c>
      <c r="C600" s="3">
        <v>572742</v>
      </c>
      <c r="D600" s="8" t="s">
        <v>271</v>
      </c>
      <c r="E600" s="8" t="s">
        <v>195</v>
      </c>
      <c r="F600" s="12" t="str">
        <f t="shared" ref="F600:F635" si="14">D600&amp;" "&amp;E600</f>
        <v>Elliot John</v>
      </c>
      <c r="G600" s="3">
        <v>721</v>
      </c>
      <c r="H600" s="8" t="s">
        <v>10</v>
      </c>
      <c r="I600" s="3">
        <v>1</v>
      </c>
      <c r="J600" s="36" t="s">
        <v>28</v>
      </c>
      <c r="K600" s="3"/>
      <c r="L600" s="3"/>
      <c r="M600" s="3"/>
      <c r="O600" s="1"/>
      <c r="P600" s="1"/>
      <c r="Q600" s="1"/>
      <c r="R600" s="1"/>
    </row>
    <row r="601" spans="1:18" hidden="1" x14ac:dyDescent="0.2">
      <c r="A601" s="3" t="s">
        <v>19</v>
      </c>
      <c r="B601" s="19" t="s">
        <v>14</v>
      </c>
      <c r="C601" s="3">
        <v>572742</v>
      </c>
      <c r="D601" s="8" t="s">
        <v>271</v>
      </c>
      <c r="E601" s="8" t="s">
        <v>195</v>
      </c>
      <c r="F601" s="12" t="str">
        <f t="shared" si="14"/>
        <v>Elliot John</v>
      </c>
      <c r="G601" s="3">
        <v>721</v>
      </c>
      <c r="H601" s="8" t="s">
        <v>10</v>
      </c>
      <c r="I601" s="3">
        <v>3</v>
      </c>
      <c r="J601" s="36" t="s">
        <v>28</v>
      </c>
      <c r="K601" s="3"/>
      <c r="L601" s="3"/>
      <c r="M601" s="3"/>
    </row>
    <row r="602" spans="1:18" hidden="1" x14ac:dyDescent="0.2">
      <c r="A602" s="3" t="s">
        <v>40</v>
      </c>
      <c r="B602" s="19" t="s">
        <v>1225</v>
      </c>
      <c r="C602" s="3">
        <v>572742</v>
      </c>
      <c r="D602" s="8" t="s">
        <v>271</v>
      </c>
      <c r="E602" s="8" t="s">
        <v>195</v>
      </c>
      <c r="F602" s="12" t="str">
        <f t="shared" si="14"/>
        <v>Elliot John</v>
      </c>
      <c r="G602" s="3">
        <v>721</v>
      </c>
      <c r="H602" s="8" t="s">
        <v>10</v>
      </c>
      <c r="I602" s="3">
        <v>2</v>
      </c>
      <c r="J602" s="36" t="s">
        <v>28</v>
      </c>
      <c r="K602" s="3"/>
      <c r="L602" s="3"/>
      <c r="M602" s="3"/>
    </row>
    <row r="603" spans="1:18" hidden="1" x14ac:dyDescent="0.2">
      <c r="A603" s="3" t="s">
        <v>38</v>
      </c>
      <c r="B603" s="19" t="s">
        <v>39</v>
      </c>
      <c r="C603" s="3">
        <v>572742</v>
      </c>
      <c r="D603" s="8" t="s">
        <v>271</v>
      </c>
      <c r="E603" s="8" t="s">
        <v>195</v>
      </c>
      <c r="F603" s="12" t="str">
        <f t="shared" si="14"/>
        <v>Elliot John</v>
      </c>
      <c r="G603" s="3">
        <v>721</v>
      </c>
      <c r="H603" s="8" t="s">
        <v>10</v>
      </c>
      <c r="I603" s="3">
        <v>1</v>
      </c>
      <c r="J603" s="36" t="s">
        <v>34</v>
      </c>
      <c r="K603" s="3"/>
      <c r="L603" s="15"/>
      <c r="M603" s="3"/>
    </row>
    <row r="604" spans="1:18" hidden="1" x14ac:dyDescent="0.2">
      <c r="A604" s="3" t="s">
        <v>19</v>
      </c>
      <c r="B604" s="19" t="s">
        <v>14</v>
      </c>
      <c r="C604" s="3">
        <v>572742</v>
      </c>
      <c r="D604" s="8" t="s">
        <v>271</v>
      </c>
      <c r="E604" s="8" t="s">
        <v>195</v>
      </c>
      <c r="F604" s="12" t="str">
        <f t="shared" si="14"/>
        <v>Elliot John</v>
      </c>
      <c r="G604" s="9">
        <v>721</v>
      </c>
      <c r="H604" s="10" t="s">
        <v>10</v>
      </c>
      <c r="I604" s="3">
        <v>1</v>
      </c>
      <c r="J604" s="36" t="s">
        <v>35</v>
      </c>
      <c r="K604" s="3"/>
      <c r="L604" s="3"/>
      <c r="M604" s="3"/>
    </row>
    <row r="605" spans="1:18" hidden="1" x14ac:dyDescent="0.2">
      <c r="A605" s="3" t="s">
        <v>36</v>
      </c>
      <c r="B605" s="3" t="s">
        <v>103</v>
      </c>
      <c r="C605" s="3">
        <v>572742</v>
      </c>
      <c r="D605" s="8" t="s">
        <v>271</v>
      </c>
      <c r="E605" s="8" t="s">
        <v>195</v>
      </c>
      <c r="F605" s="12" t="str">
        <f t="shared" si="14"/>
        <v>Elliot John</v>
      </c>
      <c r="G605" s="3">
        <v>721</v>
      </c>
      <c r="H605" s="8" t="s">
        <v>10</v>
      </c>
      <c r="I605" s="3">
        <v>0</v>
      </c>
      <c r="J605" s="36" t="s">
        <v>35</v>
      </c>
      <c r="K605" s="3"/>
      <c r="L605" s="3"/>
      <c r="M605" s="3"/>
    </row>
    <row r="606" spans="1:18" hidden="1" x14ac:dyDescent="0.2">
      <c r="A606" s="3" t="s">
        <v>275</v>
      </c>
      <c r="B606" s="19" t="s">
        <v>14</v>
      </c>
      <c r="C606" s="3">
        <v>572742</v>
      </c>
      <c r="D606" s="12" t="s">
        <v>272</v>
      </c>
      <c r="E606" s="12" t="s">
        <v>195</v>
      </c>
      <c r="F606" s="12" t="str">
        <f t="shared" si="14"/>
        <v>Elliott John</v>
      </c>
      <c r="G606" s="3">
        <v>721</v>
      </c>
      <c r="H606" s="8" t="s">
        <v>10</v>
      </c>
      <c r="I606" s="8">
        <v>11</v>
      </c>
      <c r="J606" s="36" t="s">
        <v>30</v>
      </c>
      <c r="K606" s="3"/>
      <c r="L606" s="1"/>
      <c r="M606" s="1"/>
    </row>
    <row r="607" spans="1:18" hidden="1" x14ac:dyDescent="0.2">
      <c r="A607" s="5"/>
      <c r="B607" s="19" t="s">
        <v>1225</v>
      </c>
      <c r="C607" s="3">
        <v>572742</v>
      </c>
      <c r="D607" s="12" t="s">
        <v>272</v>
      </c>
      <c r="E607" s="12" t="s">
        <v>195</v>
      </c>
      <c r="F607" s="12" t="str">
        <f t="shared" si="14"/>
        <v>Elliott John</v>
      </c>
      <c r="G607" s="3">
        <v>721</v>
      </c>
      <c r="H607" s="8" t="s">
        <v>10</v>
      </c>
      <c r="I607" s="13">
        <v>1</v>
      </c>
      <c r="J607" s="41" t="s">
        <v>30</v>
      </c>
      <c r="K607" s="3" t="s">
        <v>12</v>
      </c>
      <c r="L607" s="3"/>
      <c r="M607" s="3"/>
    </row>
    <row r="608" spans="1:18" hidden="1" x14ac:dyDescent="0.2">
      <c r="A608" s="3"/>
      <c r="B608" s="3" t="s">
        <v>25</v>
      </c>
      <c r="C608" s="3">
        <v>572742</v>
      </c>
      <c r="D608" s="12" t="s">
        <v>272</v>
      </c>
      <c r="E608" s="12" t="s">
        <v>195</v>
      </c>
      <c r="F608" s="12" t="str">
        <f t="shared" si="14"/>
        <v>Elliott John</v>
      </c>
      <c r="G608" s="3">
        <v>721</v>
      </c>
      <c r="H608" s="8" t="s">
        <v>10</v>
      </c>
      <c r="I608" s="3">
        <v>1</v>
      </c>
      <c r="J608" s="36" t="s">
        <v>105</v>
      </c>
      <c r="K608" s="3"/>
      <c r="L608" s="3"/>
      <c r="M608" s="3"/>
    </row>
    <row r="609" spans="1:18" hidden="1" x14ac:dyDescent="0.2">
      <c r="A609" s="3"/>
      <c r="B609" s="3" t="s">
        <v>103</v>
      </c>
      <c r="C609" s="3">
        <v>572742</v>
      </c>
      <c r="D609" s="12" t="s">
        <v>272</v>
      </c>
      <c r="E609" s="12" t="s">
        <v>195</v>
      </c>
      <c r="F609" s="12" t="str">
        <f t="shared" si="14"/>
        <v>Elliott John</v>
      </c>
      <c r="G609" s="3">
        <v>721</v>
      </c>
      <c r="H609" s="8" t="s">
        <v>10</v>
      </c>
      <c r="I609" s="3">
        <v>5</v>
      </c>
      <c r="J609" s="36" t="s">
        <v>105</v>
      </c>
      <c r="K609" s="3"/>
      <c r="L609" s="3"/>
      <c r="M609" s="3"/>
    </row>
    <row r="610" spans="1:18" hidden="1" x14ac:dyDescent="0.2">
      <c r="A610" s="3"/>
      <c r="B610" s="19" t="s">
        <v>1225</v>
      </c>
      <c r="C610" s="3">
        <v>572742</v>
      </c>
      <c r="D610" s="12" t="s">
        <v>272</v>
      </c>
      <c r="E610" s="12" t="s">
        <v>195</v>
      </c>
      <c r="F610" s="12" t="str">
        <f t="shared" si="14"/>
        <v>Elliott John</v>
      </c>
      <c r="G610" s="9">
        <v>721</v>
      </c>
      <c r="H610" s="10" t="s">
        <v>10</v>
      </c>
      <c r="I610" s="13">
        <v>1</v>
      </c>
      <c r="J610" s="41" t="s">
        <v>105</v>
      </c>
      <c r="K610" s="3" t="s">
        <v>12</v>
      </c>
      <c r="L610" s="1"/>
      <c r="M610" s="1"/>
      <c r="O610" s="32"/>
      <c r="P610" s="32"/>
      <c r="Q610" s="32"/>
      <c r="R610" s="32"/>
    </row>
    <row r="611" spans="1:18" hidden="1" x14ac:dyDescent="0.2">
      <c r="A611" s="3" t="s">
        <v>19</v>
      </c>
      <c r="B611" s="19" t="s">
        <v>14</v>
      </c>
      <c r="C611" s="3">
        <v>632321</v>
      </c>
      <c r="D611" s="8" t="s">
        <v>273</v>
      </c>
      <c r="E611" s="8" t="s">
        <v>274</v>
      </c>
      <c r="F611" s="12" t="str">
        <f t="shared" si="14"/>
        <v>elliott shane</v>
      </c>
      <c r="G611" s="3">
        <v>721</v>
      </c>
      <c r="H611" s="8" t="s">
        <v>10</v>
      </c>
      <c r="I611" s="3">
        <v>1</v>
      </c>
      <c r="J611" s="36" t="s">
        <v>28</v>
      </c>
      <c r="K611" s="3"/>
      <c r="L611" s="3"/>
      <c r="M611" s="3"/>
      <c r="O611" s="1"/>
      <c r="P611" s="1"/>
      <c r="Q611" s="1"/>
      <c r="R611" s="1"/>
    </row>
    <row r="612" spans="1:18" hidden="1" x14ac:dyDescent="0.2">
      <c r="A612" s="1" t="s">
        <v>58</v>
      </c>
      <c r="B612" s="19" t="s">
        <v>104</v>
      </c>
      <c r="C612" s="1"/>
      <c r="D612" s="2" t="s">
        <v>276</v>
      </c>
      <c r="E612" s="2" t="s">
        <v>251</v>
      </c>
      <c r="F612" s="12" t="str">
        <f t="shared" si="14"/>
        <v>Ennis J</v>
      </c>
      <c r="G612" s="9">
        <v>721</v>
      </c>
      <c r="H612" s="10" t="s">
        <v>10</v>
      </c>
      <c r="I612" s="1">
        <v>7</v>
      </c>
      <c r="J612" s="40" t="s">
        <v>62</v>
      </c>
      <c r="K612" s="1"/>
      <c r="L612" s="3"/>
      <c r="M612" s="3"/>
    </row>
    <row r="613" spans="1:18" hidden="1" x14ac:dyDescent="0.2">
      <c r="A613" s="1" t="s">
        <v>60</v>
      </c>
      <c r="B613" s="3" t="s">
        <v>103</v>
      </c>
      <c r="C613" s="1"/>
      <c r="D613" s="2" t="s">
        <v>276</v>
      </c>
      <c r="E613" s="2" t="s">
        <v>251</v>
      </c>
      <c r="F613" s="12" t="str">
        <f t="shared" si="14"/>
        <v>Ennis J</v>
      </c>
      <c r="G613" s="3">
        <v>721</v>
      </c>
      <c r="H613" s="8" t="s">
        <v>10</v>
      </c>
      <c r="I613" s="1">
        <v>1</v>
      </c>
      <c r="J613" s="40" t="s">
        <v>62</v>
      </c>
      <c r="K613" s="1"/>
      <c r="L613" s="3"/>
      <c r="M613" s="3"/>
    </row>
    <row r="614" spans="1:18" hidden="1" x14ac:dyDescent="0.2">
      <c r="A614" s="3" t="s">
        <v>110</v>
      </c>
      <c r="B614" s="19" t="s">
        <v>14</v>
      </c>
      <c r="C614" s="3"/>
      <c r="D614" s="3" t="s">
        <v>277</v>
      </c>
      <c r="E614" s="3" t="s">
        <v>278</v>
      </c>
      <c r="F614" s="12" t="str">
        <f t="shared" si="14"/>
        <v>Evans T</v>
      </c>
      <c r="G614" s="6">
        <v>721</v>
      </c>
      <c r="H614" s="7" t="s">
        <v>10</v>
      </c>
      <c r="I614" s="3">
        <v>1</v>
      </c>
      <c r="J614" s="36" t="s">
        <v>11</v>
      </c>
      <c r="K614" s="3"/>
      <c r="L614" s="3"/>
      <c r="M614" s="3"/>
    </row>
    <row r="615" spans="1:18" hidden="1" x14ac:dyDescent="0.2">
      <c r="A615" s="3"/>
      <c r="B615" s="19" t="s">
        <v>104</v>
      </c>
      <c r="C615" s="3"/>
      <c r="D615" s="3" t="s">
        <v>277</v>
      </c>
      <c r="E615" s="3" t="s">
        <v>278</v>
      </c>
      <c r="F615" s="12" t="str">
        <f t="shared" si="14"/>
        <v>Evans T</v>
      </c>
      <c r="G615" s="6">
        <v>721</v>
      </c>
      <c r="H615" s="3" t="s">
        <v>10</v>
      </c>
      <c r="I615" s="3">
        <v>2</v>
      </c>
      <c r="J615" s="36" t="s">
        <v>11</v>
      </c>
      <c r="K615" s="3" t="s">
        <v>27</v>
      </c>
      <c r="L615" s="3"/>
      <c r="M615" s="3"/>
    </row>
    <row r="616" spans="1:18" hidden="1" x14ac:dyDescent="0.2">
      <c r="A616" s="3"/>
      <c r="B616" s="3" t="s">
        <v>103</v>
      </c>
      <c r="C616" s="3"/>
      <c r="D616" s="3" t="s">
        <v>277</v>
      </c>
      <c r="E616" s="3" t="s">
        <v>278</v>
      </c>
      <c r="F616" s="12" t="str">
        <f t="shared" si="14"/>
        <v>Evans T</v>
      </c>
      <c r="G616" s="3">
        <v>721</v>
      </c>
      <c r="H616" s="8" t="s">
        <v>10</v>
      </c>
      <c r="I616" s="3">
        <v>2</v>
      </c>
      <c r="J616" s="36" t="s">
        <v>11</v>
      </c>
      <c r="K616" s="3" t="s">
        <v>27</v>
      </c>
      <c r="L616" s="3"/>
      <c r="M616" s="3"/>
    </row>
    <row r="617" spans="1:18" hidden="1" x14ac:dyDescent="0.2">
      <c r="A617" s="3"/>
      <c r="B617" s="19" t="s">
        <v>14</v>
      </c>
      <c r="C617" s="3"/>
      <c r="D617" s="3" t="s">
        <v>277</v>
      </c>
      <c r="E617" s="3" t="s">
        <v>278</v>
      </c>
      <c r="F617" s="12" t="str">
        <f t="shared" si="14"/>
        <v>Evans T</v>
      </c>
      <c r="G617" s="9">
        <v>721</v>
      </c>
      <c r="H617" s="10" t="s">
        <v>10</v>
      </c>
      <c r="I617" s="3">
        <v>0</v>
      </c>
      <c r="J617" s="39" t="s">
        <v>22</v>
      </c>
      <c r="K617" s="3" t="s">
        <v>23</v>
      </c>
      <c r="L617" s="3"/>
      <c r="M617" s="3"/>
    </row>
    <row r="618" spans="1:18" hidden="1" x14ac:dyDescent="0.2">
      <c r="A618" s="3" t="s">
        <v>111</v>
      </c>
      <c r="B618" s="19" t="s">
        <v>104</v>
      </c>
      <c r="C618" s="8"/>
      <c r="D618" s="3" t="s">
        <v>279</v>
      </c>
      <c r="E618" s="3" t="s">
        <v>77</v>
      </c>
      <c r="F618" s="12" t="str">
        <f t="shared" si="14"/>
        <v>Evensen C</v>
      </c>
      <c r="G618" s="3">
        <v>721</v>
      </c>
      <c r="H618" s="8" t="s">
        <v>10</v>
      </c>
      <c r="I618" s="8">
        <v>2</v>
      </c>
      <c r="J618" s="36" t="s">
        <v>30</v>
      </c>
      <c r="K618" s="3"/>
      <c r="L618" s="3"/>
      <c r="M618" s="3"/>
    </row>
    <row r="619" spans="1:18" hidden="1" x14ac:dyDescent="0.2">
      <c r="A619" s="3" t="s">
        <v>45</v>
      </c>
      <c r="B619" s="19" t="s">
        <v>104</v>
      </c>
      <c r="C619" s="3">
        <v>601272</v>
      </c>
      <c r="D619" s="8" t="s">
        <v>279</v>
      </c>
      <c r="E619" s="8" t="s">
        <v>280</v>
      </c>
      <c r="F619" s="12" t="str">
        <f t="shared" si="14"/>
        <v>Evensen Christian</v>
      </c>
      <c r="G619" s="3">
        <v>721</v>
      </c>
      <c r="H619" s="8" t="s">
        <v>10</v>
      </c>
      <c r="I619" s="3">
        <v>3</v>
      </c>
      <c r="J619" s="36" t="s">
        <v>28</v>
      </c>
      <c r="K619" s="3"/>
      <c r="L619" s="3"/>
      <c r="M619" s="3"/>
    </row>
    <row r="620" spans="1:18" hidden="1" x14ac:dyDescent="0.2">
      <c r="A620" s="3"/>
      <c r="B620" s="3" t="s">
        <v>25</v>
      </c>
      <c r="C620" s="3"/>
      <c r="D620" s="8" t="s">
        <v>281</v>
      </c>
      <c r="E620" s="8" t="s">
        <v>97</v>
      </c>
      <c r="F620" s="12" t="str">
        <f t="shared" si="14"/>
        <v>Farrell A</v>
      </c>
      <c r="G620" s="3">
        <v>721</v>
      </c>
      <c r="H620" s="8" t="s">
        <v>10</v>
      </c>
      <c r="I620" s="3">
        <v>2</v>
      </c>
      <c r="J620" s="36" t="s">
        <v>105</v>
      </c>
      <c r="K620" s="3"/>
      <c r="L620" s="1"/>
      <c r="M620" s="1"/>
    </row>
    <row r="621" spans="1:18" hidden="1" x14ac:dyDescent="0.2">
      <c r="A621" s="3"/>
      <c r="B621" s="22" t="s">
        <v>104</v>
      </c>
      <c r="C621" s="3"/>
      <c r="D621" s="8" t="s">
        <v>281</v>
      </c>
      <c r="E621" s="8" t="s">
        <v>97</v>
      </c>
      <c r="F621" s="12" t="str">
        <f t="shared" si="14"/>
        <v>Farrell A</v>
      </c>
      <c r="G621" s="3">
        <v>721</v>
      </c>
      <c r="H621" s="8" t="s">
        <v>10</v>
      </c>
      <c r="I621" s="3">
        <v>2</v>
      </c>
      <c r="J621" s="36" t="s">
        <v>105</v>
      </c>
      <c r="K621" s="3"/>
      <c r="L621" s="3"/>
      <c r="M621" s="3"/>
    </row>
    <row r="622" spans="1:18" hidden="1" x14ac:dyDescent="0.2">
      <c r="A622" s="3" t="s">
        <v>36</v>
      </c>
      <c r="B622" s="3" t="s">
        <v>103</v>
      </c>
      <c r="C622" s="3">
        <v>203005</v>
      </c>
      <c r="D622" s="8" t="s">
        <v>282</v>
      </c>
      <c r="E622" s="8" t="s">
        <v>283</v>
      </c>
      <c r="F622" s="12" t="str">
        <f t="shared" si="14"/>
        <v>February Robin</v>
      </c>
      <c r="G622" s="3">
        <v>721</v>
      </c>
      <c r="H622" s="8" t="s">
        <v>10</v>
      </c>
      <c r="I622" s="3">
        <v>2</v>
      </c>
      <c r="J622" s="36" t="s">
        <v>34</v>
      </c>
      <c r="K622" s="3"/>
      <c r="L622" s="3"/>
      <c r="M622" s="3"/>
    </row>
    <row r="623" spans="1:18" hidden="1" x14ac:dyDescent="0.2">
      <c r="A623" s="3"/>
      <c r="B623" s="19" t="s">
        <v>104</v>
      </c>
      <c r="C623" s="3"/>
      <c r="D623" s="3" t="s">
        <v>284</v>
      </c>
      <c r="E623" s="3" t="s">
        <v>97</v>
      </c>
      <c r="F623" s="12" t="str">
        <f t="shared" si="14"/>
        <v>Fernando A</v>
      </c>
      <c r="G623" s="3">
        <v>721</v>
      </c>
      <c r="H623" s="8" t="s">
        <v>10</v>
      </c>
      <c r="I623" s="3">
        <v>1</v>
      </c>
      <c r="J623" s="36" t="s">
        <v>11</v>
      </c>
      <c r="K623" s="3" t="s">
        <v>27</v>
      </c>
      <c r="L623" s="3"/>
      <c r="M623" s="3"/>
    </row>
    <row r="624" spans="1:18" hidden="1" x14ac:dyDescent="0.2">
      <c r="A624" s="3" t="s">
        <v>25</v>
      </c>
      <c r="B624" s="3" t="s">
        <v>25</v>
      </c>
      <c r="C624" s="3"/>
      <c r="D624" s="3" t="s">
        <v>284</v>
      </c>
      <c r="E624" s="3" t="s">
        <v>195</v>
      </c>
      <c r="F624" s="12" t="str">
        <f t="shared" si="14"/>
        <v>Fernando John</v>
      </c>
      <c r="G624" s="9">
        <v>721</v>
      </c>
      <c r="H624" s="10" t="s">
        <v>10</v>
      </c>
      <c r="I624" s="3">
        <v>11</v>
      </c>
      <c r="J624" s="36" t="s">
        <v>68</v>
      </c>
      <c r="K624" s="3"/>
      <c r="L624" s="3"/>
      <c r="M624" s="3"/>
    </row>
    <row r="625" spans="1:13" hidden="1" x14ac:dyDescent="0.2">
      <c r="A625" s="3" t="s">
        <v>14</v>
      </c>
      <c r="B625" s="3" t="s">
        <v>14</v>
      </c>
      <c r="C625" s="3"/>
      <c r="D625" s="3" t="s">
        <v>284</v>
      </c>
      <c r="E625" s="3" t="s">
        <v>195</v>
      </c>
      <c r="F625" s="12" t="str">
        <f t="shared" si="14"/>
        <v>Fernando John</v>
      </c>
      <c r="G625" s="3">
        <v>721</v>
      </c>
      <c r="H625" s="8" t="s">
        <v>10</v>
      </c>
      <c r="I625" s="3">
        <v>3</v>
      </c>
      <c r="J625" s="36" t="s">
        <v>68</v>
      </c>
      <c r="K625" s="3" t="s">
        <v>27</v>
      </c>
      <c r="L625" s="3"/>
      <c r="M625" s="3"/>
    </row>
    <row r="626" spans="1:13" hidden="1" x14ac:dyDescent="0.2">
      <c r="A626" s="3" t="s">
        <v>44</v>
      </c>
      <c r="B626" s="19" t="s">
        <v>104</v>
      </c>
      <c r="C626" s="3"/>
      <c r="D626" s="3" t="s">
        <v>284</v>
      </c>
      <c r="E626" s="3" t="s">
        <v>195</v>
      </c>
      <c r="F626" s="12" t="str">
        <f t="shared" si="14"/>
        <v>Fernando John</v>
      </c>
      <c r="G626" s="3">
        <v>721</v>
      </c>
      <c r="H626" s="8" t="s">
        <v>10</v>
      </c>
      <c r="I626" s="3">
        <v>1</v>
      </c>
      <c r="J626" s="36" t="s">
        <v>68</v>
      </c>
      <c r="K626" s="3" t="s">
        <v>27</v>
      </c>
      <c r="L626" s="3"/>
      <c r="M626" s="3"/>
    </row>
    <row r="627" spans="1:13" hidden="1" x14ac:dyDescent="0.2">
      <c r="A627" s="3" t="s">
        <v>75</v>
      </c>
      <c r="B627" s="3" t="s">
        <v>25</v>
      </c>
      <c r="C627" s="3"/>
      <c r="D627" s="3" t="s">
        <v>284</v>
      </c>
      <c r="E627" s="3" t="s">
        <v>285</v>
      </c>
      <c r="F627" s="12" t="str">
        <f t="shared" si="14"/>
        <v>Fernando Niv</v>
      </c>
      <c r="G627" s="3">
        <v>721</v>
      </c>
      <c r="H627" s="8" t="s">
        <v>10</v>
      </c>
      <c r="I627" s="3">
        <v>3</v>
      </c>
      <c r="J627" s="36" t="s">
        <v>55</v>
      </c>
      <c r="K627" s="3" t="s">
        <v>78</v>
      </c>
      <c r="L627" s="3"/>
      <c r="M627" s="3"/>
    </row>
    <row r="628" spans="1:13" hidden="1" x14ac:dyDescent="0.2">
      <c r="A628" s="3" t="s">
        <v>44</v>
      </c>
      <c r="B628" s="19" t="s">
        <v>104</v>
      </c>
      <c r="C628" s="3"/>
      <c r="D628" s="3" t="s">
        <v>284</v>
      </c>
      <c r="E628" s="3" t="s">
        <v>285</v>
      </c>
      <c r="F628" s="12" t="str">
        <f t="shared" si="14"/>
        <v>Fernando Niv</v>
      </c>
      <c r="G628" s="3">
        <v>721</v>
      </c>
      <c r="H628" s="8" t="s">
        <v>10</v>
      </c>
      <c r="I628" s="3">
        <v>4</v>
      </c>
      <c r="J628" s="36" t="s">
        <v>55</v>
      </c>
      <c r="K628" s="3" t="s">
        <v>27</v>
      </c>
      <c r="L628" s="3"/>
      <c r="M628" s="3"/>
    </row>
    <row r="629" spans="1:13" hidden="1" x14ac:dyDescent="0.2">
      <c r="A629" s="3" t="s">
        <v>44</v>
      </c>
      <c r="B629" s="19" t="s">
        <v>104</v>
      </c>
      <c r="C629" s="3"/>
      <c r="D629" s="3" t="s">
        <v>284</v>
      </c>
      <c r="E629" s="3" t="s">
        <v>285</v>
      </c>
      <c r="F629" s="12" t="str">
        <f t="shared" si="14"/>
        <v>Fernando Niv</v>
      </c>
      <c r="G629" s="9">
        <v>721</v>
      </c>
      <c r="H629" s="10" t="s">
        <v>10</v>
      </c>
      <c r="I629" s="3">
        <v>3</v>
      </c>
      <c r="J629" s="36" t="s">
        <v>68</v>
      </c>
      <c r="K629" s="3" t="s">
        <v>27</v>
      </c>
      <c r="L629" s="15"/>
      <c r="M629" s="3"/>
    </row>
    <row r="630" spans="1:13" hidden="1" x14ac:dyDescent="0.2">
      <c r="A630" s="1" t="s">
        <v>114</v>
      </c>
      <c r="B630" s="4" t="s">
        <v>115</v>
      </c>
      <c r="C630" s="1"/>
      <c r="D630" s="12" t="s">
        <v>284</v>
      </c>
      <c r="E630" s="3" t="s">
        <v>285</v>
      </c>
      <c r="F630" s="12" t="str">
        <f t="shared" si="14"/>
        <v>Fernando Niv</v>
      </c>
      <c r="G630" s="3">
        <v>721</v>
      </c>
      <c r="H630" s="8" t="s">
        <v>10</v>
      </c>
      <c r="I630" s="1">
        <v>0</v>
      </c>
      <c r="J630" s="40" t="s">
        <v>62</v>
      </c>
      <c r="K630" s="1"/>
      <c r="L630" s="3"/>
      <c r="M630" s="3"/>
    </row>
    <row r="631" spans="1:13" hidden="1" x14ac:dyDescent="0.2">
      <c r="A631" s="11" t="s">
        <v>7</v>
      </c>
      <c r="B631" s="1" t="s">
        <v>1225</v>
      </c>
      <c r="C631" s="1"/>
      <c r="D631" s="12" t="s">
        <v>284</v>
      </c>
      <c r="E631" s="3" t="s">
        <v>286</v>
      </c>
      <c r="F631" s="12" t="str">
        <f t="shared" si="14"/>
        <v>Fernando TL</v>
      </c>
      <c r="G631" s="9">
        <v>721</v>
      </c>
      <c r="H631" s="10" t="s">
        <v>10</v>
      </c>
      <c r="I631" s="13">
        <v>1</v>
      </c>
      <c r="J631" s="41" t="s">
        <v>52</v>
      </c>
      <c r="K631" s="3" t="s">
        <v>12</v>
      </c>
      <c r="L631" s="3"/>
      <c r="M631" s="3"/>
    </row>
    <row r="632" spans="1:13" hidden="1" x14ac:dyDescent="0.2">
      <c r="A632" s="3" t="s">
        <v>25</v>
      </c>
      <c r="B632" s="3" t="s">
        <v>25</v>
      </c>
      <c r="C632" s="3"/>
      <c r="D632" s="3" t="s">
        <v>284</v>
      </c>
      <c r="E632" s="3" t="s">
        <v>286</v>
      </c>
      <c r="F632" s="12" t="str">
        <f t="shared" si="14"/>
        <v>Fernando TL</v>
      </c>
      <c r="G632" s="3">
        <v>721</v>
      </c>
      <c r="H632" s="8" t="s">
        <v>10</v>
      </c>
      <c r="I632" s="3">
        <v>1</v>
      </c>
      <c r="J632" s="36" t="s">
        <v>68</v>
      </c>
      <c r="K632" s="3"/>
      <c r="L632" s="3"/>
      <c r="M632" s="3"/>
    </row>
    <row r="633" spans="1:13" hidden="1" x14ac:dyDescent="0.2">
      <c r="A633" s="3" t="s">
        <v>37</v>
      </c>
      <c r="B633" s="3" t="s">
        <v>103</v>
      </c>
      <c r="C633" s="3"/>
      <c r="D633" s="3" t="s">
        <v>284</v>
      </c>
      <c r="E633" s="3" t="s">
        <v>286</v>
      </c>
      <c r="F633" s="12" t="str">
        <f t="shared" si="14"/>
        <v>Fernando TL</v>
      </c>
      <c r="G633" s="3">
        <v>721</v>
      </c>
      <c r="H633" s="8" t="s">
        <v>10</v>
      </c>
      <c r="I633" s="3">
        <v>1</v>
      </c>
      <c r="J633" s="36" t="s">
        <v>68</v>
      </c>
      <c r="K633" s="3" t="s">
        <v>27</v>
      </c>
      <c r="L633" s="3"/>
      <c r="M633" s="3"/>
    </row>
    <row r="634" spans="1:13" hidden="1" x14ac:dyDescent="0.2">
      <c r="A634" s="19" t="s">
        <v>51</v>
      </c>
      <c r="B634" s="1" t="s">
        <v>1225</v>
      </c>
      <c r="C634" s="3"/>
      <c r="D634" s="3" t="s">
        <v>284</v>
      </c>
      <c r="E634" s="3" t="s">
        <v>286</v>
      </c>
      <c r="F634" s="12" t="str">
        <f t="shared" si="14"/>
        <v>Fernando TL</v>
      </c>
      <c r="G634" s="3">
        <v>721</v>
      </c>
      <c r="H634" s="8" t="s">
        <v>10</v>
      </c>
      <c r="I634" s="3">
        <v>9</v>
      </c>
      <c r="J634" s="36" t="s">
        <v>68</v>
      </c>
      <c r="K634" s="3"/>
      <c r="L634" s="1"/>
      <c r="M634" s="1"/>
    </row>
    <row r="635" spans="1:13" x14ac:dyDescent="0.2">
      <c r="A635" s="3"/>
      <c r="B635" s="19" t="s">
        <v>14</v>
      </c>
      <c r="C635" s="3"/>
      <c r="D635" s="3" t="s">
        <v>196</v>
      </c>
      <c r="E635" s="3" t="s">
        <v>198</v>
      </c>
      <c r="F635" s="12" t="str">
        <f t="shared" si="14"/>
        <v>Clarke L</v>
      </c>
      <c r="G635" s="3">
        <v>721</v>
      </c>
      <c r="H635" s="8" t="s">
        <v>10</v>
      </c>
      <c r="I635" s="3">
        <v>1</v>
      </c>
      <c r="J635" s="36" t="s">
        <v>26</v>
      </c>
      <c r="K635" s="3"/>
      <c r="L635" s="3"/>
      <c r="M635" s="3"/>
    </row>
    <row r="636" spans="1:13" hidden="1" x14ac:dyDescent="0.2">
      <c r="A636" s="31" t="s">
        <v>1269</v>
      </c>
      <c r="B636" s="32" t="s">
        <v>1249</v>
      </c>
      <c r="C636" s="32">
        <v>1101328</v>
      </c>
      <c r="D636" s="33" t="s">
        <v>1309</v>
      </c>
      <c r="E636" s="32" t="s">
        <v>1310</v>
      </c>
      <c r="F636" s="33" t="s">
        <v>1254</v>
      </c>
      <c r="G636" s="32">
        <v>721</v>
      </c>
      <c r="H636" s="33" t="s">
        <v>10</v>
      </c>
      <c r="I636" s="32">
        <v>1</v>
      </c>
      <c r="J636" s="38" t="s">
        <v>1324</v>
      </c>
      <c r="K636" s="32"/>
      <c r="L636" s="3"/>
      <c r="M636" s="3"/>
    </row>
    <row r="637" spans="1:13" hidden="1" x14ac:dyDescent="0.2">
      <c r="A637" s="3" t="s">
        <v>98</v>
      </c>
      <c r="B637" s="3" t="s">
        <v>98</v>
      </c>
      <c r="C637" s="3">
        <v>194181</v>
      </c>
      <c r="D637" s="8" t="s">
        <v>288</v>
      </c>
      <c r="E637" s="8" t="s">
        <v>289</v>
      </c>
      <c r="F637" s="12" t="str">
        <f t="shared" ref="F637:F668" si="15">D637&amp;" "&amp;E637</f>
        <v>Fielden Malcolm</v>
      </c>
      <c r="G637" s="6">
        <v>721</v>
      </c>
      <c r="H637" s="7" t="s">
        <v>10</v>
      </c>
      <c r="I637" s="3">
        <v>1</v>
      </c>
      <c r="J637" s="36" t="s">
        <v>55</v>
      </c>
      <c r="K637" s="3" t="s">
        <v>27</v>
      </c>
      <c r="L637" s="3"/>
      <c r="M637" s="3"/>
    </row>
    <row r="638" spans="1:13" hidden="1" x14ac:dyDescent="0.2">
      <c r="A638" s="3" t="s">
        <v>44</v>
      </c>
      <c r="B638" s="19" t="s">
        <v>104</v>
      </c>
      <c r="C638" s="3">
        <v>194181</v>
      </c>
      <c r="D638" s="8" t="s">
        <v>288</v>
      </c>
      <c r="E638" s="8" t="s">
        <v>289</v>
      </c>
      <c r="F638" s="12" t="str">
        <f t="shared" si="15"/>
        <v>Fielden Malcolm</v>
      </c>
      <c r="G638" s="6">
        <v>721</v>
      </c>
      <c r="H638" s="3" t="s">
        <v>10</v>
      </c>
      <c r="I638" s="3">
        <v>1</v>
      </c>
      <c r="J638" s="36" t="s">
        <v>55</v>
      </c>
      <c r="K638" s="3" t="s">
        <v>27</v>
      </c>
      <c r="L638" s="3"/>
      <c r="M638" s="3"/>
    </row>
    <row r="639" spans="1:13" hidden="1" x14ac:dyDescent="0.2">
      <c r="A639" s="3" t="s">
        <v>53</v>
      </c>
      <c r="B639" s="3" t="s">
        <v>103</v>
      </c>
      <c r="C639" s="3">
        <v>194181</v>
      </c>
      <c r="D639" s="8" t="s">
        <v>288</v>
      </c>
      <c r="E639" s="8" t="s">
        <v>289</v>
      </c>
      <c r="F639" s="12" t="str">
        <f t="shared" si="15"/>
        <v>Fielden Malcolm</v>
      </c>
      <c r="G639" s="3">
        <v>721</v>
      </c>
      <c r="H639" s="8" t="s">
        <v>10</v>
      </c>
      <c r="I639" s="3">
        <v>7</v>
      </c>
      <c r="J639" s="36" t="s">
        <v>55</v>
      </c>
      <c r="K639" s="3" t="s">
        <v>27</v>
      </c>
      <c r="L639" s="3"/>
      <c r="M639" s="3"/>
    </row>
    <row r="640" spans="1:13" hidden="1" x14ac:dyDescent="0.2">
      <c r="A640" s="3" t="s">
        <v>114</v>
      </c>
      <c r="B640" s="19" t="s">
        <v>115</v>
      </c>
      <c r="C640" s="3">
        <v>194181</v>
      </c>
      <c r="D640" s="3" t="s">
        <v>288</v>
      </c>
      <c r="E640" s="3" t="s">
        <v>289</v>
      </c>
      <c r="F640" s="12" t="str">
        <f t="shared" si="15"/>
        <v>Fielden Malcolm</v>
      </c>
      <c r="G640" s="3">
        <v>721</v>
      </c>
      <c r="H640" s="8" t="s">
        <v>10</v>
      </c>
      <c r="I640" s="3">
        <v>5</v>
      </c>
      <c r="J640" s="36" t="s">
        <v>28</v>
      </c>
      <c r="K640" s="3"/>
      <c r="L640" s="3"/>
      <c r="M640" s="3"/>
    </row>
    <row r="641" spans="1:13" hidden="1" x14ac:dyDescent="0.2">
      <c r="A641" s="3" t="s">
        <v>114</v>
      </c>
      <c r="B641" s="19" t="s">
        <v>115</v>
      </c>
      <c r="C641" s="3">
        <v>194181</v>
      </c>
      <c r="D641" s="8" t="s">
        <v>288</v>
      </c>
      <c r="E641" s="8" t="s">
        <v>289</v>
      </c>
      <c r="F641" s="12" t="str">
        <f t="shared" si="15"/>
        <v>Fielden Malcolm</v>
      </c>
      <c r="G641" s="3">
        <v>721</v>
      </c>
      <c r="H641" s="8" t="s">
        <v>10</v>
      </c>
      <c r="I641" s="3">
        <v>2</v>
      </c>
      <c r="J641" s="36" t="s">
        <v>34</v>
      </c>
      <c r="K641" s="3"/>
      <c r="L641" s="3"/>
      <c r="M641" s="3"/>
    </row>
    <row r="642" spans="1:13" hidden="1" x14ac:dyDescent="0.2">
      <c r="A642" s="3" t="s">
        <v>114</v>
      </c>
      <c r="B642" s="19" t="s">
        <v>115</v>
      </c>
      <c r="C642" s="3">
        <v>194181</v>
      </c>
      <c r="D642" s="8" t="s">
        <v>288</v>
      </c>
      <c r="E642" s="8" t="s">
        <v>289</v>
      </c>
      <c r="F642" s="12" t="str">
        <f t="shared" si="15"/>
        <v>Fielden Malcolm</v>
      </c>
      <c r="G642" s="3">
        <v>721</v>
      </c>
      <c r="H642" s="8" t="s">
        <v>10</v>
      </c>
      <c r="I642" s="3">
        <v>7</v>
      </c>
      <c r="J642" s="36" t="s">
        <v>35</v>
      </c>
      <c r="K642" s="3"/>
      <c r="L642" s="3"/>
      <c r="M642" s="3"/>
    </row>
    <row r="643" spans="1:13" hidden="1" x14ac:dyDescent="0.2">
      <c r="A643" s="3" t="s">
        <v>114</v>
      </c>
      <c r="B643" s="19" t="s">
        <v>115</v>
      </c>
      <c r="C643" s="3">
        <v>194181</v>
      </c>
      <c r="D643" s="8" t="s">
        <v>288</v>
      </c>
      <c r="E643" s="8" t="s">
        <v>289</v>
      </c>
      <c r="F643" s="12" t="str">
        <f t="shared" si="15"/>
        <v>Fielden Malcolm</v>
      </c>
      <c r="G643" s="3">
        <v>721</v>
      </c>
      <c r="H643" s="8" t="s">
        <v>10</v>
      </c>
      <c r="I643" s="3">
        <v>4</v>
      </c>
      <c r="J643" s="36" t="s">
        <v>18</v>
      </c>
      <c r="K643" s="3"/>
      <c r="L643" s="3"/>
      <c r="M643" s="3"/>
    </row>
    <row r="644" spans="1:13" hidden="1" x14ac:dyDescent="0.2">
      <c r="A644" s="3" t="s">
        <v>13</v>
      </c>
      <c r="B644" s="19" t="s">
        <v>14</v>
      </c>
      <c r="C644" s="3">
        <v>194181</v>
      </c>
      <c r="D644" s="10" t="s">
        <v>288</v>
      </c>
      <c r="E644" s="10" t="s">
        <v>289</v>
      </c>
      <c r="F644" s="12" t="str">
        <f t="shared" si="15"/>
        <v>Fielden Malcolm</v>
      </c>
      <c r="G644" s="3">
        <v>721</v>
      </c>
      <c r="H644" s="8" t="s">
        <v>10</v>
      </c>
      <c r="I644" s="9">
        <v>1</v>
      </c>
      <c r="J644" s="37" t="s">
        <v>18</v>
      </c>
      <c r="K644" s="3"/>
      <c r="L644" s="3"/>
      <c r="M644" s="3"/>
    </row>
    <row r="645" spans="1:13" hidden="1" x14ac:dyDescent="0.2">
      <c r="A645" s="3" t="s">
        <v>114</v>
      </c>
      <c r="B645" s="19" t="s">
        <v>115</v>
      </c>
      <c r="C645" s="3">
        <v>194181</v>
      </c>
      <c r="D645" s="8" t="s">
        <v>288</v>
      </c>
      <c r="E645" s="8" t="s">
        <v>289</v>
      </c>
      <c r="F645" s="12" t="str">
        <f t="shared" si="15"/>
        <v>Fielden Malcolm</v>
      </c>
      <c r="G645" s="9">
        <v>721</v>
      </c>
      <c r="H645" s="10" t="s">
        <v>10</v>
      </c>
      <c r="I645" s="3">
        <v>7</v>
      </c>
      <c r="J645" s="36" t="s">
        <v>17</v>
      </c>
      <c r="K645" s="3"/>
      <c r="L645" s="3"/>
      <c r="M645" s="3"/>
    </row>
    <row r="646" spans="1:13" hidden="1" x14ac:dyDescent="0.2">
      <c r="A646" s="1" t="s">
        <v>114</v>
      </c>
      <c r="B646" s="4" t="s">
        <v>115</v>
      </c>
      <c r="C646" s="3">
        <v>194181</v>
      </c>
      <c r="D646" s="2" t="s">
        <v>288</v>
      </c>
      <c r="E646" s="10" t="s">
        <v>289</v>
      </c>
      <c r="F646" s="12" t="str">
        <f t="shared" si="15"/>
        <v>Fielden Malcolm</v>
      </c>
      <c r="G646" s="3">
        <v>721</v>
      </c>
      <c r="H646" s="8" t="s">
        <v>10</v>
      </c>
      <c r="I646" s="1">
        <v>2</v>
      </c>
      <c r="J646" s="40" t="s">
        <v>62</v>
      </c>
      <c r="K646" s="1"/>
      <c r="L646" s="3"/>
      <c r="M646" s="3"/>
    </row>
    <row r="647" spans="1:13" hidden="1" x14ac:dyDescent="0.2">
      <c r="A647" s="1" t="s">
        <v>13</v>
      </c>
      <c r="B647" s="4" t="s">
        <v>14</v>
      </c>
      <c r="C647" s="3">
        <v>194181</v>
      </c>
      <c r="D647" s="2" t="s">
        <v>288</v>
      </c>
      <c r="E647" s="10" t="s">
        <v>289</v>
      </c>
      <c r="F647" s="12" t="str">
        <f t="shared" si="15"/>
        <v>Fielden Malcolm</v>
      </c>
      <c r="G647" s="9">
        <v>721</v>
      </c>
      <c r="H647" s="10" t="s">
        <v>10</v>
      </c>
      <c r="I647" s="1">
        <v>1</v>
      </c>
      <c r="J647" s="40" t="s">
        <v>62</v>
      </c>
      <c r="K647" s="1"/>
      <c r="L647" s="3"/>
      <c r="M647" s="3"/>
    </row>
    <row r="648" spans="1:13" hidden="1" x14ac:dyDescent="0.2">
      <c r="A648" s="3"/>
      <c r="B648" s="19" t="s">
        <v>1225</v>
      </c>
      <c r="C648" s="3"/>
      <c r="D648" s="12" t="s">
        <v>290</v>
      </c>
      <c r="E648" s="12" t="s">
        <v>189</v>
      </c>
      <c r="F648" s="12" t="str">
        <f t="shared" si="15"/>
        <v>Fincher Lachlan</v>
      </c>
      <c r="G648" s="3">
        <v>721</v>
      </c>
      <c r="H648" s="8" t="s">
        <v>10</v>
      </c>
      <c r="I648" s="18">
        <v>10</v>
      </c>
      <c r="J648" s="39" t="s">
        <v>209</v>
      </c>
      <c r="K648" s="3" t="s">
        <v>12</v>
      </c>
      <c r="L648" s="1"/>
      <c r="M648" s="3"/>
    </row>
    <row r="649" spans="1:13" hidden="1" x14ac:dyDescent="0.2">
      <c r="A649" s="3"/>
      <c r="B649" s="19" t="s">
        <v>1225</v>
      </c>
      <c r="C649" s="3"/>
      <c r="D649" s="12" t="s">
        <v>290</v>
      </c>
      <c r="E649" s="12" t="s">
        <v>189</v>
      </c>
      <c r="F649" s="12" t="str">
        <f t="shared" si="15"/>
        <v>Fincher Lachlan</v>
      </c>
      <c r="G649" s="3">
        <v>721</v>
      </c>
      <c r="H649" s="8" t="s">
        <v>10</v>
      </c>
      <c r="I649" s="18">
        <v>13</v>
      </c>
      <c r="J649" s="39" t="s">
        <v>141</v>
      </c>
      <c r="K649" s="3" t="s">
        <v>12</v>
      </c>
      <c r="L649" s="1"/>
      <c r="M649" s="3"/>
    </row>
    <row r="650" spans="1:13" hidden="1" x14ac:dyDescent="0.2">
      <c r="A650" s="3"/>
      <c r="B650" s="19" t="s">
        <v>1225</v>
      </c>
      <c r="C650" s="3"/>
      <c r="D650" s="12" t="s">
        <v>290</v>
      </c>
      <c r="E650" s="12" t="s">
        <v>189</v>
      </c>
      <c r="F650" s="12" t="str">
        <f t="shared" si="15"/>
        <v>Fincher Lachlan</v>
      </c>
      <c r="G650" s="3">
        <v>721</v>
      </c>
      <c r="H650" s="8" t="s">
        <v>10</v>
      </c>
      <c r="I650" s="18">
        <v>11</v>
      </c>
      <c r="J650" s="39" t="s">
        <v>50</v>
      </c>
      <c r="K650" s="3" t="s">
        <v>12</v>
      </c>
      <c r="L650" s="1"/>
      <c r="M650" s="3"/>
    </row>
    <row r="651" spans="1:13" hidden="1" x14ac:dyDescent="0.2">
      <c r="A651" s="3" t="s">
        <v>293</v>
      </c>
      <c r="B651" s="19" t="s">
        <v>14</v>
      </c>
      <c r="C651" s="8"/>
      <c r="D651" s="3" t="s">
        <v>291</v>
      </c>
      <c r="E651" s="3" t="s">
        <v>244</v>
      </c>
      <c r="F651" s="12" t="str">
        <f t="shared" si="15"/>
        <v>Fleming E</v>
      </c>
      <c r="G651" s="3">
        <v>721</v>
      </c>
      <c r="H651" s="8" t="s">
        <v>10</v>
      </c>
      <c r="I651" s="8">
        <v>1</v>
      </c>
      <c r="J651" s="36" t="s">
        <v>30</v>
      </c>
      <c r="K651" s="3"/>
      <c r="L651" s="3"/>
      <c r="M651" s="3"/>
    </row>
    <row r="652" spans="1:13" hidden="1" x14ac:dyDescent="0.2">
      <c r="A652" s="3" t="s">
        <v>114</v>
      </c>
      <c r="B652" s="19" t="s">
        <v>128</v>
      </c>
      <c r="C652" s="3">
        <v>776079</v>
      </c>
      <c r="D652" s="8" t="s">
        <v>291</v>
      </c>
      <c r="E652" s="8" t="s">
        <v>292</v>
      </c>
      <c r="F652" s="12" t="str">
        <f t="shared" si="15"/>
        <v>Fleming Richard</v>
      </c>
      <c r="G652" s="9">
        <v>721</v>
      </c>
      <c r="H652" s="10" t="s">
        <v>10</v>
      </c>
      <c r="I652" s="3">
        <v>2</v>
      </c>
      <c r="J652" s="36" t="s">
        <v>34</v>
      </c>
      <c r="K652" s="3"/>
      <c r="L652" s="3"/>
      <c r="M652" s="3"/>
    </row>
    <row r="653" spans="1:13" hidden="1" x14ac:dyDescent="0.2">
      <c r="A653" s="3" t="s">
        <v>19</v>
      </c>
      <c r="B653" s="19" t="s">
        <v>14</v>
      </c>
      <c r="C653" s="3">
        <v>618944</v>
      </c>
      <c r="D653" s="8" t="s">
        <v>291</v>
      </c>
      <c r="E653" s="8" t="s">
        <v>163</v>
      </c>
      <c r="F653" s="12" t="str">
        <f t="shared" si="15"/>
        <v>Fleming Thomas</v>
      </c>
      <c r="G653" s="3">
        <v>721</v>
      </c>
      <c r="H653" s="8" t="s">
        <v>10</v>
      </c>
      <c r="I653" s="3">
        <v>2</v>
      </c>
      <c r="J653" s="36" t="s">
        <v>34</v>
      </c>
      <c r="K653" s="3"/>
      <c r="L653" s="3"/>
      <c r="M653" s="3"/>
    </row>
    <row r="654" spans="1:13" hidden="1" x14ac:dyDescent="0.2">
      <c r="A654" s="3" t="s">
        <v>43</v>
      </c>
      <c r="B654" s="19" t="s">
        <v>104</v>
      </c>
      <c r="C654" s="3">
        <v>618944</v>
      </c>
      <c r="D654" s="8" t="s">
        <v>291</v>
      </c>
      <c r="E654" s="8" t="s">
        <v>163</v>
      </c>
      <c r="F654" s="12" t="str">
        <f t="shared" si="15"/>
        <v>Fleming Thomas</v>
      </c>
      <c r="G654" s="3">
        <v>721</v>
      </c>
      <c r="H654" s="8" t="s">
        <v>10</v>
      </c>
      <c r="I654" s="3">
        <v>1</v>
      </c>
      <c r="J654" s="36" t="s">
        <v>34</v>
      </c>
      <c r="K654" s="3"/>
      <c r="L654" s="3"/>
      <c r="M654" s="3"/>
    </row>
    <row r="655" spans="1:13" hidden="1" x14ac:dyDescent="0.2">
      <c r="A655" s="3" t="s">
        <v>19</v>
      </c>
      <c r="B655" s="19" t="s">
        <v>14</v>
      </c>
      <c r="C655" s="3">
        <v>618944</v>
      </c>
      <c r="D655" s="8" t="s">
        <v>291</v>
      </c>
      <c r="E655" s="8" t="s">
        <v>163</v>
      </c>
      <c r="F655" s="12" t="str">
        <f t="shared" si="15"/>
        <v>Fleming Thomas</v>
      </c>
      <c r="G655" s="9">
        <v>721</v>
      </c>
      <c r="H655" s="10" t="s">
        <v>10</v>
      </c>
      <c r="I655" s="3">
        <v>3</v>
      </c>
      <c r="J655" s="36" t="s">
        <v>35</v>
      </c>
      <c r="K655" s="3"/>
      <c r="L655" s="3"/>
      <c r="M655" s="3"/>
    </row>
    <row r="656" spans="1:13" hidden="1" x14ac:dyDescent="0.2">
      <c r="A656" s="3" t="s">
        <v>36</v>
      </c>
      <c r="B656" s="3" t="s">
        <v>103</v>
      </c>
      <c r="C656" s="3">
        <v>618944</v>
      </c>
      <c r="D656" s="8" t="s">
        <v>291</v>
      </c>
      <c r="E656" s="8" t="s">
        <v>163</v>
      </c>
      <c r="F656" s="12" t="str">
        <f t="shared" si="15"/>
        <v>Fleming Thomas</v>
      </c>
      <c r="G656" s="3">
        <v>721</v>
      </c>
      <c r="H656" s="8" t="s">
        <v>10</v>
      </c>
      <c r="I656" s="3">
        <v>8</v>
      </c>
      <c r="J656" s="36" t="s">
        <v>35</v>
      </c>
      <c r="K656" s="3"/>
      <c r="L656" s="3"/>
      <c r="M656" s="3"/>
    </row>
    <row r="657" spans="1:18" hidden="1" x14ac:dyDescent="0.2">
      <c r="A657" s="3" t="s">
        <v>38</v>
      </c>
      <c r="B657" s="19" t="s">
        <v>39</v>
      </c>
      <c r="C657" s="3">
        <v>618944</v>
      </c>
      <c r="D657" s="8" t="s">
        <v>291</v>
      </c>
      <c r="E657" s="8" t="s">
        <v>163</v>
      </c>
      <c r="F657" s="12" t="str">
        <f t="shared" si="15"/>
        <v>Fleming Thomas</v>
      </c>
      <c r="G657" s="3">
        <v>721</v>
      </c>
      <c r="H657" s="8" t="s">
        <v>10</v>
      </c>
      <c r="I657" s="3">
        <v>3</v>
      </c>
      <c r="J657" s="36" t="s">
        <v>18</v>
      </c>
      <c r="K657" s="3"/>
      <c r="L657" s="15"/>
      <c r="M657" s="3"/>
    </row>
    <row r="658" spans="1:18" hidden="1" x14ac:dyDescent="0.2">
      <c r="A658" s="3" t="s">
        <v>101</v>
      </c>
      <c r="B658" s="3" t="s">
        <v>103</v>
      </c>
      <c r="C658" s="9">
        <v>618944</v>
      </c>
      <c r="D658" s="10" t="s">
        <v>291</v>
      </c>
      <c r="E658" s="10" t="s">
        <v>163</v>
      </c>
      <c r="F658" s="12" t="str">
        <f t="shared" si="15"/>
        <v>Fleming Thomas</v>
      </c>
      <c r="G658" s="3">
        <v>721</v>
      </c>
      <c r="H658" s="8" t="s">
        <v>10</v>
      </c>
      <c r="I658" s="9">
        <v>9</v>
      </c>
      <c r="J658" s="37" t="s">
        <v>18</v>
      </c>
      <c r="K658" s="3"/>
      <c r="L658" s="1"/>
      <c r="M658" s="3"/>
    </row>
    <row r="659" spans="1:18" hidden="1" x14ac:dyDescent="0.2">
      <c r="A659" s="3" t="s">
        <v>31</v>
      </c>
      <c r="B659" s="19" t="s">
        <v>1225</v>
      </c>
      <c r="C659" s="6">
        <v>618944</v>
      </c>
      <c r="D659" s="7" t="s">
        <v>291</v>
      </c>
      <c r="E659" s="7" t="s">
        <v>163</v>
      </c>
      <c r="F659" s="12" t="str">
        <f t="shared" si="15"/>
        <v>Fleming Thomas</v>
      </c>
      <c r="G659" s="3">
        <v>721</v>
      </c>
      <c r="H659" s="8" t="s">
        <v>10</v>
      </c>
      <c r="I659" s="6">
        <v>4</v>
      </c>
      <c r="J659" s="37" t="s">
        <v>18</v>
      </c>
      <c r="K659" s="3"/>
      <c r="L659" s="1"/>
      <c r="M659" s="1"/>
    </row>
    <row r="660" spans="1:18" hidden="1" x14ac:dyDescent="0.2">
      <c r="A660" s="3" t="s">
        <v>38</v>
      </c>
      <c r="B660" s="19" t="s">
        <v>39</v>
      </c>
      <c r="C660" s="3">
        <v>618944</v>
      </c>
      <c r="D660" s="8" t="s">
        <v>291</v>
      </c>
      <c r="E660" s="8" t="s">
        <v>163</v>
      </c>
      <c r="F660" s="12" t="str">
        <f t="shared" si="15"/>
        <v>Fleming Thomas</v>
      </c>
      <c r="G660" s="9">
        <v>721</v>
      </c>
      <c r="H660" s="10" t="s">
        <v>10</v>
      </c>
      <c r="I660" s="3">
        <v>1</v>
      </c>
      <c r="J660" s="36" t="s">
        <v>17</v>
      </c>
      <c r="K660" s="3"/>
      <c r="L660" s="3"/>
      <c r="M660" s="3"/>
    </row>
    <row r="661" spans="1:18" hidden="1" x14ac:dyDescent="0.2">
      <c r="A661" s="3" t="s">
        <v>38</v>
      </c>
      <c r="B661" s="19" t="s">
        <v>39</v>
      </c>
      <c r="C661" s="3">
        <v>775865</v>
      </c>
      <c r="D661" s="8" t="s">
        <v>291</v>
      </c>
      <c r="E661" s="8" t="s">
        <v>163</v>
      </c>
      <c r="F661" s="12" t="str">
        <f t="shared" si="15"/>
        <v>Fleming Thomas</v>
      </c>
      <c r="G661" s="9">
        <v>721</v>
      </c>
      <c r="H661" s="10" t="s">
        <v>10</v>
      </c>
      <c r="I661" s="3">
        <v>1</v>
      </c>
      <c r="J661" s="36" t="s">
        <v>17</v>
      </c>
      <c r="K661" s="3"/>
      <c r="L661" s="3"/>
      <c r="M661" s="3"/>
    </row>
    <row r="662" spans="1:18" hidden="1" x14ac:dyDescent="0.2">
      <c r="A662" s="3" t="s">
        <v>58</v>
      </c>
      <c r="B662" s="19" t="s">
        <v>104</v>
      </c>
      <c r="C662" s="6">
        <v>618944</v>
      </c>
      <c r="D662" s="7" t="s">
        <v>291</v>
      </c>
      <c r="E662" s="7" t="s">
        <v>163</v>
      </c>
      <c r="F662" s="12" t="str">
        <f t="shared" si="15"/>
        <v>Fleming Thomas</v>
      </c>
      <c r="G662" s="3">
        <v>721</v>
      </c>
      <c r="H662" s="8" t="s">
        <v>10</v>
      </c>
      <c r="I662" s="6">
        <v>2</v>
      </c>
      <c r="J662" s="36" t="s">
        <v>17</v>
      </c>
      <c r="K662" s="3"/>
      <c r="L662" s="3"/>
      <c r="M662" s="3"/>
    </row>
    <row r="663" spans="1:18" hidden="1" x14ac:dyDescent="0.2">
      <c r="A663" s="3" t="s">
        <v>60</v>
      </c>
      <c r="B663" s="3" t="s">
        <v>103</v>
      </c>
      <c r="C663" s="6">
        <v>618944</v>
      </c>
      <c r="D663" s="7" t="s">
        <v>291</v>
      </c>
      <c r="E663" s="7" t="s">
        <v>163</v>
      </c>
      <c r="F663" s="12" t="str">
        <f t="shared" si="15"/>
        <v>Fleming Thomas</v>
      </c>
      <c r="G663" s="3">
        <v>721</v>
      </c>
      <c r="H663" s="8" t="s">
        <v>10</v>
      </c>
      <c r="I663" s="6">
        <v>5</v>
      </c>
      <c r="J663" s="36" t="s">
        <v>17</v>
      </c>
      <c r="K663" s="3"/>
      <c r="L663" s="3"/>
      <c r="M663" s="3"/>
    </row>
    <row r="664" spans="1:18" hidden="1" x14ac:dyDescent="0.2">
      <c r="A664" s="3" t="s">
        <v>31</v>
      </c>
      <c r="B664" s="19" t="s">
        <v>1225</v>
      </c>
      <c r="C664" s="6">
        <v>618944</v>
      </c>
      <c r="D664" s="7" t="s">
        <v>291</v>
      </c>
      <c r="E664" s="7" t="s">
        <v>163</v>
      </c>
      <c r="F664" s="12" t="str">
        <f t="shared" si="15"/>
        <v>Fleming Thomas</v>
      </c>
      <c r="G664" s="3">
        <v>721</v>
      </c>
      <c r="H664" s="8" t="s">
        <v>10</v>
      </c>
      <c r="I664" s="6">
        <v>2</v>
      </c>
      <c r="J664" s="36" t="s">
        <v>17</v>
      </c>
      <c r="K664" s="3"/>
      <c r="L664" s="1"/>
      <c r="M664" s="3"/>
    </row>
    <row r="665" spans="1:18" hidden="1" x14ac:dyDescent="0.2">
      <c r="A665" s="31" t="s">
        <v>1266</v>
      </c>
      <c r="B665" s="3" t="s">
        <v>103</v>
      </c>
      <c r="C665" s="32">
        <v>618944</v>
      </c>
      <c r="D665" s="33" t="s">
        <v>291</v>
      </c>
      <c r="E665" s="8" t="s">
        <v>163</v>
      </c>
      <c r="F665" s="12" t="str">
        <f t="shared" si="15"/>
        <v>Fleming Thomas</v>
      </c>
      <c r="G665" s="32">
        <v>721</v>
      </c>
      <c r="H665" s="33" t="s">
        <v>10</v>
      </c>
      <c r="I665" s="32">
        <v>4</v>
      </c>
      <c r="J665" s="38" t="s">
        <v>1324</v>
      </c>
      <c r="K665" s="32"/>
      <c r="L665" s="1"/>
      <c r="M665" s="3"/>
    </row>
    <row r="666" spans="1:18" hidden="1" x14ac:dyDescent="0.2">
      <c r="A666" s="31" t="s">
        <v>40</v>
      </c>
      <c r="B666" s="19" t="s">
        <v>1225</v>
      </c>
      <c r="C666" s="32">
        <v>618944</v>
      </c>
      <c r="D666" s="33" t="s">
        <v>291</v>
      </c>
      <c r="E666" s="8" t="s">
        <v>163</v>
      </c>
      <c r="F666" s="12" t="str">
        <f t="shared" si="15"/>
        <v>Fleming Thomas</v>
      </c>
      <c r="G666" s="32">
        <v>721</v>
      </c>
      <c r="H666" s="33" t="s">
        <v>10</v>
      </c>
      <c r="I666" s="32">
        <v>7</v>
      </c>
      <c r="J666" s="38" t="s">
        <v>1324</v>
      </c>
      <c r="K666" s="32"/>
      <c r="L666" s="1"/>
      <c r="M666" s="1"/>
      <c r="O666" s="1"/>
      <c r="P666" s="1"/>
      <c r="Q666" s="1"/>
      <c r="R666" s="1"/>
    </row>
    <row r="667" spans="1:18" hidden="1" x14ac:dyDescent="0.2">
      <c r="A667" s="3"/>
      <c r="B667" s="3" t="s">
        <v>25</v>
      </c>
      <c r="C667" s="3">
        <v>593063</v>
      </c>
      <c r="D667" s="8" t="s">
        <v>294</v>
      </c>
      <c r="E667" s="8" t="s">
        <v>132</v>
      </c>
      <c r="F667" s="12" t="str">
        <f t="shared" si="15"/>
        <v>Foote Andrew</v>
      </c>
      <c r="G667" s="3">
        <v>721</v>
      </c>
      <c r="H667" s="8" t="s">
        <v>10</v>
      </c>
      <c r="I667" s="3">
        <v>3</v>
      </c>
      <c r="J667" s="36" t="s">
        <v>105</v>
      </c>
      <c r="K667" s="3"/>
      <c r="L667" s="3"/>
      <c r="M667" s="3"/>
      <c r="O667" s="1"/>
      <c r="P667" s="1"/>
      <c r="Q667" s="1"/>
      <c r="R667" s="1"/>
    </row>
    <row r="668" spans="1:18" hidden="1" x14ac:dyDescent="0.2">
      <c r="A668" s="3"/>
      <c r="B668" s="22" t="s">
        <v>104</v>
      </c>
      <c r="C668" s="3">
        <v>593063</v>
      </c>
      <c r="D668" s="8" t="s">
        <v>294</v>
      </c>
      <c r="E668" s="8" t="s">
        <v>132</v>
      </c>
      <c r="F668" s="12" t="str">
        <f t="shared" si="15"/>
        <v>Foote Andrew</v>
      </c>
      <c r="G668" s="3">
        <v>721</v>
      </c>
      <c r="H668" s="8" t="s">
        <v>10</v>
      </c>
      <c r="I668" s="3">
        <v>4</v>
      </c>
      <c r="J668" s="36" t="s">
        <v>105</v>
      </c>
      <c r="K668" s="3"/>
      <c r="L668" s="3"/>
      <c r="M668" s="3"/>
    </row>
    <row r="669" spans="1:18" hidden="1" x14ac:dyDescent="0.2">
      <c r="A669" s="3" t="s">
        <v>45</v>
      </c>
      <c r="B669" s="19" t="s">
        <v>104</v>
      </c>
      <c r="C669" s="3">
        <v>593063</v>
      </c>
      <c r="D669" s="8" t="s">
        <v>294</v>
      </c>
      <c r="E669" s="8" t="s">
        <v>132</v>
      </c>
      <c r="F669" s="12" t="str">
        <f t="shared" ref="F669:F686" si="16">D669&amp;" "&amp;E669</f>
        <v>Foote Andrew</v>
      </c>
      <c r="G669" s="9">
        <v>721</v>
      </c>
      <c r="H669" s="10" t="s">
        <v>10</v>
      </c>
      <c r="I669" s="3">
        <v>1</v>
      </c>
      <c r="J669" s="36" t="s">
        <v>28</v>
      </c>
      <c r="K669" s="3"/>
      <c r="L669" s="3"/>
      <c r="M669" s="3"/>
    </row>
    <row r="670" spans="1:18" hidden="1" x14ac:dyDescent="0.2">
      <c r="A670" s="3" t="s">
        <v>19</v>
      </c>
      <c r="B670" s="19" t="s">
        <v>14</v>
      </c>
      <c r="C670" s="3">
        <v>593063</v>
      </c>
      <c r="D670" s="8" t="s">
        <v>294</v>
      </c>
      <c r="E670" s="8" t="s">
        <v>132</v>
      </c>
      <c r="F670" s="12" t="str">
        <f t="shared" si="16"/>
        <v>Foote Andrew</v>
      </c>
      <c r="G670" s="3">
        <v>721</v>
      </c>
      <c r="H670" s="8" t="s">
        <v>10</v>
      </c>
      <c r="I670" s="3">
        <v>2</v>
      </c>
      <c r="J670" s="36" t="s">
        <v>34</v>
      </c>
      <c r="K670" s="3"/>
      <c r="L670" s="3"/>
      <c r="M670" s="3"/>
    </row>
    <row r="671" spans="1:18" hidden="1" x14ac:dyDescent="0.2">
      <c r="A671" s="3" t="s">
        <v>43</v>
      </c>
      <c r="B671" s="19" t="s">
        <v>104</v>
      </c>
      <c r="C671" s="3">
        <v>593063</v>
      </c>
      <c r="D671" s="8" t="s">
        <v>294</v>
      </c>
      <c r="E671" s="8" t="s">
        <v>132</v>
      </c>
      <c r="F671" s="12" t="str">
        <f t="shared" si="16"/>
        <v>Foote Andrew</v>
      </c>
      <c r="G671" s="3">
        <v>721</v>
      </c>
      <c r="H671" s="8" t="s">
        <v>10</v>
      </c>
      <c r="I671" s="3">
        <v>5</v>
      </c>
      <c r="J671" s="36" t="s">
        <v>34</v>
      </c>
      <c r="K671" s="3"/>
      <c r="L671" s="15"/>
      <c r="M671" s="3"/>
    </row>
    <row r="672" spans="1:18" hidden="1" x14ac:dyDescent="0.2">
      <c r="A672" s="3" t="s">
        <v>25</v>
      </c>
      <c r="B672" s="3" t="s">
        <v>25</v>
      </c>
      <c r="C672" s="3"/>
      <c r="D672" s="3" t="s">
        <v>295</v>
      </c>
      <c r="E672" s="3" t="s">
        <v>33</v>
      </c>
      <c r="F672" s="12" t="str">
        <f t="shared" si="16"/>
        <v>Foots Jason</v>
      </c>
      <c r="G672" s="6">
        <v>721</v>
      </c>
      <c r="H672" s="3" t="s">
        <v>10</v>
      </c>
      <c r="I672" s="3">
        <v>15</v>
      </c>
      <c r="J672" s="36" t="s">
        <v>68</v>
      </c>
      <c r="K672" s="3"/>
      <c r="L672" s="3"/>
      <c r="M672" s="3"/>
    </row>
    <row r="673" spans="1:18" hidden="1" x14ac:dyDescent="0.2">
      <c r="A673" s="3" t="s">
        <v>75</v>
      </c>
      <c r="B673" s="3" t="s">
        <v>25</v>
      </c>
      <c r="C673" s="3"/>
      <c r="D673" s="3" t="s">
        <v>296</v>
      </c>
      <c r="E673" s="3" t="s">
        <v>297</v>
      </c>
      <c r="F673" s="12" t="str">
        <f t="shared" si="16"/>
        <v>Foster Rod</v>
      </c>
      <c r="G673" s="3">
        <v>721</v>
      </c>
      <c r="H673" s="8" t="s">
        <v>10</v>
      </c>
      <c r="I673" s="3">
        <v>13</v>
      </c>
      <c r="J673" s="36" t="s">
        <v>55</v>
      </c>
      <c r="K673" s="3" t="s">
        <v>78</v>
      </c>
      <c r="L673" s="3"/>
      <c r="M673" s="3"/>
    </row>
    <row r="674" spans="1:18" hidden="1" x14ac:dyDescent="0.2">
      <c r="A674" s="3" t="s">
        <v>44</v>
      </c>
      <c r="B674" s="19" t="s">
        <v>104</v>
      </c>
      <c r="C674" s="3"/>
      <c r="D674" s="3" t="s">
        <v>296</v>
      </c>
      <c r="E674" s="3" t="s">
        <v>297</v>
      </c>
      <c r="F674" s="12" t="str">
        <f t="shared" si="16"/>
        <v>Foster Rod</v>
      </c>
      <c r="G674" s="3">
        <v>721</v>
      </c>
      <c r="H674" s="8" t="s">
        <v>10</v>
      </c>
      <c r="I674" s="3">
        <v>3</v>
      </c>
      <c r="J674" s="36" t="s">
        <v>55</v>
      </c>
      <c r="K674" s="3" t="s">
        <v>27</v>
      </c>
      <c r="L674" s="1"/>
      <c r="M674" s="3"/>
    </row>
    <row r="675" spans="1:18" x14ac:dyDescent="0.2">
      <c r="A675" s="3"/>
      <c r="B675" s="19" t="s">
        <v>14</v>
      </c>
      <c r="C675" s="3"/>
      <c r="D675" s="3" t="s">
        <v>204</v>
      </c>
      <c r="E675" s="3" t="s">
        <v>205</v>
      </c>
      <c r="F675" s="12" t="str">
        <f t="shared" si="16"/>
        <v>Collins Mark</v>
      </c>
      <c r="G675" s="9">
        <v>721</v>
      </c>
      <c r="H675" s="10" t="s">
        <v>10</v>
      </c>
      <c r="I675" s="3">
        <v>1</v>
      </c>
      <c r="J675" s="36" t="s">
        <v>26</v>
      </c>
      <c r="K675" s="3"/>
      <c r="L675" s="1"/>
      <c r="M675" s="3"/>
    </row>
    <row r="676" spans="1:18" hidden="1" x14ac:dyDescent="0.2">
      <c r="A676" s="3" t="s">
        <v>44</v>
      </c>
      <c r="B676" s="19" t="s">
        <v>104</v>
      </c>
      <c r="C676" s="3"/>
      <c r="D676" s="3" t="s">
        <v>296</v>
      </c>
      <c r="E676" s="3" t="s">
        <v>297</v>
      </c>
      <c r="F676" s="12" t="str">
        <f t="shared" si="16"/>
        <v>Foster Rod</v>
      </c>
      <c r="G676" s="9">
        <v>721</v>
      </c>
      <c r="H676" s="10" t="s">
        <v>10</v>
      </c>
      <c r="I676" s="3">
        <v>14</v>
      </c>
      <c r="J676" s="36" t="s">
        <v>24</v>
      </c>
      <c r="K676" s="3"/>
      <c r="L676" s="1"/>
      <c r="M676" s="1"/>
      <c r="O676" s="32"/>
      <c r="P676" s="33"/>
      <c r="Q676" s="32"/>
      <c r="R676" s="32"/>
    </row>
    <row r="677" spans="1:18" hidden="1" x14ac:dyDescent="0.2">
      <c r="A677" s="3" t="s">
        <v>37</v>
      </c>
      <c r="B677" s="3" t="s">
        <v>103</v>
      </c>
      <c r="C677" s="3"/>
      <c r="D677" s="3" t="s">
        <v>296</v>
      </c>
      <c r="E677" s="3" t="s">
        <v>297</v>
      </c>
      <c r="F677" s="12" t="str">
        <f t="shared" si="16"/>
        <v>Foster Rod</v>
      </c>
      <c r="G677" s="3">
        <v>721</v>
      </c>
      <c r="H677" s="8" t="s">
        <v>10</v>
      </c>
      <c r="I677" s="3">
        <v>1</v>
      </c>
      <c r="J677" s="36" t="s">
        <v>24</v>
      </c>
      <c r="K677" s="3"/>
      <c r="L677" s="15"/>
      <c r="M677" s="3"/>
    </row>
    <row r="678" spans="1:18" hidden="1" x14ac:dyDescent="0.2">
      <c r="A678" s="3"/>
      <c r="B678" s="19" t="s">
        <v>104</v>
      </c>
      <c r="C678" s="3"/>
      <c r="D678" s="3" t="s">
        <v>296</v>
      </c>
      <c r="E678" s="3" t="s">
        <v>297</v>
      </c>
      <c r="F678" s="12" t="str">
        <f t="shared" si="16"/>
        <v>Foster Rod</v>
      </c>
      <c r="G678" s="3">
        <v>721</v>
      </c>
      <c r="H678" s="8" t="s">
        <v>10</v>
      </c>
      <c r="I678" s="3">
        <v>1</v>
      </c>
      <c r="J678" s="36" t="s">
        <v>11</v>
      </c>
      <c r="K678" s="3" t="s">
        <v>27</v>
      </c>
      <c r="L678" s="3"/>
      <c r="M678" s="3"/>
    </row>
    <row r="679" spans="1:18" hidden="1" x14ac:dyDescent="0.2">
      <c r="A679" s="3"/>
      <c r="B679" s="3" t="s">
        <v>103</v>
      </c>
      <c r="C679" s="3"/>
      <c r="D679" s="3" t="s">
        <v>296</v>
      </c>
      <c r="E679" s="3" t="s">
        <v>297</v>
      </c>
      <c r="F679" s="12" t="str">
        <f t="shared" si="16"/>
        <v>Foster Rod</v>
      </c>
      <c r="G679" s="3">
        <v>721</v>
      </c>
      <c r="H679" s="8" t="s">
        <v>10</v>
      </c>
      <c r="I679" s="3">
        <v>9</v>
      </c>
      <c r="J679" s="36" t="s">
        <v>11</v>
      </c>
      <c r="K679" s="3" t="s">
        <v>27</v>
      </c>
      <c r="L679" s="3"/>
      <c r="M679" s="3"/>
    </row>
    <row r="680" spans="1:18" hidden="1" x14ac:dyDescent="0.2">
      <c r="A680" s="3"/>
      <c r="B680" s="19" t="s">
        <v>14</v>
      </c>
      <c r="C680" s="3"/>
      <c r="D680" s="3" t="s">
        <v>296</v>
      </c>
      <c r="E680" s="3" t="s">
        <v>297</v>
      </c>
      <c r="F680" s="12" t="str">
        <f t="shared" si="16"/>
        <v>Foster Rod</v>
      </c>
      <c r="G680" s="6">
        <v>721</v>
      </c>
      <c r="H680" s="7" t="s">
        <v>10</v>
      </c>
      <c r="I680" s="3">
        <v>3</v>
      </c>
      <c r="J680" s="39" t="s">
        <v>22</v>
      </c>
      <c r="K680" s="3" t="s">
        <v>23</v>
      </c>
      <c r="L680" s="3"/>
      <c r="M680" s="3"/>
    </row>
    <row r="681" spans="1:18" hidden="1" x14ac:dyDescent="0.2">
      <c r="A681" s="3" t="s">
        <v>298</v>
      </c>
      <c r="B681" s="19" t="s">
        <v>14</v>
      </c>
      <c r="C681" s="8"/>
      <c r="D681" s="3" t="s">
        <v>296</v>
      </c>
      <c r="E681" s="3" t="s">
        <v>297</v>
      </c>
      <c r="F681" s="12" t="str">
        <f t="shared" si="16"/>
        <v>Foster Rod</v>
      </c>
      <c r="G681" s="3">
        <v>721</v>
      </c>
      <c r="H681" s="8" t="s">
        <v>10</v>
      </c>
      <c r="I681" s="8">
        <v>3</v>
      </c>
      <c r="J681" s="36" t="s">
        <v>30</v>
      </c>
      <c r="K681" s="3"/>
      <c r="L681" s="3"/>
      <c r="M681" s="3"/>
    </row>
    <row r="682" spans="1:18" hidden="1" x14ac:dyDescent="0.2">
      <c r="A682" s="16" t="s">
        <v>102</v>
      </c>
      <c r="B682" s="3" t="s">
        <v>103</v>
      </c>
      <c r="C682" s="8"/>
      <c r="D682" s="3" t="s">
        <v>296</v>
      </c>
      <c r="E682" s="3" t="s">
        <v>297</v>
      </c>
      <c r="F682" s="12" t="str">
        <f t="shared" si="16"/>
        <v>Foster Rod</v>
      </c>
      <c r="G682" s="9">
        <v>721</v>
      </c>
      <c r="H682" s="10" t="s">
        <v>10</v>
      </c>
      <c r="I682" s="8">
        <v>3</v>
      </c>
      <c r="J682" s="36" t="s">
        <v>30</v>
      </c>
      <c r="K682" s="3"/>
      <c r="L682" s="3"/>
      <c r="M682" s="1"/>
    </row>
    <row r="683" spans="1:18" hidden="1" x14ac:dyDescent="0.2">
      <c r="A683" s="3" t="s">
        <v>44</v>
      </c>
      <c r="B683" s="19" t="s">
        <v>104</v>
      </c>
      <c r="C683" s="3"/>
      <c r="D683" s="3" t="s">
        <v>299</v>
      </c>
      <c r="E683" s="3" t="s">
        <v>59</v>
      </c>
      <c r="F683" s="12" t="str">
        <f t="shared" si="16"/>
        <v>Franzi Matthew</v>
      </c>
      <c r="G683" s="3">
        <v>721</v>
      </c>
      <c r="H683" s="8" t="s">
        <v>10</v>
      </c>
      <c r="I683" s="3">
        <v>8</v>
      </c>
      <c r="J683" s="36" t="s">
        <v>68</v>
      </c>
      <c r="K683" s="3" t="s">
        <v>27</v>
      </c>
      <c r="L683" s="3"/>
      <c r="M683" s="3"/>
    </row>
    <row r="684" spans="1:18" hidden="1" x14ac:dyDescent="0.2">
      <c r="A684" s="3"/>
      <c r="B684" s="3" t="s">
        <v>25</v>
      </c>
      <c r="C684" s="3">
        <v>630417</v>
      </c>
      <c r="D684" s="8" t="s">
        <v>300</v>
      </c>
      <c r="E684" s="8" t="s">
        <v>301</v>
      </c>
      <c r="F684" s="12" t="str">
        <f t="shared" si="16"/>
        <v>Fraser Daniel</v>
      </c>
      <c r="G684" s="3">
        <v>721</v>
      </c>
      <c r="H684" s="8" t="s">
        <v>10</v>
      </c>
      <c r="I684" s="3">
        <v>2</v>
      </c>
      <c r="J684" s="36" t="s">
        <v>105</v>
      </c>
      <c r="K684" s="3"/>
      <c r="L684" s="3"/>
      <c r="M684" s="3"/>
    </row>
    <row r="685" spans="1:18" hidden="1" x14ac:dyDescent="0.2">
      <c r="A685" s="3"/>
      <c r="B685" s="22" t="s">
        <v>104</v>
      </c>
      <c r="C685" s="3">
        <v>630417</v>
      </c>
      <c r="D685" s="8" t="s">
        <v>300</v>
      </c>
      <c r="E685" s="8" t="s">
        <v>301</v>
      </c>
      <c r="F685" s="12" t="str">
        <f t="shared" si="16"/>
        <v>Fraser Daniel</v>
      </c>
      <c r="G685" s="9">
        <v>721</v>
      </c>
      <c r="H685" s="10" t="s">
        <v>10</v>
      </c>
      <c r="I685" s="3">
        <v>5</v>
      </c>
      <c r="J685" s="36" t="s">
        <v>105</v>
      </c>
      <c r="K685" s="3"/>
      <c r="L685" s="1"/>
      <c r="M685" s="1"/>
      <c r="O685" s="32"/>
      <c r="P685" s="33"/>
      <c r="Q685" s="32"/>
      <c r="R685" s="32"/>
    </row>
    <row r="686" spans="1:18" hidden="1" x14ac:dyDescent="0.2">
      <c r="A686" s="3" t="s">
        <v>19</v>
      </c>
      <c r="B686" s="19" t="s">
        <v>14</v>
      </c>
      <c r="C686" s="3">
        <v>630417</v>
      </c>
      <c r="D686" s="8" t="s">
        <v>300</v>
      </c>
      <c r="E686" s="8" t="s">
        <v>301</v>
      </c>
      <c r="F686" s="12" t="str">
        <f t="shared" si="16"/>
        <v>Fraser Daniel</v>
      </c>
      <c r="G686" s="3">
        <v>721</v>
      </c>
      <c r="H686" s="8" t="s">
        <v>10</v>
      </c>
      <c r="I686" s="3">
        <v>2</v>
      </c>
      <c r="J686" s="36" t="s">
        <v>28</v>
      </c>
      <c r="K686" s="3"/>
      <c r="L686" s="3"/>
      <c r="M686" s="3"/>
    </row>
    <row r="687" spans="1:18" hidden="1" x14ac:dyDescent="0.2">
      <c r="A687" s="5" t="s">
        <v>0</v>
      </c>
      <c r="B687" s="21" t="s">
        <v>1</v>
      </c>
      <c r="C687" s="5" t="s">
        <v>2</v>
      </c>
      <c r="D687" s="5" t="s">
        <v>767</v>
      </c>
      <c r="E687" s="5" t="s">
        <v>768</v>
      </c>
      <c r="F687" s="5" t="s">
        <v>770</v>
      </c>
      <c r="G687" s="5" t="s">
        <v>3</v>
      </c>
      <c r="H687" s="5" t="s">
        <v>4</v>
      </c>
      <c r="I687" s="5" t="s">
        <v>5</v>
      </c>
      <c r="J687" s="21" t="s">
        <v>6</v>
      </c>
      <c r="K687" s="5" t="s">
        <v>4</v>
      </c>
      <c r="L687" s="1"/>
      <c r="M687" s="1"/>
      <c r="O687" s="32"/>
      <c r="P687" s="33"/>
      <c r="Q687" s="32"/>
      <c r="R687" s="32"/>
    </row>
    <row r="688" spans="1:18" hidden="1" x14ac:dyDescent="0.2">
      <c r="A688" s="3" t="s">
        <v>110</v>
      </c>
      <c r="B688" s="19" t="s">
        <v>14</v>
      </c>
      <c r="C688" s="3"/>
      <c r="D688" s="3" t="s">
        <v>302</v>
      </c>
      <c r="E688" s="3" t="s">
        <v>303</v>
      </c>
      <c r="F688" s="12" t="str">
        <f t="shared" ref="F688:F694" si="17">D688&amp;" "&amp;E688</f>
        <v>Gale ian</v>
      </c>
      <c r="G688" s="3">
        <v>721</v>
      </c>
      <c r="H688" s="8" t="s">
        <v>10</v>
      </c>
      <c r="I688" s="3">
        <v>8</v>
      </c>
      <c r="J688" s="36" t="s">
        <v>11</v>
      </c>
      <c r="K688" s="3"/>
      <c r="L688" s="3"/>
      <c r="M688" s="3"/>
    </row>
    <row r="689" spans="1:14" hidden="1" x14ac:dyDescent="0.2">
      <c r="A689" s="3"/>
      <c r="B689" s="19" t="s">
        <v>104</v>
      </c>
      <c r="C689" s="3"/>
      <c r="D689" s="3" t="s">
        <v>304</v>
      </c>
      <c r="E689" s="3" t="s">
        <v>305</v>
      </c>
      <c r="F689" s="12" t="str">
        <f t="shared" si="17"/>
        <v>Gamage V</v>
      </c>
      <c r="G689" s="3">
        <v>721</v>
      </c>
      <c r="H689" s="8" t="s">
        <v>10</v>
      </c>
      <c r="I689" s="3">
        <v>1</v>
      </c>
      <c r="J689" s="36" t="s">
        <v>11</v>
      </c>
      <c r="K689" s="3" t="s">
        <v>27</v>
      </c>
      <c r="L689" s="3"/>
      <c r="M689" s="3"/>
    </row>
    <row r="690" spans="1:14" hidden="1" x14ac:dyDescent="0.2">
      <c r="A690" s="3" t="s">
        <v>25</v>
      </c>
      <c r="B690" s="3" t="s">
        <v>25</v>
      </c>
      <c r="C690" s="3"/>
      <c r="D690" s="3" t="s">
        <v>306</v>
      </c>
      <c r="E690" s="3" t="s">
        <v>191</v>
      </c>
      <c r="F690" s="12" t="str">
        <f t="shared" si="17"/>
        <v>George Travis</v>
      </c>
      <c r="G690" s="3">
        <v>721</v>
      </c>
      <c r="H690" s="8" t="s">
        <v>10</v>
      </c>
      <c r="I690" s="3">
        <v>1</v>
      </c>
      <c r="J690" s="36" t="s">
        <v>68</v>
      </c>
      <c r="K690" s="3"/>
      <c r="L690" s="1"/>
      <c r="M690" s="1"/>
      <c r="N690" s="46"/>
    </row>
    <row r="691" spans="1:14" hidden="1" x14ac:dyDescent="0.2">
      <c r="A691" s="3" t="s">
        <v>114</v>
      </c>
      <c r="B691" s="19" t="s">
        <v>166</v>
      </c>
      <c r="C691" s="3">
        <v>844275</v>
      </c>
      <c r="D691" s="8" t="s">
        <v>307</v>
      </c>
      <c r="E691" s="8" t="s">
        <v>135</v>
      </c>
      <c r="F691" s="12" t="str">
        <f t="shared" si="17"/>
        <v>Getley Stuart</v>
      </c>
      <c r="G691" s="3">
        <v>721</v>
      </c>
      <c r="H691" s="8" t="s">
        <v>10</v>
      </c>
      <c r="I691" s="3">
        <v>1</v>
      </c>
      <c r="J691" s="36" t="s">
        <v>35</v>
      </c>
      <c r="K691" s="3"/>
      <c r="L691" s="3"/>
      <c r="M691" s="3"/>
    </row>
    <row r="692" spans="1:14" hidden="1" x14ac:dyDescent="0.2">
      <c r="A692" s="3" t="s">
        <v>114</v>
      </c>
      <c r="B692" s="19" t="s">
        <v>128</v>
      </c>
      <c r="C692" s="3">
        <v>844275</v>
      </c>
      <c r="D692" s="8" t="s">
        <v>307</v>
      </c>
      <c r="E692" s="8" t="s">
        <v>135</v>
      </c>
      <c r="F692" s="12" t="str">
        <f t="shared" si="17"/>
        <v>Getley Stuart</v>
      </c>
      <c r="G692" s="9">
        <v>721</v>
      </c>
      <c r="H692" s="10" t="s">
        <v>10</v>
      </c>
      <c r="I692" s="3">
        <v>6</v>
      </c>
      <c r="J692" s="36" t="s">
        <v>18</v>
      </c>
      <c r="K692" s="3"/>
      <c r="L692" s="3"/>
      <c r="M692" s="3"/>
    </row>
    <row r="693" spans="1:14" hidden="1" x14ac:dyDescent="0.2">
      <c r="A693" s="3" t="s">
        <v>114</v>
      </c>
      <c r="B693" s="19" t="s">
        <v>128</v>
      </c>
      <c r="C693" s="3">
        <v>844275</v>
      </c>
      <c r="D693" s="8" t="s">
        <v>307</v>
      </c>
      <c r="E693" s="8" t="s">
        <v>135</v>
      </c>
      <c r="F693" s="12" t="str">
        <f t="shared" si="17"/>
        <v>Getley Stuart</v>
      </c>
      <c r="G693" s="3">
        <v>721</v>
      </c>
      <c r="H693" s="8" t="s">
        <v>10</v>
      </c>
      <c r="I693" s="3">
        <v>6</v>
      </c>
      <c r="J693" s="36" t="s">
        <v>17</v>
      </c>
      <c r="K693" s="3"/>
      <c r="L693" s="3"/>
      <c r="M693" s="3"/>
    </row>
    <row r="694" spans="1:14" hidden="1" x14ac:dyDescent="0.2">
      <c r="A694" s="1" t="s">
        <v>114</v>
      </c>
      <c r="B694" s="4" t="s">
        <v>128</v>
      </c>
      <c r="C694" s="3">
        <v>844275</v>
      </c>
      <c r="D694" s="2" t="s">
        <v>307</v>
      </c>
      <c r="E694" s="8" t="s">
        <v>135</v>
      </c>
      <c r="F694" s="12" t="str">
        <f t="shared" si="17"/>
        <v>Getley Stuart</v>
      </c>
      <c r="G694" s="3">
        <v>721</v>
      </c>
      <c r="H694" s="8" t="s">
        <v>10</v>
      </c>
      <c r="I694" s="1">
        <v>5</v>
      </c>
      <c r="J694" s="40" t="s">
        <v>62</v>
      </c>
      <c r="K694" s="1"/>
      <c r="L694" s="3"/>
      <c r="M694" s="3"/>
    </row>
    <row r="695" spans="1:14" hidden="1" x14ac:dyDescent="0.2">
      <c r="A695" s="31" t="s">
        <v>1270</v>
      </c>
      <c r="B695" s="32" t="s">
        <v>1256</v>
      </c>
      <c r="C695" s="32">
        <v>844275</v>
      </c>
      <c r="D695" s="33" t="s">
        <v>307</v>
      </c>
      <c r="E695" s="32" t="s">
        <v>1314</v>
      </c>
      <c r="F695" s="33" t="s">
        <v>1259</v>
      </c>
      <c r="G695" s="32">
        <v>721</v>
      </c>
      <c r="H695" s="33" t="s">
        <v>10</v>
      </c>
      <c r="I695" s="32">
        <v>3</v>
      </c>
      <c r="J695" s="38" t="s">
        <v>1324</v>
      </c>
      <c r="K695" s="32"/>
      <c r="L695" s="3"/>
      <c r="M695" s="3"/>
    </row>
    <row r="696" spans="1:14" hidden="1" x14ac:dyDescent="0.2">
      <c r="A696" s="3" t="s">
        <v>110</v>
      </c>
      <c r="B696" s="19" t="s">
        <v>14</v>
      </c>
      <c r="C696" s="3">
        <v>572745</v>
      </c>
      <c r="D696" s="3" t="s">
        <v>308</v>
      </c>
      <c r="E696" s="3" t="s">
        <v>301</v>
      </c>
      <c r="F696" s="12" t="str">
        <f t="shared" ref="F696:F707" si="18">D696&amp;" "&amp;E696</f>
        <v>Giesen-White Daniel</v>
      </c>
      <c r="G696" s="6">
        <v>721</v>
      </c>
      <c r="H696" s="3" t="s">
        <v>10</v>
      </c>
      <c r="I696" s="3">
        <v>12</v>
      </c>
      <c r="J696" s="36" t="s">
        <v>11</v>
      </c>
      <c r="K696" s="3"/>
      <c r="L696" s="3"/>
      <c r="M696" s="3"/>
    </row>
    <row r="697" spans="1:14" hidden="1" x14ac:dyDescent="0.2">
      <c r="A697" s="3"/>
      <c r="B697" s="19" t="s">
        <v>14</v>
      </c>
      <c r="C697" s="3">
        <v>572745</v>
      </c>
      <c r="D697" s="3" t="s">
        <v>308</v>
      </c>
      <c r="E697" s="3" t="s">
        <v>301</v>
      </c>
      <c r="F697" s="12" t="str">
        <f t="shared" si="18"/>
        <v>Giesen-White Daniel</v>
      </c>
      <c r="G697" s="6">
        <v>721</v>
      </c>
      <c r="H697" s="7" t="s">
        <v>10</v>
      </c>
      <c r="I697" s="3">
        <v>3</v>
      </c>
      <c r="J697" s="39" t="s">
        <v>22</v>
      </c>
      <c r="K697" s="3" t="s">
        <v>23</v>
      </c>
      <c r="L697" s="3"/>
      <c r="M697" s="3"/>
    </row>
    <row r="698" spans="1:14" hidden="1" x14ac:dyDescent="0.2">
      <c r="A698" s="3" t="s">
        <v>309</v>
      </c>
      <c r="B698" s="19" t="s">
        <v>14</v>
      </c>
      <c r="C698" s="3">
        <v>572745</v>
      </c>
      <c r="D698" s="8" t="s">
        <v>308</v>
      </c>
      <c r="E698" s="8" t="s">
        <v>301</v>
      </c>
      <c r="F698" s="12" t="str">
        <f t="shared" si="18"/>
        <v>Giesen-White Daniel</v>
      </c>
      <c r="G698" s="9">
        <v>721</v>
      </c>
      <c r="H698" s="10" t="s">
        <v>10</v>
      </c>
      <c r="I698" s="8">
        <v>2</v>
      </c>
      <c r="J698" s="36" t="s">
        <v>30</v>
      </c>
      <c r="K698" s="3"/>
      <c r="L698" s="3"/>
      <c r="M698" s="3"/>
    </row>
    <row r="699" spans="1:14" hidden="1" x14ac:dyDescent="0.2">
      <c r="A699" s="3" t="s">
        <v>111</v>
      </c>
      <c r="B699" s="19" t="s">
        <v>104</v>
      </c>
      <c r="C699" s="3">
        <v>572745</v>
      </c>
      <c r="D699" s="8" t="s">
        <v>308</v>
      </c>
      <c r="E699" s="8" t="s">
        <v>301</v>
      </c>
      <c r="F699" s="12" t="str">
        <f t="shared" si="18"/>
        <v>Giesen-White Daniel</v>
      </c>
      <c r="G699" s="3">
        <v>721</v>
      </c>
      <c r="H699" s="8" t="s">
        <v>10</v>
      </c>
      <c r="I699" s="8">
        <v>2</v>
      </c>
      <c r="J699" s="36" t="s">
        <v>30</v>
      </c>
      <c r="K699" s="3"/>
      <c r="L699" s="3"/>
      <c r="M699" s="3"/>
    </row>
    <row r="700" spans="1:14" hidden="1" x14ac:dyDescent="0.2">
      <c r="A700" s="16" t="s">
        <v>102</v>
      </c>
      <c r="B700" s="3" t="s">
        <v>103</v>
      </c>
      <c r="C700" s="3">
        <v>572745</v>
      </c>
      <c r="D700" s="8" t="s">
        <v>308</v>
      </c>
      <c r="E700" s="8" t="s">
        <v>301</v>
      </c>
      <c r="F700" s="12" t="str">
        <f t="shared" si="18"/>
        <v>Giesen-White Daniel</v>
      </c>
      <c r="G700" s="3">
        <v>721</v>
      </c>
      <c r="H700" s="8" t="s">
        <v>10</v>
      </c>
      <c r="I700" s="8">
        <v>5</v>
      </c>
      <c r="J700" s="36" t="s">
        <v>30</v>
      </c>
      <c r="K700" s="3"/>
      <c r="L700" s="3"/>
      <c r="M700" s="3"/>
    </row>
    <row r="701" spans="1:14" hidden="1" x14ac:dyDescent="0.2">
      <c r="A701" s="3"/>
      <c r="B701" s="3" t="s">
        <v>25</v>
      </c>
      <c r="C701" s="3">
        <v>572745</v>
      </c>
      <c r="D701" s="8" t="s">
        <v>308</v>
      </c>
      <c r="E701" s="8" t="s">
        <v>301</v>
      </c>
      <c r="F701" s="12" t="str">
        <f t="shared" si="18"/>
        <v>Giesen-White Daniel</v>
      </c>
      <c r="G701" s="3">
        <v>721</v>
      </c>
      <c r="H701" s="8" t="s">
        <v>10</v>
      </c>
      <c r="I701" s="3">
        <v>7</v>
      </c>
      <c r="J701" s="36" t="s">
        <v>105</v>
      </c>
      <c r="K701" s="3"/>
      <c r="L701" s="3"/>
      <c r="M701" s="3"/>
    </row>
    <row r="702" spans="1:14" hidden="1" x14ac:dyDescent="0.2">
      <c r="A702" s="3"/>
      <c r="B702" s="22" t="s">
        <v>104</v>
      </c>
      <c r="C702" s="3">
        <v>572745</v>
      </c>
      <c r="D702" s="8" t="s">
        <v>308</v>
      </c>
      <c r="E702" s="8" t="s">
        <v>301</v>
      </c>
      <c r="F702" s="12" t="str">
        <f t="shared" si="18"/>
        <v>Giesen-White Daniel</v>
      </c>
      <c r="G702" s="3">
        <v>721</v>
      </c>
      <c r="H702" s="8" t="s">
        <v>10</v>
      </c>
      <c r="I702" s="3">
        <v>1</v>
      </c>
      <c r="J702" s="36" t="s">
        <v>105</v>
      </c>
      <c r="K702" s="3"/>
      <c r="L702" s="1"/>
      <c r="M702" s="3"/>
    </row>
    <row r="703" spans="1:14" hidden="1" x14ac:dyDescent="0.2">
      <c r="A703" s="3" t="s">
        <v>19</v>
      </c>
      <c r="B703" s="19" t="s">
        <v>14</v>
      </c>
      <c r="C703" s="3">
        <v>572745</v>
      </c>
      <c r="D703" s="8" t="s">
        <v>308</v>
      </c>
      <c r="E703" s="8" t="s">
        <v>301</v>
      </c>
      <c r="F703" s="12" t="str">
        <f t="shared" si="18"/>
        <v>Giesen-White Daniel</v>
      </c>
      <c r="G703" s="3">
        <v>721</v>
      </c>
      <c r="H703" s="8" t="s">
        <v>10</v>
      </c>
      <c r="I703" s="3">
        <v>1</v>
      </c>
      <c r="J703" s="36" t="s">
        <v>28</v>
      </c>
      <c r="K703" s="3"/>
      <c r="L703" s="1"/>
      <c r="M703" s="1"/>
    </row>
    <row r="704" spans="1:14" hidden="1" x14ac:dyDescent="0.2">
      <c r="A704" s="3" t="s">
        <v>45</v>
      </c>
      <c r="B704" s="19" t="s">
        <v>104</v>
      </c>
      <c r="C704" s="3">
        <v>572745</v>
      </c>
      <c r="D704" s="8" t="s">
        <v>308</v>
      </c>
      <c r="E704" s="8" t="s">
        <v>301</v>
      </c>
      <c r="F704" s="12" t="str">
        <f t="shared" si="18"/>
        <v>Giesen-White Daniel</v>
      </c>
      <c r="G704" s="3">
        <v>721</v>
      </c>
      <c r="H704" s="8" t="s">
        <v>10</v>
      </c>
      <c r="I704" s="3">
        <v>2</v>
      </c>
      <c r="J704" s="36" t="s">
        <v>28</v>
      </c>
      <c r="K704" s="3"/>
      <c r="L704" s="3"/>
      <c r="M704" s="3"/>
    </row>
    <row r="705" spans="1:13" hidden="1" x14ac:dyDescent="0.2">
      <c r="A705" s="3" t="s">
        <v>19</v>
      </c>
      <c r="B705" s="19" t="s">
        <v>14</v>
      </c>
      <c r="C705" s="3">
        <v>572745</v>
      </c>
      <c r="D705" s="8" t="s">
        <v>308</v>
      </c>
      <c r="E705" s="8" t="s">
        <v>301</v>
      </c>
      <c r="F705" s="12" t="str">
        <f t="shared" si="18"/>
        <v>Giesen-White Daniel</v>
      </c>
      <c r="G705" s="3">
        <v>721</v>
      </c>
      <c r="H705" s="8" t="s">
        <v>10</v>
      </c>
      <c r="I705" s="3">
        <v>1</v>
      </c>
      <c r="J705" s="36" t="s">
        <v>34</v>
      </c>
      <c r="K705" s="3"/>
      <c r="L705" s="3"/>
      <c r="M705" s="1"/>
    </row>
    <row r="706" spans="1:13" hidden="1" x14ac:dyDescent="0.2">
      <c r="A706" s="3" t="s">
        <v>43</v>
      </c>
      <c r="B706" s="19" t="s">
        <v>104</v>
      </c>
      <c r="C706" s="3">
        <v>572745</v>
      </c>
      <c r="D706" s="8" t="s">
        <v>308</v>
      </c>
      <c r="E706" s="8" t="s">
        <v>301</v>
      </c>
      <c r="F706" s="12" t="str">
        <f t="shared" si="18"/>
        <v>Giesen-White Daniel</v>
      </c>
      <c r="G706" s="9">
        <v>721</v>
      </c>
      <c r="H706" s="10" t="s">
        <v>10</v>
      </c>
      <c r="I706" s="3">
        <v>2</v>
      </c>
      <c r="J706" s="36" t="s">
        <v>34</v>
      </c>
      <c r="K706" s="3"/>
      <c r="L706" s="3"/>
      <c r="M706" s="3"/>
    </row>
    <row r="707" spans="1:13" hidden="1" x14ac:dyDescent="0.2">
      <c r="A707" s="3" t="s">
        <v>19</v>
      </c>
      <c r="B707" s="19" t="s">
        <v>14</v>
      </c>
      <c r="C707" s="3">
        <v>863153</v>
      </c>
      <c r="D707" s="8" t="s">
        <v>310</v>
      </c>
      <c r="E707" s="8" t="s">
        <v>311</v>
      </c>
      <c r="F707" s="12" t="str">
        <f t="shared" si="18"/>
        <v>Gill Ryan</v>
      </c>
      <c r="G707" s="3">
        <v>721</v>
      </c>
      <c r="H707" s="8" t="s">
        <v>10</v>
      </c>
      <c r="I707" s="3">
        <v>1</v>
      </c>
      <c r="J707" s="36" t="s">
        <v>35</v>
      </c>
      <c r="K707" s="3"/>
      <c r="L707" s="3"/>
      <c r="M707" s="3"/>
    </row>
    <row r="708" spans="1:13" hidden="1" x14ac:dyDescent="0.2">
      <c r="A708" s="31" t="s">
        <v>1267</v>
      </c>
      <c r="B708" s="19" t="s">
        <v>104</v>
      </c>
      <c r="C708" s="32">
        <v>1173873</v>
      </c>
      <c r="D708" s="33" t="s">
        <v>1284</v>
      </c>
      <c r="E708" s="32" t="s">
        <v>1285</v>
      </c>
      <c r="F708" s="33" t="s">
        <v>1232</v>
      </c>
      <c r="G708" s="32">
        <v>721</v>
      </c>
      <c r="H708" s="33" t="s">
        <v>10</v>
      </c>
      <c r="I708" s="32">
        <v>9</v>
      </c>
      <c r="J708" s="38" t="s">
        <v>1324</v>
      </c>
      <c r="K708" s="32"/>
      <c r="L708" s="3"/>
      <c r="M708" s="3"/>
    </row>
    <row r="709" spans="1:13" hidden="1" x14ac:dyDescent="0.2">
      <c r="A709" s="3" t="s">
        <v>114</v>
      </c>
      <c r="B709" s="19" t="s">
        <v>115</v>
      </c>
      <c r="C709" s="3">
        <v>1017096</v>
      </c>
      <c r="D709" s="8" t="s">
        <v>312</v>
      </c>
      <c r="E709" s="8" t="s">
        <v>213</v>
      </c>
      <c r="F709" s="12" t="str">
        <f t="shared" ref="F709:F772" si="19">D709&amp;" "&amp;E709</f>
        <v>Giuliano Joe</v>
      </c>
      <c r="G709" s="3">
        <v>721</v>
      </c>
      <c r="H709" s="8" t="s">
        <v>10</v>
      </c>
      <c r="I709" s="3">
        <v>2</v>
      </c>
      <c r="J709" s="36" t="s">
        <v>17</v>
      </c>
      <c r="K709" s="3"/>
      <c r="L709" s="3"/>
      <c r="M709" s="3"/>
    </row>
    <row r="710" spans="1:13" hidden="1" x14ac:dyDescent="0.2">
      <c r="A710" s="3" t="s">
        <v>14</v>
      </c>
      <c r="B710" s="3" t="s">
        <v>14</v>
      </c>
      <c r="C710" s="3">
        <v>455165</v>
      </c>
      <c r="D710" s="3" t="s">
        <v>313</v>
      </c>
      <c r="E710" s="8" t="s">
        <v>314</v>
      </c>
      <c r="F710" s="12" t="str">
        <f t="shared" si="19"/>
        <v>Godakumbura Anjula</v>
      </c>
      <c r="G710" s="9">
        <v>721</v>
      </c>
      <c r="H710" s="10" t="s">
        <v>10</v>
      </c>
      <c r="I710" s="3">
        <v>8</v>
      </c>
      <c r="J710" s="36" t="s">
        <v>24</v>
      </c>
      <c r="K710" s="3"/>
      <c r="L710" s="3"/>
      <c r="M710" s="3"/>
    </row>
    <row r="711" spans="1:13" hidden="1" x14ac:dyDescent="0.2">
      <c r="A711" s="3" t="s">
        <v>19</v>
      </c>
      <c r="B711" s="19" t="s">
        <v>14</v>
      </c>
      <c r="C711" s="3">
        <v>455165</v>
      </c>
      <c r="D711" s="8" t="s">
        <v>313</v>
      </c>
      <c r="E711" s="8" t="s">
        <v>314</v>
      </c>
      <c r="F711" s="12" t="str">
        <f t="shared" si="19"/>
        <v>Godakumbura Anjula</v>
      </c>
      <c r="G711" s="3">
        <v>721</v>
      </c>
      <c r="H711" s="8" t="s">
        <v>10</v>
      </c>
      <c r="I711" s="3">
        <v>6</v>
      </c>
      <c r="J711" s="36" t="s">
        <v>28</v>
      </c>
      <c r="K711" s="3"/>
      <c r="L711" s="3"/>
      <c r="M711" s="3"/>
    </row>
    <row r="712" spans="1:13" hidden="1" x14ac:dyDescent="0.2">
      <c r="A712" s="3" t="s">
        <v>45</v>
      </c>
      <c r="B712" s="19" t="s">
        <v>104</v>
      </c>
      <c r="C712" s="3">
        <v>455165</v>
      </c>
      <c r="D712" s="8" t="s">
        <v>313</v>
      </c>
      <c r="E712" s="8" t="s">
        <v>314</v>
      </c>
      <c r="F712" s="12" t="str">
        <f t="shared" si="19"/>
        <v>Godakumbura Anjula</v>
      </c>
      <c r="G712" s="9">
        <v>721</v>
      </c>
      <c r="H712" s="10" t="s">
        <v>10</v>
      </c>
      <c r="I712" s="3">
        <v>2</v>
      </c>
      <c r="J712" s="36" t="s">
        <v>28</v>
      </c>
      <c r="K712" s="3"/>
      <c r="L712" s="3"/>
      <c r="M712" s="3"/>
    </row>
    <row r="713" spans="1:13" hidden="1" x14ac:dyDescent="0.2">
      <c r="A713" s="3" t="s">
        <v>40</v>
      </c>
      <c r="B713" s="19" t="s">
        <v>1225</v>
      </c>
      <c r="C713" s="3">
        <v>455165</v>
      </c>
      <c r="D713" s="8" t="s">
        <v>313</v>
      </c>
      <c r="E713" s="8" t="s">
        <v>314</v>
      </c>
      <c r="F713" s="12" t="str">
        <f t="shared" si="19"/>
        <v>Godakumbura Anjula</v>
      </c>
      <c r="G713" s="6">
        <v>721</v>
      </c>
      <c r="H713" s="3" t="s">
        <v>10</v>
      </c>
      <c r="I713" s="3">
        <v>1</v>
      </c>
      <c r="J713" s="36" t="s">
        <v>28</v>
      </c>
      <c r="K713" s="3"/>
      <c r="L713" s="3"/>
      <c r="M713" s="3"/>
    </row>
    <row r="714" spans="1:13" hidden="1" x14ac:dyDescent="0.2">
      <c r="A714" s="3" t="s">
        <v>43</v>
      </c>
      <c r="B714" s="19" t="s">
        <v>104</v>
      </c>
      <c r="C714" s="3">
        <v>455165</v>
      </c>
      <c r="D714" s="8" t="s">
        <v>313</v>
      </c>
      <c r="E714" s="8" t="s">
        <v>314</v>
      </c>
      <c r="F714" s="12" t="str">
        <f t="shared" si="19"/>
        <v>Godakumbura Anjula</v>
      </c>
      <c r="G714" s="3">
        <v>721</v>
      </c>
      <c r="H714" s="8" t="s">
        <v>10</v>
      </c>
      <c r="I714" s="3">
        <v>1</v>
      </c>
      <c r="J714" s="36" t="s">
        <v>34</v>
      </c>
      <c r="K714" s="3"/>
      <c r="L714" s="3"/>
      <c r="M714" s="3"/>
    </row>
    <row r="715" spans="1:13" hidden="1" x14ac:dyDescent="0.2">
      <c r="A715" s="3" t="s">
        <v>36</v>
      </c>
      <c r="B715" s="3" t="s">
        <v>103</v>
      </c>
      <c r="C715" s="3">
        <v>455165</v>
      </c>
      <c r="D715" s="8" t="s">
        <v>313</v>
      </c>
      <c r="E715" s="8" t="s">
        <v>314</v>
      </c>
      <c r="F715" s="12" t="str">
        <f t="shared" si="19"/>
        <v>Godakumbura Anjula</v>
      </c>
      <c r="G715" s="3">
        <v>721</v>
      </c>
      <c r="H715" s="8" t="s">
        <v>10</v>
      </c>
      <c r="I715" s="3">
        <v>9</v>
      </c>
      <c r="J715" s="36" t="s">
        <v>34</v>
      </c>
      <c r="K715" s="3"/>
      <c r="L715" s="3"/>
      <c r="M715" s="1"/>
    </row>
    <row r="716" spans="1:13" hidden="1" x14ac:dyDescent="0.2">
      <c r="A716" s="3" t="s">
        <v>31</v>
      </c>
      <c r="B716" s="19" t="s">
        <v>1225</v>
      </c>
      <c r="C716" s="3">
        <v>455165</v>
      </c>
      <c r="D716" s="8" t="s">
        <v>313</v>
      </c>
      <c r="E716" s="8" t="s">
        <v>314</v>
      </c>
      <c r="F716" s="12" t="str">
        <f t="shared" si="19"/>
        <v>Godakumbura Anjula</v>
      </c>
      <c r="G716" s="3">
        <v>721</v>
      </c>
      <c r="H716" s="8" t="s">
        <v>10</v>
      </c>
      <c r="I716" s="3">
        <v>1</v>
      </c>
      <c r="J716" s="36" t="s">
        <v>34</v>
      </c>
      <c r="K716" s="3"/>
      <c r="L716" s="3"/>
      <c r="M716" s="1"/>
    </row>
    <row r="717" spans="1:13" hidden="1" x14ac:dyDescent="0.2">
      <c r="A717" s="3" t="s">
        <v>19</v>
      </c>
      <c r="B717" s="19" t="s">
        <v>14</v>
      </c>
      <c r="C717" s="3">
        <v>455165</v>
      </c>
      <c r="D717" s="8" t="s">
        <v>313</v>
      </c>
      <c r="E717" s="8" t="s">
        <v>314</v>
      </c>
      <c r="F717" s="12" t="str">
        <f t="shared" si="19"/>
        <v>Godakumbura Anjula</v>
      </c>
      <c r="G717" s="3">
        <v>721</v>
      </c>
      <c r="H717" s="8" t="s">
        <v>10</v>
      </c>
      <c r="I717" s="3">
        <v>5</v>
      </c>
      <c r="J717" s="36" t="s">
        <v>35</v>
      </c>
      <c r="K717" s="3"/>
      <c r="L717" s="1"/>
      <c r="M717" s="1"/>
    </row>
    <row r="718" spans="1:13" hidden="1" x14ac:dyDescent="0.2">
      <c r="A718" s="3" t="s">
        <v>56</v>
      </c>
      <c r="B718" s="19" t="s">
        <v>104</v>
      </c>
      <c r="C718" s="9">
        <v>455165</v>
      </c>
      <c r="D718" s="10" t="s">
        <v>313</v>
      </c>
      <c r="E718" s="10" t="s">
        <v>314</v>
      </c>
      <c r="F718" s="12" t="str">
        <f t="shared" si="19"/>
        <v>Godakumbura Anjula</v>
      </c>
      <c r="G718" s="3">
        <v>721</v>
      </c>
      <c r="H718" s="8" t="s">
        <v>10</v>
      </c>
      <c r="I718" s="9">
        <v>3</v>
      </c>
      <c r="J718" s="37" t="s">
        <v>18</v>
      </c>
      <c r="K718" s="3"/>
      <c r="L718" s="1"/>
      <c r="M718" s="1"/>
    </row>
    <row r="719" spans="1:13" hidden="1" x14ac:dyDescent="0.2">
      <c r="A719" s="3" t="s">
        <v>101</v>
      </c>
      <c r="B719" s="3" t="s">
        <v>103</v>
      </c>
      <c r="C719" s="9">
        <v>455165</v>
      </c>
      <c r="D719" s="10" t="s">
        <v>313</v>
      </c>
      <c r="E719" s="10" t="s">
        <v>314</v>
      </c>
      <c r="F719" s="12" t="str">
        <f t="shared" si="19"/>
        <v>Godakumbura Anjula</v>
      </c>
      <c r="G719" s="3">
        <v>721</v>
      </c>
      <c r="H719" s="8" t="s">
        <v>10</v>
      </c>
      <c r="I719" s="9">
        <v>8</v>
      </c>
      <c r="J719" s="37" t="s">
        <v>18</v>
      </c>
      <c r="K719" s="3"/>
      <c r="L719" s="3"/>
      <c r="M719" s="3"/>
    </row>
    <row r="720" spans="1:13" hidden="1" x14ac:dyDescent="0.2">
      <c r="A720" s="3" t="s">
        <v>19</v>
      </c>
      <c r="B720" s="19" t="s">
        <v>14</v>
      </c>
      <c r="C720" s="3">
        <v>760376</v>
      </c>
      <c r="D720" s="8" t="s">
        <v>315</v>
      </c>
      <c r="E720" s="8" t="s">
        <v>316</v>
      </c>
      <c r="F720" s="12" t="str">
        <f t="shared" si="19"/>
        <v>Gohli Niketu</v>
      </c>
      <c r="G720" s="6">
        <v>721</v>
      </c>
      <c r="H720" s="7" t="s">
        <v>10</v>
      </c>
      <c r="I720" s="3">
        <v>7</v>
      </c>
      <c r="J720" s="36" t="s">
        <v>34</v>
      </c>
      <c r="K720" s="3"/>
      <c r="L720" s="3"/>
      <c r="M720" s="3"/>
    </row>
    <row r="721" spans="1:13" hidden="1" x14ac:dyDescent="0.2">
      <c r="A721" s="3" t="s">
        <v>19</v>
      </c>
      <c r="B721" s="19" t="s">
        <v>14</v>
      </c>
      <c r="C721" s="3">
        <v>849351</v>
      </c>
      <c r="D721" s="8" t="s">
        <v>317</v>
      </c>
      <c r="E721" s="8" t="s">
        <v>318</v>
      </c>
      <c r="F721" s="12" t="str">
        <f t="shared" si="19"/>
        <v>Goode Chris</v>
      </c>
      <c r="G721" s="9">
        <v>721</v>
      </c>
      <c r="H721" s="10" t="s">
        <v>10</v>
      </c>
      <c r="I721" s="3">
        <v>1</v>
      </c>
      <c r="J721" s="36" t="s">
        <v>35</v>
      </c>
      <c r="K721" s="3"/>
      <c r="L721" s="3"/>
      <c r="M721" s="3"/>
    </row>
    <row r="722" spans="1:13" hidden="1" x14ac:dyDescent="0.2">
      <c r="A722" s="19" t="s">
        <v>51</v>
      </c>
      <c r="B722" s="1" t="s">
        <v>1225</v>
      </c>
      <c r="C722" s="1"/>
      <c r="D722" s="12" t="s">
        <v>319</v>
      </c>
      <c r="E722" s="12" t="s">
        <v>320</v>
      </c>
      <c r="F722" s="12" t="str">
        <f t="shared" si="19"/>
        <v>Goonawardena Penni</v>
      </c>
      <c r="G722" s="3">
        <v>721</v>
      </c>
      <c r="H722" s="8" t="s">
        <v>10</v>
      </c>
      <c r="I722" s="13">
        <v>3</v>
      </c>
      <c r="J722" s="41" t="s">
        <v>24</v>
      </c>
      <c r="K722" s="3" t="s">
        <v>12</v>
      </c>
      <c r="L722" s="3"/>
      <c r="M722" s="3"/>
    </row>
    <row r="723" spans="1:13" hidden="1" x14ac:dyDescent="0.2">
      <c r="A723" s="3"/>
      <c r="B723" s="19" t="s">
        <v>1225</v>
      </c>
      <c r="C723" s="3"/>
      <c r="D723" s="12" t="s">
        <v>319</v>
      </c>
      <c r="E723" s="12" t="s">
        <v>320</v>
      </c>
      <c r="F723" s="12" t="str">
        <f t="shared" si="19"/>
        <v>Goonawardena Penni</v>
      </c>
      <c r="G723" s="3">
        <v>721</v>
      </c>
      <c r="H723" s="8" t="s">
        <v>10</v>
      </c>
      <c r="I723" s="13">
        <v>6</v>
      </c>
      <c r="J723" s="41" t="s">
        <v>11</v>
      </c>
      <c r="K723" s="3" t="s">
        <v>12</v>
      </c>
      <c r="L723" s="3"/>
      <c r="M723" s="1"/>
    </row>
    <row r="724" spans="1:13" hidden="1" x14ac:dyDescent="0.2">
      <c r="A724" s="3" t="s">
        <v>37</v>
      </c>
      <c r="B724" s="3" t="s">
        <v>103</v>
      </c>
      <c r="C724" s="3"/>
      <c r="D724" s="3" t="s">
        <v>321</v>
      </c>
      <c r="E724" s="12" t="s">
        <v>320</v>
      </c>
      <c r="F724" s="12" t="str">
        <f t="shared" si="19"/>
        <v>Goonawardene Penni</v>
      </c>
      <c r="G724" s="3">
        <v>721</v>
      </c>
      <c r="H724" s="8" t="s">
        <v>10</v>
      </c>
      <c r="I724" s="3">
        <v>5</v>
      </c>
      <c r="J724" s="36" t="s">
        <v>24</v>
      </c>
      <c r="K724" s="3"/>
      <c r="L724" s="3"/>
      <c r="M724" s="3"/>
    </row>
    <row r="725" spans="1:13" hidden="1" x14ac:dyDescent="0.2">
      <c r="A725" s="3"/>
      <c r="B725" s="3" t="s">
        <v>103</v>
      </c>
      <c r="C725" s="3"/>
      <c r="D725" s="3" t="s">
        <v>321</v>
      </c>
      <c r="E725" s="12" t="s">
        <v>320</v>
      </c>
      <c r="F725" s="12" t="str">
        <f t="shared" si="19"/>
        <v>Goonawardene Penni</v>
      </c>
      <c r="G725" s="3">
        <v>721</v>
      </c>
      <c r="H725" s="8" t="s">
        <v>10</v>
      </c>
      <c r="I725" s="3">
        <v>5</v>
      </c>
      <c r="J725" s="36" t="s">
        <v>11</v>
      </c>
      <c r="K725" s="3" t="s">
        <v>27</v>
      </c>
      <c r="L725" s="3"/>
      <c r="M725" s="3"/>
    </row>
    <row r="726" spans="1:13" hidden="1" x14ac:dyDescent="0.2">
      <c r="A726" s="3"/>
      <c r="B726" s="19" t="s">
        <v>1225</v>
      </c>
      <c r="C726" s="3">
        <v>642858</v>
      </c>
      <c r="D726" s="12" t="s">
        <v>322</v>
      </c>
      <c r="E726" s="12" t="s">
        <v>323</v>
      </c>
      <c r="F726" s="12" t="str">
        <f t="shared" si="19"/>
        <v>Grace Anthony</v>
      </c>
      <c r="G726" s="9">
        <v>721</v>
      </c>
      <c r="H726" s="10" t="s">
        <v>10</v>
      </c>
      <c r="I726" s="18">
        <v>12</v>
      </c>
      <c r="J726" s="39" t="s">
        <v>153</v>
      </c>
      <c r="K726" s="3" t="s">
        <v>12</v>
      </c>
      <c r="L726" s="3"/>
      <c r="M726" s="3"/>
    </row>
    <row r="727" spans="1:13" hidden="1" x14ac:dyDescent="0.2">
      <c r="A727" s="3"/>
      <c r="B727" s="19" t="s">
        <v>1225</v>
      </c>
      <c r="C727" s="3">
        <v>642858</v>
      </c>
      <c r="D727" s="12" t="s">
        <v>322</v>
      </c>
      <c r="E727" s="12" t="s">
        <v>323</v>
      </c>
      <c r="F727" s="12" t="str">
        <f t="shared" si="19"/>
        <v>Grace Anthony</v>
      </c>
      <c r="G727" s="3">
        <v>721</v>
      </c>
      <c r="H727" s="8" t="s">
        <v>10</v>
      </c>
      <c r="I727" s="18">
        <v>13</v>
      </c>
      <c r="J727" s="39" t="s">
        <v>209</v>
      </c>
      <c r="K727" s="3" t="s">
        <v>12</v>
      </c>
      <c r="L727" s="3"/>
      <c r="M727" s="3"/>
    </row>
    <row r="728" spans="1:13" hidden="1" x14ac:dyDescent="0.2">
      <c r="A728" s="3"/>
      <c r="B728" s="19" t="s">
        <v>1225</v>
      </c>
      <c r="C728" s="3">
        <v>642858</v>
      </c>
      <c r="D728" s="12" t="s">
        <v>322</v>
      </c>
      <c r="E728" s="12" t="s">
        <v>323</v>
      </c>
      <c r="F728" s="12" t="str">
        <f t="shared" si="19"/>
        <v>Grace Anthony</v>
      </c>
      <c r="G728" s="3">
        <v>721</v>
      </c>
      <c r="H728" s="8" t="s">
        <v>10</v>
      </c>
      <c r="I728" s="18">
        <v>8</v>
      </c>
      <c r="J728" s="39" t="s">
        <v>211</v>
      </c>
      <c r="K728" s="3" t="s">
        <v>12</v>
      </c>
      <c r="L728" s="3"/>
      <c r="M728" s="3"/>
    </row>
    <row r="729" spans="1:13" hidden="1" x14ac:dyDescent="0.2">
      <c r="A729" s="3"/>
      <c r="B729" s="19" t="s">
        <v>1225</v>
      </c>
      <c r="C729" s="3">
        <v>642858</v>
      </c>
      <c r="D729" s="12" t="s">
        <v>322</v>
      </c>
      <c r="E729" s="12" t="s">
        <v>323</v>
      </c>
      <c r="F729" s="12" t="str">
        <f t="shared" si="19"/>
        <v>Grace Anthony</v>
      </c>
      <c r="G729" s="3">
        <v>721</v>
      </c>
      <c r="H729" s="8" t="s">
        <v>10</v>
      </c>
      <c r="I729" s="18">
        <v>12</v>
      </c>
      <c r="J729" s="39" t="s">
        <v>116</v>
      </c>
      <c r="K729" s="3" t="s">
        <v>12</v>
      </c>
      <c r="L729" s="3"/>
      <c r="M729" s="3"/>
    </row>
    <row r="730" spans="1:13" hidden="1" x14ac:dyDescent="0.2">
      <c r="A730" s="3"/>
      <c r="B730" s="19" t="s">
        <v>1225</v>
      </c>
      <c r="C730" s="3">
        <v>642858</v>
      </c>
      <c r="D730" s="3" t="s">
        <v>322</v>
      </c>
      <c r="E730" s="3" t="s">
        <v>323</v>
      </c>
      <c r="F730" s="12" t="str">
        <f t="shared" si="19"/>
        <v>Grace Anthony</v>
      </c>
      <c r="G730" s="9">
        <v>721</v>
      </c>
      <c r="H730" s="10" t="s">
        <v>10</v>
      </c>
      <c r="I730" s="18">
        <v>6</v>
      </c>
      <c r="J730" s="39" t="s">
        <v>116</v>
      </c>
      <c r="K730" s="3" t="s">
        <v>12</v>
      </c>
      <c r="L730" s="3"/>
      <c r="M730" s="3"/>
    </row>
    <row r="731" spans="1:13" hidden="1" x14ac:dyDescent="0.2">
      <c r="A731" s="3"/>
      <c r="B731" s="19" t="s">
        <v>1225</v>
      </c>
      <c r="C731" s="3">
        <v>642858</v>
      </c>
      <c r="D731" s="12" t="s">
        <v>322</v>
      </c>
      <c r="E731" s="12" t="s">
        <v>323</v>
      </c>
      <c r="F731" s="12" t="str">
        <f t="shared" si="19"/>
        <v>Grace Anthony</v>
      </c>
      <c r="G731" s="3">
        <v>721</v>
      </c>
      <c r="H731" s="8" t="s">
        <v>10</v>
      </c>
      <c r="I731" s="18">
        <v>12</v>
      </c>
      <c r="J731" s="39" t="s">
        <v>141</v>
      </c>
      <c r="K731" s="3" t="s">
        <v>12</v>
      </c>
      <c r="L731" s="1"/>
      <c r="M731" s="1"/>
    </row>
    <row r="732" spans="1:13" hidden="1" x14ac:dyDescent="0.2">
      <c r="A732" s="3"/>
      <c r="B732" s="19" t="s">
        <v>1225</v>
      </c>
      <c r="C732" s="3">
        <v>642858</v>
      </c>
      <c r="D732" s="12" t="s">
        <v>322</v>
      </c>
      <c r="E732" s="12" t="s">
        <v>323</v>
      </c>
      <c r="F732" s="12" t="str">
        <f t="shared" si="19"/>
        <v>Grace Anthony</v>
      </c>
      <c r="G732" s="3">
        <v>721</v>
      </c>
      <c r="H732" s="8" t="s">
        <v>10</v>
      </c>
      <c r="I732" s="18">
        <v>7</v>
      </c>
      <c r="J732" s="39" t="s">
        <v>50</v>
      </c>
      <c r="K732" s="3" t="s">
        <v>12</v>
      </c>
      <c r="L732" s="1"/>
      <c r="M732" s="1"/>
    </row>
    <row r="733" spans="1:13" hidden="1" x14ac:dyDescent="0.2">
      <c r="A733" s="3"/>
      <c r="B733" s="19" t="s">
        <v>1225</v>
      </c>
      <c r="C733" s="3">
        <v>642858</v>
      </c>
      <c r="D733" s="12" t="s">
        <v>322</v>
      </c>
      <c r="E733" s="12" t="s">
        <v>323</v>
      </c>
      <c r="F733" s="12" t="str">
        <f t="shared" si="19"/>
        <v>Grace Anthony</v>
      </c>
      <c r="G733" s="9">
        <v>721</v>
      </c>
      <c r="H733" s="10" t="s">
        <v>10</v>
      </c>
      <c r="I733" s="18">
        <v>8</v>
      </c>
      <c r="J733" s="39" t="s">
        <v>82</v>
      </c>
      <c r="K733" s="3" t="s">
        <v>12</v>
      </c>
      <c r="L733" s="3"/>
      <c r="M733" s="3"/>
    </row>
    <row r="734" spans="1:13" hidden="1" x14ac:dyDescent="0.2">
      <c r="A734" s="3" t="s">
        <v>51</v>
      </c>
      <c r="B734" s="19" t="s">
        <v>1225</v>
      </c>
      <c r="C734" s="3">
        <v>642858</v>
      </c>
      <c r="D734" s="12" t="s">
        <v>322</v>
      </c>
      <c r="E734" s="12" t="s">
        <v>323</v>
      </c>
      <c r="F734" s="12" t="str">
        <f t="shared" si="19"/>
        <v>Grace Anthony</v>
      </c>
      <c r="G734" s="3">
        <v>721</v>
      </c>
      <c r="H734" s="8" t="s">
        <v>10</v>
      </c>
      <c r="I734" s="18">
        <v>12</v>
      </c>
      <c r="J734" s="39" t="s">
        <v>81</v>
      </c>
      <c r="K734" s="3" t="s">
        <v>12</v>
      </c>
      <c r="L734" s="3"/>
      <c r="M734" s="3"/>
    </row>
    <row r="735" spans="1:13" hidden="1" x14ac:dyDescent="0.2">
      <c r="A735" s="3" t="s">
        <v>44</v>
      </c>
      <c r="B735" s="19" t="s">
        <v>104</v>
      </c>
      <c r="C735" s="3">
        <v>642858</v>
      </c>
      <c r="D735" s="3" t="s">
        <v>322</v>
      </c>
      <c r="E735" s="3" t="s">
        <v>323</v>
      </c>
      <c r="F735" s="12" t="str">
        <f t="shared" si="19"/>
        <v>Grace Anthony</v>
      </c>
      <c r="G735" s="3">
        <v>721</v>
      </c>
      <c r="H735" s="8" t="s">
        <v>10</v>
      </c>
      <c r="I735" s="3">
        <v>2</v>
      </c>
      <c r="J735" s="36" t="s">
        <v>68</v>
      </c>
      <c r="K735" s="3" t="s">
        <v>27</v>
      </c>
      <c r="L735" s="3"/>
      <c r="M735" s="3"/>
    </row>
    <row r="736" spans="1:13" hidden="1" x14ac:dyDescent="0.2">
      <c r="A736" s="3" t="s">
        <v>45</v>
      </c>
      <c r="B736" s="19" t="s">
        <v>104</v>
      </c>
      <c r="C736" s="3">
        <v>642858</v>
      </c>
      <c r="D736" s="8" t="s">
        <v>322</v>
      </c>
      <c r="E736" s="8" t="s">
        <v>323</v>
      </c>
      <c r="F736" s="12" t="str">
        <f t="shared" si="19"/>
        <v>Grace Anthony</v>
      </c>
      <c r="G736" s="3">
        <v>721</v>
      </c>
      <c r="H736" s="8" t="s">
        <v>10</v>
      </c>
      <c r="I736" s="3">
        <v>1</v>
      </c>
      <c r="J736" s="36" t="s">
        <v>28</v>
      </c>
      <c r="K736" s="3"/>
      <c r="L736" s="3"/>
      <c r="M736" s="3"/>
    </row>
    <row r="737" spans="1:13" hidden="1" x14ac:dyDescent="0.2">
      <c r="A737" s="1" t="s">
        <v>114</v>
      </c>
      <c r="B737" s="4" t="s">
        <v>115</v>
      </c>
      <c r="C737" s="3">
        <v>642858</v>
      </c>
      <c r="D737" s="3" t="s">
        <v>322</v>
      </c>
      <c r="E737" s="3" t="s">
        <v>323</v>
      </c>
      <c r="F737" s="12" t="str">
        <f t="shared" si="19"/>
        <v>Grace Anthony</v>
      </c>
      <c r="G737" s="3">
        <v>721</v>
      </c>
      <c r="H737" s="8" t="s">
        <v>10</v>
      </c>
      <c r="I737" s="1">
        <v>2</v>
      </c>
      <c r="J737" s="40" t="s">
        <v>62</v>
      </c>
      <c r="K737" s="1"/>
      <c r="L737" s="3"/>
      <c r="M737" s="3"/>
    </row>
    <row r="738" spans="1:13" hidden="1" x14ac:dyDescent="0.2">
      <c r="A738" s="31" t="s">
        <v>1269</v>
      </c>
      <c r="B738" s="32" t="s">
        <v>1249</v>
      </c>
      <c r="C738" s="32">
        <v>642858</v>
      </c>
      <c r="D738" s="33" t="s">
        <v>322</v>
      </c>
      <c r="E738" s="3" t="s">
        <v>323</v>
      </c>
      <c r="F738" s="12" t="str">
        <f t="shared" si="19"/>
        <v>Grace Anthony</v>
      </c>
      <c r="G738" s="32">
        <v>721</v>
      </c>
      <c r="H738" s="33" t="s">
        <v>10</v>
      </c>
      <c r="I738" s="32">
        <v>7</v>
      </c>
      <c r="J738" s="38" t="s">
        <v>1324</v>
      </c>
      <c r="K738" s="32"/>
      <c r="L738" s="3"/>
      <c r="M738" s="3"/>
    </row>
    <row r="739" spans="1:13" hidden="1" x14ac:dyDescent="0.2">
      <c r="A739" s="3" t="s">
        <v>14</v>
      </c>
      <c r="B739" s="3" t="s">
        <v>14</v>
      </c>
      <c r="C739" s="3"/>
      <c r="D739" s="3" t="s">
        <v>322</v>
      </c>
      <c r="E739" s="3" t="s">
        <v>324</v>
      </c>
      <c r="F739" s="12" t="str">
        <f t="shared" si="19"/>
        <v>Grace Kevin</v>
      </c>
      <c r="G739" s="3">
        <v>721</v>
      </c>
      <c r="H739" s="8" t="s">
        <v>10</v>
      </c>
      <c r="I739" s="3">
        <v>1</v>
      </c>
      <c r="J739" s="36" t="s">
        <v>24</v>
      </c>
      <c r="K739" s="3"/>
      <c r="L739" s="3"/>
      <c r="M739" s="3"/>
    </row>
    <row r="740" spans="1:13" hidden="1" x14ac:dyDescent="0.2">
      <c r="A740" s="3"/>
      <c r="B740" s="19" t="s">
        <v>1225</v>
      </c>
      <c r="C740" s="3">
        <v>742396</v>
      </c>
      <c r="D740" s="12" t="s">
        <v>322</v>
      </c>
      <c r="E740" s="12" t="s">
        <v>143</v>
      </c>
      <c r="F740" s="12" t="str">
        <f t="shared" si="19"/>
        <v>Grace Michael</v>
      </c>
      <c r="G740" s="3">
        <v>721</v>
      </c>
      <c r="H740" s="8" t="s">
        <v>10</v>
      </c>
      <c r="I740" s="18">
        <v>3</v>
      </c>
      <c r="J740" s="39" t="s">
        <v>146</v>
      </c>
      <c r="K740" s="3" t="s">
        <v>12</v>
      </c>
      <c r="L740" s="3"/>
      <c r="M740" s="3"/>
    </row>
    <row r="741" spans="1:13" hidden="1" x14ac:dyDescent="0.2">
      <c r="A741" s="3"/>
      <c r="B741" s="19" t="s">
        <v>1225</v>
      </c>
      <c r="C741" s="3">
        <v>742396</v>
      </c>
      <c r="D741" s="12" t="s">
        <v>322</v>
      </c>
      <c r="E741" s="12" t="s">
        <v>143</v>
      </c>
      <c r="F741" s="12" t="str">
        <f t="shared" si="19"/>
        <v>Grace Michael</v>
      </c>
      <c r="G741" s="3">
        <v>721</v>
      </c>
      <c r="H741" s="8" t="s">
        <v>10</v>
      </c>
      <c r="I741" s="18">
        <v>11</v>
      </c>
      <c r="J741" s="39" t="s">
        <v>208</v>
      </c>
      <c r="K741" s="3" t="s">
        <v>12</v>
      </c>
      <c r="L741" s="3"/>
      <c r="M741" s="3"/>
    </row>
    <row r="742" spans="1:13" hidden="1" x14ac:dyDescent="0.2">
      <c r="A742" s="3"/>
      <c r="B742" s="19" t="s">
        <v>1225</v>
      </c>
      <c r="C742" s="3">
        <v>742396</v>
      </c>
      <c r="D742" s="12" t="s">
        <v>322</v>
      </c>
      <c r="E742" s="12" t="s">
        <v>143</v>
      </c>
      <c r="F742" s="12" t="str">
        <f t="shared" si="19"/>
        <v>Grace Michael</v>
      </c>
      <c r="G742" s="9">
        <v>721</v>
      </c>
      <c r="H742" s="10" t="s">
        <v>10</v>
      </c>
      <c r="I742" s="18">
        <v>8</v>
      </c>
      <c r="J742" s="39" t="s">
        <v>210</v>
      </c>
      <c r="K742" s="3" t="s">
        <v>12</v>
      </c>
      <c r="L742" s="3"/>
      <c r="M742" s="3"/>
    </row>
    <row r="743" spans="1:13" hidden="1" x14ac:dyDescent="0.2">
      <c r="A743" s="3"/>
      <c r="B743" s="19" t="s">
        <v>1225</v>
      </c>
      <c r="C743" s="3">
        <v>742396</v>
      </c>
      <c r="D743" s="12" t="s">
        <v>322</v>
      </c>
      <c r="E743" s="12" t="s">
        <v>143</v>
      </c>
      <c r="F743" s="12" t="str">
        <f t="shared" si="19"/>
        <v>Grace Michael</v>
      </c>
      <c r="G743" s="9">
        <v>721</v>
      </c>
      <c r="H743" s="10" t="s">
        <v>10</v>
      </c>
      <c r="I743" s="18">
        <v>12</v>
      </c>
      <c r="J743" s="39" t="s">
        <v>153</v>
      </c>
      <c r="K743" s="3" t="s">
        <v>12</v>
      </c>
      <c r="L743" s="3"/>
      <c r="M743" s="3"/>
    </row>
    <row r="744" spans="1:13" hidden="1" x14ac:dyDescent="0.2">
      <c r="A744" s="3"/>
      <c r="B744" s="19" t="s">
        <v>1225</v>
      </c>
      <c r="C744" s="3">
        <v>742396</v>
      </c>
      <c r="D744" s="12" t="s">
        <v>322</v>
      </c>
      <c r="E744" s="12" t="s">
        <v>143</v>
      </c>
      <c r="F744" s="12" t="str">
        <f t="shared" si="19"/>
        <v>Grace Michael</v>
      </c>
      <c r="G744" s="3">
        <v>721</v>
      </c>
      <c r="H744" s="8" t="s">
        <v>10</v>
      </c>
      <c r="I744" s="18">
        <v>11</v>
      </c>
      <c r="J744" s="39" t="s">
        <v>209</v>
      </c>
      <c r="K744" s="3" t="s">
        <v>12</v>
      </c>
      <c r="L744" s="3"/>
      <c r="M744" s="3"/>
    </row>
    <row r="745" spans="1:13" hidden="1" x14ac:dyDescent="0.2">
      <c r="A745" s="3"/>
      <c r="B745" s="19" t="s">
        <v>1225</v>
      </c>
      <c r="C745" s="3">
        <v>742396</v>
      </c>
      <c r="D745" s="12" t="s">
        <v>322</v>
      </c>
      <c r="E745" s="12" t="s">
        <v>143</v>
      </c>
      <c r="F745" s="12" t="str">
        <f t="shared" si="19"/>
        <v>Grace Michael</v>
      </c>
      <c r="G745" s="3">
        <v>721</v>
      </c>
      <c r="H745" s="8" t="s">
        <v>10</v>
      </c>
      <c r="I745" s="18">
        <v>9</v>
      </c>
      <c r="J745" s="39" t="s">
        <v>211</v>
      </c>
      <c r="K745" s="3" t="s">
        <v>12</v>
      </c>
      <c r="L745" s="1"/>
      <c r="M745" s="3"/>
    </row>
    <row r="746" spans="1:13" hidden="1" x14ac:dyDescent="0.2">
      <c r="A746" s="3"/>
      <c r="B746" s="19" t="s">
        <v>1225</v>
      </c>
      <c r="C746" s="3">
        <v>742396</v>
      </c>
      <c r="D746" s="12" t="s">
        <v>322</v>
      </c>
      <c r="E746" s="12" t="s">
        <v>143</v>
      </c>
      <c r="F746" s="12" t="str">
        <f t="shared" si="19"/>
        <v>Grace Michael</v>
      </c>
      <c r="G746" s="3">
        <v>721</v>
      </c>
      <c r="H746" s="8" t="s">
        <v>10</v>
      </c>
      <c r="I746" s="18">
        <v>12</v>
      </c>
      <c r="J746" s="39" t="s">
        <v>116</v>
      </c>
      <c r="K746" s="3" t="s">
        <v>12</v>
      </c>
      <c r="L746" s="3"/>
      <c r="M746" s="3"/>
    </row>
    <row r="747" spans="1:13" hidden="1" x14ac:dyDescent="0.2">
      <c r="A747" s="3"/>
      <c r="B747" s="19" t="s">
        <v>1225</v>
      </c>
      <c r="C747" s="3">
        <v>742396</v>
      </c>
      <c r="D747" s="12" t="s">
        <v>322</v>
      </c>
      <c r="E747" s="12" t="s">
        <v>143</v>
      </c>
      <c r="F747" s="12" t="str">
        <f t="shared" si="19"/>
        <v>Grace Michael</v>
      </c>
      <c r="G747" s="3">
        <v>721</v>
      </c>
      <c r="H747" s="8" t="s">
        <v>10</v>
      </c>
      <c r="I747" s="18">
        <v>13</v>
      </c>
      <c r="J747" s="39" t="s">
        <v>141</v>
      </c>
      <c r="K747" s="3" t="s">
        <v>12</v>
      </c>
      <c r="L747" s="3"/>
      <c r="M747" s="3"/>
    </row>
    <row r="748" spans="1:13" hidden="1" x14ac:dyDescent="0.2">
      <c r="A748" s="3"/>
      <c r="B748" s="19" t="s">
        <v>1225</v>
      </c>
      <c r="C748" s="3">
        <v>742396</v>
      </c>
      <c r="D748" s="12" t="s">
        <v>322</v>
      </c>
      <c r="E748" s="12" t="s">
        <v>143</v>
      </c>
      <c r="F748" s="12" t="str">
        <f t="shared" si="19"/>
        <v>Grace Michael</v>
      </c>
      <c r="G748" s="9">
        <v>721</v>
      </c>
      <c r="H748" s="10" t="s">
        <v>10</v>
      </c>
      <c r="I748" s="18">
        <v>11</v>
      </c>
      <c r="J748" s="39" t="s">
        <v>50</v>
      </c>
      <c r="K748" s="3" t="s">
        <v>12</v>
      </c>
      <c r="L748" s="3"/>
      <c r="M748" s="3"/>
    </row>
    <row r="749" spans="1:13" hidden="1" x14ac:dyDescent="0.2">
      <c r="A749" s="3" t="s">
        <v>75</v>
      </c>
      <c r="B749" s="3" t="s">
        <v>25</v>
      </c>
      <c r="C749" s="3">
        <v>742396</v>
      </c>
      <c r="D749" s="3" t="s">
        <v>322</v>
      </c>
      <c r="E749" s="3" t="s">
        <v>143</v>
      </c>
      <c r="F749" s="12" t="str">
        <f t="shared" si="19"/>
        <v>Grace Michael</v>
      </c>
      <c r="G749" s="6">
        <v>721</v>
      </c>
      <c r="H749" s="7" t="s">
        <v>10</v>
      </c>
      <c r="I749" s="3">
        <v>1</v>
      </c>
      <c r="J749" s="36" t="s">
        <v>55</v>
      </c>
      <c r="K749" s="3" t="s">
        <v>78</v>
      </c>
      <c r="L749" s="1"/>
      <c r="M749" s="3"/>
    </row>
    <row r="750" spans="1:13" hidden="1" x14ac:dyDescent="0.2">
      <c r="A750" s="3" t="s">
        <v>53</v>
      </c>
      <c r="B750" s="3" t="s">
        <v>103</v>
      </c>
      <c r="C750" s="3">
        <v>742396</v>
      </c>
      <c r="D750" s="3" t="s">
        <v>322</v>
      </c>
      <c r="E750" s="3" t="s">
        <v>143</v>
      </c>
      <c r="F750" s="12" t="str">
        <f t="shared" si="19"/>
        <v>Grace Michael</v>
      </c>
      <c r="G750" s="3">
        <v>721</v>
      </c>
      <c r="H750" s="8" t="s">
        <v>10</v>
      </c>
      <c r="I750" s="3">
        <v>5</v>
      </c>
      <c r="J750" s="36" t="s">
        <v>55</v>
      </c>
      <c r="K750" s="3" t="s">
        <v>27</v>
      </c>
      <c r="L750" s="1"/>
      <c r="M750" s="3"/>
    </row>
    <row r="751" spans="1:13" hidden="1" x14ac:dyDescent="0.2">
      <c r="A751" s="3" t="s">
        <v>51</v>
      </c>
      <c r="B751" s="19" t="s">
        <v>1225</v>
      </c>
      <c r="C751" s="3">
        <v>742396</v>
      </c>
      <c r="D751" s="12" t="s">
        <v>322</v>
      </c>
      <c r="E751" s="12" t="s">
        <v>143</v>
      </c>
      <c r="F751" s="12" t="str">
        <f t="shared" si="19"/>
        <v>Grace Michael</v>
      </c>
      <c r="G751" s="9">
        <v>721</v>
      </c>
      <c r="H751" s="10" t="s">
        <v>10</v>
      </c>
      <c r="I751" s="18">
        <v>5</v>
      </c>
      <c r="J751" s="39" t="s">
        <v>81</v>
      </c>
      <c r="K751" s="3" t="s">
        <v>12</v>
      </c>
      <c r="L751" s="1"/>
      <c r="M751" s="1"/>
    </row>
    <row r="752" spans="1:13" hidden="1" x14ac:dyDescent="0.2">
      <c r="A752" s="11" t="s">
        <v>7</v>
      </c>
      <c r="B752" s="1" t="s">
        <v>1225</v>
      </c>
      <c r="C752" s="3">
        <v>742396</v>
      </c>
      <c r="D752" s="12" t="s">
        <v>322</v>
      </c>
      <c r="E752" s="12" t="s">
        <v>143</v>
      </c>
      <c r="F752" s="12" t="str">
        <f t="shared" si="19"/>
        <v>Grace Michael</v>
      </c>
      <c r="G752" s="3">
        <v>721</v>
      </c>
      <c r="H752" s="8" t="s">
        <v>10</v>
      </c>
      <c r="I752" s="18">
        <v>6</v>
      </c>
      <c r="J752" s="39" t="s">
        <v>52</v>
      </c>
      <c r="K752" s="3" t="s">
        <v>12</v>
      </c>
      <c r="L752" s="1"/>
      <c r="M752" s="1"/>
    </row>
    <row r="753" spans="1:13" hidden="1" x14ac:dyDescent="0.2">
      <c r="A753" s="3" t="s">
        <v>44</v>
      </c>
      <c r="B753" s="19" t="s">
        <v>104</v>
      </c>
      <c r="C753" s="3">
        <v>742396</v>
      </c>
      <c r="D753" s="3" t="s">
        <v>322</v>
      </c>
      <c r="E753" s="3" t="s">
        <v>143</v>
      </c>
      <c r="F753" s="12" t="str">
        <f t="shared" si="19"/>
        <v>Grace Michael</v>
      </c>
      <c r="G753" s="3">
        <v>721</v>
      </c>
      <c r="H753" s="8" t="s">
        <v>10</v>
      </c>
      <c r="I753" s="3">
        <v>4</v>
      </c>
      <c r="J753" s="36" t="s">
        <v>68</v>
      </c>
      <c r="K753" s="3" t="s">
        <v>27</v>
      </c>
      <c r="L753" s="1"/>
      <c r="M753" s="1"/>
    </row>
    <row r="754" spans="1:13" hidden="1" x14ac:dyDescent="0.2">
      <c r="A754" s="3" t="s">
        <v>37</v>
      </c>
      <c r="B754" s="3" t="s">
        <v>103</v>
      </c>
      <c r="C754" s="3">
        <v>742396</v>
      </c>
      <c r="D754" s="3" t="s">
        <v>322</v>
      </c>
      <c r="E754" s="3" t="s">
        <v>143</v>
      </c>
      <c r="F754" s="12" t="str">
        <f t="shared" si="19"/>
        <v>Grace Michael</v>
      </c>
      <c r="G754" s="9">
        <v>721</v>
      </c>
      <c r="H754" s="10" t="s">
        <v>10</v>
      </c>
      <c r="I754" s="3">
        <v>5</v>
      </c>
      <c r="J754" s="36" t="s">
        <v>68</v>
      </c>
      <c r="K754" s="3" t="s">
        <v>27</v>
      </c>
      <c r="L754" s="3"/>
      <c r="M754" s="3"/>
    </row>
    <row r="755" spans="1:13" hidden="1" x14ac:dyDescent="0.2">
      <c r="A755" s="3" t="s">
        <v>14</v>
      </c>
      <c r="B755" s="3" t="s">
        <v>14</v>
      </c>
      <c r="C755" s="3">
        <v>742396</v>
      </c>
      <c r="D755" s="3" t="s">
        <v>322</v>
      </c>
      <c r="E755" s="3" t="s">
        <v>143</v>
      </c>
      <c r="F755" s="12" t="str">
        <f t="shared" si="19"/>
        <v>Grace Michael</v>
      </c>
      <c r="G755" s="6">
        <v>721</v>
      </c>
      <c r="H755" s="3" t="s">
        <v>10</v>
      </c>
      <c r="I755" s="3">
        <v>2</v>
      </c>
      <c r="J755" s="36" t="s">
        <v>24</v>
      </c>
      <c r="K755" s="3"/>
      <c r="L755" s="3"/>
      <c r="M755" s="3"/>
    </row>
    <row r="756" spans="1:13" hidden="1" x14ac:dyDescent="0.2">
      <c r="A756" s="3" t="s">
        <v>44</v>
      </c>
      <c r="B756" s="19" t="s">
        <v>104</v>
      </c>
      <c r="C756" s="3">
        <v>742396</v>
      </c>
      <c r="D756" s="3" t="s">
        <v>322</v>
      </c>
      <c r="E756" s="3" t="s">
        <v>143</v>
      </c>
      <c r="F756" s="12" t="str">
        <f t="shared" si="19"/>
        <v>Grace Michael</v>
      </c>
      <c r="G756" s="3">
        <v>721</v>
      </c>
      <c r="H756" s="8" t="s">
        <v>10</v>
      </c>
      <c r="I756" s="3">
        <v>2</v>
      </c>
      <c r="J756" s="36" t="s">
        <v>24</v>
      </c>
      <c r="K756" s="3"/>
      <c r="L756" s="3"/>
      <c r="M756" s="3"/>
    </row>
    <row r="757" spans="1:13" hidden="1" x14ac:dyDescent="0.2">
      <c r="A757" s="3" t="s">
        <v>37</v>
      </c>
      <c r="B757" s="3" t="s">
        <v>103</v>
      </c>
      <c r="C757" s="3">
        <v>742396</v>
      </c>
      <c r="D757" s="3" t="s">
        <v>322</v>
      </c>
      <c r="E757" s="3" t="s">
        <v>143</v>
      </c>
      <c r="F757" s="12" t="str">
        <f t="shared" si="19"/>
        <v>Grace Michael</v>
      </c>
      <c r="G757" s="3">
        <v>721</v>
      </c>
      <c r="H757" s="8" t="s">
        <v>10</v>
      </c>
      <c r="I757" s="3">
        <v>5</v>
      </c>
      <c r="J757" s="36" t="s">
        <v>24</v>
      </c>
      <c r="K757" s="3"/>
      <c r="L757" s="3"/>
      <c r="M757" s="3"/>
    </row>
    <row r="758" spans="1:13" hidden="1" x14ac:dyDescent="0.2">
      <c r="A758" s="3"/>
      <c r="B758" s="3" t="s">
        <v>103</v>
      </c>
      <c r="C758" s="3">
        <v>742396</v>
      </c>
      <c r="D758" s="3" t="s">
        <v>322</v>
      </c>
      <c r="E758" s="3" t="s">
        <v>143</v>
      </c>
      <c r="F758" s="12" t="str">
        <f t="shared" si="19"/>
        <v>Grace Michael</v>
      </c>
      <c r="G758" s="3">
        <v>721</v>
      </c>
      <c r="H758" s="8" t="s">
        <v>10</v>
      </c>
      <c r="I758" s="3">
        <v>5</v>
      </c>
      <c r="J758" s="36" t="s">
        <v>11</v>
      </c>
      <c r="K758" s="3" t="s">
        <v>27</v>
      </c>
      <c r="L758" s="3"/>
      <c r="M758" s="3"/>
    </row>
    <row r="759" spans="1:13" hidden="1" x14ac:dyDescent="0.2">
      <c r="A759" s="3"/>
      <c r="B759" s="19" t="s">
        <v>1225</v>
      </c>
      <c r="C759" s="3">
        <v>742396</v>
      </c>
      <c r="D759" s="12" t="s">
        <v>322</v>
      </c>
      <c r="E759" s="12" t="s">
        <v>143</v>
      </c>
      <c r="F759" s="12" t="str">
        <f t="shared" si="19"/>
        <v>Grace Michael</v>
      </c>
      <c r="G759" s="3">
        <v>721</v>
      </c>
      <c r="H759" s="8" t="s">
        <v>10</v>
      </c>
      <c r="I759" s="18">
        <v>6</v>
      </c>
      <c r="J759" s="39" t="s">
        <v>11</v>
      </c>
      <c r="K759" s="3" t="s">
        <v>12</v>
      </c>
      <c r="L759" s="3"/>
      <c r="M759" s="3"/>
    </row>
    <row r="760" spans="1:13" hidden="1" x14ac:dyDescent="0.2">
      <c r="A760" s="3" t="s">
        <v>114</v>
      </c>
      <c r="B760" s="19" t="s">
        <v>115</v>
      </c>
      <c r="C760" s="3">
        <v>742396</v>
      </c>
      <c r="D760" s="3" t="s">
        <v>322</v>
      </c>
      <c r="E760" s="3" t="s">
        <v>143</v>
      </c>
      <c r="F760" s="12" t="str">
        <f t="shared" si="19"/>
        <v>Grace Michael</v>
      </c>
      <c r="G760" s="3">
        <v>721</v>
      </c>
      <c r="H760" s="8" t="s">
        <v>10</v>
      </c>
      <c r="I760" s="3">
        <v>6</v>
      </c>
      <c r="J760" s="36" t="s">
        <v>28</v>
      </c>
      <c r="K760" s="3"/>
      <c r="L760" s="3"/>
      <c r="M760" s="3"/>
    </row>
    <row r="761" spans="1:13" hidden="1" x14ac:dyDescent="0.2">
      <c r="A761" s="3" t="s">
        <v>114</v>
      </c>
      <c r="B761" s="19" t="s">
        <v>115</v>
      </c>
      <c r="C761" s="3">
        <v>742396</v>
      </c>
      <c r="D761" s="8" t="s">
        <v>322</v>
      </c>
      <c r="E761" s="8" t="s">
        <v>143</v>
      </c>
      <c r="F761" s="12" t="str">
        <f t="shared" si="19"/>
        <v>Grace Michael</v>
      </c>
      <c r="G761" s="3">
        <v>721</v>
      </c>
      <c r="H761" s="8" t="s">
        <v>10</v>
      </c>
      <c r="I761" s="3">
        <v>2</v>
      </c>
      <c r="J761" s="36" t="s">
        <v>34</v>
      </c>
      <c r="K761" s="3"/>
      <c r="L761" s="3"/>
      <c r="M761" s="3"/>
    </row>
    <row r="762" spans="1:13" hidden="1" x14ac:dyDescent="0.2">
      <c r="A762" s="3"/>
      <c r="B762" s="3" t="s">
        <v>25</v>
      </c>
      <c r="C762" s="3"/>
      <c r="D762" s="8" t="s">
        <v>325</v>
      </c>
      <c r="E762" s="8"/>
      <c r="F762" s="12" t="str">
        <f t="shared" si="19"/>
        <v xml:space="preserve">Grealey </v>
      </c>
      <c r="G762" s="3">
        <v>721</v>
      </c>
      <c r="H762" s="8" t="s">
        <v>10</v>
      </c>
      <c r="I762" s="3">
        <v>2</v>
      </c>
      <c r="J762" s="36" t="s">
        <v>105</v>
      </c>
      <c r="K762" s="3"/>
      <c r="L762" s="3"/>
      <c r="M762" s="3"/>
    </row>
    <row r="763" spans="1:13" x14ac:dyDescent="0.2">
      <c r="A763" s="3"/>
      <c r="B763" s="19" t="s">
        <v>14</v>
      </c>
      <c r="C763" s="3"/>
      <c r="D763" s="3" t="s">
        <v>261</v>
      </c>
      <c r="E763" s="3" t="s">
        <v>170</v>
      </c>
      <c r="F763" s="12" t="str">
        <f t="shared" si="19"/>
        <v>Dryden David</v>
      </c>
      <c r="G763" s="3">
        <v>721</v>
      </c>
      <c r="H763" s="8" t="s">
        <v>10</v>
      </c>
      <c r="I763" s="3">
        <v>2</v>
      </c>
      <c r="J763" s="36" t="s">
        <v>26</v>
      </c>
      <c r="K763" s="3"/>
      <c r="L763" s="3"/>
      <c r="M763" s="3"/>
    </row>
    <row r="764" spans="1:13" hidden="1" x14ac:dyDescent="0.2">
      <c r="A764" s="3"/>
      <c r="B764" s="19" t="s">
        <v>1225</v>
      </c>
      <c r="C764" s="3"/>
      <c r="D764" s="12" t="s">
        <v>326</v>
      </c>
      <c r="E764" s="12" t="s">
        <v>263</v>
      </c>
      <c r="F764" s="12" t="str">
        <f t="shared" si="19"/>
        <v>Grose Peter</v>
      </c>
      <c r="G764" s="3">
        <v>721</v>
      </c>
      <c r="H764" s="8" t="s">
        <v>10</v>
      </c>
      <c r="I764" s="18">
        <v>5</v>
      </c>
      <c r="J764" s="39" t="s">
        <v>328</v>
      </c>
      <c r="K764" s="3" t="s">
        <v>12</v>
      </c>
      <c r="L764" s="3"/>
      <c r="M764" s="3"/>
    </row>
    <row r="765" spans="1:13" x14ac:dyDescent="0.2">
      <c r="A765" s="3"/>
      <c r="B765" s="19" t="s">
        <v>14</v>
      </c>
      <c r="C765" s="6">
        <v>572740</v>
      </c>
      <c r="D765" s="3" t="s">
        <v>262</v>
      </c>
      <c r="E765" s="3" t="s">
        <v>138</v>
      </c>
      <c r="F765" s="12" t="str">
        <f t="shared" si="19"/>
        <v>Dunn James</v>
      </c>
      <c r="G765" s="3">
        <v>721</v>
      </c>
      <c r="H765" s="8" t="s">
        <v>10</v>
      </c>
      <c r="I765" s="3">
        <v>1</v>
      </c>
      <c r="J765" s="36" t="s">
        <v>26</v>
      </c>
      <c r="K765" s="3"/>
      <c r="L765" s="3"/>
      <c r="M765" s="3"/>
    </row>
    <row r="766" spans="1:13" hidden="1" x14ac:dyDescent="0.2">
      <c r="A766" s="3" t="s">
        <v>38</v>
      </c>
      <c r="B766" s="19" t="s">
        <v>39</v>
      </c>
      <c r="C766" s="3">
        <v>909363</v>
      </c>
      <c r="D766" s="8" t="s">
        <v>326</v>
      </c>
      <c r="E766" s="8" t="s">
        <v>193</v>
      </c>
      <c r="F766" s="12" t="str">
        <f t="shared" si="19"/>
        <v>Grose Sam</v>
      </c>
      <c r="G766" s="3">
        <v>721</v>
      </c>
      <c r="H766" s="8" t="s">
        <v>10</v>
      </c>
      <c r="I766" s="3">
        <v>3</v>
      </c>
      <c r="J766" s="36" t="s">
        <v>18</v>
      </c>
      <c r="K766" s="3"/>
      <c r="L766" s="3"/>
      <c r="M766" s="3"/>
    </row>
    <row r="767" spans="1:13" hidden="1" x14ac:dyDescent="0.2">
      <c r="A767" s="3" t="s">
        <v>13</v>
      </c>
      <c r="B767" s="19" t="s">
        <v>14</v>
      </c>
      <c r="C767" s="9">
        <v>909363</v>
      </c>
      <c r="D767" s="10" t="s">
        <v>326</v>
      </c>
      <c r="E767" s="10" t="s">
        <v>193</v>
      </c>
      <c r="F767" s="12" t="str">
        <f t="shared" si="19"/>
        <v>Grose Sam</v>
      </c>
      <c r="G767" s="6">
        <v>721</v>
      </c>
      <c r="H767" s="3" t="s">
        <v>10</v>
      </c>
      <c r="I767" s="9">
        <v>0</v>
      </c>
      <c r="J767" s="37" t="s">
        <v>18</v>
      </c>
      <c r="K767" s="3"/>
      <c r="L767" s="3"/>
      <c r="M767" s="3"/>
    </row>
    <row r="768" spans="1:13" hidden="1" x14ac:dyDescent="0.2">
      <c r="A768" s="3" t="s">
        <v>56</v>
      </c>
      <c r="B768" s="19" t="s">
        <v>104</v>
      </c>
      <c r="C768" s="9">
        <v>909363</v>
      </c>
      <c r="D768" s="10" t="s">
        <v>326</v>
      </c>
      <c r="E768" s="10" t="s">
        <v>193</v>
      </c>
      <c r="F768" s="12" t="str">
        <f t="shared" si="19"/>
        <v>Grose Sam</v>
      </c>
      <c r="G768" s="3">
        <v>721</v>
      </c>
      <c r="H768" s="8" t="s">
        <v>10</v>
      </c>
      <c r="I768" s="9">
        <v>3</v>
      </c>
      <c r="J768" s="37" t="s">
        <v>18</v>
      </c>
      <c r="K768" s="3"/>
      <c r="L768" s="3"/>
      <c r="M768" s="3"/>
    </row>
    <row r="769" spans="1:18" hidden="1" x14ac:dyDescent="0.2">
      <c r="A769" s="3" t="s">
        <v>101</v>
      </c>
      <c r="B769" s="3" t="s">
        <v>103</v>
      </c>
      <c r="C769" s="9">
        <v>909363</v>
      </c>
      <c r="D769" s="10" t="s">
        <v>326</v>
      </c>
      <c r="E769" s="10" t="s">
        <v>193</v>
      </c>
      <c r="F769" s="12" t="str">
        <f t="shared" si="19"/>
        <v>Grose Sam</v>
      </c>
      <c r="G769" s="3">
        <v>721</v>
      </c>
      <c r="H769" s="8" t="s">
        <v>10</v>
      </c>
      <c r="I769" s="9">
        <v>1</v>
      </c>
      <c r="J769" s="37" t="s">
        <v>18</v>
      </c>
      <c r="K769" s="3"/>
      <c r="L769" s="3"/>
      <c r="M769" s="3"/>
    </row>
    <row r="770" spans="1:18" hidden="1" x14ac:dyDescent="0.2">
      <c r="A770" s="3" t="s">
        <v>31</v>
      </c>
      <c r="B770" s="19" t="s">
        <v>1225</v>
      </c>
      <c r="C770" s="6">
        <v>909363</v>
      </c>
      <c r="D770" s="7" t="s">
        <v>326</v>
      </c>
      <c r="E770" s="7" t="s">
        <v>193</v>
      </c>
      <c r="F770" s="12" t="str">
        <f t="shared" si="19"/>
        <v>Grose Sam</v>
      </c>
      <c r="G770" s="3">
        <v>721</v>
      </c>
      <c r="H770" s="8" t="s">
        <v>10</v>
      </c>
      <c r="I770" s="6">
        <v>4</v>
      </c>
      <c r="J770" s="37" t="s">
        <v>18</v>
      </c>
      <c r="K770" s="3"/>
      <c r="L770" s="3"/>
      <c r="M770" s="3"/>
    </row>
    <row r="771" spans="1:18" hidden="1" x14ac:dyDescent="0.2">
      <c r="A771" s="3" t="s">
        <v>38</v>
      </c>
      <c r="B771" s="19" t="s">
        <v>39</v>
      </c>
      <c r="C771" s="3">
        <v>909363</v>
      </c>
      <c r="D771" s="8" t="s">
        <v>326</v>
      </c>
      <c r="E771" s="8" t="s">
        <v>193</v>
      </c>
      <c r="F771" s="12" t="str">
        <f t="shared" si="19"/>
        <v>Grose Sam</v>
      </c>
      <c r="G771" s="3">
        <v>721</v>
      </c>
      <c r="H771" s="8" t="s">
        <v>10</v>
      </c>
      <c r="I771" s="3">
        <v>2</v>
      </c>
      <c r="J771" s="36" t="s">
        <v>17</v>
      </c>
      <c r="K771" s="3"/>
      <c r="L771" s="3"/>
      <c r="M771" s="3"/>
    </row>
    <row r="772" spans="1:18" hidden="1" x14ac:dyDescent="0.2">
      <c r="A772" s="3" t="s">
        <v>58</v>
      </c>
      <c r="B772" s="19" t="s">
        <v>104</v>
      </c>
      <c r="C772" s="6">
        <v>909363</v>
      </c>
      <c r="D772" s="7" t="s">
        <v>326</v>
      </c>
      <c r="E772" s="7" t="s">
        <v>193</v>
      </c>
      <c r="F772" s="12" t="str">
        <f t="shared" si="19"/>
        <v>Grose Sam</v>
      </c>
      <c r="G772" s="9">
        <v>721</v>
      </c>
      <c r="H772" s="10" t="s">
        <v>10</v>
      </c>
      <c r="I772" s="6">
        <v>1</v>
      </c>
      <c r="J772" s="36" t="s">
        <v>17</v>
      </c>
      <c r="K772" s="3"/>
      <c r="L772" s="3"/>
      <c r="M772" s="3"/>
    </row>
    <row r="773" spans="1:18" hidden="1" x14ac:dyDescent="0.2">
      <c r="A773" s="3" t="s">
        <v>60</v>
      </c>
      <c r="B773" s="3" t="s">
        <v>103</v>
      </c>
      <c r="C773" s="6">
        <v>909363</v>
      </c>
      <c r="D773" s="7" t="s">
        <v>326</v>
      </c>
      <c r="E773" s="7" t="s">
        <v>193</v>
      </c>
      <c r="F773" s="12" t="str">
        <f t="shared" ref="F773:F836" si="20">D773&amp;" "&amp;E773</f>
        <v>Grose Sam</v>
      </c>
      <c r="G773" s="3">
        <v>721</v>
      </c>
      <c r="H773" s="8" t="s">
        <v>10</v>
      </c>
      <c r="I773" s="6">
        <v>2</v>
      </c>
      <c r="J773" s="36" t="s">
        <v>17</v>
      </c>
      <c r="K773" s="3"/>
      <c r="L773" s="3"/>
      <c r="M773" s="3"/>
    </row>
    <row r="774" spans="1:18" hidden="1" x14ac:dyDescent="0.2">
      <c r="A774" s="3" t="s">
        <v>31</v>
      </c>
      <c r="B774" s="19" t="s">
        <v>1225</v>
      </c>
      <c r="C774" s="6">
        <v>909363</v>
      </c>
      <c r="D774" s="7" t="s">
        <v>326</v>
      </c>
      <c r="E774" s="7" t="s">
        <v>193</v>
      </c>
      <c r="F774" s="12" t="str">
        <f t="shared" si="20"/>
        <v>Grose Sam</v>
      </c>
      <c r="G774" s="9">
        <v>721</v>
      </c>
      <c r="H774" s="10" t="s">
        <v>10</v>
      </c>
      <c r="I774" s="6">
        <v>9</v>
      </c>
      <c r="J774" s="36" t="s">
        <v>17</v>
      </c>
      <c r="K774" s="3"/>
      <c r="L774" s="3"/>
      <c r="M774" s="3"/>
    </row>
    <row r="775" spans="1:18" hidden="1" x14ac:dyDescent="0.2">
      <c r="A775" s="1" t="s">
        <v>107</v>
      </c>
      <c r="B775" s="4" t="s">
        <v>39</v>
      </c>
      <c r="C775" s="9">
        <v>909363</v>
      </c>
      <c r="D775" s="2" t="s">
        <v>326</v>
      </c>
      <c r="E775" s="10" t="s">
        <v>193</v>
      </c>
      <c r="F775" s="12" t="str">
        <f t="shared" si="20"/>
        <v>Grose Sam</v>
      </c>
      <c r="G775" s="9">
        <v>721</v>
      </c>
      <c r="H775" s="10" t="s">
        <v>10</v>
      </c>
      <c r="I775" s="1">
        <v>1</v>
      </c>
      <c r="J775" s="40" t="s">
        <v>62</v>
      </c>
      <c r="K775" s="1"/>
      <c r="L775" s="3"/>
      <c r="M775" s="3"/>
    </row>
    <row r="776" spans="1:18" hidden="1" x14ac:dyDescent="0.2">
      <c r="A776" s="1" t="s">
        <v>31</v>
      </c>
      <c r="B776" s="19" t="s">
        <v>1225</v>
      </c>
      <c r="C776" s="9">
        <v>909363</v>
      </c>
      <c r="D776" s="2" t="s">
        <v>326</v>
      </c>
      <c r="E776" s="10" t="s">
        <v>193</v>
      </c>
      <c r="F776" s="12" t="str">
        <f t="shared" si="20"/>
        <v>Grose Sam</v>
      </c>
      <c r="G776" s="6">
        <v>721</v>
      </c>
      <c r="H776" s="7" t="s">
        <v>10</v>
      </c>
      <c r="I776" s="1">
        <v>10</v>
      </c>
      <c r="J776" s="40" t="s">
        <v>62</v>
      </c>
      <c r="K776" s="1"/>
      <c r="L776" s="3"/>
      <c r="M776" s="3"/>
    </row>
    <row r="777" spans="1:18" hidden="1" x14ac:dyDescent="0.2">
      <c r="A777" s="31" t="s">
        <v>1271</v>
      </c>
      <c r="B777" s="34" t="s">
        <v>39</v>
      </c>
      <c r="C777" s="32">
        <v>909363</v>
      </c>
      <c r="D777" s="33" t="s">
        <v>326</v>
      </c>
      <c r="E777" s="7" t="s">
        <v>193</v>
      </c>
      <c r="F777" s="12" t="str">
        <f t="shared" si="20"/>
        <v>Grose Sam</v>
      </c>
      <c r="G777" s="32">
        <v>721</v>
      </c>
      <c r="H777" s="33" t="s">
        <v>10</v>
      </c>
      <c r="I777" s="32">
        <v>2</v>
      </c>
      <c r="J777" s="38" t="s">
        <v>1324</v>
      </c>
      <c r="K777" s="32"/>
      <c r="L777" s="3"/>
      <c r="M777" s="3"/>
      <c r="O777" s="1"/>
      <c r="P777" s="1"/>
      <c r="Q777" s="1"/>
      <c r="R777" s="1"/>
    </row>
    <row r="778" spans="1:18" hidden="1" x14ac:dyDescent="0.2">
      <c r="A778" s="31" t="s">
        <v>1266</v>
      </c>
      <c r="B778" s="3" t="s">
        <v>103</v>
      </c>
      <c r="C778" s="32">
        <v>909363</v>
      </c>
      <c r="D778" s="33" t="s">
        <v>326</v>
      </c>
      <c r="E778" s="7" t="s">
        <v>193</v>
      </c>
      <c r="F778" s="12" t="str">
        <f t="shared" si="20"/>
        <v>Grose Sam</v>
      </c>
      <c r="G778" s="32">
        <v>721</v>
      </c>
      <c r="H778" s="33" t="s">
        <v>10</v>
      </c>
      <c r="I778" s="32">
        <v>3</v>
      </c>
      <c r="J778" s="38" t="s">
        <v>1324</v>
      </c>
      <c r="K778" s="32"/>
      <c r="L778" s="3"/>
      <c r="M778" s="3"/>
      <c r="O778" s="1"/>
      <c r="P778" s="1"/>
      <c r="Q778" s="1"/>
      <c r="R778" s="1"/>
    </row>
    <row r="779" spans="1:18" hidden="1" x14ac:dyDescent="0.2">
      <c r="A779" s="31" t="s">
        <v>40</v>
      </c>
      <c r="B779" s="19" t="s">
        <v>1225</v>
      </c>
      <c r="C779" s="32">
        <v>909363</v>
      </c>
      <c r="D779" s="33" t="s">
        <v>326</v>
      </c>
      <c r="E779" s="7" t="s">
        <v>193</v>
      </c>
      <c r="F779" s="12" t="str">
        <f t="shared" si="20"/>
        <v>Grose Sam</v>
      </c>
      <c r="G779" s="32">
        <v>721</v>
      </c>
      <c r="H779" s="33" t="s">
        <v>10</v>
      </c>
      <c r="I779" s="32">
        <v>6</v>
      </c>
      <c r="J779" s="38" t="s">
        <v>1324</v>
      </c>
      <c r="K779" s="32"/>
      <c r="L779" s="3"/>
      <c r="M779" s="3"/>
      <c r="O779" s="1"/>
      <c r="P779" s="1"/>
      <c r="Q779" s="1"/>
      <c r="R779" s="1"/>
    </row>
    <row r="780" spans="1:18" hidden="1" x14ac:dyDescent="0.2">
      <c r="A780" s="3" t="s">
        <v>45</v>
      </c>
      <c r="B780" s="19" t="s">
        <v>104</v>
      </c>
      <c r="C780" s="3">
        <v>624934</v>
      </c>
      <c r="D780" s="8" t="s">
        <v>329</v>
      </c>
      <c r="E780" s="8" t="s">
        <v>330</v>
      </c>
      <c r="F780" s="12" t="str">
        <f t="shared" si="20"/>
        <v>Guagas Alexi</v>
      </c>
      <c r="G780" s="3">
        <v>721</v>
      </c>
      <c r="H780" s="8" t="s">
        <v>10</v>
      </c>
      <c r="I780" s="3">
        <v>5</v>
      </c>
      <c r="J780" s="36" t="s">
        <v>28</v>
      </c>
      <c r="K780" s="3"/>
      <c r="L780" s="3"/>
      <c r="M780" s="3"/>
    </row>
    <row r="781" spans="1:18" x14ac:dyDescent="0.2">
      <c r="A781" s="3"/>
      <c r="B781" s="19" t="s">
        <v>14</v>
      </c>
      <c r="C781" s="3"/>
      <c r="D781" s="3" t="s">
        <v>296</v>
      </c>
      <c r="E781" s="3" t="s">
        <v>297</v>
      </c>
      <c r="F781" s="12" t="str">
        <f t="shared" si="20"/>
        <v>Foster Rod</v>
      </c>
      <c r="G781" s="3">
        <v>721</v>
      </c>
      <c r="H781" s="8" t="s">
        <v>10</v>
      </c>
      <c r="I781" s="3">
        <v>4</v>
      </c>
      <c r="J781" s="36" t="s">
        <v>26</v>
      </c>
      <c r="K781" s="3"/>
      <c r="L781" s="3"/>
      <c r="M781" s="3"/>
    </row>
    <row r="782" spans="1:18" hidden="1" x14ac:dyDescent="0.2">
      <c r="A782" s="3"/>
      <c r="B782" s="19" t="s">
        <v>104</v>
      </c>
      <c r="C782" s="6">
        <v>572747</v>
      </c>
      <c r="D782" s="3" t="s">
        <v>332</v>
      </c>
      <c r="E782" s="7" t="s">
        <v>333</v>
      </c>
      <c r="F782" s="12" t="str">
        <f t="shared" si="20"/>
        <v>Gunatilake Padmal</v>
      </c>
      <c r="G782" s="3">
        <v>721</v>
      </c>
      <c r="H782" s="8" t="s">
        <v>10</v>
      </c>
      <c r="I782" s="3">
        <v>4</v>
      </c>
      <c r="J782" s="36" t="s">
        <v>11</v>
      </c>
      <c r="K782" s="3" t="s">
        <v>27</v>
      </c>
      <c r="L782" s="3"/>
      <c r="M782" s="3"/>
    </row>
    <row r="783" spans="1:18" hidden="1" x14ac:dyDescent="0.2">
      <c r="A783" s="3"/>
      <c r="B783" s="3" t="s">
        <v>103</v>
      </c>
      <c r="C783" s="6">
        <v>572747</v>
      </c>
      <c r="D783" s="3" t="s">
        <v>332</v>
      </c>
      <c r="E783" s="7" t="s">
        <v>333</v>
      </c>
      <c r="F783" s="12" t="str">
        <f t="shared" si="20"/>
        <v>Gunatilake Padmal</v>
      </c>
      <c r="G783" s="3">
        <v>721</v>
      </c>
      <c r="H783" s="8" t="s">
        <v>10</v>
      </c>
      <c r="I783" s="3">
        <v>5</v>
      </c>
      <c r="J783" s="36" t="s">
        <v>11</v>
      </c>
      <c r="K783" s="3" t="s">
        <v>27</v>
      </c>
      <c r="L783" s="1"/>
      <c r="M783" s="3"/>
    </row>
    <row r="784" spans="1:18" hidden="1" x14ac:dyDescent="0.2">
      <c r="A784" s="3"/>
      <c r="B784" s="19" t="s">
        <v>14</v>
      </c>
      <c r="C784" s="3">
        <v>572747</v>
      </c>
      <c r="D784" s="7" t="s">
        <v>332</v>
      </c>
      <c r="E784" s="7" t="s">
        <v>333</v>
      </c>
      <c r="F784" s="12" t="str">
        <f t="shared" si="20"/>
        <v>Gunatilake Padmal</v>
      </c>
      <c r="G784" s="3">
        <v>721</v>
      </c>
      <c r="H784" s="8" t="s">
        <v>10</v>
      </c>
      <c r="I784" s="3">
        <v>2</v>
      </c>
      <c r="J784" s="39" t="s">
        <v>22</v>
      </c>
      <c r="K784" s="3" t="s">
        <v>23</v>
      </c>
      <c r="L784" s="1"/>
      <c r="M784" s="1"/>
    </row>
    <row r="785" spans="1:13" hidden="1" x14ac:dyDescent="0.2">
      <c r="A785" s="3" t="s">
        <v>334</v>
      </c>
      <c r="B785" s="19" t="s">
        <v>14</v>
      </c>
      <c r="C785" s="3">
        <v>572747</v>
      </c>
      <c r="D785" s="7" t="s">
        <v>332</v>
      </c>
      <c r="E785" s="7" t="s">
        <v>333</v>
      </c>
      <c r="F785" s="12" t="str">
        <f t="shared" si="20"/>
        <v>Gunatilake Padmal</v>
      </c>
      <c r="G785" s="9">
        <v>721</v>
      </c>
      <c r="H785" s="10" t="s">
        <v>10</v>
      </c>
      <c r="I785" s="8">
        <v>10</v>
      </c>
      <c r="J785" s="36" t="s">
        <v>30</v>
      </c>
      <c r="K785" s="3"/>
      <c r="L785" s="1"/>
      <c r="M785" s="1"/>
    </row>
    <row r="786" spans="1:13" hidden="1" x14ac:dyDescent="0.2">
      <c r="A786" s="16" t="s">
        <v>102</v>
      </c>
      <c r="B786" s="3" t="s">
        <v>103</v>
      </c>
      <c r="C786" s="3">
        <v>572747</v>
      </c>
      <c r="D786" s="7" t="s">
        <v>332</v>
      </c>
      <c r="E786" s="7" t="s">
        <v>333</v>
      </c>
      <c r="F786" s="12" t="str">
        <f t="shared" si="20"/>
        <v>Gunatilake Padmal</v>
      </c>
      <c r="G786" s="3">
        <v>721</v>
      </c>
      <c r="H786" s="8" t="s">
        <v>10</v>
      </c>
      <c r="I786" s="8">
        <v>1</v>
      </c>
      <c r="J786" s="36" t="s">
        <v>30</v>
      </c>
      <c r="K786" s="3"/>
      <c r="L786" s="3"/>
      <c r="M786" s="3"/>
    </row>
    <row r="787" spans="1:13" hidden="1" x14ac:dyDescent="0.2">
      <c r="A787" s="3"/>
      <c r="B787" s="3" t="s">
        <v>25</v>
      </c>
      <c r="C787" s="3">
        <v>572747</v>
      </c>
      <c r="D787" s="7" t="s">
        <v>332</v>
      </c>
      <c r="E787" s="7" t="s">
        <v>333</v>
      </c>
      <c r="F787" s="12" t="str">
        <f t="shared" si="20"/>
        <v>Gunatilake Padmal</v>
      </c>
      <c r="G787" s="3">
        <v>721</v>
      </c>
      <c r="H787" s="8" t="s">
        <v>10</v>
      </c>
      <c r="I787" s="3">
        <v>9</v>
      </c>
      <c r="J787" s="36" t="s">
        <v>105</v>
      </c>
      <c r="K787" s="3"/>
      <c r="L787" s="3"/>
      <c r="M787" s="3"/>
    </row>
    <row r="788" spans="1:13" hidden="1" x14ac:dyDescent="0.2">
      <c r="A788" s="3"/>
      <c r="B788" s="22" t="s">
        <v>104</v>
      </c>
      <c r="C788" s="3">
        <v>572747</v>
      </c>
      <c r="D788" s="7" t="s">
        <v>332</v>
      </c>
      <c r="E788" s="7" t="s">
        <v>333</v>
      </c>
      <c r="F788" s="12" t="str">
        <f t="shared" si="20"/>
        <v>Gunatilake Padmal</v>
      </c>
      <c r="G788" s="3">
        <v>721</v>
      </c>
      <c r="H788" s="8" t="s">
        <v>10</v>
      </c>
      <c r="I788" s="3">
        <v>1</v>
      </c>
      <c r="J788" s="36" t="s">
        <v>105</v>
      </c>
      <c r="K788" s="3"/>
      <c r="L788" s="3"/>
      <c r="M788" s="3"/>
    </row>
    <row r="789" spans="1:13" hidden="1" x14ac:dyDescent="0.2">
      <c r="A789" s="3" t="s">
        <v>19</v>
      </c>
      <c r="B789" s="19" t="s">
        <v>14</v>
      </c>
      <c r="C789" s="3">
        <v>572747</v>
      </c>
      <c r="D789" s="7" t="s">
        <v>332</v>
      </c>
      <c r="E789" s="7" t="s">
        <v>333</v>
      </c>
      <c r="F789" s="12" t="str">
        <f t="shared" si="20"/>
        <v>Gunatilake Padmal</v>
      </c>
      <c r="G789" s="3">
        <v>721</v>
      </c>
      <c r="H789" s="8" t="s">
        <v>10</v>
      </c>
      <c r="I789" s="3">
        <v>7</v>
      </c>
      <c r="J789" s="36" t="s">
        <v>34</v>
      </c>
      <c r="K789" s="3"/>
      <c r="L789" s="3"/>
      <c r="M789" s="3"/>
    </row>
    <row r="790" spans="1:13" hidden="1" x14ac:dyDescent="0.2">
      <c r="A790" s="3" t="s">
        <v>43</v>
      </c>
      <c r="B790" s="19" t="s">
        <v>104</v>
      </c>
      <c r="C790" s="3">
        <v>572747</v>
      </c>
      <c r="D790" s="7" t="s">
        <v>332</v>
      </c>
      <c r="E790" s="7" t="s">
        <v>333</v>
      </c>
      <c r="F790" s="12" t="str">
        <f t="shared" si="20"/>
        <v>Gunatilake Padmal</v>
      </c>
      <c r="G790" s="3">
        <v>721</v>
      </c>
      <c r="H790" s="8" t="s">
        <v>10</v>
      </c>
      <c r="I790" s="3">
        <v>2</v>
      </c>
      <c r="J790" s="36" t="s">
        <v>34</v>
      </c>
      <c r="K790" s="3"/>
      <c r="L790" s="17"/>
      <c r="M790" s="3"/>
    </row>
    <row r="791" spans="1:13" hidden="1" x14ac:dyDescent="0.2">
      <c r="A791" s="3" t="s">
        <v>13</v>
      </c>
      <c r="B791" s="19" t="s">
        <v>14</v>
      </c>
      <c r="C791" s="9">
        <v>572747</v>
      </c>
      <c r="D791" s="7" t="s">
        <v>332</v>
      </c>
      <c r="E791" s="7" t="s">
        <v>333</v>
      </c>
      <c r="F791" s="12" t="str">
        <f t="shared" si="20"/>
        <v>Gunatilake Padmal</v>
      </c>
      <c r="G791" s="3">
        <v>721</v>
      </c>
      <c r="H791" s="8" t="s">
        <v>10</v>
      </c>
      <c r="I791" s="9">
        <v>2</v>
      </c>
      <c r="J791" s="37" t="s">
        <v>18</v>
      </c>
      <c r="K791" s="3"/>
      <c r="L791" s="3"/>
      <c r="M791" s="3"/>
    </row>
    <row r="792" spans="1:13" hidden="1" x14ac:dyDescent="0.2">
      <c r="A792" s="3" t="s">
        <v>56</v>
      </c>
      <c r="B792" s="19" t="s">
        <v>104</v>
      </c>
      <c r="C792" s="9">
        <v>572747</v>
      </c>
      <c r="D792" s="7" t="s">
        <v>332</v>
      </c>
      <c r="E792" s="7" t="s">
        <v>333</v>
      </c>
      <c r="F792" s="12" t="str">
        <f t="shared" si="20"/>
        <v>Gunatilake Padmal</v>
      </c>
      <c r="G792" s="3">
        <v>721</v>
      </c>
      <c r="H792" s="8" t="s">
        <v>10</v>
      </c>
      <c r="I792" s="9">
        <v>2</v>
      </c>
      <c r="J792" s="37" t="s">
        <v>18</v>
      </c>
      <c r="K792" s="3"/>
      <c r="L792" s="3"/>
      <c r="M792" s="3"/>
    </row>
    <row r="793" spans="1:13" hidden="1" x14ac:dyDescent="0.2">
      <c r="A793" s="3" t="s">
        <v>58</v>
      </c>
      <c r="B793" s="19" t="s">
        <v>104</v>
      </c>
      <c r="C793" s="6">
        <v>572747</v>
      </c>
      <c r="D793" s="7" t="s">
        <v>332</v>
      </c>
      <c r="E793" s="7" t="s">
        <v>333</v>
      </c>
      <c r="F793" s="12" t="str">
        <f t="shared" si="20"/>
        <v>Gunatilake Padmal</v>
      </c>
      <c r="G793" s="3">
        <v>721</v>
      </c>
      <c r="H793" s="8" t="s">
        <v>10</v>
      </c>
      <c r="I793" s="6">
        <v>7</v>
      </c>
      <c r="J793" s="36" t="s">
        <v>17</v>
      </c>
      <c r="K793" s="3"/>
      <c r="L793" s="3"/>
      <c r="M793" s="3"/>
    </row>
    <row r="794" spans="1:13" hidden="1" x14ac:dyDescent="0.2">
      <c r="A794" s="3" t="s">
        <v>60</v>
      </c>
      <c r="B794" s="3" t="s">
        <v>103</v>
      </c>
      <c r="C794" s="6">
        <v>572747</v>
      </c>
      <c r="D794" s="7" t="s">
        <v>332</v>
      </c>
      <c r="E794" s="7" t="s">
        <v>333</v>
      </c>
      <c r="F794" s="12" t="str">
        <f t="shared" si="20"/>
        <v>Gunatilake Padmal</v>
      </c>
      <c r="G794" s="9">
        <v>721</v>
      </c>
      <c r="H794" s="10" t="s">
        <v>10</v>
      </c>
      <c r="I794" s="6">
        <v>4</v>
      </c>
      <c r="J794" s="36" t="s">
        <v>17</v>
      </c>
      <c r="K794" s="3"/>
      <c r="L794" s="3"/>
      <c r="M794" s="3"/>
    </row>
    <row r="795" spans="1:13" hidden="1" x14ac:dyDescent="0.2">
      <c r="A795" s="1" t="s">
        <v>60</v>
      </c>
      <c r="B795" s="3" t="s">
        <v>103</v>
      </c>
      <c r="C795" s="3">
        <v>572747</v>
      </c>
      <c r="D795" s="2" t="s">
        <v>332</v>
      </c>
      <c r="E795" s="7" t="s">
        <v>333</v>
      </c>
      <c r="F795" s="12" t="str">
        <f t="shared" si="20"/>
        <v>Gunatilake Padmal</v>
      </c>
      <c r="G795" s="3">
        <v>721</v>
      </c>
      <c r="H795" s="8" t="s">
        <v>10</v>
      </c>
      <c r="I795" s="1">
        <v>13</v>
      </c>
      <c r="J795" s="40" t="s">
        <v>62</v>
      </c>
      <c r="K795" s="1"/>
      <c r="L795" s="3"/>
      <c r="M795" s="3"/>
    </row>
    <row r="796" spans="1:13" hidden="1" x14ac:dyDescent="0.2">
      <c r="A796" s="31" t="s">
        <v>1271</v>
      </c>
      <c r="B796" s="34" t="s">
        <v>39</v>
      </c>
      <c r="C796" s="32">
        <v>572747</v>
      </c>
      <c r="D796" s="33" t="s">
        <v>332</v>
      </c>
      <c r="E796" s="7" t="s">
        <v>333</v>
      </c>
      <c r="F796" s="12" t="str">
        <f t="shared" si="20"/>
        <v>Gunatilake Padmal</v>
      </c>
      <c r="G796" s="32">
        <v>721</v>
      </c>
      <c r="H796" s="33" t="s">
        <v>10</v>
      </c>
      <c r="I796" s="32">
        <v>3</v>
      </c>
      <c r="J796" s="38" t="s">
        <v>1324</v>
      </c>
      <c r="K796" s="32"/>
      <c r="L796" s="3"/>
      <c r="M796" s="3"/>
    </row>
    <row r="797" spans="1:13" hidden="1" x14ac:dyDescent="0.2">
      <c r="A797" s="31" t="s">
        <v>1266</v>
      </c>
      <c r="B797" s="3" t="s">
        <v>103</v>
      </c>
      <c r="C797" s="32">
        <v>572747</v>
      </c>
      <c r="D797" s="33" t="s">
        <v>332</v>
      </c>
      <c r="E797" s="7" t="s">
        <v>333</v>
      </c>
      <c r="F797" s="12" t="str">
        <f t="shared" si="20"/>
        <v>Gunatilake Padmal</v>
      </c>
      <c r="G797" s="32">
        <v>721</v>
      </c>
      <c r="H797" s="33" t="s">
        <v>10</v>
      </c>
      <c r="I797" s="32">
        <v>10</v>
      </c>
      <c r="J797" s="38" t="s">
        <v>1324</v>
      </c>
      <c r="K797" s="32"/>
      <c r="L797" s="3"/>
      <c r="M797" s="3"/>
    </row>
    <row r="798" spans="1:13" hidden="1" x14ac:dyDescent="0.2">
      <c r="A798" s="3"/>
      <c r="B798" s="19" t="s">
        <v>1225</v>
      </c>
      <c r="C798" s="3"/>
      <c r="D798" s="12" t="s">
        <v>335</v>
      </c>
      <c r="E798" s="12" t="s">
        <v>336</v>
      </c>
      <c r="F798" s="12" t="str">
        <f t="shared" si="20"/>
        <v>Gwodz Jesse</v>
      </c>
      <c r="G798" s="9">
        <v>721</v>
      </c>
      <c r="H798" s="10" t="s">
        <v>10</v>
      </c>
      <c r="I798" s="13">
        <v>1</v>
      </c>
      <c r="J798" s="41" t="s">
        <v>22</v>
      </c>
      <c r="K798" s="3" t="s">
        <v>12</v>
      </c>
      <c r="L798" s="3"/>
      <c r="M798" s="3"/>
    </row>
    <row r="799" spans="1:13" hidden="1" x14ac:dyDescent="0.2">
      <c r="A799" s="3" t="s">
        <v>44</v>
      </c>
      <c r="B799" s="19" t="s">
        <v>104</v>
      </c>
      <c r="C799" s="3"/>
      <c r="D799" s="3" t="s">
        <v>337</v>
      </c>
      <c r="E799" s="3" t="s">
        <v>263</v>
      </c>
      <c r="F799" s="12" t="str">
        <f t="shared" si="20"/>
        <v>Hadfield Peter</v>
      </c>
      <c r="G799" s="3">
        <v>721</v>
      </c>
      <c r="H799" s="8" t="s">
        <v>10</v>
      </c>
      <c r="I799" s="3">
        <v>8</v>
      </c>
      <c r="J799" s="36" t="s">
        <v>24</v>
      </c>
      <c r="K799" s="3"/>
      <c r="L799" s="3"/>
      <c r="M799" s="3"/>
    </row>
    <row r="800" spans="1:13" hidden="1" x14ac:dyDescent="0.2">
      <c r="A800" s="3" t="s">
        <v>37</v>
      </c>
      <c r="B800" s="3" t="s">
        <v>103</v>
      </c>
      <c r="C800" s="3"/>
      <c r="D800" s="3" t="s">
        <v>337</v>
      </c>
      <c r="E800" s="3" t="s">
        <v>263</v>
      </c>
      <c r="F800" s="12" t="str">
        <f t="shared" si="20"/>
        <v>Hadfield Peter</v>
      </c>
      <c r="G800" s="3">
        <v>721</v>
      </c>
      <c r="H800" s="8" t="s">
        <v>10</v>
      </c>
      <c r="I800" s="3">
        <v>7</v>
      </c>
      <c r="J800" s="36" t="s">
        <v>24</v>
      </c>
      <c r="K800" s="3"/>
      <c r="L800" s="3"/>
      <c r="M800" s="3"/>
    </row>
    <row r="801" spans="1:13" hidden="1" x14ac:dyDescent="0.2">
      <c r="A801" s="3" t="s">
        <v>19</v>
      </c>
      <c r="B801" s="19" t="s">
        <v>14</v>
      </c>
      <c r="C801" s="3">
        <v>628297</v>
      </c>
      <c r="D801" s="8" t="s">
        <v>338</v>
      </c>
      <c r="E801" s="8" t="s">
        <v>339</v>
      </c>
      <c r="F801" s="12" t="str">
        <f t="shared" si="20"/>
        <v>Hamilton Jamie</v>
      </c>
      <c r="G801" s="9">
        <v>721</v>
      </c>
      <c r="H801" s="10" t="s">
        <v>10</v>
      </c>
      <c r="I801" s="3">
        <v>3</v>
      </c>
      <c r="J801" s="36" t="s">
        <v>35</v>
      </c>
      <c r="K801" s="3"/>
      <c r="L801" s="3"/>
      <c r="M801" s="3"/>
    </row>
    <row r="802" spans="1:13" hidden="1" x14ac:dyDescent="0.2">
      <c r="A802" s="3" t="s">
        <v>13</v>
      </c>
      <c r="B802" s="19" t="s">
        <v>14</v>
      </c>
      <c r="C802" s="9">
        <v>628297</v>
      </c>
      <c r="D802" s="10" t="s">
        <v>338</v>
      </c>
      <c r="E802" s="10" t="s">
        <v>339</v>
      </c>
      <c r="F802" s="12" t="str">
        <f t="shared" si="20"/>
        <v>Hamilton Jamie</v>
      </c>
      <c r="G802" s="6">
        <v>721</v>
      </c>
      <c r="H802" s="7" t="s">
        <v>10</v>
      </c>
      <c r="I802" s="9">
        <v>7</v>
      </c>
      <c r="J802" s="37" t="s">
        <v>18</v>
      </c>
      <c r="K802" s="3"/>
      <c r="L802" s="3"/>
      <c r="M802" s="3"/>
    </row>
    <row r="803" spans="1:13" hidden="1" x14ac:dyDescent="0.2">
      <c r="A803" s="3" t="s">
        <v>13</v>
      </c>
      <c r="B803" s="19" t="s">
        <v>14</v>
      </c>
      <c r="C803" s="6">
        <v>628297</v>
      </c>
      <c r="D803" s="7" t="s">
        <v>338</v>
      </c>
      <c r="E803" s="7" t="s">
        <v>339</v>
      </c>
      <c r="F803" s="12" t="str">
        <f t="shared" si="20"/>
        <v>Hamilton Jamie</v>
      </c>
      <c r="G803" s="6">
        <v>721</v>
      </c>
      <c r="H803" s="3" t="s">
        <v>10</v>
      </c>
      <c r="I803" s="6">
        <v>11</v>
      </c>
      <c r="J803" s="36" t="s">
        <v>17</v>
      </c>
      <c r="K803" s="3"/>
      <c r="L803" s="3"/>
      <c r="M803" s="3"/>
    </row>
    <row r="804" spans="1:13" hidden="1" x14ac:dyDescent="0.2">
      <c r="A804" s="1" t="s">
        <v>13</v>
      </c>
      <c r="B804" s="4" t="s">
        <v>14</v>
      </c>
      <c r="C804" s="3">
        <v>628297</v>
      </c>
      <c r="D804" s="8" t="s">
        <v>338</v>
      </c>
      <c r="E804" s="8" t="s">
        <v>339</v>
      </c>
      <c r="F804" s="12" t="str">
        <f t="shared" si="20"/>
        <v>Hamilton Jamie</v>
      </c>
      <c r="G804" s="3">
        <v>721</v>
      </c>
      <c r="H804" s="8" t="s">
        <v>10</v>
      </c>
      <c r="I804" s="1">
        <v>10</v>
      </c>
      <c r="J804" s="40" t="s">
        <v>62</v>
      </c>
      <c r="K804" s="1"/>
      <c r="L804" s="3"/>
      <c r="M804" s="3"/>
    </row>
    <row r="805" spans="1:13" hidden="1" x14ac:dyDescent="0.2">
      <c r="A805" s="3" t="s">
        <v>110</v>
      </c>
      <c r="B805" s="19" t="s">
        <v>14</v>
      </c>
      <c r="C805" s="3"/>
      <c r="D805" s="3" t="s">
        <v>338</v>
      </c>
      <c r="E805" s="3" t="s">
        <v>340</v>
      </c>
      <c r="F805" s="12" t="str">
        <f t="shared" si="20"/>
        <v>Hamilton R</v>
      </c>
      <c r="G805" s="3">
        <v>721</v>
      </c>
      <c r="H805" s="8" t="s">
        <v>10</v>
      </c>
      <c r="I805" s="3">
        <v>1</v>
      </c>
      <c r="J805" s="36" t="s">
        <v>11</v>
      </c>
      <c r="K805" s="3"/>
      <c r="L805" s="15"/>
      <c r="M805" s="3"/>
    </row>
    <row r="806" spans="1:13" hidden="1" x14ac:dyDescent="0.2">
      <c r="A806" s="3"/>
      <c r="B806" s="19" t="s">
        <v>104</v>
      </c>
      <c r="C806" s="3"/>
      <c r="D806" s="3" t="s">
        <v>338</v>
      </c>
      <c r="E806" s="3" t="s">
        <v>340</v>
      </c>
      <c r="F806" s="12" t="str">
        <f t="shared" si="20"/>
        <v>Hamilton R</v>
      </c>
      <c r="G806" s="3">
        <v>721</v>
      </c>
      <c r="H806" s="8" t="s">
        <v>10</v>
      </c>
      <c r="I806" s="3">
        <v>1</v>
      </c>
      <c r="J806" s="36" t="s">
        <v>11</v>
      </c>
      <c r="K806" s="3" t="s">
        <v>27</v>
      </c>
      <c r="L806" s="3"/>
      <c r="M806" s="3"/>
    </row>
    <row r="807" spans="1:13" hidden="1" x14ac:dyDescent="0.2">
      <c r="A807" s="3" t="s">
        <v>111</v>
      </c>
      <c r="B807" s="19" t="s">
        <v>104</v>
      </c>
      <c r="C807" s="8"/>
      <c r="D807" s="3" t="s">
        <v>338</v>
      </c>
      <c r="E807" s="3" t="s">
        <v>340</v>
      </c>
      <c r="F807" s="12" t="str">
        <f t="shared" si="20"/>
        <v>Hamilton R</v>
      </c>
      <c r="G807" s="9">
        <v>721</v>
      </c>
      <c r="H807" s="10" t="s">
        <v>10</v>
      </c>
      <c r="I807" s="8">
        <v>1</v>
      </c>
      <c r="J807" s="36" t="s">
        <v>30</v>
      </c>
      <c r="K807" s="3"/>
      <c r="L807" s="3"/>
      <c r="M807" s="3"/>
    </row>
    <row r="808" spans="1:13" hidden="1" x14ac:dyDescent="0.2">
      <c r="A808" s="3" t="s">
        <v>36</v>
      </c>
      <c r="B808" s="3" t="s">
        <v>103</v>
      </c>
      <c r="C808" s="3">
        <v>618946</v>
      </c>
      <c r="D808" s="8" t="s">
        <v>338</v>
      </c>
      <c r="E808" s="8" t="s">
        <v>193</v>
      </c>
      <c r="F808" s="12" t="str">
        <f t="shared" si="20"/>
        <v>Hamilton Sam</v>
      </c>
      <c r="G808" s="3">
        <v>721</v>
      </c>
      <c r="H808" s="8" t="s">
        <v>10</v>
      </c>
      <c r="I808" s="3">
        <v>1</v>
      </c>
      <c r="J808" s="36" t="s">
        <v>28</v>
      </c>
      <c r="K808" s="3"/>
      <c r="L808" s="3"/>
      <c r="M808" s="3"/>
    </row>
    <row r="809" spans="1:13" hidden="1" x14ac:dyDescent="0.2">
      <c r="A809" s="3" t="s">
        <v>19</v>
      </c>
      <c r="B809" s="19" t="s">
        <v>14</v>
      </c>
      <c r="C809" s="3">
        <v>618946</v>
      </c>
      <c r="D809" s="8" t="s">
        <v>338</v>
      </c>
      <c r="E809" s="8" t="s">
        <v>193</v>
      </c>
      <c r="F809" s="12" t="str">
        <f t="shared" si="20"/>
        <v>Hamilton Sam</v>
      </c>
      <c r="G809" s="3">
        <v>721</v>
      </c>
      <c r="H809" s="8" t="s">
        <v>10</v>
      </c>
      <c r="I809" s="3">
        <v>1</v>
      </c>
      <c r="J809" s="36" t="s">
        <v>34</v>
      </c>
      <c r="K809" s="3"/>
      <c r="L809" s="3"/>
      <c r="M809" s="3"/>
    </row>
    <row r="810" spans="1:13" hidden="1" x14ac:dyDescent="0.2">
      <c r="A810" s="3" t="s">
        <v>43</v>
      </c>
      <c r="B810" s="19" t="s">
        <v>104</v>
      </c>
      <c r="C810" s="3">
        <v>618946</v>
      </c>
      <c r="D810" s="8" t="s">
        <v>338</v>
      </c>
      <c r="E810" s="8" t="s">
        <v>193</v>
      </c>
      <c r="F810" s="12" t="str">
        <f t="shared" si="20"/>
        <v>Hamilton Sam</v>
      </c>
      <c r="G810" s="3">
        <v>721</v>
      </c>
      <c r="H810" s="8" t="s">
        <v>10</v>
      </c>
      <c r="I810" s="3">
        <v>1</v>
      </c>
      <c r="J810" s="36" t="s">
        <v>34</v>
      </c>
      <c r="K810" s="3"/>
      <c r="L810" s="3"/>
      <c r="M810" s="3"/>
    </row>
    <row r="811" spans="1:13" hidden="1" x14ac:dyDescent="0.2">
      <c r="A811" s="3" t="s">
        <v>45</v>
      </c>
      <c r="B811" s="19" t="s">
        <v>104</v>
      </c>
      <c r="C811" s="3">
        <v>618946</v>
      </c>
      <c r="D811" s="8" t="s">
        <v>338</v>
      </c>
      <c r="E811" s="8" t="s">
        <v>341</v>
      </c>
      <c r="F811" s="12" t="str">
        <f t="shared" si="20"/>
        <v>Hamilton Sam X</v>
      </c>
      <c r="G811" s="3">
        <v>721</v>
      </c>
      <c r="H811" s="8" t="s">
        <v>10</v>
      </c>
      <c r="I811" s="3">
        <v>5</v>
      </c>
      <c r="J811" s="36" t="s">
        <v>28</v>
      </c>
      <c r="K811" s="3"/>
      <c r="L811" s="3"/>
      <c r="M811" s="3"/>
    </row>
    <row r="812" spans="1:13" hidden="1" x14ac:dyDescent="0.2">
      <c r="A812" s="3" t="s">
        <v>110</v>
      </c>
      <c r="B812" s="19" t="s">
        <v>14</v>
      </c>
      <c r="C812" s="3"/>
      <c r="D812" s="3" t="s">
        <v>342</v>
      </c>
      <c r="E812" s="3" t="s">
        <v>226</v>
      </c>
      <c r="F812" s="12" t="str">
        <f t="shared" si="20"/>
        <v>Harmon M</v>
      </c>
      <c r="G812" s="3">
        <v>721</v>
      </c>
      <c r="H812" s="8" t="s">
        <v>10</v>
      </c>
      <c r="I812" s="3">
        <v>2</v>
      </c>
      <c r="J812" s="36" t="s">
        <v>11</v>
      </c>
      <c r="K812" s="3"/>
      <c r="L812" s="3"/>
      <c r="M812" s="3"/>
    </row>
    <row r="813" spans="1:13" hidden="1" x14ac:dyDescent="0.2">
      <c r="A813" s="3"/>
      <c r="B813" s="19" t="s">
        <v>1225</v>
      </c>
      <c r="C813" s="3"/>
      <c r="D813" s="12" t="s">
        <v>343</v>
      </c>
      <c r="E813" s="12" t="s">
        <v>344</v>
      </c>
      <c r="F813" s="12" t="str">
        <f t="shared" si="20"/>
        <v>Hashan Amande</v>
      </c>
      <c r="G813" s="3">
        <v>721</v>
      </c>
      <c r="H813" s="8" t="s">
        <v>10</v>
      </c>
      <c r="I813" s="13">
        <v>6</v>
      </c>
      <c r="J813" s="41" t="s">
        <v>105</v>
      </c>
      <c r="K813" s="3" t="s">
        <v>12</v>
      </c>
      <c r="L813" s="3"/>
      <c r="M813" s="3"/>
    </row>
    <row r="814" spans="1:13" hidden="1" x14ac:dyDescent="0.2">
      <c r="A814" s="3"/>
      <c r="B814" s="19" t="s">
        <v>1225</v>
      </c>
      <c r="C814" s="3"/>
      <c r="D814" s="12" t="s">
        <v>345</v>
      </c>
      <c r="E814" s="12" t="s">
        <v>346</v>
      </c>
      <c r="F814" s="12" t="str">
        <f t="shared" si="20"/>
        <v>Hassold Greg</v>
      </c>
      <c r="G814" s="3">
        <v>721</v>
      </c>
      <c r="H814" s="8" t="s">
        <v>10</v>
      </c>
      <c r="I814" s="18">
        <v>10</v>
      </c>
      <c r="J814" s="39" t="s">
        <v>82</v>
      </c>
      <c r="K814" s="3" t="s">
        <v>12</v>
      </c>
      <c r="L814" s="3"/>
      <c r="M814" s="3"/>
    </row>
    <row r="815" spans="1:13" hidden="1" x14ac:dyDescent="0.2">
      <c r="A815" s="3" t="s">
        <v>44</v>
      </c>
      <c r="B815" s="19" t="s">
        <v>104</v>
      </c>
      <c r="C815" s="3"/>
      <c r="D815" s="3" t="s">
        <v>345</v>
      </c>
      <c r="E815" s="3" t="s">
        <v>346</v>
      </c>
      <c r="F815" s="12" t="str">
        <f t="shared" si="20"/>
        <v>Hassold Greg</v>
      </c>
      <c r="G815" s="3">
        <v>721</v>
      </c>
      <c r="H815" s="8" t="s">
        <v>10</v>
      </c>
      <c r="I815" s="3"/>
      <c r="J815" s="36" t="s">
        <v>55</v>
      </c>
      <c r="K815" s="3" t="s">
        <v>27</v>
      </c>
      <c r="L815" s="3"/>
      <c r="M815" s="3"/>
    </row>
    <row r="816" spans="1:13" hidden="1" x14ac:dyDescent="0.2">
      <c r="A816" s="3" t="s">
        <v>51</v>
      </c>
      <c r="B816" s="19" t="s">
        <v>1225</v>
      </c>
      <c r="C816" s="11"/>
      <c r="D816" s="12" t="s">
        <v>345</v>
      </c>
      <c r="E816" s="12" t="s">
        <v>346</v>
      </c>
      <c r="F816" s="12" t="str">
        <f t="shared" si="20"/>
        <v>Hassold Greg</v>
      </c>
      <c r="G816" s="9">
        <v>721</v>
      </c>
      <c r="H816" s="10" t="s">
        <v>10</v>
      </c>
      <c r="I816" s="18">
        <v>10</v>
      </c>
      <c r="J816" s="39" t="s">
        <v>81</v>
      </c>
      <c r="K816" s="3" t="s">
        <v>12</v>
      </c>
      <c r="L816" s="1"/>
      <c r="M816" s="3"/>
    </row>
    <row r="817" spans="1:14" hidden="1" x14ac:dyDescent="0.2">
      <c r="A817" s="11" t="s">
        <v>7</v>
      </c>
      <c r="B817" s="1" t="s">
        <v>1225</v>
      </c>
      <c r="C817" s="1"/>
      <c r="D817" s="12" t="s">
        <v>345</v>
      </c>
      <c r="E817" s="12" t="s">
        <v>346</v>
      </c>
      <c r="F817" s="12" t="str">
        <f t="shared" si="20"/>
        <v>Hassold Greg</v>
      </c>
      <c r="G817" s="3">
        <v>721</v>
      </c>
      <c r="H817" s="8" t="s">
        <v>10</v>
      </c>
      <c r="I817" s="18">
        <v>10</v>
      </c>
      <c r="J817" s="39" t="s">
        <v>52</v>
      </c>
      <c r="K817" s="3" t="s">
        <v>12</v>
      </c>
      <c r="L817" s="3"/>
      <c r="M817" s="3"/>
      <c r="N817" s="1"/>
    </row>
    <row r="818" spans="1:14" hidden="1" x14ac:dyDescent="0.2">
      <c r="A818" s="3"/>
      <c r="B818" s="19" t="s">
        <v>1225</v>
      </c>
      <c r="C818" s="3">
        <v>742455</v>
      </c>
      <c r="D818" s="12" t="s">
        <v>347</v>
      </c>
      <c r="E818" s="12" t="s">
        <v>132</v>
      </c>
      <c r="F818" s="12" t="str">
        <f t="shared" si="20"/>
        <v>Hawkins Andrew</v>
      </c>
      <c r="G818" s="3">
        <v>721</v>
      </c>
      <c r="H818" s="8" t="s">
        <v>10</v>
      </c>
      <c r="I818" s="18">
        <v>1</v>
      </c>
      <c r="J818" s="39" t="s">
        <v>50</v>
      </c>
      <c r="K818" s="3" t="s">
        <v>12</v>
      </c>
      <c r="L818" s="3"/>
      <c r="M818" s="3"/>
    </row>
    <row r="819" spans="1:14" hidden="1" x14ac:dyDescent="0.2">
      <c r="A819" s="3" t="s">
        <v>44</v>
      </c>
      <c r="B819" s="19" t="s">
        <v>104</v>
      </c>
      <c r="C819" s="3">
        <v>742455</v>
      </c>
      <c r="D819" s="3" t="s">
        <v>347</v>
      </c>
      <c r="E819" s="3" t="s">
        <v>132</v>
      </c>
      <c r="F819" s="12" t="str">
        <f t="shared" si="20"/>
        <v>Hawkins Andrew</v>
      </c>
      <c r="G819" s="3">
        <v>721</v>
      </c>
      <c r="H819" s="8" t="s">
        <v>10</v>
      </c>
      <c r="I819" s="3">
        <v>5</v>
      </c>
      <c r="J819" s="36" t="s">
        <v>55</v>
      </c>
      <c r="K819" s="3" t="s">
        <v>27</v>
      </c>
      <c r="L819" s="3"/>
      <c r="M819" s="3"/>
    </row>
    <row r="820" spans="1:14" hidden="1" x14ac:dyDescent="0.2">
      <c r="A820" s="3" t="s">
        <v>53</v>
      </c>
      <c r="B820" s="3" t="s">
        <v>103</v>
      </c>
      <c r="C820" s="3">
        <v>742455</v>
      </c>
      <c r="D820" s="3" t="s">
        <v>347</v>
      </c>
      <c r="E820" s="3" t="s">
        <v>132</v>
      </c>
      <c r="F820" s="12" t="str">
        <f t="shared" si="20"/>
        <v>Hawkins Andrew</v>
      </c>
      <c r="G820" s="3">
        <v>721</v>
      </c>
      <c r="H820" s="8" t="s">
        <v>10</v>
      </c>
      <c r="I820" s="3">
        <v>6</v>
      </c>
      <c r="J820" s="36" t="s">
        <v>55</v>
      </c>
      <c r="K820" s="3" t="s">
        <v>27</v>
      </c>
      <c r="L820" s="3"/>
      <c r="M820" s="3"/>
    </row>
    <row r="821" spans="1:14" hidden="1" x14ac:dyDescent="0.2">
      <c r="A821" s="3" t="s">
        <v>44</v>
      </c>
      <c r="B821" s="19" t="s">
        <v>104</v>
      </c>
      <c r="C821" s="3">
        <v>742455</v>
      </c>
      <c r="D821" s="3" t="s">
        <v>347</v>
      </c>
      <c r="E821" s="3" t="s">
        <v>132</v>
      </c>
      <c r="F821" s="12" t="str">
        <f t="shared" si="20"/>
        <v>Hawkins Andrew</v>
      </c>
      <c r="G821" s="3">
        <v>721</v>
      </c>
      <c r="H821" s="8" t="s">
        <v>10</v>
      </c>
      <c r="I821" s="3">
        <v>1</v>
      </c>
      <c r="J821" s="36" t="s">
        <v>68</v>
      </c>
      <c r="K821" s="3" t="s">
        <v>27</v>
      </c>
      <c r="L821" s="3"/>
      <c r="M821" s="3"/>
    </row>
    <row r="822" spans="1:14" hidden="1" x14ac:dyDescent="0.2">
      <c r="A822" s="3" t="s">
        <v>37</v>
      </c>
      <c r="B822" s="3" t="s">
        <v>103</v>
      </c>
      <c r="C822" s="3">
        <v>742455</v>
      </c>
      <c r="D822" s="3" t="s">
        <v>347</v>
      </c>
      <c r="E822" s="3" t="s">
        <v>132</v>
      </c>
      <c r="F822" s="12" t="str">
        <f t="shared" si="20"/>
        <v>Hawkins Andrew</v>
      </c>
      <c r="G822" s="9">
        <v>721</v>
      </c>
      <c r="H822" s="10" t="s">
        <v>10</v>
      </c>
      <c r="I822" s="3">
        <v>9</v>
      </c>
      <c r="J822" s="36" t="s">
        <v>68</v>
      </c>
      <c r="K822" s="3" t="s">
        <v>27</v>
      </c>
      <c r="L822" s="1"/>
      <c r="M822" s="3"/>
    </row>
    <row r="823" spans="1:14" hidden="1" x14ac:dyDescent="0.2">
      <c r="A823" s="3" t="s">
        <v>37</v>
      </c>
      <c r="B823" s="3" t="s">
        <v>103</v>
      </c>
      <c r="C823" s="3">
        <v>742455</v>
      </c>
      <c r="D823" s="3" t="s">
        <v>347</v>
      </c>
      <c r="E823" s="3" t="s">
        <v>132</v>
      </c>
      <c r="F823" s="12" t="str">
        <f t="shared" si="20"/>
        <v>Hawkins Andrew</v>
      </c>
      <c r="G823" s="3">
        <v>721</v>
      </c>
      <c r="H823" s="8" t="s">
        <v>10</v>
      </c>
      <c r="I823" s="3">
        <v>11</v>
      </c>
      <c r="J823" s="36" t="s">
        <v>24</v>
      </c>
      <c r="K823" s="3"/>
      <c r="L823" s="3"/>
      <c r="M823" s="3"/>
    </row>
    <row r="824" spans="1:14" hidden="1" x14ac:dyDescent="0.2">
      <c r="A824" s="3"/>
      <c r="B824" s="19" t="s">
        <v>104</v>
      </c>
      <c r="C824" s="3">
        <v>742455</v>
      </c>
      <c r="D824" s="3" t="s">
        <v>347</v>
      </c>
      <c r="E824" s="3" t="s">
        <v>132</v>
      </c>
      <c r="F824" s="12" t="str">
        <f t="shared" si="20"/>
        <v>Hawkins Andrew</v>
      </c>
      <c r="G824" s="3">
        <v>721</v>
      </c>
      <c r="H824" s="8" t="s">
        <v>10</v>
      </c>
      <c r="I824" s="3">
        <v>4</v>
      </c>
      <c r="J824" s="36" t="s">
        <v>11</v>
      </c>
      <c r="K824" s="3" t="s">
        <v>27</v>
      </c>
      <c r="L824" s="3"/>
      <c r="M824" s="3"/>
    </row>
    <row r="825" spans="1:14" hidden="1" x14ac:dyDescent="0.2">
      <c r="A825" s="3"/>
      <c r="B825" s="3" t="s">
        <v>103</v>
      </c>
      <c r="C825" s="3">
        <v>742455</v>
      </c>
      <c r="D825" s="3" t="s">
        <v>347</v>
      </c>
      <c r="E825" s="3" t="s">
        <v>132</v>
      </c>
      <c r="F825" s="12" t="str">
        <f t="shared" si="20"/>
        <v>Hawkins Andrew</v>
      </c>
      <c r="G825" s="9">
        <v>721</v>
      </c>
      <c r="H825" s="10" t="s">
        <v>10</v>
      </c>
      <c r="I825" s="3">
        <v>1</v>
      </c>
      <c r="J825" s="36" t="s">
        <v>11</v>
      </c>
      <c r="K825" s="3" t="s">
        <v>27</v>
      </c>
      <c r="L825" s="3"/>
      <c r="M825" s="1"/>
    </row>
    <row r="826" spans="1:14" hidden="1" x14ac:dyDescent="0.2">
      <c r="A826" s="3" t="s">
        <v>114</v>
      </c>
      <c r="B826" s="19" t="s">
        <v>115</v>
      </c>
      <c r="C826" s="3">
        <v>742455</v>
      </c>
      <c r="D826" s="3" t="s">
        <v>347</v>
      </c>
      <c r="E826" s="3" t="s">
        <v>132</v>
      </c>
      <c r="F826" s="12" t="str">
        <f t="shared" si="20"/>
        <v>Hawkins Andrew</v>
      </c>
      <c r="G826" s="3">
        <v>721</v>
      </c>
      <c r="H826" s="8" t="s">
        <v>10</v>
      </c>
      <c r="I826" s="3">
        <v>1</v>
      </c>
      <c r="J826" s="36" t="s">
        <v>28</v>
      </c>
      <c r="K826" s="3"/>
      <c r="L826" s="3"/>
      <c r="M826" s="3"/>
    </row>
    <row r="827" spans="1:14" hidden="1" x14ac:dyDescent="0.2">
      <c r="A827" s="3" t="s">
        <v>114</v>
      </c>
      <c r="B827" s="19" t="s">
        <v>115</v>
      </c>
      <c r="C827" s="3">
        <v>742455</v>
      </c>
      <c r="D827" s="8" t="s">
        <v>347</v>
      </c>
      <c r="E827" s="8" t="s">
        <v>132</v>
      </c>
      <c r="F827" s="12" t="str">
        <f t="shared" si="20"/>
        <v>Hawkins Andrew</v>
      </c>
      <c r="G827" s="9">
        <v>721</v>
      </c>
      <c r="H827" s="10" t="s">
        <v>10</v>
      </c>
      <c r="I827" s="3">
        <v>4</v>
      </c>
      <c r="J827" s="36" t="s">
        <v>34</v>
      </c>
      <c r="K827" s="3"/>
      <c r="L827" s="3"/>
      <c r="M827" s="3"/>
    </row>
    <row r="828" spans="1:14" hidden="1" x14ac:dyDescent="0.2">
      <c r="A828" s="3" t="s">
        <v>114</v>
      </c>
      <c r="B828" s="19" t="s">
        <v>115</v>
      </c>
      <c r="C828" s="3">
        <v>742455</v>
      </c>
      <c r="D828" s="8" t="s">
        <v>347</v>
      </c>
      <c r="E828" s="8" t="s">
        <v>132</v>
      </c>
      <c r="F828" s="12" t="str">
        <f t="shared" si="20"/>
        <v>Hawkins Andrew</v>
      </c>
      <c r="G828" s="3">
        <v>721</v>
      </c>
      <c r="H828" s="8" t="s">
        <v>10</v>
      </c>
      <c r="I828" s="3">
        <v>2</v>
      </c>
      <c r="J828" s="36" t="s">
        <v>18</v>
      </c>
      <c r="K828" s="3"/>
      <c r="L828" s="3"/>
      <c r="M828" s="3"/>
    </row>
    <row r="829" spans="1:14" hidden="1" x14ac:dyDescent="0.2">
      <c r="A829" s="3" t="s">
        <v>114</v>
      </c>
      <c r="B829" s="19" t="s">
        <v>115</v>
      </c>
      <c r="C829" s="3">
        <v>742455</v>
      </c>
      <c r="D829" s="8" t="s">
        <v>347</v>
      </c>
      <c r="E829" s="8" t="s">
        <v>132</v>
      </c>
      <c r="F829" s="12" t="str">
        <f t="shared" si="20"/>
        <v>Hawkins Andrew</v>
      </c>
      <c r="G829" s="3">
        <v>721</v>
      </c>
      <c r="H829" s="8" t="s">
        <v>10</v>
      </c>
      <c r="I829" s="3">
        <v>8</v>
      </c>
      <c r="J829" s="36" t="s">
        <v>17</v>
      </c>
      <c r="K829" s="3"/>
      <c r="L829" s="3"/>
      <c r="M829" s="3"/>
    </row>
    <row r="830" spans="1:14" hidden="1" x14ac:dyDescent="0.2">
      <c r="A830" s="1" t="s">
        <v>114</v>
      </c>
      <c r="B830" s="4" t="s">
        <v>115</v>
      </c>
      <c r="C830" s="3">
        <v>742455</v>
      </c>
      <c r="D830" s="3" t="s">
        <v>347</v>
      </c>
      <c r="E830" s="3" t="s">
        <v>132</v>
      </c>
      <c r="F830" s="12" t="str">
        <f t="shared" si="20"/>
        <v>Hawkins Andrew</v>
      </c>
      <c r="G830" s="3">
        <v>721</v>
      </c>
      <c r="H830" s="8" t="s">
        <v>10</v>
      </c>
      <c r="I830" s="1">
        <v>3</v>
      </c>
      <c r="J830" s="40" t="s">
        <v>62</v>
      </c>
      <c r="K830" s="1"/>
      <c r="L830" s="1"/>
      <c r="M830" s="1"/>
    </row>
    <row r="831" spans="1:14" hidden="1" x14ac:dyDescent="0.2">
      <c r="A831" s="31" t="s">
        <v>1269</v>
      </c>
      <c r="B831" s="32" t="s">
        <v>1249</v>
      </c>
      <c r="C831" s="32">
        <v>742455</v>
      </c>
      <c r="D831" s="33" t="s">
        <v>347</v>
      </c>
      <c r="E831" s="8" t="s">
        <v>132</v>
      </c>
      <c r="F831" s="12" t="str">
        <f t="shared" si="20"/>
        <v>Hawkins Andrew</v>
      </c>
      <c r="G831" s="32">
        <v>721</v>
      </c>
      <c r="H831" s="33" t="s">
        <v>10</v>
      </c>
      <c r="I831" s="32">
        <v>5</v>
      </c>
      <c r="J831" s="38" t="s">
        <v>1324</v>
      </c>
      <c r="K831" s="32"/>
      <c r="L831" s="3"/>
      <c r="M831" s="1"/>
      <c r="N831" s="46"/>
    </row>
    <row r="832" spans="1:14" hidden="1" x14ac:dyDescent="0.2">
      <c r="A832" s="3" t="s">
        <v>114</v>
      </c>
      <c r="B832" s="19" t="s">
        <v>115</v>
      </c>
      <c r="C832" s="3">
        <v>742467</v>
      </c>
      <c r="D832" s="3" t="s">
        <v>347</v>
      </c>
      <c r="E832" s="3" t="s">
        <v>143</v>
      </c>
      <c r="F832" s="12" t="str">
        <f t="shared" si="20"/>
        <v>Hawkins Michael</v>
      </c>
      <c r="G832" s="3">
        <v>721</v>
      </c>
      <c r="H832" s="8" t="s">
        <v>10</v>
      </c>
      <c r="I832" s="3">
        <v>7</v>
      </c>
      <c r="J832" s="36" t="s">
        <v>28</v>
      </c>
      <c r="K832" s="3"/>
      <c r="L832" s="1"/>
      <c r="M832" s="3"/>
    </row>
    <row r="833" spans="1:13" hidden="1" x14ac:dyDescent="0.2">
      <c r="A833" s="3" t="s">
        <v>114</v>
      </c>
      <c r="B833" s="19" t="s">
        <v>115</v>
      </c>
      <c r="C833" s="3">
        <v>742467</v>
      </c>
      <c r="D833" s="8" t="s">
        <v>347</v>
      </c>
      <c r="E833" s="8" t="s">
        <v>143</v>
      </c>
      <c r="F833" s="12" t="str">
        <f t="shared" si="20"/>
        <v>Hawkins Michael</v>
      </c>
      <c r="G833" s="3">
        <v>721</v>
      </c>
      <c r="H833" s="8" t="s">
        <v>10</v>
      </c>
      <c r="I833" s="3">
        <v>6</v>
      </c>
      <c r="J833" s="36" t="s">
        <v>34</v>
      </c>
      <c r="K833" s="3"/>
      <c r="L833" s="3"/>
      <c r="M833" s="3"/>
    </row>
    <row r="834" spans="1:13" hidden="1" x14ac:dyDescent="0.2">
      <c r="A834" s="3" t="s">
        <v>114</v>
      </c>
      <c r="B834" s="19" t="s">
        <v>115</v>
      </c>
      <c r="C834" s="3">
        <v>742467</v>
      </c>
      <c r="D834" s="8" t="s">
        <v>347</v>
      </c>
      <c r="E834" s="8" t="s">
        <v>143</v>
      </c>
      <c r="F834" s="12" t="str">
        <f t="shared" si="20"/>
        <v>Hawkins Michael</v>
      </c>
      <c r="G834" s="6">
        <v>721</v>
      </c>
      <c r="H834" s="7" t="s">
        <v>10</v>
      </c>
      <c r="I834" s="3">
        <v>4</v>
      </c>
      <c r="J834" s="36" t="s">
        <v>35</v>
      </c>
      <c r="K834" s="3"/>
      <c r="L834" s="3"/>
      <c r="M834" s="3"/>
    </row>
    <row r="835" spans="1:13" hidden="1" x14ac:dyDescent="0.2">
      <c r="A835" s="3" t="s">
        <v>114</v>
      </c>
      <c r="B835" s="19" t="s">
        <v>115</v>
      </c>
      <c r="C835" s="3">
        <v>742467</v>
      </c>
      <c r="D835" s="8" t="s">
        <v>347</v>
      </c>
      <c r="E835" s="8" t="s">
        <v>143</v>
      </c>
      <c r="F835" s="12" t="str">
        <f t="shared" si="20"/>
        <v>Hawkins Michael</v>
      </c>
      <c r="G835" s="6">
        <v>721</v>
      </c>
      <c r="H835" s="3" t="s">
        <v>10</v>
      </c>
      <c r="I835" s="3">
        <v>4</v>
      </c>
      <c r="J835" s="36" t="s">
        <v>18</v>
      </c>
      <c r="K835" s="3"/>
      <c r="L835" s="3"/>
      <c r="M835" s="3"/>
    </row>
    <row r="836" spans="1:13" hidden="1" x14ac:dyDescent="0.2">
      <c r="A836" s="3" t="s">
        <v>114</v>
      </c>
      <c r="B836" s="19" t="s">
        <v>115</v>
      </c>
      <c r="C836" s="3">
        <v>742467</v>
      </c>
      <c r="D836" s="8" t="s">
        <v>347</v>
      </c>
      <c r="E836" s="8" t="s">
        <v>143</v>
      </c>
      <c r="F836" s="12" t="str">
        <f t="shared" si="20"/>
        <v>Hawkins Michael</v>
      </c>
      <c r="G836" s="9">
        <v>721</v>
      </c>
      <c r="H836" s="10" t="s">
        <v>10</v>
      </c>
      <c r="I836" s="3">
        <v>7</v>
      </c>
      <c r="J836" s="36" t="s">
        <v>17</v>
      </c>
      <c r="K836" s="3"/>
      <c r="L836" s="3"/>
      <c r="M836" s="3"/>
    </row>
    <row r="837" spans="1:13" hidden="1" x14ac:dyDescent="0.2">
      <c r="A837" s="31" t="s">
        <v>1270</v>
      </c>
      <c r="B837" s="32" t="s">
        <v>1256</v>
      </c>
      <c r="C837" s="32">
        <v>742467</v>
      </c>
      <c r="D837" s="33" t="s">
        <v>347</v>
      </c>
      <c r="E837" s="3" t="s">
        <v>143</v>
      </c>
      <c r="F837" s="12" t="str">
        <f t="shared" ref="F837:F900" si="21">D837&amp;" "&amp;E837</f>
        <v>Hawkins Michael</v>
      </c>
      <c r="G837" s="32">
        <v>721</v>
      </c>
      <c r="H837" s="33" t="s">
        <v>10</v>
      </c>
      <c r="I837" s="32">
        <v>1</v>
      </c>
      <c r="J837" s="38" t="s">
        <v>1324</v>
      </c>
      <c r="K837" s="32"/>
      <c r="L837" s="1"/>
      <c r="M837" s="3"/>
    </row>
    <row r="838" spans="1:13" hidden="1" x14ac:dyDescent="0.2">
      <c r="A838" s="3" t="s">
        <v>75</v>
      </c>
      <c r="B838" s="3" t="s">
        <v>25</v>
      </c>
      <c r="C838" s="3"/>
      <c r="D838" s="3" t="s">
        <v>347</v>
      </c>
      <c r="E838" s="3" t="s">
        <v>348</v>
      </c>
      <c r="F838" s="12" t="str">
        <f t="shared" si="21"/>
        <v>Hawkins Wayne</v>
      </c>
      <c r="G838" s="9">
        <v>721</v>
      </c>
      <c r="H838" s="10" t="s">
        <v>10</v>
      </c>
      <c r="I838" s="3">
        <v>3</v>
      </c>
      <c r="J838" s="36" t="s">
        <v>55</v>
      </c>
      <c r="K838" s="3" t="s">
        <v>78</v>
      </c>
      <c r="L838" s="3"/>
      <c r="M838" s="3"/>
    </row>
    <row r="839" spans="1:13" hidden="1" x14ac:dyDescent="0.2">
      <c r="A839" s="3" t="s">
        <v>98</v>
      </c>
      <c r="B839" s="3" t="s">
        <v>98</v>
      </c>
      <c r="C839" s="3"/>
      <c r="D839" s="3" t="s">
        <v>347</v>
      </c>
      <c r="E839" s="3" t="s">
        <v>348</v>
      </c>
      <c r="F839" s="12" t="str">
        <f t="shared" si="21"/>
        <v>Hawkins Wayne</v>
      </c>
      <c r="G839" s="3">
        <v>721</v>
      </c>
      <c r="H839" s="8" t="s">
        <v>10</v>
      </c>
      <c r="I839" s="3">
        <v>1</v>
      </c>
      <c r="J839" s="36" t="s">
        <v>55</v>
      </c>
      <c r="K839" s="3" t="s">
        <v>27</v>
      </c>
      <c r="L839" s="3"/>
      <c r="M839" s="3"/>
    </row>
    <row r="840" spans="1:13" hidden="1" x14ac:dyDescent="0.2">
      <c r="A840" s="3" t="s">
        <v>53</v>
      </c>
      <c r="B840" s="3" t="s">
        <v>103</v>
      </c>
      <c r="C840" s="3"/>
      <c r="D840" s="3" t="s">
        <v>347</v>
      </c>
      <c r="E840" s="3" t="s">
        <v>348</v>
      </c>
      <c r="F840" s="12" t="str">
        <f t="shared" si="21"/>
        <v>Hawkins Wayne</v>
      </c>
      <c r="G840" s="3">
        <v>721</v>
      </c>
      <c r="H840" s="8" t="s">
        <v>10</v>
      </c>
      <c r="I840" s="3">
        <v>4</v>
      </c>
      <c r="J840" s="36" t="s">
        <v>55</v>
      </c>
      <c r="K840" s="3" t="s">
        <v>27</v>
      </c>
      <c r="L840" s="15"/>
      <c r="M840" s="3"/>
    </row>
    <row r="841" spans="1:13" hidden="1" x14ac:dyDescent="0.2">
      <c r="A841" s="3" t="s">
        <v>114</v>
      </c>
      <c r="B841" s="19" t="s">
        <v>115</v>
      </c>
      <c r="C841" s="3">
        <v>995024</v>
      </c>
      <c r="D841" s="8" t="s">
        <v>349</v>
      </c>
      <c r="E841" s="8" t="s">
        <v>263</v>
      </c>
      <c r="F841" s="12" t="str">
        <f t="shared" si="21"/>
        <v>Hay Peter</v>
      </c>
      <c r="G841" s="3">
        <v>721</v>
      </c>
      <c r="H841" s="8" t="s">
        <v>10</v>
      </c>
      <c r="I841" s="3">
        <v>1</v>
      </c>
      <c r="J841" s="36" t="s">
        <v>17</v>
      </c>
      <c r="K841" s="3"/>
      <c r="L841" s="1"/>
      <c r="M841" s="1"/>
    </row>
    <row r="842" spans="1:13" x14ac:dyDescent="0.2">
      <c r="A842" s="3"/>
      <c r="B842" s="19" t="s">
        <v>14</v>
      </c>
      <c r="C842" s="3"/>
      <c r="D842" s="3" t="s">
        <v>331</v>
      </c>
      <c r="E842" s="3" t="s">
        <v>97</v>
      </c>
      <c r="F842" s="12" t="str">
        <f t="shared" si="21"/>
        <v>Gunasekera A</v>
      </c>
      <c r="G842" s="3">
        <v>721</v>
      </c>
      <c r="H842" s="8" t="s">
        <v>10</v>
      </c>
      <c r="I842" s="3">
        <v>2</v>
      </c>
      <c r="J842" s="36" t="s">
        <v>26</v>
      </c>
      <c r="K842" s="3"/>
      <c r="L842" s="1"/>
      <c r="M842" s="1"/>
    </row>
    <row r="843" spans="1:13" x14ac:dyDescent="0.2">
      <c r="A843" s="3"/>
      <c r="B843" s="57" t="s">
        <v>14</v>
      </c>
      <c r="C843" s="27">
        <v>751915</v>
      </c>
      <c r="D843" s="27" t="s">
        <v>361</v>
      </c>
      <c r="E843" s="27" t="s">
        <v>143</v>
      </c>
      <c r="F843" s="26" t="str">
        <f t="shared" si="21"/>
        <v>Hendry Michael</v>
      </c>
      <c r="G843" s="27">
        <v>721</v>
      </c>
      <c r="H843" s="25" t="s">
        <v>10</v>
      </c>
      <c r="I843" s="27">
        <v>13</v>
      </c>
      <c r="J843" s="36" t="s">
        <v>26</v>
      </c>
      <c r="K843" s="3"/>
      <c r="L843" s="3"/>
      <c r="M843" s="3"/>
    </row>
    <row r="844" spans="1:13" hidden="1" x14ac:dyDescent="0.2">
      <c r="A844" s="3" t="s">
        <v>25</v>
      </c>
      <c r="B844" s="3" t="s">
        <v>25</v>
      </c>
      <c r="C844" s="3"/>
      <c r="D844" s="3" t="s">
        <v>352</v>
      </c>
      <c r="E844" s="3" t="s">
        <v>195</v>
      </c>
      <c r="F844" s="12" t="str">
        <f t="shared" si="21"/>
        <v>Hays John</v>
      </c>
      <c r="G844" s="9">
        <v>721</v>
      </c>
      <c r="H844" s="10" t="s">
        <v>10</v>
      </c>
      <c r="I844" s="3">
        <v>3</v>
      </c>
      <c r="J844" s="36" t="s">
        <v>68</v>
      </c>
      <c r="K844" s="3"/>
      <c r="L844" s="3"/>
      <c r="M844" s="3"/>
    </row>
    <row r="845" spans="1:13" hidden="1" x14ac:dyDescent="0.2">
      <c r="A845" s="3"/>
      <c r="B845" s="19" t="s">
        <v>1225</v>
      </c>
      <c r="C845" s="3"/>
      <c r="D845" s="12" t="s">
        <v>353</v>
      </c>
      <c r="E845" s="12" t="s">
        <v>132</v>
      </c>
      <c r="F845" s="12" t="str">
        <f t="shared" si="21"/>
        <v>Heagney Andrew</v>
      </c>
      <c r="G845" s="3">
        <v>721</v>
      </c>
      <c r="H845" s="8" t="s">
        <v>10</v>
      </c>
      <c r="I845" s="18">
        <v>2</v>
      </c>
      <c r="J845" s="39" t="s">
        <v>209</v>
      </c>
      <c r="K845" s="3" t="s">
        <v>12</v>
      </c>
      <c r="L845" s="3"/>
      <c r="M845" s="1"/>
    </row>
    <row r="846" spans="1:13" hidden="1" x14ac:dyDescent="0.2">
      <c r="A846" s="3" t="s">
        <v>44</v>
      </c>
      <c r="B846" s="19" t="s">
        <v>104</v>
      </c>
      <c r="C846" s="3"/>
      <c r="D846" s="3" t="s">
        <v>354</v>
      </c>
      <c r="E846" s="3" t="s">
        <v>355</v>
      </c>
      <c r="F846" s="12" t="str">
        <f t="shared" si="21"/>
        <v>Healey Adam</v>
      </c>
      <c r="G846" s="3">
        <v>721</v>
      </c>
      <c r="H846" s="8" t="s">
        <v>10</v>
      </c>
      <c r="I846" s="3">
        <v>1</v>
      </c>
      <c r="J846" s="36" t="s">
        <v>68</v>
      </c>
      <c r="K846" s="3" t="s">
        <v>27</v>
      </c>
      <c r="L846" s="3"/>
      <c r="M846" s="3"/>
    </row>
    <row r="847" spans="1:13" hidden="1" x14ac:dyDescent="0.2">
      <c r="A847" s="3" t="s">
        <v>25</v>
      </c>
      <c r="B847" s="3" t="s">
        <v>25</v>
      </c>
      <c r="C847" s="3"/>
      <c r="D847" s="3" t="s">
        <v>356</v>
      </c>
      <c r="E847" s="3" t="s">
        <v>357</v>
      </c>
      <c r="F847" s="12" t="str">
        <f t="shared" si="21"/>
        <v>Heath Bill</v>
      </c>
      <c r="G847" s="3">
        <v>721</v>
      </c>
      <c r="H847" s="8" t="s">
        <v>10</v>
      </c>
      <c r="I847" s="3">
        <v>1</v>
      </c>
      <c r="J847" s="36" t="s">
        <v>68</v>
      </c>
      <c r="K847" s="3"/>
      <c r="L847" s="3"/>
      <c r="M847" s="3" t="s">
        <v>487</v>
      </c>
    </row>
    <row r="848" spans="1:13" hidden="1" x14ac:dyDescent="0.2">
      <c r="A848" s="3" t="s">
        <v>44</v>
      </c>
      <c r="B848" s="19" t="s">
        <v>104</v>
      </c>
      <c r="C848" s="3"/>
      <c r="D848" s="3" t="s">
        <v>356</v>
      </c>
      <c r="E848" s="3" t="s">
        <v>357</v>
      </c>
      <c r="F848" s="12" t="str">
        <f t="shared" si="21"/>
        <v>Heath Bill</v>
      </c>
      <c r="G848" s="9">
        <v>721</v>
      </c>
      <c r="H848" s="10" t="s">
        <v>10</v>
      </c>
      <c r="I848" s="3">
        <v>1</v>
      </c>
      <c r="J848" s="36" t="s">
        <v>68</v>
      </c>
      <c r="K848" s="3" t="s">
        <v>27</v>
      </c>
      <c r="L848" s="3"/>
      <c r="M848" s="3"/>
    </row>
    <row r="849" spans="1:13" hidden="1" x14ac:dyDescent="0.2">
      <c r="A849" s="3" t="s">
        <v>75</v>
      </c>
      <c r="B849" s="3" t="s">
        <v>25</v>
      </c>
      <c r="C849" s="3"/>
      <c r="D849" s="3" t="s">
        <v>358</v>
      </c>
      <c r="E849" s="3" t="s">
        <v>226</v>
      </c>
      <c r="F849" s="12" t="str">
        <f t="shared" si="21"/>
        <v>Heathcote M</v>
      </c>
      <c r="G849" s="3">
        <v>721</v>
      </c>
      <c r="H849" s="8" t="s">
        <v>10</v>
      </c>
      <c r="I849" s="3">
        <v>8</v>
      </c>
      <c r="J849" s="36" t="s">
        <v>55</v>
      </c>
      <c r="K849" s="3" t="s">
        <v>78</v>
      </c>
      <c r="L849" s="3"/>
      <c r="M849" s="3"/>
    </row>
    <row r="850" spans="1:13" hidden="1" x14ac:dyDescent="0.2">
      <c r="A850" s="3" t="s">
        <v>13</v>
      </c>
      <c r="B850" s="19" t="s">
        <v>14</v>
      </c>
      <c r="C850" s="6">
        <v>1027449</v>
      </c>
      <c r="D850" s="7" t="s">
        <v>359</v>
      </c>
      <c r="E850" s="7" t="s">
        <v>318</v>
      </c>
      <c r="F850" s="12" t="str">
        <f t="shared" si="21"/>
        <v>Henderson Chris</v>
      </c>
      <c r="G850" s="3">
        <v>721</v>
      </c>
      <c r="H850" s="8" t="s">
        <v>10</v>
      </c>
      <c r="I850" s="6">
        <v>1</v>
      </c>
      <c r="J850" s="36" t="s">
        <v>17</v>
      </c>
      <c r="K850" s="3"/>
      <c r="L850" s="3"/>
      <c r="M850" s="3"/>
    </row>
    <row r="851" spans="1:13" hidden="1" x14ac:dyDescent="0.2">
      <c r="A851" s="3" t="s">
        <v>44</v>
      </c>
      <c r="B851" s="19" t="s">
        <v>104</v>
      </c>
      <c r="C851" s="3"/>
      <c r="D851" s="3" t="s">
        <v>361</v>
      </c>
      <c r="E851" s="3" t="s">
        <v>247</v>
      </c>
      <c r="F851" s="12" t="str">
        <f t="shared" si="21"/>
        <v>Hendry Alex</v>
      </c>
      <c r="G851" s="3">
        <v>721</v>
      </c>
      <c r="H851" s="8" t="s">
        <v>10</v>
      </c>
      <c r="I851" s="3">
        <v>1</v>
      </c>
      <c r="J851" s="36" t="s">
        <v>24</v>
      </c>
      <c r="K851" s="3"/>
      <c r="L851" s="3"/>
      <c r="M851" s="3"/>
    </row>
    <row r="852" spans="1:13" hidden="1" x14ac:dyDescent="0.2">
      <c r="A852" s="3"/>
      <c r="B852" s="19" t="s">
        <v>14</v>
      </c>
      <c r="C852" s="3"/>
      <c r="D852" s="3" t="s">
        <v>360</v>
      </c>
      <c r="E852" s="3" t="s">
        <v>247</v>
      </c>
      <c r="F852" s="12" t="str">
        <f t="shared" si="21"/>
        <v>hendry Alex</v>
      </c>
      <c r="G852" s="3">
        <v>721</v>
      </c>
      <c r="H852" s="8" t="s">
        <v>10</v>
      </c>
      <c r="I852" s="3">
        <v>1</v>
      </c>
      <c r="J852" s="39" t="s">
        <v>22</v>
      </c>
      <c r="K852" s="3" t="s">
        <v>23</v>
      </c>
      <c r="L852" s="3"/>
      <c r="M852" s="3"/>
    </row>
    <row r="853" spans="1:13" hidden="1" x14ac:dyDescent="0.2">
      <c r="A853" s="3" t="s">
        <v>75</v>
      </c>
      <c r="B853" s="27" t="s">
        <v>25</v>
      </c>
      <c r="C853" s="27">
        <v>751915</v>
      </c>
      <c r="D853" s="27" t="s">
        <v>361</v>
      </c>
      <c r="E853" s="27" t="s">
        <v>143</v>
      </c>
      <c r="F853" s="26" t="str">
        <f t="shared" si="21"/>
        <v>Hendry Michael</v>
      </c>
      <c r="G853" s="27">
        <v>721</v>
      </c>
      <c r="H853" s="25" t="s">
        <v>10</v>
      </c>
      <c r="I853" s="27">
        <v>4</v>
      </c>
      <c r="J853" s="36" t="s">
        <v>55</v>
      </c>
      <c r="K853" s="3" t="s">
        <v>78</v>
      </c>
      <c r="L853" s="3"/>
      <c r="M853" s="3"/>
    </row>
    <row r="854" spans="1:13" hidden="1" x14ac:dyDescent="0.2">
      <c r="A854" s="3" t="s">
        <v>98</v>
      </c>
      <c r="B854" s="27" t="s">
        <v>98</v>
      </c>
      <c r="C854" s="27">
        <v>751915</v>
      </c>
      <c r="D854" s="27" t="s">
        <v>361</v>
      </c>
      <c r="E854" s="27" t="s">
        <v>143</v>
      </c>
      <c r="F854" s="26" t="str">
        <f t="shared" si="21"/>
        <v>Hendry Michael</v>
      </c>
      <c r="G854" s="61">
        <v>721</v>
      </c>
      <c r="H854" s="62" t="s">
        <v>10</v>
      </c>
      <c r="I854" s="27">
        <v>6</v>
      </c>
      <c r="J854" s="36" t="s">
        <v>55</v>
      </c>
      <c r="K854" s="3" t="s">
        <v>27</v>
      </c>
      <c r="L854" s="3"/>
      <c r="M854" s="3"/>
    </row>
    <row r="855" spans="1:13" hidden="1" x14ac:dyDescent="0.2">
      <c r="A855" s="3" t="s">
        <v>44</v>
      </c>
      <c r="B855" s="57" t="s">
        <v>104</v>
      </c>
      <c r="C855" s="27">
        <v>751915</v>
      </c>
      <c r="D855" s="27" t="s">
        <v>361</v>
      </c>
      <c r="E855" s="27" t="s">
        <v>143</v>
      </c>
      <c r="F855" s="26" t="str">
        <f t="shared" si="21"/>
        <v>Hendry Michael</v>
      </c>
      <c r="G855" s="27">
        <v>721</v>
      </c>
      <c r="H855" s="25" t="s">
        <v>10</v>
      </c>
      <c r="I855" s="27">
        <v>1</v>
      </c>
      <c r="J855" s="36" t="s">
        <v>55</v>
      </c>
      <c r="K855" s="3" t="s">
        <v>27</v>
      </c>
      <c r="L855" s="3"/>
      <c r="M855" s="3"/>
    </row>
    <row r="856" spans="1:13" hidden="1" x14ac:dyDescent="0.2">
      <c r="A856" s="3" t="s">
        <v>25</v>
      </c>
      <c r="B856" s="27" t="s">
        <v>25</v>
      </c>
      <c r="C856" s="27">
        <v>751915</v>
      </c>
      <c r="D856" s="27" t="s">
        <v>361</v>
      </c>
      <c r="E856" s="27" t="s">
        <v>143</v>
      </c>
      <c r="F856" s="26" t="str">
        <f t="shared" si="21"/>
        <v>Hendry Michael</v>
      </c>
      <c r="G856" s="27">
        <v>721</v>
      </c>
      <c r="H856" s="25" t="s">
        <v>10</v>
      </c>
      <c r="I856" s="27">
        <v>1</v>
      </c>
      <c r="J856" s="36" t="s">
        <v>68</v>
      </c>
      <c r="K856" s="3"/>
      <c r="L856" s="3"/>
      <c r="M856" s="3"/>
    </row>
    <row r="857" spans="1:13" hidden="1" x14ac:dyDescent="0.2">
      <c r="A857" s="3" t="s">
        <v>14</v>
      </c>
      <c r="B857" s="27" t="s">
        <v>14</v>
      </c>
      <c r="C857" s="27">
        <v>751915</v>
      </c>
      <c r="D857" s="27" t="s">
        <v>361</v>
      </c>
      <c r="E857" s="27" t="s">
        <v>143</v>
      </c>
      <c r="F857" s="26" t="str">
        <f t="shared" si="21"/>
        <v>Hendry Michael</v>
      </c>
      <c r="G857" s="27">
        <v>721</v>
      </c>
      <c r="H857" s="25" t="s">
        <v>10</v>
      </c>
      <c r="I857" s="27">
        <v>5</v>
      </c>
      <c r="J857" s="36" t="s">
        <v>68</v>
      </c>
      <c r="K857" s="3" t="s">
        <v>27</v>
      </c>
      <c r="L857" s="3"/>
      <c r="M857" s="3"/>
    </row>
    <row r="858" spans="1:13" hidden="1" x14ac:dyDescent="0.2">
      <c r="A858" s="3" t="s">
        <v>44</v>
      </c>
      <c r="B858" s="57" t="s">
        <v>104</v>
      </c>
      <c r="C858" s="27">
        <v>751915</v>
      </c>
      <c r="D858" s="27" t="s">
        <v>361</v>
      </c>
      <c r="E858" s="27" t="s">
        <v>143</v>
      </c>
      <c r="F858" s="26" t="str">
        <f t="shared" si="21"/>
        <v>Hendry Michael</v>
      </c>
      <c r="G858" s="27">
        <v>721</v>
      </c>
      <c r="H858" s="25" t="s">
        <v>10</v>
      </c>
      <c r="I858" s="27">
        <v>5</v>
      </c>
      <c r="J858" s="36" t="s">
        <v>68</v>
      </c>
      <c r="K858" s="3" t="s">
        <v>27</v>
      </c>
      <c r="L858" s="3"/>
      <c r="M858" s="3"/>
    </row>
    <row r="859" spans="1:13" x14ac:dyDescent="0.2">
      <c r="A859" s="3"/>
      <c r="B859" s="19" t="s">
        <v>14</v>
      </c>
      <c r="C859" s="3">
        <v>572749</v>
      </c>
      <c r="D859" s="3" t="s">
        <v>361</v>
      </c>
      <c r="E859" s="3" t="s">
        <v>219</v>
      </c>
      <c r="F859" s="12" t="str">
        <f t="shared" si="21"/>
        <v>Hendry Nicholas</v>
      </c>
      <c r="G859" s="3">
        <v>721</v>
      </c>
      <c r="H859" s="8" t="s">
        <v>10</v>
      </c>
      <c r="I859" s="3">
        <v>4</v>
      </c>
      <c r="J859" s="36" t="s">
        <v>26</v>
      </c>
      <c r="K859" s="3"/>
      <c r="L859" s="3"/>
      <c r="M859" s="3"/>
    </row>
    <row r="860" spans="1:13" hidden="1" x14ac:dyDescent="0.2">
      <c r="A860" s="3" t="s">
        <v>14</v>
      </c>
      <c r="B860" s="27" t="s">
        <v>14</v>
      </c>
      <c r="C860" s="27">
        <v>751915</v>
      </c>
      <c r="D860" s="27" t="s">
        <v>361</v>
      </c>
      <c r="E860" s="27" t="s">
        <v>143</v>
      </c>
      <c r="F860" s="26" t="str">
        <f t="shared" si="21"/>
        <v>Hendry Michael</v>
      </c>
      <c r="G860" s="61">
        <v>721</v>
      </c>
      <c r="H860" s="62" t="s">
        <v>10</v>
      </c>
      <c r="I860" s="27">
        <v>2</v>
      </c>
      <c r="J860" s="36" t="s">
        <v>24</v>
      </c>
      <c r="K860" s="3"/>
      <c r="L860" s="1"/>
      <c r="M860" s="3"/>
    </row>
    <row r="861" spans="1:13" hidden="1" x14ac:dyDescent="0.2">
      <c r="A861" s="3" t="s">
        <v>44</v>
      </c>
      <c r="B861" s="57" t="s">
        <v>104</v>
      </c>
      <c r="C861" s="27">
        <v>751915</v>
      </c>
      <c r="D861" s="27" t="s">
        <v>361</v>
      </c>
      <c r="E861" s="27" t="s">
        <v>143</v>
      </c>
      <c r="F861" s="26" t="str">
        <f t="shared" si="21"/>
        <v>Hendry Michael</v>
      </c>
      <c r="G861" s="61">
        <v>721</v>
      </c>
      <c r="H861" s="62" t="s">
        <v>10</v>
      </c>
      <c r="I861" s="27">
        <v>11</v>
      </c>
      <c r="J861" s="36" t="s">
        <v>24</v>
      </c>
      <c r="K861" s="3"/>
      <c r="L861" s="3"/>
      <c r="M861" s="3"/>
    </row>
    <row r="862" spans="1:13" hidden="1" x14ac:dyDescent="0.2">
      <c r="A862" s="3"/>
      <c r="B862" s="57" t="s">
        <v>104</v>
      </c>
      <c r="C862" s="27">
        <v>751915</v>
      </c>
      <c r="D862" s="27" t="s">
        <v>361</v>
      </c>
      <c r="E862" s="27" t="s">
        <v>143</v>
      </c>
      <c r="F862" s="26" t="str">
        <f t="shared" si="21"/>
        <v>Hendry Michael</v>
      </c>
      <c r="G862" s="27">
        <v>721</v>
      </c>
      <c r="H862" s="25" t="s">
        <v>10</v>
      </c>
      <c r="I862" s="27">
        <v>6</v>
      </c>
      <c r="J862" s="36" t="s">
        <v>11</v>
      </c>
      <c r="K862" s="3" t="s">
        <v>27</v>
      </c>
      <c r="L862" s="3"/>
      <c r="M862" s="3"/>
    </row>
    <row r="863" spans="1:13" hidden="1" x14ac:dyDescent="0.2">
      <c r="A863" s="3"/>
      <c r="B863" s="27" t="s">
        <v>103</v>
      </c>
      <c r="C863" s="27">
        <v>751915</v>
      </c>
      <c r="D863" s="27" t="s">
        <v>361</v>
      </c>
      <c r="E863" s="27" t="s">
        <v>143</v>
      </c>
      <c r="F863" s="26" t="str">
        <f t="shared" si="21"/>
        <v>Hendry Michael</v>
      </c>
      <c r="G863" s="27">
        <v>721</v>
      </c>
      <c r="H863" s="25" t="s">
        <v>10</v>
      </c>
      <c r="I863" s="27">
        <v>1</v>
      </c>
      <c r="J863" s="36" t="s">
        <v>11</v>
      </c>
      <c r="K863" s="3" t="s">
        <v>27</v>
      </c>
      <c r="L863" s="3"/>
      <c r="M863" s="3"/>
    </row>
    <row r="864" spans="1:13" hidden="1" x14ac:dyDescent="0.2">
      <c r="A864" s="3"/>
      <c r="B864" s="57" t="s">
        <v>14</v>
      </c>
      <c r="C864" s="27">
        <v>751915</v>
      </c>
      <c r="D864" s="27" t="s">
        <v>361</v>
      </c>
      <c r="E864" s="27" t="s">
        <v>143</v>
      </c>
      <c r="F864" s="26" t="str">
        <f t="shared" si="21"/>
        <v>Hendry Michael</v>
      </c>
      <c r="G864" s="27">
        <v>721</v>
      </c>
      <c r="H864" s="25" t="s">
        <v>10</v>
      </c>
      <c r="I864" s="27">
        <v>8</v>
      </c>
      <c r="J864" s="39" t="s">
        <v>22</v>
      </c>
      <c r="K864" s="3" t="s">
        <v>23</v>
      </c>
      <c r="L864" s="3"/>
      <c r="M864" s="3"/>
    </row>
    <row r="865" spans="1:13" hidden="1" x14ac:dyDescent="0.2">
      <c r="A865" s="3" t="s">
        <v>362</v>
      </c>
      <c r="B865" s="57" t="s">
        <v>14</v>
      </c>
      <c r="C865" s="27">
        <v>751915</v>
      </c>
      <c r="D865" s="27" t="s">
        <v>361</v>
      </c>
      <c r="E865" s="27" t="s">
        <v>143</v>
      </c>
      <c r="F865" s="26" t="str">
        <f t="shared" si="21"/>
        <v>Hendry Michael</v>
      </c>
      <c r="G865" s="27">
        <v>721</v>
      </c>
      <c r="H865" s="25" t="s">
        <v>10</v>
      </c>
      <c r="I865" s="25">
        <v>16</v>
      </c>
      <c r="J865" s="36" t="s">
        <v>30</v>
      </c>
      <c r="K865" s="3"/>
      <c r="L865" s="3"/>
      <c r="M865" s="3"/>
    </row>
    <row r="866" spans="1:13" hidden="1" x14ac:dyDescent="0.2">
      <c r="A866" s="3" t="s">
        <v>111</v>
      </c>
      <c r="B866" s="57" t="s">
        <v>104</v>
      </c>
      <c r="C866" s="27">
        <v>751916</v>
      </c>
      <c r="D866" s="27" t="s">
        <v>361</v>
      </c>
      <c r="E866" s="27" t="s">
        <v>143</v>
      </c>
      <c r="F866" s="26" t="str">
        <f t="shared" si="21"/>
        <v>Hendry Michael</v>
      </c>
      <c r="G866" s="61">
        <v>721</v>
      </c>
      <c r="H866" s="62" t="s">
        <v>10</v>
      </c>
      <c r="I866" s="25">
        <v>3</v>
      </c>
      <c r="J866" s="36" t="s">
        <v>30</v>
      </c>
      <c r="K866" s="3"/>
      <c r="L866" s="3"/>
      <c r="M866" s="3"/>
    </row>
    <row r="867" spans="1:13" hidden="1" x14ac:dyDescent="0.2">
      <c r="A867" s="3" t="s">
        <v>114</v>
      </c>
      <c r="B867" s="57" t="s">
        <v>115</v>
      </c>
      <c r="C867" s="27">
        <v>751915</v>
      </c>
      <c r="D867" s="27" t="s">
        <v>361</v>
      </c>
      <c r="E867" s="27" t="s">
        <v>143</v>
      </c>
      <c r="F867" s="26" t="str">
        <f t="shared" si="21"/>
        <v>Hendry Michael</v>
      </c>
      <c r="G867" s="59">
        <v>721</v>
      </c>
      <c r="H867" s="60" t="s">
        <v>10</v>
      </c>
      <c r="I867" s="27">
        <v>2</v>
      </c>
      <c r="J867" s="36" t="s">
        <v>28</v>
      </c>
      <c r="K867" s="3"/>
      <c r="L867" s="3"/>
      <c r="M867" s="3"/>
    </row>
    <row r="868" spans="1:13" hidden="1" x14ac:dyDescent="0.2">
      <c r="A868" s="3" t="s">
        <v>114</v>
      </c>
      <c r="B868" s="57" t="s">
        <v>115</v>
      </c>
      <c r="C868" s="27">
        <v>751915</v>
      </c>
      <c r="D868" s="25" t="s">
        <v>361</v>
      </c>
      <c r="E868" s="25" t="s">
        <v>143</v>
      </c>
      <c r="F868" s="26" t="str">
        <f t="shared" si="21"/>
        <v>Hendry Michael</v>
      </c>
      <c r="G868" s="59">
        <v>721</v>
      </c>
      <c r="H868" s="27" t="s">
        <v>10</v>
      </c>
      <c r="I868" s="27">
        <v>2</v>
      </c>
      <c r="J868" s="36" t="s">
        <v>34</v>
      </c>
      <c r="K868" s="3"/>
      <c r="L868" s="3"/>
      <c r="M868" s="3"/>
    </row>
    <row r="869" spans="1:13" hidden="1" x14ac:dyDescent="0.2">
      <c r="A869" s="3" t="s">
        <v>43</v>
      </c>
      <c r="B869" s="57" t="s">
        <v>104</v>
      </c>
      <c r="C869" s="27">
        <v>751915</v>
      </c>
      <c r="D869" s="25" t="s">
        <v>361</v>
      </c>
      <c r="E869" s="25" t="s">
        <v>143</v>
      </c>
      <c r="F869" s="26" t="str">
        <f t="shared" si="21"/>
        <v>Hendry Michael</v>
      </c>
      <c r="G869" s="27">
        <v>721</v>
      </c>
      <c r="H869" s="25" t="s">
        <v>10</v>
      </c>
      <c r="I869" s="27">
        <v>1</v>
      </c>
      <c r="J869" s="36" t="s">
        <v>34</v>
      </c>
      <c r="K869" s="3"/>
      <c r="L869" s="3"/>
      <c r="M869" s="3"/>
    </row>
    <row r="870" spans="1:13" hidden="1" x14ac:dyDescent="0.2">
      <c r="A870" s="3" t="s">
        <v>14</v>
      </c>
      <c r="B870" s="3" t="s">
        <v>14</v>
      </c>
      <c r="C870" s="3">
        <v>572749</v>
      </c>
      <c r="D870" s="3" t="s">
        <v>361</v>
      </c>
      <c r="E870" s="3" t="s">
        <v>219</v>
      </c>
      <c r="F870" s="12" t="str">
        <f t="shared" si="21"/>
        <v>Hendry Nicholas</v>
      </c>
      <c r="G870" s="3">
        <v>721</v>
      </c>
      <c r="H870" s="8" t="s">
        <v>10</v>
      </c>
      <c r="I870" s="3">
        <v>2</v>
      </c>
      <c r="J870" s="36" t="s">
        <v>68</v>
      </c>
      <c r="K870" s="3" t="s">
        <v>27</v>
      </c>
      <c r="L870" s="3"/>
      <c r="M870" s="3"/>
    </row>
    <row r="871" spans="1:13" x14ac:dyDescent="0.2">
      <c r="A871" s="3"/>
      <c r="B871" s="19" t="s">
        <v>14</v>
      </c>
      <c r="C871" s="3">
        <v>772190</v>
      </c>
      <c r="D871" s="8" t="s">
        <v>384</v>
      </c>
      <c r="E871" s="8" t="s">
        <v>170</v>
      </c>
      <c r="F871" s="12" t="str">
        <f t="shared" si="21"/>
        <v>Horn David</v>
      </c>
      <c r="G871" s="6">
        <v>721</v>
      </c>
      <c r="H871" s="3" t="s">
        <v>10</v>
      </c>
      <c r="I871" s="3">
        <v>2</v>
      </c>
      <c r="J871" s="36" t="s">
        <v>26</v>
      </c>
      <c r="K871" s="3"/>
      <c r="L871" s="3"/>
      <c r="M871" s="3"/>
    </row>
    <row r="872" spans="1:13" hidden="1" x14ac:dyDescent="0.2">
      <c r="A872" s="3" t="s">
        <v>110</v>
      </c>
      <c r="B872" s="19" t="s">
        <v>14</v>
      </c>
      <c r="C872" s="3">
        <v>572749</v>
      </c>
      <c r="D872" s="3" t="s">
        <v>361</v>
      </c>
      <c r="E872" s="3" t="s">
        <v>219</v>
      </c>
      <c r="F872" s="12" t="str">
        <f t="shared" si="21"/>
        <v>Hendry Nicholas</v>
      </c>
      <c r="G872" s="3">
        <v>721</v>
      </c>
      <c r="H872" s="8" t="s">
        <v>10</v>
      </c>
      <c r="I872" s="3">
        <v>2</v>
      </c>
      <c r="J872" s="36" t="s">
        <v>11</v>
      </c>
      <c r="K872" s="3"/>
      <c r="L872" s="3"/>
      <c r="M872" s="3"/>
    </row>
    <row r="873" spans="1:13" hidden="1" x14ac:dyDescent="0.2">
      <c r="A873" s="3"/>
      <c r="B873" s="19" t="s">
        <v>104</v>
      </c>
      <c r="C873" s="9">
        <v>572749</v>
      </c>
      <c r="D873" s="10" t="s">
        <v>361</v>
      </c>
      <c r="E873" s="10" t="s">
        <v>219</v>
      </c>
      <c r="F873" s="12" t="str">
        <f t="shared" si="21"/>
        <v>Hendry Nicholas</v>
      </c>
      <c r="G873" s="3">
        <v>721</v>
      </c>
      <c r="H873" s="8" t="s">
        <v>10</v>
      </c>
      <c r="I873" s="3">
        <v>1</v>
      </c>
      <c r="J873" s="36" t="s">
        <v>11</v>
      </c>
      <c r="K873" s="3" t="s">
        <v>27</v>
      </c>
      <c r="L873" s="3"/>
      <c r="M873" s="3"/>
    </row>
    <row r="874" spans="1:13" hidden="1" x14ac:dyDescent="0.2">
      <c r="A874" s="3"/>
      <c r="B874" s="19" t="s">
        <v>14</v>
      </c>
      <c r="C874" s="3">
        <v>572749</v>
      </c>
      <c r="D874" s="3" t="s">
        <v>361</v>
      </c>
      <c r="E874" s="3" t="s">
        <v>219</v>
      </c>
      <c r="F874" s="12" t="str">
        <f t="shared" si="21"/>
        <v>Hendry Nicholas</v>
      </c>
      <c r="G874" s="3">
        <v>721</v>
      </c>
      <c r="H874" s="8" t="s">
        <v>10</v>
      </c>
      <c r="I874" s="3">
        <v>5</v>
      </c>
      <c r="J874" s="39" t="s">
        <v>22</v>
      </c>
      <c r="K874" s="3" t="s">
        <v>23</v>
      </c>
      <c r="L874" s="3"/>
      <c r="M874" s="3"/>
    </row>
    <row r="875" spans="1:13" hidden="1" x14ac:dyDescent="0.2">
      <c r="A875" s="3" t="s">
        <v>363</v>
      </c>
      <c r="B875" s="19" t="s">
        <v>14</v>
      </c>
      <c r="C875" s="3">
        <v>572749</v>
      </c>
      <c r="D875" s="3" t="s">
        <v>361</v>
      </c>
      <c r="E875" s="3" t="s">
        <v>219</v>
      </c>
      <c r="F875" s="12" t="str">
        <f t="shared" si="21"/>
        <v>Hendry Nicholas</v>
      </c>
      <c r="G875" s="3">
        <v>721</v>
      </c>
      <c r="H875" s="8" t="s">
        <v>10</v>
      </c>
      <c r="I875" s="8">
        <v>6</v>
      </c>
      <c r="J875" s="36" t="s">
        <v>30</v>
      </c>
      <c r="K875" s="3"/>
      <c r="L875" s="3"/>
      <c r="M875" s="3"/>
    </row>
    <row r="876" spans="1:13" hidden="1" x14ac:dyDescent="0.2">
      <c r="A876" s="3" t="s">
        <v>111</v>
      </c>
      <c r="B876" s="19" t="s">
        <v>104</v>
      </c>
      <c r="C876" s="3">
        <v>572750</v>
      </c>
      <c r="D876" s="3" t="s">
        <v>361</v>
      </c>
      <c r="E876" s="3" t="s">
        <v>219</v>
      </c>
      <c r="F876" s="12" t="str">
        <f t="shared" si="21"/>
        <v>Hendry Nicholas</v>
      </c>
      <c r="G876" s="3">
        <v>721</v>
      </c>
      <c r="H876" s="8" t="s">
        <v>10</v>
      </c>
      <c r="I876" s="8">
        <v>2</v>
      </c>
      <c r="J876" s="36" t="s">
        <v>30</v>
      </c>
      <c r="K876" s="3"/>
      <c r="L876" s="3"/>
      <c r="M876" s="3"/>
    </row>
    <row r="877" spans="1:13" hidden="1" x14ac:dyDescent="0.2">
      <c r="A877" s="3"/>
      <c r="B877" s="22" t="s">
        <v>104</v>
      </c>
      <c r="C877" s="3">
        <v>572751</v>
      </c>
      <c r="D877" s="3" t="s">
        <v>361</v>
      </c>
      <c r="E877" s="3" t="s">
        <v>219</v>
      </c>
      <c r="F877" s="12" t="str">
        <f t="shared" si="21"/>
        <v>Hendry Nicholas</v>
      </c>
      <c r="G877" s="6">
        <v>721</v>
      </c>
      <c r="H877" s="3" t="s">
        <v>10</v>
      </c>
      <c r="I877" s="3">
        <v>1</v>
      </c>
      <c r="J877" s="36" t="s">
        <v>105</v>
      </c>
      <c r="K877" s="3"/>
      <c r="L877" s="3"/>
      <c r="M877" s="3"/>
    </row>
    <row r="878" spans="1:13" hidden="1" x14ac:dyDescent="0.2">
      <c r="A878" s="3" t="s">
        <v>19</v>
      </c>
      <c r="B878" s="19" t="s">
        <v>14</v>
      </c>
      <c r="C878" s="3">
        <v>572749</v>
      </c>
      <c r="D878" s="8" t="s">
        <v>361</v>
      </c>
      <c r="E878" s="8" t="s">
        <v>219</v>
      </c>
      <c r="F878" s="12" t="str">
        <f t="shared" si="21"/>
        <v>Hendry Nicholas</v>
      </c>
      <c r="G878" s="9">
        <v>721</v>
      </c>
      <c r="H878" s="10" t="s">
        <v>10</v>
      </c>
      <c r="I878" s="3">
        <v>3</v>
      </c>
      <c r="J878" s="36" t="s">
        <v>28</v>
      </c>
      <c r="K878" s="3"/>
      <c r="L878" s="3"/>
      <c r="M878" s="3"/>
    </row>
    <row r="879" spans="1:13" hidden="1" x14ac:dyDescent="0.2">
      <c r="A879" s="3" t="s">
        <v>13</v>
      </c>
      <c r="B879" s="19" t="s">
        <v>14</v>
      </c>
      <c r="C879" s="9">
        <v>572749</v>
      </c>
      <c r="D879" s="10" t="s">
        <v>361</v>
      </c>
      <c r="E879" s="10" t="s">
        <v>219</v>
      </c>
      <c r="F879" s="12" t="str">
        <f t="shared" si="21"/>
        <v>Hendry Nicholas</v>
      </c>
      <c r="G879" s="3">
        <v>721</v>
      </c>
      <c r="H879" s="8" t="s">
        <v>10</v>
      </c>
      <c r="I879" s="9">
        <v>3</v>
      </c>
      <c r="J879" s="37" t="s">
        <v>18</v>
      </c>
      <c r="K879" s="3"/>
      <c r="L879" s="3"/>
      <c r="M879" s="3"/>
    </row>
    <row r="880" spans="1:13" hidden="1" x14ac:dyDescent="0.2">
      <c r="A880" s="3"/>
      <c r="B880" s="19" t="s">
        <v>1225</v>
      </c>
      <c r="C880" s="3"/>
      <c r="D880" s="12" t="s">
        <v>364</v>
      </c>
      <c r="E880" s="12" t="s">
        <v>205</v>
      </c>
      <c r="F880" s="12" t="str">
        <f t="shared" si="21"/>
        <v>Henson Mark</v>
      </c>
      <c r="G880" s="9">
        <v>721</v>
      </c>
      <c r="H880" s="10" t="s">
        <v>10</v>
      </c>
      <c r="I880" s="18">
        <v>4</v>
      </c>
      <c r="J880" s="39" t="s">
        <v>208</v>
      </c>
      <c r="K880" s="3" t="s">
        <v>12</v>
      </c>
      <c r="L880" s="3"/>
      <c r="M880" s="3"/>
    </row>
    <row r="881" spans="1:13" hidden="1" x14ac:dyDescent="0.2">
      <c r="A881" s="3"/>
      <c r="B881" s="19" t="s">
        <v>1225</v>
      </c>
      <c r="C881" s="3"/>
      <c r="D881" s="12" t="s">
        <v>364</v>
      </c>
      <c r="E881" s="12" t="s">
        <v>205</v>
      </c>
      <c r="F881" s="12" t="str">
        <f t="shared" si="21"/>
        <v>Henson Mark</v>
      </c>
      <c r="G881" s="6">
        <v>721</v>
      </c>
      <c r="H881" s="7" t="s">
        <v>10</v>
      </c>
      <c r="I881" s="18">
        <v>6</v>
      </c>
      <c r="J881" s="39" t="s">
        <v>211</v>
      </c>
      <c r="K881" s="3" t="s">
        <v>12</v>
      </c>
      <c r="L881" s="3"/>
      <c r="M881" s="3"/>
    </row>
    <row r="882" spans="1:13" hidden="1" x14ac:dyDescent="0.2">
      <c r="A882" s="3" t="s">
        <v>75</v>
      </c>
      <c r="B882" s="3" t="s">
        <v>25</v>
      </c>
      <c r="C882" s="3"/>
      <c r="D882" s="3" t="s">
        <v>365</v>
      </c>
      <c r="E882" s="3" t="s">
        <v>366</v>
      </c>
      <c r="F882" s="12" t="str">
        <f t="shared" si="21"/>
        <v>Hettihewa Danushka</v>
      </c>
      <c r="G882" s="3">
        <v>721</v>
      </c>
      <c r="H882" s="8" t="s">
        <v>10</v>
      </c>
      <c r="I882" s="3">
        <v>1</v>
      </c>
      <c r="J882" s="36" t="s">
        <v>55</v>
      </c>
      <c r="K882" s="3" t="s">
        <v>78</v>
      </c>
      <c r="L882" s="3"/>
      <c r="M882" s="3"/>
    </row>
    <row r="883" spans="1:13" hidden="1" x14ac:dyDescent="0.2">
      <c r="A883" s="3" t="s">
        <v>44</v>
      </c>
      <c r="B883" s="19" t="s">
        <v>104</v>
      </c>
      <c r="C883" s="3"/>
      <c r="D883" s="3" t="s">
        <v>365</v>
      </c>
      <c r="E883" s="3" t="s">
        <v>366</v>
      </c>
      <c r="F883" s="12" t="str">
        <f t="shared" si="21"/>
        <v>Hettihewa Danushka</v>
      </c>
      <c r="G883" s="3">
        <v>721</v>
      </c>
      <c r="H883" s="8" t="s">
        <v>10</v>
      </c>
      <c r="I883" s="3">
        <v>3</v>
      </c>
      <c r="J883" s="36" t="s">
        <v>55</v>
      </c>
      <c r="K883" s="3" t="s">
        <v>27</v>
      </c>
      <c r="L883" s="3"/>
      <c r="M883" s="3"/>
    </row>
    <row r="884" spans="1:13" hidden="1" x14ac:dyDescent="0.2">
      <c r="A884" s="3" t="s">
        <v>53</v>
      </c>
      <c r="B884" s="3" t="s">
        <v>103</v>
      </c>
      <c r="C884" s="3"/>
      <c r="D884" s="3" t="s">
        <v>365</v>
      </c>
      <c r="E884" s="3" t="s">
        <v>366</v>
      </c>
      <c r="F884" s="12" t="str">
        <f t="shared" si="21"/>
        <v>Hettihewa Danushka</v>
      </c>
      <c r="G884" s="3">
        <v>721</v>
      </c>
      <c r="H884" s="8" t="s">
        <v>10</v>
      </c>
      <c r="I884" s="3">
        <v>1</v>
      </c>
      <c r="J884" s="36" t="s">
        <v>55</v>
      </c>
      <c r="K884" s="3" t="s">
        <v>27</v>
      </c>
      <c r="L884" s="3"/>
      <c r="M884" s="3"/>
    </row>
    <row r="885" spans="1:13" hidden="1" x14ac:dyDescent="0.2">
      <c r="A885" s="3" t="s">
        <v>37</v>
      </c>
      <c r="B885" s="3" t="s">
        <v>103</v>
      </c>
      <c r="C885" s="3"/>
      <c r="D885" s="3" t="s">
        <v>367</v>
      </c>
      <c r="E885" s="3" t="s">
        <v>368</v>
      </c>
      <c r="F885" s="12" t="str">
        <f t="shared" si="21"/>
        <v>Hewasassan Ashan</v>
      </c>
      <c r="G885" s="3">
        <v>721</v>
      </c>
      <c r="H885" s="8" t="s">
        <v>10</v>
      </c>
      <c r="I885" s="3">
        <v>4</v>
      </c>
      <c r="J885" s="36" t="s">
        <v>68</v>
      </c>
      <c r="K885" s="3" t="s">
        <v>27</v>
      </c>
      <c r="L885" s="3"/>
      <c r="M885" s="3"/>
    </row>
    <row r="886" spans="1:13" hidden="1" x14ac:dyDescent="0.2">
      <c r="A886" s="19" t="s">
        <v>51</v>
      </c>
      <c r="B886" s="1" t="s">
        <v>1225</v>
      </c>
      <c r="C886" s="3"/>
      <c r="D886" s="3" t="s">
        <v>367</v>
      </c>
      <c r="E886" s="3" t="s">
        <v>368</v>
      </c>
      <c r="F886" s="12" t="str">
        <f t="shared" si="21"/>
        <v>Hewasassan Ashan</v>
      </c>
      <c r="G886" s="3">
        <v>721</v>
      </c>
      <c r="H886" s="8" t="s">
        <v>10</v>
      </c>
      <c r="I886" s="3">
        <v>2</v>
      </c>
      <c r="J886" s="36" t="s">
        <v>68</v>
      </c>
      <c r="K886" s="3"/>
      <c r="L886" s="3"/>
      <c r="M886" s="3"/>
    </row>
    <row r="887" spans="1:13" hidden="1" x14ac:dyDescent="0.2">
      <c r="A887" s="3"/>
      <c r="B887" s="19" t="s">
        <v>104</v>
      </c>
      <c r="C887" s="3"/>
      <c r="D887" s="3" t="s">
        <v>369</v>
      </c>
      <c r="E887" s="3" t="s">
        <v>368</v>
      </c>
      <c r="F887" s="12" t="str">
        <f t="shared" si="21"/>
        <v>Hewawasam Ashan</v>
      </c>
      <c r="G887" s="9">
        <v>721</v>
      </c>
      <c r="H887" s="10" t="s">
        <v>10</v>
      </c>
      <c r="I887" s="3">
        <v>1</v>
      </c>
      <c r="J887" s="36" t="s">
        <v>11</v>
      </c>
      <c r="K887" s="3" t="s">
        <v>27</v>
      </c>
      <c r="L887" s="3"/>
      <c r="M887" s="3"/>
    </row>
    <row r="888" spans="1:13" hidden="1" x14ac:dyDescent="0.2">
      <c r="A888" s="3"/>
      <c r="B888" s="3" t="s">
        <v>103</v>
      </c>
      <c r="C888" s="3"/>
      <c r="D888" s="3" t="s">
        <v>369</v>
      </c>
      <c r="E888" s="3" t="s">
        <v>368</v>
      </c>
      <c r="F888" s="12" t="str">
        <f t="shared" si="21"/>
        <v>Hewawasam Ashan</v>
      </c>
      <c r="G888" s="3">
        <v>721</v>
      </c>
      <c r="H888" s="8" t="s">
        <v>10</v>
      </c>
      <c r="I888" s="3">
        <v>2</v>
      </c>
      <c r="J888" s="36" t="s">
        <v>11</v>
      </c>
      <c r="K888" s="3" t="s">
        <v>27</v>
      </c>
      <c r="L888" s="3"/>
      <c r="M888" s="3"/>
    </row>
    <row r="889" spans="1:13" hidden="1" x14ac:dyDescent="0.2">
      <c r="A889" s="3" t="s">
        <v>19</v>
      </c>
      <c r="B889" s="19" t="s">
        <v>14</v>
      </c>
      <c r="C889" s="3">
        <v>601675</v>
      </c>
      <c r="D889" s="8" t="s">
        <v>370</v>
      </c>
      <c r="E889" s="8" t="s">
        <v>371</v>
      </c>
      <c r="F889" s="12" t="str">
        <f t="shared" si="21"/>
        <v>Heyes Jeremy</v>
      </c>
      <c r="G889" s="3">
        <v>721</v>
      </c>
      <c r="H889" s="8" t="s">
        <v>10</v>
      </c>
      <c r="I889" s="3">
        <v>1</v>
      </c>
      <c r="J889" s="36" t="s">
        <v>28</v>
      </c>
      <c r="K889" s="3"/>
      <c r="L889" s="3"/>
      <c r="M889" s="3"/>
    </row>
    <row r="890" spans="1:13" x14ac:dyDescent="0.2">
      <c r="A890" s="3"/>
      <c r="B890" s="19" t="s">
        <v>14</v>
      </c>
      <c r="C890" s="3">
        <v>572760</v>
      </c>
      <c r="D890" s="3" t="s">
        <v>431</v>
      </c>
      <c r="E890" s="3" t="s">
        <v>130</v>
      </c>
      <c r="F890" s="12" t="str">
        <f t="shared" si="21"/>
        <v>Kars Adrian</v>
      </c>
      <c r="G890" s="3">
        <v>721</v>
      </c>
      <c r="H890" s="8" t="s">
        <v>10</v>
      </c>
      <c r="I890" s="3">
        <v>5</v>
      </c>
      <c r="J890" s="36" t="s">
        <v>26</v>
      </c>
      <c r="K890" s="3"/>
      <c r="L890" s="3"/>
      <c r="M890" s="3"/>
    </row>
    <row r="891" spans="1:13" hidden="1" x14ac:dyDescent="0.2">
      <c r="A891" s="3" t="s">
        <v>37</v>
      </c>
      <c r="B891" s="3" t="s">
        <v>103</v>
      </c>
      <c r="C891" s="3">
        <v>373765</v>
      </c>
      <c r="D891" s="8" t="s">
        <v>370</v>
      </c>
      <c r="E891" s="8" t="s">
        <v>143</v>
      </c>
      <c r="F891" s="12" t="str">
        <f t="shared" si="21"/>
        <v>Heyes Michael</v>
      </c>
      <c r="G891" s="3">
        <v>721</v>
      </c>
      <c r="H891" s="8" t="s">
        <v>10</v>
      </c>
      <c r="I891" s="3">
        <v>6</v>
      </c>
      <c r="J891" s="36" t="s">
        <v>24</v>
      </c>
      <c r="K891" s="3"/>
      <c r="L891" s="3"/>
      <c r="M891" s="3"/>
    </row>
    <row r="892" spans="1:13" hidden="1" x14ac:dyDescent="0.2">
      <c r="A892" s="19" t="s">
        <v>51</v>
      </c>
      <c r="B892" s="1" t="s">
        <v>1225</v>
      </c>
      <c r="C892" s="3">
        <v>373765</v>
      </c>
      <c r="D892" s="12" t="s">
        <v>370</v>
      </c>
      <c r="E892" s="8" t="s">
        <v>143</v>
      </c>
      <c r="F892" s="12" t="str">
        <f t="shared" si="21"/>
        <v>Heyes Michael</v>
      </c>
      <c r="G892" s="9">
        <v>721</v>
      </c>
      <c r="H892" s="10" t="s">
        <v>10</v>
      </c>
      <c r="I892" s="13">
        <v>5</v>
      </c>
      <c r="J892" s="41" t="s">
        <v>24</v>
      </c>
      <c r="K892" s="3" t="s">
        <v>12</v>
      </c>
      <c r="L892" s="3"/>
      <c r="M892" s="3"/>
    </row>
    <row r="893" spans="1:13" hidden="1" x14ac:dyDescent="0.2">
      <c r="A893" s="3"/>
      <c r="B893" s="3" t="s">
        <v>103</v>
      </c>
      <c r="C893" s="3">
        <v>373765</v>
      </c>
      <c r="D893" s="8" t="s">
        <v>370</v>
      </c>
      <c r="E893" s="8" t="s">
        <v>143</v>
      </c>
      <c r="F893" s="12" t="str">
        <f t="shared" si="21"/>
        <v>Heyes Michael</v>
      </c>
      <c r="G893" s="3">
        <v>721</v>
      </c>
      <c r="H893" s="8" t="s">
        <v>10</v>
      </c>
      <c r="I893" s="3">
        <v>7</v>
      </c>
      <c r="J893" s="36" t="s">
        <v>11</v>
      </c>
      <c r="K893" s="3" t="s">
        <v>27</v>
      </c>
      <c r="L893" s="3"/>
      <c r="M893" s="3"/>
    </row>
    <row r="894" spans="1:13" hidden="1" x14ac:dyDescent="0.2">
      <c r="A894" s="3"/>
      <c r="B894" s="19" t="s">
        <v>1225</v>
      </c>
      <c r="C894" s="3">
        <v>373765</v>
      </c>
      <c r="D894" s="8" t="s">
        <v>370</v>
      </c>
      <c r="E894" s="8" t="s">
        <v>143</v>
      </c>
      <c r="F894" s="12" t="str">
        <f t="shared" si="21"/>
        <v>Heyes Michael</v>
      </c>
      <c r="G894" s="3">
        <v>721</v>
      </c>
      <c r="H894" s="8" t="s">
        <v>10</v>
      </c>
      <c r="I894" s="13">
        <v>5</v>
      </c>
      <c r="J894" s="41" t="s">
        <v>11</v>
      </c>
      <c r="K894" s="3" t="s">
        <v>12</v>
      </c>
      <c r="L894" s="3"/>
      <c r="M894" s="3"/>
    </row>
    <row r="895" spans="1:13" hidden="1" x14ac:dyDescent="0.2">
      <c r="A895" s="3"/>
      <c r="B895" s="19" t="s">
        <v>1225</v>
      </c>
      <c r="C895" s="3">
        <v>373765</v>
      </c>
      <c r="D895" s="8" t="s">
        <v>370</v>
      </c>
      <c r="E895" s="8" t="s">
        <v>143</v>
      </c>
      <c r="F895" s="12" t="str">
        <f t="shared" si="21"/>
        <v>Heyes Michael</v>
      </c>
      <c r="G895" s="3">
        <v>721</v>
      </c>
      <c r="H895" s="8" t="s">
        <v>10</v>
      </c>
      <c r="I895" s="13">
        <v>8</v>
      </c>
      <c r="J895" s="41" t="s">
        <v>22</v>
      </c>
      <c r="K895" s="3" t="s">
        <v>12</v>
      </c>
      <c r="L895" s="15"/>
      <c r="M895" s="3"/>
    </row>
    <row r="896" spans="1:13" hidden="1" x14ac:dyDescent="0.2">
      <c r="A896" s="3" t="s">
        <v>372</v>
      </c>
      <c r="B896" s="19" t="s">
        <v>14</v>
      </c>
      <c r="C896" s="3">
        <v>373765</v>
      </c>
      <c r="D896" s="8" t="s">
        <v>370</v>
      </c>
      <c r="E896" s="8" t="s">
        <v>143</v>
      </c>
      <c r="F896" s="12" t="str">
        <f t="shared" si="21"/>
        <v>Heyes Michael</v>
      </c>
      <c r="G896" s="3">
        <v>721</v>
      </c>
      <c r="H896" s="8" t="s">
        <v>10</v>
      </c>
      <c r="I896" s="8">
        <v>7</v>
      </c>
      <c r="J896" s="36" t="s">
        <v>30</v>
      </c>
      <c r="K896" s="3"/>
      <c r="L896" s="3"/>
      <c r="M896" s="3"/>
    </row>
    <row r="897" spans="1:13" hidden="1" x14ac:dyDescent="0.2">
      <c r="A897" s="5"/>
      <c r="B897" s="19" t="s">
        <v>1225</v>
      </c>
      <c r="C897" s="3">
        <v>373765</v>
      </c>
      <c r="D897" s="8" t="s">
        <v>370</v>
      </c>
      <c r="E897" s="8" t="s">
        <v>143</v>
      </c>
      <c r="F897" s="12" t="str">
        <f t="shared" si="21"/>
        <v>Heyes Michael</v>
      </c>
      <c r="G897" s="3">
        <v>721</v>
      </c>
      <c r="H897" s="8" t="s">
        <v>10</v>
      </c>
      <c r="I897" s="13">
        <v>5</v>
      </c>
      <c r="J897" s="41" t="s">
        <v>30</v>
      </c>
      <c r="K897" s="3" t="s">
        <v>12</v>
      </c>
      <c r="L897" s="3"/>
      <c r="M897" s="3"/>
    </row>
    <row r="898" spans="1:13" hidden="1" x14ac:dyDescent="0.2">
      <c r="A898" s="3"/>
      <c r="B898" s="22" t="s">
        <v>104</v>
      </c>
      <c r="C898" s="3">
        <v>373765</v>
      </c>
      <c r="D898" s="8" t="s">
        <v>370</v>
      </c>
      <c r="E898" s="8" t="s">
        <v>143</v>
      </c>
      <c r="F898" s="12" t="str">
        <f t="shared" si="21"/>
        <v>Heyes Michael</v>
      </c>
      <c r="G898" s="3">
        <v>721</v>
      </c>
      <c r="H898" s="8" t="s">
        <v>10</v>
      </c>
      <c r="I898" s="3">
        <v>1</v>
      </c>
      <c r="J898" s="36" t="s">
        <v>105</v>
      </c>
      <c r="K898" s="3"/>
      <c r="L898" s="3"/>
      <c r="M898" s="3"/>
    </row>
    <row r="899" spans="1:13" hidden="1" x14ac:dyDescent="0.2">
      <c r="A899" s="3"/>
      <c r="B899" s="3" t="s">
        <v>103</v>
      </c>
      <c r="C899" s="3">
        <v>373765</v>
      </c>
      <c r="D899" s="8" t="s">
        <v>370</v>
      </c>
      <c r="E899" s="8" t="s">
        <v>143</v>
      </c>
      <c r="F899" s="12" t="str">
        <f t="shared" si="21"/>
        <v>Heyes Michael</v>
      </c>
      <c r="G899" s="3">
        <v>721</v>
      </c>
      <c r="H899" s="8" t="s">
        <v>10</v>
      </c>
      <c r="I899" s="3">
        <v>7</v>
      </c>
      <c r="J899" s="36" t="s">
        <v>105</v>
      </c>
      <c r="K899" s="3"/>
      <c r="L899" s="3"/>
      <c r="M899" s="3"/>
    </row>
    <row r="900" spans="1:13" hidden="1" x14ac:dyDescent="0.2">
      <c r="A900" s="3"/>
      <c r="B900" s="19" t="s">
        <v>1225</v>
      </c>
      <c r="C900" s="3">
        <v>373765</v>
      </c>
      <c r="D900" s="8" t="s">
        <v>370</v>
      </c>
      <c r="E900" s="8" t="s">
        <v>143</v>
      </c>
      <c r="F900" s="12" t="str">
        <f t="shared" si="21"/>
        <v>Heyes Michael</v>
      </c>
      <c r="G900" s="9">
        <v>721</v>
      </c>
      <c r="H900" s="10" t="s">
        <v>10</v>
      </c>
      <c r="I900" s="13">
        <v>3</v>
      </c>
      <c r="J900" s="41" t="s">
        <v>105</v>
      </c>
      <c r="K900" s="3" t="s">
        <v>12</v>
      </c>
      <c r="L900" s="17"/>
      <c r="M900" s="3"/>
    </row>
    <row r="901" spans="1:13" hidden="1" x14ac:dyDescent="0.2">
      <c r="A901" s="3" t="s">
        <v>36</v>
      </c>
      <c r="B901" s="3" t="s">
        <v>103</v>
      </c>
      <c r="C901" s="3">
        <v>373765</v>
      </c>
      <c r="D901" s="8" t="s">
        <v>370</v>
      </c>
      <c r="E901" s="8" t="s">
        <v>143</v>
      </c>
      <c r="F901" s="12" t="str">
        <f t="shared" ref="F901:F963" si="22">D901&amp;" "&amp;E901</f>
        <v>Heyes Michael</v>
      </c>
      <c r="G901" s="3">
        <v>721</v>
      </c>
      <c r="H901" s="8" t="s">
        <v>10</v>
      </c>
      <c r="I901" s="3">
        <v>4</v>
      </c>
      <c r="J901" s="36" t="s">
        <v>28</v>
      </c>
      <c r="K901" s="3"/>
      <c r="L901" s="3"/>
      <c r="M901" s="3"/>
    </row>
    <row r="902" spans="1:13" hidden="1" x14ac:dyDescent="0.2">
      <c r="A902" s="3" t="s">
        <v>40</v>
      </c>
      <c r="B902" s="19" t="s">
        <v>1225</v>
      </c>
      <c r="C902" s="3">
        <v>373765</v>
      </c>
      <c r="D902" s="8" t="s">
        <v>370</v>
      </c>
      <c r="E902" s="8" t="s">
        <v>143</v>
      </c>
      <c r="F902" s="12" t="str">
        <f t="shared" si="22"/>
        <v>Heyes Michael</v>
      </c>
      <c r="G902" s="9">
        <v>721</v>
      </c>
      <c r="H902" s="10" t="s">
        <v>10</v>
      </c>
      <c r="I902" s="3">
        <v>5</v>
      </c>
      <c r="J902" s="36" t="s">
        <v>28</v>
      </c>
      <c r="K902" s="3"/>
      <c r="L902" s="3"/>
      <c r="M902" s="3"/>
    </row>
    <row r="903" spans="1:13" hidden="1" x14ac:dyDescent="0.2">
      <c r="A903" s="1" t="s">
        <v>13</v>
      </c>
      <c r="B903" s="4" t="s">
        <v>14</v>
      </c>
      <c r="C903" s="1"/>
      <c r="D903" s="2" t="s">
        <v>373</v>
      </c>
      <c r="E903" s="2" t="s">
        <v>251</v>
      </c>
      <c r="F903" s="12" t="str">
        <f t="shared" si="22"/>
        <v>Hickey J</v>
      </c>
      <c r="G903" s="3">
        <v>721</v>
      </c>
      <c r="H903" s="8" t="s">
        <v>10</v>
      </c>
      <c r="I903" s="1">
        <v>2</v>
      </c>
      <c r="J903" s="40" t="s">
        <v>62</v>
      </c>
      <c r="K903" s="1"/>
      <c r="L903" s="3"/>
      <c r="M903" s="3"/>
    </row>
    <row r="904" spans="1:13" hidden="1" x14ac:dyDescent="0.2">
      <c r="A904" s="3" t="s">
        <v>19</v>
      </c>
      <c r="B904" s="19" t="s">
        <v>14</v>
      </c>
      <c r="C904" s="3">
        <v>741351</v>
      </c>
      <c r="D904" s="8" t="s">
        <v>374</v>
      </c>
      <c r="E904" s="8" t="s">
        <v>375</v>
      </c>
      <c r="F904" s="12" t="str">
        <f t="shared" si="22"/>
        <v>Hill Craig M</v>
      </c>
      <c r="G904" s="9">
        <v>721</v>
      </c>
      <c r="H904" s="10" t="s">
        <v>10</v>
      </c>
      <c r="I904" s="3">
        <v>1</v>
      </c>
      <c r="J904" s="36" t="s">
        <v>35</v>
      </c>
      <c r="K904" s="3"/>
      <c r="L904" s="3"/>
      <c r="M904" s="3"/>
    </row>
    <row r="905" spans="1:13" hidden="1" x14ac:dyDescent="0.2">
      <c r="A905" s="3" t="s">
        <v>75</v>
      </c>
      <c r="B905" s="3" t="s">
        <v>25</v>
      </c>
      <c r="C905" s="3"/>
      <c r="D905" s="3" t="s">
        <v>374</v>
      </c>
      <c r="E905" s="3" t="s">
        <v>340</v>
      </c>
      <c r="F905" s="12" t="str">
        <f t="shared" si="22"/>
        <v>Hill R</v>
      </c>
      <c r="G905" s="3">
        <v>721</v>
      </c>
      <c r="H905" s="8" t="s">
        <v>10</v>
      </c>
      <c r="I905" s="3">
        <v>1</v>
      </c>
      <c r="J905" s="36" t="s">
        <v>55</v>
      </c>
      <c r="K905" s="3" t="s">
        <v>78</v>
      </c>
      <c r="L905" s="3"/>
      <c r="M905" s="3"/>
    </row>
    <row r="906" spans="1:13" hidden="1" x14ac:dyDescent="0.2">
      <c r="A906" s="3" t="s">
        <v>14</v>
      </c>
      <c r="B906" s="3" t="s">
        <v>14</v>
      </c>
      <c r="C906" s="3"/>
      <c r="D906" s="3" t="s">
        <v>376</v>
      </c>
      <c r="E906" s="3" t="s">
        <v>198</v>
      </c>
      <c r="F906" s="12" t="str">
        <f t="shared" si="22"/>
        <v>Hobbs L</v>
      </c>
      <c r="G906" s="3">
        <v>721</v>
      </c>
      <c r="H906" s="8" t="s">
        <v>10</v>
      </c>
      <c r="I906" s="3">
        <v>11</v>
      </c>
      <c r="J906" s="36" t="s">
        <v>24</v>
      </c>
      <c r="K906" s="3"/>
      <c r="L906" s="3"/>
      <c r="M906" s="3"/>
    </row>
    <row r="907" spans="1:13" hidden="1" x14ac:dyDescent="0.2">
      <c r="A907" s="3" t="s">
        <v>110</v>
      </c>
      <c r="B907" s="19" t="s">
        <v>14</v>
      </c>
      <c r="C907" s="3"/>
      <c r="D907" s="3" t="s">
        <v>376</v>
      </c>
      <c r="E907" s="3" t="s">
        <v>198</v>
      </c>
      <c r="F907" s="12" t="str">
        <f t="shared" si="22"/>
        <v>Hobbs L</v>
      </c>
      <c r="G907" s="3">
        <v>721</v>
      </c>
      <c r="H907" s="8" t="s">
        <v>10</v>
      </c>
      <c r="I907" s="3">
        <v>18</v>
      </c>
      <c r="J907" s="36" t="s">
        <v>11</v>
      </c>
      <c r="K907" s="3"/>
      <c r="L907" s="3"/>
      <c r="M907" s="3"/>
    </row>
    <row r="908" spans="1:13" hidden="1" x14ac:dyDescent="0.2">
      <c r="A908" s="3"/>
      <c r="B908" s="19" t="s">
        <v>104</v>
      </c>
      <c r="C908" s="3"/>
      <c r="D908" s="3" t="s">
        <v>376</v>
      </c>
      <c r="E908" s="3" t="s">
        <v>198</v>
      </c>
      <c r="F908" s="12" t="str">
        <f t="shared" si="22"/>
        <v>Hobbs L</v>
      </c>
      <c r="G908" s="3">
        <v>721</v>
      </c>
      <c r="H908" s="8" t="s">
        <v>10</v>
      </c>
      <c r="I908" s="3">
        <v>1</v>
      </c>
      <c r="J908" s="36" t="s">
        <v>11</v>
      </c>
      <c r="K908" s="3" t="s">
        <v>27</v>
      </c>
      <c r="L908" s="3"/>
      <c r="M908" s="3"/>
    </row>
    <row r="909" spans="1:13" hidden="1" x14ac:dyDescent="0.2">
      <c r="A909" s="3"/>
      <c r="B909" s="19" t="s">
        <v>14</v>
      </c>
      <c r="C909" s="3"/>
      <c r="D909" s="3" t="s">
        <v>376</v>
      </c>
      <c r="E909" s="3" t="s">
        <v>198</v>
      </c>
      <c r="F909" s="12" t="str">
        <f t="shared" si="22"/>
        <v>Hobbs L</v>
      </c>
      <c r="G909" s="9">
        <v>721</v>
      </c>
      <c r="H909" s="10" t="s">
        <v>10</v>
      </c>
      <c r="I909" s="3">
        <v>3</v>
      </c>
      <c r="J909" s="39" t="s">
        <v>22</v>
      </c>
      <c r="K909" s="3" t="s">
        <v>23</v>
      </c>
      <c r="L909" s="3"/>
      <c r="M909" s="3"/>
    </row>
    <row r="910" spans="1:13" hidden="1" x14ac:dyDescent="0.2">
      <c r="A910" s="3"/>
      <c r="B910" s="3" t="s">
        <v>25</v>
      </c>
      <c r="C910" s="3">
        <v>338841</v>
      </c>
      <c r="D910" s="8" t="s">
        <v>377</v>
      </c>
      <c r="E910" s="8" t="s">
        <v>191</v>
      </c>
      <c r="F910" s="12" t="str">
        <f t="shared" si="22"/>
        <v>Hodgens Travis</v>
      </c>
      <c r="G910" s="6">
        <v>721</v>
      </c>
      <c r="H910" s="7" t="s">
        <v>10</v>
      </c>
      <c r="I910" s="3">
        <v>7</v>
      </c>
      <c r="J910" s="36" t="s">
        <v>105</v>
      </c>
      <c r="K910" s="3"/>
      <c r="L910" s="3"/>
      <c r="M910" s="3"/>
    </row>
    <row r="911" spans="1:13" hidden="1" x14ac:dyDescent="0.2">
      <c r="A911" s="3"/>
      <c r="B911" s="22" t="s">
        <v>104</v>
      </c>
      <c r="C911" s="3">
        <v>338841</v>
      </c>
      <c r="D911" s="8" t="s">
        <v>377</v>
      </c>
      <c r="E911" s="8" t="s">
        <v>191</v>
      </c>
      <c r="F911" s="12" t="str">
        <f t="shared" si="22"/>
        <v>Hodgens Travis</v>
      </c>
      <c r="G911" s="9">
        <v>721</v>
      </c>
      <c r="H911" s="10" t="s">
        <v>10</v>
      </c>
      <c r="I911" s="3">
        <v>3</v>
      </c>
      <c r="J911" s="36" t="s">
        <v>105</v>
      </c>
      <c r="K911" s="3"/>
      <c r="L911" s="3"/>
      <c r="M911" s="3"/>
    </row>
    <row r="912" spans="1:13" hidden="1" x14ac:dyDescent="0.2">
      <c r="A912" s="3" t="s">
        <v>19</v>
      </c>
      <c r="B912" s="19" t="s">
        <v>14</v>
      </c>
      <c r="C912" s="3">
        <v>338841</v>
      </c>
      <c r="D912" s="8" t="s">
        <v>377</v>
      </c>
      <c r="E912" s="8" t="s">
        <v>191</v>
      </c>
      <c r="F912" s="12" t="str">
        <f t="shared" si="22"/>
        <v>Hodgens Travis</v>
      </c>
      <c r="G912" s="3">
        <v>721</v>
      </c>
      <c r="H912" s="8" t="s">
        <v>10</v>
      </c>
      <c r="I912" s="3">
        <v>2</v>
      </c>
      <c r="J912" s="36" t="s">
        <v>34</v>
      </c>
      <c r="K912" s="3"/>
      <c r="L912" s="3"/>
      <c r="M912" s="3"/>
    </row>
    <row r="913" spans="1:13" hidden="1" x14ac:dyDescent="0.2">
      <c r="A913" s="3" t="s">
        <v>43</v>
      </c>
      <c r="B913" s="19" t="s">
        <v>104</v>
      </c>
      <c r="C913" s="3">
        <v>338841</v>
      </c>
      <c r="D913" s="8" t="s">
        <v>377</v>
      </c>
      <c r="E913" s="8" t="s">
        <v>191</v>
      </c>
      <c r="F913" s="12" t="str">
        <f t="shared" si="22"/>
        <v>Hodgens Travis</v>
      </c>
      <c r="G913" s="6">
        <v>721</v>
      </c>
      <c r="H913" s="3" t="s">
        <v>10</v>
      </c>
      <c r="I913" s="3">
        <v>2</v>
      </c>
      <c r="J913" s="36" t="s">
        <v>34</v>
      </c>
      <c r="K913" s="3"/>
      <c r="L913" s="3"/>
      <c r="M913" s="3"/>
    </row>
    <row r="914" spans="1:13" hidden="1" x14ac:dyDescent="0.2">
      <c r="A914" s="3" t="s">
        <v>25</v>
      </c>
      <c r="B914" s="3" t="s">
        <v>25</v>
      </c>
      <c r="C914" s="3"/>
      <c r="D914" s="3" t="s">
        <v>378</v>
      </c>
      <c r="E914" s="3" t="s">
        <v>379</v>
      </c>
      <c r="F914" s="12" t="str">
        <f t="shared" si="22"/>
        <v>Holst Charlie</v>
      </c>
      <c r="G914" s="3">
        <v>721</v>
      </c>
      <c r="H914" s="8" t="s">
        <v>10</v>
      </c>
      <c r="I914" s="3">
        <v>2</v>
      </c>
      <c r="J914" s="36" t="s">
        <v>68</v>
      </c>
      <c r="K914" s="3"/>
      <c r="L914" s="3"/>
      <c r="M914" s="3"/>
    </row>
    <row r="915" spans="1:13" hidden="1" x14ac:dyDescent="0.2">
      <c r="A915" s="3" t="s">
        <v>14</v>
      </c>
      <c r="B915" s="3" t="s">
        <v>14</v>
      </c>
      <c r="C915" s="3"/>
      <c r="D915" s="3" t="s">
        <v>378</v>
      </c>
      <c r="E915" s="3" t="s">
        <v>379</v>
      </c>
      <c r="F915" s="12" t="str">
        <f t="shared" si="22"/>
        <v>Holst Charlie</v>
      </c>
      <c r="G915" s="3">
        <v>721</v>
      </c>
      <c r="H915" s="8" t="s">
        <v>10</v>
      </c>
      <c r="I915" s="3">
        <v>1</v>
      </c>
      <c r="J915" s="36" t="s">
        <v>68</v>
      </c>
      <c r="K915" s="3" t="s">
        <v>27</v>
      </c>
      <c r="L915" s="3"/>
      <c r="M915" s="3"/>
    </row>
    <row r="916" spans="1:13" hidden="1" x14ac:dyDescent="0.2">
      <c r="A916" s="3" t="s">
        <v>44</v>
      </c>
      <c r="B916" s="19" t="s">
        <v>104</v>
      </c>
      <c r="C916" s="3"/>
      <c r="D916" s="3" t="s">
        <v>378</v>
      </c>
      <c r="E916" s="3" t="s">
        <v>379</v>
      </c>
      <c r="F916" s="12" t="str">
        <f t="shared" si="22"/>
        <v>Holst Charlie</v>
      </c>
      <c r="G916" s="3">
        <v>721</v>
      </c>
      <c r="H916" s="8" t="s">
        <v>10</v>
      </c>
      <c r="I916" s="3">
        <v>1</v>
      </c>
      <c r="J916" s="36" t="s">
        <v>68</v>
      </c>
      <c r="K916" s="3" t="s">
        <v>27</v>
      </c>
      <c r="L916" s="3"/>
      <c r="M916" s="3"/>
    </row>
    <row r="917" spans="1:13" hidden="1" x14ac:dyDescent="0.2">
      <c r="A917" s="3" t="s">
        <v>45</v>
      </c>
      <c r="B917" s="19" t="s">
        <v>104</v>
      </c>
      <c r="C917" s="3">
        <v>601067</v>
      </c>
      <c r="D917" s="8" t="s">
        <v>380</v>
      </c>
      <c r="E917" s="8" t="s">
        <v>143</v>
      </c>
      <c r="F917" s="12" t="str">
        <f t="shared" si="22"/>
        <v>Hook Michael</v>
      </c>
      <c r="G917" s="3">
        <v>721</v>
      </c>
      <c r="H917" s="8" t="s">
        <v>10</v>
      </c>
      <c r="I917" s="3">
        <v>3</v>
      </c>
      <c r="J917" s="36" t="s">
        <v>28</v>
      </c>
      <c r="K917" s="3"/>
      <c r="L917" s="3"/>
      <c r="M917" s="3"/>
    </row>
    <row r="918" spans="1:13" hidden="1" x14ac:dyDescent="0.2">
      <c r="A918" s="3" t="s">
        <v>19</v>
      </c>
      <c r="B918" s="19" t="s">
        <v>14</v>
      </c>
      <c r="C918" s="3">
        <v>601067</v>
      </c>
      <c r="D918" s="8" t="s">
        <v>380</v>
      </c>
      <c r="E918" s="8" t="s">
        <v>143</v>
      </c>
      <c r="F918" s="12" t="str">
        <f t="shared" si="22"/>
        <v>Hook Michael</v>
      </c>
      <c r="G918" s="3">
        <v>721</v>
      </c>
      <c r="H918" s="8" t="s">
        <v>10</v>
      </c>
      <c r="I918" s="3">
        <v>1</v>
      </c>
      <c r="J918" s="36" t="s">
        <v>34</v>
      </c>
      <c r="K918" s="3"/>
      <c r="L918" s="3"/>
      <c r="M918" s="3"/>
    </row>
    <row r="919" spans="1:13" hidden="1" x14ac:dyDescent="0.2">
      <c r="A919" s="3" t="s">
        <v>43</v>
      </c>
      <c r="B919" s="19" t="s">
        <v>104</v>
      </c>
      <c r="C919" s="3">
        <v>601067</v>
      </c>
      <c r="D919" s="8" t="s">
        <v>380</v>
      </c>
      <c r="E919" s="8" t="s">
        <v>143</v>
      </c>
      <c r="F919" s="12" t="str">
        <f t="shared" si="22"/>
        <v>Hook Michael</v>
      </c>
      <c r="G919" s="3">
        <v>721</v>
      </c>
      <c r="H919" s="8" t="s">
        <v>10</v>
      </c>
      <c r="I919" s="3">
        <v>0</v>
      </c>
      <c r="J919" s="36" t="s">
        <v>34</v>
      </c>
      <c r="K919" s="3"/>
      <c r="L919" s="1"/>
      <c r="M919" s="1"/>
    </row>
    <row r="920" spans="1:13" hidden="1" x14ac:dyDescent="0.2">
      <c r="A920" s="3" t="s">
        <v>36</v>
      </c>
      <c r="B920" s="3" t="s">
        <v>103</v>
      </c>
      <c r="C920" s="3">
        <v>601067</v>
      </c>
      <c r="D920" s="8" t="s">
        <v>380</v>
      </c>
      <c r="E920" s="8" t="s">
        <v>143</v>
      </c>
      <c r="F920" s="12" t="str">
        <f t="shared" si="22"/>
        <v>Hook Michael</v>
      </c>
      <c r="G920" s="3">
        <v>721</v>
      </c>
      <c r="H920" s="8" t="s">
        <v>10</v>
      </c>
      <c r="I920" s="3">
        <v>1</v>
      </c>
      <c r="J920" s="36" t="s">
        <v>34</v>
      </c>
      <c r="K920" s="3"/>
      <c r="L920" s="3"/>
      <c r="M920" s="3"/>
    </row>
    <row r="921" spans="1:13" hidden="1" x14ac:dyDescent="0.2">
      <c r="A921" s="3" t="s">
        <v>45</v>
      </c>
      <c r="B921" s="19" t="s">
        <v>104</v>
      </c>
      <c r="C921" s="3">
        <v>601067</v>
      </c>
      <c r="D921" s="8" t="s">
        <v>380</v>
      </c>
      <c r="E921" s="8" t="s">
        <v>143</v>
      </c>
      <c r="F921" s="12" t="str">
        <f t="shared" si="22"/>
        <v>Hook Michael</v>
      </c>
      <c r="G921" s="9">
        <v>721</v>
      </c>
      <c r="H921" s="10" t="s">
        <v>10</v>
      </c>
      <c r="I921" s="3">
        <v>1</v>
      </c>
      <c r="J921" s="36" t="s">
        <v>35</v>
      </c>
      <c r="K921" s="3"/>
      <c r="L921" s="3"/>
      <c r="M921" s="3"/>
    </row>
    <row r="922" spans="1:13" hidden="1" x14ac:dyDescent="0.2">
      <c r="A922" s="3" t="s">
        <v>36</v>
      </c>
      <c r="B922" s="3" t="s">
        <v>103</v>
      </c>
      <c r="C922" s="3">
        <v>601067</v>
      </c>
      <c r="D922" s="8" t="s">
        <v>380</v>
      </c>
      <c r="E922" s="8" t="s">
        <v>143</v>
      </c>
      <c r="F922" s="12" t="str">
        <f t="shared" si="22"/>
        <v>Hook Michael</v>
      </c>
      <c r="G922" s="3">
        <v>721</v>
      </c>
      <c r="H922" s="8" t="s">
        <v>10</v>
      </c>
      <c r="I922" s="3">
        <v>1</v>
      </c>
      <c r="J922" s="36" t="s">
        <v>35</v>
      </c>
      <c r="K922" s="3"/>
      <c r="L922" s="3"/>
      <c r="M922" s="3"/>
    </row>
    <row r="923" spans="1:13" hidden="1" x14ac:dyDescent="0.2">
      <c r="A923" s="3" t="s">
        <v>13</v>
      </c>
      <c r="B923" s="19" t="s">
        <v>14</v>
      </c>
      <c r="C923" s="9">
        <v>601067</v>
      </c>
      <c r="D923" s="10" t="s">
        <v>380</v>
      </c>
      <c r="E923" s="10" t="s">
        <v>143</v>
      </c>
      <c r="F923" s="12" t="str">
        <f t="shared" si="22"/>
        <v>Hook Michael</v>
      </c>
      <c r="G923" s="3">
        <v>721</v>
      </c>
      <c r="H923" s="8" t="s">
        <v>10</v>
      </c>
      <c r="I923" s="9">
        <v>1</v>
      </c>
      <c r="J923" s="37" t="s">
        <v>18</v>
      </c>
      <c r="K923" s="3"/>
      <c r="L923" s="3"/>
      <c r="M923" s="3"/>
    </row>
    <row r="924" spans="1:13" hidden="1" x14ac:dyDescent="0.2">
      <c r="A924" s="1" t="s">
        <v>13</v>
      </c>
      <c r="B924" s="4" t="s">
        <v>14</v>
      </c>
      <c r="C924" s="3">
        <v>601068</v>
      </c>
      <c r="D924" s="8" t="s">
        <v>380</v>
      </c>
      <c r="E924" s="8" t="s">
        <v>143</v>
      </c>
      <c r="F924" s="12" t="str">
        <f t="shared" si="22"/>
        <v>Hook Michael</v>
      </c>
      <c r="G924" s="9">
        <v>721</v>
      </c>
      <c r="H924" s="10" t="s">
        <v>10</v>
      </c>
      <c r="I924" s="1">
        <v>4</v>
      </c>
      <c r="J924" s="40" t="s">
        <v>62</v>
      </c>
      <c r="K924" s="1"/>
      <c r="L924" s="3"/>
      <c r="M924" s="3"/>
    </row>
    <row r="925" spans="1:13" hidden="1" x14ac:dyDescent="0.2">
      <c r="A925" s="31" t="s">
        <v>1268</v>
      </c>
      <c r="B925" s="32" t="s">
        <v>1239</v>
      </c>
      <c r="C925" s="32">
        <v>601067</v>
      </c>
      <c r="D925" s="33" t="s">
        <v>380</v>
      </c>
      <c r="E925" s="8" t="s">
        <v>143</v>
      </c>
      <c r="F925" s="12" t="str">
        <f t="shared" si="22"/>
        <v>Hook Michael</v>
      </c>
      <c r="G925" s="32">
        <v>721</v>
      </c>
      <c r="H925" s="33" t="s">
        <v>10</v>
      </c>
      <c r="I925" s="32">
        <v>10</v>
      </c>
      <c r="J925" s="38" t="s">
        <v>1324</v>
      </c>
      <c r="K925" s="32"/>
      <c r="L925" s="3"/>
      <c r="M925" s="3"/>
    </row>
    <row r="926" spans="1:13" hidden="1" x14ac:dyDescent="0.2">
      <c r="A926" s="3"/>
      <c r="B926" s="19" t="s">
        <v>14</v>
      </c>
      <c r="C926" s="3"/>
      <c r="D926" s="12" t="s">
        <v>381</v>
      </c>
      <c r="E926" s="12" t="s">
        <v>382</v>
      </c>
      <c r="F926" s="12" t="str">
        <f t="shared" si="22"/>
        <v>Hooley Leigh</v>
      </c>
      <c r="G926" s="3">
        <v>721</v>
      </c>
      <c r="H926" s="8" t="s">
        <v>10</v>
      </c>
      <c r="I926" s="3">
        <v>1</v>
      </c>
      <c r="J926" s="39" t="s">
        <v>22</v>
      </c>
      <c r="K926" s="3" t="s">
        <v>23</v>
      </c>
      <c r="L926" s="3"/>
      <c r="M926" s="3"/>
    </row>
    <row r="927" spans="1:13" hidden="1" x14ac:dyDescent="0.2">
      <c r="A927" s="3"/>
      <c r="B927" s="19" t="s">
        <v>1225</v>
      </c>
      <c r="C927" s="3"/>
      <c r="D927" s="12" t="s">
        <v>381</v>
      </c>
      <c r="E927" s="12" t="s">
        <v>382</v>
      </c>
      <c r="F927" s="12" t="str">
        <f t="shared" si="22"/>
        <v>Hooley Leigh</v>
      </c>
      <c r="G927" s="3">
        <v>721</v>
      </c>
      <c r="H927" s="8" t="s">
        <v>10</v>
      </c>
      <c r="I927" s="13">
        <v>4</v>
      </c>
      <c r="J927" s="41" t="s">
        <v>22</v>
      </c>
      <c r="K927" s="3" t="s">
        <v>12</v>
      </c>
      <c r="L927" s="3"/>
      <c r="M927" s="3"/>
    </row>
    <row r="928" spans="1:13" hidden="1" x14ac:dyDescent="0.2">
      <c r="A928" s="3"/>
      <c r="B928" s="22" t="s">
        <v>104</v>
      </c>
      <c r="C928" s="3"/>
      <c r="D928" s="8" t="s">
        <v>383</v>
      </c>
      <c r="E928" s="8"/>
      <c r="F928" s="12" t="str">
        <f t="shared" si="22"/>
        <v xml:space="preserve">Hooper </v>
      </c>
      <c r="G928" s="3">
        <v>721</v>
      </c>
      <c r="H928" s="8" t="s">
        <v>10</v>
      </c>
      <c r="I928" s="3">
        <v>1</v>
      </c>
      <c r="J928" s="36" t="s">
        <v>105</v>
      </c>
      <c r="K928" s="3"/>
      <c r="L928" s="3"/>
      <c r="M928" s="3"/>
    </row>
    <row r="929" spans="1:18" hidden="1" x14ac:dyDescent="0.2">
      <c r="A929" s="3" t="s">
        <v>75</v>
      </c>
      <c r="B929" s="3" t="s">
        <v>25</v>
      </c>
      <c r="C929" s="3">
        <v>772190</v>
      </c>
      <c r="D929" s="8" t="s">
        <v>384</v>
      </c>
      <c r="E929" s="8" t="s">
        <v>170</v>
      </c>
      <c r="F929" s="12" t="str">
        <f t="shared" si="22"/>
        <v>Horn David</v>
      </c>
      <c r="G929" s="3">
        <v>721</v>
      </c>
      <c r="H929" s="8" t="s">
        <v>10</v>
      </c>
      <c r="I929" s="3">
        <v>1</v>
      </c>
      <c r="J929" s="36" t="s">
        <v>55</v>
      </c>
      <c r="K929" s="3" t="s">
        <v>78</v>
      </c>
      <c r="L929" s="3"/>
      <c r="M929" s="3"/>
    </row>
    <row r="930" spans="1:18" hidden="1" x14ac:dyDescent="0.2">
      <c r="A930" s="3" t="s">
        <v>98</v>
      </c>
      <c r="B930" s="3" t="s">
        <v>98</v>
      </c>
      <c r="C930" s="3">
        <v>772190</v>
      </c>
      <c r="D930" s="8" t="s">
        <v>384</v>
      </c>
      <c r="E930" s="8" t="s">
        <v>170</v>
      </c>
      <c r="F930" s="12" t="str">
        <f t="shared" si="22"/>
        <v>Horn David</v>
      </c>
      <c r="G930" s="3">
        <v>721</v>
      </c>
      <c r="H930" s="8" t="s">
        <v>10</v>
      </c>
      <c r="I930" s="3">
        <v>1</v>
      </c>
      <c r="J930" s="36" t="s">
        <v>55</v>
      </c>
      <c r="K930" s="3" t="s">
        <v>27</v>
      </c>
      <c r="L930" s="3"/>
      <c r="M930" s="3"/>
    </row>
    <row r="931" spans="1:18" hidden="1" x14ac:dyDescent="0.2">
      <c r="A931" s="3" t="s">
        <v>44</v>
      </c>
      <c r="B931" s="19" t="s">
        <v>104</v>
      </c>
      <c r="C931" s="3">
        <v>772190</v>
      </c>
      <c r="D931" s="8" t="s">
        <v>384</v>
      </c>
      <c r="E931" s="8" t="s">
        <v>170</v>
      </c>
      <c r="F931" s="12" t="str">
        <f t="shared" si="22"/>
        <v>Horn David</v>
      </c>
      <c r="G931" s="3">
        <v>721</v>
      </c>
      <c r="H931" s="8" t="s">
        <v>10</v>
      </c>
      <c r="I931" s="3">
        <v>1</v>
      </c>
      <c r="J931" s="36" t="s">
        <v>55</v>
      </c>
      <c r="K931" s="3" t="s">
        <v>27</v>
      </c>
      <c r="L931" s="3"/>
      <c r="M931" s="3"/>
    </row>
    <row r="932" spans="1:18" hidden="1" x14ac:dyDescent="0.2">
      <c r="A932" s="3" t="s">
        <v>53</v>
      </c>
      <c r="B932" s="3" t="s">
        <v>103</v>
      </c>
      <c r="C932" s="3">
        <v>772190</v>
      </c>
      <c r="D932" s="8" t="s">
        <v>384</v>
      </c>
      <c r="E932" s="8" t="s">
        <v>170</v>
      </c>
      <c r="F932" s="12" t="str">
        <f t="shared" si="22"/>
        <v>Horn David</v>
      </c>
      <c r="G932" s="3">
        <v>721</v>
      </c>
      <c r="H932" s="8" t="s">
        <v>10</v>
      </c>
      <c r="I932" s="3">
        <v>3</v>
      </c>
      <c r="J932" s="36" t="s">
        <v>55</v>
      </c>
      <c r="K932" s="3" t="s">
        <v>27</v>
      </c>
      <c r="L932" s="3"/>
      <c r="M932" s="3"/>
    </row>
    <row r="933" spans="1:18" hidden="1" x14ac:dyDescent="0.2">
      <c r="A933" s="3" t="s">
        <v>51</v>
      </c>
      <c r="B933" s="19" t="s">
        <v>1225</v>
      </c>
      <c r="C933" s="3">
        <v>772190</v>
      </c>
      <c r="D933" s="8" t="s">
        <v>384</v>
      </c>
      <c r="E933" s="8" t="s">
        <v>170</v>
      </c>
      <c r="F933" s="12" t="str">
        <f t="shared" si="22"/>
        <v>Horn David</v>
      </c>
      <c r="G933" s="3">
        <v>721</v>
      </c>
      <c r="H933" s="8" t="s">
        <v>10</v>
      </c>
      <c r="I933" s="13">
        <v>1</v>
      </c>
      <c r="J933" s="41" t="s">
        <v>81</v>
      </c>
      <c r="K933" s="3" t="s">
        <v>12</v>
      </c>
      <c r="L933" s="3"/>
      <c r="M933" s="3"/>
    </row>
    <row r="934" spans="1:18" hidden="1" x14ac:dyDescent="0.2">
      <c r="A934" s="3" t="s">
        <v>37</v>
      </c>
      <c r="B934" s="3" t="s">
        <v>103</v>
      </c>
      <c r="C934" s="3">
        <v>772190</v>
      </c>
      <c r="D934" s="8" t="s">
        <v>384</v>
      </c>
      <c r="E934" s="8" t="s">
        <v>170</v>
      </c>
      <c r="F934" s="12" t="str">
        <f t="shared" si="22"/>
        <v>Horn David</v>
      </c>
      <c r="G934" s="3">
        <v>721</v>
      </c>
      <c r="H934" s="8" t="s">
        <v>10</v>
      </c>
      <c r="I934" s="3">
        <v>1</v>
      </c>
      <c r="J934" s="36" t="s">
        <v>68</v>
      </c>
      <c r="K934" s="3" t="s">
        <v>27</v>
      </c>
      <c r="L934" s="3"/>
      <c r="M934" s="3"/>
    </row>
    <row r="935" spans="1:18" x14ac:dyDescent="0.2">
      <c r="A935" s="3"/>
      <c r="B935" s="19" t="s">
        <v>14</v>
      </c>
      <c r="C935" s="3">
        <v>572762</v>
      </c>
      <c r="D935" s="3" t="s">
        <v>450</v>
      </c>
      <c r="E935" s="3" t="s">
        <v>143</v>
      </c>
      <c r="F935" s="12" t="str">
        <f t="shared" si="22"/>
        <v>Kilner Michael</v>
      </c>
      <c r="G935" s="3">
        <v>721</v>
      </c>
      <c r="H935" s="8" t="s">
        <v>10</v>
      </c>
      <c r="I935" s="3">
        <v>2</v>
      </c>
      <c r="J935" s="36" t="s">
        <v>26</v>
      </c>
      <c r="K935" s="3"/>
      <c r="L935" s="3"/>
      <c r="M935" s="3"/>
    </row>
    <row r="936" spans="1:18" x14ac:dyDescent="0.2">
      <c r="A936" s="3"/>
      <c r="B936" s="19" t="s">
        <v>14</v>
      </c>
      <c r="C936" s="3">
        <v>585650</v>
      </c>
      <c r="D936" s="3" t="s">
        <v>464</v>
      </c>
      <c r="E936" s="3" t="s">
        <v>132</v>
      </c>
      <c r="F936" s="12" t="str">
        <f t="shared" si="22"/>
        <v>Law Andrew</v>
      </c>
      <c r="G936" s="3">
        <v>721</v>
      </c>
      <c r="H936" s="8" t="s">
        <v>10</v>
      </c>
      <c r="I936" s="3">
        <v>2</v>
      </c>
      <c r="J936" s="36" t="s">
        <v>26</v>
      </c>
      <c r="K936" s="3"/>
      <c r="L936" s="3"/>
      <c r="M936" s="3"/>
    </row>
    <row r="937" spans="1:18" hidden="1" x14ac:dyDescent="0.2">
      <c r="A937" s="3"/>
      <c r="B937" s="19" t="s">
        <v>104</v>
      </c>
      <c r="C937" s="3">
        <v>772190</v>
      </c>
      <c r="D937" s="8" t="s">
        <v>384</v>
      </c>
      <c r="E937" s="8" t="s">
        <v>170</v>
      </c>
      <c r="F937" s="12" t="str">
        <f t="shared" si="22"/>
        <v>Horn David</v>
      </c>
      <c r="G937" s="9">
        <v>721</v>
      </c>
      <c r="H937" s="10" t="s">
        <v>10</v>
      </c>
      <c r="I937" s="3">
        <v>1</v>
      </c>
      <c r="J937" s="36" t="s">
        <v>11</v>
      </c>
      <c r="K937" s="3" t="s">
        <v>27</v>
      </c>
      <c r="L937" s="3"/>
      <c r="M937" s="3"/>
    </row>
    <row r="938" spans="1:18" hidden="1" x14ac:dyDescent="0.2">
      <c r="A938" s="3" t="s">
        <v>114</v>
      </c>
      <c r="B938" s="19" t="s">
        <v>115</v>
      </c>
      <c r="C938" s="3">
        <v>772190</v>
      </c>
      <c r="D938" s="8" t="s">
        <v>384</v>
      </c>
      <c r="E938" s="8" t="s">
        <v>170</v>
      </c>
      <c r="F938" s="12" t="str">
        <f t="shared" si="22"/>
        <v>Horn David</v>
      </c>
      <c r="G938" s="3">
        <v>721</v>
      </c>
      <c r="H938" s="8" t="s">
        <v>10</v>
      </c>
      <c r="I938" s="3">
        <v>4</v>
      </c>
      <c r="J938" s="36" t="s">
        <v>28</v>
      </c>
      <c r="K938" s="3"/>
      <c r="L938" s="3"/>
      <c r="M938" s="3"/>
    </row>
    <row r="939" spans="1:18" hidden="1" x14ac:dyDescent="0.2">
      <c r="A939" s="3" t="s">
        <v>114</v>
      </c>
      <c r="B939" s="19" t="s">
        <v>115</v>
      </c>
      <c r="C939" s="3">
        <v>772190</v>
      </c>
      <c r="D939" s="8" t="s">
        <v>384</v>
      </c>
      <c r="E939" s="8" t="s">
        <v>170</v>
      </c>
      <c r="F939" s="12" t="str">
        <f t="shared" si="22"/>
        <v>Horn David</v>
      </c>
      <c r="G939" s="3">
        <v>721</v>
      </c>
      <c r="H939" s="8" t="s">
        <v>10</v>
      </c>
      <c r="I939" s="3">
        <v>4</v>
      </c>
      <c r="J939" s="36" t="s">
        <v>34</v>
      </c>
      <c r="K939" s="3"/>
      <c r="L939" s="1"/>
      <c r="M939" s="3"/>
    </row>
    <row r="940" spans="1:18" hidden="1" x14ac:dyDescent="0.2">
      <c r="A940" s="3" t="s">
        <v>114</v>
      </c>
      <c r="B940" s="19" t="s">
        <v>115</v>
      </c>
      <c r="C940" s="3">
        <v>772190</v>
      </c>
      <c r="D940" s="8" t="s">
        <v>384</v>
      </c>
      <c r="E940" s="8" t="s">
        <v>170</v>
      </c>
      <c r="F940" s="12" t="str">
        <f t="shared" si="22"/>
        <v>Horn David</v>
      </c>
      <c r="G940" s="3">
        <v>721</v>
      </c>
      <c r="H940" s="8" t="s">
        <v>10</v>
      </c>
      <c r="I940" s="3">
        <v>6</v>
      </c>
      <c r="J940" s="36" t="s">
        <v>35</v>
      </c>
      <c r="K940" s="3"/>
      <c r="L940" s="3"/>
      <c r="M940" s="3"/>
    </row>
    <row r="941" spans="1:18" hidden="1" x14ac:dyDescent="0.2">
      <c r="A941" s="3" t="s">
        <v>114</v>
      </c>
      <c r="B941" s="19" t="s">
        <v>115</v>
      </c>
      <c r="C941" s="3">
        <v>772190</v>
      </c>
      <c r="D941" s="8" t="s">
        <v>384</v>
      </c>
      <c r="E941" s="8" t="s">
        <v>170</v>
      </c>
      <c r="F941" s="12" t="str">
        <f t="shared" si="22"/>
        <v>Horn David</v>
      </c>
      <c r="G941" s="9">
        <v>721</v>
      </c>
      <c r="H941" s="10" t="s">
        <v>10</v>
      </c>
      <c r="I941" s="3">
        <v>4</v>
      </c>
      <c r="J941" s="36" t="s">
        <v>18</v>
      </c>
      <c r="K941" s="3"/>
      <c r="L941" s="3"/>
      <c r="M941" s="3"/>
    </row>
    <row r="942" spans="1:18" hidden="1" x14ac:dyDescent="0.2">
      <c r="A942" s="3" t="s">
        <v>114</v>
      </c>
      <c r="B942" s="19" t="s">
        <v>115</v>
      </c>
      <c r="C942" s="3">
        <v>772190</v>
      </c>
      <c r="D942" s="8" t="s">
        <v>384</v>
      </c>
      <c r="E942" s="8" t="s">
        <v>170</v>
      </c>
      <c r="F942" s="12" t="str">
        <f t="shared" si="22"/>
        <v>Horn David</v>
      </c>
      <c r="G942" s="3">
        <v>721</v>
      </c>
      <c r="H942" s="8" t="s">
        <v>10</v>
      </c>
      <c r="I942" s="3">
        <v>6</v>
      </c>
      <c r="J942" s="36" t="s">
        <v>17</v>
      </c>
      <c r="K942" s="3"/>
      <c r="L942" s="3"/>
      <c r="M942" s="3"/>
    </row>
    <row r="943" spans="1:18" hidden="1" x14ac:dyDescent="0.2">
      <c r="A943" s="1" t="s">
        <v>114</v>
      </c>
      <c r="B943" s="4" t="s">
        <v>115</v>
      </c>
      <c r="C943" s="3">
        <v>772190</v>
      </c>
      <c r="D943" s="8" t="s">
        <v>384</v>
      </c>
      <c r="E943" s="8" t="s">
        <v>170</v>
      </c>
      <c r="F943" s="12" t="str">
        <f t="shared" si="22"/>
        <v>Horn David</v>
      </c>
      <c r="G943" s="9">
        <v>721</v>
      </c>
      <c r="H943" s="10" t="s">
        <v>10</v>
      </c>
      <c r="I943" s="1">
        <v>4</v>
      </c>
      <c r="J943" s="40" t="s">
        <v>62</v>
      </c>
      <c r="K943" s="1"/>
      <c r="L943" s="1"/>
      <c r="M943" s="3"/>
    </row>
    <row r="944" spans="1:18" hidden="1" x14ac:dyDescent="0.2">
      <c r="A944" s="3" t="s">
        <v>53</v>
      </c>
      <c r="B944" s="3" t="s">
        <v>103</v>
      </c>
      <c r="C944" s="3">
        <v>993854</v>
      </c>
      <c r="D944" s="8" t="s">
        <v>384</v>
      </c>
      <c r="E944" s="8" t="s">
        <v>263</v>
      </c>
      <c r="F944" s="12" t="str">
        <f t="shared" si="22"/>
        <v>Horn Peter</v>
      </c>
      <c r="G944" s="3">
        <v>721</v>
      </c>
      <c r="H944" s="8" t="s">
        <v>10</v>
      </c>
      <c r="I944" s="3">
        <v>3</v>
      </c>
      <c r="J944" s="36" t="s">
        <v>55</v>
      </c>
      <c r="K944" s="3" t="s">
        <v>27</v>
      </c>
      <c r="L944" s="3"/>
      <c r="M944" s="3"/>
      <c r="O944" s="1"/>
      <c r="P944" s="1"/>
      <c r="Q944" s="1"/>
      <c r="R944" s="1"/>
    </row>
    <row r="945" spans="1:18" hidden="1" x14ac:dyDescent="0.2">
      <c r="A945" s="3" t="s">
        <v>51</v>
      </c>
      <c r="B945" s="19" t="s">
        <v>1225</v>
      </c>
      <c r="C945" s="3">
        <v>993852</v>
      </c>
      <c r="D945" s="12" t="s">
        <v>384</v>
      </c>
      <c r="E945" s="12" t="s">
        <v>263</v>
      </c>
      <c r="F945" s="12" t="str">
        <f t="shared" si="22"/>
        <v>Horn Peter</v>
      </c>
      <c r="G945" s="9">
        <v>721</v>
      </c>
      <c r="H945" s="10" t="s">
        <v>10</v>
      </c>
      <c r="I945" s="13">
        <v>6</v>
      </c>
      <c r="J945" s="41" t="s">
        <v>81</v>
      </c>
      <c r="K945" s="3" t="s">
        <v>12</v>
      </c>
      <c r="L945" s="1"/>
      <c r="M945" s="1"/>
      <c r="O945" s="32"/>
      <c r="P945" s="33"/>
      <c r="Q945" s="32"/>
      <c r="R945" s="32"/>
    </row>
    <row r="946" spans="1:18" hidden="1" x14ac:dyDescent="0.2">
      <c r="A946" s="3" t="s">
        <v>25</v>
      </c>
      <c r="B946" s="3" t="s">
        <v>25</v>
      </c>
      <c r="C946" s="3">
        <v>993853</v>
      </c>
      <c r="D946" s="8" t="s">
        <v>384</v>
      </c>
      <c r="E946" s="8" t="s">
        <v>263</v>
      </c>
      <c r="F946" s="12" t="str">
        <f t="shared" si="22"/>
        <v>Horn Peter</v>
      </c>
      <c r="G946" s="3">
        <v>721</v>
      </c>
      <c r="H946" s="8" t="s">
        <v>10</v>
      </c>
      <c r="I946" s="3">
        <v>1</v>
      </c>
      <c r="J946" s="36" t="s">
        <v>68</v>
      </c>
      <c r="K946" s="3"/>
      <c r="L946" s="3"/>
      <c r="M946" s="3"/>
    </row>
    <row r="947" spans="1:18" hidden="1" x14ac:dyDescent="0.2">
      <c r="A947" s="3" t="s">
        <v>114</v>
      </c>
      <c r="B947" s="19" t="s">
        <v>115</v>
      </c>
      <c r="C947" s="3">
        <v>993852</v>
      </c>
      <c r="D947" s="8" t="s">
        <v>384</v>
      </c>
      <c r="E947" s="8" t="s">
        <v>263</v>
      </c>
      <c r="F947" s="12" t="str">
        <f t="shared" si="22"/>
        <v>Horn Peter</v>
      </c>
      <c r="G947" s="3">
        <v>721</v>
      </c>
      <c r="H947" s="8" t="s">
        <v>10</v>
      </c>
      <c r="I947" s="3">
        <v>2</v>
      </c>
      <c r="J947" s="36" t="s">
        <v>17</v>
      </c>
      <c r="K947" s="3"/>
      <c r="L947" s="3"/>
      <c r="M947" s="1"/>
    </row>
    <row r="948" spans="1:18" hidden="1" x14ac:dyDescent="0.2">
      <c r="A948" s="3" t="s">
        <v>114</v>
      </c>
      <c r="B948" s="19" t="s">
        <v>115</v>
      </c>
      <c r="C948" s="3">
        <v>772191</v>
      </c>
      <c r="D948" s="8" t="s">
        <v>385</v>
      </c>
      <c r="E948" s="8" t="s">
        <v>140</v>
      </c>
      <c r="F948" s="12" t="str">
        <f t="shared" si="22"/>
        <v>Howell Scott</v>
      </c>
      <c r="G948" s="3">
        <v>721</v>
      </c>
      <c r="H948" s="8" t="s">
        <v>10</v>
      </c>
      <c r="I948" s="3">
        <v>1</v>
      </c>
      <c r="J948" s="36" t="s">
        <v>34</v>
      </c>
      <c r="K948" s="3"/>
      <c r="L948" s="3"/>
      <c r="M948" s="3"/>
    </row>
    <row r="949" spans="1:18" hidden="1" x14ac:dyDescent="0.2">
      <c r="A949" s="3"/>
      <c r="B949" s="3" t="s">
        <v>25</v>
      </c>
      <c r="C949" s="6">
        <v>572751</v>
      </c>
      <c r="D949" s="7" t="s">
        <v>386</v>
      </c>
      <c r="E949" s="7" t="s">
        <v>387</v>
      </c>
      <c r="F949" s="12" t="str">
        <f t="shared" si="22"/>
        <v>Hudson Brett</v>
      </c>
      <c r="G949" s="3">
        <v>721</v>
      </c>
      <c r="H949" s="8" t="s">
        <v>10</v>
      </c>
      <c r="I949" s="3">
        <v>2</v>
      </c>
      <c r="J949" s="36" t="s">
        <v>105</v>
      </c>
      <c r="K949" s="3"/>
      <c r="L949" s="1"/>
      <c r="M949" s="1"/>
    </row>
    <row r="950" spans="1:18" hidden="1" x14ac:dyDescent="0.2">
      <c r="A950" s="3" t="s">
        <v>58</v>
      </c>
      <c r="B950" s="19" t="s">
        <v>104</v>
      </c>
      <c r="C950" s="6">
        <v>572751</v>
      </c>
      <c r="D950" s="7" t="s">
        <v>386</v>
      </c>
      <c r="E950" s="7" t="s">
        <v>387</v>
      </c>
      <c r="F950" s="12" t="str">
        <f t="shared" si="22"/>
        <v>Hudson Brett</v>
      </c>
      <c r="G950" s="3">
        <v>721</v>
      </c>
      <c r="H950" s="8" t="s">
        <v>10</v>
      </c>
      <c r="I950" s="6">
        <v>1</v>
      </c>
      <c r="J950" s="36" t="s">
        <v>17</v>
      </c>
      <c r="K950" s="3"/>
      <c r="L950" s="3"/>
      <c r="M950" s="1"/>
    </row>
    <row r="951" spans="1:18" hidden="1" x14ac:dyDescent="0.2">
      <c r="A951" s="3" t="s">
        <v>114</v>
      </c>
      <c r="B951" s="19" t="s">
        <v>115</v>
      </c>
      <c r="C951" s="3">
        <v>751917</v>
      </c>
      <c r="D951" s="3" t="s">
        <v>386</v>
      </c>
      <c r="E951" s="3" t="s">
        <v>134</v>
      </c>
      <c r="F951" s="12" t="str">
        <f t="shared" si="22"/>
        <v>Hudson Roger</v>
      </c>
      <c r="G951" s="3">
        <v>721</v>
      </c>
      <c r="H951" s="8" t="s">
        <v>10</v>
      </c>
      <c r="I951" s="3">
        <v>6</v>
      </c>
      <c r="J951" s="36" t="s">
        <v>28</v>
      </c>
      <c r="K951" s="3"/>
      <c r="L951" s="3"/>
      <c r="M951" s="3"/>
    </row>
    <row r="952" spans="1:18" hidden="1" x14ac:dyDescent="0.2">
      <c r="A952" s="3" t="s">
        <v>114</v>
      </c>
      <c r="B952" s="19" t="s">
        <v>115</v>
      </c>
      <c r="C952" s="3">
        <v>751917</v>
      </c>
      <c r="D952" s="8" t="s">
        <v>386</v>
      </c>
      <c r="E952" s="8" t="s">
        <v>134</v>
      </c>
      <c r="F952" s="12" t="str">
        <f t="shared" si="22"/>
        <v>Hudson Roger</v>
      </c>
      <c r="G952" s="3">
        <v>721</v>
      </c>
      <c r="H952" s="8" t="s">
        <v>10</v>
      </c>
      <c r="I952" s="3">
        <v>5</v>
      </c>
      <c r="J952" s="36" t="s">
        <v>34</v>
      </c>
      <c r="K952" s="3"/>
      <c r="L952" s="15"/>
      <c r="M952" s="3"/>
    </row>
    <row r="953" spans="1:18" hidden="1" x14ac:dyDescent="0.2">
      <c r="A953" s="3" t="s">
        <v>114</v>
      </c>
      <c r="B953" s="19" t="s">
        <v>115</v>
      </c>
      <c r="C953" s="3">
        <v>751917</v>
      </c>
      <c r="D953" s="8" t="s">
        <v>386</v>
      </c>
      <c r="E953" s="8" t="s">
        <v>134</v>
      </c>
      <c r="F953" s="12" t="str">
        <f t="shared" si="22"/>
        <v>Hudson Roger</v>
      </c>
      <c r="G953" s="3">
        <v>721</v>
      </c>
      <c r="H953" s="8" t="s">
        <v>10</v>
      </c>
      <c r="I953" s="3">
        <v>5</v>
      </c>
      <c r="J953" s="36" t="s">
        <v>35</v>
      </c>
      <c r="K953" s="3"/>
      <c r="L953" s="15"/>
      <c r="M953" s="3"/>
    </row>
    <row r="954" spans="1:18" hidden="1" x14ac:dyDescent="0.2">
      <c r="A954" s="3" t="s">
        <v>114</v>
      </c>
      <c r="B954" s="19" t="s">
        <v>115</v>
      </c>
      <c r="C954" s="3">
        <v>751917</v>
      </c>
      <c r="D954" s="8" t="s">
        <v>386</v>
      </c>
      <c r="E954" s="8" t="s">
        <v>134</v>
      </c>
      <c r="F954" s="12" t="str">
        <f t="shared" si="22"/>
        <v>Hudson Roger</v>
      </c>
      <c r="G954" s="9">
        <v>721</v>
      </c>
      <c r="H954" s="10" t="s">
        <v>10</v>
      </c>
      <c r="I954" s="3">
        <v>3</v>
      </c>
      <c r="J954" s="36" t="s">
        <v>18</v>
      </c>
      <c r="K954" s="3"/>
      <c r="L954" s="3"/>
      <c r="M954" s="3"/>
    </row>
    <row r="955" spans="1:18" hidden="1" x14ac:dyDescent="0.2">
      <c r="A955" s="3" t="s">
        <v>114</v>
      </c>
      <c r="B955" s="19" t="s">
        <v>128</v>
      </c>
      <c r="C955" s="3">
        <v>772196</v>
      </c>
      <c r="D955" s="8" t="s">
        <v>388</v>
      </c>
      <c r="E955" s="8" t="s">
        <v>389</v>
      </c>
      <c r="F955" s="12" t="str">
        <f t="shared" si="22"/>
        <v>Humphries Ashley</v>
      </c>
      <c r="G955" s="3">
        <v>721</v>
      </c>
      <c r="H955" s="8" t="s">
        <v>10</v>
      </c>
      <c r="I955" s="3">
        <v>2</v>
      </c>
      <c r="J955" s="36" t="s">
        <v>34</v>
      </c>
      <c r="K955" s="3"/>
      <c r="L955" s="3"/>
      <c r="M955" s="3"/>
    </row>
    <row r="956" spans="1:18" hidden="1" x14ac:dyDescent="0.2">
      <c r="A956" s="1" t="s">
        <v>58</v>
      </c>
      <c r="B956" s="19" t="s">
        <v>104</v>
      </c>
      <c r="C956" s="1"/>
      <c r="D956" s="2" t="s">
        <v>390</v>
      </c>
      <c r="E956" s="32" t="s">
        <v>1283</v>
      </c>
      <c r="F956" s="12" t="str">
        <f t="shared" si="22"/>
        <v>Hundel  Harman</v>
      </c>
      <c r="G956" s="6">
        <v>721</v>
      </c>
      <c r="H956" s="3" t="s">
        <v>10</v>
      </c>
      <c r="I956" s="1">
        <v>6</v>
      </c>
      <c r="J956" s="40" t="s">
        <v>62</v>
      </c>
      <c r="K956" s="1"/>
      <c r="L956" s="1"/>
      <c r="M956" s="1"/>
    </row>
    <row r="957" spans="1:18" hidden="1" x14ac:dyDescent="0.2">
      <c r="A957" s="31" t="s">
        <v>1268</v>
      </c>
      <c r="B957" s="4" t="s">
        <v>14</v>
      </c>
      <c r="C957" s="32">
        <v>350445</v>
      </c>
      <c r="D957" s="33" t="s">
        <v>390</v>
      </c>
      <c r="E957" s="32" t="s">
        <v>1283</v>
      </c>
      <c r="F957" s="12" t="str">
        <f t="shared" si="22"/>
        <v>Hundel  Harman</v>
      </c>
      <c r="G957" s="32">
        <v>721</v>
      </c>
      <c r="H957" s="33" t="s">
        <v>10</v>
      </c>
      <c r="I957" s="32">
        <v>1</v>
      </c>
      <c r="J957" s="38" t="s">
        <v>1324</v>
      </c>
      <c r="K957" s="32"/>
      <c r="L957" s="15"/>
      <c r="M957" s="1"/>
    </row>
    <row r="958" spans="1:18" hidden="1" x14ac:dyDescent="0.2">
      <c r="A958" s="31" t="s">
        <v>1267</v>
      </c>
      <c r="B958" s="19" t="s">
        <v>104</v>
      </c>
      <c r="C958" s="32">
        <v>350445</v>
      </c>
      <c r="D958" s="33" t="s">
        <v>390</v>
      </c>
      <c r="E958" s="32" t="s">
        <v>1283</v>
      </c>
      <c r="F958" s="12" t="str">
        <f t="shared" si="22"/>
        <v>Hundel  Harman</v>
      </c>
      <c r="G958" s="32">
        <v>721</v>
      </c>
      <c r="H958" s="33" t="s">
        <v>10</v>
      </c>
      <c r="I958" s="32">
        <v>9</v>
      </c>
      <c r="J958" s="38" t="s">
        <v>1324</v>
      </c>
      <c r="K958" s="32"/>
      <c r="L958" s="3"/>
      <c r="M958" s="3"/>
    </row>
    <row r="959" spans="1:18" hidden="1" x14ac:dyDescent="0.2">
      <c r="A959" s="3" t="s">
        <v>19</v>
      </c>
      <c r="B959" s="19" t="s">
        <v>14</v>
      </c>
      <c r="C959" s="3">
        <v>377615</v>
      </c>
      <c r="D959" s="8" t="s">
        <v>392</v>
      </c>
      <c r="E959" s="8" t="s">
        <v>393</v>
      </c>
      <c r="F959" s="12" t="str">
        <f t="shared" si="22"/>
        <v>Hunter Tim</v>
      </c>
      <c r="G959" s="6">
        <v>721</v>
      </c>
      <c r="H959" s="7" t="s">
        <v>10</v>
      </c>
      <c r="I959" s="3">
        <v>1</v>
      </c>
      <c r="J959" s="36" t="s">
        <v>35</v>
      </c>
      <c r="K959" s="3"/>
      <c r="L959" s="1"/>
      <c r="M959" s="1"/>
    </row>
    <row r="960" spans="1:18" hidden="1" x14ac:dyDescent="0.2">
      <c r="A960" s="3" t="s">
        <v>45</v>
      </c>
      <c r="B960" s="19" t="s">
        <v>104</v>
      </c>
      <c r="C960" s="3">
        <v>644510</v>
      </c>
      <c r="D960" s="8" t="s">
        <v>392</v>
      </c>
      <c r="E960" s="8" t="s">
        <v>394</v>
      </c>
      <c r="F960" s="12" t="str">
        <f t="shared" si="22"/>
        <v>Hunter Tristan</v>
      </c>
      <c r="G960" s="9">
        <v>721</v>
      </c>
      <c r="H960" s="10" t="s">
        <v>10</v>
      </c>
      <c r="I960" s="3">
        <v>1</v>
      </c>
      <c r="J960" s="36" t="s">
        <v>28</v>
      </c>
      <c r="K960" s="3"/>
      <c r="L960" s="3"/>
      <c r="M960" s="3"/>
    </row>
    <row r="961" spans="1:18" hidden="1" x14ac:dyDescent="0.2">
      <c r="A961" s="3"/>
      <c r="B961" s="3" t="s">
        <v>25</v>
      </c>
      <c r="C961" s="3"/>
      <c r="D961" s="8" t="s">
        <v>395</v>
      </c>
      <c r="E961" s="8" t="s">
        <v>244</v>
      </c>
      <c r="F961" s="12" t="str">
        <f t="shared" si="22"/>
        <v>Hutchinson E</v>
      </c>
      <c r="G961" s="3">
        <v>721</v>
      </c>
      <c r="H961" s="8" t="s">
        <v>10</v>
      </c>
      <c r="I961" s="3">
        <v>1</v>
      </c>
      <c r="J961" s="36" t="s">
        <v>105</v>
      </c>
      <c r="K961" s="3"/>
      <c r="L961" s="3"/>
      <c r="M961" s="1"/>
    </row>
    <row r="962" spans="1:18" hidden="1" x14ac:dyDescent="0.2">
      <c r="A962" s="3"/>
      <c r="B962" s="22" t="s">
        <v>104</v>
      </c>
      <c r="C962" s="3"/>
      <c r="D962" s="8" t="s">
        <v>395</v>
      </c>
      <c r="E962" s="8" t="s">
        <v>244</v>
      </c>
      <c r="F962" s="12" t="str">
        <f t="shared" si="22"/>
        <v>Hutchinson E</v>
      </c>
      <c r="G962" s="3">
        <v>721</v>
      </c>
      <c r="H962" s="8" t="s">
        <v>10</v>
      </c>
      <c r="I962" s="3">
        <v>1</v>
      </c>
      <c r="J962" s="36" t="s">
        <v>105</v>
      </c>
      <c r="K962" s="3"/>
      <c r="L962" s="3"/>
      <c r="M962" s="1"/>
    </row>
    <row r="963" spans="1:18" hidden="1" x14ac:dyDescent="0.2">
      <c r="A963" s="1" t="s">
        <v>58</v>
      </c>
      <c r="B963" s="19" t="s">
        <v>104</v>
      </c>
      <c r="C963" s="1"/>
      <c r="D963" s="2" t="s">
        <v>396</v>
      </c>
      <c r="E963" s="2" t="s">
        <v>397</v>
      </c>
      <c r="F963" s="12" t="str">
        <f t="shared" si="22"/>
        <v>HX Proud</v>
      </c>
      <c r="G963" s="3">
        <v>721</v>
      </c>
      <c r="H963" s="8" t="s">
        <v>10</v>
      </c>
      <c r="I963" s="1">
        <v>2</v>
      </c>
      <c r="J963" s="40" t="s">
        <v>62</v>
      </c>
      <c r="K963" s="1"/>
      <c r="L963" s="3"/>
      <c r="M963" s="3"/>
    </row>
    <row r="964" spans="1:18" hidden="1" x14ac:dyDescent="0.2">
      <c r="A964" s="31" t="s">
        <v>1269</v>
      </c>
      <c r="B964" s="32" t="s">
        <v>1249</v>
      </c>
      <c r="C964" s="32">
        <v>1193045</v>
      </c>
      <c r="D964" s="33" t="s">
        <v>1307</v>
      </c>
      <c r="E964" s="32" t="s">
        <v>1308</v>
      </c>
      <c r="F964" s="33" t="s">
        <v>1253</v>
      </c>
      <c r="G964" s="32">
        <v>721</v>
      </c>
      <c r="H964" s="33" t="s">
        <v>10</v>
      </c>
      <c r="I964" s="32">
        <v>2</v>
      </c>
      <c r="J964" s="38" t="s">
        <v>1324</v>
      </c>
      <c r="K964" s="32"/>
      <c r="L964" s="3"/>
      <c r="M964" s="3"/>
    </row>
    <row r="965" spans="1:18" hidden="1" x14ac:dyDescent="0.2">
      <c r="A965" s="3" t="s">
        <v>13</v>
      </c>
      <c r="B965" s="19" t="s">
        <v>14</v>
      </c>
      <c r="C965" s="6">
        <v>1026048</v>
      </c>
      <c r="D965" s="7" t="s">
        <v>398</v>
      </c>
      <c r="E965" s="7" t="s">
        <v>399</v>
      </c>
      <c r="F965" s="12" t="str">
        <f t="shared" ref="F965:F996" si="23">D965&amp;" "&amp;E965</f>
        <v>Ilott Luke</v>
      </c>
      <c r="G965" s="3">
        <v>721</v>
      </c>
      <c r="H965" s="8" t="s">
        <v>10</v>
      </c>
      <c r="I965" s="6">
        <v>1</v>
      </c>
      <c r="J965" s="36" t="s">
        <v>17</v>
      </c>
      <c r="K965" s="3"/>
      <c r="L965" s="3"/>
      <c r="M965" s="3"/>
    </row>
    <row r="966" spans="1:18" hidden="1" x14ac:dyDescent="0.2">
      <c r="A966" s="3"/>
      <c r="B966" s="3" t="s">
        <v>25</v>
      </c>
      <c r="C966" s="3"/>
      <c r="D966" s="8" t="s">
        <v>400</v>
      </c>
      <c r="E966" s="8" t="s">
        <v>401</v>
      </c>
      <c r="F966" s="12" t="str">
        <f t="shared" si="23"/>
        <v>Innes K</v>
      </c>
      <c r="G966" s="3">
        <v>721</v>
      </c>
      <c r="H966" s="8" t="s">
        <v>10</v>
      </c>
      <c r="I966" s="3">
        <v>8</v>
      </c>
      <c r="J966" s="36" t="s">
        <v>105</v>
      </c>
      <c r="K966" s="3"/>
      <c r="L966" s="1"/>
      <c r="M966" s="1"/>
    </row>
    <row r="967" spans="1:18" hidden="1" x14ac:dyDescent="0.2">
      <c r="A967" s="3" t="s">
        <v>19</v>
      </c>
      <c r="B967" s="19" t="s">
        <v>14</v>
      </c>
      <c r="C967" s="3">
        <v>359895</v>
      </c>
      <c r="D967" s="8" t="s">
        <v>402</v>
      </c>
      <c r="E967" s="8" t="s">
        <v>143</v>
      </c>
      <c r="F967" s="12" t="str">
        <f t="shared" si="23"/>
        <v>Irvine Michael</v>
      </c>
      <c r="G967" s="3">
        <v>721</v>
      </c>
      <c r="H967" s="8" t="s">
        <v>10</v>
      </c>
      <c r="I967" s="3">
        <v>4</v>
      </c>
      <c r="J967" s="36" t="s">
        <v>28</v>
      </c>
      <c r="K967" s="3"/>
      <c r="L967" s="3"/>
      <c r="M967" s="3"/>
    </row>
    <row r="968" spans="1:18" hidden="1" x14ac:dyDescent="0.2">
      <c r="A968" s="3" t="s">
        <v>45</v>
      </c>
      <c r="B968" s="19" t="s">
        <v>104</v>
      </c>
      <c r="C968" s="3">
        <v>359895</v>
      </c>
      <c r="D968" s="8" t="s">
        <v>402</v>
      </c>
      <c r="E968" s="8" t="s">
        <v>143</v>
      </c>
      <c r="F968" s="12" t="str">
        <f t="shared" si="23"/>
        <v>Irvine Michael</v>
      </c>
      <c r="G968" s="9">
        <v>721</v>
      </c>
      <c r="H968" s="10" t="s">
        <v>10</v>
      </c>
      <c r="I968" s="3">
        <v>1</v>
      </c>
      <c r="J968" s="36" t="s">
        <v>28</v>
      </c>
      <c r="K968" s="3"/>
      <c r="L968" s="3"/>
      <c r="M968" s="3"/>
    </row>
    <row r="969" spans="1:18" hidden="1" x14ac:dyDescent="0.2">
      <c r="A969" s="3" t="s">
        <v>19</v>
      </c>
      <c r="B969" s="19" t="s">
        <v>14</v>
      </c>
      <c r="C969" s="3">
        <v>359895</v>
      </c>
      <c r="D969" s="8" t="s">
        <v>402</v>
      </c>
      <c r="E969" s="8" t="s">
        <v>143</v>
      </c>
      <c r="F969" s="12" t="str">
        <f t="shared" si="23"/>
        <v>Irvine Michael</v>
      </c>
      <c r="G969" s="3">
        <v>721</v>
      </c>
      <c r="H969" s="8" t="s">
        <v>10</v>
      </c>
      <c r="I969" s="3">
        <v>1</v>
      </c>
      <c r="J969" s="36" t="s">
        <v>34</v>
      </c>
      <c r="K969" s="3"/>
      <c r="L969" s="3"/>
      <c r="M969" s="1"/>
    </row>
    <row r="970" spans="1:18" hidden="1" x14ac:dyDescent="0.2">
      <c r="A970" s="3" t="s">
        <v>36</v>
      </c>
      <c r="B970" s="3" t="s">
        <v>103</v>
      </c>
      <c r="C970" s="3">
        <v>359895</v>
      </c>
      <c r="D970" s="8" t="s">
        <v>402</v>
      </c>
      <c r="E970" s="8" t="s">
        <v>143</v>
      </c>
      <c r="F970" s="12" t="str">
        <f t="shared" si="23"/>
        <v>Irvine Michael</v>
      </c>
      <c r="G970" s="3">
        <v>721</v>
      </c>
      <c r="H970" s="8" t="s">
        <v>10</v>
      </c>
      <c r="I970" s="3">
        <v>8</v>
      </c>
      <c r="J970" s="36" t="s">
        <v>34</v>
      </c>
      <c r="K970" s="3"/>
      <c r="L970" s="3"/>
      <c r="M970" s="1"/>
    </row>
    <row r="971" spans="1:18" hidden="1" x14ac:dyDescent="0.2">
      <c r="A971" s="3" t="s">
        <v>13</v>
      </c>
      <c r="B971" s="19" t="s">
        <v>14</v>
      </c>
      <c r="C971" s="9">
        <v>359895</v>
      </c>
      <c r="D971" s="10" t="s">
        <v>402</v>
      </c>
      <c r="E971" s="10" t="s">
        <v>143</v>
      </c>
      <c r="F971" s="12" t="str">
        <f t="shared" si="23"/>
        <v>Irvine Michael</v>
      </c>
      <c r="G971" s="9">
        <v>721</v>
      </c>
      <c r="H971" s="10" t="s">
        <v>10</v>
      </c>
      <c r="I971" s="9">
        <v>4</v>
      </c>
      <c r="J971" s="37" t="s">
        <v>18</v>
      </c>
      <c r="K971" s="3"/>
      <c r="L971" s="1"/>
      <c r="M971" s="1"/>
      <c r="O971" s="32"/>
      <c r="P971" s="33"/>
      <c r="Q971" s="32"/>
      <c r="R971" s="32"/>
    </row>
    <row r="972" spans="1:18" hidden="1" x14ac:dyDescent="0.2">
      <c r="A972" s="3" t="s">
        <v>56</v>
      </c>
      <c r="B972" s="19" t="s">
        <v>104</v>
      </c>
      <c r="C972" s="9">
        <v>359895</v>
      </c>
      <c r="D972" s="10" t="s">
        <v>402</v>
      </c>
      <c r="E972" s="10" t="s">
        <v>143</v>
      </c>
      <c r="F972" s="12" t="str">
        <f t="shared" si="23"/>
        <v>Irvine Michael</v>
      </c>
      <c r="G972" s="3">
        <v>721</v>
      </c>
      <c r="H972" s="8" t="s">
        <v>10</v>
      </c>
      <c r="I972" s="9">
        <v>2</v>
      </c>
      <c r="J972" s="37" t="s">
        <v>18</v>
      </c>
      <c r="K972" s="3"/>
      <c r="L972" s="1"/>
      <c r="M972" s="3"/>
    </row>
    <row r="973" spans="1:18" hidden="1" x14ac:dyDescent="0.2">
      <c r="A973" s="3"/>
      <c r="B973" s="19" t="s">
        <v>14</v>
      </c>
      <c r="C973" s="3">
        <v>414652</v>
      </c>
      <c r="D973" s="8" t="s">
        <v>403</v>
      </c>
      <c r="E973" s="8" t="s">
        <v>404</v>
      </c>
      <c r="F973" s="12" t="str">
        <f t="shared" si="23"/>
        <v>Jack Ken</v>
      </c>
      <c r="G973" s="3">
        <v>721</v>
      </c>
      <c r="H973" s="8" t="s">
        <v>10</v>
      </c>
      <c r="I973" s="3">
        <v>12</v>
      </c>
      <c r="J973" s="39" t="s">
        <v>22</v>
      </c>
      <c r="K973" s="3" t="s">
        <v>23</v>
      </c>
      <c r="L973" s="3"/>
      <c r="M973" s="3"/>
    </row>
    <row r="974" spans="1:18" hidden="1" x14ac:dyDescent="0.2">
      <c r="A974" s="3" t="s">
        <v>405</v>
      </c>
      <c r="B974" s="19" t="s">
        <v>14</v>
      </c>
      <c r="C974" s="3">
        <v>414652</v>
      </c>
      <c r="D974" s="3" t="s">
        <v>403</v>
      </c>
      <c r="E974" s="8" t="s">
        <v>404</v>
      </c>
      <c r="F974" s="12" t="str">
        <f t="shared" si="23"/>
        <v>Jack Ken</v>
      </c>
      <c r="G974" s="3">
        <v>721</v>
      </c>
      <c r="H974" s="8" t="s">
        <v>10</v>
      </c>
      <c r="I974" s="8">
        <v>7</v>
      </c>
      <c r="J974" s="36" t="s">
        <v>30</v>
      </c>
      <c r="K974" s="3"/>
      <c r="L974" s="15"/>
      <c r="M974" s="3"/>
    </row>
    <row r="975" spans="1:18" hidden="1" x14ac:dyDescent="0.2">
      <c r="A975" s="3" t="s">
        <v>111</v>
      </c>
      <c r="B975" s="19" t="s">
        <v>104</v>
      </c>
      <c r="C975" s="3">
        <v>414652</v>
      </c>
      <c r="D975" s="3" t="s">
        <v>403</v>
      </c>
      <c r="E975" s="8" t="s">
        <v>404</v>
      </c>
      <c r="F975" s="12" t="str">
        <f t="shared" si="23"/>
        <v>Jack Ken</v>
      </c>
      <c r="G975" s="3">
        <v>721</v>
      </c>
      <c r="H975" s="8" t="s">
        <v>10</v>
      </c>
      <c r="I975" s="8">
        <v>1</v>
      </c>
      <c r="J975" s="36" t="s">
        <v>30</v>
      </c>
      <c r="K975" s="3"/>
      <c r="L975" s="3"/>
      <c r="M975" s="1"/>
    </row>
    <row r="976" spans="1:18" hidden="1" x14ac:dyDescent="0.2">
      <c r="A976" s="16" t="s">
        <v>102</v>
      </c>
      <c r="B976" s="3" t="s">
        <v>103</v>
      </c>
      <c r="C976" s="3">
        <v>414652</v>
      </c>
      <c r="D976" s="3" t="s">
        <v>403</v>
      </c>
      <c r="E976" s="8" t="s">
        <v>404</v>
      </c>
      <c r="F976" s="12" t="str">
        <f t="shared" si="23"/>
        <v>Jack Ken</v>
      </c>
      <c r="G976" s="3">
        <v>721</v>
      </c>
      <c r="H976" s="8" t="s">
        <v>10</v>
      </c>
      <c r="I976" s="8">
        <v>2</v>
      </c>
      <c r="J976" s="36" t="s">
        <v>30</v>
      </c>
      <c r="K976" s="3"/>
      <c r="L976" s="1"/>
      <c r="M976" s="1"/>
      <c r="O976" s="32"/>
      <c r="P976" s="33"/>
      <c r="Q976" s="32"/>
      <c r="R976" s="32"/>
    </row>
    <row r="977" spans="1:13" hidden="1" x14ac:dyDescent="0.2">
      <c r="A977" s="3" t="s">
        <v>19</v>
      </c>
      <c r="B977" s="19" t="s">
        <v>14</v>
      </c>
      <c r="C977" s="3">
        <v>414652</v>
      </c>
      <c r="D977" s="8" t="s">
        <v>403</v>
      </c>
      <c r="E977" s="8" t="s">
        <v>404</v>
      </c>
      <c r="F977" s="12" t="str">
        <f t="shared" si="23"/>
        <v>Jack Ken</v>
      </c>
      <c r="G977" s="3">
        <v>721</v>
      </c>
      <c r="H977" s="8" t="s">
        <v>10</v>
      </c>
      <c r="I977" s="3">
        <v>2</v>
      </c>
      <c r="J977" s="36" t="s">
        <v>34</v>
      </c>
      <c r="K977" s="3"/>
      <c r="L977" s="3"/>
      <c r="M977" s="3"/>
    </row>
    <row r="978" spans="1:13" hidden="1" x14ac:dyDescent="0.2">
      <c r="A978" s="3" t="s">
        <v>407</v>
      </c>
      <c r="B978" s="19" t="s">
        <v>14</v>
      </c>
      <c r="C978" s="8"/>
      <c r="D978" s="3" t="s">
        <v>406</v>
      </c>
      <c r="E978" s="3" t="s">
        <v>251</v>
      </c>
      <c r="F978" s="12" t="str">
        <f t="shared" si="23"/>
        <v>Jadega J</v>
      </c>
      <c r="G978" s="3">
        <v>721</v>
      </c>
      <c r="H978" s="8" t="s">
        <v>10</v>
      </c>
      <c r="I978" s="8">
        <v>1</v>
      </c>
      <c r="J978" s="36" t="s">
        <v>30</v>
      </c>
      <c r="K978" s="3"/>
      <c r="L978" s="15"/>
      <c r="M978" s="1"/>
    </row>
    <row r="979" spans="1:13" hidden="1" x14ac:dyDescent="0.2">
      <c r="A979" s="3" t="s">
        <v>111</v>
      </c>
      <c r="B979" s="19" t="s">
        <v>104</v>
      </c>
      <c r="C979" s="8"/>
      <c r="D979" s="3" t="s">
        <v>406</v>
      </c>
      <c r="E979" s="3" t="s">
        <v>251</v>
      </c>
      <c r="F979" s="12" t="str">
        <f t="shared" si="23"/>
        <v>Jadega J</v>
      </c>
      <c r="G979" s="9">
        <v>721</v>
      </c>
      <c r="H979" s="10" t="s">
        <v>10</v>
      </c>
      <c r="I979" s="8">
        <v>2</v>
      </c>
      <c r="J979" s="36" t="s">
        <v>30</v>
      </c>
      <c r="K979" s="3"/>
      <c r="L979" s="3"/>
      <c r="M979" s="3"/>
    </row>
    <row r="980" spans="1:13" hidden="1" x14ac:dyDescent="0.2">
      <c r="A980" s="3" t="s">
        <v>408</v>
      </c>
      <c r="B980" s="19" t="s">
        <v>14</v>
      </c>
      <c r="C980" s="8"/>
      <c r="D980" s="3" t="s">
        <v>138</v>
      </c>
      <c r="E980" s="3" t="s">
        <v>226</v>
      </c>
      <c r="F980" s="12" t="str">
        <f t="shared" si="23"/>
        <v>James M</v>
      </c>
      <c r="G980" s="3">
        <v>721</v>
      </c>
      <c r="H980" s="8" t="s">
        <v>10</v>
      </c>
      <c r="I980" s="8">
        <v>1</v>
      </c>
      <c r="J980" s="36" t="s">
        <v>30</v>
      </c>
      <c r="K980" s="3"/>
      <c r="L980" s="3"/>
      <c r="M980" s="1"/>
    </row>
    <row r="981" spans="1:13" hidden="1" x14ac:dyDescent="0.2">
      <c r="A981" s="3" t="s">
        <v>111</v>
      </c>
      <c r="B981" s="19" t="s">
        <v>104</v>
      </c>
      <c r="C981" s="8"/>
      <c r="D981" s="3" t="s">
        <v>138</v>
      </c>
      <c r="E981" s="3" t="s">
        <v>226</v>
      </c>
      <c r="F981" s="12" t="str">
        <f t="shared" si="23"/>
        <v>James M</v>
      </c>
      <c r="G981" s="9">
        <v>721</v>
      </c>
      <c r="H981" s="10" t="s">
        <v>10</v>
      </c>
      <c r="I981" s="8">
        <v>2</v>
      </c>
      <c r="J981" s="36" t="s">
        <v>30</v>
      </c>
      <c r="K981" s="3"/>
      <c r="L981" s="3"/>
      <c r="M981" s="3"/>
    </row>
    <row r="982" spans="1:13" hidden="1" x14ac:dyDescent="0.2">
      <c r="A982" s="3" t="s">
        <v>19</v>
      </c>
      <c r="B982" s="19" t="s">
        <v>14</v>
      </c>
      <c r="C982" s="3">
        <v>621058</v>
      </c>
      <c r="D982" s="8" t="s">
        <v>138</v>
      </c>
      <c r="E982" s="8" t="s">
        <v>311</v>
      </c>
      <c r="F982" s="12" t="str">
        <f t="shared" si="23"/>
        <v>James Ryan</v>
      </c>
      <c r="G982" s="3">
        <v>721</v>
      </c>
      <c r="H982" s="8" t="s">
        <v>10</v>
      </c>
      <c r="I982" s="3">
        <v>1</v>
      </c>
      <c r="J982" s="36" t="s">
        <v>35</v>
      </c>
      <c r="K982" s="3"/>
      <c r="L982" s="3"/>
      <c r="M982" s="3"/>
    </row>
    <row r="983" spans="1:13" hidden="1" x14ac:dyDescent="0.2">
      <c r="A983" s="3" t="s">
        <v>13</v>
      </c>
      <c r="B983" s="19" t="s">
        <v>14</v>
      </c>
      <c r="C983" s="6">
        <v>621058</v>
      </c>
      <c r="D983" s="7" t="s">
        <v>138</v>
      </c>
      <c r="E983" s="7" t="s">
        <v>311</v>
      </c>
      <c r="F983" s="12" t="str">
        <f t="shared" si="23"/>
        <v>James Ryan</v>
      </c>
      <c r="G983" s="3">
        <v>721</v>
      </c>
      <c r="H983" s="8" t="s">
        <v>10</v>
      </c>
      <c r="I983" s="6">
        <v>1</v>
      </c>
      <c r="J983" s="36" t="s">
        <v>17</v>
      </c>
      <c r="K983" s="3"/>
      <c r="L983" s="3"/>
      <c r="M983" s="3"/>
    </row>
    <row r="984" spans="1:13" hidden="1" x14ac:dyDescent="0.2">
      <c r="A984" s="3" t="s">
        <v>19</v>
      </c>
      <c r="B984" s="19" t="s">
        <v>14</v>
      </c>
      <c r="C984" s="3">
        <v>66590</v>
      </c>
      <c r="D984" s="8" t="s">
        <v>409</v>
      </c>
      <c r="E984" s="8" t="s">
        <v>410</v>
      </c>
      <c r="F984" s="12" t="str">
        <f t="shared" si="23"/>
        <v>Jarvis Greg J</v>
      </c>
      <c r="G984" s="9">
        <v>721</v>
      </c>
      <c r="H984" s="10" t="s">
        <v>10</v>
      </c>
      <c r="I984" s="3">
        <v>2</v>
      </c>
      <c r="J984" s="36" t="s">
        <v>35</v>
      </c>
      <c r="K984" s="3"/>
      <c r="L984" s="3"/>
      <c r="M984" s="3"/>
    </row>
    <row r="985" spans="1:13" hidden="1" x14ac:dyDescent="0.2">
      <c r="A985" s="3" t="s">
        <v>98</v>
      </c>
      <c r="B985" s="3" t="s">
        <v>98</v>
      </c>
      <c r="C985" s="3"/>
      <c r="D985" s="3" t="s">
        <v>411</v>
      </c>
      <c r="E985" s="3" t="s">
        <v>412</v>
      </c>
      <c r="F985" s="12" t="str">
        <f t="shared" si="23"/>
        <v>jarvis Robert</v>
      </c>
      <c r="G985" s="3">
        <v>721</v>
      </c>
      <c r="H985" s="8" t="s">
        <v>10</v>
      </c>
      <c r="I985" s="3">
        <v>10</v>
      </c>
      <c r="J985" s="36" t="s">
        <v>55</v>
      </c>
      <c r="K985" s="3" t="s">
        <v>27</v>
      </c>
      <c r="L985" s="3"/>
      <c r="M985" s="3"/>
    </row>
    <row r="986" spans="1:13" hidden="1" x14ac:dyDescent="0.2">
      <c r="A986" s="3" t="s">
        <v>14</v>
      </c>
      <c r="B986" s="3" t="s">
        <v>14</v>
      </c>
      <c r="C986" s="3"/>
      <c r="D986" s="3" t="s">
        <v>409</v>
      </c>
      <c r="E986" s="3" t="s">
        <v>412</v>
      </c>
      <c r="F986" s="12" t="str">
        <f t="shared" si="23"/>
        <v>Jarvis Robert</v>
      </c>
      <c r="G986" s="3">
        <v>721</v>
      </c>
      <c r="H986" s="8" t="s">
        <v>10</v>
      </c>
      <c r="I986" s="3">
        <v>2</v>
      </c>
      <c r="J986" s="36" t="s">
        <v>68</v>
      </c>
      <c r="K986" s="3" t="s">
        <v>27</v>
      </c>
      <c r="L986" s="3"/>
      <c r="M986" s="1"/>
    </row>
    <row r="987" spans="1:13" hidden="1" x14ac:dyDescent="0.2">
      <c r="A987" s="3" t="s">
        <v>44</v>
      </c>
      <c r="B987" s="19" t="s">
        <v>104</v>
      </c>
      <c r="C987" s="3"/>
      <c r="D987" s="3" t="s">
        <v>409</v>
      </c>
      <c r="E987" s="3" t="s">
        <v>412</v>
      </c>
      <c r="F987" s="12" t="str">
        <f t="shared" si="23"/>
        <v>Jarvis Robert</v>
      </c>
      <c r="G987" s="3">
        <v>721</v>
      </c>
      <c r="H987" s="8" t="s">
        <v>10</v>
      </c>
      <c r="I987" s="3">
        <v>6</v>
      </c>
      <c r="J987" s="36" t="s">
        <v>68</v>
      </c>
      <c r="K987" s="3" t="s">
        <v>27</v>
      </c>
      <c r="L987" s="3"/>
      <c r="M987" s="1"/>
    </row>
    <row r="988" spans="1:13" hidden="1" x14ac:dyDescent="0.2">
      <c r="A988" s="3"/>
      <c r="B988" s="19" t="s">
        <v>104</v>
      </c>
      <c r="C988" s="3"/>
      <c r="D988" s="3" t="s">
        <v>413</v>
      </c>
      <c r="E988" s="3" t="s">
        <v>253</v>
      </c>
      <c r="F988" s="12" t="str">
        <f t="shared" si="23"/>
        <v>Jayemanne S</v>
      </c>
      <c r="G988" s="9">
        <v>721</v>
      </c>
      <c r="H988" s="10" t="s">
        <v>10</v>
      </c>
      <c r="I988" s="3">
        <v>4</v>
      </c>
      <c r="J988" s="36" t="s">
        <v>11</v>
      </c>
      <c r="K988" s="3" t="s">
        <v>27</v>
      </c>
      <c r="L988" s="3"/>
      <c r="M988" s="3"/>
    </row>
    <row r="989" spans="1:13" hidden="1" x14ac:dyDescent="0.2">
      <c r="A989" s="3"/>
      <c r="B989" s="19" t="s">
        <v>14</v>
      </c>
      <c r="C989" s="3">
        <v>572759</v>
      </c>
      <c r="D989" s="8" t="s">
        <v>413</v>
      </c>
      <c r="E989" s="8" t="s">
        <v>414</v>
      </c>
      <c r="F989" s="12" t="str">
        <f t="shared" si="23"/>
        <v>Jayemanne Suren</v>
      </c>
      <c r="G989" s="9">
        <v>721</v>
      </c>
      <c r="H989" s="10" t="s">
        <v>10</v>
      </c>
      <c r="I989" s="3">
        <v>3</v>
      </c>
      <c r="J989" s="39" t="s">
        <v>22</v>
      </c>
      <c r="K989" s="3" t="s">
        <v>23</v>
      </c>
      <c r="L989" s="3"/>
      <c r="M989" s="1"/>
    </row>
    <row r="990" spans="1:13" hidden="1" x14ac:dyDescent="0.2">
      <c r="A990" s="3" t="s">
        <v>111</v>
      </c>
      <c r="B990" s="19" t="s">
        <v>104</v>
      </c>
      <c r="C990" s="3">
        <v>572754</v>
      </c>
      <c r="D990" s="8" t="s">
        <v>413</v>
      </c>
      <c r="E990" s="8" t="s">
        <v>414</v>
      </c>
      <c r="F990" s="12" t="str">
        <f t="shared" si="23"/>
        <v>Jayemanne Suren</v>
      </c>
      <c r="G990" s="3">
        <v>721</v>
      </c>
      <c r="H990" s="8" t="s">
        <v>10</v>
      </c>
      <c r="I990" s="8">
        <v>8</v>
      </c>
      <c r="J990" s="36" t="s">
        <v>30</v>
      </c>
      <c r="K990" s="3"/>
      <c r="L990" s="3"/>
      <c r="M990" s="3"/>
    </row>
    <row r="991" spans="1:13" hidden="1" x14ac:dyDescent="0.2">
      <c r="A991" s="16" t="s">
        <v>102</v>
      </c>
      <c r="B991" s="3" t="s">
        <v>103</v>
      </c>
      <c r="C991" s="3">
        <v>572758</v>
      </c>
      <c r="D991" s="8" t="s">
        <v>413</v>
      </c>
      <c r="E991" s="8" t="s">
        <v>414</v>
      </c>
      <c r="F991" s="12" t="str">
        <f t="shared" si="23"/>
        <v>Jayemanne Suren</v>
      </c>
      <c r="G991" s="3">
        <v>721</v>
      </c>
      <c r="H991" s="8" t="s">
        <v>10</v>
      </c>
      <c r="I991" s="8">
        <v>1</v>
      </c>
      <c r="J991" s="36" t="s">
        <v>30</v>
      </c>
      <c r="K991" s="3"/>
      <c r="L991" s="3"/>
      <c r="M991" s="1"/>
    </row>
    <row r="992" spans="1:13" hidden="1" x14ac:dyDescent="0.2">
      <c r="A992" s="3"/>
      <c r="B992" s="3" t="s">
        <v>25</v>
      </c>
      <c r="C992" s="3">
        <v>572756</v>
      </c>
      <c r="D992" s="8" t="s">
        <v>413</v>
      </c>
      <c r="E992" s="8" t="s">
        <v>414</v>
      </c>
      <c r="F992" s="12" t="str">
        <f t="shared" si="23"/>
        <v>Jayemanne Suren</v>
      </c>
      <c r="G992" s="3">
        <v>721</v>
      </c>
      <c r="H992" s="8" t="s">
        <v>10</v>
      </c>
      <c r="I992" s="3">
        <v>3</v>
      </c>
      <c r="J992" s="36" t="s">
        <v>105</v>
      </c>
      <c r="K992" s="3"/>
      <c r="L992" s="3"/>
      <c r="M992" s="1"/>
    </row>
    <row r="993" spans="1:13" hidden="1" x14ac:dyDescent="0.2">
      <c r="A993" s="3"/>
      <c r="B993" s="22" t="s">
        <v>104</v>
      </c>
      <c r="C993" s="3">
        <v>572755</v>
      </c>
      <c r="D993" s="8" t="s">
        <v>413</v>
      </c>
      <c r="E993" s="8" t="s">
        <v>414</v>
      </c>
      <c r="F993" s="12" t="str">
        <f t="shared" si="23"/>
        <v>Jayemanne Suren</v>
      </c>
      <c r="G993" s="3">
        <v>721</v>
      </c>
      <c r="H993" s="8" t="s">
        <v>10</v>
      </c>
      <c r="I993" s="3">
        <v>5</v>
      </c>
      <c r="J993" s="36" t="s">
        <v>105</v>
      </c>
      <c r="K993" s="3"/>
      <c r="L993" s="3"/>
      <c r="M993" s="1"/>
    </row>
    <row r="994" spans="1:13" hidden="1" x14ac:dyDescent="0.2">
      <c r="A994" s="3"/>
      <c r="B994" s="3" t="s">
        <v>103</v>
      </c>
      <c r="C994" s="3">
        <v>572757</v>
      </c>
      <c r="D994" s="8" t="s">
        <v>413</v>
      </c>
      <c r="E994" s="8" t="s">
        <v>414</v>
      </c>
      <c r="F994" s="12" t="str">
        <f t="shared" si="23"/>
        <v>Jayemanne Suren</v>
      </c>
      <c r="G994" s="3">
        <v>721</v>
      </c>
      <c r="H994" s="8" t="s">
        <v>10</v>
      </c>
      <c r="I994" s="3">
        <v>1</v>
      </c>
      <c r="J994" s="36" t="s">
        <v>105</v>
      </c>
      <c r="K994" s="3"/>
      <c r="L994" s="3"/>
      <c r="M994" s="1"/>
    </row>
    <row r="995" spans="1:13" hidden="1" x14ac:dyDescent="0.2">
      <c r="A995" s="3" t="s">
        <v>45</v>
      </c>
      <c r="B995" s="19" t="s">
        <v>104</v>
      </c>
      <c r="C995" s="3">
        <v>572753</v>
      </c>
      <c r="D995" s="8" t="s">
        <v>413</v>
      </c>
      <c r="E995" s="8" t="s">
        <v>414</v>
      </c>
      <c r="F995" s="12" t="str">
        <f t="shared" si="23"/>
        <v>Jayemanne Suren</v>
      </c>
      <c r="G995" s="3">
        <v>721</v>
      </c>
      <c r="H995" s="8" t="s">
        <v>10</v>
      </c>
      <c r="I995" s="3">
        <v>6</v>
      </c>
      <c r="J995" s="36" t="s">
        <v>28</v>
      </c>
      <c r="K995" s="3"/>
      <c r="L995" s="3"/>
      <c r="M995" s="3"/>
    </row>
    <row r="996" spans="1:13" hidden="1" x14ac:dyDescent="0.2">
      <c r="A996" s="3" t="s">
        <v>36</v>
      </c>
      <c r="B996" s="3" t="s">
        <v>103</v>
      </c>
      <c r="C996" s="3">
        <v>572753</v>
      </c>
      <c r="D996" s="8" t="s">
        <v>413</v>
      </c>
      <c r="E996" s="8" t="s">
        <v>414</v>
      </c>
      <c r="F996" s="12" t="str">
        <f t="shared" si="23"/>
        <v>Jayemanne Suren</v>
      </c>
      <c r="G996" s="9">
        <v>721</v>
      </c>
      <c r="H996" s="10" t="s">
        <v>10</v>
      </c>
      <c r="I996" s="3">
        <v>1</v>
      </c>
      <c r="J996" s="36" t="s">
        <v>28</v>
      </c>
      <c r="K996" s="3"/>
      <c r="L996" s="3"/>
      <c r="M996" s="3"/>
    </row>
    <row r="997" spans="1:13" hidden="1" x14ac:dyDescent="0.2">
      <c r="A997" s="3" t="s">
        <v>19</v>
      </c>
      <c r="B997" s="19" t="s">
        <v>14</v>
      </c>
      <c r="C997" s="3">
        <v>572753</v>
      </c>
      <c r="D997" s="8" t="s">
        <v>413</v>
      </c>
      <c r="E997" s="8" t="s">
        <v>414</v>
      </c>
      <c r="F997" s="12" t="str">
        <f t="shared" ref="F997:F1024" si="24">D997&amp;" "&amp;E997</f>
        <v>Jayemanne Suren</v>
      </c>
      <c r="G997" s="3">
        <v>721</v>
      </c>
      <c r="H997" s="8" t="s">
        <v>10</v>
      </c>
      <c r="I997" s="3">
        <v>6</v>
      </c>
      <c r="J997" s="36" t="s">
        <v>34</v>
      </c>
      <c r="K997" s="3"/>
      <c r="L997" s="1"/>
      <c r="M997" s="3"/>
    </row>
    <row r="998" spans="1:13" hidden="1" x14ac:dyDescent="0.2">
      <c r="A998" s="3" t="s">
        <v>43</v>
      </c>
      <c r="B998" s="19" t="s">
        <v>104</v>
      </c>
      <c r="C998" s="3">
        <v>572753</v>
      </c>
      <c r="D998" s="8" t="s">
        <v>413</v>
      </c>
      <c r="E998" s="8" t="s">
        <v>414</v>
      </c>
      <c r="F998" s="12" t="str">
        <f t="shared" si="24"/>
        <v>Jayemanne Suren</v>
      </c>
      <c r="G998" s="6">
        <v>721</v>
      </c>
      <c r="H998" s="3" t="s">
        <v>10</v>
      </c>
      <c r="I998" s="3">
        <v>2</v>
      </c>
      <c r="J998" s="36" t="s">
        <v>34</v>
      </c>
      <c r="K998" s="3"/>
      <c r="L998" s="1"/>
      <c r="M998" s="3"/>
    </row>
    <row r="999" spans="1:13" hidden="1" x14ac:dyDescent="0.2">
      <c r="A999" s="3" t="s">
        <v>36</v>
      </c>
      <c r="B999" s="3" t="s">
        <v>103</v>
      </c>
      <c r="C999" s="3">
        <v>572753</v>
      </c>
      <c r="D999" s="8" t="s">
        <v>413</v>
      </c>
      <c r="E999" s="8" t="s">
        <v>414</v>
      </c>
      <c r="F999" s="12" t="str">
        <f t="shared" si="24"/>
        <v>Jayemanne Suren</v>
      </c>
      <c r="G999" s="6">
        <v>721</v>
      </c>
      <c r="H999" s="7" t="s">
        <v>10</v>
      </c>
      <c r="I999" s="3">
        <v>2</v>
      </c>
      <c r="J999" s="36" t="s">
        <v>34</v>
      </c>
      <c r="K999" s="3"/>
      <c r="L999" s="1"/>
      <c r="M999" s="3"/>
    </row>
    <row r="1000" spans="1:13" hidden="1" x14ac:dyDescent="0.2">
      <c r="A1000" s="3" t="s">
        <v>19</v>
      </c>
      <c r="B1000" s="19" t="s">
        <v>14</v>
      </c>
      <c r="C1000" s="3">
        <v>572753</v>
      </c>
      <c r="D1000" s="8" t="s">
        <v>413</v>
      </c>
      <c r="E1000" s="8" t="s">
        <v>414</v>
      </c>
      <c r="F1000" s="12" t="str">
        <f t="shared" si="24"/>
        <v>Jayemanne Suren</v>
      </c>
      <c r="G1000" s="3">
        <v>721</v>
      </c>
      <c r="H1000" s="8" t="s">
        <v>10</v>
      </c>
      <c r="I1000" s="3">
        <v>0</v>
      </c>
      <c r="J1000" s="36" t="s">
        <v>35</v>
      </c>
      <c r="K1000" s="3"/>
      <c r="L1000" s="3"/>
      <c r="M1000" s="3"/>
    </row>
    <row r="1001" spans="1:13" hidden="1" x14ac:dyDescent="0.2">
      <c r="A1001" s="3"/>
      <c r="B1001" s="22" t="s">
        <v>104</v>
      </c>
      <c r="C1001" s="3">
        <v>572754</v>
      </c>
      <c r="D1001" s="8" t="s">
        <v>415</v>
      </c>
      <c r="E1001" s="8" t="s">
        <v>416</v>
      </c>
      <c r="F1001" s="12" t="str">
        <f t="shared" si="24"/>
        <v>Jenkins Len</v>
      </c>
      <c r="G1001" s="3">
        <v>721</v>
      </c>
      <c r="H1001" s="8" t="s">
        <v>10</v>
      </c>
      <c r="I1001" s="3">
        <v>1</v>
      </c>
      <c r="J1001" s="36" t="s">
        <v>105</v>
      </c>
      <c r="K1001" s="3"/>
      <c r="L1001" s="3"/>
      <c r="M1001" s="3"/>
    </row>
    <row r="1002" spans="1:13" hidden="1" x14ac:dyDescent="0.2">
      <c r="A1002" s="3"/>
      <c r="B1002" s="3" t="s">
        <v>103</v>
      </c>
      <c r="C1002" s="3">
        <v>572755</v>
      </c>
      <c r="D1002" s="8" t="s">
        <v>415</v>
      </c>
      <c r="E1002" s="8" t="s">
        <v>416</v>
      </c>
      <c r="F1002" s="12" t="str">
        <f t="shared" si="24"/>
        <v>Jenkins Len</v>
      </c>
      <c r="G1002" s="3">
        <v>721</v>
      </c>
      <c r="H1002" s="8" t="s">
        <v>10</v>
      </c>
      <c r="I1002" s="3">
        <v>2</v>
      </c>
      <c r="J1002" s="36" t="s">
        <v>105</v>
      </c>
      <c r="K1002" s="3"/>
      <c r="L1002" s="1"/>
      <c r="M1002" s="3"/>
    </row>
    <row r="1003" spans="1:13" hidden="1" x14ac:dyDescent="0.2">
      <c r="A1003" s="3"/>
      <c r="B1003" s="19" t="s">
        <v>1225</v>
      </c>
      <c r="C1003" s="3">
        <v>572753</v>
      </c>
      <c r="D1003" s="8" t="s">
        <v>415</v>
      </c>
      <c r="E1003" s="8" t="s">
        <v>416</v>
      </c>
      <c r="F1003" s="12" t="str">
        <f t="shared" si="24"/>
        <v>Jenkins Len</v>
      </c>
      <c r="G1003" s="3">
        <v>721</v>
      </c>
      <c r="H1003" s="8" t="s">
        <v>10</v>
      </c>
      <c r="I1003" s="13">
        <v>7</v>
      </c>
      <c r="J1003" s="41" t="s">
        <v>105</v>
      </c>
      <c r="K1003" s="3" t="s">
        <v>12</v>
      </c>
      <c r="L1003" s="1"/>
      <c r="M1003" s="3"/>
    </row>
    <row r="1004" spans="1:13" hidden="1" x14ac:dyDescent="0.2">
      <c r="A1004" s="3" t="s">
        <v>38</v>
      </c>
      <c r="B1004" s="19" t="s">
        <v>39</v>
      </c>
      <c r="C1004" s="3">
        <v>572754</v>
      </c>
      <c r="D1004" s="8" t="s">
        <v>415</v>
      </c>
      <c r="E1004" s="8" t="s">
        <v>416</v>
      </c>
      <c r="F1004" s="12" t="str">
        <f t="shared" si="24"/>
        <v>Jenkins Len</v>
      </c>
      <c r="G1004" s="9">
        <v>721</v>
      </c>
      <c r="H1004" s="10" t="s">
        <v>10</v>
      </c>
      <c r="I1004" s="3">
        <v>1</v>
      </c>
      <c r="J1004" s="36" t="s">
        <v>28</v>
      </c>
      <c r="K1004" s="3"/>
      <c r="L1004" s="15"/>
      <c r="M1004" s="3"/>
    </row>
    <row r="1005" spans="1:13" hidden="1" x14ac:dyDescent="0.2">
      <c r="A1005" s="3" t="s">
        <v>40</v>
      </c>
      <c r="B1005" s="19" t="s">
        <v>1225</v>
      </c>
      <c r="C1005" s="3">
        <v>572754</v>
      </c>
      <c r="D1005" s="8" t="s">
        <v>415</v>
      </c>
      <c r="E1005" s="8" t="s">
        <v>416</v>
      </c>
      <c r="F1005" s="12" t="str">
        <f t="shared" si="24"/>
        <v>Jenkins Len</v>
      </c>
      <c r="G1005" s="3">
        <v>721</v>
      </c>
      <c r="H1005" s="8" t="s">
        <v>10</v>
      </c>
      <c r="I1005" s="3">
        <v>6</v>
      </c>
      <c r="J1005" s="36" t="s">
        <v>28</v>
      </c>
      <c r="K1005" s="3"/>
      <c r="L1005" s="3"/>
      <c r="M1005" s="3"/>
    </row>
    <row r="1006" spans="1:13" hidden="1" x14ac:dyDescent="0.2">
      <c r="A1006" s="3" t="s">
        <v>36</v>
      </c>
      <c r="B1006" s="3" t="s">
        <v>103</v>
      </c>
      <c r="C1006" s="3">
        <v>572754</v>
      </c>
      <c r="D1006" s="8" t="s">
        <v>415</v>
      </c>
      <c r="E1006" s="8" t="s">
        <v>416</v>
      </c>
      <c r="F1006" s="12" t="str">
        <f t="shared" si="24"/>
        <v>Jenkins Len</v>
      </c>
      <c r="G1006" s="3">
        <v>721</v>
      </c>
      <c r="H1006" s="8" t="s">
        <v>10</v>
      </c>
      <c r="I1006" s="3">
        <v>0</v>
      </c>
      <c r="J1006" s="36" t="s">
        <v>35</v>
      </c>
      <c r="K1006" s="3"/>
      <c r="L1006" s="3"/>
      <c r="M1006" s="3"/>
    </row>
    <row r="1007" spans="1:13" hidden="1" x14ac:dyDescent="0.2">
      <c r="A1007" s="3" t="s">
        <v>114</v>
      </c>
      <c r="B1007" s="19" t="s">
        <v>115</v>
      </c>
      <c r="C1007" s="3">
        <v>1005145</v>
      </c>
      <c r="D1007" s="8" t="s">
        <v>415</v>
      </c>
      <c r="E1007" s="8" t="s">
        <v>233</v>
      </c>
      <c r="F1007" s="12" t="str">
        <f t="shared" si="24"/>
        <v>Jenkins Shane</v>
      </c>
      <c r="G1007" s="3">
        <v>721</v>
      </c>
      <c r="H1007" s="8" t="s">
        <v>10</v>
      </c>
      <c r="I1007" s="3">
        <v>1</v>
      </c>
      <c r="J1007" s="36" t="s">
        <v>17</v>
      </c>
      <c r="K1007" s="3"/>
      <c r="L1007" s="3"/>
      <c r="M1007" s="3"/>
    </row>
    <row r="1008" spans="1:13" hidden="1" x14ac:dyDescent="0.2">
      <c r="A1008" s="3"/>
      <c r="B1008" s="3" t="s">
        <v>25</v>
      </c>
      <c r="C1008" s="3"/>
      <c r="D1008" s="8" t="s">
        <v>417</v>
      </c>
      <c r="E1008" s="8" t="s">
        <v>77</v>
      </c>
      <c r="F1008" s="12" t="str">
        <f t="shared" si="24"/>
        <v>Jewitt C</v>
      </c>
      <c r="G1008" s="3">
        <v>721</v>
      </c>
      <c r="H1008" s="8" t="s">
        <v>10</v>
      </c>
      <c r="I1008" s="3">
        <v>1</v>
      </c>
      <c r="J1008" s="36" t="s">
        <v>105</v>
      </c>
      <c r="K1008" s="3"/>
      <c r="L1008" s="3"/>
      <c r="M1008" s="3"/>
    </row>
    <row r="1009" spans="1:13" hidden="1" x14ac:dyDescent="0.2">
      <c r="A1009" s="3"/>
      <c r="B1009" s="3" t="s">
        <v>25</v>
      </c>
      <c r="C1009" s="3"/>
      <c r="D1009" s="8" t="s">
        <v>417</v>
      </c>
      <c r="E1009" s="12" t="s">
        <v>418</v>
      </c>
      <c r="F1009" s="12" t="str">
        <f t="shared" si="24"/>
        <v>Jewitt Jimmy</v>
      </c>
      <c r="G1009" s="9">
        <v>721</v>
      </c>
      <c r="H1009" s="10" t="s">
        <v>10</v>
      </c>
      <c r="I1009" s="3">
        <v>1</v>
      </c>
      <c r="J1009" s="36" t="s">
        <v>105</v>
      </c>
      <c r="K1009" s="3"/>
      <c r="L1009" s="1"/>
      <c r="M1009" s="1"/>
    </row>
    <row r="1010" spans="1:13" hidden="1" x14ac:dyDescent="0.2">
      <c r="A1010" s="3"/>
      <c r="B1010" s="3" t="s">
        <v>103</v>
      </c>
      <c r="C1010" s="3"/>
      <c r="D1010" s="3" t="s">
        <v>417</v>
      </c>
      <c r="E1010" s="3" t="s">
        <v>418</v>
      </c>
      <c r="F1010" s="12" t="str">
        <f t="shared" si="24"/>
        <v>Jewitt Jimmy</v>
      </c>
      <c r="G1010" s="3">
        <v>721</v>
      </c>
      <c r="H1010" s="8" t="s">
        <v>10</v>
      </c>
      <c r="I1010" s="3">
        <v>1</v>
      </c>
      <c r="J1010" s="36" t="s">
        <v>105</v>
      </c>
      <c r="K1010" s="3"/>
      <c r="L1010" s="3"/>
      <c r="M1010" s="3"/>
    </row>
    <row r="1011" spans="1:13" hidden="1" x14ac:dyDescent="0.2">
      <c r="A1011" s="3"/>
      <c r="B1011" s="19" t="s">
        <v>1225</v>
      </c>
      <c r="C1011" s="3"/>
      <c r="D1011" s="12" t="s">
        <v>417</v>
      </c>
      <c r="E1011" s="12" t="s">
        <v>418</v>
      </c>
      <c r="F1011" s="12" t="str">
        <f t="shared" si="24"/>
        <v>Jewitt Jimmy</v>
      </c>
      <c r="G1011" s="3">
        <v>721</v>
      </c>
      <c r="H1011" s="8" t="s">
        <v>10</v>
      </c>
      <c r="I1011" s="13">
        <v>3</v>
      </c>
      <c r="J1011" s="41" t="s">
        <v>105</v>
      </c>
      <c r="K1011" s="3" t="s">
        <v>12</v>
      </c>
      <c r="L1011" s="17"/>
      <c r="M1011" s="3"/>
    </row>
    <row r="1012" spans="1:13" hidden="1" x14ac:dyDescent="0.2">
      <c r="A1012" s="3" t="s">
        <v>37</v>
      </c>
      <c r="B1012" s="3" t="s">
        <v>103</v>
      </c>
      <c r="C1012" s="9">
        <v>572764</v>
      </c>
      <c r="D1012" s="10" t="s">
        <v>417</v>
      </c>
      <c r="E1012" s="10" t="s">
        <v>219</v>
      </c>
      <c r="F1012" s="12" t="str">
        <f t="shared" si="24"/>
        <v>Jewitt Nicholas</v>
      </c>
      <c r="G1012" s="3">
        <v>721</v>
      </c>
      <c r="H1012" s="8" t="s">
        <v>10</v>
      </c>
      <c r="I1012" s="3">
        <v>1</v>
      </c>
      <c r="J1012" s="36" t="s">
        <v>24</v>
      </c>
      <c r="K1012" s="3"/>
      <c r="L1012" s="3"/>
      <c r="M1012" s="3"/>
    </row>
    <row r="1013" spans="1:13" hidden="1" x14ac:dyDescent="0.2">
      <c r="A1013" s="3"/>
      <c r="B1013" s="19" t="s">
        <v>104</v>
      </c>
      <c r="C1013" s="9">
        <v>572763</v>
      </c>
      <c r="D1013" s="10" t="s">
        <v>417</v>
      </c>
      <c r="E1013" s="10" t="s">
        <v>219</v>
      </c>
      <c r="F1013" s="12" t="str">
        <f t="shared" si="24"/>
        <v>Jewitt Nicholas</v>
      </c>
      <c r="G1013" s="3">
        <v>721</v>
      </c>
      <c r="H1013" s="8" t="s">
        <v>10</v>
      </c>
      <c r="I1013" s="3">
        <v>1</v>
      </c>
      <c r="J1013" s="36" t="s">
        <v>11</v>
      </c>
      <c r="K1013" s="3" t="s">
        <v>27</v>
      </c>
      <c r="L1013" s="3"/>
      <c r="M1013" s="3"/>
    </row>
    <row r="1014" spans="1:13" hidden="1" x14ac:dyDescent="0.2">
      <c r="A1014" s="3"/>
      <c r="B1014" s="3" t="s">
        <v>103</v>
      </c>
      <c r="C1014" s="9">
        <v>572761</v>
      </c>
      <c r="D1014" s="10" t="s">
        <v>417</v>
      </c>
      <c r="E1014" s="10" t="s">
        <v>219</v>
      </c>
      <c r="F1014" s="12" t="str">
        <f t="shared" si="24"/>
        <v>Jewitt Nicholas</v>
      </c>
      <c r="G1014" s="3">
        <v>721</v>
      </c>
      <c r="H1014" s="8" t="s">
        <v>10</v>
      </c>
      <c r="I1014" s="3">
        <v>7</v>
      </c>
      <c r="J1014" s="36" t="s">
        <v>11</v>
      </c>
      <c r="K1014" s="3" t="s">
        <v>27</v>
      </c>
      <c r="L1014" s="3"/>
      <c r="M1014" s="3"/>
    </row>
    <row r="1015" spans="1:13" hidden="1" x14ac:dyDescent="0.2">
      <c r="A1015" s="3"/>
      <c r="B1015" s="19" t="s">
        <v>1225</v>
      </c>
      <c r="C1015" s="9">
        <v>572762</v>
      </c>
      <c r="D1015" s="10" t="s">
        <v>417</v>
      </c>
      <c r="E1015" s="10" t="s">
        <v>219</v>
      </c>
      <c r="F1015" s="12" t="str">
        <f t="shared" si="24"/>
        <v>Jewitt Nicholas</v>
      </c>
      <c r="G1015" s="3">
        <v>721</v>
      </c>
      <c r="H1015" s="8" t="s">
        <v>10</v>
      </c>
      <c r="I1015" s="13">
        <v>1</v>
      </c>
      <c r="J1015" s="41" t="s">
        <v>11</v>
      </c>
      <c r="K1015" s="3" t="s">
        <v>12</v>
      </c>
      <c r="L1015" s="3"/>
      <c r="M1015" s="3"/>
    </row>
    <row r="1016" spans="1:13" hidden="1" x14ac:dyDescent="0.2">
      <c r="A1016" s="3"/>
      <c r="B1016" s="19" t="s">
        <v>1225</v>
      </c>
      <c r="C1016" s="9">
        <v>572760</v>
      </c>
      <c r="D1016" s="10" t="s">
        <v>417</v>
      </c>
      <c r="E1016" s="10" t="s">
        <v>219</v>
      </c>
      <c r="F1016" s="12" t="str">
        <f t="shared" si="24"/>
        <v>Jewitt Nicholas</v>
      </c>
      <c r="G1016" s="3">
        <v>721</v>
      </c>
      <c r="H1016" s="8" t="s">
        <v>10</v>
      </c>
      <c r="I1016" s="13">
        <v>9</v>
      </c>
      <c r="J1016" s="41" t="s">
        <v>22</v>
      </c>
      <c r="K1016" s="3" t="s">
        <v>12</v>
      </c>
      <c r="L1016" s="1"/>
      <c r="M1016" s="1"/>
    </row>
    <row r="1017" spans="1:13" hidden="1" x14ac:dyDescent="0.2">
      <c r="A1017" s="3" t="s">
        <v>419</v>
      </c>
      <c r="B1017" s="19" t="s">
        <v>14</v>
      </c>
      <c r="C1017" s="9">
        <v>572758</v>
      </c>
      <c r="D1017" s="10" t="s">
        <v>417</v>
      </c>
      <c r="E1017" s="10" t="s">
        <v>219</v>
      </c>
      <c r="F1017" s="12" t="str">
        <f t="shared" si="24"/>
        <v>Jewitt Nicholas</v>
      </c>
      <c r="G1017" s="3">
        <v>721</v>
      </c>
      <c r="H1017" s="8" t="s">
        <v>10</v>
      </c>
      <c r="I1017" s="8">
        <v>1</v>
      </c>
      <c r="J1017" s="36" t="s">
        <v>30</v>
      </c>
      <c r="K1017" s="3"/>
      <c r="L1017" s="3"/>
      <c r="M1017" s="3"/>
    </row>
    <row r="1018" spans="1:13" hidden="1" x14ac:dyDescent="0.2">
      <c r="A1018" s="3"/>
      <c r="B1018" s="22" t="s">
        <v>104</v>
      </c>
      <c r="C1018" s="9">
        <v>572757</v>
      </c>
      <c r="D1018" s="10" t="s">
        <v>417</v>
      </c>
      <c r="E1018" s="10" t="s">
        <v>219</v>
      </c>
      <c r="F1018" s="12" t="str">
        <f t="shared" si="24"/>
        <v>Jewitt Nicholas</v>
      </c>
      <c r="G1018" s="3">
        <v>721</v>
      </c>
      <c r="H1018" s="8" t="s">
        <v>10</v>
      </c>
      <c r="I1018" s="3">
        <v>1</v>
      </c>
      <c r="J1018" s="36" t="s">
        <v>105</v>
      </c>
      <c r="K1018" s="3"/>
      <c r="L1018" s="3"/>
      <c r="M1018" s="3"/>
    </row>
    <row r="1019" spans="1:13" hidden="1" x14ac:dyDescent="0.2">
      <c r="A1019" s="3"/>
      <c r="B1019" s="19" t="s">
        <v>1225</v>
      </c>
      <c r="C1019" s="9">
        <v>572758</v>
      </c>
      <c r="D1019" s="10" t="s">
        <v>417</v>
      </c>
      <c r="E1019" s="10" t="s">
        <v>219</v>
      </c>
      <c r="F1019" s="12" t="str">
        <f t="shared" si="24"/>
        <v>Jewitt Nicholas</v>
      </c>
      <c r="G1019" s="6">
        <v>721</v>
      </c>
      <c r="H1019" s="7" t="s">
        <v>10</v>
      </c>
      <c r="I1019" s="13">
        <v>11</v>
      </c>
      <c r="J1019" s="41" t="s">
        <v>105</v>
      </c>
      <c r="K1019" s="3" t="s">
        <v>12</v>
      </c>
      <c r="L1019" s="3"/>
      <c r="M1019" s="3"/>
    </row>
    <row r="1020" spans="1:13" hidden="1" x14ac:dyDescent="0.2">
      <c r="A1020" s="3"/>
      <c r="B1020" s="19" t="s">
        <v>1225</v>
      </c>
      <c r="C1020" s="9">
        <v>572759</v>
      </c>
      <c r="D1020" s="10" t="s">
        <v>417</v>
      </c>
      <c r="E1020" s="10" t="s">
        <v>219</v>
      </c>
      <c r="F1020" s="12" t="str">
        <f t="shared" si="24"/>
        <v>Jewitt Nicholas</v>
      </c>
      <c r="G1020" s="9">
        <v>721</v>
      </c>
      <c r="H1020" s="10" t="s">
        <v>10</v>
      </c>
      <c r="I1020" s="13">
        <v>10</v>
      </c>
      <c r="J1020" s="41" t="s">
        <v>105</v>
      </c>
      <c r="K1020" s="3" t="s">
        <v>12</v>
      </c>
      <c r="L1020" s="3"/>
      <c r="M1020" s="3"/>
    </row>
    <row r="1021" spans="1:13" hidden="1" x14ac:dyDescent="0.2">
      <c r="A1021" s="3" t="s">
        <v>56</v>
      </c>
      <c r="B1021" s="19" t="s">
        <v>104</v>
      </c>
      <c r="C1021" s="9">
        <v>572757</v>
      </c>
      <c r="D1021" s="10" t="s">
        <v>417</v>
      </c>
      <c r="E1021" s="10" t="s">
        <v>219</v>
      </c>
      <c r="F1021" s="12" t="str">
        <f t="shared" si="24"/>
        <v>Jewitt Nicholas</v>
      </c>
      <c r="G1021" s="3">
        <v>721</v>
      </c>
      <c r="H1021" s="8" t="s">
        <v>10</v>
      </c>
      <c r="I1021" s="9">
        <v>1</v>
      </c>
      <c r="J1021" s="37" t="s">
        <v>18</v>
      </c>
      <c r="K1021" s="3"/>
      <c r="L1021" s="3"/>
      <c r="M1021" s="3"/>
    </row>
    <row r="1022" spans="1:13" hidden="1" x14ac:dyDescent="0.2">
      <c r="A1022" s="3" t="s">
        <v>101</v>
      </c>
      <c r="B1022" s="3" t="s">
        <v>103</v>
      </c>
      <c r="C1022" s="9">
        <v>572757</v>
      </c>
      <c r="D1022" s="10" t="s">
        <v>417</v>
      </c>
      <c r="E1022" s="10" t="s">
        <v>219</v>
      </c>
      <c r="F1022" s="12" t="str">
        <f t="shared" si="24"/>
        <v>Jewitt Nicholas</v>
      </c>
      <c r="G1022" s="6">
        <v>721</v>
      </c>
      <c r="H1022" s="3" t="s">
        <v>10</v>
      </c>
      <c r="I1022" s="9">
        <v>1</v>
      </c>
      <c r="J1022" s="37" t="s">
        <v>18</v>
      </c>
      <c r="K1022" s="3"/>
      <c r="L1022" s="3"/>
      <c r="M1022" s="3"/>
    </row>
    <row r="1023" spans="1:13" hidden="1" x14ac:dyDescent="0.2">
      <c r="A1023" s="3" t="s">
        <v>31</v>
      </c>
      <c r="B1023" s="19" t="s">
        <v>1225</v>
      </c>
      <c r="C1023" s="6">
        <v>572757</v>
      </c>
      <c r="D1023" s="7" t="s">
        <v>417</v>
      </c>
      <c r="E1023" s="7" t="s">
        <v>219</v>
      </c>
      <c r="F1023" s="12" t="str">
        <f t="shared" si="24"/>
        <v>Jewitt Nicholas</v>
      </c>
      <c r="G1023" s="9">
        <v>721</v>
      </c>
      <c r="H1023" s="10" t="s">
        <v>10</v>
      </c>
      <c r="I1023" s="6">
        <v>9</v>
      </c>
      <c r="J1023" s="37" t="s">
        <v>18</v>
      </c>
      <c r="K1023" s="3"/>
      <c r="L1023" s="3"/>
      <c r="M1023" s="3"/>
    </row>
    <row r="1024" spans="1:13" hidden="1" x14ac:dyDescent="0.2">
      <c r="A1024" s="3" t="s">
        <v>58</v>
      </c>
      <c r="B1024" s="19" t="s">
        <v>104</v>
      </c>
      <c r="C1024" s="6">
        <v>572757</v>
      </c>
      <c r="D1024" s="7" t="s">
        <v>417</v>
      </c>
      <c r="E1024" s="7" t="s">
        <v>219</v>
      </c>
      <c r="F1024" s="12" t="str">
        <f t="shared" si="24"/>
        <v>Jewitt Nicholas</v>
      </c>
      <c r="G1024" s="3">
        <v>721</v>
      </c>
      <c r="H1024" s="8" t="s">
        <v>10</v>
      </c>
      <c r="I1024" s="6">
        <v>1</v>
      </c>
      <c r="J1024" s="36" t="s">
        <v>17</v>
      </c>
      <c r="K1024" s="3"/>
      <c r="L1024" s="3"/>
      <c r="M1024" s="3"/>
    </row>
    <row r="1025" spans="1:13" hidden="1" x14ac:dyDescent="0.2">
      <c r="A1025" s="31" t="s">
        <v>1268</v>
      </c>
      <c r="B1025" s="4" t="s">
        <v>14</v>
      </c>
      <c r="C1025" s="32">
        <v>312833</v>
      </c>
      <c r="D1025" s="33" t="s">
        <v>1289</v>
      </c>
      <c r="E1025" s="32" t="s">
        <v>1290</v>
      </c>
      <c r="F1025" s="33" t="s">
        <v>1236</v>
      </c>
      <c r="G1025" s="32">
        <v>721</v>
      </c>
      <c r="H1025" s="33" t="s">
        <v>10</v>
      </c>
      <c r="I1025" s="32">
        <v>1</v>
      </c>
      <c r="J1025" s="38" t="s">
        <v>1324</v>
      </c>
      <c r="K1025" s="32"/>
      <c r="L1025" s="3"/>
      <c r="M1025" s="3"/>
    </row>
    <row r="1026" spans="1:13" hidden="1" x14ac:dyDescent="0.2">
      <c r="A1026" s="31" t="s">
        <v>1267</v>
      </c>
      <c r="B1026" s="19" t="s">
        <v>104</v>
      </c>
      <c r="C1026" s="32">
        <v>312833</v>
      </c>
      <c r="D1026" s="33" t="s">
        <v>1289</v>
      </c>
      <c r="E1026" s="32" t="s">
        <v>1290</v>
      </c>
      <c r="F1026" s="33" t="s">
        <v>1236</v>
      </c>
      <c r="G1026" s="32">
        <v>721</v>
      </c>
      <c r="H1026" s="33" t="s">
        <v>10</v>
      </c>
      <c r="I1026" s="32">
        <v>3</v>
      </c>
      <c r="J1026" s="38" t="s">
        <v>1324</v>
      </c>
      <c r="K1026" s="32"/>
      <c r="L1026" s="3"/>
      <c r="M1026" s="3"/>
    </row>
    <row r="1027" spans="1:13" hidden="1" x14ac:dyDescent="0.2">
      <c r="A1027" s="3" t="s">
        <v>19</v>
      </c>
      <c r="B1027" s="19" t="s">
        <v>14</v>
      </c>
      <c r="C1027" s="3">
        <v>601686</v>
      </c>
      <c r="D1027" s="8" t="s">
        <v>420</v>
      </c>
      <c r="E1027" s="8" t="s">
        <v>132</v>
      </c>
      <c r="F1027" s="12" t="str">
        <f t="shared" ref="F1027:F1058" si="25">D1027&amp;" "&amp;E1027</f>
        <v>Johanesen Andrew</v>
      </c>
      <c r="G1027" s="3">
        <v>721</v>
      </c>
      <c r="H1027" s="8" t="s">
        <v>10</v>
      </c>
      <c r="I1027" s="3">
        <v>1</v>
      </c>
      <c r="J1027" s="36" t="s">
        <v>28</v>
      </c>
      <c r="K1027" s="3"/>
      <c r="L1027" s="3"/>
      <c r="M1027" s="3"/>
    </row>
    <row r="1028" spans="1:13" hidden="1" x14ac:dyDescent="0.2">
      <c r="A1028" s="3" t="s">
        <v>111</v>
      </c>
      <c r="B1028" s="19" t="s">
        <v>104</v>
      </c>
      <c r="C1028" s="8"/>
      <c r="D1028" s="3" t="s">
        <v>421</v>
      </c>
      <c r="E1028" s="3" t="s">
        <v>77</v>
      </c>
      <c r="F1028" s="12" t="str">
        <f t="shared" si="25"/>
        <v>Jones C</v>
      </c>
      <c r="G1028" s="9">
        <v>721</v>
      </c>
      <c r="H1028" s="10" t="s">
        <v>10</v>
      </c>
      <c r="I1028" s="8">
        <v>1</v>
      </c>
      <c r="J1028" s="36" t="s">
        <v>30</v>
      </c>
      <c r="K1028" s="3"/>
      <c r="L1028" s="1"/>
      <c r="M1028" s="3"/>
    </row>
    <row r="1029" spans="1:13" hidden="1" x14ac:dyDescent="0.2">
      <c r="A1029" s="3" t="s">
        <v>44</v>
      </c>
      <c r="B1029" s="19" t="s">
        <v>104</v>
      </c>
      <c r="C1029" s="3"/>
      <c r="D1029" s="3" t="s">
        <v>422</v>
      </c>
      <c r="E1029" s="3" t="s">
        <v>138</v>
      </c>
      <c r="F1029" s="12" t="str">
        <f t="shared" si="25"/>
        <v>Jorgensen James</v>
      </c>
      <c r="G1029" s="3">
        <v>721</v>
      </c>
      <c r="H1029" s="8" t="s">
        <v>10</v>
      </c>
      <c r="I1029" s="3">
        <v>1</v>
      </c>
      <c r="J1029" s="36" t="s">
        <v>68</v>
      </c>
      <c r="K1029" s="3" t="s">
        <v>27</v>
      </c>
      <c r="L1029" s="3"/>
      <c r="M1029" s="3"/>
    </row>
    <row r="1030" spans="1:13" hidden="1" x14ac:dyDescent="0.2">
      <c r="A1030" s="3"/>
      <c r="B1030" s="19" t="s">
        <v>1225</v>
      </c>
      <c r="C1030" s="3"/>
      <c r="D1030" s="12" t="s">
        <v>423</v>
      </c>
      <c r="E1030" s="12" t="s">
        <v>72</v>
      </c>
      <c r="F1030" s="12" t="str">
        <f t="shared" si="25"/>
        <v>Judkins Craig</v>
      </c>
      <c r="G1030" s="3">
        <v>721</v>
      </c>
      <c r="H1030" s="8" t="s">
        <v>10</v>
      </c>
      <c r="I1030" s="18">
        <v>4</v>
      </c>
      <c r="J1030" s="39" t="s">
        <v>153</v>
      </c>
      <c r="K1030" s="3" t="s">
        <v>12</v>
      </c>
      <c r="L1030" s="3"/>
      <c r="M1030" s="3"/>
    </row>
    <row r="1031" spans="1:13" hidden="1" x14ac:dyDescent="0.2">
      <c r="A1031" s="3"/>
      <c r="B1031" s="19" t="s">
        <v>1225</v>
      </c>
      <c r="C1031" s="3"/>
      <c r="D1031" s="12" t="s">
        <v>423</v>
      </c>
      <c r="E1031" s="12" t="s">
        <v>72</v>
      </c>
      <c r="F1031" s="12" t="str">
        <f t="shared" si="25"/>
        <v>Judkins Craig</v>
      </c>
      <c r="G1031" s="9">
        <v>721</v>
      </c>
      <c r="H1031" s="10" t="s">
        <v>10</v>
      </c>
      <c r="I1031" s="18">
        <v>1</v>
      </c>
      <c r="J1031" s="39" t="s">
        <v>209</v>
      </c>
      <c r="K1031" s="3" t="s">
        <v>12</v>
      </c>
      <c r="L1031" s="3"/>
      <c r="M1031" s="3"/>
    </row>
    <row r="1032" spans="1:13" hidden="1" x14ac:dyDescent="0.2">
      <c r="A1032" s="3"/>
      <c r="B1032" s="19" t="s">
        <v>1225</v>
      </c>
      <c r="C1032" s="3"/>
      <c r="D1032" s="12" t="s">
        <v>423</v>
      </c>
      <c r="E1032" s="12" t="s">
        <v>72</v>
      </c>
      <c r="F1032" s="12" t="str">
        <f t="shared" si="25"/>
        <v>Judkins Craig</v>
      </c>
      <c r="G1032" s="3">
        <v>721</v>
      </c>
      <c r="H1032" s="8" t="s">
        <v>10</v>
      </c>
      <c r="I1032" s="18">
        <v>1</v>
      </c>
      <c r="J1032" s="39" t="s">
        <v>211</v>
      </c>
      <c r="K1032" s="3" t="s">
        <v>12</v>
      </c>
      <c r="L1032" s="1"/>
      <c r="M1032" s="1"/>
    </row>
    <row r="1033" spans="1:13" hidden="1" x14ac:dyDescent="0.2">
      <c r="A1033" s="3"/>
      <c r="B1033" s="19" t="s">
        <v>1225</v>
      </c>
      <c r="C1033" s="3"/>
      <c r="D1033" s="12" t="s">
        <v>423</v>
      </c>
      <c r="E1033" s="12" t="s">
        <v>72</v>
      </c>
      <c r="F1033" s="12" t="str">
        <f t="shared" si="25"/>
        <v>Judkins Craig</v>
      </c>
      <c r="G1033" s="3">
        <v>721</v>
      </c>
      <c r="H1033" s="8" t="s">
        <v>10</v>
      </c>
      <c r="I1033" s="18">
        <v>12</v>
      </c>
      <c r="J1033" s="39" t="s">
        <v>116</v>
      </c>
      <c r="K1033" s="3" t="s">
        <v>12</v>
      </c>
      <c r="L1033" s="3"/>
      <c r="M1033" s="3"/>
    </row>
    <row r="1034" spans="1:13" hidden="1" x14ac:dyDescent="0.2">
      <c r="A1034" s="3"/>
      <c r="B1034" s="19" t="s">
        <v>1225</v>
      </c>
      <c r="C1034" s="3"/>
      <c r="D1034" s="12" t="s">
        <v>423</v>
      </c>
      <c r="E1034" s="12" t="s">
        <v>72</v>
      </c>
      <c r="F1034" s="12" t="str">
        <f t="shared" si="25"/>
        <v>Judkins Craig</v>
      </c>
      <c r="G1034" s="3">
        <v>721</v>
      </c>
      <c r="H1034" s="8" t="s">
        <v>10</v>
      </c>
      <c r="I1034" s="18">
        <v>12</v>
      </c>
      <c r="J1034" s="39" t="s">
        <v>141</v>
      </c>
      <c r="K1034" s="3" t="s">
        <v>12</v>
      </c>
      <c r="L1034" s="3"/>
      <c r="M1034" s="3"/>
    </row>
    <row r="1035" spans="1:13" hidden="1" x14ac:dyDescent="0.2">
      <c r="A1035" s="3"/>
      <c r="B1035" s="19" t="s">
        <v>1225</v>
      </c>
      <c r="C1035" s="3"/>
      <c r="D1035" s="12" t="s">
        <v>423</v>
      </c>
      <c r="E1035" s="12" t="s">
        <v>72</v>
      </c>
      <c r="F1035" s="12" t="str">
        <f t="shared" si="25"/>
        <v>Judkins Craig</v>
      </c>
      <c r="G1035" s="3">
        <v>721</v>
      </c>
      <c r="H1035" s="8" t="s">
        <v>10</v>
      </c>
      <c r="I1035" s="18">
        <v>5</v>
      </c>
      <c r="J1035" s="39" t="s">
        <v>50</v>
      </c>
      <c r="K1035" s="3" t="s">
        <v>12</v>
      </c>
      <c r="L1035" s="3"/>
      <c r="M1035" s="1"/>
    </row>
    <row r="1036" spans="1:13" hidden="1" x14ac:dyDescent="0.2">
      <c r="A1036" s="3"/>
      <c r="B1036" s="19" t="s">
        <v>14</v>
      </c>
      <c r="C1036" s="3">
        <v>572758</v>
      </c>
      <c r="D1036" s="8" t="s">
        <v>424</v>
      </c>
      <c r="E1036" s="8" t="s">
        <v>143</v>
      </c>
      <c r="F1036" s="12" t="str">
        <f t="shared" si="25"/>
        <v>Juler Michael</v>
      </c>
      <c r="G1036" s="3">
        <v>721</v>
      </c>
      <c r="H1036" s="8" t="s">
        <v>10</v>
      </c>
      <c r="I1036" s="3">
        <v>10</v>
      </c>
      <c r="J1036" s="39" t="s">
        <v>22</v>
      </c>
      <c r="K1036" s="3" t="s">
        <v>23</v>
      </c>
      <c r="L1036" s="3"/>
      <c r="M1036" s="1"/>
    </row>
    <row r="1037" spans="1:13" hidden="1" x14ac:dyDescent="0.2">
      <c r="A1037" s="16" t="s">
        <v>102</v>
      </c>
      <c r="B1037" s="3" t="s">
        <v>103</v>
      </c>
      <c r="C1037" s="9">
        <v>572758</v>
      </c>
      <c r="D1037" s="10" t="s">
        <v>424</v>
      </c>
      <c r="E1037" s="10" t="s">
        <v>143</v>
      </c>
      <c r="F1037" s="12" t="str">
        <f t="shared" si="25"/>
        <v>Juler Michael</v>
      </c>
      <c r="G1037" s="3">
        <v>721</v>
      </c>
      <c r="H1037" s="8" t="s">
        <v>10</v>
      </c>
      <c r="I1037" s="8">
        <v>6</v>
      </c>
      <c r="J1037" s="36" t="s">
        <v>30</v>
      </c>
      <c r="K1037" s="3"/>
      <c r="L1037" s="3"/>
      <c r="M1037" s="1"/>
    </row>
    <row r="1038" spans="1:13" hidden="1" x14ac:dyDescent="0.2">
      <c r="A1038" s="5"/>
      <c r="B1038" s="19" t="s">
        <v>1225</v>
      </c>
      <c r="C1038" s="9">
        <v>572758</v>
      </c>
      <c r="D1038" s="12" t="s">
        <v>424</v>
      </c>
      <c r="E1038" s="12" t="s">
        <v>143</v>
      </c>
      <c r="F1038" s="12" t="str">
        <f t="shared" si="25"/>
        <v>Juler Michael</v>
      </c>
      <c r="G1038" s="3">
        <v>721</v>
      </c>
      <c r="H1038" s="8" t="s">
        <v>10</v>
      </c>
      <c r="I1038" s="13">
        <v>4</v>
      </c>
      <c r="J1038" s="41" t="s">
        <v>30</v>
      </c>
      <c r="K1038" s="3" t="s">
        <v>12</v>
      </c>
      <c r="L1038" s="3"/>
      <c r="M1038" s="3"/>
    </row>
    <row r="1039" spans="1:13" hidden="1" x14ac:dyDescent="0.2">
      <c r="A1039" s="3"/>
      <c r="B1039" s="3" t="s">
        <v>25</v>
      </c>
      <c r="C1039" s="9">
        <v>572758</v>
      </c>
      <c r="D1039" s="10" t="s">
        <v>424</v>
      </c>
      <c r="E1039" s="10" t="s">
        <v>143</v>
      </c>
      <c r="F1039" s="12" t="str">
        <f t="shared" si="25"/>
        <v>Juler Michael</v>
      </c>
      <c r="G1039" s="9">
        <v>721</v>
      </c>
      <c r="H1039" s="10" t="s">
        <v>10</v>
      </c>
      <c r="I1039" s="3">
        <v>2</v>
      </c>
      <c r="J1039" s="36" t="s">
        <v>105</v>
      </c>
      <c r="K1039" s="3"/>
      <c r="L1039" s="3"/>
      <c r="M1039" s="3"/>
    </row>
    <row r="1040" spans="1:13" hidden="1" x14ac:dyDescent="0.2">
      <c r="A1040" s="3"/>
      <c r="B1040" s="3" t="s">
        <v>103</v>
      </c>
      <c r="C1040" s="9">
        <v>572758</v>
      </c>
      <c r="D1040" s="10" t="s">
        <v>424</v>
      </c>
      <c r="E1040" s="10" t="s">
        <v>143</v>
      </c>
      <c r="F1040" s="12" t="str">
        <f t="shared" si="25"/>
        <v>Juler Michael</v>
      </c>
      <c r="G1040" s="3">
        <v>721</v>
      </c>
      <c r="H1040" s="8" t="s">
        <v>10</v>
      </c>
      <c r="I1040" s="3">
        <v>10</v>
      </c>
      <c r="J1040" s="36" t="s">
        <v>105</v>
      </c>
      <c r="K1040" s="3"/>
      <c r="L1040" s="15"/>
      <c r="M1040" s="3"/>
    </row>
    <row r="1041" spans="1:13" hidden="1" x14ac:dyDescent="0.2">
      <c r="A1041" s="3" t="s">
        <v>19</v>
      </c>
      <c r="B1041" s="19" t="s">
        <v>14</v>
      </c>
      <c r="C1041" s="3">
        <v>572758</v>
      </c>
      <c r="D1041" s="8" t="s">
        <v>424</v>
      </c>
      <c r="E1041" s="8" t="s">
        <v>143</v>
      </c>
      <c r="F1041" s="12" t="str">
        <f t="shared" si="25"/>
        <v>Juler Michael</v>
      </c>
      <c r="G1041" s="3">
        <v>721</v>
      </c>
      <c r="H1041" s="8" t="s">
        <v>10</v>
      </c>
      <c r="I1041" s="3">
        <v>1</v>
      </c>
      <c r="J1041" s="36" t="s">
        <v>28</v>
      </c>
      <c r="K1041" s="3"/>
      <c r="L1041" s="3"/>
      <c r="M1041" s="3"/>
    </row>
    <row r="1042" spans="1:13" hidden="1" x14ac:dyDescent="0.2">
      <c r="A1042" s="3" t="s">
        <v>40</v>
      </c>
      <c r="B1042" s="19" t="s">
        <v>1225</v>
      </c>
      <c r="C1042" s="3">
        <v>572758</v>
      </c>
      <c r="D1042" s="8" t="s">
        <v>424</v>
      </c>
      <c r="E1042" s="8" t="s">
        <v>143</v>
      </c>
      <c r="F1042" s="12" t="str">
        <f t="shared" si="25"/>
        <v>Juler Michael</v>
      </c>
      <c r="G1042" s="9">
        <v>721</v>
      </c>
      <c r="H1042" s="10" t="s">
        <v>10</v>
      </c>
      <c r="I1042" s="3">
        <v>9</v>
      </c>
      <c r="J1042" s="36" t="s">
        <v>28</v>
      </c>
      <c r="K1042" s="3"/>
      <c r="L1042" s="3"/>
      <c r="M1042" s="3"/>
    </row>
    <row r="1043" spans="1:13" hidden="1" x14ac:dyDescent="0.2">
      <c r="A1043" s="3" t="s">
        <v>38</v>
      </c>
      <c r="B1043" s="19" t="s">
        <v>39</v>
      </c>
      <c r="C1043" s="3">
        <v>572758</v>
      </c>
      <c r="D1043" s="8" t="s">
        <v>424</v>
      </c>
      <c r="E1043" s="8" t="s">
        <v>143</v>
      </c>
      <c r="F1043" s="12" t="str">
        <f t="shared" si="25"/>
        <v>Juler Michael</v>
      </c>
      <c r="G1043" s="3">
        <v>721</v>
      </c>
      <c r="H1043" s="8" t="s">
        <v>10</v>
      </c>
      <c r="I1043" s="3">
        <v>1</v>
      </c>
      <c r="J1043" s="36" t="s">
        <v>34</v>
      </c>
      <c r="K1043" s="3"/>
      <c r="L1043" s="3"/>
      <c r="M1043" s="3"/>
    </row>
    <row r="1044" spans="1:13" hidden="1" x14ac:dyDescent="0.2">
      <c r="A1044" s="3" t="s">
        <v>36</v>
      </c>
      <c r="B1044" s="3" t="s">
        <v>103</v>
      </c>
      <c r="C1044" s="3">
        <v>572758</v>
      </c>
      <c r="D1044" s="8" t="s">
        <v>424</v>
      </c>
      <c r="E1044" s="8" t="s">
        <v>143</v>
      </c>
      <c r="F1044" s="12" t="str">
        <f t="shared" si="25"/>
        <v>Juler Michael</v>
      </c>
      <c r="G1044" s="6">
        <v>721</v>
      </c>
      <c r="H1044" s="3" t="s">
        <v>10</v>
      </c>
      <c r="I1044" s="3">
        <v>12</v>
      </c>
      <c r="J1044" s="36" t="s">
        <v>34</v>
      </c>
      <c r="K1044" s="3"/>
      <c r="L1044" s="3"/>
      <c r="M1044" s="3"/>
    </row>
    <row r="1045" spans="1:13" hidden="1" x14ac:dyDescent="0.2">
      <c r="A1045" s="3" t="s">
        <v>31</v>
      </c>
      <c r="B1045" s="19" t="s">
        <v>1225</v>
      </c>
      <c r="C1045" s="3">
        <v>572758</v>
      </c>
      <c r="D1045" s="8" t="s">
        <v>424</v>
      </c>
      <c r="E1045" s="8" t="s">
        <v>143</v>
      </c>
      <c r="F1045" s="12" t="str">
        <f t="shared" si="25"/>
        <v>Juler Michael</v>
      </c>
      <c r="G1045" s="9">
        <v>721</v>
      </c>
      <c r="H1045" s="10" t="s">
        <v>10</v>
      </c>
      <c r="I1045" s="3">
        <v>1</v>
      </c>
      <c r="J1045" s="36" t="s">
        <v>34</v>
      </c>
      <c r="K1045" s="3"/>
      <c r="L1045" s="1"/>
      <c r="M1045" s="3"/>
    </row>
    <row r="1046" spans="1:13" hidden="1" x14ac:dyDescent="0.2">
      <c r="A1046" s="3" t="s">
        <v>38</v>
      </c>
      <c r="B1046" s="19" t="s">
        <v>39</v>
      </c>
      <c r="C1046" s="3">
        <v>572758</v>
      </c>
      <c r="D1046" s="8" t="s">
        <v>424</v>
      </c>
      <c r="E1046" s="8" t="s">
        <v>143</v>
      </c>
      <c r="F1046" s="12" t="str">
        <f t="shared" si="25"/>
        <v>Juler Michael</v>
      </c>
      <c r="G1046" s="3">
        <v>721</v>
      </c>
      <c r="H1046" s="8" t="s">
        <v>10</v>
      </c>
      <c r="I1046" s="3">
        <v>3</v>
      </c>
      <c r="J1046" s="36" t="s">
        <v>35</v>
      </c>
      <c r="K1046" s="3"/>
      <c r="L1046" s="1"/>
      <c r="M1046" s="3"/>
    </row>
    <row r="1047" spans="1:13" hidden="1" x14ac:dyDescent="0.2">
      <c r="A1047" s="3" t="s">
        <v>19</v>
      </c>
      <c r="B1047" s="19" t="s">
        <v>14</v>
      </c>
      <c r="C1047" s="3">
        <v>572758</v>
      </c>
      <c r="D1047" s="8" t="s">
        <v>424</v>
      </c>
      <c r="E1047" s="8" t="s">
        <v>143</v>
      </c>
      <c r="F1047" s="12" t="str">
        <f t="shared" si="25"/>
        <v>Juler Michael</v>
      </c>
      <c r="G1047" s="3">
        <v>721</v>
      </c>
      <c r="H1047" s="8" t="s">
        <v>10</v>
      </c>
      <c r="I1047" s="3">
        <v>2</v>
      </c>
      <c r="J1047" s="36" t="s">
        <v>35</v>
      </c>
      <c r="K1047" s="3"/>
      <c r="L1047" s="1"/>
      <c r="M1047" s="3"/>
    </row>
    <row r="1048" spans="1:13" hidden="1" x14ac:dyDescent="0.2">
      <c r="A1048" s="3" t="s">
        <v>36</v>
      </c>
      <c r="B1048" s="3" t="s">
        <v>103</v>
      </c>
      <c r="C1048" s="3">
        <v>572758</v>
      </c>
      <c r="D1048" s="8" t="s">
        <v>424</v>
      </c>
      <c r="E1048" s="8" t="s">
        <v>143</v>
      </c>
      <c r="F1048" s="12" t="str">
        <f t="shared" si="25"/>
        <v>Juler Michael</v>
      </c>
      <c r="G1048" s="3">
        <v>721</v>
      </c>
      <c r="H1048" s="8" t="s">
        <v>10</v>
      </c>
      <c r="I1048" s="3">
        <v>2</v>
      </c>
      <c r="J1048" s="36" t="s">
        <v>35</v>
      </c>
      <c r="K1048" s="3"/>
      <c r="L1048" s="1"/>
      <c r="M1048" s="1"/>
    </row>
    <row r="1049" spans="1:13" hidden="1" x14ac:dyDescent="0.2">
      <c r="A1049" s="3" t="s">
        <v>31</v>
      </c>
      <c r="B1049" s="19" t="s">
        <v>1225</v>
      </c>
      <c r="C1049" s="3">
        <v>572758</v>
      </c>
      <c r="D1049" s="8" t="s">
        <v>424</v>
      </c>
      <c r="E1049" s="8" t="s">
        <v>143</v>
      </c>
      <c r="F1049" s="12" t="str">
        <f t="shared" si="25"/>
        <v>Juler Michael</v>
      </c>
      <c r="G1049" s="3">
        <v>721</v>
      </c>
      <c r="H1049" s="8" t="s">
        <v>10</v>
      </c>
      <c r="I1049" s="3">
        <v>8</v>
      </c>
      <c r="J1049" s="36" t="s">
        <v>35</v>
      </c>
      <c r="K1049" s="3"/>
      <c r="L1049" s="3"/>
      <c r="M1049" s="3"/>
    </row>
    <row r="1050" spans="1:13" hidden="1" x14ac:dyDescent="0.2">
      <c r="A1050" s="3" t="s">
        <v>38</v>
      </c>
      <c r="B1050" s="19" t="s">
        <v>39</v>
      </c>
      <c r="C1050" s="3">
        <v>572758</v>
      </c>
      <c r="D1050" s="8" t="s">
        <v>424</v>
      </c>
      <c r="E1050" s="8" t="s">
        <v>143</v>
      </c>
      <c r="F1050" s="12" t="str">
        <f t="shared" si="25"/>
        <v>Juler Michael</v>
      </c>
      <c r="G1050" s="3">
        <v>721</v>
      </c>
      <c r="H1050" s="8" t="s">
        <v>10</v>
      </c>
      <c r="I1050" s="3">
        <v>3</v>
      </c>
      <c r="J1050" s="36" t="s">
        <v>18</v>
      </c>
      <c r="K1050" s="3"/>
      <c r="L1050" s="3"/>
      <c r="M1050" s="3"/>
    </row>
    <row r="1051" spans="1:13" hidden="1" x14ac:dyDescent="0.2">
      <c r="A1051" s="3" t="s">
        <v>13</v>
      </c>
      <c r="B1051" s="19" t="s">
        <v>14</v>
      </c>
      <c r="C1051" s="9">
        <v>572758</v>
      </c>
      <c r="D1051" s="10" t="s">
        <v>424</v>
      </c>
      <c r="E1051" s="10" t="s">
        <v>143</v>
      </c>
      <c r="F1051" s="12" t="str">
        <f t="shared" si="25"/>
        <v>Juler Michael</v>
      </c>
      <c r="G1051" s="3">
        <v>721</v>
      </c>
      <c r="H1051" s="8" t="s">
        <v>10</v>
      </c>
      <c r="I1051" s="9">
        <v>0</v>
      </c>
      <c r="J1051" s="37" t="s">
        <v>18</v>
      </c>
      <c r="K1051" s="3"/>
      <c r="L1051" s="3"/>
      <c r="M1051" s="3"/>
    </row>
    <row r="1052" spans="1:13" hidden="1" x14ac:dyDescent="0.2">
      <c r="A1052" s="3" t="s">
        <v>101</v>
      </c>
      <c r="B1052" s="3" t="s">
        <v>103</v>
      </c>
      <c r="C1052" s="9">
        <v>572758</v>
      </c>
      <c r="D1052" s="10" t="s">
        <v>424</v>
      </c>
      <c r="E1052" s="10" t="s">
        <v>143</v>
      </c>
      <c r="F1052" s="12" t="str">
        <f t="shared" si="25"/>
        <v>Juler Michael</v>
      </c>
      <c r="G1052" s="3">
        <v>721</v>
      </c>
      <c r="H1052" s="8" t="s">
        <v>10</v>
      </c>
      <c r="I1052" s="9">
        <v>7</v>
      </c>
      <c r="J1052" s="37" t="s">
        <v>18</v>
      </c>
      <c r="K1052" s="3"/>
      <c r="L1052" s="1"/>
      <c r="M1052" s="3"/>
    </row>
    <row r="1053" spans="1:13" hidden="1" x14ac:dyDescent="0.2">
      <c r="A1053" s="3" t="s">
        <v>31</v>
      </c>
      <c r="B1053" s="19" t="s">
        <v>1225</v>
      </c>
      <c r="C1053" s="6">
        <v>572758</v>
      </c>
      <c r="D1053" s="7" t="s">
        <v>424</v>
      </c>
      <c r="E1053" s="7" t="s">
        <v>143</v>
      </c>
      <c r="F1053" s="12" t="str">
        <f t="shared" si="25"/>
        <v>Juler Michael</v>
      </c>
      <c r="G1053" s="3">
        <v>721</v>
      </c>
      <c r="H1053" s="8" t="s">
        <v>10</v>
      </c>
      <c r="I1053" s="6">
        <v>3</v>
      </c>
      <c r="J1053" s="37" t="s">
        <v>18</v>
      </c>
      <c r="K1053" s="3"/>
      <c r="L1053" s="1"/>
      <c r="M1053" s="3"/>
    </row>
    <row r="1054" spans="1:13" hidden="1" x14ac:dyDescent="0.2">
      <c r="A1054" s="3" t="s">
        <v>38</v>
      </c>
      <c r="B1054" s="19" t="s">
        <v>39</v>
      </c>
      <c r="C1054" s="3">
        <v>572758</v>
      </c>
      <c r="D1054" s="8" t="s">
        <v>424</v>
      </c>
      <c r="E1054" s="8" t="s">
        <v>143</v>
      </c>
      <c r="F1054" s="12" t="str">
        <f t="shared" si="25"/>
        <v>Juler Michael</v>
      </c>
      <c r="G1054" s="3">
        <v>721</v>
      </c>
      <c r="H1054" s="8" t="s">
        <v>10</v>
      </c>
      <c r="I1054" s="3">
        <v>1</v>
      </c>
      <c r="J1054" s="36" t="s">
        <v>17</v>
      </c>
      <c r="K1054" s="3"/>
      <c r="L1054" s="1"/>
      <c r="M1054" s="3"/>
    </row>
    <row r="1055" spans="1:13" hidden="1" x14ac:dyDescent="0.2">
      <c r="A1055" s="3" t="s">
        <v>60</v>
      </c>
      <c r="B1055" s="3" t="s">
        <v>103</v>
      </c>
      <c r="C1055" s="6">
        <v>572758</v>
      </c>
      <c r="D1055" s="7" t="s">
        <v>424</v>
      </c>
      <c r="E1055" s="7" t="s">
        <v>143</v>
      </c>
      <c r="F1055" s="12" t="str">
        <f t="shared" si="25"/>
        <v>Juler Michael</v>
      </c>
      <c r="G1055" s="9">
        <v>721</v>
      </c>
      <c r="H1055" s="10" t="s">
        <v>10</v>
      </c>
      <c r="I1055" s="6">
        <v>2</v>
      </c>
      <c r="J1055" s="36" t="s">
        <v>17</v>
      </c>
      <c r="K1055" s="3"/>
      <c r="L1055" s="1"/>
      <c r="M1055" s="3"/>
    </row>
    <row r="1056" spans="1:13" hidden="1" x14ac:dyDescent="0.2">
      <c r="A1056" s="3" t="s">
        <v>31</v>
      </c>
      <c r="B1056" s="19" t="s">
        <v>1225</v>
      </c>
      <c r="C1056" s="6">
        <v>572758</v>
      </c>
      <c r="D1056" s="7" t="s">
        <v>424</v>
      </c>
      <c r="E1056" s="7" t="s">
        <v>143</v>
      </c>
      <c r="F1056" s="12" t="str">
        <f t="shared" si="25"/>
        <v>Juler Michael</v>
      </c>
      <c r="G1056" s="6">
        <v>721</v>
      </c>
      <c r="H1056" s="7" t="s">
        <v>10</v>
      </c>
      <c r="I1056" s="6">
        <v>10</v>
      </c>
      <c r="J1056" s="36" t="s">
        <v>17</v>
      </c>
      <c r="K1056" s="3"/>
      <c r="L1056" s="1"/>
      <c r="M1056" s="1"/>
    </row>
    <row r="1057" spans="1:13" hidden="1" x14ac:dyDescent="0.2">
      <c r="A1057" s="1" t="s">
        <v>107</v>
      </c>
      <c r="B1057" s="4" t="s">
        <v>39</v>
      </c>
      <c r="C1057" s="9">
        <v>572760</v>
      </c>
      <c r="D1057" s="10" t="s">
        <v>424</v>
      </c>
      <c r="E1057" s="10" t="s">
        <v>143</v>
      </c>
      <c r="F1057" s="12" t="str">
        <f t="shared" si="25"/>
        <v>Juler Michael</v>
      </c>
      <c r="G1057" s="3">
        <v>721</v>
      </c>
      <c r="H1057" s="8" t="s">
        <v>10</v>
      </c>
      <c r="I1057" s="1">
        <v>3</v>
      </c>
      <c r="J1057" s="40" t="s">
        <v>62</v>
      </c>
      <c r="K1057" s="1"/>
      <c r="L1057" s="3"/>
      <c r="M1057" s="3"/>
    </row>
    <row r="1058" spans="1:13" hidden="1" x14ac:dyDescent="0.2">
      <c r="A1058" s="1" t="s">
        <v>31</v>
      </c>
      <c r="B1058" s="19" t="s">
        <v>1225</v>
      </c>
      <c r="C1058" s="9">
        <v>572759</v>
      </c>
      <c r="D1058" s="10" t="s">
        <v>424</v>
      </c>
      <c r="E1058" s="10" t="s">
        <v>143</v>
      </c>
      <c r="F1058" s="12" t="str">
        <f t="shared" si="25"/>
        <v>Juler Michael</v>
      </c>
      <c r="G1058" s="3">
        <v>721</v>
      </c>
      <c r="H1058" s="8" t="s">
        <v>10</v>
      </c>
      <c r="I1058" s="1">
        <v>12</v>
      </c>
      <c r="J1058" s="40" t="s">
        <v>62</v>
      </c>
      <c r="K1058" s="1"/>
      <c r="L1058" s="3"/>
      <c r="M1058" s="3"/>
    </row>
    <row r="1059" spans="1:13" hidden="1" x14ac:dyDescent="0.2">
      <c r="A1059" s="31" t="s">
        <v>1266</v>
      </c>
      <c r="B1059" s="3" t="s">
        <v>103</v>
      </c>
      <c r="C1059" s="32">
        <v>572758</v>
      </c>
      <c r="D1059" s="33" t="s">
        <v>424</v>
      </c>
      <c r="E1059" s="8" t="s">
        <v>143</v>
      </c>
      <c r="F1059" s="12" t="str">
        <f t="shared" ref="F1059:F1090" si="26">D1059&amp;" "&amp;E1059</f>
        <v>Juler Michael</v>
      </c>
      <c r="G1059" s="32">
        <v>721</v>
      </c>
      <c r="H1059" s="33" t="s">
        <v>10</v>
      </c>
      <c r="I1059" s="32">
        <v>4</v>
      </c>
      <c r="J1059" s="38" t="s">
        <v>1324</v>
      </c>
      <c r="K1059" s="32"/>
      <c r="L1059" s="3"/>
      <c r="M1059" s="3"/>
    </row>
    <row r="1060" spans="1:13" hidden="1" x14ac:dyDescent="0.2">
      <c r="A1060" s="31" t="s">
        <v>40</v>
      </c>
      <c r="B1060" s="19" t="s">
        <v>1225</v>
      </c>
      <c r="C1060" s="32">
        <v>572758</v>
      </c>
      <c r="D1060" s="33" t="s">
        <v>424</v>
      </c>
      <c r="E1060" s="8" t="s">
        <v>143</v>
      </c>
      <c r="F1060" s="12" t="str">
        <f t="shared" si="26"/>
        <v>Juler Michael</v>
      </c>
      <c r="G1060" s="32">
        <v>721</v>
      </c>
      <c r="H1060" s="33" t="s">
        <v>10</v>
      </c>
      <c r="I1060" s="32">
        <v>4</v>
      </c>
      <c r="J1060" s="38" t="s">
        <v>1324</v>
      </c>
      <c r="K1060" s="32"/>
      <c r="L1060" s="1"/>
      <c r="M1060" s="3"/>
    </row>
    <row r="1061" spans="1:13" hidden="1" x14ac:dyDescent="0.2">
      <c r="A1061" s="3" t="s">
        <v>44</v>
      </c>
      <c r="B1061" s="19" t="s">
        <v>104</v>
      </c>
      <c r="C1061" s="3"/>
      <c r="D1061" s="3" t="s">
        <v>425</v>
      </c>
      <c r="E1061" s="3" t="s">
        <v>426</v>
      </c>
      <c r="F1061" s="12" t="str">
        <f t="shared" si="26"/>
        <v>Jurie Julian</v>
      </c>
      <c r="G1061" s="3">
        <v>721</v>
      </c>
      <c r="H1061" s="8" t="s">
        <v>10</v>
      </c>
      <c r="I1061" s="3">
        <v>1</v>
      </c>
      <c r="J1061" s="36" t="s">
        <v>24</v>
      </c>
      <c r="K1061" s="3"/>
      <c r="L1061" s="3"/>
      <c r="M1061" s="3"/>
    </row>
    <row r="1062" spans="1:13" hidden="1" x14ac:dyDescent="0.2">
      <c r="A1062" s="3" t="s">
        <v>110</v>
      </c>
      <c r="B1062" s="19" t="s">
        <v>14</v>
      </c>
      <c r="C1062" s="3">
        <v>572759</v>
      </c>
      <c r="D1062" s="8" t="s">
        <v>427</v>
      </c>
      <c r="E1062" s="8" t="s">
        <v>158</v>
      </c>
      <c r="F1062" s="12" t="str">
        <f t="shared" si="26"/>
        <v>Kann Dean</v>
      </c>
      <c r="G1062" s="3">
        <v>721</v>
      </c>
      <c r="H1062" s="8" t="s">
        <v>10</v>
      </c>
      <c r="I1062" s="3">
        <v>1</v>
      </c>
      <c r="J1062" s="36" t="s">
        <v>11</v>
      </c>
      <c r="K1062" s="3"/>
      <c r="L1062" s="3"/>
      <c r="M1062" s="3"/>
    </row>
    <row r="1063" spans="1:13" hidden="1" x14ac:dyDescent="0.2">
      <c r="A1063" s="3"/>
      <c r="B1063" s="19" t="s">
        <v>14</v>
      </c>
      <c r="C1063" s="3">
        <v>572759</v>
      </c>
      <c r="D1063" s="8" t="s">
        <v>427</v>
      </c>
      <c r="E1063" s="8" t="s">
        <v>158</v>
      </c>
      <c r="F1063" s="12" t="str">
        <f t="shared" si="26"/>
        <v>Kann Dean</v>
      </c>
      <c r="G1063" s="9">
        <v>721</v>
      </c>
      <c r="H1063" s="10" t="s">
        <v>10</v>
      </c>
      <c r="I1063" s="3">
        <v>14</v>
      </c>
      <c r="J1063" s="39" t="s">
        <v>22</v>
      </c>
      <c r="K1063" s="3" t="s">
        <v>23</v>
      </c>
      <c r="L1063" s="3"/>
      <c r="M1063" s="3"/>
    </row>
    <row r="1064" spans="1:13" hidden="1" x14ac:dyDescent="0.2">
      <c r="A1064" s="3" t="s">
        <v>428</v>
      </c>
      <c r="B1064" s="19" t="s">
        <v>14</v>
      </c>
      <c r="C1064" s="3">
        <v>572759</v>
      </c>
      <c r="D1064" s="8" t="s">
        <v>427</v>
      </c>
      <c r="E1064" s="8" t="s">
        <v>158</v>
      </c>
      <c r="F1064" s="12" t="str">
        <f t="shared" si="26"/>
        <v>Kann Dean</v>
      </c>
      <c r="G1064" s="3">
        <v>721</v>
      </c>
      <c r="H1064" s="8" t="s">
        <v>10</v>
      </c>
      <c r="I1064" s="8">
        <v>7</v>
      </c>
      <c r="J1064" s="36" t="s">
        <v>30</v>
      </c>
      <c r="K1064" s="3"/>
      <c r="L1064" s="3"/>
      <c r="M1064" s="3"/>
    </row>
    <row r="1065" spans="1:13" hidden="1" x14ac:dyDescent="0.2">
      <c r="A1065" s="3"/>
      <c r="B1065" s="3" t="s">
        <v>25</v>
      </c>
      <c r="C1065" s="3">
        <v>572759</v>
      </c>
      <c r="D1065" s="8" t="s">
        <v>427</v>
      </c>
      <c r="E1065" s="8" t="s">
        <v>158</v>
      </c>
      <c r="F1065" s="12" t="str">
        <f t="shared" si="26"/>
        <v>Kann Dean</v>
      </c>
      <c r="G1065" s="3">
        <v>721</v>
      </c>
      <c r="H1065" s="8" t="s">
        <v>10</v>
      </c>
      <c r="I1065" s="3">
        <v>12</v>
      </c>
      <c r="J1065" s="36" t="s">
        <v>105</v>
      </c>
      <c r="K1065" s="3"/>
      <c r="L1065" s="3"/>
      <c r="M1065" s="3"/>
    </row>
    <row r="1066" spans="1:13" hidden="1" x14ac:dyDescent="0.2">
      <c r="A1066" s="3"/>
      <c r="B1066" s="22" t="s">
        <v>104</v>
      </c>
      <c r="C1066" s="3">
        <v>572759</v>
      </c>
      <c r="D1066" s="8" t="s">
        <v>427</v>
      </c>
      <c r="E1066" s="8" t="s">
        <v>158</v>
      </c>
      <c r="F1066" s="12" t="str">
        <f t="shared" si="26"/>
        <v>Kann Dean</v>
      </c>
      <c r="G1066" s="9">
        <v>721</v>
      </c>
      <c r="H1066" s="10" t="s">
        <v>10</v>
      </c>
      <c r="I1066" s="3">
        <v>1</v>
      </c>
      <c r="J1066" s="36" t="s">
        <v>105</v>
      </c>
      <c r="K1066" s="3"/>
      <c r="L1066" s="3"/>
      <c r="M1066" s="3"/>
    </row>
    <row r="1067" spans="1:13" hidden="1" x14ac:dyDescent="0.2">
      <c r="A1067" s="3" t="s">
        <v>19</v>
      </c>
      <c r="B1067" s="19" t="s">
        <v>14</v>
      </c>
      <c r="C1067" s="3">
        <v>572759</v>
      </c>
      <c r="D1067" s="8" t="s">
        <v>427</v>
      </c>
      <c r="E1067" s="8" t="s">
        <v>158</v>
      </c>
      <c r="F1067" s="12" t="str">
        <f t="shared" si="26"/>
        <v>Kann Dean</v>
      </c>
      <c r="G1067" s="9">
        <v>721</v>
      </c>
      <c r="H1067" s="10" t="s">
        <v>10</v>
      </c>
      <c r="I1067" s="3">
        <v>10</v>
      </c>
      <c r="J1067" s="36" t="s">
        <v>28</v>
      </c>
      <c r="K1067" s="3"/>
      <c r="L1067" s="3"/>
      <c r="M1067" s="3"/>
    </row>
    <row r="1068" spans="1:13" hidden="1" x14ac:dyDescent="0.2">
      <c r="A1068" s="3" t="s">
        <v>19</v>
      </c>
      <c r="B1068" s="19" t="s">
        <v>14</v>
      </c>
      <c r="C1068" s="3">
        <v>572759</v>
      </c>
      <c r="D1068" s="8" t="s">
        <v>427</v>
      </c>
      <c r="E1068" s="8" t="s">
        <v>158</v>
      </c>
      <c r="F1068" s="12" t="str">
        <f t="shared" si="26"/>
        <v>Kann Dean</v>
      </c>
      <c r="G1068" s="3">
        <v>721</v>
      </c>
      <c r="H1068" s="8" t="s">
        <v>10</v>
      </c>
      <c r="I1068" s="3">
        <v>6</v>
      </c>
      <c r="J1068" s="36" t="s">
        <v>34</v>
      </c>
      <c r="K1068" s="3"/>
      <c r="L1068" s="3"/>
      <c r="M1068" s="3"/>
    </row>
    <row r="1069" spans="1:13" hidden="1" x14ac:dyDescent="0.2">
      <c r="A1069" s="3" t="s">
        <v>75</v>
      </c>
      <c r="B1069" s="3" t="s">
        <v>25</v>
      </c>
      <c r="C1069" s="3"/>
      <c r="D1069" s="3" t="s">
        <v>429</v>
      </c>
      <c r="E1069" s="3" t="s">
        <v>430</v>
      </c>
      <c r="F1069" s="12" t="str">
        <f t="shared" si="26"/>
        <v>Kariwarysim Rachi</v>
      </c>
      <c r="G1069" s="3">
        <v>721</v>
      </c>
      <c r="H1069" s="8" t="s">
        <v>10</v>
      </c>
      <c r="I1069" s="3">
        <v>1</v>
      </c>
      <c r="J1069" s="36" t="s">
        <v>55</v>
      </c>
      <c r="K1069" s="3" t="s">
        <v>78</v>
      </c>
      <c r="L1069" s="15"/>
      <c r="M1069" s="3"/>
    </row>
    <row r="1070" spans="1:13" hidden="1" x14ac:dyDescent="0.2">
      <c r="A1070" s="3" t="s">
        <v>98</v>
      </c>
      <c r="B1070" s="3" t="s">
        <v>98</v>
      </c>
      <c r="C1070" s="3"/>
      <c r="D1070" s="3" t="s">
        <v>429</v>
      </c>
      <c r="E1070" s="3" t="s">
        <v>430</v>
      </c>
      <c r="F1070" s="12" t="str">
        <f t="shared" si="26"/>
        <v>Kariwarysim Rachi</v>
      </c>
      <c r="G1070" s="6">
        <v>721</v>
      </c>
      <c r="H1070" s="7" t="s">
        <v>10</v>
      </c>
      <c r="I1070" s="3">
        <v>2</v>
      </c>
      <c r="J1070" s="36" t="s">
        <v>55</v>
      </c>
      <c r="K1070" s="3" t="s">
        <v>27</v>
      </c>
      <c r="L1070" s="3"/>
      <c r="M1070" s="3"/>
    </row>
    <row r="1071" spans="1:13" hidden="1" x14ac:dyDescent="0.2">
      <c r="A1071" s="3" t="s">
        <v>44</v>
      </c>
      <c r="B1071" s="19" t="s">
        <v>104</v>
      </c>
      <c r="C1071" s="3"/>
      <c r="D1071" s="3" t="s">
        <v>429</v>
      </c>
      <c r="E1071" s="3" t="s">
        <v>430</v>
      </c>
      <c r="F1071" s="12" t="str">
        <f t="shared" si="26"/>
        <v>Kariwarysim Rachi</v>
      </c>
      <c r="G1071" s="6">
        <v>721</v>
      </c>
      <c r="H1071" s="3" t="s">
        <v>10</v>
      </c>
      <c r="I1071" s="3">
        <v>2</v>
      </c>
      <c r="J1071" s="36" t="s">
        <v>55</v>
      </c>
      <c r="K1071" s="3" t="s">
        <v>27</v>
      </c>
      <c r="L1071" s="3"/>
      <c r="M1071" s="3"/>
    </row>
    <row r="1072" spans="1:13" hidden="1" x14ac:dyDescent="0.2">
      <c r="A1072" s="3" t="s">
        <v>53</v>
      </c>
      <c r="B1072" s="3" t="s">
        <v>103</v>
      </c>
      <c r="C1072" s="3"/>
      <c r="D1072" s="3" t="s">
        <v>429</v>
      </c>
      <c r="E1072" s="3" t="s">
        <v>430</v>
      </c>
      <c r="F1072" s="12" t="str">
        <f t="shared" si="26"/>
        <v>Kariwarysim Rachi</v>
      </c>
      <c r="G1072" s="3">
        <v>721</v>
      </c>
      <c r="H1072" s="8" t="s">
        <v>10</v>
      </c>
      <c r="I1072" s="3">
        <v>2</v>
      </c>
      <c r="J1072" s="36" t="s">
        <v>55</v>
      </c>
      <c r="K1072" s="3" t="s">
        <v>27</v>
      </c>
      <c r="L1072" s="3"/>
      <c r="M1072" s="3"/>
    </row>
    <row r="1073" spans="1:13" hidden="1" x14ac:dyDescent="0.2">
      <c r="A1073" s="3" t="s">
        <v>25</v>
      </c>
      <c r="B1073" s="3" t="s">
        <v>25</v>
      </c>
      <c r="C1073" s="3"/>
      <c r="D1073" s="3" t="s">
        <v>429</v>
      </c>
      <c r="E1073" s="3" t="s">
        <v>430</v>
      </c>
      <c r="F1073" s="12" t="str">
        <f t="shared" si="26"/>
        <v>Kariwarysim Rachi</v>
      </c>
      <c r="G1073" s="9">
        <v>721</v>
      </c>
      <c r="H1073" s="10" t="s">
        <v>10</v>
      </c>
      <c r="I1073" s="3">
        <v>7</v>
      </c>
      <c r="J1073" s="36" t="s">
        <v>68</v>
      </c>
      <c r="K1073" s="3"/>
      <c r="L1073" s="3"/>
      <c r="M1073" s="3"/>
    </row>
    <row r="1074" spans="1:13" hidden="1" x14ac:dyDescent="0.2">
      <c r="A1074" s="3" t="s">
        <v>44</v>
      </c>
      <c r="B1074" s="19" t="s">
        <v>104</v>
      </c>
      <c r="C1074" s="3"/>
      <c r="D1074" s="3" t="s">
        <v>429</v>
      </c>
      <c r="E1074" s="3" t="s">
        <v>430</v>
      </c>
      <c r="F1074" s="12" t="str">
        <f t="shared" si="26"/>
        <v>Kariwarysim Rachi</v>
      </c>
      <c r="G1074" s="3">
        <v>721</v>
      </c>
      <c r="H1074" s="8" t="s">
        <v>10</v>
      </c>
      <c r="I1074" s="3">
        <v>1</v>
      </c>
      <c r="J1074" s="36" t="s">
        <v>68</v>
      </c>
      <c r="K1074" s="3" t="s">
        <v>27</v>
      </c>
      <c r="L1074" s="3"/>
      <c r="M1074" s="3"/>
    </row>
    <row r="1075" spans="1:13" hidden="1" x14ac:dyDescent="0.2">
      <c r="A1075" s="3" t="s">
        <v>14</v>
      </c>
      <c r="B1075" s="3" t="s">
        <v>14</v>
      </c>
      <c r="C1075" s="3">
        <v>572760</v>
      </c>
      <c r="D1075" s="3" t="s">
        <v>431</v>
      </c>
      <c r="E1075" s="3" t="s">
        <v>130</v>
      </c>
      <c r="F1075" s="12" t="str">
        <f t="shared" si="26"/>
        <v>Kars Adrian</v>
      </c>
      <c r="G1075" s="6">
        <v>721</v>
      </c>
      <c r="H1075" s="7" t="s">
        <v>10</v>
      </c>
      <c r="I1075" s="3">
        <v>2</v>
      </c>
      <c r="J1075" s="36" t="s">
        <v>68</v>
      </c>
      <c r="K1075" s="3" t="s">
        <v>27</v>
      </c>
      <c r="L1075" s="3"/>
      <c r="M1075" s="3"/>
    </row>
    <row r="1076" spans="1:13" hidden="1" x14ac:dyDescent="0.2">
      <c r="A1076" s="3" t="s">
        <v>44</v>
      </c>
      <c r="B1076" s="19" t="s">
        <v>104</v>
      </c>
      <c r="C1076" s="3">
        <v>572760</v>
      </c>
      <c r="D1076" s="3" t="s">
        <v>431</v>
      </c>
      <c r="E1076" s="3" t="s">
        <v>130</v>
      </c>
      <c r="F1076" s="12" t="str">
        <f t="shared" si="26"/>
        <v>Kars Adrian</v>
      </c>
      <c r="G1076" s="6">
        <v>721</v>
      </c>
      <c r="H1076" s="3" t="s">
        <v>10</v>
      </c>
      <c r="I1076" s="3">
        <v>7</v>
      </c>
      <c r="J1076" s="36" t="s">
        <v>68</v>
      </c>
      <c r="K1076" s="3" t="s">
        <v>27</v>
      </c>
      <c r="L1076" s="3"/>
      <c r="M1076" s="3"/>
    </row>
    <row r="1077" spans="1:13" x14ac:dyDescent="0.2">
      <c r="A1077" s="3"/>
      <c r="B1077" s="19" t="s">
        <v>14</v>
      </c>
      <c r="C1077" s="3"/>
      <c r="D1077" s="3" t="s">
        <v>470</v>
      </c>
      <c r="E1077" s="3" t="s">
        <v>348</v>
      </c>
      <c r="F1077" s="12" t="str">
        <f t="shared" si="26"/>
        <v>Lee Wayne</v>
      </c>
      <c r="G1077" s="6">
        <v>721</v>
      </c>
      <c r="H1077" s="7" t="s">
        <v>10</v>
      </c>
      <c r="I1077" s="3">
        <v>2</v>
      </c>
      <c r="J1077" s="36" t="s">
        <v>26</v>
      </c>
      <c r="K1077" s="3"/>
      <c r="L1077" s="3"/>
      <c r="M1077" s="3"/>
    </row>
    <row r="1078" spans="1:13" hidden="1" x14ac:dyDescent="0.2">
      <c r="A1078" s="3" t="s">
        <v>14</v>
      </c>
      <c r="B1078" s="3" t="s">
        <v>14</v>
      </c>
      <c r="C1078" s="3">
        <v>572760</v>
      </c>
      <c r="D1078" s="3" t="s">
        <v>431</v>
      </c>
      <c r="E1078" s="3" t="s">
        <v>130</v>
      </c>
      <c r="F1078" s="12" t="str">
        <f t="shared" si="26"/>
        <v>Kars Adrian</v>
      </c>
      <c r="G1078" s="3">
        <v>721</v>
      </c>
      <c r="H1078" s="8" t="s">
        <v>10</v>
      </c>
      <c r="I1078" s="3">
        <v>1</v>
      </c>
      <c r="J1078" s="36" t="s">
        <v>24</v>
      </c>
      <c r="K1078" s="3"/>
      <c r="L1078" s="3"/>
      <c r="M1078" s="3"/>
    </row>
    <row r="1079" spans="1:13" hidden="1" x14ac:dyDescent="0.2">
      <c r="A1079" s="3" t="s">
        <v>44</v>
      </c>
      <c r="B1079" s="19" t="s">
        <v>104</v>
      </c>
      <c r="C1079" s="3">
        <v>572760</v>
      </c>
      <c r="D1079" s="3" t="s">
        <v>431</v>
      </c>
      <c r="E1079" s="3" t="s">
        <v>130</v>
      </c>
      <c r="F1079" s="12" t="str">
        <f t="shared" si="26"/>
        <v>Kars Adrian</v>
      </c>
      <c r="G1079" s="3">
        <v>721</v>
      </c>
      <c r="H1079" s="8" t="s">
        <v>10</v>
      </c>
      <c r="I1079" s="3">
        <v>12</v>
      </c>
      <c r="J1079" s="36" t="s">
        <v>24</v>
      </c>
      <c r="K1079" s="3"/>
      <c r="L1079" s="3"/>
      <c r="M1079" s="3"/>
    </row>
    <row r="1080" spans="1:13" hidden="1" x14ac:dyDescent="0.2">
      <c r="A1080" s="3"/>
      <c r="B1080" s="19" t="s">
        <v>104</v>
      </c>
      <c r="C1080" s="3">
        <v>572760</v>
      </c>
      <c r="D1080" s="3" t="s">
        <v>431</v>
      </c>
      <c r="E1080" s="3" t="s">
        <v>130</v>
      </c>
      <c r="F1080" s="12" t="str">
        <f t="shared" si="26"/>
        <v>Kars Adrian</v>
      </c>
      <c r="G1080" s="3">
        <v>721</v>
      </c>
      <c r="H1080" s="8" t="s">
        <v>10</v>
      </c>
      <c r="I1080" s="3">
        <v>5</v>
      </c>
      <c r="J1080" s="36" t="s">
        <v>11</v>
      </c>
      <c r="K1080" s="3" t="s">
        <v>27</v>
      </c>
      <c r="L1080" s="3"/>
      <c r="M1080" s="3"/>
    </row>
    <row r="1081" spans="1:13" hidden="1" x14ac:dyDescent="0.2">
      <c r="A1081" s="3"/>
      <c r="B1081" s="3" t="s">
        <v>103</v>
      </c>
      <c r="C1081" s="3">
        <v>572760</v>
      </c>
      <c r="D1081" s="3" t="s">
        <v>431</v>
      </c>
      <c r="E1081" s="3" t="s">
        <v>130</v>
      </c>
      <c r="F1081" s="12" t="str">
        <f t="shared" si="26"/>
        <v>Kars Adrian</v>
      </c>
      <c r="G1081" s="9">
        <v>721</v>
      </c>
      <c r="H1081" s="10" t="s">
        <v>10</v>
      </c>
      <c r="I1081" s="3">
        <v>1</v>
      </c>
      <c r="J1081" s="36" t="s">
        <v>11</v>
      </c>
      <c r="K1081" s="3" t="s">
        <v>27</v>
      </c>
      <c r="L1081" s="3"/>
      <c r="M1081" s="3"/>
    </row>
    <row r="1082" spans="1:13" hidden="1" x14ac:dyDescent="0.2">
      <c r="A1082" s="3"/>
      <c r="B1082" s="19" t="s">
        <v>14</v>
      </c>
      <c r="C1082" s="3">
        <v>572760</v>
      </c>
      <c r="D1082" s="8" t="s">
        <v>431</v>
      </c>
      <c r="E1082" s="8" t="s">
        <v>130</v>
      </c>
      <c r="F1082" s="12" t="str">
        <f t="shared" si="26"/>
        <v>Kars Adrian</v>
      </c>
      <c r="G1082" s="3">
        <v>721</v>
      </c>
      <c r="H1082" s="8" t="s">
        <v>10</v>
      </c>
      <c r="I1082" s="3">
        <v>1</v>
      </c>
      <c r="J1082" s="39" t="s">
        <v>22</v>
      </c>
      <c r="K1082" s="3" t="s">
        <v>23</v>
      </c>
      <c r="L1082" s="3"/>
      <c r="M1082" s="3"/>
    </row>
    <row r="1083" spans="1:13" hidden="1" x14ac:dyDescent="0.2">
      <c r="A1083" s="3" t="s">
        <v>111</v>
      </c>
      <c r="B1083" s="19" t="s">
        <v>104</v>
      </c>
      <c r="C1083" s="3">
        <v>572763</v>
      </c>
      <c r="D1083" s="8" t="s">
        <v>431</v>
      </c>
      <c r="E1083" s="8" t="s">
        <v>130</v>
      </c>
      <c r="F1083" s="12" t="str">
        <f t="shared" si="26"/>
        <v>Kars Adrian</v>
      </c>
      <c r="G1083" s="3">
        <v>721</v>
      </c>
      <c r="H1083" s="8" t="s">
        <v>10</v>
      </c>
      <c r="I1083" s="8">
        <v>2</v>
      </c>
      <c r="J1083" s="36" t="s">
        <v>30</v>
      </c>
      <c r="K1083" s="3"/>
      <c r="L1083" s="3"/>
      <c r="M1083" s="3"/>
    </row>
    <row r="1084" spans="1:13" hidden="1" x14ac:dyDescent="0.2">
      <c r="A1084" s="16" t="s">
        <v>102</v>
      </c>
      <c r="B1084" s="3" t="s">
        <v>103</v>
      </c>
      <c r="C1084" s="3">
        <v>572762</v>
      </c>
      <c r="D1084" s="8" t="s">
        <v>431</v>
      </c>
      <c r="E1084" s="8" t="s">
        <v>130</v>
      </c>
      <c r="F1084" s="12" t="str">
        <f t="shared" si="26"/>
        <v>Kars Adrian</v>
      </c>
      <c r="G1084" s="3">
        <v>721</v>
      </c>
      <c r="H1084" s="8" t="s">
        <v>10</v>
      </c>
      <c r="I1084" s="8">
        <v>3</v>
      </c>
      <c r="J1084" s="36" t="s">
        <v>30</v>
      </c>
      <c r="K1084" s="3"/>
      <c r="L1084" s="3"/>
      <c r="M1084" s="3"/>
    </row>
    <row r="1085" spans="1:13" hidden="1" x14ac:dyDescent="0.2">
      <c r="A1085" s="3"/>
      <c r="B1085" s="3" t="s">
        <v>25</v>
      </c>
      <c r="C1085" s="3">
        <v>572761</v>
      </c>
      <c r="D1085" s="8" t="s">
        <v>431</v>
      </c>
      <c r="E1085" s="8" t="s">
        <v>130</v>
      </c>
      <c r="F1085" s="12" t="str">
        <f t="shared" si="26"/>
        <v>Kars Adrian</v>
      </c>
      <c r="G1085" s="3">
        <v>721</v>
      </c>
      <c r="H1085" s="8" t="s">
        <v>10</v>
      </c>
      <c r="I1085" s="3">
        <v>3</v>
      </c>
      <c r="J1085" s="36" t="s">
        <v>105</v>
      </c>
      <c r="K1085" s="3"/>
      <c r="L1085" s="3"/>
      <c r="M1085" s="3"/>
    </row>
    <row r="1086" spans="1:13" hidden="1" x14ac:dyDescent="0.2">
      <c r="A1086" s="3"/>
      <c r="B1086" s="22" t="s">
        <v>104</v>
      </c>
      <c r="C1086" s="3">
        <v>572760</v>
      </c>
      <c r="D1086" s="8" t="s">
        <v>431</v>
      </c>
      <c r="E1086" s="8" t="s">
        <v>130</v>
      </c>
      <c r="F1086" s="12" t="str">
        <f t="shared" si="26"/>
        <v>Kars Adrian</v>
      </c>
      <c r="G1086" s="9">
        <v>721</v>
      </c>
      <c r="H1086" s="10" t="s">
        <v>10</v>
      </c>
      <c r="I1086" s="3">
        <v>5</v>
      </c>
      <c r="J1086" s="36" t="s">
        <v>105</v>
      </c>
      <c r="K1086" s="3"/>
      <c r="L1086" s="3"/>
      <c r="M1086" s="3"/>
    </row>
    <row r="1087" spans="1:13" hidden="1" x14ac:dyDescent="0.2">
      <c r="A1087" s="3"/>
      <c r="B1087" s="3" t="s">
        <v>103</v>
      </c>
      <c r="C1087" s="3">
        <v>572760</v>
      </c>
      <c r="D1087" s="8" t="s">
        <v>431</v>
      </c>
      <c r="E1087" s="8" t="s">
        <v>130</v>
      </c>
      <c r="F1087" s="12" t="str">
        <f t="shared" si="26"/>
        <v>Kars Adrian</v>
      </c>
      <c r="G1087" s="3">
        <v>721</v>
      </c>
      <c r="H1087" s="8" t="s">
        <v>10</v>
      </c>
      <c r="I1087" s="3">
        <v>1</v>
      </c>
      <c r="J1087" s="36" t="s">
        <v>105</v>
      </c>
      <c r="K1087" s="3"/>
      <c r="L1087" s="3"/>
      <c r="M1087" s="3"/>
    </row>
    <row r="1088" spans="1:13" hidden="1" x14ac:dyDescent="0.2">
      <c r="A1088" s="3" t="s">
        <v>19</v>
      </c>
      <c r="B1088" s="19" t="s">
        <v>14</v>
      </c>
      <c r="C1088" s="3">
        <v>572760</v>
      </c>
      <c r="D1088" s="8" t="s">
        <v>431</v>
      </c>
      <c r="E1088" s="8" t="s">
        <v>130</v>
      </c>
      <c r="F1088" s="12" t="str">
        <f t="shared" si="26"/>
        <v>Kars Adrian</v>
      </c>
      <c r="G1088" s="3">
        <v>721</v>
      </c>
      <c r="H1088" s="8" t="s">
        <v>10</v>
      </c>
      <c r="I1088" s="3">
        <v>1</v>
      </c>
      <c r="J1088" s="36" t="s">
        <v>28</v>
      </c>
      <c r="K1088" s="3"/>
      <c r="L1088" s="3"/>
      <c r="M1088" s="3"/>
    </row>
    <row r="1089" spans="1:13" hidden="1" x14ac:dyDescent="0.2">
      <c r="A1089" s="3" t="s">
        <v>45</v>
      </c>
      <c r="B1089" s="19" t="s">
        <v>104</v>
      </c>
      <c r="C1089" s="3">
        <v>572760</v>
      </c>
      <c r="D1089" s="8" t="s">
        <v>431</v>
      </c>
      <c r="E1089" s="8" t="s">
        <v>130</v>
      </c>
      <c r="F1089" s="12" t="str">
        <f t="shared" si="26"/>
        <v>Kars Adrian</v>
      </c>
      <c r="G1089" s="9">
        <v>721</v>
      </c>
      <c r="H1089" s="10" t="s">
        <v>10</v>
      </c>
      <c r="I1089" s="3">
        <v>4</v>
      </c>
      <c r="J1089" s="36" t="s">
        <v>28</v>
      </c>
      <c r="K1089" s="3"/>
      <c r="L1089" s="3"/>
      <c r="M1089" s="3"/>
    </row>
    <row r="1090" spans="1:13" hidden="1" x14ac:dyDescent="0.2">
      <c r="A1090" s="3" t="s">
        <v>36</v>
      </c>
      <c r="B1090" s="3" t="s">
        <v>103</v>
      </c>
      <c r="C1090" s="3">
        <v>572760</v>
      </c>
      <c r="D1090" s="8" t="s">
        <v>431</v>
      </c>
      <c r="E1090" s="8" t="s">
        <v>130</v>
      </c>
      <c r="F1090" s="12" t="str">
        <f t="shared" si="26"/>
        <v>Kars Adrian</v>
      </c>
      <c r="G1090" s="3">
        <v>721</v>
      </c>
      <c r="H1090" s="8" t="s">
        <v>10</v>
      </c>
      <c r="I1090" s="3">
        <v>1</v>
      </c>
      <c r="J1090" s="36" t="s">
        <v>28</v>
      </c>
      <c r="K1090" s="3"/>
      <c r="L1090" s="3"/>
      <c r="M1090" s="3"/>
    </row>
    <row r="1091" spans="1:13" hidden="1" x14ac:dyDescent="0.2">
      <c r="A1091" s="3" t="s">
        <v>43</v>
      </c>
      <c r="B1091" s="19" t="s">
        <v>104</v>
      </c>
      <c r="C1091" s="3">
        <v>572760</v>
      </c>
      <c r="D1091" s="8" t="s">
        <v>431</v>
      </c>
      <c r="E1091" s="8" t="s">
        <v>130</v>
      </c>
      <c r="F1091" s="12" t="str">
        <f t="shared" ref="F1091:F1122" si="27">D1091&amp;" "&amp;E1091</f>
        <v>Kars Adrian</v>
      </c>
      <c r="G1091" s="3">
        <v>721</v>
      </c>
      <c r="H1091" s="8" t="s">
        <v>10</v>
      </c>
      <c r="I1091" s="3">
        <v>12</v>
      </c>
      <c r="J1091" s="36" t="s">
        <v>34</v>
      </c>
      <c r="K1091" s="3"/>
      <c r="L1091" s="3"/>
      <c r="M1091" s="3"/>
    </row>
    <row r="1092" spans="1:13" hidden="1" x14ac:dyDescent="0.2">
      <c r="A1092" s="3" t="s">
        <v>45</v>
      </c>
      <c r="B1092" s="19" t="s">
        <v>104</v>
      </c>
      <c r="C1092" s="3">
        <v>572760</v>
      </c>
      <c r="D1092" s="8" t="s">
        <v>431</v>
      </c>
      <c r="E1092" s="8" t="s">
        <v>130</v>
      </c>
      <c r="F1092" s="12" t="str">
        <f t="shared" si="27"/>
        <v>Kars Adrian</v>
      </c>
      <c r="G1092" s="3">
        <v>721</v>
      </c>
      <c r="H1092" s="8" t="s">
        <v>10</v>
      </c>
      <c r="I1092" s="3">
        <v>11</v>
      </c>
      <c r="J1092" s="36" t="s">
        <v>35</v>
      </c>
      <c r="K1092" s="3"/>
      <c r="L1092" s="3"/>
      <c r="M1092" s="3"/>
    </row>
    <row r="1093" spans="1:13" hidden="1" x14ac:dyDescent="0.2">
      <c r="A1093" s="3" t="s">
        <v>36</v>
      </c>
      <c r="B1093" s="3" t="s">
        <v>103</v>
      </c>
      <c r="C1093" s="3">
        <v>572760</v>
      </c>
      <c r="D1093" s="8" t="s">
        <v>431</v>
      </c>
      <c r="E1093" s="8" t="s">
        <v>130</v>
      </c>
      <c r="F1093" s="12" t="str">
        <f t="shared" si="27"/>
        <v>Kars Adrian</v>
      </c>
      <c r="G1093" s="3">
        <v>721</v>
      </c>
      <c r="H1093" s="8" t="s">
        <v>10</v>
      </c>
      <c r="I1093" s="3">
        <v>0</v>
      </c>
      <c r="J1093" s="36" t="s">
        <v>35</v>
      </c>
      <c r="K1093" s="3"/>
      <c r="L1093" s="3"/>
      <c r="M1093" s="3"/>
    </row>
    <row r="1094" spans="1:13" hidden="1" x14ac:dyDescent="0.2">
      <c r="A1094" s="3" t="s">
        <v>13</v>
      </c>
      <c r="B1094" s="19" t="s">
        <v>14</v>
      </c>
      <c r="C1094" s="3">
        <v>572760</v>
      </c>
      <c r="D1094" s="10" t="s">
        <v>431</v>
      </c>
      <c r="E1094" s="10" t="s">
        <v>130</v>
      </c>
      <c r="F1094" s="12" t="str">
        <f t="shared" si="27"/>
        <v>Kars Adrian</v>
      </c>
      <c r="G1094" s="3">
        <v>721</v>
      </c>
      <c r="H1094" s="8" t="s">
        <v>10</v>
      </c>
      <c r="I1094" s="9">
        <v>2</v>
      </c>
      <c r="J1094" s="37" t="s">
        <v>18</v>
      </c>
      <c r="K1094" s="3"/>
      <c r="L1094" s="3"/>
      <c r="M1094" s="3"/>
    </row>
    <row r="1095" spans="1:13" hidden="1" x14ac:dyDescent="0.2">
      <c r="A1095" s="3" t="s">
        <v>56</v>
      </c>
      <c r="B1095" s="19" t="s">
        <v>104</v>
      </c>
      <c r="C1095" s="3">
        <v>572760</v>
      </c>
      <c r="D1095" s="10" t="s">
        <v>431</v>
      </c>
      <c r="E1095" s="10" t="s">
        <v>130</v>
      </c>
      <c r="F1095" s="12" t="str">
        <f t="shared" si="27"/>
        <v>Kars Adrian</v>
      </c>
      <c r="G1095" s="9">
        <v>721</v>
      </c>
      <c r="H1095" s="10" t="s">
        <v>10</v>
      </c>
      <c r="I1095" s="9">
        <v>10</v>
      </c>
      <c r="J1095" s="37" t="s">
        <v>18</v>
      </c>
      <c r="K1095" s="3"/>
      <c r="L1095" s="3"/>
      <c r="M1095" s="3"/>
    </row>
    <row r="1096" spans="1:13" hidden="1" x14ac:dyDescent="0.2">
      <c r="A1096" s="3" t="s">
        <v>101</v>
      </c>
      <c r="B1096" s="3" t="s">
        <v>103</v>
      </c>
      <c r="C1096" s="3">
        <v>572760</v>
      </c>
      <c r="D1096" s="10" t="s">
        <v>431</v>
      </c>
      <c r="E1096" s="10" t="s">
        <v>130</v>
      </c>
      <c r="F1096" s="12" t="str">
        <f t="shared" si="27"/>
        <v>Kars Adrian</v>
      </c>
      <c r="G1096" s="3">
        <v>721</v>
      </c>
      <c r="H1096" s="8" t="s">
        <v>10</v>
      </c>
      <c r="I1096" s="9">
        <v>1</v>
      </c>
      <c r="J1096" s="37" t="s">
        <v>18</v>
      </c>
      <c r="K1096" s="3"/>
      <c r="L1096" s="3"/>
      <c r="M1096" s="3"/>
    </row>
    <row r="1097" spans="1:13" hidden="1" x14ac:dyDescent="0.2">
      <c r="A1097" s="3" t="s">
        <v>13</v>
      </c>
      <c r="B1097" s="19" t="s">
        <v>14</v>
      </c>
      <c r="C1097" s="3">
        <v>572760</v>
      </c>
      <c r="D1097" s="7" t="s">
        <v>431</v>
      </c>
      <c r="E1097" s="7" t="s">
        <v>130</v>
      </c>
      <c r="F1097" s="12" t="str">
        <f t="shared" si="27"/>
        <v>Kars Adrian</v>
      </c>
      <c r="G1097" s="3">
        <v>721</v>
      </c>
      <c r="H1097" s="8" t="s">
        <v>10</v>
      </c>
      <c r="I1097" s="6">
        <v>2</v>
      </c>
      <c r="J1097" s="36" t="s">
        <v>17</v>
      </c>
      <c r="K1097" s="3"/>
      <c r="L1097" s="3"/>
      <c r="M1097" s="3"/>
    </row>
    <row r="1098" spans="1:13" hidden="1" x14ac:dyDescent="0.2">
      <c r="A1098" s="3" t="s">
        <v>58</v>
      </c>
      <c r="B1098" s="19" t="s">
        <v>104</v>
      </c>
      <c r="C1098" s="3">
        <v>572760</v>
      </c>
      <c r="D1098" s="7" t="s">
        <v>431</v>
      </c>
      <c r="E1098" s="7" t="s">
        <v>130</v>
      </c>
      <c r="F1098" s="12" t="str">
        <f t="shared" si="27"/>
        <v>Kars Adrian</v>
      </c>
      <c r="G1098" s="3">
        <v>721</v>
      </c>
      <c r="H1098" s="8" t="s">
        <v>10</v>
      </c>
      <c r="I1098" s="6">
        <v>9</v>
      </c>
      <c r="J1098" s="36" t="s">
        <v>17</v>
      </c>
      <c r="K1098" s="3"/>
      <c r="L1098" s="3"/>
      <c r="M1098" s="3"/>
    </row>
    <row r="1099" spans="1:13" hidden="1" x14ac:dyDescent="0.2">
      <c r="A1099" s="1" t="s">
        <v>13</v>
      </c>
      <c r="B1099" s="4" t="s">
        <v>14</v>
      </c>
      <c r="C1099" s="3">
        <v>572762</v>
      </c>
      <c r="D1099" s="8" t="s">
        <v>431</v>
      </c>
      <c r="E1099" s="8" t="s">
        <v>130</v>
      </c>
      <c r="F1099" s="12" t="str">
        <f t="shared" si="27"/>
        <v>Kars Adrian</v>
      </c>
      <c r="G1099" s="3">
        <v>721</v>
      </c>
      <c r="H1099" s="8" t="s">
        <v>10</v>
      </c>
      <c r="I1099" s="1">
        <v>1</v>
      </c>
      <c r="J1099" s="40" t="s">
        <v>62</v>
      </c>
      <c r="K1099" s="1"/>
      <c r="L1099" s="3"/>
      <c r="M1099" s="3"/>
    </row>
    <row r="1100" spans="1:13" hidden="1" x14ac:dyDescent="0.2">
      <c r="A1100" s="31" t="s">
        <v>1268</v>
      </c>
      <c r="B1100" s="32" t="s">
        <v>1239</v>
      </c>
      <c r="C1100" s="32">
        <v>572760</v>
      </c>
      <c r="D1100" s="32" t="s">
        <v>431</v>
      </c>
      <c r="E1100" s="8" t="s">
        <v>130</v>
      </c>
      <c r="F1100" s="12" t="str">
        <f t="shared" si="27"/>
        <v>Kars Adrian</v>
      </c>
      <c r="G1100" s="32">
        <v>721</v>
      </c>
      <c r="H1100" s="33" t="s">
        <v>10</v>
      </c>
      <c r="I1100" s="32">
        <v>1</v>
      </c>
      <c r="J1100" s="38" t="s">
        <v>1324</v>
      </c>
      <c r="K1100" s="32"/>
      <c r="L1100" s="3"/>
      <c r="M1100" s="3"/>
    </row>
    <row r="1101" spans="1:13" hidden="1" x14ac:dyDescent="0.2">
      <c r="A1101" s="31" t="s">
        <v>1267</v>
      </c>
      <c r="B1101" s="32" t="s">
        <v>104</v>
      </c>
      <c r="C1101" s="32">
        <v>572760</v>
      </c>
      <c r="D1101" s="32" t="s">
        <v>431</v>
      </c>
      <c r="E1101" s="8" t="s">
        <v>130</v>
      </c>
      <c r="F1101" s="12" t="str">
        <f t="shared" si="27"/>
        <v>Kars Adrian</v>
      </c>
      <c r="G1101" s="32">
        <v>721</v>
      </c>
      <c r="H1101" s="33" t="s">
        <v>10</v>
      </c>
      <c r="I1101" s="32">
        <v>1</v>
      </c>
      <c r="J1101" s="38" t="s">
        <v>1324</v>
      </c>
      <c r="K1101" s="32"/>
      <c r="L1101" s="3"/>
      <c r="M1101" s="3"/>
    </row>
    <row r="1102" spans="1:13" hidden="1" x14ac:dyDescent="0.2">
      <c r="A1102" s="31" t="s">
        <v>1266</v>
      </c>
      <c r="B1102" s="32" t="s">
        <v>103</v>
      </c>
      <c r="C1102" s="32">
        <v>572760</v>
      </c>
      <c r="D1102" s="32" t="s">
        <v>431</v>
      </c>
      <c r="E1102" s="8" t="s">
        <v>130</v>
      </c>
      <c r="F1102" s="12" t="str">
        <f t="shared" si="27"/>
        <v>Kars Adrian</v>
      </c>
      <c r="G1102" s="32">
        <v>721</v>
      </c>
      <c r="H1102" s="33" t="s">
        <v>10</v>
      </c>
      <c r="I1102" s="32">
        <v>1</v>
      </c>
      <c r="J1102" s="38" t="s">
        <v>1324</v>
      </c>
      <c r="K1102" s="32"/>
      <c r="L1102" s="3"/>
      <c r="M1102" s="3"/>
    </row>
    <row r="1103" spans="1:13" hidden="1" x14ac:dyDescent="0.2">
      <c r="A1103" s="3" t="s">
        <v>111</v>
      </c>
      <c r="B1103" s="19" t="s">
        <v>104</v>
      </c>
      <c r="C1103" s="3">
        <v>591782</v>
      </c>
      <c r="D1103" s="8" t="s">
        <v>431</v>
      </c>
      <c r="E1103" s="8" t="s">
        <v>399</v>
      </c>
      <c r="F1103" s="12" t="str">
        <f t="shared" si="27"/>
        <v>Kars Luke</v>
      </c>
      <c r="G1103" s="3">
        <v>721</v>
      </c>
      <c r="H1103" s="8" t="s">
        <v>10</v>
      </c>
      <c r="I1103" s="8">
        <v>3</v>
      </c>
      <c r="J1103" s="36" t="s">
        <v>30</v>
      </c>
      <c r="K1103" s="3"/>
      <c r="L1103" s="15"/>
      <c r="M1103" s="3"/>
    </row>
    <row r="1104" spans="1:13" hidden="1" x14ac:dyDescent="0.2">
      <c r="A1104" s="3"/>
      <c r="B1104" s="3" t="s">
        <v>25</v>
      </c>
      <c r="C1104" s="3">
        <v>591783</v>
      </c>
      <c r="D1104" s="8" t="s">
        <v>431</v>
      </c>
      <c r="E1104" s="8" t="s">
        <v>399</v>
      </c>
      <c r="F1104" s="12" t="str">
        <f t="shared" si="27"/>
        <v>Kars Luke</v>
      </c>
      <c r="G1104" s="9">
        <v>721</v>
      </c>
      <c r="H1104" s="10" t="s">
        <v>10</v>
      </c>
      <c r="I1104" s="3">
        <v>1</v>
      </c>
      <c r="J1104" s="36" t="s">
        <v>105</v>
      </c>
      <c r="K1104" s="3"/>
      <c r="L1104" s="3"/>
      <c r="M1104" s="3"/>
    </row>
    <row r="1105" spans="1:13" hidden="1" x14ac:dyDescent="0.2">
      <c r="A1105" s="3"/>
      <c r="B1105" s="22" t="s">
        <v>104</v>
      </c>
      <c r="C1105" s="3">
        <v>591781</v>
      </c>
      <c r="D1105" s="8" t="s">
        <v>431</v>
      </c>
      <c r="E1105" s="8" t="s">
        <v>399</v>
      </c>
      <c r="F1105" s="12" t="str">
        <f t="shared" si="27"/>
        <v>Kars Luke</v>
      </c>
      <c r="G1105" s="3">
        <v>721</v>
      </c>
      <c r="H1105" s="8" t="s">
        <v>10</v>
      </c>
      <c r="I1105" s="3">
        <v>4</v>
      </c>
      <c r="J1105" s="36" t="s">
        <v>105</v>
      </c>
      <c r="K1105" s="3"/>
      <c r="L1105" s="3"/>
      <c r="M1105" s="3"/>
    </row>
    <row r="1106" spans="1:13" hidden="1" x14ac:dyDescent="0.2">
      <c r="A1106" s="3"/>
      <c r="B1106" s="3" t="s">
        <v>103</v>
      </c>
      <c r="C1106" s="6">
        <v>591781</v>
      </c>
      <c r="D1106" s="7" t="s">
        <v>431</v>
      </c>
      <c r="E1106" s="7" t="s">
        <v>399</v>
      </c>
      <c r="F1106" s="12" t="str">
        <f t="shared" si="27"/>
        <v>Kars Luke</v>
      </c>
      <c r="G1106" s="9">
        <v>721</v>
      </c>
      <c r="H1106" s="10" t="s">
        <v>10</v>
      </c>
      <c r="I1106" s="3">
        <v>1</v>
      </c>
      <c r="J1106" s="36" t="s">
        <v>105</v>
      </c>
      <c r="K1106" s="3"/>
      <c r="L1106" s="15"/>
      <c r="M1106" s="3"/>
    </row>
    <row r="1107" spans="1:13" hidden="1" x14ac:dyDescent="0.2">
      <c r="A1107" s="3" t="s">
        <v>19</v>
      </c>
      <c r="B1107" s="19" t="s">
        <v>14</v>
      </c>
      <c r="C1107" s="3">
        <v>591781</v>
      </c>
      <c r="D1107" s="8" t="s">
        <v>431</v>
      </c>
      <c r="E1107" s="8" t="s">
        <v>399</v>
      </c>
      <c r="F1107" s="12" t="str">
        <f t="shared" si="27"/>
        <v>Kars Luke</v>
      </c>
      <c r="G1107" s="3">
        <v>721</v>
      </c>
      <c r="H1107" s="8" t="s">
        <v>10</v>
      </c>
      <c r="I1107" s="3">
        <v>2</v>
      </c>
      <c r="J1107" s="36" t="s">
        <v>28</v>
      </c>
      <c r="K1107" s="3"/>
      <c r="L1107" s="3"/>
      <c r="M1107" s="3"/>
    </row>
    <row r="1108" spans="1:13" hidden="1" x14ac:dyDescent="0.2">
      <c r="A1108" s="3" t="s">
        <v>36</v>
      </c>
      <c r="B1108" s="3" t="s">
        <v>103</v>
      </c>
      <c r="C1108" s="3">
        <v>591781</v>
      </c>
      <c r="D1108" s="8" t="s">
        <v>431</v>
      </c>
      <c r="E1108" s="8" t="s">
        <v>399</v>
      </c>
      <c r="F1108" s="12" t="str">
        <f t="shared" si="27"/>
        <v>Kars Luke</v>
      </c>
      <c r="G1108" s="3">
        <v>721</v>
      </c>
      <c r="H1108" s="8" t="s">
        <v>10</v>
      </c>
      <c r="I1108" s="3">
        <v>4</v>
      </c>
      <c r="J1108" s="36" t="s">
        <v>28</v>
      </c>
      <c r="K1108" s="3"/>
      <c r="L1108" s="3"/>
      <c r="M1108" s="3"/>
    </row>
    <row r="1109" spans="1:13" hidden="1" x14ac:dyDescent="0.2">
      <c r="A1109" s="3" t="s">
        <v>40</v>
      </c>
      <c r="B1109" s="19" t="s">
        <v>1225</v>
      </c>
      <c r="C1109" s="3">
        <v>591781</v>
      </c>
      <c r="D1109" s="8" t="s">
        <v>431</v>
      </c>
      <c r="E1109" s="8" t="s">
        <v>399</v>
      </c>
      <c r="F1109" s="12" t="str">
        <f t="shared" si="27"/>
        <v>Kars Luke</v>
      </c>
      <c r="G1109" s="3">
        <v>721</v>
      </c>
      <c r="H1109" s="8" t="s">
        <v>10</v>
      </c>
      <c r="I1109" s="3">
        <v>3</v>
      </c>
      <c r="J1109" s="36" t="s">
        <v>28</v>
      </c>
      <c r="K1109" s="3"/>
      <c r="L1109" s="3"/>
      <c r="M1109" s="3"/>
    </row>
    <row r="1110" spans="1:13" hidden="1" x14ac:dyDescent="0.2">
      <c r="A1110" s="3" t="s">
        <v>19</v>
      </c>
      <c r="B1110" s="19" t="s">
        <v>14</v>
      </c>
      <c r="C1110" s="3">
        <v>591781</v>
      </c>
      <c r="D1110" s="8" t="s">
        <v>431</v>
      </c>
      <c r="E1110" s="8" t="s">
        <v>399</v>
      </c>
      <c r="F1110" s="12" t="str">
        <f t="shared" si="27"/>
        <v>Kars Luke</v>
      </c>
      <c r="G1110" s="3">
        <v>721</v>
      </c>
      <c r="H1110" s="8" t="s">
        <v>10</v>
      </c>
      <c r="I1110" s="3">
        <v>1</v>
      </c>
      <c r="J1110" s="36" t="s">
        <v>34</v>
      </c>
      <c r="K1110" s="3"/>
      <c r="L1110" s="3"/>
      <c r="M1110" s="3"/>
    </row>
    <row r="1111" spans="1:13" hidden="1" x14ac:dyDescent="0.2">
      <c r="A1111" s="3" t="s">
        <v>36</v>
      </c>
      <c r="B1111" s="3" t="s">
        <v>103</v>
      </c>
      <c r="C1111" s="3">
        <v>591781</v>
      </c>
      <c r="D1111" s="8" t="s">
        <v>431</v>
      </c>
      <c r="E1111" s="8" t="s">
        <v>399</v>
      </c>
      <c r="F1111" s="12" t="str">
        <f t="shared" si="27"/>
        <v>Kars Luke</v>
      </c>
      <c r="G1111" s="3">
        <v>721</v>
      </c>
      <c r="H1111" s="8" t="s">
        <v>10</v>
      </c>
      <c r="I1111" s="3">
        <v>8</v>
      </c>
      <c r="J1111" s="36" t="s">
        <v>34</v>
      </c>
      <c r="K1111" s="3"/>
      <c r="L1111" s="3"/>
      <c r="M1111" s="3"/>
    </row>
    <row r="1112" spans="1:13" hidden="1" x14ac:dyDescent="0.2">
      <c r="A1112" s="3" t="s">
        <v>38</v>
      </c>
      <c r="B1112" s="19" t="s">
        <v>39</v>
      </c>
      <c r="C1112" s="3">
        <v>591781</v>
      </c>
      <c r="D1112" s="8" t="s">
        <v>431</v>
      </c>
      <c r="E1112" s="8" t="s">
        <v>399</v>
      </c>
      <c r="F1112" s="12" t="str">
        <f t="shared" si="27"/>
        <v>Kars Luke</v>
      </c>
      <c r="G1112" s="3">
        <v>721</v>
      </c>
      <c r="H1112" s="8" t="s">
        <v>10</v>
      </c>
      <c r="I1112" s="3">
        <v>2</v>
      </c>
      <c r="J1112" s="36" t="s">
        <v>35</v>
      </c>
      <c r="K1112" s="3"/>
      <c r="L1112" s="3"/>
      <c r="M1112" s="3"/>
    </row>
    <row r="1113" spans="1:13" hidden="1" x14ac:dyDescent="0.2">
      <c r="A1113" s="3" t="s">
        <v>36</v>
      </c>
      <c r="B1113" s="3" t="s">
        <v>103</v>
      </c>
      <c r="C1113" s="3">
        <v>591781</v>
      </c>
      <c r="D1113" s="8" t="s">
        <v>431</v>
      </c>
      <c r="E1113" s="8" t="s">
        <v>399</v>
      </c>
      <c r="F1113" s="12" t="str">
        <f t="shared" si="27"/>
        <v>Kars Luke</v>
      </c>
      <c r="G1113" s="3">
        <v>721</v>
      </c>
      <c r="H1113" s="8" t="s">
        <v>10</v>
      </c>
      <c r="I1113" s="3">
        <v>2</v>
      </c>
      <c r="J1113" s="36" t="s">
        <v>35</v>
      </c>
      <c r="K1113" s="3"/>
      <c r="L1113" s="3"/>
      <c r="M1113" s="3"/>
    </row>
    <row r="1114" spans="1:13" hidden="1" x14ac:dyDescent="0.2">
      <c r="A1114" s="3" t="s">
        <v>31</v>
      </c>
      <c r="B1114" s="19" t="s">
        <v>1225</v>
      </c>
      <c r="C1114" s="3">
        <v>591781</v>
      </c>
      <c r="D1114" s="8" t="s">
        <v>431</v>
      </c>
      <c r="E1114" s="8" t="s">
        <v>399</v>
      </c>
      <c r="F1114" s="12" t="str">
        <f t="shared" si="27"/>
        <v>Kars Luke</v>
      </c>
      <c r="G1114" s="3">
        <v>721</v>
      </c>
      <c r="H1114" s="8" t="s">
        <v>10</v>
      </c>
      <c r="I1114" s="3">
        <v>4</v>
      </c>
      <c r="J1114" s="36" t="s">
        <v>35</v>
      </c>
      <c r="K1114" s="3"/>
      <c r="L1114" s="3"/>
      <c r="M1114" s="3"/>
    </row>
    <row r="1115" spans="1:13" hidden="1" x14ac:dyDescent="0.2">
      <c r="A1115" s="3" t="s">
        <v>13</v>
      </c>
      <c r="B1115" s="19" t="s">
        <v>14</v>
      </c>
      <c r="C1115" s="9">
        <v>591781</v>
      </c>
      <c r="D1115" s="10" t="s">
        <v>431</v>
      </c>
      <c r="E1115" s="10" t="s">
        <v>399</v>
      </c>
      <c r="F1115" s="12" t="str">
        <f t="shared" si="27"/>
        <v>Kars Luke</v>
      </c>
      <c r="G1115" s="9">
        <v>721</v>
      </c>
      <c r="H1115" s="10" t="s">
        <v>10</v>
      </c>
      <c r="I1115" s="9">
        <v>1</v>
      </c>
      <c r="J1115" s="37" t="s">
        <v>18</v>
      </c>
      <c r="K1115" s="3"/>
      <c r="L1115" s="3"/>
      <c r="M1115" s="3"/>
    </row>
    <row r="1116" spans="1:13" hidden="1" x14ac:dyDescent="0.2">
      <c r="A1116" s="3" t="s">
        <v>56</v>
      </c>
      <c r="B1116" s="19" t="s">
        <v>104</v>
      </c>
      <c r="C1116" s="9">
        <v>591781</v>
      </c>
      <c r="D1116" s="10" t="s">
        <v>431</v>
      </c>
      <c r="E1116" s="10" t="s">
        <v>399</v>
      </c>
      <c r="F1116" s="12" t="str">
        <f t="shared" si="27"/>
        <v>Kars Luke</v>
      </c>
      <c r="G1116" s="3">
        <v>721</v>
      </c>
      <c r="H1116" s="8" t="s">
        <v>10</v>
      </c>
      <c r="I1116" s="9">
        <v>7</v>
      </c>
      <c r="J1116" s="37" t="s">
        <v>18</v>
      </c>
      <c r="K1116" s="3"/>
      <c r="L1116" s="3"/>
      <c r="M1116" s="3"/>
    </row>
    <row r="1117" spans="1:13" hidden="1" x14ac:dyDescent="0.2">
      <c r="A1117" s="3" t="s">
        <v>101</v>
      </c>
      <c r="B1117" s="3" t="s">
        <v>103</v>
      </c>
      <c r="C1117" s="9">
        <v>591781</v>
      </c>
      <c r="D1117" s="10" t="s">
        <v>431</v>
      </c>
      <c r="E1117" s="10" t="s">
        <v>399</v>
      </c>
      <c r="F1117" s="12" t="str">
        <f t="shared" si="27"/>
        <v>Kars Luke</v>
      </c>
      <c r="G1117" s="9">
        <v>721</v>
      </c>
      <c r="H1117" s="10" t="s">
        <v>10</v>
      </c>
      <c r="I1117" s="9">
        <v>2</v>
      </c>
      <c r="J1117" s="37" t="s">
        <v>18</v>
      </c>
      <c r="K1117" s="3"/>
      <c r="L1117" s="3"/>
      <c r="M1117" s="3"/>
    </row>
    <row r="1118" spans="1:13" hidden="1" x14ac:dyDescent="0.2">
      <c r="A1118" s="3" t="s">
        <v>13</v>
      </c>
      <c r="B1118" s="19" t="s">
        <v>14</v>
      </c>
      <c r="C1118" s="6">
        <v>591781</v>
      </c>
      <c r="D1118" s="7" t="s">
        <v>431</v>
      </c>
      <c r="E1118" s="7" t="s">
        <v>399</v>
      </c>
      <c r="F1118" s="12" t="str">
        <f t="shared" si="27"/>
        <v>Kars Luke</v>
      </c>
      <c r="G1118" s="3">
        <v>721</v>
      </c>
      <c r="H1118" s="8" t="s">
        <v>10</v>
      </c>
      <c r="I1118" s="6">
        <v>13</v>
      </c>
      <c r="J1118" s="36" t="s">
        <v>17</v>
      </c>
      <c r="K1118" s="3"/>
      <c r="L1118" s="3"/>
      <c r="M1118" s="3"/>
    </row>
    <row r="1119" spans="1:13" hidden="1" x14ac:dyDescent="0.2">
      <c r="A1119" s="1" t="s">
        <v>13</v>
      </c>
      <c r="B1119" s="4" t="s">
        <v>14</v>
      </c>
      <c r="C1119" s="3">
        <v>591781</v>
      </c>
      <c r="D1119" s="8" t="s">
        <v>431</v>
      </c>
      <c r="E1119" s="8" t="s">
        <v>399</v>
      </c>
      <c r="F1119" s="12" t="str">
        <f t="shared" si="27"/>
        <v>Kars Luke</v>
      </c>
      <c r="G1119" s="3">
        <v>721</v>
      </c>
      <c r="H1119" s="8" t="s">
        <v>10</v>
      </c>
      <c r="I1119" s="1">
        <v>1</v>
      </c>
      <c r="J1119" s="40" t="s">
        <v>62</v>
      </c>
      <c r="K1119" s="1"/>
      <c r="L1119" s="3"/>
      <c r="M1119" s="3"/>
    </row>
    <row r="1120" spans="1:13" hidden="1" x14ac:dyDescent="0.2">
      <c r="A1120" s="31" t="s">
        <v>1268</v>
      </c>
      <c r="B1120" s="32" t="s">
        <v>1239</v>
      </c>
      <c r="C1120" s="32">
        <v>591781</v>
      </c>
      <c r="D1120" s="33" t="s">
        <v>431</v>
      </c>
      <c r="E1120" s="8" t="s">
        <v>399</v>
      </c>
      <c r="F1120" s="12" t="str">
        <f t="shared" si="27"/>
        <v>Kars Luke</v>
      </c>
      <c r="G1120" s="32">
        <v>721</v>
      </c>
      <c r="H1120" s="33" t="s">
        <v>10</v>
      </c>
      <c r="I1120" s="32">
        <v>4</v>
      </c>
      <c r="J1120" s="38" t="s">
        <v>1324</v>
      </c>
      <c r="K1120" s="32"/>
      <c r="L1120" s="3"/>
      <c r="M1120" s="3"/>
    </row>
    <row r="1121" spans="1:13" hidden="1" x14ac:dyDescent="0.2">
      <c r="A1121" s="3" t="s">
        <v>14</v>
      </c>
      <c r="B1121" s="3" t="s">
        <v>14</v>
      </c>
      <c r="C1121" s="3">
        <v>572761</v>
      </c>
      <c r="D1121" s="3" t="s">
        <v>431</v>
      </c>
      <c r="E1121" s="3" t="s">
        <v>80</v>
      </c>
      <c r="F1121" s="12" t="str">
        <f t="shared" si="27"/>
        <v>Kars Simon</v>
      </c>
      <c r="G1121" s="3">
        <v>721</v>
      </c>
      <c r="H1121" s="8" t="s">
        <v>10</v>
      </c>
      <c r="I1121" s="3">
        <v>11</v>
      </c>
      <c r="J1121" s="36" t="s">
        <v>68</v>
      </c>
      <c r="K1121" s="3" t="s">
        <v>27</v>
      </c>
      <c r="L1121" s="3"/>
      <c r="M1121" s="3"/>
    </row>
    <row r="1122" spans="1:13" x14ac:dyDescent="0.2">
      <c r="A1122" s="3"/>
      <c r="B1122" s="19" t="s">
        <v>14</v>
      </c>
      <c r="C1122" s="3"/>
      <c r="D1122" s="3" t="s">
        <v>489</v>
      </c>
      <c r="E1122" s="3" t="s">
        <v>253</v>
      </c>
      <c r="F1122" s="12" t="str">
        <f t="shared" si="27"/>
        <v>Lynch S</v>
      </c>
      <c r="G1122" s="3">
        <v>721</v>
      </c>
      <c r="H1122" s="8" t="s">
        <v>10</v>
      </c>
      <c r="I1122" s="3">
        <v>1</v>
      </c>
      <c r="J1122" s="36" t="s">
        <v>26</v>
      </c>
      <c r="K1122" s="3"/>
      <c r="L1122" s="3"/>
      <c r="M1122" s="3"/>
    </row>
    <row r="1123" spans="1:13" hidden="1" x14ac:dyDescent="0.2">
      <c r="A1123" s="3" t="s">
        <v>44</v>
      </c>
      <c r="B1123" s="19" t="s">
        <v>104</v>
      </c>
      <c r="C1123" s="3">
        <v>572761</v>
      </c>
      <c r="D1123" s="3" t="s">
        <v>431</v>
      </c>
      <c r="E1123" s="3" t="s">
        <v>80</v>
      </c>
      <c r="F1123" s="12" t="str">
        <f t="shared" ref="F1123:F1147" si="28">D1123&amp;" "&amp;E1123</f>
        <v>Kars Simon</v>
      </c>
      <c r="G1123" s="9">
        <v>721</v>
      </c>
      <c r="H1123" s="10" t="s">
        <v>10</v>
      </c>
      <c r="I1123" s="3">
        <v>3</v>
      </c>
      <c r="J1123" s="36" t="s">
        <v>24</v>
      </c>
      <c r="K1123" s="3"/>
      <c r="L1123" s="3"/>
      <c r="M1123" s="3"/>
    </row>
    <row r="1124" spans="1:13" hidden="1" x14ac:dyDescent="0.2">
      <c r="A1124" s="3" t="s">
        <v>37</v>
      </c>
      <c r="B1124" s="3" t="s">
        <v>103</v>
      </c>
      <c r="C1124" s="3">
        <v>572761</v>
      </c>
      <c r="D1124" s="3" t="s">
        <v>431</v>
      </c>
      <c r="E1124" s="3" t="s">
        <v>80</v>
      </c>
      <c r="F1124" s="12" t="str">
        <f t="shared" si="28"/>
        <v>Kars Simon</v>
      </c>
      <c r="G1124" s="3">
        <v>721</v>
      </c>
      <c r="H1124" s="8" t="s">
        <v>10</v>
      </c>
      <c r="I1124" s="3">
        <v>7</v>
      </c>
      <c r="J1124" s="36" t="s">
        <v>24</v>
      </c>
      <c r="K1124" s="3"/>
      <c r="L1124" s="3"/>
      <c r="M1124" s="3"/>
    </row>
    <row r="1125" spans="1:13" hidden="1" x14ac:dyDescent="0.2">
      <c r="A1125" s="3"/>
      <c r="B1125" s="19" t="s">
        <v>104</v>
      </c>
      <c r="C1125" s="3">
        <v>572761</v>
      </c>
      <c r="D1125" s="3" t="s">
        <v>431</v>
      </c>
      <c r="E1125" s="3" t="s">
        <v>80</v>
      </c>
      <c r="F1125" s="12" t="str">
        <f t="shared" si="28"/>
        <v>Kars Simon</v>
      </c>
      <c r="G1125" s="6">
        <v>721</v>
      </c>
      <c r="H1125" s="7" t="s">
        <v>10</v>
      </c>
      <c r="I1125" s="3">
        <v>3</v>
      </c>
      <c r="J1125" s="36" t="s">
        <v>11</v>
      </c>
      <c r="K1125" s="3" t="s">
        <v>27</v>
      </c>
      <c r="L1125" s="3"/>
      <c r="M1125" s="3"/>
    </row>
    <row r="1126" spans="1:13" hidden="1" x14ac:dyDescent="0.2">
      <c r="A1126" s="3"/>
      <c r="B1126" s="3" t="s">
        <v>103</v>
      </c>
      <c r="C1126" s="3">
        <v>572761</v>
      </c>
      <c r="D1126" s="3" t="s">
        <v>431</v>
      </c>
      <c r="E1126" s="3" t="s">
        <v>80</v>
      </c>
      <c r="F1126" s="12" t="str">
        <f t="shared" si="28"/>
        <v>Kars Simon</v>
      </c>
      <c r="G1126" s="3">
        <v>721</v>
      </c>
      <c r="H1126" s="8" t="s">
        <v>10</v>
      </c>
      <c r="I1126" s="3">
        <v>1</v>
      </c>
      <c r="J1126" s="36" t="s">
        <v>11</v>
      </c>
      <c r="K1126" s="3" t="s">
        <v>27</v>
      </c>
      <c r="L1126" s="3"/>
      <c r="M1126" s="3"/>
    </row>
    <row r="1127" spans="1:13" hidden="1" x14ac:dyDescent="0.2">
      <c r="A1127" s="3"/>
      <c r="B1127" s="19" t="s">
        <v>14</v>
      </c>
      <c r="C1127" s="3">
        <v>572761</v>
      </c>
      <c r="D1127" s="3" t="s">
        <v>431</v>
      </c>
      <c r="E1127" s="3" t="s">
        <v>80</v>
      </c>
      <c r="F1127" s="12" t="str">
        <f t="shared" si="28"/>
        <v>Kars Simon</v>
      </c>
      <c r="G1127" s="9">
        <v>721</v>
      </c>
      <c r="H1127" s="10" t="s">
        <v>10</v>
      </c>
      <c r="I1127" s="3">
        <v>1</v>
      </c>
      <c r="J1127" s="39" t="s">
        <v>22</v>
      </c>
      <c r="K1127" s="3" t="s">
        <v>23</v>
      </c>
      <c r="L1127" s="3"/>
      <c r="M1127" s="3"/>
    </row>
    <row r="1128" spans="1:13" hidden="1" x14ac:dyDescent="0.2">
      <c r="A1128" s="3"/>
      <c r="B1128" s="19" t="s">
        <v>1225</v>
      </c>
      <c r="C1128" s="3">
        <v>572761</v>
      </c>
      <c r="D1128" s="12" t="s">
        <v>431</v>
      </c>
      <c r="E1128" s="12" t="s">
        <v>80</v>
      </c>
      <c r="F1128" s="12" t="str">
        <f t="shared" si="28"/>
        <v>Kars Simon</v>
      </c>
      <c r="G1128" s="3">
        <v>721</v>
      </c>
      <c r="H1128" s="8" t="s">
        <v>10</v>
      </c>
      <c r="I1128" s="13">
        <v>2</v>
      </c>
      <c r="J1128" s="41" t="s">
        <v>22</v>
      </c>
      <c r="K1128" s="3" t="s">
        <v>12</v>
      </c>
      <c r="L1128" s="3"/>
      <c r="M1128" s="3"/>
    </row>
    <row r="1129" spans="1:13" hidden="1" x14ac:dyDescent="0.2">
      <c r="A1129" s="3" t="s">
        <v>432</v>
      </c>
      <c r="B1129" s="19" t="s">
        <v>14</v>
      </c>
      <c r="C1129" s="3">
        <v>572761</v>
      </c>
      <c r="D1129" s="3" t="s">
        <v>431</v>
      </c>
      <c r="E1129" s="3" t="s">
        <v>80</v>
      </c>
      <c r="F1129" s="12" t="str">
        <f t="shared" si="28"/>
        <v>Kars Simon</v>
      </c>
      <c r="G1129" s="3">
        <v>721</v>
      </c>
      <c r="H1129" s="8" t="s">
        <v>10</v>
      </c>
      <c r="I1129" s="8">
        <v>1</v>
      </c>
      <c r="J1129" s="36" t="s">
        <v>30</v>
      </c>
      <c r="K1129" s="3"/>
      <c r="L1129" s="3"/>
      <c r="M1129" s="3"/>
    </row>
    <row r="1130" spans="1:13" hidden="1" x14ac:dyDescent="0.2">
      <c r="A1130" s="5"/>
      <c r="B1130" s="19" t="s">
        <v>1225</v>
      </c>
      <c r="C1130" s="3">
        <v>572761</v>
      </c>
      <c r="D1130" s="12" t="s">
        <v>431</v>
      </c>
      <c r="E1130" s="12" t="s">
        <v>80</v>
      </c>
      <c r="F1130" s="12" t="str">
        <f t="shared" si="28"/>
        <v>Kars Simon</v>
      </c>
      <c r="G1130" s="3">
        <v>721</v>
      </c>
      <c r="H1130" s="8" t="s">
        <v>10</v>
      </c>
      <c r="I1130" s="13">
        <v>10</v>
      </c>
      <c r="J1130" s="41" t="s">
        <v>30</v>
      </c>
      <c r="K1130" s="3" t="s">
        <v>12</v>
      </c>
      <c r="L1130" s="3"/>
      <c r="M1130" s="3"/>
    </row>
    <row r="1131" spans="1:13" hidden="1" x14ac:dyDescent="0.2">
      <c r="A1131" s="3"/>
      <c r="B1131" s="19" t="s">
        <v>1225</v>
      </c>
      <c r="C1131" s="3">
        <v>572761</v>
      </c>
      <c r="D1131" s="12" t="s">
        <v>431</v>
      </c>
      <c r="E1131" s="12" t="s">
        <v>80</v>
      </c>
      <c r="F1131" s="12" t="str">
        <f t="shared" si="28"/>
        <v>Kars Simon</v>
      </c>
      <c r="G1131" s="3">
        <v>721</v>
      </c>
      <c r="H1131" s="8" t="s">
        <v>10</v>
      </c>
      <c r="I1131" s="13">
        <v>11</v>
      </c>
      <c r="J1131" s="41" t="s">
        <v>105</v>
      </c>
      <c r="K1131" s="3" t="s">
        <v>12</v>
      </c>
      <c r="L1131" s="3"/>
      <c r="M1131" s="3"/>
    </row>
    <row r="1132" spans="1:13" hidden="1" x14ac:dyDescent="0.2">
      <c r="A1132" s="3" t="s">
        <v>36</v>
      </c>
      <c r="B1132" s="3" t="s">
        <v>103</v>
      </c>
      <c r="C1132" s="3">
        <v>572761</v>
      </c>
      <c r="D1132" s="8" t="s">
        <v>431</v>
      </c>
      <c r="E1132" s="8" t="s">
        <v>80</v>
      </c>
      <c r="F1132" s="12" t="str">
        <f t="shared" si="28"/>
        <v>Kars Simon</v>
      </c>
      <c r="G1132" s="3">
        <v>721</v>
      </c>
      <c r="H1132" s="8" t="s">
        <v>10</v>
      </c>
      <c r="I1132" s="3">
        <v>1</v>
      </c>
      <c r="J1132" s="36" t="s">
        <v>28</v>
      </c>
      <c r="K1132" s="3"/>
      <c r="L1132" s="3"/>
      <c r="M1132" s="3"/>
    </row>
    <row r="1133" spans="1:13" hidden="1" x14ac:dyDescent="0.2">
      <c r="A1133" s="3" t="s">
        <v>40</v>
      </c>
      <c r="B1133" s="19" t="s">
        <v>1225</v>
      </c>
      <c r="C1133" s="3">
        <v>572761</v>
      </c>
      <c r="D1133" s="8" t="s">
        <v>431</v>
      </c>
      <c r="E1133" s="8" t="s">
        <v>80</v>
      </c>
      <c r="F1133" s="12" t="str">
        <f t="shared" si="28"/>
        <v>Kars Simon</v>
      </c>
      <c r="G1133" s="3">
        <v>721</v>
      </c>
      <c r="H1133" s="8" t="s">
        <v>10</v>
      </c>
      <c r="I1133" s="3">
        <v>9</v>
      </c>
      <c r="J1133" s="36" t="s">
        <v>28</v>
      </c>
      <c r="K1133" s="3"/>
      <c r="L1133" s="3"/>
      <c r="M1133" s="3"/>
    </row>
    <row r="1134" spans="1:13" hidden="1" x14ac:dyDescent="0.2">
      <c r="A1134" s="3" t="s">
        <v>38</v>
      </c>
      <c r="B1134" s="19" t="s">
        <v>39</v>
      </c>
      <c r="C1134" s="3">
        <v>572761</v>
      </c>
      <c r="D1134" s="8" t="s">
        <v>431</v>
      </c>
      <c r="E1134" s="8" t="s">
        <v>80</v>
      </c>
      <c r="F1134" s="12" t="str">
        <f t="shared" si="28"/>
        <v>Kars Simon</v>
      </c>
      <c r="G1134" s="3">
        <v>721</v>
      </c>
      <c r="H1134" s="8" t="s">
        <v>10</v>
      </c>
      <c r="I1134" s="3">
        <v>1</v>
      </c>
      <c r="J1134" s="36" t="s">
        <v>34</v>
      </c>
      <c r="K1134" s="3"/>
      <c r="L1134" s="3"/>
      <c r="M1134" s="3"/>
    </row>
    <row r="1135" spans="1:13" hidden="1" x14ac:dyDescent="0.2">
      <c r="A1135" s="3" t="s">
        <v>31</v>
      </c>
      <c r="B1135" s="19" t="s">
        <v>1225</v>
      </c>
      <c r="C1135" s="3">
        <v>572761</v>
      </c>
      <c r="D1135" s="8" t="s">
        <v>431</v>
      </c>
      <c r="E1135" s="8" t="s">
        <v>80</v>
      </c>
      <c r="F1135" s="12" t="str">
        <f t="shared" si="28"/>
        <v>Kars Simon</v>
      </c>
      <c r="G1135" s="9">
        <v>721</v>
      </c>
      <c r="H1135" s="10" t="s">
        <v>10</v>
      </c>
      <c r="I1135" s="3">
        <v>8</v>
      </c>
      <c r="J1135" s="36" t="s">
        <v>34</v>
      </c>
      <c r="K1135" s="3"/>
      <c r="L1135" s="1"/>
      <c r="M1135" s="3"/>
    </row>
    <row r="1136" spans="1:13" hidden="1" x14ac:dyDescent="0.2">
      <c r="A1136" s="3" t="s">
        <v>36</v>
      </c>
      <c r="B1136" s="3" t="s">
        <v>103</v>
      </c>
      <c r="C1136" s="3">
        <v>572761</v>
      </c>
      <c r="D1136" s="8" t="s">
        <v>431</v>
      </c>
      <c r="E1136" s="8" t="s">
        <v>80</v>
      </c>
      <c r="F1136" s="12" t="str">
        <f t="shared" si="28"/>
        <v>Kars Simon</v>
      </c>
      <c r="G1136" s="3">
        <v>721</v>
      </c>
      <c r="H1136" s="8" t="s">
        <v>10</v>
      </c>
      <c r="I1136" s="3">
        <v>1</v>
      </c>
      <c r="J1136" s="36" t="s">
        <v>35</v>
      </c>
      <c r="K1136" s="3"/>
      <c r="L1136" s="1"/>
      <c r="M1136" s="3"/>
    </row>
    <row r="1137" spans="1:13" hidden="1" x14ac:dyDescent="0.2">
      <c r="A1137" s="3" t="s">
        <v>31</v>
      </c>
      <c r="B1137" s="19" t="s">
        <v>1225</v>
      </c>
      <c r="C1137" s="3">
        <v>572761</v>
      </c>
      <c r="D1137" s="8" t="s">
        <v>431</v>
      </c>
      <c r="E1137" s="8" t="s">
        <v>80</v>
      </c>
      <c r="F1137" s="12" t="str">
        <f t="shared" si="28"/>
        <v>Kars Simon</v>
      </c>
      <c r="G1137" s="3">
        <v>721</v>
      </c>
      <c r="H1137" s="8" t="s">
        <v>10</v>
      </c>
      <c r="I1137" s="3">
        <v>2</v>
      </c>
      <c r="J1137" s="36" t="s">
        <v>35</v>
      </c>
      <c r="K1137" s="3"/>
      <c r="L1137" s="1"/>
      <c r="M1137" s="1"/>
    </row>
    <row r="1138" spans="1:13" hidden="1" x14ac:dyDescent="0.2">
      <c r="A1138" s="3" t="s">
        <v>13</v>
      </c>
      <c r="B1138" s="19" t="s">
        <v>14</v>
      </c>
      <c r="C1138" s="3">
        <v>572761</v>
      </c>
      <c r="D1138" s="10" t="s">
        <v>431</v>
      </c>
      <c r="E1138" s="10" t="s">
        <v>80</v>
      </c>
      <c r="F1138" s="12" t="str">
        <f t="shared" si="28"/>
        <v>Kars Simon</v>
      </c>
      <c r="G1138" s="3">
        <v>721</v>
      </c>
      <c r="H1138" s="8" t="s">
        <v>10</v>
      </c>
      <c r="I1138" s="9">
        <v>6</v>
      </c>
      <c r="J1138" s="37" t="s">
        <v>18</v>
      </c>
      <c r="K1138" s="3"/>
      <c r="L1138" s="1"/>
      <c r="M1138" s="1"/>
    </row>
    <row r="1139" spans="1:13" hidden="1" x14ac:dyDescent="0.2">
      <c r="A1139" s="3" t="s">
        <v>38</v>
      </c>
      <c r="B1139" s="19" t="s">
        <v>39</v>
      </c>
      <c r="C1139" s="3">
        <v>572761</v>
      </c>
      <c r="D1139" s="8" t="s">
        <v>431</v>
      </c>
      <c r="E1139" s="8" t="s">
        <v>80</v>
      </c>
      <c r="F1139" s="12" t="str">
        <f t="shared" si="28"/>
        <v>Kars Simon</v>
      </c>
      <c r="G1139" s="3">
        <v>721</v>
      </c>
      <c r="H1139" s="8" t="s">
        <v>10</v>
      </c>
      <c r="I1139" s="3">
        <v>1</v>
      </c>
      <c r="J1139" s="36" t="s">
        <v>17</v>
      </c>
      <c r="K1139" s="3"/>
      <c r="L1139" s="3"/>
      <c r="M1139" s="3"/>
    </row>
    <row r="1140" spans="1:13" hidden="1" x14ac:dyDescent="0.2">
      <c r="A1140" s="3" t="s">
        <v>58</v>
      </c>
      <c r="B1140" s="19" t="s">
        <v>104</v>
      </c>
      <c r="C1140" s="3">
        <v>572761</v>
      </c>
      <c r="D1140" s="7" t="s">
        <v>431</v>
      </c>
      <c r="E1140" s="7" t="s">
        <v>80</v>
      </c>
      <c r="F1140" s="12" t="str">
        <f t="shared" si="28"/>
        <v>Kars Simon</v>
      </c>
      <c r="G1140" s="6">
        <v>721</v>
      </c>
      <c r="H1140" s="3" t="s">
        <v>10</v>
      </c>
      <c r="I1140" s="6">
        <v>5</v>
      </c>
      <c r="J1140" s="36" t="s">
        <v>17</v>
      </c>
      <c r="K1140" s="3"/>
      <c r="L1140" s="3"/>
      <c r="M1140" s="3"/>
    </row>
    <row r="1141" spans="1:13" hidden="1" x14ac:dyDescent="0.2">
      <c r="A1141" s="3" t="s">
        <v>60</v>
      </c>
      <c r="B1141" s="3" t="s">
        <v>103</v>
      </c>
      <c r="C1141" s="6">
        <v>572761</v>
      </c>
      <c r="D1141" s="7" t="s">
        <v>431</v>
      </c>
      <c r="E1141" s="7" t="s">
        <v>80</v>
      </c>
      <c r="F1141" s="12" t="str">
        <f t="shared" si="28"/>
        <v>Kars Simon</v>
      </c>
      <c r="G1141" s="3">
        <v>721</v>
      </c>
      <c r="H1141" s="8" t="s">
        <v>10</v>
      </c>
      <c r="I1141" s="6">
        <v>8</v>
      </c>
      <c r="J1141" s="36" t="s">
        <v>17</v>
      </c>
      <c r="K1141" s="3"/>
      <c r="L1141" s="3"/>
      <c r="M1141" s="3"/>
    </row>
    <row r="1142" spans="1:13" hidden="1" x14ac:dyDescent="0.2">
      <c r="A1142" s="3" t="s">
        <v>51</v>
      </c>
      <c r="B1142" s="19" t="s">
        <v>1225</v>
      </c>
      <c r="C1142" s="11"/>
      <c r="D1142" s="12" t="s">
        <v>433</v>
      </c>
      <c r="E1142" s="12"/>
      <c r="F1142" s="12" t="str">
        <f t="shared" si="28"/>
        <v xml:space="preserve">Karyiswasam </v>
      </c>
      <c r="G1142" s="9">
        <v>721</v>
      </c>
      <c r="H1142" s="10" t="s">
        <v>10</v>
      </c>
      <c r="I1142" s="18">
        <v>3</v>
      </c>
      <c r="J1142" s="39" t="s">
        <v>81</v>
      </c>
      <c r="K1142" s="3" t="s">
        <v>12</v>
      </c>
      <c r="L1142" s="3"/>
      <c r="M1142" s="3"/>
    </row>
    <row r="1143" spans="1:13" hidden="1" x14ac:dyDescent="0.2">
      <c r="A1143" s="3" t="s">
        <v>25</v>
      </c>
      <c r="B1143" s="3" t="s">
        <v>25</v>
      </c>
      <c r="C1143" s="3"/>
      <c r="D1143" s="3" t="s">
        <v>434</v>
      </c>
      <c r="E1143" s="3" t="s">
        <v>357</v>
      </c>
      <c r="F1143" s="12" t="str">
        <f t="shared" si="28"/>
        <v>Katelis Bill</v>
      </c>
      <c r="G1143" s="3">
        <v>721</v>
      </c>
      <c r="H1143" s="8" t="s">
        <v>10</v>
      </c>
      <c r="I1143" s="3">
        <v>12</v>
      </c>
      <c r="J1143" s="36" t="s">
        <v>68</v>
      </c>
      <c r="K1143" s="3"/>
      <c r="L1143" s="3"/>
      <c r="M1143" s="3"/>
    </row>
    <row r="1144" spans="1:13" hidden="1" x14ac:dyDescent="0.2">
      <c r="A1144" s="3" t="s">
        <v>25</v>
      </c>
      <c r="B1144" s="3" t="s">
        <v>25</v>
      </c>
      <c r="C1144" s="3"/>
      <c r="D1144" s="3" t="s">
        <v>435</v>
      </c>
      <c r="E1144" s="3" t="s">
        <v>61</v>
      </c>
      <c r="F1144" s="12" t="str">
        <f t="shared" si="28"/>
        <v>Kelly Paul</v>
      </c>
      <c r="G1144" s="9">
        <v>721</v>
      </c>
      <c r="H1144" s="10" t="s">
        <v>10</v>
      </c>
      <c r="I1144" s="3">
        <v>1</v>
      </c>
      <c r="J1144" s="36" t="s">
        <v>68</v>
      </c>
      <c r="K1144" s="3"/>
      <c r="L1144" s="3"/>
      <c r="M1144" s="3"/>
    </row>
    <row r="1145" spans="1:13" hidden="1" x14ac:dyDescent="0.2">
      <c r="A1145" s="3" t="s">
        <v>114</v>
      </c>
      <c r="B1145" s="19" t="s">
        <v>115</v>
      </c>
      <c r="C1145" s="3">
        <v>1005149</v>
      </c>
      <c r="D1145" s="8" t="s">
        <v>436</v>
      </c>
      <c r="E1145" s="8" t="s">
        <v>437</v>
      </c>
      <c r="F1145" s="12" t="str">
        <f t="shared" si="28"/>
        <v>Kemp Ed</v>
      </c>
      <c r="G1145" s="3">
        <v>721</v>
      </c>
      <c r="H1145" s="8" t="s">
        <v>10</v>
      </c>
      <c r="I1145" s="3">
        <v>6</v>
      </c>
      <c r="J1145" s="36" t="s">
        <v>17</v>
      </c>
      <c r="K1145" s="3"/>
      <c r="L1145" s="3"/>
      <c r="M1145" s="3"/>
    </row>
    <row r="1146" spans="1:13" x14ac:dyDescent="0.2">
      <c r="A1146" s="3"/>
      <c r="B1146" s="19" t="s">
        <v>14</v>
      </c>
      <c r="C1146" s="3">
        <v>572767</v>
      </c>
      <c r="D1146" s="3" t="s">
        <v>496</v>
      </c>
      <c r="E1146" s="3" t="s">
        <v>132</v>
      </c>
      <c r="F1146" s="12" t="str">
        <f t="shared" si="28"/>
        <v>Male Andrew</v>
      </c>
      <c r="G1146" s="9">
        <v>721</v>
      </c>
      <c r="H1146" s="10" t="s">
        <v>10</v>
      </c>
      <c r="I1146" s="3">
        <v>6</v>
      </c>
      <c r="J1146" s="36" t="s">
        <v>26</v>
      </c>
      <c r="K1146" s="3"/>
      <c r="L1146" s="3"/>
      <c r="M1146" s="3"/>
    </row>
    <row r="1147" spans="1:13" hidden="1" x14ac:dyDescent="0.2">
      <c r="A1147" s="3" t="s">
        <v>25</v>
      </c>
      <c r="B1147" s="3" t="s">
        <v>25</v>
      </c>
      <c r="C1147" s="3"/>
      <c r="D1147" s="3" t="s">
        <v>438</v>
      </c>
      <c r="E1147" s="3" t="s">
        <v>80</v>
      </c>
      <c r="F1147" s="12" t="str">
        <f t="shared" si="28"/>
        <v>Kennedy Simon</v>
      </c>
      <c r="G1147" s="3">
        <v>721</v>
      </c>
      <c r="H1147" s="8" t="s">
        <v>10</v>
      </c>
      <c r="I1147" s="3">
        <v>4</v>
      </c>
      <c r="J1147" s="36" t="s">
        <v>68</v>
      </c>
      <c r="K1147" s="3"/>
      <c r="L1147" s="3"/>
      <c r="M1147" s="3"/>
    </row>
    <row r="1148" spans="1:13" hidden="1" x14ac:dyDescent="0.2">
      <c r="A1148" s="31" t="s">
        <v>1268</v>
      </c>
      <c r="B1148" s="32" t="s">
        <v>1239</v>
      </c>
      <c r="C1148" s="32">
        <v>1074760</v>
      </c>
      <c r="D1148" s="33" t="s">
        <v>1300</v>
      </c>
      <c r="E1148" s="32" t="s">
        <v>1301</v>
      </c>
      <c r="F1148" s="33" t="s">
        <v>1245</v>
      </c>
      <c r="G1148" s="32">
        <v>721</v>
      </c>
      <c r="H1148" s="33" t="s">
        <v>10</v>
      </c>
      <c r="I1148" s="32">
        <v>2</v>
      </c>
      <c r="J1148" s="38" t="s">
        <v>1324</v>
      </c>
      <c r="K1148" s="32"/>
      <c r="L1148" s="3"/>
      <c r="M1148" s="3"/>
    </row>
    <row r="1149" spans="1:13" hidden="1" x14ac:dyDescent="0.2">
      <c r="A1149" s="3"/>
      <c r="B1149" s="19" t="s">
        <v>1225</v>
      </c>
      <c r="C1149" s="3"/>
      <c r="D1149" s="12" t="s">
        <v>439</v>
      </c>
      <c r="E1149" s="12" t="s">
        <v>132</v>
      </c>
      <c r="F1149" s="12" t="str">
        <f t="shared" ref="F1149:F1180" si="29">D1149&amp;" "&amp;E1149</f>
        <v>Kerr Andrew</v>
      </c>
      <c r="G1149" s="6">
        <v>721</v>
      </c>
      <c r="H1149" s="3" t="s">
        <v>10</v>
      </c>
      <c r="I1149" s="18">
        <v>3</v>
      </c>
      <c r="J1149" s="35" t="s">
        <v>440</v>
      </c>
      <c r="K1149" s="3" t="s">
        <v>12</v>
      </c>
      <c r="L1149" s="1"/>
      <c r="M1149" s="3"/>
    </row>
    <row r="1150" spans="1:13" hidden="1" x14ac:dyDescent="0.2">
      <c r="A1150" s="3" t="s">
        <v>75</v>
      </c>
      <c r="B1150" s="3" t="s">
        <v>25</v>
      </c>
      <c r="C1150" s="3"/>
      <c r="D1150" s="3" t="s">
        <v>439</v>
      </c>
      <c r="E1150" s="3" t="s">
        <v>132</v>
      </c>
      <c r="F1150" s="12" t="str">
        <f t="shared" si="29"/>
        <v>Kerr Andrew</v>
      </c>
      <c r="G1150" s="9">
        <v>721</v>
      </c>
      <c r="H1150" s="10" t="s">
        <v>10</v>
      </c>
      <c r="I1150" s="3">
        <v>14</v>
      </c>
      <c r="J1150" s="36" t="s">
        <v>55</v>
      </c>
      <c r="K1150" s="3" t="s">
        <v>78</v>
      </c>
      <c r="L1150" s="3"/>
      <c r="M1150" s="3"/>
    </row>
    <row r="1151" spans="1:13" hidden="1" x14ac:dyDescent="0.2">
      <c r="A1151" s="3" t="s">
        <v>25</v>
      </c>
      <c r="B1151" s="3" t="s">
        <v>25</v>
      </c>
      <c r="C1151" s="3"/>
      <c r="D1151" s="3" t="s">
        <v>439</v>
      </c>
      <c r="E1151" s="3" t="s">
        <v>132</v>
      </c>
      <c r="F1151" s="12" t="str">
        <f t="shared" si="29"/>
        <v>Kerr Andrew</v>
      </c>
      <c r="G1151" s="3">
        <v>721</v>
      </c>
      <c r="H1151" s="8" t="s">
        <v>10</v>
      </c>
      <c r="I1151" s="3">
        <v>3</v>
      </c>
      <c r="J1151" s="36" t="s">
        <v>68</v>
      </c>
      <c r="K1151" s="3"/>
      <c r="L1151" s="3"/>
      <c r="M1151" s="3"/>
    </row>
    <row r="1152" spans="1:13" hidden="1" x14ac:dyDescent="0.2">
      <c r="A1152" s="3" t="s">
        <v>14</v>
      </c>
      <c r="B1152" s="3" t="s">
        <v>14</v>
      </c>
      <c r="C1152" s="3"/>
      <c r="D1152" s="3" t="s">
        <v>439</v>
      </c>
      <c r="E1152" s="3" t="s">
        <v>132</v>
      </c>
      <c r="F1152" s="12" t="str">
        <f t="shared" si="29"/>
        <v>Kerr Andrew</v>
      </c>
      <c r="G1152" s="3">
        <v>721</v>
      </c>
      <c r="H1152" s="8" t="s">
        <v>10</v>
      </c>
      <c r="I1152" s="3">
        <v>1</v>
      </c>
      <c r="J1152" s="36" t="s">
        <v>68</v>
      </c>
      <c r="K1152" s="3" t="s">
        <v>27</v>
      </c>
      <c r="L1152" s="3"/>
      <c r="M1152" s="3"/>
    </row>
    <row r="1153" spans="1:14" hidden="1" x14ac:dyDescent="0.2">
      <c r="A1153" s="3"/>
      <c r="B1153" s="19" t="s">
        <v>1225</v>
      </c>
      <c r="C1153" s="6">
        <v>301638</v>
      </c>
      <c r="D1153" s="12" t="s">
        <v>439</v>
      </c>
      <c r="E1153" s="12" t="s">
        <v>441</v>
      </c>
      <c r="F1153" s="12" t="str">
        <f t="shared" si="29"/>
        <v>Kerr Jon</v>
      </c>
      <c r="G1153" s="3">
        <v>721</v>
      </c>
      <c r="H1153" s="8" t="s">
        <v>10</v>
      </c>
      <c r="I1153" s="18">
        <v>2</v>
      </c>
      <c r="J1153" s="39" t="s">
        <v>328</v>
      </c>
      <c r="K1153" s="3" t="s">
        <v>12</v>
      </c>
      <c r="L1153" s="3"/>
      <c r="M1153" s="3"/>
    </row>
    <row r="1154" spans="1:14" hidden="1" x14ac:dyDescent="0.2">
      <c r="A1154" s="3"/>
      <c r="B1154" s="19" t="s">
        <v>1225</v>
      </c>
      <c r="C1154" s="6">
        <v>301638</v>
      </c>
      <c r="D1154" s="12" t="s">
        <v>439</v>
      </c>
      <c r="E1154" s="12" t="s">
        <v>441</v>
      </c>
      <c r="F1154" s="12" t="str">
        <f t="shared" si="29"/>
        <v>Kerr Jon</v>
      </c>
      <c r="G1154" s="3">
        <v>721</v>
      </c>
      <c r="H1154" s="8" t="s">
        <v>10</v>
      </c>
      <c r="I1154" s="18">
        <v>9</v>
      </c>
      <c r="J1154" s="39" t="s">
        <v>210</v>
      </c>
      <c r="K1154" s="3" t="s">
        <v>12</v>
      </c>
      <c r="L1154" s="3"/>
      <c r="M1154" s="3"/>
    </row>
    <row r="1155" spans="1:14" hidden="1" x14ac:dyDescent="0.2">
      <c r="A1155" s="3"/>
      <c r="B1155" s="19" t="s">
        <v>1225</v>
      </c>
      <c r="C1155" s="6">
        <v>301638</v>
      </c>
      <c r="D1155" s="12" t="s">
        <v>439</v>
      </c>
      <c r="E1155" s="12" t="s">
        <v>441</v>
      </c>
      <c r="F1155" s="12" t="str">
        <f t="shared" si="29"/>
        <v>Kerr Jon</v>
      </c>
      <c r="G1155" s="9">
        <v>721</v>
      </c>
      <c r="H1155" s="10" t="s">
        <v>10</v>
      </c>
      <c r="I1155" s="18">
        <v>12</v>
      </c>
      <c r="J1155" s="39" t="s">
        <v>153</v>
      </c>
      <c r="K1155" s="3" t="s">
        <v>12</v>
      </c>
      <c r="L1155" s="3"/>
      <c r="M1155" s="3"/>
    </row>
    <row r="1156" spans="1:14" hidden="1" x14ac:dyDescent="0.2">
      <c r="A1156" s="3"/>
      <c r="B1156" s="19" t="s">
        <v>1225</v>
      </c>
      <c r="C1156" s="6">
        <v>301638</v>
      </c>
      <c r="D1156" s="12" t="s">
        <v>439</v>
      </c>
      <c r="E1156" s="12" t="s">
        <v>441</v>
      </c>
      <c r="F1156" s="12" t="str">
        <f t="shared" si="29"/>
        <v>Kerr Jon</v>
      </c>
      <c r="G1156" s="6">
        <v>721</v>
      </c>
      <c r="H1156" s="7" t="s">
        <v>10</v>
      </c>
      <c r="I1156" s="18">
        <v>13</v>
      </c>
      <c r="J1156" s="39" t="s">
        <v>209</v>
      </c>
      <c r="K1156" s="3" t="s">
        <v>12</v>
      </c>
      <c r="L1156" s="3"/>
      <c r="M1156" s="3"/>
    </row>
    <row r="1157" spans="1:14" hidden="1" x14ac:dyDescent="0.2">
      <c r="A1157" s="3"/>
      <c r="B1157" s="19" t="s">
        <v>1225</v>
      </c>
      <c r="C1157" s="6">
        <v>301638</v>
      </c>
      <c r="D1157" s="12" t="s">
        <v>439</v>
      </c>
      <c r="E1157" s="12" t="s">
        <v>441</v>
      </c>
      <c r="F1157" s="12" t="str">
        <f t="shared" si="29"/>
        <v>Kerr Jon</v>
      </c>
      <c r="G1157" s="3">
        <v>721</v>
      </c>
      <c r="H1157" s="8" t="s">
        <v>10</v>
      </c>
      <c r="I1157" s="18">
        <v>10</v>
      </c>
      <c r="J1157" s="39" t="s">
        <v>211</v>
      </c>
      <c r="K1157" s="3" t="s">
        <v>12</v>
      </c>
      <c r="L1157" s="3"/>
      <c r="M1157" s="3"/>
    </row>
    <row r="1158" spans="1:14" hidden="1" x14ac:dyDescent="0.2">
      <c r="A1158" s="3"/>
      <c r="B1158" s="19" t="s">
        <v>1225</v>
      </c>
      <c r="C1158" s="6">
        <v>301638</v>
      </c>
      <c r="D1158" s="12" t="s">
        <v>439</v>
      </c>
      <c r="E1158" s="12" t="s">
        <v>441</v>
      </c>
      <c r="F1158" s="12" t="str">
        <f t="shared" si="29"/>
        <v>Kerr Jon</v>
      </c>
      <c r="G1158" s="3">
        <v>721</v>
      </c>
      <c r="H1158" s="8" t="s">
        <v>10</v>
      </c>
      <c r="I1158" s="18">
        <v>12</v>
      </c>
      <c r="J1158" s="39" t="s">
        <v>116</v>
      </c>
      <c r="K1158" s="3" t="s">
        <v>12</v>
      </c>
      <c r="L1158" s="3"/>
      <c r="M1158" s="3"/>
    </row>
    <row r="1159" spans="1:14" hidden="1" x14ac:dyDescent="0.2">
      <c r="A1159" s="3"/>
      <c r="B1159" s="19" t="s">
        <v>1225</v>
      </c>
      <c r="C1159" s="6">
        <v>301638</v>
      </c>
      <c r="D1159" s="12" t="s">
        <v>439</v>
      </c>
      <c r="E1159" s="12" t="s">
        <v>441</v>
      </c>
      <c r="F1159" s="12" t="str">
        <f t="shared" si="29"/>
        <v>Kerr Jon</v>
      </c>
      <c r="G1159" s="3">
        <v>721</v>
      </c>
      <c r="H1159" s="8" t="s">
        <v>10</v>
      </c>
      <c r="I1159" s="18">
        <v>7</v>
      </c>
      <c r="J1159" s="39" t="s">
        <v>141</v>
      </c>
      <c r="K1159" s="3" t="s">
        <v>12</v>
      </c>
      <c r="L1159" s="3"/>
      <c r="M1159" s="3"/>
    </row>
    <row r="1160" spans="1:14" hidden="1" x14ac:dyDescent="0.2">
      <c r="A1160" s="3" t="s">
        <v>114</v>
      </c>
      <c r="B1160" s="19" t="s">
        <v>115</v>
      </c>
      <c r="C1160" s="3">
        <v>301638</v>
      </c>
      <c r="D1160" s="8" t="s">
        <v>439</v>
      </c>
      <c r="E1160" s="8" t="s">
        <v>441</v>
      </c>
      <c r="F1160" s="12" t="str">
        <f t="shared" si="29"/>
        <v>Kerr Jon</v>
      </c>
      <c r="G1160" s="9">
        <v>721</v>
      </c>
      <c r="H1160" s="10" t="s">
        <v>10</v>
      </c>
      <c r="I1160" s="3">
        <v>5</v>
      </c>
      <c r="J1160" s="36" t="s">
        <v>35</v>
      </c>
      <c r="K1160" s="3"/>
      <c r="L1160" s="3"/>
      <c r="M1160" s="3"/>
    </row>
    <row r="1161" spans="1:14" hidden="1" x14ac:dyDescent="0.2">
      <c r="A1161" s="3" t="s">
        <v>31</v>
      </c>
      <c r="B1161" s="19" t="s">
        <v>1225</v>
      </c>
      <c r="C1161" s="6">
        <v>301638</v>
      </c>
      <c r="D1161" s="7" t="s">
        <v>439</v>
      </c>
      <c r="E1161" s="7" t="s">
        <v>441</v>
      </c>
      <c r="F1161" s="12" t="str">
        <f t="shared" si="29"/>
        <v>Kerr Jon</v>
      </c>
      <c r="G1161" s="3">
        <v>721</v>
      </c>
      <c r="H1161" s="8" t="s">
        <v>10</v>
      </c>
      <c r="I1161" s="6">
        <v>12</v>
      </c>
      <c r="J1161" s="36" t="s">
        <v>17</v>
      </c>
      <c r="K1161" s="3"/>
      <c r="L1161" s="3"/>
      <c r="M1161" s="3"/>
    </row>
    <row r="1162" spans="1:14" hidden="1" x14ac:dyDescent="0.2">
      <c r="A1162" s="1" t="s">
        <v>107</v>
      </c>
      <c r="B1162" s="4" t="s">
        <v>39</v>
      </c>
      <c r="C1162" s="3">
        <v>301638</v>
      </c>
      <c r="D1162" s="2" t="s">
        <v>439</v>
      </c>
      <c r="E1162" s="8" t="s">
        <v>441</v>
      </c>
      <c r="F1162" s="12" t="str">
        <f t="shared" si="29"/>
        <v>Kerr Jon</v>
      </c>
      <c r="G1162" s="3">
        <v>721</v>
      </c>
      <c r="H1162" s="8" t="s">
        <v>10</v>
      </c>
      <c r="I1162" s="1">
        <v>2</v>
      </c>
      <c r="J1162" s="40" t="s">
        <v>62</v>
      </c>
      <c r="K1162" s="1"/>
      <c r="L1162" s="3"/>
      <c r="M1162" s="3"/>
    </row>
    <row r="1163" spans="1:14" hidden="1" x14ac:dyDescent="0.2">
      <c r="A1163" s="1" t="s">
        <v>31</v>
      </c>
      <c r="B1163" s="19" t="s">
        <v>1225</v>
      </c>
      <c r="C1163" s="3">
        <v>301638</v>
      </c>
      <c r="D1163" s="2" t="s">
        <v>439</v>
      </c>
      <c r="E1163" s="8" t="s">
        <v>441</v>
      </c>
      <c r="F1163" s="12" t="str">
        <f t="shared" si="29"/>
        <v>Kerr Jon</v>
      </c>
      <c r="G1163" s="3">
        <v>721</v>
      </c>
      <c r="H1163" s="8" t="s">
        <v>10</v>
      </c>
      <c r="I1163" s="1">
        <v>13</v>
      </c>
      <c r="J1163" s="40" t="s">
        <v>62</v>
      </c>
      <c r="K1163" s="1"/>
      <c r="L1163" s="1"/>
      <c r="M1163" s="3"/>
    </row>
    <row r="1164" spans="1:14" hidden="1" x14ac:dyDescent="0.2">
      <c r="A1164" s="31" t="s">
        <v>1269</v>
      </c>
      <c r="B1164" s="32" t="s">
        <v>1249</v>
      </c>
      <c r="C1164" s="32">
        <v>301638</v>
      </c>
      <c r="D1164" s="33" t="s">
        <v>439</v>
      </c>
      <c r="E1164" s="8" t="s">
        <v>441</v>
      </c>
      <c r="F1164" s="12" t="str">
        <f t="shared" si="29"/>
        <v>Kerr Jon</v>
      </c>
      <c r="G1164" s="32">
        <v>721</v>
      </c>
      <c r="H1164" s="33" t="s">
        <v>10</v>
      </c>
      <c r="I1164" s="32">
        <v>5</v>
      </c>
      <c r="J1164" s="38" t="s">
        <v>1324</v>
      </c>
      <c r="K1164" s="32"/>
      <c r="L1164" s="1"/>
      <c r="M1164" s="3"/>
    </row>
    <row r="1165" spans="1:14" hidden="1" x14ac:dyDescent="0.2">
      <c r="A1165" s="31" t="s">
        <v>1268</v>
      </c>
      <c r="B1165" s="4" t="s">
        <v>14</v>
      </c>
      <c r="C1165" s="32">
        <v>301638</v>
      </c>
      <c r="D1165" s="33" t="s">
        <v>439</v>
      </c>
      <c r="E1165" s="8" t="s">
        <v>441</v>
      </c>
      <c r="F1165" s="12" t="str">
        <f t="shared" si="29"/>
        <v>Kerr Jon</v>
      </c>
      <c r="G1165" s="32">
        <v>721</v>
      </c>
      <c r="H1165" s="33" t="s">
        <v>10</v>
      </c>
      <c r="I1165" s="32">
        <v>1</v>
      </c>
      <c r="J1165" s="38" t="s">
        <v>1324</v>
      </c>
      <c r="K1165" s="32"/>
      <c r="L1165" s="3"/>
      <c r="M1165" s="1"/>
      <c r="N1165" s="46"/>
    </row>
    <row r="1166" spans="1:14" hidden="1" x14ac:dyDescent="0.2">
      <c r="A1166" s="3" t="s">
        <v>19</v>
      </c>
      <c r="B1166" s="19" t="s">
        <v>14</v>
      </c>
      <c r="C1166" s="3">
        <v>616731</v>
      </c>
      <c r="D1166" s="8" t="s">
        <v>442</v>
      </c>
      <c r="E1166" s="8" t="s">
        <v>170</v>
      </c>
      <c r="F1166" s="12" t="str">
        <f t="shared" si="29"/>
        <v>Keys David</v>
      </c>
      <c r="G1166" s="9">
        <v>721</v>
      </c>
      <c r="H1166" s="10" t="s">
        <v>10</v>
      </c>
      <c r="I1166" s="3">
        <v>1</v>
      </c>
      <c r="J1166" s="36" t="s">
        <v>28</v>
      </c>
      <c r="K1166" s="3"/>
      <c r="L1166" s="3"/>
      <c r="M1166" s="3"/>
    </row>
    <row r="1167" spans="1:14" hidden="1" x14ac:dyDescent="0.2">
      <c r="A1167" s="3" t="s">
        <v>45</v>
      </c>
      <c r="B1167" s="19" t="s">
        <v>104</v>
      </c>
      <c r="C1167" s="3">
        <v>616731</v>
      </c>
      <c r="D1167" s="8" t="s">
        <v>442</v>
      </c>
      <c r="E1167" s="8" t="s">
        <v>170</v>
      </c>
      <c r="F1167" s="12" t="str">
        <f t="shared" si="29"/>
        <v>Keys David</v>
      </c>
      <c r="G1167" s="3">
        <v>721</v>
      </c>
      <c r="H1167" s="8" t="s">
        <v>10</v>
      </c>
      <c r="I1167" s="3">
        <v>1</v>
      </c>
      <c r="J1167" s="36" t="s">
        <v>28</v>
      </c>
      <c r="K1167" s="3"/>
      <c r="L1167" s="3"/>
      <c r="M1167" s="3"/>
    </row>
    <row r="1168" spans="1:14" hidden="1" x14ac:dyDescent="0.2">
      <c r="A1168" s="3" t="s">
        <v>114</v>
      </c>
      <c r="B1168" s="19" t="s">
        <v>128</v>
      </c>
      <c r="C1168" s="3">
        <v>616731</v>
      </c>
      <c r="D1168" s="8" t="s">
        <v>442</v>
      </c>
      <c r="E1168" s="8" t="s">
        <v>170</v>
      </c>
      <c r="F1168" s="12" t="str">
        <f t="shared" si="29"/>
        <v>Keys David</v>
      </c>
      <c r="G1168" s="9">
        <v>721</v>
      </c>
      <c r="H1168" s="10" t="s">
        <v>10</v>
      </c>
      <c r="I1168" s="3">
        <v>7</v>
      </c>
      <c r="J1168" s="36" t="s">
        <v>34</v>
      </c>
      <c r="K1168" s="3"/>
      <c r="L1168" s="3"/>
      <c r="M1168" s="3"/>
    </row>
    <row r="1169" spans="1:13" hidden="1" x14ac:dyDescent="0.2">
      <c r="A1169" s="3" t="s">
        <v>114</v>
      </c>
      <c r="B1169" s="19" t="s">
        <v>166</v>
      </c>
      <c r="C1169" s="3">
        <v>616731</v>
      </c>
      <c r="D1169" s="8" t="s">
        <v>442</v>
      </c>
      <c r="E1169" s="8" t="s">
        <v>170</v>
      </c>
      <c r="F1169" s="12" t="str">
        <f t="shared" si="29"/>
        <v>Keys David</v>
      </c>
      <c r="G1169" s="3">
        <v>721</v>
      </c>
      <c r="H1169" s="8" t="s">
        <v>10</v>
      </c>
      <c r="I1169" s="3">
        <v>7</v>
      </c>
      <c r="J1169" s="36" t="s">
        <v>35</v>
      </c>
      <c r="K1169" s="3"/>
      <c r="L1169" s="3"/>
      <c r="M1169" s="3"/>
    </row>
    <row r="1170" spans="1:13" hidden="1" x14ac:dyDescent="0.2">
      <c r="A1170" s="3" t="s">
        <v>19</v>
      </c>
      <c r="B1170" s="19" t="s">
        <v>14</v>
      </c>
      <c r="C1170" s="3">
        <v>616731</v>
      </c>
      <c r="D1170" s="8" t="s">
        <v>442</v>
      </c>
      <c r="E1170" s="8" t="s">
        <v>170</v>
      </c>
      <c r="F1170" s="12" t="str">
        <f t="shared" si="29"/>
        <v>Keys David</v>
      </c>
      <c r="G1170" s="3">
        <v>721</v>
      </c>
      <c r="H1170" s="8" t="s">
        <v>10</v>
      </c>
      <c r="I1170" s="3">
        <v>1</v>
      </c>
      <c r="J1170" s="36" t="s">
        <v>35</v>
      </c>
      <c r="K1170" s="3"/>
      <c r="L1170" s="3"/>
      <c r="M1170" s="3"/>
    </row>
    <row r="1171" spans="1:13" hidden="1" x14ac:dyDescent="0.2">
      <c r="A1171" s="3" t="s">
        <v>45</v>
      </c>
      <c r="B1171" s="19" t="s">
        <v>104</v>
      </c>
      <c r="C1171" s="3">
        <v>616731</v>
      </c>
      <c r="D1171" s="8" t="s">
        <v>442</v>
      </c>
      <c r="E1171" s="8" t="s">
        <v>170</v>
      </c>
      <c r="F1171" s="12" t="str">
        <f t="shared" si="29"/>
        <v>Keys David</v>
      </c>
      <c r="G1171" s="3">
        <v>721</v>
      </c>
      <c r="H1171" s="8" t="s">
        <v>10</v>
      </c>
      <c r="I1171" s="3">
        <v>1</v>
      </c>
      <c r="J1171" s="36" t="s">
        <v>35</v>
      </c>
      <c r="K1171" s="3"/>
      <c r="L1171" s="3"/>
      <c r="M1171" s="3"/>
    </row>
    <row r="1172" spans="1:13" hidden="1" x14ac:dyDescent="0.2">
      <c r="A1172" s="3" t="s">
        <v>114</v>
      </c>
      <c r="B1172" s="19" t="s">
        <v>128</v>
      </c>
      <c r="C1172" s="3">
        <v>616731</v>
      </c>
      <c r="D1172" s="8" t="s">
        <v>442</v>
      </c>
      <c r="E1172" s="8" t="s">
        <v>170</v>
      </c>
      <c r="F1172" s="12" t="str">
        <f t="shared" si="29"/>
        <v>Keys David</v>
      </c>
      <c r="G1172" s="3">
        <v>721</v>
      </c>
      <c r="H1172" s="8" t="s">
        <v>10</v>
      </c>
      <c r="I1172" s="3">
        <v>5</v>
      </c>
      <c r="J1172" s="36" t="s">
        <v>18</v>
      </c>
      <c r="K1172" s="3"/>
      <c r="L1172" s="3"/>
      <c r="M1172" s="3"/>
    </row>
    <row r="1173" spans="1:13" hidden="1" x14ac:dyDescent="0.2">
      <c r="A1173" s="3" t="s">
        <v>114</v>
      </c>
      <c r="B1173" s="19" t="s">
        <v>128</v>
      </c>
      <c r="C1173" s="3">
        <v>616731</v>
      </c>
      <c r="D1173" s="8" t="s">
        <v>442</v>
      </c>
      <c r="E1173" s="8" t="s">
        <v>170</v>
      </c>
      <c r="F1173" s="12" t="str">
        <f t="shared" si="29"/>
        <v>Keys David</v>
      </c>
      <c r="G1173" s="3">
        <v>721</v>
      </c>
      <c r="H1173" s="8" t="s">
        <v>10</v>
      </c>
      <c r="I1173" s="3">
        <v>5</v>
      </c>
      <c r="J1173" s="36" t="s">
        <v>17</v>
      </c>
      <c r="K1173" s="3"/>
      <c r="L1173" s="3"/>
      <c r="M1173" s="3"/>
    </row>
    <row r="1174" spans="1:13" hidden="1" x14ac:dyDescent="0.2">
      <c r="A1174" s="1" t="s">
        <v>114</v>
      </c>
      <c r="B1174" s="4" t="s">
        <v>128</v>
      </c>
      <c r="C1174" s="3">
        <v>616731</v>
      </c>
      <c r="D1174" s="2" t="s">
        <v>442</v>
      </c>
      <c r="E1174" s="8" t="s">
        <v>170</v>
      </c>
      <c r="F1174" s="12" t="str">
        <f t="shared" si="29"/>
        <v>Keys David</v>
      </c>
      <c r="G1174" s="3">
        <v>721</v>
      </c>
      <c r="H1174" s="8" t="s">
        <v>10</v>
      </c>
      <c r="I1174" s="1">
        <v>5</v>
      </c>
      <c r="J1174" s="40" t="s">
        <v>62</v>
      </c>
      <c r="K1174" s="1"/>
      <c r="L1174" s="3"/>
      <c r="M1174" s="3"/>
    </row>
    <row r="1175" spans="1:13" hidden="1" x14ac:dyDescent="0.2">
      <c r="A1175" s="31" t="s">
        <v>1270</v>
      </c>
      <c r="B1175" s="32" t="s">
        <v>1256</v>
      </c>
      <c r="C1175" s="32">
        <v>616731</v>
      </c>
      <c r="D1175" s="33" t="s">
        <v>442</v>
      </c>
      <c r="E1175" s="8" t="s">
        <v>170</v>
      </c>
      <c r="F1175" s="12" t="str">
        <f t="shared" si="29"/>
        <v>Keys David</v>
      </c>
      <c r="G1175" s="32">
        <v>721</v>
      </c>
      <c r="H1175" s="33" t="s">
        <v>10</v>
      </c>
      <c r="I1175" s="32">
        <v>1</v>
      </c>
      <c r="J1175" s="38" t="s">
        <v>1324</v>
      </c>
      <c r="K1175" s="47"/>
      <c r="L1175" s="3"/>
      <c r="M1175" s="3"/>
    </row>
    <row r="1176" spans="1:13" hidden="1" x14ac:dyDescent="0.2">
      <c r="A1176" s="3" t="s">
        <v>19</v>
      </c>
      <c r="B1176" s="19" t="s">
        <v>14</v>
      </c>
      <c r="C1176" s="3">
        <v>616449</v>
      </c>
      <c r="D1176" s="8" t="s">
        <v>442</v>
      </c>
      <c r="E1176" s="8" t="s">
        <v>443</v>
      </c>
      <c r="F1176" s="12" t="str">
        <f t="shared" si="29"/>
        <v>Keys Tom</v>
      </c>
      <c r="G1176" s="3">
        <v>721</v>
      </c>
      <c r="H1176" s="8" t="s">
        <v>10</v>
      </c>
      <c r="I1176" s="3">
        <v>2</v>
      </c>
      <c r="J1176" s="36" t="s">
        <v>28</v>
      </c>
      <c r="K1176" s="3"/>
      <c r="L1176" s="3"/>
      <c r="M1176" s="3"/>
    </row>
    <row r="1177" spans="1:13" hidden="1" x14ac:dyDescent="0.2">
      <c r="A1177" s="3" t="s">
        <v>45</v>
      </c>
      <c r="B1177" s="19" t="s">
        <v>104</v>
      </c>
      <c r="C1177" s="3">
        <v>616449</v>
      </c>
      <c r="D1177" s="8" t="s">
        <v>442</v>
      </c>
      <c r="E1177" s="8" t="s">
        <v>443</v>
      </c>
      <c r="F1177" s="12" t="str">
        <f t="shared" si="29"/>
        <v>Keys Tom</v>
      </c>
      <c r="G1177" s="9">
        <v>721</v>
      </c>
      <c r="H1177" s="10" t="s">
        <v>10</v>
      </c>
      <c r="I1177" s="3">
        <v>6</v>
      </c>
      <c r="J1177" s="36" t="s">
        <v>28</v>
      </c>
      <c r="K1177" s="3"/>
      <c r="L1177" s="3"/>
      <c r="M1177" s="3"/>
    </row>
    <row r="1178" spans="1:13" hidden="1" x14ac:dyDescent="0.2">
      <c r="A1178" s="3" t="s">
        <v>36</v>
      </c>
      <c r="B1178" s="3" t="s">
        <v>103</v>
      </c>
      <c r="C1178" s="3">
        <v>616449</v>
      </c>
      <c r="D1178" s="8" t="s">
        <v>442</v>
      </c>
      <c r="E1178" s="8" t="s">
        <v>443</v>
      </c>
      <c r="F1178" s="12" t="str">
        <f t="shared" si="29"/>
        <v>Keys Tom</v>
      </c>
      <c r="G1178" s="3">
        <v>721</v>
      </c>
      <c r="H1178" s="8" t="s">
        <v>10</v>
      </c>
      <c r="I1178" s="3">
        <v>1</v>
      </c>
      <c r="J1178" s="36" t="s">
        <v>28</v>
      </c>
      <c r="K1178" s="3"/>
      <c r="L1178" s="3"/>
      <c r="M1178" s="3"/>
    </row>
    <row r="1179" spans="1:13" hidden="1" x14ac:dyDescent="0.2">
      <c r="A1179" s="3" t="s">
        <v>43</v>
      </c>
      <c r="B1179" s="19" t="s">
        <v>104</v>
      </c>
      <c r="C1179" s="3">
        <v>616449</v>
      </c>
      <c r="D1179" s="8" t="s">
        <v>442</v>
      </c>
      <c r="E1179" s="8" t="s">
        <v>443</v>
      </c>
      <c r="F1179" s="12" t="str">
        <f t="shared" si="29"/>
        <v>Keys Tom</v>
      </c>
      <c r="G1179" s="3">
        <v>721</v>
      </c>
      <c r="H1179" s="8" t="s">
        <v>10</v>
      </c>
      <c r="I1179" s="3">
        <v>12</v>
      </c>
      <c r="J1179" s="36" t="s">
        <v>34</v>
      </c>
      <c r="K1179" s="3"/>
      <c r="L1179" s="3"/>
      <c r="M1179" s="3"/>
    </row>
    <row r="1180" spans="1:13" hidden="1" x14ac:dyDescent="0.2">
      <c r="A1180" s="3" t="s">
        <v>31</v>
      </c>
      <c r="B1180" s="19" t="s">
        <v>1225</v>
      </c>
      <c r="C1180" s="3">
        <v>616449</v>
      </c>
      <c r="D1180" s="8" t="s">
        <v>442</v>
      </c>
      <c r="E1180" s="8" t="s">
        <v>443</v>
      </c>
      <c r="F1180" s="12" t="str">
        <f t="shared" si="29"/>
        <v>Keys Tom</v>
      </c>
      <c r="G1180" s="3">
        <v>721</v>
      </c>
      <c r="H1180" s="8" t="s">
        <v>10</v>
      </c>
      <c r="I1180" s="3">
        <v>1</v>
      </c>
      <c r="J1180" s="36" t="s">
        <v>34</v>
      </c>
      <c r="K1180" s="3"/>
      <c r="L1180" s="3"/>
      <c r="M1180" s="3"/>
    </row>
    <row r="1181" spans="1:13" hidden="1" x14ac:dyDescent="0.2">
      <c r="A1181" s="3" t="s">
        <v>38</v>
      </c>
      <c r="B1181" s="19" t="s">
        <v>39</v>
      </c>
      <c r="C1181" s="3">
        <v>616449</v>
      </c>
      <c r="D1181" s="8" t="s">
        <v>442</v>
      </c>
      <c r="E1181" s="8" t="s">
        <v>443</v>
      </c>
      <c r="F1181" s="12" t="str">
        <f t="shared" ref="F1181:F1212" si="30">D1181&amp;" "&amp;E1181</f>
        <v>Keys Tom</v>
      </c>
      <c r="G1181" s="3">
        <v>721</v>
      </c>
      <c r="H1181" s="8" t="s">
        <v>10</v>
      </c>
      <c r="I1181" s="3">
        <v>3</v>
      </c>
      <c r="J1181" s="36" t="s">
        <v>35</v>
      </c>
      <c r="K1181" s="3"/>
      <c r="L1181" s="3"/>
      <c r="M1181" s="3"/>
    </row>
    <row r="1182" spans="1:13" hidden="1" x14ac:dyDescent="0.2">
      <c r="A1182" s="3" t="s">
        <v>19</v>
      </c>
      <c r="B1182" s="19" t="s">
        <v>14</v>
      </c>
      <c r="C1182" s="3">
        <v>616449</v>
      </c>
      <c r="D1182" s="8" t="s">
        <v>442</v>
      </c>
      <c r="E1182" s="8" t="s">
        <v>443</v>
      </c>
      <c r="F1182" s="12" t="str">
        <f t="shared" si="30"/>
        <v>Keys Tom</v>
      </c>
      <c r="G1182" s="9">
        <v>721</v>
      </c>
      <c r="H1182" s="10" t="s">
        <v>10</v>
      </c>
      <c r="I1182" s="3">
        <v>1</v>
      </c>
      <c r="J1182" s="36" t="s">
        <v>35</v>
      </c>
      <c r="K1182" s="3"/>
      <c r="L1182" s="3"/>
      <c r="M1182" s="3"/>
    </row>
    <row r="1183" spans="1:13" hidden="1" x14ac:dyDescent="0.2">
      <c r="A1183" s="3" t="s">
        <v>36</v>
      </c>
      <c r="B1183" s="3" t="s">
        <v>103</v>
      </c>
      <c r="C1183" s="3">
        <v>616449</v>
      </c>
      <c r="D1183" s="8" t="s">
        <v>442</v>
      </c>
      <c r="E1183" s="8" t="s">
        <v>443</v>
      </c>
      <c r="F1183" s="12" t="str">
        <f t="shared" si="30"/>
        <v>Keys Tom</v>
      </c>
      <c r="G1183" s="3">
        <v>721</v>
      </c>
      <c r="H1183" s="8" t="s">
        <v>10</v>
      </c>
      <c r="I1183" s="3">
        <v>2</v>
      </c>
      <c r="J1183" s="36" t="s">
        <v>35</v>
      </c>
      <c r="K1183" s="3"/>
      <c r="L1183" s="3"/>
      <c r="M1183" s="3"/>
    </row>
    <row r="1184" spans="1:13" hidden="1" x14ac:dyDescent="0.2">
      <c r="A1184" s="3" t="s">
        <v>31</v>
      </c>
      <c r="B1184" s="19" t="s">
        <v>1225</v>
      </c>
      <c r="C1184" s="3">
        <v>616449</v>
      </c>
      <c r="D1184" s="8" t="s">
        <v>442</v>
      </c>
      <c r="E1184" s="8" t="s">
        <v>443</v>
      </c>
      <c r="F1184" s="12" t="str">
        <f t="shared" si="30"/>
        <v>Keys Tom</v>
      </c>
      <c r="G1184" s="6">
        <v>721</v>
      </c>
      <c r="H1184" s="3" t="s">
        <v>10</v>
      </c>
      <c r="I1184" s="3">
        <v>8</v>
      </c>
      <c r="J1184" s="36" t="s">
        <v>35</v>
      </c>
      <c r="K1184" s="3"/>
      <c r="L1184" s="3"/>
      <c r="M1184" s="3"/>
    </row>
    <row r="1185" spans="1:13" hidden="1" x14ac:dyDescent="0.2">
      <c r="A1185" s="3" t="s">
        <v>38</v>
      </c>
      <c r="B1185" s="19" t="s">
        <v>39</v>
      </c>
      <c r="C1185" s="3">
        <v>616449</v>
      </c>
      <c r="D1185" s="8" t="s">
        <v>442</v>
      </c>
      <c r="E1185" s="8" t="s">
        <v>443</v>
      </c>
      <c r="F1185" s="12" t="str">
        <f t="shared" si="30"/>
        <v>Keys Tom</v>
      </c>
      <c r="G1185" s="3">
        <v>721</v>
      </c>
      <c r="H1185" s="8" t="s">
        <v>10</v>
      </c>
      <c r="I1185" s="3">
        <v>1</v>
      </c>
      <c r="J1185" s="36" t="s">
        <v>18</v>
      </c>
      <c r="K1185" s="3"/>
      <c r="L1185" s="3"/>
      <c r="M1185" s="3"/>
    </row>
    <row r="1186" spans="1:13" hidden="1" x14ac:dyDescent="0.2">
      <c r="A1186" s="3" t="s">
        <v>31</v>
      </c>
      <c r="B1186" s="19" t="s">
        <v>1225</v>
      </c>
      <c r="C1186" s="6">
        <v>616449</v>
      </c>
      <c r="D1186" s="7" t="s">
        <v>442</v>
      </c>
      <c r="E1186" s="7" t="s">
        <v>443</v>
      </c>
      <c r="F1186" s="12" t="str">
        <f t="shared" si="30"/>
        <v>Keys Tom</v>
      </c>
      <c r="G1186" s="3">
        <v>721</v>
      </c>
      <c r="H1186" s="8" t="s">
        <v>10</v>
      </c>
      <c r="I1186" s="6">
        <v>12</v>
      </c>
      <c r="J1186" s="37" t="s">
        <v>18</v>
      </c>
      <c r="K1186" s="3"/>
      <c r="L1186" s="3"/>
      <c r="M1186" s="3"/>
    </row>
    <row r="1187" spans="1:13" hidden="1" x14ac:dyDescent="0.2">
      <c r="A1187" s="3" t="s">
        <v>38</v>
      </c>
      <c r="B1187" s="19" t="s">
        <v>39</v>
      </c>
      <c r="C1187" s="3">
        <v>616449</v>
      </c>
      <c r="D1187" s="8" t="s">
        <v>442</v>
      </c>
      <c r="E1187" s="8" t="s">
        <v>443</v>
      </c>
      <c r="F1187" s="12" t="str">
        <f t="shared" si="30"/>
        <v>Keys Tom</v>
      </c>
      <c r="G1187" s="3">
        <v>721</v>
      </c>
      <c r="H1187" s="8" t="s">
        <v>10</v>
      </c>
      <c r="I1187" s="3">
        <v>2</v>
      </c>
      <c r="J1187" s="36" t="s">
        <v>17</v>
      </c>
      <c r="K1187" s="3"/>
      <c r="L1187" s="3"/>
      <c r="M1187" s="3"/>
    </row>
    <row r="1188" spans="1:13" hidden="1" x14ac:dyDescent="0.2">
      <c r="A1188" s="3" t="s">
        <v>60</v>
      </c>
      <c r="B1188" s="3" t="s">
        <v>103</v>
      </c>
      <c r="C1188" s="6">
        <v>616449</v>
      </c>
      <c r="D1188" s="7" t="s">
        <v>442</v>
      </c>
      <c r="E1188" s="7" t="s">
        <v>443</v>
      </c>
      <c r="F1188" s="12" t="str">
        <f t="shared" si="30"/>
        <v>Keys Tom</v>
      </c>
      <c r="G1188" s="6">
        <v>721</v>
      </c>
      <c r="H1188" s="7" t="s">
        <v>10</v>
      </c>
      <c r="I1188" s="6">
        <v>7</v>
      </c>
      <c r="J1188" s="36" t="s">
        <v>17</v>
      </c>
      <c r="K1188" s="3"/>
      <c r="L1188" s="3"/>
      <c r="M1188" s="3"/>
    </row>
    <row r="1189" spans="1:13" hidden="1" x14ac:dyDescent="0.2">
      <c r="A1189" s="3" t="s">
        <v>31</v>
      </c>
      <c r="B1189" s="19" t="s">
        <v>1225</v>
      </c>
      <c r="C1189" s="6">
        <v>616449</v>
      </c>
      <c r="D1189" s="7" t="s">
        <v>442</v>
      </c>
      <c r="E1189" s="7" t="s">
        <v>443</v>
      </c>
      <c r="F1189" s="12" t="str">
        <f t="shared" si="30"/>
        <v>Keys Tom</v>
      </c>
      <c r="G1189" s="3">
        <v>721</v>
      </c>
      <c r="H1189" s="8" t="s">
        <v>10</v>
      </c>
      <c r="I1189" s="6">
        <v>2</v>
      </c>
      <c r="J1189" s="36" t="s">
        <v>17</v>
      </c>
      <c r="K1189" s="3"/>
      <c r="L1189" s="3"/>
      <c r="M1189" s="3"/>
    </row>
    <row r="1190" spans="1:13" hidden="1" x14ac:dyDescent="0.2">
      <c r="A1190" s="1" t="s">
        <v>13</v>
      </c>
      <c r="B1190" s="4" t="s">
        <v>14</v>
      </c>
      <c r="C1190" s="3">
        <v>616451</v>
      </c>
      <c r="D1190" s="8" t="s">
        <v>442</v>
      </c>
      <c r="E1190" s="8" t="s">
        <v>443</v>
      </c>
      <c r="F1190" s="12" t="str">
        <f t="shared" si="30"/>
        <v>Keys Tom</v>
      </c>
      <c r="G1190" s="3">
        <v>721</v>
      </c>
      <c r="H1190" s="8" t="s">
        <v>10</v>
      </c>
      <c r="I1190" s="1">
        <v>2</v>
      </c>
      <c r="J1190" s="40" t="s">
        <v>62</v>
      </c>
      <c r="K1190" s="1"/>
      <c r="L1190" s="3"/>
      <c r="M1190" s="1"/>
    </row>
    <row r="1191" spans="1:13" hidden="1" x14ac:dyDescent="0.2">
      <c r="A1191" s="1" t="s">
        <v>58</v>
      </c>
      <c r="B1191" s="19" t="s">
        <v>104</v>
      </c>
      <c r="C1191" s="3">
        <v>616450</v>
      </c>
      <c r="D1191" s="8" t="s">
        <v>442</v>
      </c>
      <c r="E1191" s="8" t="s">
        <v>443</v>
      </c>
      <c r="F1191" s="12" t="str">
        <f t="shared" si="30"/>
        <v>Keys Tom</v>
      </c>
      <c r="G1191" s="3">
        <v>721</v>
      </c>
      <c r="H1191" s="8" t="s">
        <v>10</v>
      </c>
      <c r="I1191" s="1">
        <v>2</v>
      </c>
      <c r="J1191" s="40" t="s">
        <v>62</v>
      </c>
      <c r="K1191" s="1"/>
      <c r="L1191" s="1"/>
      <c r="M1191" s="3"/>
    </row>
    <row r="1192" spans="1:13" hidden="1" x14ac:dyDescent="0.2">
      <c r="A1192" s="1" t="s">
        <v>60</v>
      </c>
      <c r="B1192" s="3" t="s">
        <v>103</v>
      </c>
      <c r="C1192" s="3">
        <v>616449</v>
      </c>
      <c r="D1192" s="8" t="s">
        <v>442</v>
      </c>
      <c r="E1192" s="8" t="s">
        <v>443</v>
      </c>
      <c r="F1192" s="12" t="str">
        <f t="shared" si="30"/>
        <v>Keys Tom</v>
      </c>
      <c r="G1192" s="9">
        <v>721</v>
      </c>
      <c r="H1192" s="10" t="s">
        <v>10</v>
      </c>
      <c r="I1192" s="1">
        <v>6</v>
      </c>
      <c r="J1192" s="40" t="s">
        <v>62</v>
      </c>
      <c r="K1192" s="1"/>
      <c r="L1192" s="3"/>
      <c r="M1192" s="3"/>
    </row>
    <row r="1193" spans="1:13" hidden="1" x14ac:dyDescent="0.2">
      <c r="A1193" s="1" t="s">
        <v>31</v>
      </c>
      <c r="B1193" s="19" t="s">
        <v>1225</v>
      </c>
      <c r="C1193" s="3">
        <v>616452</v>
      </c>
      <c r="D1193" s="8" t="s">
        <v>442</v>
      </c>
      <c r="E1193" s="8" t="s">
        <v>443</v>
      </c>
      <c r="F1193" s="12" t="str">
        <f t="shared" si="30"/>
        <v>Keys Tom</v>
      </c>
      <c r="G1193" s="3">
        <v>721</v>
      </c>
      <c r="H1193" s="8" t="s">
        <v>10</v>
      </c>
      <c r="I1193" s="1">
        <v>1</v>
      </c>
      <c r="J1193" s="40" t="s">
        <v>62</v>
      </c>
      <c r="K1193" s="1"/>
      <c r="L1193" s="3"/>
      <c r="M1193" s="3"/>
    </row>
    <row r="1194" spans="1:13" hidden="1" x14ac:dyDescent="0.2">
      <c r="A1194" s="31" t="s">
        <v>1268</v>
      </c>
      <c r="B1194" s="32" t="s">
        <v>14</v>
      </c>
      <c r="C1194" s="32">
        <v>616449</v>
      </c>
      <c r="D1194" s="33" t="s">
        <v>442</v>
      </c>
      <c r="E1194" s="8" t="s">
        <v>443</v>
      </c>
      <c r="F1194" s="12" t="str">
        <f t="shared" si="30"/>
        <v>Keys Tom</v>
      </c>
      <c r="G1194" s="32">
        <v>721</v>
      </c>
      <c r="H1194" s="33" t="s">
        <v>10</v>
      </c>
      <c r="I1194" s="32">
        <v>2</v>
      </c>
      <c r="J1194" s="38" t="s">
        <v>1324</v>
      </c>
      <c r="K1194" s="32"/>
      <c r="L1194" s="3"/>
      <c r="M1194" s="3"/>
    </row>
    <row r="1195" spans="1:13" hidden="1" x14ac:dyDescent="0.2">
      <c r="A1195" s="31" t="s">
        <v>1267</v>
      </c>
      <c r="B1195" s="19" t="s">
        <v>104</v>
      </c>
      <c r="C1195" s="32">
        <v>616449</v>
      </c>
      <c r="D1195" s="33" t="s">
        <v>442</v>
      </c>
      <c r="E1195" s="8" t="s">
        <v>443</v>
      </c>
      <c r="F1195" s="12" t="str">
        <f t="shared" si="30"/>
        <v>Keys Tom</v>
      </c>
      <c r="G1195" s="32">
        <v>721</v>
      </c>
      <c r="H1195" s="33" t="s">
        <v>10</v>
      </c>
      <c r="I1195" s="32">
        <v>1</v>
      </c>
      <c r="J1195" s="38" t="s">
        <v>1324</v>
      </c>
      <c r="K1195" s="32"/>
      <c r="L1195" s="3"/>
      <c r="M1195" s="3"/>
    </row>
    <row r="1196" spans="1:13" hidden="1" x14ac:dyDescent="0.2">
      <c r="A1196" s="31" t="s">
        <v>1266</v>
      </c>
      <c r="B1196" s="3" t="s">
        <v>103</v>
      </c>
      <c r="C1196" s="32">
        <v>616449</v>
      </c>
      <c r="D1196" s="33" t="s">
        <v>442</v>
      </c>
      <c r="E1196" s="8" t="s">
        <v>443</v>
      </c>
      <c r="F1196" s="12" t="str">
        <f t="shared" si="30"/>
        <v>Keys Tom</v>
      </c>
      <c r="G1196" s="32">
        <v>721</v>
      </c>
      <c r="H1196" s="33" t="s">
        <v>10</v>
      </c>
      <c r="I1196" s="32">
        <v>6</v>
      </c>
      <c r="J1196" s="38" t="s">
        <v>1324</v>
      </c>
      <c r="K1196" s="32"/>
      <c r="L1196" s="3"/>
      <c r="M1196" s="3"/>
    </row>
    <row r="1197" spans="1:13" hidden="1" x14ac:dyDescent="0.2">
      <c r="A1197" s="3" t="s">
        <v>19</v>
      </c>
      <c r="B1197" s="19" t="s">
        <v>14</v>
      </c>
      <c r="C1197" s="3">
        <v>727819</v>
      </c>
      <c r="D1197" s="8" t="s">
        <v>445</v>
      </c>
      <c r="E1197" s="8" t="s">
        <v>446</v>
      </c>
      <c r="F1197" s="12" t="str">
        <f t="shared" si="30"/>
        <v>Khan Imran</v>
      </c>
      <c r="G1197" s="3">
        <v>721</v>
      </c>
      <c r="H1197" s="8" t="s">
        <v>10</v>
      </c>
      <c r="I1197" s="3">
        <v>2</v>
      </c>
      <c r="J1197" s="36" t="s">
        <v>34</v>
      </c>
      <c r="K1197" s="3"/>
      <c r="L1197" s="3"/>
      <c r="M1197" s="3"/>
    </row>
    <row r="1198" spans="1:13" hidden="1" x14ac:dyDescent="0.2">
      <c r="A1198" s="3" t="s">
        <v>19</v>
      </c>
      <c r="B1198" s="19" t="s">
        <v>14</v>
      </c>
      <c r="C1198" s="3">
        <v>581366</v>
      </c>
      <c r="D1198" s="8" t="s">
        <v>445</v>
      </c>
      <c r="E1198" s="8" t="s">
        <v>447</v>
      </c>
      <c r="F1198" s="12" t="str">
        <f t="shared" si="30"/>
        <v>Khan Shahram</v>
      </c>
      <c r="G1198" s="3">
        <v>721</v>
      </c>
      <c r="H1198" s="8" t="s">
        <v>10</v>
      </c>
      <c r="I1198" s="3">
        <v>13</v>
      </c>
      <c r="J1198" s="36" t="s">
        <v>34</v>
      </c>
      <c r="K1198" s="3"/>
      <c r="L1198" s="3"/>
      <c r="M1198" s="3"/>
    </row>
    <row r="1199" spans="1:13" hidden="1" x14ac:dyDescent="0.2">
      <c r="A1199" s="3" t="s">
        <v>13</v>
      </c>
      <c r="B1199" s="19" t="s">
        <v>14</v>
      </c>
      <c r="C1199" s="6">
        <v>990230</v>
      </c>
      <c r="D1199" s="7" t="s">
        <v>448</v>
      </c>
      <c r="E1199" s="7" t="s">
        <v>449</v>
      </c>
      <c r="F1199" s="12" t="str">
        <f t="shared" si="30"/>
        <v>Killmister Hugh</v>
      </c>
      <c r="G1199" s="9">
        <v>721</v>
      </c>
      <c r="H1199" s="10" t="s">
        <v>10</v>
      </c>
      <c r="I1199" s="6">
        <v>16</v>
      </c>
      <c r="J1199" s="36" t="s">
        <v>17</v>
      </c>
      <c r="K1199" s="3"/>
      <c r="L1199" s="3"/>
      <c r="M1199" s="3"/>
    </row>
    <row r="1200" spans="1:13" x14ac:dyDescent="0.2">
      <c r="A1200" s="3"/>
      <c r="B1200" s="19" t="s">
        <v>14</v>
      </c>
      <c r="C1200" s="3"/>
      <c r="D1200" s="3" t="s">
        <v>519</v>
      </c>
      <c r="E1200" s="3" t="s">
        <v>520</v>
      </c>
      <c r="F1200" s="12" t="str">
        <f t="shared" si="30"/>
        <v>McDonald Ian</v>
      </c>
      <c r="G1200" s="9">
        <v>721</v>
      </c>
      <c r="H1200" s="10" t="s">
        <v>10</v>
      </c>
      <c r="I1200" s="3">
        <v>5</v>
      </c>
      <c r="J1200" s="36" t="s">
        <v>26</v>
      </c>
      <c r="K1200" s="3"/>
      <c r="L1200" s="3"/>
      <c r="M1200" s="3"/>
    </row>
    <row r="1201" spans="1:13" x14ac:dyDescent="0.2">
      <c r="A1201" s="3"/>
      <c r="B1201" s="19" t="s">
        <v>14</v>
      </c>
      <c r="C1201" s="3"/>
      <c r="D1201" s="3" t="s">
        <v>522</v>
      </c>
      <c r="E1201" s="3" t="s">
        <v>223</v>
      </c>
      <c r="F1201" s="12" t="str">
        <f t="shared" si="30"/>
        <v>McKean P</v>
      </c>
      <c r="G1201" s="3">
        <v>721</v>
      </c>
      <c r="H1201" s="8" t="s">
        <v>10</v>
      </c>
      <c r="I1201" s="3">
        <v>1</v>
      </c>
      <c r="J1201" s="36" t="s">
        <v>26</v>
      </c>
      <c r="K1201" s="3"/>
      <c r="L1201" s="3"/>
      <c r="M1201" s="3"/>
    </row>
    <row r="1202" spans="1:13" hidden="1" x14ac:dyDescent="0.2">
      <c r="A1202" s="3" t="s">
        <v>111</v>
      </c>
      <c r="B1202" s="19" t="s">
        <v>104</v>
      </c>
      <c r="C1202" s="3">
        <v>572762</v>
      </c>
      <c r="D1202" s="3" t="s">
        <v>450</v>
      </c>
      <c r="E1202" s="3" t="s">
        <v>143</v>
      </c>
      <c r="F1202" s="12" t="str">
        <f t="shared" si="30"/>
        <v>Kilner Michael</v>
      </c>
      <c r="G1202" s="3">
        <v>721</v>
      </c>
      <c r="H1202" s="8" t="s">
        <v>10</v>
      </c>
      <c r="I1202" s="8">
        <v>4</v>
      </c>
      <c r="J1202" s="36" t="s">
        <v>30</v>
      </c>
      <c r="K1202" s="3"/>
      <c r="L1202" s="3"/>
      <c r="M1202" s="3"/>
    </row>
    <row r="1203" spans="1:13" hidden="1" x14ac:dyDescent="0.2">
      <c r="A1203" s="16" t="s">
        <v>102</v>
      </c>
      <c r="B1203" s="3" t="s">
        <v>103</v>
      </c>
      <c r="C1203" s="3">
        <v>572762</v>
      </c>
      <c r="D1203" s="3" t="s">
        <v>450</v>
      </c>
      <c r="E1203" s="3" t="s">
        <v>143</v>
      </c>
      <c r="F1203" s="12" t="str">
        <f t="shared" si="30"/>
        <v>Kilner Michael</v>
      </c>
      <c r="G1203" s="3">
        <v>721</v>
      </c>
      <c r="H1203" s="8" t="s">
        <v>10</v>
      </c>
      <c r="I1203" s="8">
        <v>5</v>
      </c>
      <c r="J1203" s="36" t="s">
        <v>30</v>
      </c>
      <c r="K1203" s="3"/>
      <c r="L1203" s="3"/>
      <c r="M1203" s="3"/>
    </row>
    <row r="1204" spans="1:13" hidden="1" x14ac:dyDescent="0.2">
      <c r="A1204" s="3"/>
      <c r="B1204" s="22" t="s">
        <v>104</v>
      </c>
      <c r="C1204" s="3">
        <v>572762</v>
      </c>
      <c r="D1204" s="3" t="s">
        <v>450</v>
      </c>
      <c r="E1204" s="3" t="s">
        <v>143</v>
      </c>
      <c r="F1204" s="12" t="str">
        <f t="shared" si="30"/>
        <v>Kilner Michael</v>
      </c>
      <c r="G1204" s="3">
        <v>721</v>
      </c>
      <c r="H1204" s="8" t="s">
        <v>10</v>
      </c>
      <c r="I1204" s="3">
        <v>3</v>
      </c>
      <c r="J1204" s="36" t="s">
        <v>105</v>
      </c>
      <c r="K1204" s="3"/>
      <c r="L1204" s="1"/>
      <c r="M1204" s="1"/>
    </row>
    <row r="1205" spans="1:13" hidden="1" x14ac:dyDescent="0.2">
      <c r="A1205" s="3"/>
      <c r="B1205" s="3" t="s">
        <v>103</v>
      </c>
      <c r="C1205" s="3">
        <v>572762</v>
      </c>
      <c r="D1205" s="3" t="s">
        <v>450</v>
      </c>
      <c r="E1205" s="3" t="s">
        <v>143</v>
      </c>
      <c r="F1205" s="12" t="str">
        <f t="shared" si="30"/>
        <v>Kilner Michael</v>
      </c>
      <c r="G1205" s="3">
        <v>721</v>
      </c>
      <c r="H1205" s="8" t="s">
        <v>10</v>
      </c>
      <c r="I1205" s="3">
        <v>10</v>
      </c>
      <c r="J1205" s="36" t="s">
        <v>105</v>
      </c>
      <c r="K1205" s="3"/>
      <c r="L1205" s="3"/>
      <c r="M1205" s="3"/>
    </row>
    <row r="1206" spans="1:13" hidden="1" x14ac:dyDescent="0.2">
      <c r="A1206" s="3" t="s">
        <v>36</v>
      </c>
      <c r="B1206" s="3" t="s">
        <v>103</v>
      </c>
      <c r="C1206" s="3">
        <v>572762</v>
      </c>
      <c r="D1206" s="8" t="s">
        <v>450</v>
      </c>
      <c r="E1206" s="8" t="s">
        <v>143</v>
      </c>
      <c r="F1206" s="12" t="str">
        <f t="shared" si="30"/>
        <v>Kilner Michael</v>
      </c>
      <c r="G1206" s="6">
        <v>721</v>
      </c>
      <c r="H1206" s="7" t="s">
        <v>10</v>
      </c>
      <c r="I1206" s="3">
        <v>8</v>
      </c>
      <c r="J1206" s="36" t="s">
        <v>28</v>
      </c>
      <c r="K1206" s="3"/>
      <c r="L1206" s="3"/>
      <c r="M1206" s="3"/>
    </row>
    <row r="1207" spans="1:13" hidden="1" x14ac:dyDescent="0.2">
      <c r="A1207" s="3" t="s">
        <v>38</v>
      </c>
      <c r="B1207" s="19" t="s">
        <v>39</v>
      </c>
      <c r="C1207" s="3">
        <v>572762</v>
      </c>
      <c r="D1207" s="8" t="s">
        <v>450</v>
      </c>
      <c r="E1207" s="8" t="s">
        <v>143</v>
      </c>
      <c r="F1207" s="12" t="str">
        <f t="shared" si="30"/>
        <v>Kilner Michael</v>
      </c>
      <c r="G1207" s="3">
        <v>721</v>
      </c>
      <c r="H1207" s="8" t="s">
        <v>10</v>
      </c>
      <c r="I1207" s="3">
        <v>1</v>
      </c>
      <c r="J1207" s="36" t="s">
        <v>34</v>
      </c>
      <c r="K1207" s="3"/>
      <c r="L1207" s="3"/>
      <c r="M1207" s="3"/>
    </row>
    <row r="1208" spans="1:13" hidden="1" x14ac:dyDescent="0.2">
      <c r="A1208" s="3" t="s">
        <v>43</v>
      </c>
      <c r="B1208" s="19" t="s">
        <v>104</v>
      </c>
      <c r="C1208" s="3">
        <v>572762</v>
      </c>
      <c r="D1208" s="8" t="s">
        <v>450</v>
      </c>
      <c r="E1208" s="8" t="s">
        <v>143</v>
      </c>
      <c r="F1208" s="12" t="str">
        <f t="shared" si="30"/>
        <v>Kilner Michael</v>
      </c>
      <c r="G1208" s="3">
        <v>721</v>
      </c>
      <c r="H1208" s="8" t="s">
        <v>10</v>
      </c>
      <c r="I1208" s="3">
        <v>2</v>
      </c>
      <c r="J1208" s="36" t="s">
        <v>34</v>
      </c>
      <c r="K1208" s="3"/>
      <c r="L1208" s="3"/>
      <c r="M1208" s="3"/>
    </row>
    <row r="1209" spans="1:13" hidden="1" x14ac:dyDescent="0.2">
      <c r="A1209" s="3" t="s">
        <v>36</v>
      </c>
      <c r="B1209" s="3" t="s">
        <v>103</v>
      </c>
      <c r="C1209" s="3">
        <v>572762</v>
      </c>
      <c r="D1209" s="8" t="s">
        <v>450</v>
      </c>
      <c r="E1209" s="8" t="s">
        <v>143</v>
      </c>
      <c r="F1209" s="12" t="str">
        <f t="shared" si="30"/>
        <v>Kilner Michael</v>
      </c>
      <c r="G1209" s="3">
        <v>721</v>
      </c>
      <c r="H1209" s="8" t="s">
        <v>10</v>
      </c>
      <c r="I1209" s="3">
        <v>12</v>
      </c>
      <c r="J1209" s="36" t="s">
        <v>34</v>
      </c>
      <c r="K1209" s="3"/>
      <c r="L1209" s="3"/>
      <c r="M1209" s="3"/>
    </row>
    <row r="1210" spans="1:13" hidden="1" x14ac:dyDescent="0.2">
      <c r="A1210" s="3" t="s">
        <v>38</v>
      </c>
      <c r="B1210" s="19" t="s">
        <v>39</v>
      </c>
      <c r="C1210" s="3">
        <v>572762</v>
      </c>
      <c r="D1210" s="8" t="s">
        <v>450</v>
      </c>
      <c r="E1210" s="8" t="s">
        <v>143</v>
      </c>
      <c r="F1210" s="12" t="str">
        <f t="shared" si="30"/>
        <v>Kilner Michael</v>
      </c>
      <c r="G1210" s="3">
        <v>721</v>
      </c>
      <c r="H1210" s="8" t="s">
        <v>10</v>
      </c>
      <c r="I1210" s="3">
        <v>2</v>
      </c>
      <c r="J1210" s="36" t="s">
        <v>35</v>
      </c>
      <c r="K1210" s="3"/>
      <c r="L1210" s="3"/>
      <c r="M1210" s="3"/>
    </row>
    <row r="1211" spans="1:13" hidden="1" x14ac:dyDescent="0.2">
      <c r="A1211" s="3" t="s">
        <v>19</v>
      </c>
      <c r="B1211" s="19" t="s">
        <v>14</v>
      </c>
      <c r="C1211" s="3">
        <v>572762</v>
      </c>
      <c r="D1211" s="8" t="s">
        <v>450</v>
      </c>
      <c r="E1211" s="8" t="s">
        <v>143</v>
      </c>
      <c r="F1211" s="12" t="str">
        <f t="shared" si="30"/>
        <v>Kilner Michael</v>
      </c>
      <c r="G1211" s="3">
        <v>721</v>
      </c>
      <c r="H1211" s="8" t="s">
        <v>10</v>
      </c>
      <c r="I1211" s="3">
        <v>3</v>
      </c>
      <c r="J1211" s="36" t="s">
        <v>35</v>
      </c>
      <c r="K1211" s="3"/>
      <c r="L1211" s="3"/>
      <c r="M1211" s="3"/>
    </row>
    <row r="1212" spans="1:13" hidden="1" x14ac:dyDescent="0.2">
      <c r="A1212" s="3" t="s">
        <v>45</v>
      </c>
      <c r="B1212" s="19" t="s">
        <v>104</v>
      </c>
      <c r="C1212" s="3">
        <v>572762</v>
      </c>
      <c r="D1212" s="8" t="s">
        <v>450</v>
      </c>
      <c r="E1212" s="8" t="s">
        <v>143</v>
      </c>
      <c r="F1212" s="12" t="str">
        <f t="shared" si="30"/>
        <v>Kilner Michael</v>
      </c>
      <c r="G1212" s="3">
        <v>721</v>
      </c>
      <c r="H1212" s="8" t="s">
        <v>10</v>
      </c>
      <c r="I1212" s="3">
        <v>1</v>
      </c>
      <c r="J1212" s="36" t="s">
        <v>35</v>
      </c>
      <c r="K1212" s="3"/>
      <c r="L1212" s="3"/>
      <c r="M1212" s="3"/>
    </row>
    <row r="1213" spans="1:13" hidden="1" x14ac:dyDescent="0.2">
      <c r="A1213" s="3" t="s">
        <v>36</v>
      </c>
      <c r="B1213" s="3" t="s">
        <v>103</v>
      </c>
      <c r="C1213" s="3">
        <v>572762</v>
      </c>
      <c r="D1213" s="8" t="s">
        <v>450</v>
      </c>
      <c r="E1213" s="8" t="s">
        <v>143</v>
      </c>
      <c r="F1213" s="12" t="str">
        <f t="shared" ref="F1213:F1244" si="31">D1213&amp;" "&amp;E1213</f>
        <v>Kilner Michael</v>
      </c>
      <c r="G1213" s="6">
        <v>721</v>
      </c>
      <c r="H1213" s="3" t="s">
        <v>10</v>
      </c>
      <c r="I1213" s="3">
        <v>10</v>
      </c>
      <c r="J1213" s="36" t="s">
        <v>35</v>
      </c>
      <c r="K1213" s="3"/>
      <c r="L1213" s="3"/>
      <c r="M1213" s="3"/>
    </row>
    <row r="1214" spans="1:13" hidden="1" x14ac:dyDescent="0.2">
      <c r="A1214" s="3" t="s">
        <v>13</v>
      </c>
      <c r="B1214" s="19" t="s">
        <v>14</v>
      </c>
      <c r="C1214" s="9">
        <v>572762</v>
      </c>
      <c r="D1214" s="10" t="s">
        <v>450</v>
      </c>
      <c r="E1214" s="10" t="s">
        <v>143</v>
      </c>
      <c r="F1214" s="12" t="str">
        <f t="shared" si="31"/>
        <v>Kilner Michael</v>
      </c>
      <c r="G1214" s="9">
        <v>721</v>
      </c>
      <c r="H1214" s="10" t="s">
        <v>10</v>
      </c>
      <c r="I1214" s="9">
        <v>1</v>
      </c>
      <c r="J1214" s="37" t="s">
        <v>18</v>
      </c>
      <c r="K1214" s="3"/>
      <c r="L1214" s="3"/>
      <c r="M1214" s="3"/>
    </row>
    <row r="1215" spans="1:13" hidden="1" x14ac:dyDescent="0.2">
      <c r="A1215" s="3" t="s">
        <v>56</v>
      </c>
      <c r="B1215" s="19" t="s">
        <v>104</v>
      </c>
      <c r="C1215" s="9">
        <v>572762</v>
      </c>
      <c r="D1215" s="10" t="s">
        <v>450</v>
      </c>
      <c r="E1215" s="10" t="s">
        <v>143</v>
      </c>
      <c r="F1215" s="12" t="str">
        <f t="shared" si="31"/>
        <v>Kilner Michael</v>
      </c>
      <c r="G1215" s="3">
        <v>721</v>
      </c>
      <c r="H1215" s="8" t="s">
        <v>10</v>
      </c>
      <c r="I1215" s="9">
        <v>1</v>
      </c>
      <c r="J1215" s="37" t="s">
        <v>18</v>
      </c>
      <c r="K1215" s="3"/>
      <c r="L1215" s="3"/>
      <c r="M1215" s="1"/>
    </row>
    <row r="1216" spans="1:13" hidden="1" x14ac:dyDescent="0.2">
      <c r="A1216" s="3" t="s">
        <v>101</v>
      </c>
      <c r="B1216" s="3" t="s">
        <v>103</v>
      </c>
      <c r="C1216" s="9">
        <v>572762</v>
      </c>
      <c r="D1216" s="10" t="s">
        <v>450</v>
      </c>
      <c r="E1216" s="10" t="s">
        <v>143</v>
      </c>
      <c r="F1216" s="12" t="str">
        <f t="shared" si="31"/>
        <v>Kilner Michael</v>
      </c>
      <c r="G1216" s="3">
        <v>721</v>
      </c>
      <c r="H1216" s="8" t="s">
        <v>10</v>
      </c>
      <c r="I1216" s="9">
        <v>10</v>
      </c>
      <c r="J1216" s="37" t="s">
        <v>18</v>
      </c>
      <c r="K1216" s="3"/>
      <c r="L1216" s="3"/>
      <c r="M1216" s="3"/>
    </row>
    <row r="1217" spans="1:13" hidden="1" x14ac:dyDescent="0.2">
      <c r="A1217" s="3" t="s">
        <v>38</v>
      </c>
      <c r="B1217" s="19" t="s">
        <v>39</v>
      </c>
      <c r="C1217" s="3">
        <v>572762</v>
      </c>
      <c r="D1217" s="8" t="s">
        <v>450</v>
      </c>
      <c r="E1217" s="8" t="s">
        <v>143</v>
      </c>
      <c r="F1217" s="12" t="str">
        <f t="shared" si="31"/>
        <v>Kilner Michael</v>
      </c>
      <c r="G1217" s="3">
        <v>721</v>
      </c>
      <c r="H1217" s="8" t="s">
        <v>10</v>
      </c>
      <c r="I1217" s="3">
        <v>4</v>
      </c>
      <c r="J1217" s="36" t="s">
        <v>17</v>
      </c>
      <c r="K1217" s="3"/>
      <c r="L1217" s="3"/>
      <c r="M1217" s="3"/>
    </row>
    <row r="1218" spans="1:13" hidden="1" x14ac:dyDescent="0.2">
      <c r="A1218" s="3" t="s">
        <v>58</v>
      </c>
      <c r="B1218" s="19" t="s">
        <v>104</v>
      </c>
      <c r="C1218" s="6">
        <v>572762</v>
      </c>
      <c r="D1218" s="7" t="s">
        <v>450</v>
      </c>
      <c r="E1218" s="7" t="s">
        <v>143</v>
      </c>
      <c r="F1218" s="12" t="str">
        <f t="shared" si="31"/>
        <v>Kilner Michael</v>
      </c>
      <c r="G1218" s="9">
        <v>721</v>
      </c>
      <c r="H1218" s="10" t="s">
        <v>10</v>
      </c>
      <c r="I1218" s="6">
        <v>7</v>
      </c>
      <c r="J1218" s="36" t="s">
        <v>17</v>
      </c>
      <c r="K1218" s="3"/>
      <c r="L1218" s="3"/>
      <c r="M1218" s="3"/>
    </row>
    <row r="1219" spans="1:13" hidden="1" x14ac:dyDescent="0.2">
      <c r="A1219" s="3" t="s">
        <v>60</v>
      </c>
      <c r="B1219" s="3" t="s">
        <v>103</v>
      </c>
      <c r="C1219" s="6">
        <v>572762</v>
      </c>
      <c r="D1219" s="7" t="s">
        <v>450</v>
      </c>
      <c r="E1219" s="7" t="s">
        <v>143</v>
      </c>
      <c r="F1219" s="12" t="str">
        <f t="shared" si="31"/>
        <v>Kilner Michael</v>
      </c>
      <c r="G1219" s="3">
        <v>721</v>
      </c>
      <c r="H1219" s="8" t="s">
        <v>10</v>
      </c>
      <c r="I1219" s="6">
        <v>6</v>
      </c>
      <c r="J1219" s="36" t="s">
        <v>17</v>
      </c>
      <c r="K1219" s="3"/>
      <c r="L1219" s="3"/>
      <c r="M1219" s="3"/>
    </row>
    <row r="1220" spans="1:13" hidden="1" x14ac:dyDescent="0.2">
      <c r="A1220" s="1" t="s">
        <v>107</v>
      </c>
      <c r="B1220" s="4" t="s">
        <v>39</v>
      </c>
      <c r="C1220" s="3">
        <v>572762</v>
      </c>
      <c r="D1220" s="2" t="s">
        <v>450</v>
      </c>
      <c r="E1220" s="3" t="s">
        <v>143</v>
      </c>
      <c r="F1220" s="12" t="str">
        <f t="shared" si="31"/>
        <v>Kilner Michael</v>
      </c>
      <c r="G1220" s="9">
        <v>721</v>
      </c>
      <c r="H1220" s="10" t="s">
        <v>10</v>
      </c>
      <c r="I1220" s="1">
        <v>4</v>
      </c>
      <c r="J1220" s="40" t="s">
        <v>62</v>
      </c>
      <c r="K1220" s="1"/>
      <c r="L1220" s="3"/>
      <c r="M1220" s="3"/>
    </row>
    <row r="1221" spans="1:13" hidden="1" x14ac:dyDescent="0.2">
      <c r="A1221" s="1" t="s">
        <v>58</v>
      </c>
      <c r="B1221" s="19" t="s">
        <v>104</v>
      </c>
      <c r="C1221" s="3">
        <v>572762</v>
      </c>
      <c r="D1221" s="2" t="s">
        <v>450</v>
      </c>
      <c r="E1221" s="3" t="s">
        <v>143</v>
      </c>
      <c r="F1221" s="12" t="str">
        <f t="shared" si="31"/>
        <v>Kilner Michael</v>
      </c>
      <c r="G1221" s="3">
        <v>721</v>
      </c>
      <c r="H1221" s="8" t="s">
        <v>10</v>
      </c>
      <c r="I1221" s="1">
        <v>1</v>
      </c>
      <c r="J1221" s="40" t="s">
        <v>62</v>
      </c>
      <c r="K1221" s="1"/>
      <c r="L1221" s="3"/>
      <c r="M1221" s="3"/>
    </row>
    <row r="1222" spans="1:13" hidden="1" x14ac:dyDescent="0.2">
      <c r="A1222" s="1" t="s">
        <v>60</v>
      </c>
      <c r="B1222" s="3" t="s">
        <v>103</v>
      </c>
      <c r="C1222" s="3">
        <v>572762</v>
      </c>
      <c r="D1222" s="2" t="s">
        <v>450</v>
      </c>
      <c r="E1222" s="3" t="s">
        <v>143</v>
      </c>
      <c r="F1222" s="12" t="str">
        <f t="shared" si="31"/>
        <v>Kilner Michael</v>
      </c>
      <c r="G1222" s="3">
        <v>721</v>
      </c>
      <c r="H1222" s="8" t="s">
        <v>10</v>
      </c>
      <c r="I1222" s="1">
        <v>11</v>
      </c>
      <c r="J1222" s="40" t="s">
        <v>62</v>
      </c>
      <c r="K1222" s="1"/>
      <c r="L1222" s="3"/>
      <c r="M1222" s="3"/>
    </row>
    <row r="1223" spans="1:13" hidden="1" x14ac:dyDescent="0.2">
      <c r="A1223" s="31" t="s">
        <v>1271</v>
      </c>
      <c r="B1223" s="34" t="s">
        <v>39</v>
      </c>
      <c r="C1223" s="32">
        <v>572762</v>
      </c>
      <c r="D1223" s="33" t="s">
        <v>450</v>
      </c>
      <c r="E1223" s="8" t="s">
        <v>143</v>
      </c>
      <c r="F1223" s="12" t="str">
        <f t="shared" si="31"/>
        <v>Kilner Michael</v>
      </c>
      <c r="G1223" s="32">
        <v>721</v>
      </c>
      <c r="H1223" s="33" t="s">
        <v>10</v>
      </c>
      <c r="I1223" s="32">
        <v>3</v>
      </c>
      <c r="J1223" s="38" t="s">
        <v>1324</v>
      </c>
      <c r="K1223" s="32"/>
      <c r="L1223" s="1"/>
      <c r="M1223" s="3"/>
    </row>
    <row r="1224" spans="1:13" hidden="1" x14ac:dyDescent="0.2">
      <c r="A1224" s="31" t="s">
        <v>1266</v>
      </c>
      <c r="B1224" s="3" t="s">
        <v>103</v>
      </c>
      <c r="C1224" s="32">
        <v>572762</v>
      </c>
      <c r="D1224" s="33" t="s">
        <v>450</v>
      </c>
      <c r="E1224" s="8" t="s">
        <v>143</v>
      </c>
      <c r="F1224" s="12" t="str">
        <f t="shared" si="31"/>
        <v>Kilner Michael</v>
      </c>
      <c r="G1224" s="32">
        <v>721</v>
      </c>
      <c r="H1224" s="33" t="s">
        <v>10</v>
      </c>
      <c r="I1224" s="32">
        <v>9</v>
      </c>
      <c r="J1224" s="38" t="s">
        <v>1324</v>
      </c>
      <c r="K1224" s="32"/>
      <c r="L1224" s="3"/>
      <c r="M1224" s="3"/>
    </row>
    <row r="1225" spans="1:13" hidden="1" x14ac:dyDescent="0.2">
      <c r="A1225" s="3" t="s">
        <v>44</v>
      </c>
      <c r="B1225" s="19" t="s">
        <v>104</v>
      </c>
      <c r="C1225" s="3">
        <v>572763</v>
      </c>
      <c r="D1225" s="3" t="s">
        <v>451</v>
      </c>
      <c r="E1225" s="3" t="s">
        <v>125</v>
      </c>
      <c r="F1225" s="12" t="str">
        <f t="shared" si="31"/>
        <v>Kish Steve</v>
      </c>
      <c r="G1225" s="3">
        <v>721</v>
      </c>
      <c r="H1225" s="8" t="s">
        <v>10</v>
      </c>
      <c r="I1225" s="3">
        <v>2</v>
      </c>
      <c r="J1225" s="36" t="s">
        <v>55</v>
      </c>
      <c r="K1225" s="3" t="s">
        <v>27</v>
      </c>
      <c r="L1225" s="3"/>
      <c r="M1225" s="3"/>
    </row>
    <row r="1226" spans="1:13" hidden="1" x14ac:dyDescent="0.2">
      <c r="A1226" s="3" t="s">
        <v>53</v>
      </c>
      <c r="B1226" s="3" t="s">
        <v>103</v>
      </c>
      <c r="C1226" s="3">
        <v>572763</v>
      </c>
      <c r="D1226" s="3" t="s">
        <v>451</v>
      </c>
      <c r="E1226" s="3" t="s">
        <v>125</v>
      </c>
      <c r="F1226" s="12" t="str">
        <f t="shared" si="31"/>
        <v>Kish Steve</v>
      </c>
      <c r="G1226" s="3">
        <v>721</v>
      </c>
      <c r="H1226" s="8" t="s">
        <v>10</v>
      </c>
      <c r="I1226" s="3">
        <v>2</v>
      </c>
      <c r="J1226" s="36" t="s">
        <v>55</v>
      </c>
      <c r="K1226" s="3" t="s">
        <v>27</v>
      </c>
      <c r="L1226" s="3"/>
      <c r="M1226" s="3"/>
    </row>
    <row r="1227" spans="1:13" hidden="1" x14ac:dyDescent="0.2">
      <c r="A1227" s="3" t="s">
        <v>25</v>
      </c>
      <c r="B1227" s="3" t="s">
        <v>25</v>
      </c>
      <c r="C1227" s="3">
        <v>572763</v>
      </c>
      <c r="D1227" s="3" t="s">
        <v>451</v>
      </c>
      <c r="E1227" s="3" t="s">
        <v>125</v>
      </c>
      <c r="F1227" s="12" t="str">
        <f t="shared" si="31"/>
        <v>Kish Steve</v>
      </c>
      <c r="G1227" s="9">
        <v>721</v>
      </c>
      <c r="H1227" s="10" t="s">
        <v>10</v>
      </c>
      <c r="I1227" s="3">
        <v>6</v>
      </c>
      <c r="J1227" s="36" t="s">
        <v>68</v>
      </c>
      <c r="K1227" s="3"/>
      <c r="L1227" s="3"/>
      <c r="M1227" s="3"/>
    </row>
    <row r="1228" spans="1:13" hidden="1" x14ac:dyDescent="0.2">
      <c r="A1228" s="3" t="s">
        <v>44</v>
      </c>
      <c r="B1228" s="19" t="s">
        <v>104</v>
      </c>
      <c r="C1228" s="3">
        <v>572763</v>
      </c>
      <c r="D1228" s="3" t="s">
        <v>451</v>
      </c>
      <c r="E1228" s="3" t="s">
        <v>125</v>
      </c>
      <c r="F1228" s="12" t="str">
        <f t="shared" si="31"/>
        <v>Kish Steve</v>
      </c>
      <c r="G1228" s="9">
        <v>721</v>
      </c>
      <c r="H1228" s="10" t="s">
        <v>10</v>
      </c>
      <c r="I1228" s="3">
        <v>1</v>
      </c>
      <c r="J1228" s="36" t="s">
        <v>68</v>
      </c>
      <c r="K1228" s="3" t="s">
        <v>27</v>
      </c>
      <c r="L1228" s="3"/>
      <c r="M1228" s="3"/>
    </row>
    <row r="1229" spans="1:13" hidden="1" x14ac:dyDescent="0.2">
      <c r="A1229" s="3" t="s">
        <v>37</v>
      </c>
      <c r="B1229" s="3" t="s">
        <v>103</v>
      </c>
      <c r="C1229" s="3">
        <v>572763</v>
      </c>
      <c r="D1229" s="3" t="s">
        <v>451</v>
      </c>
      <c r="E1229" s="3" t="s">
        <v>125</v>
      </c>
      <c r="F1229" s="12" t="str">
        <f t="shared" si="31"/>
        <v>Kish Steve</v>
      </c>
      <c r="G1229" s="3">
        <v>721</v>
      </c>
      <c r="H1229" s="8" t="s">
        <v>10</v>
      </c>
      <c r="I1229" s="3">
        <v>4</v>
      </c>
      <c r="J1229" s="36" t="s">
        <v>68</v>
      </c>
      <c r="K1229" s="3" t="s">
        <v>27</v>
      </c>
      <c r="L1229" s="3"/>
      <c r="M1229" s="3"/>
    </row>
    <row r="1230" spans="1:13" hidden="1" x14ac:dyDescent="0.2">
      <c r="A1230" s="3" t="s">
        <v>14</v>
      </c>
      <c r="B1230" s="3" t="s">
        <v>14</v>
      </c>
      <c r="C1230" s="3">
        <v>572763</v>
      </c>
      <c r="D1230" s="3" t="s">
        <v>451</v>
      </c>
      <c r="E1230" s="3" t="s">
        <v>125</v>
      </c>
      <c r="F1230" s="12" t="str">
        <f t="shared" si="31"/>
        <v>Kish Steve</v>
      </c>
      <c r="G1230" s="9">
        <v>721</v>
      </c>
      <c r="H1230" s="10" t="s">
        <v>10</v>
      </c>
      <c r="I1230" s="3">
        <v>2</v>
      </c>
      <c r="J1230" s="36" t="s">
        <v>24</v>
      </c>
      <c r="K1230" s="3"/>
      <c r="L1230" s="3"/>
      <c r="M1230" s="3"/>
    </row>
    <row r="1231" spans="1:13" hidden="1" x14ac:dyDescent="0.2">
      <c r="A1231" s="3" t="s">
        <v>44</v>
      </c>
      <c r="B1231" s="19" t="s">
        <v>104</v>
      </c>
      <c r="C1231" s="3">
        <v>572763</v>
      </c>
      <c r="D1231" s="3" t="s">
        <v>451</v>
      </c>
      <c r="E1231" s="3" t="s">
        <v>125</v>
      </c>
      <c r="F1231" s="12" t="str">
        <f t="shared" si="31"/>
        <v>Kish Steve</v>
      </c>
      <c r="G1231" s="3">
        <v>721</v>
      </c>
      <c r="H1231" s="8" t="s">
        <v>10</v>
      </c>
      <c r="I1231" s="3">
        <v>7</v>
      </c>
      <c r="J1231" s="36" t="s">
        <v>24</v>
      </c>
      <c r="K1231" s="3"/>
      <c r="L1231" s="3"/>
      <c r="M1231" s="3"/>
    </row>
    <row r="1232" spans="1:13" hidden="1" x14ac:dyDescent="0.2">
      <c r="A1232" s="3"/>
      <c r="B1232" s="19" t="s">
        <v>104</v>
      </c>
      <c r="C1232" s="3">
        <v>572763</v>
      </c>
      <c r="D1232" s="3" t="s">
        <v>451</v>
      </c>
      <c r="E1232" s="3" t="s">
        <v>125</v>
      </c>
      <c r="F1232" s="12" t="str">
        <f t="shared" si="31"/>
        <v>Kish Steve</v>
      </c>
      <c r="G1232" s="3">
        <v>721</v>
      </c>
      <c r="H1232" s="8" t="s">
        <v>10</v>
      </c>
      <c r="I1232" s="3">
        <v>9</v>
      </c>
      <c r="J1232" s="36" t="s">
        <v>11</v>
      </c>
      <c r="K1232" s="3" t="s">
        <v>27</v>
      </c>
      <c r="L1232" s="3"/>
      <c r="M1232" s="3"/>
    </row>
    <row r="1233" spans="1:13" hidden="1" x14ac:dyDescent="0.2">
      <c r="A1233" s="3"/>
      <c r="B1233" s="3" t="s">
        <v>103</v>
      </c>
      <c r="C1233" s="3">
        <v>572763</v>
      </c>
      <c r="D1233" s="3" t="s">
        <v>451</v>
      </c>
      <c r="E1233" s="3" t="s">
        <v>125</v>
      </c>
      <c r="F1233" s="12" t="str">
        <f t="shared" si="31"/>
        <v>Kish Steve</v>
      </c>
      <c r="G1233" s="3">
        <v>721</v>
      </c>
      <c r="H1233" s="8" t="s">
        <v>10</v>
      </c>
      <c r="I1233" s="3">
        <v>1</v>
      </c>
      <c r="J1233" s="36" t="s">
        <v>11</v>
      </c>
      <c r="K1233" s="3" t="s">
        <v>27</v>
      </c>
      <c r="L1233" s="3"/>
      <c r="M1233" s="3"/>
    </row>
    <row r="1234" spans="1:13" hidden="1" x14ac:dyDescent="0.2">
      <c r="A1234" s="3"/>
      <c r="B1234" s="19" t="s">
        <v>14</v>
      </c>
      <c r="C1234" s="6">
        <v>572763</v>
      </c>
      <c r="D1234" s="7" t="s">
        <v>451</v>
      </c>
      <c r="E1234" s="7" t="s">
        <v>125</v>
      </c>
      <c r="F1234" s="12" t="str">
        <f t="shared" si="31"/>
        <v>Kish Steve</v>
      </c>
      <c r="G1234" s="3">
        <v>721</v>
      </c>
      <c r="H1234" s="8" t="s">
        <v>10</v>
      </c>
      <c r="I1234" s="3">
        <v>3</v>
      </c>
      <c r="J1234" s="39" t="s">
        <v>22</v>
      </c>
      <c r="K1234" s="3" t="s">
        <v>23</v>
      </c>
      <c r="L1234" s="3"/>
      <c r="M1234" s="3"/>
    </row>
    <row r="1235" spans="1:13" hidden="1" x14ac:dyDescent="0.2">
      <c r="A1235" s="3" t="s">
        <v>111</v>
      </c>
      <c r="B1235" s="19" t="s">
        <v>104</v>
      </c>
      <c r="C1235" s="3">
        <v>572763</v>
      </c>
      <c r="D1235" s="3" t="s">
        <v>451</v>
      </c>
      <c r="E1235" s="3" t="s">
        <v>125</v>
      </c>
      <c r="F1235" s="12" t="str">
        <f t="shared" si="31"/>
        <v>Kish Steve</v>
      </c>
      <c r="G1235" s="3">
        <v>721</v>
      </c>
      <c r="H1235" s="8" t="s">
        <v>10</v>
      </c>
      <c r="I1235" s="8">
        <v>3</v>
      </c>
      <c r="J1235" s="36" t="s">
        <v>30</v>
      </c>
      <c r="K1235" s="3"/>
      <c r="L1235" s="3"/>
      <c r="M1235" s="3"/>
    </row>
    <row r="1236" spans="1:13" hidden="1" x14ac:dyDescent="0.2">
      <c r="A1236" s="16" t="s">
        <v>102</v>
      </c>
      <c r="B1236" s="3" t="s">
        <v>103</v>
      </c>
      <c r="C1236" s="3">
        <v>572763</v>
      </c>
      <c r="D1236" s="3" t="s">
        <v>451</v>
      </c>
      <c r="E1236" s="3" t="s">
        <v>125</v>
      </c>
      <c r="F1236" s="12" t="str">
        <f t="shared" si="31"/>
        <v>Kish Steve</v>
      </c>
      <c r="G1236" s="9">
        <v>721</v>
      </c>
      <c r="H1236" s="10" t="s">
        <v>10</v>
      </c>
      <c r="I1236" s="8">
        <v>4</v>
      </c>
      <c r="J1236" s="36" t="s">
        <v>30</v>
      </c>
      <c r="K1236" s="3"/>
      <c r="L1236" s="3"/>
      <c r="M1236" s="3"/>
    </row>
    <row r="1237" spans="1:13" hidden="1" x14ac:dyDescent="0.2">
      <c r="A1237" s="3"/>
      <c r="B1237" s="3" t="s">
        <v>25</v>
      </c>
      <c r="C1237" s="3">
        <v>572763</v>
      </c>
      <c r="D1237" s="3" t="s">
        <v>451</v>
      </c>
      <c r="E1237" s="3" t="s">
        <v>125</v>
      </c>
      <c r="F1237" s="12" t="str">
        <f t="shared" si="31"/>
        <v>Kish Steve</v>
      </c>
      <c r="G1237" s="3">
        <v>721</v>
      </c>
      <c r="H1237" s="8" t="s">
        <v>10</v>
      </c>
      <c r="I1237" s="3">
        <v>2</v>
      </c>
      <c r="J1237" s="36" t="s">
        <v>105</v>
      </c>
      <c r="K1237" s="3"/>
      <c r="L1237" s="3"/>
      <c r="M1237" s="3"/>
    </row>
    <row r="1238" spans="1:13" hidden="1" x14ac:dyDescent="0.2">
      <c r="A1238" s="3"/>
      <c r="B1238" s="22" t="s">
        <v>104</v>
      </c>
      <c r="C1238" s="3">
        <v>572763</v>
      </c>
      <c r="D1238" s="3" t="s">
        <v>451</v>
      </c>
      <c r="E1238" s="3" t="s">
        <v>125</v>
      </c>
      <c r="F1238" s="12" t="str">
        <f t="shared" si="31"/>
        <v>Kish Steve</v>
      </c>
      <c r="G1238" s="3">
        <v>721</v>
      </c>
      <c r="H1238" s="8" t="s">
        <v>10</v>
      </c>
      <c r="I1238" s="3">
        <v>1</v>
      </c>
      <c r="J1238" s="36" t="s">
        <v>105</v>
      </c>
      <c r="K1238" s="3"/>
      <c r="L1238" s="3"/>
      <c r="M1238" s="3"/>
    </row>
    <row r="1239" spans="1:13" hidden="1" x14ac:dyDescent="0.2">
      <c r="A1239" s="3"/>
      <c r="B1239" s="3" t="s">
        <v>103</v>
      </c>
      <c r="C1239" s="3">
        <v>572763</v>
      </c>
      <c r="D1239" s="3" t="s">
        <v>451</v>
      </c>
      <c r="E1239" s="3" t="s">
        <v>125</v>
      </c>
      <c r="F1239" s="12" t="str">
        <f t="shared" si="31"/>
        <v>Kish Steve</v>
      </c>
      <c r="G1239" s="3">
        <v>721</v>
      </c>
      <c r="H1239" s="8" t="s">
        <v>10</v>
      </c>
      <c r="I1239" s="3">
        <v>7</v>
      </c>
      <c r="J1239" s="36" t="s">
        <v>105</v>
      </c>
      <c r="K1239" s="3"/>
      <c r="L1239" s="3"/>
      <c r="M1239" s="3"/>
    </row>
    <row r="1240" spans="1:13" hidden="1" x14ac:dyDescent="0.2">
      <c r="A1240" s="3" t="s">
        <v>114</v>
      </c>
      <c r="B1240" s="19" t="s">
        <v>115</v>
      </c>
      <c r="C1240" s="3">
        <v>572763</v>
      </c>
      <c r="D1240" s="3" t="s">
        <v>451</v>
      </c>
      <c r="E1240" s="3" t="s">
        <v>125</v>
      </c>
      <c r="F1240" s="12" t="str">
        <f t="shared" si="31"/>
        <v>Kish Steve</v>
      </c>
      <c r="G1240" s="3">
        <v>721</v>
      </c>
      <c r="H1240" s="8" t="s">
        <v>10</v>
      </c>
      <c r="I1240" s="3">
        <v>6</v>
      </c>
      <c r="J1240" s="36" t="s">
        <v>28</v>
      </c>
      <c r="K1240" s="3"/>
      <c r="L1240" s="3"/>
      <c r="M1240" s="3"/>
    </row>
    <row r="1241" spans="1:13" hidden="1" x14ac:dyDescent="0.2">
      <c r="A1241" s="3" t="s">
        <v>36</v>
      </c>
      <c r="B1241" s="3" t="s">
        <v>103</v>
      </c>
      <c r="C1241" s="3">
        <v>572763</v>
      </c>
      <c r="D1241" s="8" t="s">
        <v>451</v>
      </c>
      <c r="E1241" s="8" t="s">
        <v>125</v>
      </c>
      <c r="F1241" s="12" t="str">
        <f t="shared" si="31"/>
        <v>Kish Steve</v>
      </c>
      <c r="G1241" s="9">
        <v>721</v>
      </c>
      <c r="H1241" s="10" t="s">
        <v>10</v>
      </c>
      <c r="I1241" s="3">
        <v>7</v>
      </c>
      <c r="J1241" s="36" t="s">
        <v>28</v>
      </c>
      <c r="K1241" s="3"/>
      <c r="L1241" s="3"/>
      <c r="M1241" s="3"/>
    </row>
    <row r="1242" spans="1:13" hidden="1" x14ac:dyDescent="0.2">
      <c r="A1242" s="3" t="s">
        <v>114</v>
      </c>
      <c r="B1242" s="19" t="s">
        <v>115</v>
      </c>
      <c r="C1242" s="3">
        <v>572763</v>
      </c>
      <c r="D1242" s="8" t="s">
        <v>451</v>
      </c>
      <c r="E1242" s="8" t="s">
        <v>125</v>
      </c>
      <c r="F1242" s="12" t="str">
        <f t="shared" si="31"/>
        <v>Kish Steve</v>
      </c>
      <c r="G1242" s="6">
        <v>721</v>
      </c>
      <c r="H1242" s="3" t="s">
        <v>10</v>
      </c>
      <c r="I1242" s="3">
        <v>5</v>
      </c>
      <c r="J1242" s="36" t="s">
        <v>34</v>
      </c>
      <c r="K1242" s="3"/>
      <c r="L1242" s="3"/>
      <c r="M1242" s="3"/>
    </row>
    <row r="1243" spans="1:13" hidden="1" x14ac:dyDescent="0.2">
      <c r="A1243" s="3" t="s">
        <v>19</v>
      </c>
      <c r="B1243" s="19" t="s">
        <v>14</v>
      </c>
      <c r="C1243" s="3">
        <v>572763</v>
      </c>
      <c r="D1243" s="8" t="s">
        <v>451</v>
      </c>
      <c r="E1243" s="8" t="s">
        <v>125</v>
      </c>
      <c r="F1243" s="12" t="str">
        <f t="shared" si="31"/>
        <v>Kish Steve</v>
      </c>
      <c r="G1243" s="3">
        <v>721</v>
      </c>
      <c r="H1243" s="8" t="s">
        <v>10</v>
      </c>
      <c r="I1243" s="3">
        <v>1</v>
      </c>
      <c r="J1243" s="36" t="s">
        <v>34</v>
      </c>
      <c r="K1243" s="3"/>
      <c r="L1243" s="3"/>
      <c r="M1243" s="3"/>
    </row>
    <row r="1244" spans="1:13" hidden="1" x14ac:dyDescent="0.2">
      <c r="A1244" s="3" t="s">
        <v>43</v>
      </c>
      <c r="B1244" s="19" t="s">
        <v>104</v>
      </c>
      <c r="C1244" s="3">
        <v>572763</v>
      </c>
      <c r="D1244" s="8" t="s">
        <v>451</v>
      </c>
      <c r="E1244" s="8" t="s">
        <v>125</v>
      </c>
      <c r="F1244" s="12" t="str">
        <f t="shared" si="31"/>
        <v>Kish Steve</v>
      </c>
      <c r="G1244" s="3">
        <v>721</v>
      </c>
      <c r="H1244" s="8" t="s">
        <v>10</v>
      </c>
      <c r="I1244" s="3">
        <v>5</v>
      </c>
      <c r="J1244" s="36" t="s">
        <v>34</v>
      </c>
      <c r="K1244" s="3"/>
      <c r="L1244" s="3"/>
      <c r="M1244" s="3"/>
    </row>
    <row r="1245" spans="1:13" hidden="1" x14ac:dyDescent="0.2">
      <c r="A1245" s="3" t="s">
        <v>36</v>
      </c>
      <c r="B1245" s="3" t="s">
        <v>103</v>
      </c>
      <c r="C1245" s="3">
        <v>572763</v>
      </c>
      <c r="D1245" s="8" t="s">
        <v>451</v>
      </c>
      <c r="E1245" s="8" t="s">
        <v>125</v>
      </c>
      <c r="F1245" s="12" t="str">
        <f t="shared" ref="F1245:F1276" si="32">D1245&amp;" "&amp;E1245</f>
        <v>Kish Steve</v>
      </c>
      <c r="G1245" s="6">
        <v>721</v>
      </c>
      <c r="H1245" s="7" t="s">
        <v>10</v>
      </c>
      <c r="I1245" s="3">
        <v>2</v>
      </c>
      <c r="J1245" s="36" t="s">
        <v>34</v>
      </c>
      <c r="K1245" s="3"/>
      <c r="L1245" s="3"/>
      <c r="M1245" s="3"/>
    </row>
    <row r="1246" spans="1:13" hidden="1" x14ac:dyDescent="0.2">
      <c r="A1246" s="3" t="s">
        <v>114</v>
      </c>
      <c r="B1246" s="19" t="s">
        <v>115</v>
      </c>
      <c r="C1246" s="3">
        <v>572763</v>
      </c>
      <c r="D1246" s="8" t="s">
        <v>451</v>
      </c>
      <c r="E1246" s="8" t="s">
        <v>125</v>
      </c>
      <c r="F1246" s="12" t="str">
        <f t="shared" si="32"/>
        <v>Kish Steve</v>
      </c>
      <c r="G1246" s="3">
        <v>721</v>
      </c>
      <c r="H1246" s="8" t="s">
        <v>10</v>
      </c>
      <c r="I1246" s="3">
        <v>5</v>
      </c>
      <c r="J1246" s="36" t="s">
        <v>35</v>
      </c>
      <c r="K1246" s="3"/>
      <c r="L1246" s="3"/>
      <c r="M1246" s="3"/>
    </row>
    <row r="1247" spans="1:13" hidden="1" x14ac:dyDescent="0.2">
      <c r="A1247" s="3" t="s">
        <v>45</v>
      </c>
      <c r="B1247" s="19" t="s">
        <v>104</v>
      </c>
      <c r="C1247" s="3">
        <v>572763</v>
      </c>
      <c r="D1247" s="8" t="s">
        <v>451</v>
      </c>
      <c r="E1247" s="8" t="s">
        <v>125</v>
      </c>
      <c r="F1247" s="12" t="str">
        <f t="shared" si="32"/>
        <v>Kish Steve</v>
      </c>
      <c r="G1247" s="9">
        <v>721</v>
      </c>
      <c r="H1247" s="10" t="s">
        <v>10</v>
      </c>
      <c r="I1247" s="3">
        <v>9</v>
      </c>
      <c r="J1247" s="36" t="s">
        <v>35</v>
      </c>
      <c r="K1247" s="3"/>
      <c r="L1247" s="3"/>
      <c r="M1247" s="3"/>
    </row>
    <row r="1248" spans="1:13" hidden="1" x14ac:dyDescent="0.2">
      <c r="A1248" s="3" t="s">
        <v>114</v>
      </c>
      <c r="B1248" s="19" t="s">
        <v>115</v>
      </c>
      <c r="C1248" s="3">
        <v>572763</v>
      </c>
      <c r="D1248" s="8" t="s">
        <v>451</v>
      </c>
      <c r="E1248" s="8" t="s">
        <v>125</v>
      </c>
      <c r="F1248" s="12" t="str">
        <f t="shared" si="32"/>
        <v>Kish Steve</v>
      </c>
      <c r="G1248" s="3">
        <v>721</v>
      </c>
      <c r="H1248" s="8" t="s">
        <v>10</v>
      </c>
      <c r="I1248" s="3">
        <v>1</v>
      </c>
      <c r="J1248" s="36" t="s">
        <v>18</v>
      </c>
      <c r="K1248" s="3"/>
      <c r="L1248" s="1"/>
      <c r="M1248" s="3"/>
    </row>
    <row r="1249" spans="1:13" hidden="1" x14ac:dyDescent="0.2">
      <c r="A1249" s="3" t="s">
        <v>56</v>
      </c>
      <c r="B1249" s="19" t="s">
        <v>104</v>
      </c>
      <c r="C1249" s="3">
        <v>572763</v>
      </c>
      <c r="D1249" s="10" t="s">
        <v>451</v>
      </c>
      <c r="E1249" s="10" t="s">
        <v>125</v>
      </c>
      <c r="F1249" s="12" t="str">
        <f t="shared" si="32"/>
        <v>Kish Steve</v>
      </c>
      <c r="G1249" s="3">
        <v>721</v>
      </c>
      <c r="H1249" s="8" t="s">
        <v>10</v>
      </c>
      <c r="I1249" s="9">
        <v>1</v>
      </c>
      <c r="J1249" s="37" t="s">
        <v>18</v>
      </c>
      <c r="K1249" s="3"/>
      <c r="L1249" s="1"/>
      <c r="M1249" s="3"/>
    </row>
    <row r="1250" spans="1:13" hidden="1" x14ac:dyDescent="0.2">
      <c r="A1250" s="3" t="s">
        <v>114</v>
      </c>
      <c r="B1250" s="19" t="s">
        <v>115</v>
      </c>
      <c r="C1250" s="3">
        <v>572763</v>
      </c>
      <c r="D1250" s="8" t="s">
        <v>451</v>
      </c>
      <c r="E1250" s="8" t="s">
        <v>125</v>
      </c>
      <c r="F1250" s="12" t="str">
        <f t="shared" si="32"/>
        <v>Kish Steve</v>
      </c>
      <c r="G1250" s="3">
        <v>721</v>
      </c>
      <c r="H1250" s="8" t="s">
        <v>10</v>
      </c>
      <c r="I1250" s="3">
        <v>6</v>
      </c>
      <c r="J1250" s="36" t="s">
        <v>17</v>
      </c>
      <c r="K1250" s="3"/>
      <c r="L1250" s="1"/>
      <c r="M1250" s="3"/>
    </row>
    <row r="1251" spans="1:13" hidden="1" x14ac:dyDescent="0.2">
      <c r="A1251" s="3" t="s">
        <v>58</v>
      </c>
      <c r="B1251" s="19" t="s">
        <v>104</v>
      </c>
      <c r="C1251" s="6">
        <v>572763</v>
      </c>
      <c r="D1251" s="7" t="s">
        <v>451</v>
      </c>
      <c r="E1251" s="7" t="s">
        <v>125</v>
      </c>
      <c r="F1251" s="12" t="str">
        <f t="shared" si="32"/>
        <v>Kish Steve</v>
      </c>
      <c r="G1251" s="3">
        <v>721</v>
      </c>
      <c r="H1251" s="8" t="s">
        <v>10</v>
      </c>
      <c r="I1251" s="6">
        <v>13</v>
      </c>
      <c r="J1251" s="36" t="s">
        <v>17</v>
      </c>
      <c r="K1251" s="3"/>
      <c r="L1251" s="1"/>
      <c r="M1251" s="1"/>
    </row>
    <row r="1252" spans="1:13" hidden="1" x14ac:dyDescent="0.2">
      <c r="A1252" s="3" t="s">
        <v>60</v>
      </c>
      <c r="B1252" s="3" t="s">
        <v>103</v>
      </c>
      <c r="C1252" s="3">
        <v>572763</v>
      </c>
      <c r="D1252" s="7" t="s">
        <v>451</v>
      </c>
      <c r="E1252" s="7" t="s">
        <v>125</v>
      </c>
      <c r="F1252" s="12" t="str">
        <f t="shared" si="32"/>
        <v>Kish Steve</v>
      </c>
      <c r="G1252" s="3">
        <v>721</v>
      </c>
      <c r="H1252" s="8" t="s">
        <v>10</v>
      </c>
      <c r="I1252" s="6">
        <v>1</v>
      </c>
      <c r="J1252" s="36" t="s">
        <v>17</v>
      </c>
      <c r="K1252" s="3"/>
      <c r="L1252" s="1"/>
      <c r="M1252" s="1"/>
    </row>
    <row r="1253" spans="1:13" hidden="1" x14ac:dyDescent="0.2">
      <c r="A1253" s="1" t="s">
        <v>114</v>
      </c>
      <c r="B1253" s="4" t="s">
        <v>115</v>
      </c>
      <c r="C1253" s="3">
        <v>572763</v>
      </c>
      <c r="D1253" s="2" t="s">
        <v>451</v>
      </c>
      <c r="E1253" s="3" t="s">
        <v>125</v>
      </c>
      <c r="F1253" s="12" t="str">
        <f t="shared" si="32"/>
        <v>Kish Steve</v>
      </c>
      <c r="G1253" s="3">
        <v>721</v>
      </c>
      <c r="H1253" s="8" t="s">
        <v>10</v>
      </c>
      <c r="I1253" s="1">
        <v>5</v>
      </c>
      <c r="J1253" s="40" t="s">
        <v>62</v>
      </c>
      <c r="K1253" s="1"/>
      <c r="L1253" s="15"/>
      <c r="M1253" s="3"/>
    </row>
    <row r="1254" spans="1:13" hidden="1" x14ac:dyDescent="0.2">
      <c r="A1254" s="1" t="s">
        <v>58</v>
      </c>
      <c r="B1254" s="19" t="s">
        <v>104</v>
      </c>
      <c r="C1254" s="3">
        <v>572763</v>
      </c>
      <c r="D1254" s="2" t="s">
        <v>451</v>
      </c>
      <c r="E1254" s="3" t="s">
        <v>125</v>
      </c>
      <c r="F1254" s="12" t="str">
        <f t="shared" si="32"/>
        <v>Kish Steve</v>
      </c>
      <c r="G1254" s="3">
        <v>721</v>
      </c>
      <c r="H1254" s="8" t="s">
        <v>10</v>
      </c>
      <c r="I1254" s="1">
        <v>1</v>
      </c>
      <c r="J1254" s="40" t="s">
        <v>62</v>
      </c>
      <c r="K1254" s="1"/>
      <c r="L1254" s="3"/>
      <c r="M1254" s="3"/>
    </row>
    <row r="1255" spans="1:13" hidden="1" x14ac:dyDescent="0.2">
      <c r="A1255" s="31" t="s">
        <v>1269</v>
      </c>
      <c r="B1255" s="32" t="s">
        <v>1249</v>
      </c>
      <c r="C1255" s="32">
        <v>572763</v>
      </c>
      <c r="D1255" s="33" t="s">
        <v>451</v>
      </c>
      <c r="E1255" s="3" t="s">
        <v>125</v>
      </c>
      <c r="F1255" s="12" t="str">
        <f t="shared" si="32"/>
        <v>Kish Steve</v>
      </c>
      <c r="G1255" s="32">
        <v>721</v>
      </c>
      <c r="H1255" s="33" t="s">
        <v>10</v>
      </c>
      <c r="I1255" s="32">
        <v>6</v>
      </c>
      <c r="J1255" s="38" t="s">
        <v>1324</v>
      </c>
      <c r="K1255" s="32"/>
      <c r="L1255" s="3"/>
      <c r="M1255" s="3"/>
    </row>
    <row r="1256" spans="1:13" hidden="1" x14ac:dyDescent="0.2">
      <c r="A1256" s="31" t="s">
        <v>1268</v>
      </c>
      <c r="B1256" s="4" t="s">
        <v>14</v>
      </c>
      <c r="C1256" s="32">
        <v>572763</v>
      </c>
      <c r="D1256" s="33" t="s">
        <v>451</v>
      </c>
      <c r="E1256" s="3" t="s">
        <v>125</v>
      </c>
      <c r="F1256" s="12" t="str">
        <f t="shared" si="32"/>
        <v>Kish Steve</v>
      </c>
      <c r="G1256" s="32">
        <v>721</v>
      </c>
      <c r="H1256" s="33" t="s">
        <v>10</v>
      </c>
      <c r="I1256" s="32">
        <v>1</v>
      </c>
      <c r="J1256" s="38" t="s">
        <v>1324</v>
      </c>
      <c r="K1256" s="32"/>
      <c r="L1256" s="3"/>
      <c r="M1256" s="3"/>
    </row>
    <row r="1257" spans="1:13" hidden="1" x14ac:dyDescent="0.2">
      <c r="A1257" s="3"/>
      <c r="B1257" s="3" t="s">
        <v>103</v>
      </c>
      <c r="C1257" s="3"/>
      <c r="D1257" s="3" t="s">
        <v>452</v>
      </c>
      <c r="E1257" s="3" t="s">
        <v>263</v>
      </c>
      <c r="F1257" s="12" t="str">
        <f t="shared" si="32"/>
        <v>Knight Peter</v>
      </c>
      <c r="G1257" s="9">
        <v>721</v>
      </c>
      <c r="H1257" s="10" t="s">
        <v>10</v>
      </c>
      <c r="I1257" s="3">
        <v>9</v>
      </c>
      <c r="J1257" s="36" t="s">
        <v>11</v>
      </c>
      <c r="K1257" s="3" t="s">
        <v>27</v>
      </c>
      <c r="L1257" s="3"/>
      <c r="M1257" s="3"/>
    </row>
    <row r="1258" spans="1:13" hidden="1" x14ac:dyDescent="0.2">
      <c r="A1258" s="3"/>
      <c r="B1258" s="19" t="s">
        <v>14</v>
      </c>
      <c r="C1258" s="3"/>
      <c r="D1258" s="3" t="s">
        <v>452</v>
      </c>
      <c r="E1258" s="3" t="s">
        <v>263</v>
      </c>
      <c r="F1258" s="12" t="str">
        <f t="shared" si="32"/>
        <v>Knight Peter</v>
      </c>
      <c r="G1258" s="3">
        <v>721</v>
      </c>
      <c r="H1258" s="8" t="s">
        <v>10</v>
      </c>
      <c r="I1258" s="3">
        <v>1</v>
      </c>
      <c r="J1258" s="39" t="s">
        <v>22</v>
      </c>
      <c r="K1258" s="3" t="s">
        <v>23</v>
      </c>
      <c r="L1258" s="3"/>
      <c r="M1258" s="3"/>
    </row>
    <row r="1259" spans="1:13" hidden="1" x14ac:dyDescent="0.2">
      <c r="A1259" s="3" t="s">
        <v>75</v>
      </c>
      <c r="B1259" s="3" t="s">
        <v>25</v>
      </c>
      <c r="C1259" s="3">
        <v>845600</v>
      </c>
      <c r="D1259" s="3" t="s">
        <v>452</v>
      </c>
      <c r="E1259" s="3" t="s">
        <v>453</v>
      </c>
      <c r="F1259" s="12" t="str">
        <f t="shared" si="32"/>
        <v>Knight Stephen</v>
      </c>
      <c r="G1259" s="3">
        <v>721</v>
      </c>
      <c r="H1259" s="8" t="s">
        <v>10</v>
      </c>
      <c r="I1259" s="3">
        <v>1</v>
      </c>
      <c r="J1259" s="36" t="s">
        <v>55</v>
      </c>
      <c r="K1259" s="3" t="s">
        <v>78</v>
      </c>
      <c r="L1259" s="3"/>
      <c r="M1259" s="3"/>
    </row>
    <row r="1260" spans="1:13" hidden="1" x14ac:dyDescent="0.2">
      <c r="A1260" s="3" t="s">
        <v>44</v>
      </c>
      <c r="B1260" s="19" t="s">
        <v>104</v>
      </c>
      <c r="C1260" s="3">
        <v>845600</v>
      </c>
      <c r="D1260" s="3" t="s">
        <v>452</v>
      </c>
      <c r="E1260" s="3" t="s">
        <v>453</v>
      </c>
      <c r="F1260" s="12" t="str">
        <f t="shared" si="32"/>
        <v>Knight Stephen</v>
      </c>
      <c r="G1260" s="3">
        <v>721</v>
      </c>
      <c r="H1260" s="8" t="s">
        <v>10</v>
      </c>
      <c r="I1260" s="3">
        <v>9</v>
      </c>
      <c r="J1260" s="36" t="s">
        <v>55</v>
      </c>
      <c r="K1260" s="3" t="s">
        <v>27</v>
      </c>
      <c r="L1260" s="1"/>
      <c r="M1260" s="1"/>
    </row>
    <row r="1261" spans="1:13" hidden="1" x14ac:dyDescent="0.2">
      <c r="A1261" s="3" t="s">
        <v>53</v>
      </c>
      <c r="B1261" s="3" t="s">
        <v>103</v>
      </c>
      <c r="C1261" s="3">
        <v>845600</v>
      </c>
      <c r="D1261" s="3" t="s">
        <v>452</v>
      </c>
      <c r="E1261" s="3" t="s">
        <v>453</v>
      </c>
      <c r="F1261" s="12" t="str">
        <f t="shared" si="32"/>
        <v>Knight Stephen</v>
      </c>
      <c r="G1261" s="3">
        <v>721</v>
      </c>
      <c r="H1261" s="8" t="s">
        <v>10</v>
      </c>
      <c r="I1261" s="3">
        <v>3</v>
      </c>
      <c r="J1261" s="36" t="s">
        <v>55</v>
      </c>
      <c r="K1261" s="3" t="s">
        <v>27</v>
      </c>
      <c r="L1261" s="3"/>
      <c r="M1261" s="3"/>
    </row>
    <row r="1262" spans="1:13" x14ac:dyDescent="0.2">
      <c r="A1262" s="3"/>
      <c r="B1262" s="19" t="s">
        <v>14</v>
      </c>
      <c r="C1262" s="3"/>
      <c r="D1262" s="3" t="s">
        <v>537</v>
      </c>
      <c r="E1262" s="3" t="s">
        <v>483</v>
      </c>
      <c r="F1262" s="12" t="str">
        <f t="shared" si="32"/>
        <v>Mitchell Colin</v>
      </c>
      <c r="G1262" s="3">
        <v>721</v>
      </c>
      <c r="H1262" s="8" t="s">
        <v>10</v>
      </c>
      <c r="I1262" s="3">
        <v>5</v>
      </c>
      <c r="J1262" s="36" t="s">
        <v>26</v>
      </c>
      <c r="K1262" s="3"/>
      <c r="L1262" s="3"/>
      <c r="M1262" s="3"/>
    </row>
    <row r="1263" spans="1:13" hidden="1" x14ac:dyDescent="0.2">
      <c r="A1263" s="3" t="s">
        <v>114</v>
      </c>
      <c r="B1263" s="19" t="s">
        <v>115</v>
      </c>
      <c r="C1263" s="3">
        <v>845600</v>
      </c>
      <c r="D1263" s="8" t="s">
        <v>452</v>
      </c>
      <c r="E1263" s="8" t="s">
        <v>453</v>
      </c>
      <c r="F1263" s="12" t="str">
        <f t="shared" si="32"/>
        <v>Knight Stephen</v>
      </c>
      <c r="G1263" s="6">
        <v>721</v>
      </c>
      <c r="H1263" s="7" t="s">
        <v>10</v>
      </c>
      <c r="I1263" s="3">
        <v>5</v>
      </c>
      <c r="J1263" s="36" t="s">
        <v>35</v>
      </c>
      <c r="K1263" s="3"/>
      <c r="L1263" s="3"/>
      <c r="M1263" s="3"/>
    </row>
    <row r="1264" spans="1:13" hidden="1" x14ac:dyDescent="0.2">
      <c r="A1264" s="3" t="s">
        <v>114</v>
      </c>
      <c r="B1264" s="19" t="s">
        <v>115</v>
      </c>
      <c r="C1264" s="3">
        <v>845600</v>
      </c>
      <c r="D1264" s="8" t="s">
        <v>452</v>
      </c>
      <c r="E1264" s="8" t="s">
        <v>453</v>
      </c>
      <c r="F1264" s="12" t="str">
        <f t="shared" si="32"/>
        <v>Knight Stephen</v>
      </c>
      <c r="G1264" s="9">
        <v>721</v>
      </c>
      <c r="H1264" s="10" t="s">
        <v>10</v>
      </c>
      <c r="I1264" s="3">
        <v>3</v>
      </c>
      <c r="J1264" s="36" t="s">
        <v>18</v>
      </c>
      <c r="K1264" s="3"/>
      <c r="L1264" s="1"/>
      <c r="M1264" s="1"/>
    </row>
    <row r="1265" spans="1:13" hidden="1" x14ac:dyDescent="0.2">
      <c r="A1265" s="3" t="s">
        <v>114</v>
      </c>
      <c r="B1265" s="19" t="s">
        <v>115</v>
      </c>
      <c r="C1265" s="3">
        <v>845600</v>
      </c>
      <c r="D1265" s="8" t="s">
        <v>452</v>
      </c>
      <c r="E1265" s="8" t="s">
        <v>453</v>
      </c>
      <c r="F1265" s="12" t="str">
        <f t="shared" si="32"/>
        <v>Knight Stephen</v>
      </c>
      <c r="G1265" s="6">
        <v>721</v>
      </c>
      <c r="H1265" s="3" t="s">
        <v>10</v>
      </c>
      <c r="I1265" s="3">
        <v>8</v>
      </c>
      <c r="J1265" s="36" t="s">
        <v>17</v>
      </c>
      <c r="K1265" s="3"/>
      <c r="L1265" s="3"/>
      <c r="M1265" s="3"/>
    </row>
    <row r="1266" spans="1:13" hidden="1" x14ac:dyDescent="0.2">
      <c r="A1266" s="1" t="s">
        <v>114</v>
      </c>
      <c r="B1266" s="4" t="s">
        <v>115</v>
      </c>
      <c r="C1266" s="3">
        <v>845600</v>
      </c>
      <c r="D1266" s="2" t="s">
        <v>452</v>
      </c>
      <c r="E1266" s="3" t="s">
        <v>453</v>
      </c>
      <c r="F1266" s="12" t="str">
        <f t="shared" si="32"/>
        <v>Knight Stephen</v>
      </c>
      <c r="G1266" s="3">
        <v>721</v>
      </c>
      <c r="H1266" s="8" t="s">
        <v>10</v>
      </c>
      <c r="I1266" s="1">
        <v>3</v>
      </c>
      <c r="J1266" s="40" t="s">
        <v>62</v>
      </c>
      <c r="K1266" s="1"/>
      <c r="L1266" s="3"/>
      <c r="M1266" s="3"/>
    </row>
    <row r="1267" spans="1:13" hidden="1" x14ac:dyDescent="0.2">
      <c r="A1267" s="31" t="s">
        <v>1269</v>
      </c>
      <c r="B1267" s="32" t="s">
        <v>1249</v>
      </c>
      <c r="C1267" s="32">
        <v>845600</v>
      </c>
      <c r="D1267" s="33" t="s">
        <v>452</v>
      </c>
      <c r="E1267" s="3" t="s">
        <v>453</v>
      </c>
      <c r="F1267" s="12" t="str">
        <f t="shared" si="32"/>
        <v>Knight Stephen</v>
      </c>
      <c r="G1267" s="32">
        <v>721</v>
      </c>
      <c r="H1267" s="33" t="s">
        <v>10</v>
      </c>
      <c r="I1267" s="32">
        <v>8</v>
      </c>
      <c r="J1267" s="38" t="s">
        <v>1324</v>
      </c>
      <c r="K1267" s="32"/>
      <c r="L1267" s="3"/>
      <c r="M1267" s="3"/>
    </row>
    <row r="1268" spans="1:13" hidden="1" x14ac:dyDescent="0.2">
      <c r="A1268" s="3" t="s">
        <v>19</v>
      </c>
      <c r="B1268" s="19" t="s">
        <v>14</v>
      </c>
      <c r="C1268" s="3">
        <v>994002</v>
      </c>
      <c r="D1268" s="8" t="s">
        <v>454</v>
      </c>
      <c r="E1268" s="8" t="s">
        <v>455</v>
      </c>
      <c r="F1268" s="12" t="str">
        <f t="shared" si="32"/>
        <v>Kumar Jitender</v>
      </c>
      <c r="G1268" s="9">
        <v>721</v>
      </c>
      <c r="H1268" s="10" t="s">
        <v>10</v>
      </c>
      <c r="I1268" s="3">
        <v>2</v>
      </c>
      <c r="J1268" s="36" t="s">
        <v>34</v>
      </c>
      <c r="K1268" s="3"/>
      <c r="L1268" s="3"/>
      <c r="M1268" s="3"/>
    </row>
    <row r="1269" spans="1:13" hidden="1" x14ac:dyDescent="0.2">
      <c r="A1269" s="3" t="s">
        <v>43</v>
      </c>
      <c r="B1269" s="19" t="s">
        <v>104</v>
      </c>
      <c r="C1269" s="3">
        <v>994002</v>
      </c>
      <c r="D1269" s="8" t="s">
        <v>454</v>
      </c>
      <c r="E1269" s="8" t="s">
        <v>455</v>
      </c>
      <c r="F1269" s="12" t="str">
        <f t="shared" si="32"/>
        <v>Kumar Jitender</v>
      </c>
      <c r="G1269" s="3">
        <v>721</v>
      </c>
      <c r="H1269" s="8" t="s">
        <v>10</v>
      </c>
      <c r="I1269" s="3">
        <v>0</v>
      </c>
      <c r="J1269" s="36" t="s">
        <v>34</v>
      </c>
      <c r="K1269" s="3"/>
      <c r="L1269" s="3"/>
      <c r="M1269" s="3"/>
    </row>
    <row r="1270" spans="1:13" hidden="1" x14ac:dyDescent="0.2">
      <c r="A1270" s="3" t="s">
        <v>19</v>
      </c>
      <c r="B1270" s="19" t="s">
        <v>14</v>
      </c>
      <c r="C1270" s="3">
        <v>994002</v>
      </c>
      <c r="D1270" s="8" t="s">
        <v>454</v>
      </c>
      <c r="E1270" s="8" t="s">
        <v>455</v>
      </c>
      <c r="F1270" s="12" t="str">
        <f t="shared" si="32"/>
        <v>Kumar Jitender</v>
      </c>
      <c r="G1270" s="3">
        <v>721</v>
      </c>
      <c r="H1270" s="8" t="s">
        <v>10</v>
      </c>
      <c r="I1270" s="3">
        <v>5</v>
      </c>
      <c r="J1270" s="36" t="s">
        <v>35</v>
      </c>
      <c r="K1270" s="3"/>
      <c r="L1270" s="3"/>
      <c r="M1270" s="3"/>
    </row>
    <row r="1271" spans="1:13" hidden="1" x14ac:dyDescent="0.2">
      <c r="A1271" s="3" t="s">
        <v>45</v>
      </c>
      <c r="B1271" s="19" t="s">
        <v>104</v>
      </c>
      <c r="C1271" s="3">
        <v>994002</v>
      </c>
      <c r="D1271" s="8" t="s">
        <v>454</v>
      </c>
      <c r="E1271" s="8" t="s">
        <v>455</v>
      </c>
      <c r="F1271" s="12" t="str">
        <f t="shared" si="32"/>
        <v>Kumar Jitender</v>
      </c>
      <c r="G1271" s="3">
        <v>721</v>
      </c>
      <c r="H1271" s="8" t="s">
        <v>10</v>
      </c>
      <c r="I1271" s="3">
        <v>3</v>
      </c>
      <c r="J1271" s="36" t="s">
        <v>35</v>
      </c>
      <c r="K1271" s="3"/>
      <c r="L1271" s="3"/>
      <c r="M1271" s="3"/>
    </row>
    <row r="1272" spans="1:13" hidden="1" x14ac:dyDescent="0.2">
      <c r="A1272" s="3" t="s">
        <v>56</v>
      </c>
      <c r="B1272" s="19" t="s">
        <v>104</v>
      </c>
      <c r="C1272" s="9">
        <v>994002</v>
      </c>
      <c r="D1272" s="10" t="s">
        <v>454</v>
      </c>
      <c r="E1272" s="10" t="s">
        <v>455</v>
      </c>
      <c r="F1272" s="12" t="str">
        <f t="shared" si="32"/>
        <v>Kumar Jitender</v>
      </c>
      <c r="G1272" s="3">
        <v>721</v>
      </c>
      <c r="H1272" s="8" t="s">
        <v>10</v>
      </c>
      <c r="I1272" s="9">
        <v>1</v>
      </c>
      <c r="J1272" s="37" t="s">
        <v>18</v>
      </c>
      <c r="K1272" s="3"/>
      <c r="L1272" s="3"/>
      <c r="M1272" s="3"/>
    </row>
    <row r="1273" spans="1:13" hidden="1" x14ac:dyDescent="0.2">
      <c r="A1273" s="3" t="s">
        <v>19</v>
      </c>
      <c r="B1273" s="19" t="s">
        <v>14</v>
      </c>
      <c r="C1273" s="3">
        <v>620979</v>
      </c>
      <c r="D1273" s="8" t="s">
        <v>454</v>
      </c>
      <c r="E1273" s="8" t="s">
        <v>456</v>
      </c>
      <c r="F1273" s="12" t="str">
        <f t="shared" si="32"/>
        <v>Kumar Varun</v>
      </c>
      <c r="G1273" s="9">
        <v>721</v>
      </c>
      <c r="H1273" s="10" t="s">
        <v>10</v>
      </c>
      <c r="I1273" s="3">
        <v>5</v>
      </c>
      <c r="J1273" s="36" t="s">
        <v>28</v>
      </c>
      <c r="K1273" s="3"/>
      <c r="L1273" s="1"/>
      <c r="M1273" s="3"/>
    </row>
    <row r="1274" spans="1:13" hidden="1" x14ac:dyDescent="0.2">
      <c r="A1274" s="3" t="s">
        <v>45</v>
      </c>
      <c r="B1274" s="19" t="s">
        <v>104</v>
      </c>
      <c r="C1274" s="3">
        <v>620979</v>
      </c>
      <c r="D1274" s="8" t="s">
        <v>454</v>
      </c>
      <c r="E1274" s="8" t="s">
        <v>456</v>
      </c>
      <c r="F1274" s="12" t="str">
        <f t="shared" si="32"/>
        <v>Kumar Varun</v>
      </c>
      <c r="G1274" s="3">
        <v>721</v>
      </c>
      <c r="H1274" s="8" t="s">
        <v>10</v>
      </c>
      <c r="I1274" s="3">
        <v>2</v>
      </c>
      <c r="J1274" s="36" t="s">
        <v>28</v>
      </c>
      <c r="K1274" s="3"/>
      <c r="L1274" s="3"/>
      <c r="M1274" s="3"/>
    </row>
    <row r="1275" spans="1:13" hidden="1" x14ac:dyDescent="0.2">
      <c r="A1275" s="3" t="s">
        <v>19</v>
      </c>
      <c r="B1275" s="19" t="s">
        <v>14</v>
      </c>
      <c r="C1275" s="3">
        <v>620979</v>
      </c>
      <c r="D1275" s="8" t="s">
        <v>454</v>
      </c>
      <c r="E1275" s="8" t="s">
        <v>456</v>
      </c>
      <c r="F1275" s="12" t="str">
        <f t="shared" si="32"/>
        <v>Kumar Varun</v>
      </c>
      <c r="G1275" s="3">
        <v>721</v>
      </c>
      <c r="H1275" s="8" t="s">
        <v>10</v>
      </c>
      <c r="I1275" s="3">
        <v>16</v>
      </c>
      <c r="J1275" s="36" t="s">
        <v>34</v>
      </c>
      <c r="K1275" s="3"/>
      <c r="L1275" s="3"/>
      <c r="M1275" s="3"/>
    </row>
    <row r="1276" spans="1:13" hidden="1" x14ac:dyDescent="0.2">
      <c r="A1276" s="3" t="s">
        <v>19</v>
      </c>
      <c r="B1276" s="19" t="s">
        <v>14</v>
      </c>
      <c r="C1276" s="3">
        <v>620979</v>
      </c>
      <c r="D1276" s="8" t="s">
        <v>454</v>
      </c>
      <c r="E1276" s="8" t="s">
        <v>456</v>
      </c>
      <c r="F1276" s="12" t="str">
        <f t="shared" si="32"/>
        <v>Kumar Varun</v>
      </c>
      <c r="G1276" s="3">
        <v>721</v>
      </c>
      <c r="H1276" s="8" t="s">
        <v>10</v>
      </c>
      <c r="I1276" s="3">
        <v>1</v>
      </c>
      <c r="J1276" s="36" t="s">
        <v>35</v>
      </c>
      <c r="K1276" s="3"/>
      <c r="L1276" s="3"/>
      <c r="M1276" s="3"/>
    </row>
    <row r="1277" spans="1:13" hidden="1" x14ac:dyDescent="0.2">
      <c r="A1277" s="3" t="s">
        <v>38</v>
      </c>
      <c r="B1277" s="19" t="s">
        <v>39</v>
      </c>
      <c r="C1277" s="3">
        <v>316572</v>
      </c>
      <c r="D1277" s="8" t="s">
        <v>454</v>
      </c>
      <c r="E1277" s="8" t="s">
        <v>458</v>
      </c>
      <c r="F1277" s="12" t="str">
        <f t="shared" ref="F1277:F1283" si="33">D1277&amp;" "&amp;E1277</f>
        <v>Kumar Vinay</v>
      </c>
      <c r="G1277" s="3">
        <v>721</v>
      </c>
      <c r="H1277" s="8" t="s">
        <v>10</v>
      </c>
      <c r="I1277" s="3">
        <v>1</v>
      </c>
      <c r="J1277" s="36" t="s">
        <v>34</v>
      </c>
      <c r="K1277" s="3"/>
      <c r="L1277" s="3"/>
      <c r="M1277" s="3"/>
    </row>
    <row r="1278" spans="1:13" hidden="1" x14ac:dyDescent="0.2">
      <c r="A1278" s="3" t="s">
        <v>19</v>
      </c>
      <c r="B1278" s="19" t="s">
        <v>14</v>
      </c>
      <c r="C1278" s="3">
        <v>316572</v>
      </c>
      <c r="D1278" s="8" t="s">
        <v>454</v>
      </c>
      <c r="E1278" s="8" t="s">
        <v>458</v>
      </c>
      <c r="F1278" s="12" t="str">
        <f t="shared" si="33"/>
        <v>Kumar Vinay</v>
      </c>
      <c r="G1278" s="3">
        <v>721</v>
      </c>
      <c r="H1278" s="8" t="s">
        <v>10</v>
      </c>
      <c r="I1278" s="3">
        <v>1</v>
      </c>
      <c r="J1278" s="36" t="s">
        <v>34</v>
      </c>
      <c r="K1278" s="3"/>
      <c r="L1278" s="3"/>
      <c r="M1278" s="3"/>
    </row>
    <row r="1279" spans="1:13" hidden="1" x14ac:dyDescent="0.2">
      <c r="A1279" s="3" t="s">
        <v>19</v>
      </c>
      <c r="B1279" s="19" t="s">
        <v>14</v>
      </c>
      <c r="C1279" s="3">
        <v>316572</v>
      </c>
      <c r="D1279" s="8" t="s">
        <v>454</v>
      </c>
      <c r="E1279" s="8" t="s">
        <v>458</v>
      </c>
      <c r="F1279" s="12" t="str">
        <f t="shared" si="33"/>
        <v>Kumar Vinay</v>
      </c>
      <c r="G1279" s="3">
        <v>721</v>
      </c>
      <c r="H1279" s="8" t="s">
        <v>10</v>
      </c>
      <c r="I1279" s="3">
        <v>5</v>
      </c>
      <c r="J1279" s="36" t="s">
        <v>35</v>
      </c>
      <c r="K1279" s="3"/>
      <c r="L1279" s="1"/>
      <c r="M1279" s="1"/>
    </row>
    <row r="1280" spans="1:13" hidden="1" x14ac:dyDescent="0.2">
      <c r="A1280" s="3" t="s">
        <v>36</v>
      </c>
      <c r="B1280" s="3" t="s">
        <v>103</v>
      </c>
      <c r="C1280" s="3">
        <v>316572</v>
      </c>
      <c r="D1280" s="8" t="s">
        <v>454</v>
      </c>
      <c r="E1280" s="8" t="s">
        <v>458</v>
      </c>
      <c r="F1280" s="12" t="str">
        <f t="shared" si="33"/>
        <v>Kumar Vinay</v>
      </c>
      <c r="G1280" s="3">
        <v>721</v>
      </c>
      <c r="H1280" s="8" t="s">
        <v>10</v>
      </c>
      <c r="I1280" s="3">
        <v>5</v>
      </c>
      <c r="J1280" s="36" t="s">
        <v>35</v>
      </c>
      <c r="K1280" s="3"/>
      <c r="L1280" s="3"/>
      <c r="M1280" s="3"/>
    </row>
    <row r="1281" spans="1:13" hidden="1" x14ac:dyDescent="0.2">
      <c r="A1281" s="3" t="s">
        <v>31</v>
      </c>
      <c r="B1281" s="19" t="s">
        <v>1225</v>
      </c>
      <c r="C1281" s="3">
        <v>316572</v>
      </c>
      <c r="D1281" s="8" t="s">
        <v>454</v>
      </c>
      <c r="E1281" s="8" t="s">
        <v>458</v>
      </c>
      <c r="F1281" s="12" t="str">
        <f t="shared" si="33"/>
        <v>Kumar Vinay</v>
      </c>
      <c r="G1281" s="9">
        <v>721</v>
      </c>
      <c r="H1281" s="10" t="s">
        <v>10</v>
      </c>
      <c r="I1281" s="3">
        <v>3</v>
      </c>
      <c r="J1281" s="36" t="s">
        <v>35</v>
      </c>
      <c r="K1281" s="3"/>
      <c r="L1281" s="1"/>
      <c r="M1281" s="1"/>
    </row>
    <row r="1282" spans="1:13" hidden="1" x14ac:dyDescent="0.2">
      <c r="A1282" s="3" t="s">
        <v>31</v>
      </c>
      <c r="B1282" s="19" t="s">
        <v>1225</v>
      </c>
      <c r="C1282" s="3">
        <v>316572</v>
      </c>
      <c r="D1282" s="8" t="s">
        <v>454</v>
      </c>
      <c r="E1282" s="8" t="s">
        <v>457</v>
      </c>
      <c r="F1282" s="12" t="str">
        <f t="shared" si="33"/>
        <v>Kumar Vinay R</v>
      </c>
      <c r="G1282" s="3">
        <v>721</v>
      </c>
      <c r="H1282" s="8" t="s">
        <v>10</v>
      </c>
      <c r="I1282" s="3">
        <v>6</v>
      </c>
      <c r="J1282" s="36" t="s">
        <v>34</v>
      </c>
      <c r="K1282" s="3"/>
      <c r="L1282" s="3"/>
      <c r="M1282" s="3"/>
    </row>
    <row r="1283" spans="1:13" hidden="1" x14ac:dyDescent="0.2">
      <c r="A1283" s="3" t="s">
        <v>98</v>
      </c>
      <c r="B1283" s="3" t="s">
        <v>98</v>
      </c>
      <c r="C1283" s="3"/>
      <c r="D1283" s="3" t="s">
        <v>459</v>
      </c>
      <c r="E1283" s="3" t="s">
        <v>460</v>
      </c>
      <c r="F1283" s="12" t="str">
        <f t="shared" si="33"/>
        <v>lalor m</v>
      </c>
      <c r="G1283" s="6">
        <v>721</v>
      </c>
      <c r="H1283" s="3" t="s">
        <v>10</v>
      </c>
      <c r="I1283" s="3">
        <v>4</v>
      </c>
      <c r="J1283" s="36" t="s">
        <v>55</v>
      </c>
      <c r="K1283" s="3" t="s">
        <v>27</v>
      </c>
      <c r="L1283" s="1"/>
      <c r="M1283" s="3"/>
    </row>
    <row r="1284" spans="1:13" hidden="1" x14ac:dyDescent="0.2">
      <c r="A1284" s="31" t="s">
        <v>1271</v>
      </c>
      <c r="B1284" s="34" t="s">
        <v>39</v>
      </c>
      <c r="C1284" s="32">
        <v>38890</v>
      </c>
      <c r="D1284" s="33" t="s">
        <v>1277</v>
      </c>
      <c r="E1284" s="32" t="s">
        <v>1278</v>
      </c>
      <c r="F1284" s="33" t="s">
        <v>1326</v>
      </c>
      <c r="G1284" s="32">
        <v>721</v>
      </c>
      <c r="H1284" s="33" t="s">
        <v>10</v>
      </c>
      <c r="I1284" s="32">
        <v>2</v>
      </c>
      <c r="J1284" s="38" t="s">
        <v>1324</v>
      </c>
      <c r="K1284" s="32"/>
      <c r="L1284" s="3"/>
      <c r="M1284" s="3"/>
    </row>
    <row r="1285" spans="1:13" hidden="1" x14ac:dyDescent="0.2">
      <c r="A1285" s="31" t="s">
        <v>1267</v>
      </c>
      <c r="B1285" s="19" t="s">
        <v>104</v>
      </c>
      <c r="C1285" s="32">
        <v>38890</v>
      </c>
      <c r="D1285" s="33" t="s">
        <v>1277</v>
      </c>
      <c r="E1285" s="32" t="s">
        <v>1278</v>
      </c>
      <c r="F1285" s="33" t="s">
        <v>1326</v>
      </c>
      <c r="G1285" s="32">
        <v>721</v>
      </c>
      <c r="H1285" s="33" t="s">
        <v>10</v>
      </c>
      <c r="I1285" s="32">
        <v>1</v>
      </c>
      <c r="J1285" s="38" t="s">
        <v>1324</v>
      </c>
      <c r="K1285" s="32"/>
      <c r="L1285" s="3"/>
      <c r="M1285" s="3"/>
    </row>
    <row r="1286" spans="1:13" hidden="1" x14ac:dyDescent="0.2">
      <c r="A1286" s="31" t="s">
        <v>1266</v>
      </c>
      <c r="B1286" s="3" t="s">
        <v>103</v>
      </c>
      <c r="C1286" s="32">
        <v>38890</v>
      </c>
      <c r="D1286" s="33" t="s">
        <v>1277</v>
      </c>
      <c r="E1286" s="32" t="s">
        <v>1278</v>
      </c>
      <c r="F1286" s="33" t="s">
        <v>1326</v>
      </c>
      <c r="G1286" s="32">
        <v>721</v>
      </c>
      <c r="H1286" s="33" t="s">
        <v>10</v>
      </c>
      <c r="I1286" s="32">
        <v>9</v>
      </c>
      <c r="J1286" s="38" t="s">
        <v>1324</v>
      </c>
      <c r="K1286" s="32"/>
      <c r="L1286" s="3"/>
      <c r="M1286" s="3"/>
    </row>
    <row r="1287" spans="1:13" hidden="1" x14ac:dyDescent="0.2">
      <c r="A1287" s="16" t="s">
        <v>102</v>
      </c>
      <c r="B1287" s="3" t="s">
        <v>103</v>
      </c>
      <c r="C1287" s="8"/>
      <c r="D1287" s="3" t="s">
        <v>461</v>
      </c>
      <c r="E1287" s="12" t="s">
        <v>462</v>
      </c>
      <c r="F1287" s="12" t="str">
        <f t="shared" ref="F1287:F1327" si="34">D1287&amp;" "&amp;E1287</f>
        <v>Larkin Mick</v>
      </c>
      <c r="G1287" s="9">
        <v>721</v>
      </c>
      <c r="H1287" s="10" t="s">
        <v>10</v>
      </c>
      <c r="I1287" s="8">
        <v>2</v>
      </c>
      <c r="J1287" s="36" t="s">
        <v>30</v>
      </c>
      <c r="K1287" s="3"/>
      <c r="L1287" s="3"/>
      <c r="M1287" s="3"/>
    </row>
    <row r="1288" spans="1:13" hidden="1" x14ac:dyDescent="0.2">
      <c r="A1288" s="5"/>
      <c r="B1288" s="19" t="s">
        <v>1225</v>
      </c>
      <c r="C1288" s="3"/>
      <c r="D1288" s="12" t="s">
        <v>461</v>
      </c>
      <c r="E1288" s="12" t="s">
        <v>462</v>
      </c>
      <c r="F1288" s="12" t="str">
        <f t="shared" si="34"/>
        <v>Larkin Mick</v>
      </c>
      <c r="G1288" s="6">
        <v>721</v>
      </c>
      <c r="H1288" s="7" t="s">
        <v>10</v>
      </c>
      <c r="I1288" s="13">
        <v>3</v>
      </c>
      <c r="J1288" s="41" t="s">
        <v>30</v>
      </c>
      <c r="K1288" s="3" t="s">
        <v>12</v>
      </c>
      <c r="L1288" s="1"/>
      <c r="M1288" s="3"/>
    </row>
    <row r="1289" spans="1:13" x14ac:dyDescent="0.2">
      <c r="A1289" s="3"/>
      <c r="B1289" s="19" t="s">
        <v>14</v>
      </c>
      <c r="C1289" s="3">
        <v>572772</v>
      </c>
      <c r="D1289" s="3" t="s">
        <v>537</v>
      </c>
      <c r="E1289" s="3" t="s">
        <v>263</v>
      </c>
      <c r="F1289" s="12" t="str">
        <f t="shared" si="34"/>
        <v>Mitchell Peter</v>
      </c>
      <c r="G1289" s="9">
        <v>721</v>
      </c>
      <c r="H1289" s="10" t="s">
        <v>10</v>
      </c>
      <c r="I1289" s="3">
        <v>3</v>
      </c>
      <c r="J1289" s="36" t="s">
        <v>26</v>
      </c>
      <c r="K1289" s="3"/>
      <c r="L1289" s="3"/>
      <c r="M1289" s="3"/>
    </row>
    <row r="1290" spans="1:13" hidden="1" x14ac:dyDescent="0.2">
      <c r="A1290" s="3"/>
      <c r="B1290" s="19" t="s">
        <v>1225</v>
      </c>
      <c r="C1290" s="3"/>
      <c r="D1290" s="12" t="s">
        <v>463</v>
      </c>
      <c r="E1290" s="12" t="s">
        <v>132</v>
      </c>
      <c r="F1290" s="12" t="str">
        <f t="shared" si="34"/>
        <v>Larratt Andrew</v>
      </c>
      <c r="G1290" s="3">
        <v>721</v>
      </c>
      <c r="H1290" s="8" t="s">
        <v>10</v>
      </c>
      <c r="I1290" s="13">
        <v>10</v>
      </c>
      <c r="J1290" s="41" t="s">
        <v>11</v>
      </c>
      <c r="K1290" s="3" t="s">
        <v>12</v>
      </c>
      <c r="L1290" s="3"/>
      <c r="M1290" s="3"/>
    </row>
    <row r="1291" spans="1:13" hidden="1" x14ac:dyDescent="0.2">
      <c r="A1291" s="3"/>
      <c r="B1291" s="19" t="s">
        <v>1225</v>
      </c>
      <c r="C1291" s="3"/>
      <c r="D1291" s="12" t="s">
        <v>463</v>
      </c>
      <c r="E1291" s="12" t="s">
        <v>132</v>
      </c>
      <c r="F1291" s="12" t="str">
        <f t="shared" si="34"/>
        <v>Larratt Andrew</v>
      </c>
      <c r="G1291" s="3">
        <v>721</v>
      </c>
      <c r="H1291" s="8" t="s">
        <v>10</v>
      </c>
      <c r="I1291" s="13">
        <v>10</v>
      </c>
      <c r="J1291" s="41" t="s">
        <v>22</v>
      </c>
      <c r="K1291" s="3" t="s">
        <v>12</v>
      </c>
      <c r="L1291" s="3"/>
      <c r="M1291" s="3"/>
    </row>
    <row r="1292" spans="1:13" hidden="1" x14ac:dyDescent="0.2">
      <c r="A1292" s="3" t="s">
        <v>75</v>
      </c>
      <c r="B1292" s="3" t="s">
        <v>25</v>
      </c>
      <c r="C1292" s="3">
        <v>585650</v>
      </c>
      <c r="D1292" s="3" t="s">
        <v>464</v>
      </c>
      <c r="E1292" s="3" t="s">
        <v>132</v>
      </c>
      <c r="F1292" s="12" t="str">
        <f t="shared" si="34"/>
        <v>Law Andrew</v>
      </c>
      <c r="G1292" s="3">
        <v>721</v>
      </c>
      <c r="H1292" s="8" t="s">
        <v>10</v>
      </c>
      <c r="I1292" s="3">
        <v>4</v>
      </c>
      <c r="J1292" s="36" t="s">
        <v>55</v>
      </c>
      <c r="K1292" s="3" t="s">
        <v>78</v>
      </c>
      <c r="L1292" s="3"/>
      <c r="M1292" s="3"/>
    </row>
    <row r="1293" spans="1:13" hidden="1" x14ac:dyDescent="0.2">
      <c r="A1293" s="3" t="s">
        <v>98</v>
      </c>
      <c r="B1293" s="3" t="s">
        <v>98</v>
      </c>
      <c r="C1293" s="3">
        <v>585650</v>
      </c>
      <c r="D1293" s="3" t="s">
        <v>464</v>
      </c>
      <c r="E1293" s="3" t="s">
        <v>132</v>
      </c>
      <c r="F1293" s="12" t="str">
        <f t="shared" si="34"/>
        <v>Law Andrew</v>
      </c>
      <c r="G1293" s="3">
        <v>721</v>
      </c>
      <c r="H1293" s="8" t="s">
        <v>10</v>
      </c>
      <c r="I1293" s="3">
        <v>7</v>
      </c>
      <c r="J1293" s="36" t="s">
        <v>55</v>
      </c>
      <c r="K1293" s="3" t="s">
        <v>27</v>
      </c>
      <c r="L1293" s="3"/>
      <c r="M1293" s="3"/>
    </row>
    <row r="1294" spans="1:13" hidden="1" x14ac:dyDescent="0.2">
      <c r="A1294" s="3" t="s">
        <v>14</v>
      </c>
      <c r="B1294" s="3" t="s">
        <v>14</v>
      </c>
      <c r="C1294" s="3">
        <v>585650</v>
      </c>
      <c r="D1294" s="3" t="s">
        <v>464</v>
      </c>
      <c r="E1294" s="3" t="s">
        <v>132</v>
      </c>
      <c r="F1294" s="12" t="str">
        <f t="shared" si="34"/>
        <v>Law Andrew</v>
      </c>
      <c r="G1294" s="3">
        <v>721</v>
      </c>
      <c r="H1294" s="8" t="s">
        <v>10</v>
      </c>
      <c r="I1294" s="3">
        <v>1</v>
      </c>
      <c r="J1294" s="36" t="s">
        <v>68</v>
      </c>
      <c r="K1294" s="3" t="s">
        <v>27</v>
      </c>
      <c r="L1294" s="3"/>
      <c r="M1294" s="3"/>
    </row>
    <row r="1295" spans="1:13" hidden="1" x14ac:dyDescent="0.2">
      <c r="A1295" s="3" t="s">
        <v>44</v>
      </c>
      <c r="B1295" s="19" t="s">
        <v>104</v>
      </c>
      <c r="C1295" s="3">
        <v>585650</v>
      </c>
      <c r="D1295" s="3" t="s">
        <v>464</v>
      </c>
      <c r="E1295" s="3" t="s">
        <v>132</v>
      </c>
      <c r="F1295" s="12" t="str">
        <f t="shared" si="34"/>
        <v>Law Andrew</v>
      </c>
      <c r="G1295" s="3">
        <v>721</v>
      </c>
      <c r="H1295" s="8" t="s">
        <v>10</v>
      </c>
      <c r="I1295" s="3">
        <v>12</v>
      </c>
      <c r="J1295" s="36" t="s">
        <v>68</v>
      </c>
      <c r="K1295" s="3" t="s">
        <v>27</v>
      </c>
      <c r="L1295" s="3"/>
      <c r="M1295" s="1"/>
    </row>
    <row r="1296" spans="1:13" x14ac:dyDescent="0.2">
      <c r="A1296" s="3"/>
      <c r="B1296" s="19" t="s">
        <v>14</v>
      </c>
      <c r="C1296" s="3"/>
      <c r="D1296" s="3" t="s">
        <v>571</v>
      </c>
      <c r="E1296" s="3" t="s">
        <v>567</v>
      </c>
      <c r="F1296" s="12" t="str">
        <f t="shared" si="34"/>
        <v>O'Connor Dan</v>
      </c>
      <c r="G1296" s="3">
        <v>721</v>
      </c>
      <c r="H1296" s="8" t="s">
        <v>10</v>
      </c>
      <c r="I1296" s="3">
        <v>1</v>
      </c>
      <c r="J1296" s="36" t="s">
        <v>26</v>
      </c>
      <c r="K1296" s="3"/>
      <c r="L1296" s="3"/>
      <c r="M1296" s="3"/>
    </row>
    <row r="1297" spans="1:13" x14ac:dyDescent="0.2">
      <c r="A1297" s="3"/>
      <c r="B1297" s="19" t="s">
        <v>14</v>
      </c>
      <c r="C1297" s="3"/>
      <c r="D1297" s="3" t="s">
        <v>586</v>
      </c>
      <c r="E1297" s="3" t="s">
        <v>585</v>
      </c>
      <c r="F1297" s="12" t="str">
        <f t="shared" si="34"/>
        <v>Patterson Callum</v>
      </c>
      <c r="G1297" s="3">
        <v>721</v>
      </c>
      <c r="H1297" s="8" t="s">
        <v>10</v>
      </c>
      <c r="I1297" s="3">
        <v>5</v>
      </c>
      <c r="J1297" s="36" t="s">
        <v>26</v>
      </c>
      <c r="K1297" s="3"/>
      <c r="L1297" s="15"/>
      <c r="M1297" s="3"/>
    </row>
    <row r="1298" spans="1:13" hidden="1" x14ac:dyDescent="0.2">
      <c r="A1298" s="3" t="s">
        <v>14</v>
      </c>
      <c r="B1298" s="3" t="s">
        <v>14</v>
      </c>
      <c r="C1298" s="3">
        <v>585650</v>
      </c>
      <c r="D1298" s="3" t="s">
        <v>464</v>
      </c>
      <c r="E1298" s="3" t="s">
        <v>132</v>
      </c>
      <c r="F1298" s="12" t="str">
        <f t="shared" si="34"/>
        <v>Law Andrew</v>
      </c>
      <c r="G1298" s="9">
        <v>721</v>
      </c>
      <c r="H1298" s="10" t="s">
        <v>10</v>
      </c>
      <c r="I1298" s="3">
        <v>1</v>
      </c>
      <c r="J1298" s="36" t="s">
        <v>24</v>
      </c>
      <c r="K1298" s="3"/>
      <c r="L1298" s="3"/>
      <c r="M1298" s="3"/>
    </row>
    <row r="1299" spans="1:13" hidden="1" x14ac:dyDescent="0.2">
      <c r="A1299" s="3" t="s">
        <v>44</v>
      </c>
      <c r="B1299" s="19" t="s">
        <v>104</v>
      </c>
      <c r="C1299" s="3">
        <v>585650</v>
      </c>
      <c r="D1299" s="3" t="s">
        <v>464</v>
      </c>
      <c r="E1299" s="3" t="s">
        <v>132</v>
      </c>
      <c r="F1299" s="12" t="str">
        <f t="shared" si="34"/>
        <v>Law Andrew</v>
      </c>
      <c r="G1299" s="3">
        <v>721</v>
      </c>
      <c r="H1299" s="8" t="s">
        <v>10</v>
      </c>
      <c r="I1299" s="3">
        <v>10</v>
      </c>
      <c r="J1299" s="36" t="s">
        <v>24</v>
      </c>
      <c r="K1299" s="3"/>
      <c r="L1299" s="3"/>
      <c r="M1299" s="3"/>
    </row>
    <row r="1300" spans="1:13" hidden="1" x14ac:dyDescent="0.2">
      <c r="A1300" s="3" t="s">
        <v>37</v>
      </c>
      <c r="B1300" s="3" t="s">
        <v>103</v>
      </c>
      <c r="C1300" s="3">
        <v>585650</v>
      </c>
      <c r="D1300" s="3" t="s">
        <v>464</v>
      </c>
      <c r="E1300" s="3" t="s">
        <v>132</v>
      </c>
      <c r="F1300" s="12" t="str">
        <f t="shared" si="34"/>
        <v>Law Andrew</v>
      </c>
      <c r="G1300" s="3">
        <v>721</v>
      </c>
      <c r="H1300" s="8" t="s">
        <v>10</v>
      </c>
      <c r="I1300" s="3">
        <v>1</v>
      </c>
      <c r="J1300" s="36" t="s">
        <v>24</v>
      </c>
      <c r="K1300" s="3"/>
      <c r="L1300" s="3"/>
      <c r="M1300" s="3"/>
    </row>
    <row r="1301" spans="1:13" hidden="1" x14ac:dyDescent="0.2">
      <c r="A1301" s="3"/>
      <c r="B1301" s="19" t="s">
        <v>104</v>
      </c>
      <c r="C1301" s="3">
        <v>585650</v>
      </c>
      <c r="D1301" s="3" t="s">
        <v>464</v>
      </c>
      <c r="E1301" s="3" t="s">
        <v>132</v>
      </c>
      <c r="F1301" s="12" t="str">
        <f t="shared" si="34"/>
        <v>Law Andrew</v>
      </c>
      <c r="G1301" s="3">
        <v>721</v>
      </c>
      <c r="H1301" s="8" t="s">
        <v>10</v>
      </c>
      <c r="I1301" s="3">
        <v>5</v>
      </c>
      <c r="J1301" s="36" t="s">
        <v>11</v>
      </c>
      <c r="K1301" s="3" t="s">
        <v>27</v>
      </c>
      <c r="L1301" s="3"/>
      <c r="M1301" s="3"/>
    </row>
    <row r="1302" spans="1:13" hidden="1" x14ac:dyDescent="0.2">
      <c r="A1302" s="3"/>
      <c r="B1302" s="3" t="s">
        <v>103</v>
      </c>
      <c r="C1302" s="3">
        <v>585650</v>
      </c>
      <c r="D1302" s="3" t="s">
        <v>464</v>
      </c>
      <c r="E1302" s="3" t="s">
        <v>132</v>
      </c>
      <c r="F1302" s="12" t="str">
        <f t="shared" si="34"/>
        <v>Law Andrew</v>
      </c>
      <c r="G1302" s="3">
        <v>721</v>
      </c>
      <c r="H1302" s="8" t="s">
        <v>10</v>
      </c>
      <c r="I1302" s="3">
        <v>1</v>
      </c>
      <c r="J1302" s="36" t="s">
        <v>11</v>
      </c>
      <c r="K1302" s="3" t="s">
        <v>27</v>
      </c>
      <c r="L1302" s="3"/>
      <c r="M1302" s="3"/>
    </row>
    <row r="1303" spans="1:13" hidden="1" x14ac:dyDescent="0.2">
      <c r="A1303" s="3" t="s">
        <v>465</v>
      </c>
      <c r="B1303" s="19" t="s">
        <v>14</v>
      </c>
      <c r="C1303" s="3">
        <v>585650</v>
      </c>
      <c r="D1303" s="3" t="s">
        <v>464</v>
      </c>
      <c r="E1303" s="3" t="s">
        <v>132</v>
      </c>
      <c r="F1303" s="12" t="str">
        <f t="shared" si="34"/>
        <v>Law Andrew</v>
      </c>
      <c r="G1303" s="3">
        <v>721</v>
      </c>
      <c r="H1303" s="8" t="s">
        <v>10</v>
      </c>
      <c r="I1303" s="8">
        <v>2</v>
      </c>
      <c r="J1303" s="36" t="s">
        <v>30</v>
      </c>
      <c r="K1303" s="3"/>
      <c r="L1303" s="3"/>
      <c r="M1303" s="3"/>
    </row>
    <row r="1304" spans="1:13" hidden="1" x14ac:dyDescent="0.2">
      <c r="A1304" s="3" t="s">
        <v>111</v>
      </c>
      <c r="B1304" s="19" t="s">
        <v>104</v>
      </c>
      <c r="C1304" s="3">
        <v>585650</v>
      </c>
      <c r="D1304" s="3" t="s">
        <v>464</v>
      </c>
      <c r="E1304" s="3" t="s">
        <v>132</v>
      </c>
      <c r="F1304" s="12" t="str">
        <f t="shared" si="34"/>
        <v>Law Andrew</v>
      </c>
      <c r="G1304" s="3">
        <v>721</v>
      </c>
      <c r="H1304" s="8" t="s">
        <v>10</v>
      </c>
      <c r="I1304" s="8">
        <v>3</v>
      </c>
      <c r="J1304" s="36" t="s">
        <v>30</v>
      </c>
      <c r="K1304" s="3"/>
      <c r="L1304" s="3"/>
      <c r="M1304" s="3"/>
    </row>
    <row r="1305" spans="1:13" hidden="1" x14ac:dyDescent="0.2">
      <c r="A1305" s="16" t="s">
        <v>102</v>
      </c>
      <c r="B1305" s="3" t="s">
        <v>103</v>
      </c>
      <c r="C1305" s="3">
        <v>585650</v>
      </c>
      <c r="D1305" s="3" t="s">
        <v>464</v>
      </c>
      <c r="E1305" s="3" t="s">
        <v>132</v>
      </c>
      <c r="F1305" s="12" t="str">
        <f t="shared" si="34"/>
        <v>Law Andrew</v>
      </c>
      <c r="G1305" s="3">
        <v>721</v>
      </c>
      <c r="H1305" s="8" t="s">
        <v>10</v>
      </c>
      <c r="I1305" s="8">
        <v>1</v>
      </c>
      <c r="J1305" s="36" t="s">
        <v>30</v>
      </c>
      <c r="K1305" s="3"/>
      <c r="L1305" s="3"/>
      <c r="M1305" s="3"/>
    </row>
    <row r="1306" spans="1:13" hidden="1" x14ac:dyDescent="0.2">
      <c r="A1306" s="3"/>
      <c r="B1306" s="3" t="s">
        <v>25</v>
      </c>
      <c r="C1306" s="3">
        <v>585650</v>
      </c>
      <c r="D1306" s="8" t="s">
        <v>464</v>
      </c>
      <c r="E1306" s="3" t="s">
        <v>132</v>
      </c>
      <c r="F1306" s="12" t="str">
        <f t="shared" si="34"/>
        <v>Law Andrew</v>
      </c>
      <c r="G1306" s="9">
        <v>721</v>
      </c>
      <c r="H1306" s="10" t="s">
        <v>10</v>
      </c>
      <c r="I1306" s="3">
        <v>2</v>
      </c>
      <c r="J1306" s="36" t="s">
        <v>105</v>
      </c>
      <c r="K1306" s="3"/>
      <c r="L1306" s="3"/>
      <c r="M1306" s="3"/>
    </row>
    <row r="1307" spans="1:13" hidden="1" x14ac:dyDescent="0.2">
      <c r="A1307" s="3"/>
      <c r="B1307" s="22" t="s">
        <v>104</v>
      </c>
      <c r="C1307" s="3">
        <v>585650</v>
      </c>
      <c r="D1307" s="8" t="s">
        <v>464</v>
      </c>
      <c r="E1307" s="3" t="s">
        <v>132</v>
      </c>
      <c r="F1307" s="12" t="str">
        <f t="shared" si="34"/>
        <v>Law Andrew</v>
      </c>
      <c r="G1307" s="9">
        <v>721</v>
      </c>
      <c r="H1307" s="10" t="s">
        <v>10</v>
      </c>
      <c r="I1307" s="3">
        <v>4</v>
      </c>
      <c r="J1307" s="36" t="s">
        <v>105</v>
      </c>
      <c r="K1307" s="3"/>
      <c r="L1307" s="3"/>
      <c r="M1307" s="3"/>
    </row>
    <row r="1308" spans="1:13" hidden="1" x14ac:dyDescent="0.2">
      <c r="A1308" s="3"/>
      <c r="B1308" s="3" t="s">
        <v>103</v>
      </c>
      <c r="C1308" s="3">
        <v>585650</v>
      </c>
      <c r="D1308" s="3" t="s">
        <v>464</v>
      </c>
      <c r="E1308" s="3" t="s">
        <v>132</v>
      </c>
      <c r="F1308" s="12" t="str">
        <f t="shared" si="34"/>
        <v>Law Andrew</v>
      </c>
      <c r="G1308" s="3">
        <v>721</v>
      </c>
      <c r="H1308" s="8" t="s">
        <v>10</v>
      </c>
      <c r="I1308" s="3">
        <v>1</v>
      </c>
      <c r="J1308" s="36" t="s">
        <v>105</v>
      </c>
      <c r="K1308" s="3"/>
      <c r="L1308" s="3"/>
      <c r="M1308" s="3"/>
    </row>
    <row r="1309" spans="1:13" hidden="1" x14ac:dyDescent="0.2">
      <c r="A1309" s="3" t="s">
        <v>45</v>
      </c>
      <c r="B1309" s="19" t="s">
        <v>104</v>
      </c>
      <c r="C1309" s="3">
        <v>585650</v>
      </c>
      <c r="D1309" s="8" t="s">
        <v>464</v>
      </c>
      <c r="E1309" s="8" t="s">
        <v>132</v>
      </c>
      <c r="F1309" s="12" t="str">
        <f t="shared" si="34"/>
        <v>Law Andrew</v>
      </c>
      <c r="G1309" s="9">
        <v>721</v>
      </c>
      <c r="H1309" s="10" t="s">
        <v>10</v>
      </c>
      <c r="I1309" s="3">
        <v>9</v>
      </c>
      <c r="J1309" s="36" t="s">
        <v>28</v>
      </c>
      <c r="K1309" s="3"/>
      <c r="L1309" s="3"/>
      <c r="M1309" s="3"/>
    </row>
    <row r="1310" spans="1:13" hidden="1" x14ac:dyDescent="0.2">
      <c r="A1310" s="3" t="s">
        <v>36</v>
      </c>
      <c r="B1310" s="3" t="s">
        <v>103</v>
      </c>
      <c r="C1310" s="3">
        <v>585650</v>
      </c>
      <c r="D1310" s="8" t="s">
        <v>464</v>
      </c>
      <c r="E1310" s="8" t="s">
        <v>132</v>
      </c>
      <c r="F1310" s="12" t="str">
        <f t="shared" si="34"/>
        <v>Law Andrew</v>
      </c>
      <c r="G1310" s="9">
        <v>721</v>
      </c>
      <c r="H1310" s="10" t="s">
        <v>10</v>
      </c>
      <c r="I1310" s="3">
        <v>2</v>
      </c>
      <c r="J1310" s="36" t="s">
        <v>28</v>
      </c>
      <c r="K1310" s="3"/>
      <c r="L1310" s="3"/>
      <c r="M1310" s="3"/>
    </row>
    <row r="1311" spans="1:13" hidden="1" x14ac:dyDescent="0.2">
      <c r="A1311" s="3" t="s">
        <v>43</v>
      </c>
      <c r="B1311" s="19" t="s">
        <v>104</v>
      </c>
      <c r="C1311" s="3">
        <v>585650</v>
      </c>
      <c r="D1311" s="8" t="s">
        <v>464</v>
      </c>
      <c r="E1311" s="8" t="s">
        <v>132</v>
      </c>
      <c r="F1311" s="12" t="str">
        <f t="shared" si="34"/>
        <v>Law Andrew</v>
      </c>
      <c r="G1311" s="3">
        <v>721</v>
      </c>
      <c r="H1311" s="8" t="s">
        <v>10</v>
      </c>
      <c r="I1311" s="3">
        <v>10</v>
      </c>
      <c r="J1311" s="36" t="s">
        <v>34</v>
      </c>
      <c r="K1311" s="3"/>
      <c r="L1311" s="3"/>
      <c r="M1311" s="3"/>
    </row>
    <row r="1312" spans="1:13" hidden="1" x14ac:dyDescent="0.2">
      <c r="A1312" s="3" t="s">
        <v>36</v>
      </c>
      <c r="B1312" s="3" t="s">
        <v>103</v>
      </c>
      <c r="C1312" s="3">
        <v>585650</v>
      </c>
      <c r="D1312" s="8" t="s">
        <v>464</v>
      </c>
      <c r="E1312" s="8" t="s">
        <v>132</v>
      </c>
      <c r="F1312" s="12" t="str">
        <f t="shared" si="34"/>
        <v>Law Andrew</v>
      </c>
      <c r="G1312" s="3">
        <v>721</v>
      </c>
      <c r="H1312" s="8" t="s">
        <v>10</v>
      </c>
      <c r="I1312" s="3">
        <v>1</v>
      </c>
      <c r="J1312" s="36" t="s">
        <v>34</v>
      </c>
      <c r="K1312" s="3"/>
      <c r="L1312" s="3"/>
      <c r="M1312" s="3"/>
    </row>
    <row r="1313" spans="1:13" hidden="1" x14ac:dyDescent="0.2">
      <c r="A1313" s="3" t="s">
        <v>19</v>
      </c>
      <c r="B1313" s="19" t="s">
        <v>14</v>
      </c>
      <c r="C1313" s="3">
        <v>585650</v>
      </c>
      <c r="D1313" s="8" t="s">
        <v>464</v>
      </c>
      <c r="E1313" s="8" t="s">
        <v>132</v>
      </c>
      <c r="F1313" s="12" t="str">
        <f t="shared" si="34"/>
        <v>Law Andrew</v>
      </c>
      <c r="G1313" s="3">
        <v>721</v>
      </c>
      <c r="H1313" s="8" t="s">
        <v>10</v>
      </c>
      <c r="I1313" s="3">
        <v>1</v>
      </c>
      <c r="J1313" s="36" t="s">
        <v>35</v>
      </c>
      <c r="K1313" s="3"/>
      <c r="L1313" s="3"/>
      <c r="M1313" s="3"/>
    </row>
    <row r="1314" spans="1:13" hidden="1" x14ac:dyDescent="0.2">
      <c r="A1314" s="3" t="s">
        <v>45</v>
      </c>
      <c r="B1314" s="19" t="s">
        <v>104</v>
      </c>
      <c r="C1314" s="3">
        <v>585650</v>
      </c>
      <c r="D1314" s="8" t="s">
        <v>464</v>
      </c>
      <c r="E1314" s="8" t="s">
        <v>132</v>
      </c>
      <c r="F1314" s="12" t="str">
        <f t="shared" si="34"/>
        <v>Law Andrew</v>
      </c>
      <c r="G1314" s="3">
        <v>721</v>
      </c>
      <c r="H1314" s="8" t="s">
        <v>10</v>
      </c>
      <c r="I1314" s="3">
        <v>9</v>
      </c>
      <c r="J1314" s="36" t="s">
        <v>35</v>
      </c>
      <c r="K1314" s="3"/>
      <c r="L1314" s="3"/>
      <c r="M1314" s="3"/>
    </row>
    <row r="1315" spans="1:13" hidden="1" x14ac:dyDescent="0.2">
      <c r="A1315" s="1" t="s">
        <v>13</v>
      </c>
      <c r="B1315" s="4" t="s">
        <v>14</v>
      </c>
      <c r="C1315" s="3">
        <v>585650</v>
      </c>
      <c r="D1315" s="2" t="s">
        <v>464</v>
      </c>
      <c r="E1315" s="3" t="s">
        <v>132</v>
      </c>
      <c r="F1315" s="12" t="str">
        <f t="shared" si="34"/>
        <v>Law Andrew</v>
      </c>
      <c r="G1315" s="9">
        <v>721</v>
      </c>
      <c r="H1315" s="10" t="s">
        <v>10</v>
      </c>
      <c r="I1315" s="1">
        <v>8</v>
      </c>
      <c r="J1315" s="40" t="s">
        <v>62</v>
      </c>
      <c r="K1315" s="1"/>
      <c r="L1315" s="1"/>
      <c r="M1315" s="3"/>
    </row>
    <row r="1316" spans="1:13" hidden="1" x14ac:dyDescent="0.2">
      <c r="A1316" s="31" t="s">
        <v>1268</v>
      </c>
      <c r="B1316" s="32" t="s">
        <v>1239</v>
      </c>
      <c r="C1316" s="32">
        <v>585650</v>
      </c>
      <c r="D1316" s="33" t="s">
        <v>464</v>
      </c>
      <c r="E1316" s="3" t="s">
        <v>132</v>
      </c>
      <c r="F1316" s="12" t="str">
        <f t="shared" si="34"/>
        <v>Law Andrew</v>
      </c>
      <c r="G1316" s="32">
        <v>721</v>
      </c>
      <c r="H1316" s="33" t="s">
        <v>10</v>
      </c>
      <c r="I1316" s="32">
        <v>13</v>
      </c>
      <c r="J1316" s="38" t="s">
        <v>1324</v>
      </c>
      <c r="K1316" s="32"/>
      <c r="L1316" s="1"/>
      <c r="M1316" s="3"/>
    </row>
    <row r="1317" spans="1:13" hidden="1" x14ac:dyDescent="0.2">
      <c r="A1317" s="3" t="s">
        <v>44</v>
      </c>
      <c r="B1317" s="19" t="s">
        <v>104</v>
      </c>
      <c r="C1317" s="3"/>
      <c r="D1317" s="3" t="s">
        <v>466</v>
      </c>
      <c r="E1317" s="3" t="s">
        <v>467</v>
      </c>
      <c r="F1317" s="12" t="str">
        <f t="shared" si="34"/>
        <v>Laxman Trachi</v>
      </c>
      <c r="G1317" s="3">
        <v>721</v>
      </c>
      <c r="H1317" s="8" t="s">
        <v>10</v>
      </c>
      <c r="I1317" s="3">
        <v>8</v>
      </c>
      <c r="J1317" s="36" t="s">
        <v>68</v>
      </c>
      <c r="K1317" s="3" t="s">
        <v>27</v>
      </c>
      <c r="L1317" s="3"/>
      <c r="M1317" s="3"/>
    </row>
    <row r="1318" spans="1:13" hidden="1" x14ac:dyDescent="0.2">
      <c r="A1318" s="3" t="s">
        <v>468</v>
      </c>
      <c r="B1318" s="19" t="s">
        <v>14</v>
      </c>
      <c r="C1318" s="8"/>
      <c r="D1318" s="3" t="s">
        <v>469</v>
      </c>
      <c r="E1318" s="3" t="s">
        <v>198</v>
      </c>
      <c r="F1318" s="12" t="str">
        <f t="shared" si="34"/>
        <v>Lazaro L</v>
      </c>
      <c r="G1318" s="3">
        <v>721</v>
      </c>
      <c r="H1318" s="8" t="s">
        <v>10</v>
      </c>
      <c r="I1318" s="8">
        <v>1</v>
      </c>
      <c r="J1318" s="36" t="s">
        <v>30</v>
      </c>
      <c r="K1318" s="3"/>
      <c r="L1318" s="3"/>
      <c r="M1318" s="3"/>
    </row>
    <row r="1319" spans="1:13" hidden="1" x14ac:dyDescent="0.2">
      <c r="A1319" s="3" t="s">
        <v>25</v>
      </c>
      <c r="B1319" s="3" t="s">
        <v>25</v>
      </c>
      <c r="C1319" s="3"/>
      <c r="D1319" s="3" t="s">
        <v>470</v>
      </c>
      <c r="E1319" s="3" t="s">
        <v>348</v>
      </c>
      <c r="F1319" s="12" t="str">
        <f t="shared" si="34"/>
        <v>Lee Wayne</v>
      </c>
      <c r="G1319" s="9">
        <v>721</v>
      </c>
      <c r="H1319" s="10" t="s">
        <v>10</v>
      </c>
      <c r="I1319" s="3">
        <v>7</v>
      </c>
      <c r="J1319" s="36" t="s">
        <v>68</v>
      </c>
      <c r="K1319" s="3"/>
      <c r="L1319" s="3"/>
      <c r="M1319" s="3"/>
    </row>
    <row r="1320" spans="1:13" hidden="1" x14ac:dyDescent="0.2">
      <c r="A1320" s="3" t="s">
        <v>44</v>
      </c>
      <c r="B1320" s="19" t="s">
        <v>104</v>
      </c>
      <c r="C1320" s="3"/>
      <c r="D1320" s="3" t="s">
        <v>470</v>
      </c>
      <c r="E1320" s="3" t="s">
        <v>348</v>
      </c>
      <c r="F1320" s="12" t="str">
        <f t="shared" si="34"/>
        <v>Lee Wayne</v>
      </c>
      <c r="G1320" s="3">
        <v>721</v>
      </c>
      <c r="H1320" s="8" t="s">
        <v>10</v>
      </c>
      <c r="I1320" s="3">
        <v>2</v>
      </c>
      <c r="J1320" s="36" t="s">
        <v>68</v>
      </c>
      <c r="K1320" s="3" t="s">
        <v>27</v>
      </c>
      <c r="L1320" s="3"/>
      <c r="M1320" s="3"/>
    </row>
    <row r="1321" spans="1:13" x14ac:dyDescent="0.2">
      <c r="A1321" s="3"/>
      <c r="B1321" s="19" t="s">
        <v>14</v>
      </c>
      <c r="C1321" s="6">
        <v>572783</v>
      </c>
      <c r="D1321" s="3" t="s">
        <v>617</v>
      </c>
      <c r="E1321" s="3" t="s">
        <v>470</v>
      </c>
      <c r="F1321" s="12" t="str">
        <f t="shared" si="34"/>
        <v>Privitera Lee</v>
      </c>
      <c r="G1321" s="3">
        <v>721</v>
      </c>
      <c r="H1321" s="8" t="s">
        <v>10</v>
      </c>
      <c r="I1321" s="3">
        <v>6</v>
      </c>
      <c r="J1321" s="36" t="s">
        <v>26</v>
      </c>
      <c r="K1321" s="3"/>
      <c r="L1321" s="3"/>
      <c r="M1321" s="3"/>
    </row>
    <row r="1322" spans="1:13" x14ac:dyDescent="0.2">
      <c r="A1322" s="3"/>
      <c r="B1322" s="19" t="s">
        <v>14</v>
      </c>
      <c r="C1322" s="3"/>
      <c r="D1322" s="3" t="s">
        <v>140</v>
      </c>
      <c r="E1322" s="3" t="s">
        <v>170</v>
      </c>
      <c r="F1322" s="12" t="str">
        <f t="shared" si="34"/>
        <v>Scott David</v>
      </c>
      <c r="G1322" s="3">
        <v>721</v>
      </c>
      <c r="H1322" s="8" t="s">
        <v>10</v>
      </c>
      <c r="I1322" s="3">
        <v>7</v>
      </c>
      <c r="J1322" s="36" t="s">
        <v>26</v>
      </c>
      <c r="K1322" s="3"/>
      <c r="L1322" s="3"/>
      <c r="M1322" s="3"/>
    </row>
    <row r="1323" spans="1:13" x14ac:dyDescent="0.2">
      <c r="A1323" s="3"/>
      <c r="B1323" s="19" t="s">
        <v>14</v>
      </c>
      <c r="C1323" s="3"/>
      <c r="D1323" s="3" t="s">
        <v>140</v>
      </c>
      <c r="E1323" s="3" t="s">
        <v>223</v>
      </c>
      <c r="F1323" s="12" t="str">
        <f t="shared" si="34"/>
        <v>Scott P</v>
      </c>
      <c r="G1323" s="9">
        <v>721</v>
      </c>
      <c r="H1323" s="10" t="s">
        <v>10</v>
      </c>
      <c r="I1323" s="3">
        <v>3</v>
      </c>
      <c r="J1323" s="36" t="s">
        <v>26</v>
      </c>
      <c r="K1323" s="3"/>
      <c r="L1323" s="3"/>
      <c r="M1323" s="3"/>
    </row>
    <row r="1324" spans="1:13" hidden="1" x14ac:dyDescent="0.2">
      <c r="A1324" s="3" t="s">
        <v>110</v>
      </c>
      <c r="B1324" s="19" t="s">
        <v>14</v>
      </c>
      <c r="C1324" s="3"/>
      <c r="D1324" s="3" t="s">
        <v>472</v>
      </c>
      <c r="E1324" s="3" t="s">
        <v>253</v>
      </c>
      <c r="F1324" s="12" t="str">
        <f t="shared" si="34"/>
        <v>Lewis S</v>
      </c>
      <c r="G1324" s="3">
        <v>721</v>
      </c>
      <c r="H1324" s="8" t="s">
        <v>10</v>
      </c>
      <c r="I1324" s="3">
        <v>1</v>
      </c>
      <c r="J1324" s="36" t="s">
        <v>11</v>
      </c>
      <c r="K1324" s="3"/>
      <c r="L1324" s="3"/>
      <c r="M1324" s="3"/>
    </row>
    <row r="1325" spans="1:13" hidden="1" x14ac:dyDescent="0.2">
      <c r="A1325" s="3" t="s">
        <v>19</v>
      </c>
      <c r="B1325" s="19" t="s">
        <v>14</v>
      </c>
      <c r="C1325" s="3">
        <v>849349</v>
      </c>
      <c r="D1325" s="8" t="s">
        <v>473</v>
      </c>
      <c r="E1325" s="8" t="s">
        <v>474</v>
      </c>
      <c r="F1325" s="12" t="str">
        <f t="shared" si="34"/>
        <v>Lindsay Hamish</v>
      </c>
      <c r="G1325" s="3">
        <v>721</v>
      </c>
      <c r="H1325" s="8" t="s">
        <v>10</v>
      </c>
      <c r="I1325" s="3">
        <v>1</v>
      </c>
      <c r="J1325" s="36" t="s">
        <v>35</v>
      </c>
      <c r="K1325" s="3"/>
      <c r="L1325" s="3"/>
      <c r="M1325" s="3"/>
    </row>
    <row r="1326" spans="1:13" hidden="1" x14ac:dyDescent="0.2">
      <c r="A1326" s="3" t="s">
        <v>19</v>
      </c>
      <c r="B1326" s="19" t="s">
        <v>14</v>
      </c>
      <c r="C1326" s="3">
        <v>863115</v>
      </c>
      <c r="D1326" s="8" t="s">
        <v>475</v>
      </c>
      <c r="E1326" s="8" t="s">
        <v>143</v>
      </c>
      <c r="F1326" s="12" t="str">
        <f t="shared" si="34"/>
        <v>Littler Michael</v>
      </c>
      <c r="G1326" s="3">
        <v>721</v>
      </c>
      <c r="H1326" s="8" t="s">
        <v>10</v>
      </c>
      <c r="I1326" s="3">
        <v>1</v>
      </c>
      <c r="J1326" s="36" t="s">
        <v>35</v>
      </c>
      <c r="K1326" s="3"/>
      <c r="L1326" s="3"/>
      <c r="M1326" s="3"/>
    </row>
    <row r="1327" spans="1:13" hidden="1" x14ac:dyDescent="0.2">
      <c r="A1327" s="1" t="s">
        <v>13</v>
      </c>
      <c r="B1327" s="4" t="s">
        <v>14</v>
      </c>
      <c r="C1327" s="1"/>
      <c r="D1327" s="2" t="s">
        <v>476</v>
      </c>
      <c r="E1327" s="2" t="s">
        <v>340</v>
      </c>
      <c r="F1327" s="12" t="str">
        <f t="shared" si="34"/>
        <v>Livesley R</v>
      </c>
      <c r="G1327" s="3">
        <v>721</v>
      </c>
      <c r="H1327" s="8" t="s">
        <v>10</v>
      </c>
      <c r="I1327" s="1">
        <v>14</v>
      </c>
      <c r="J1327" s="40" t="s">
        <v>62</v>
      </c>
      <c r="K1327" s="1"/>
      <c r="L1327" s="3"/>
      <c r="M1327" s="1"/>
    </row>
    <row r="1328" spans="1:13" hidden="1" x14ac:dyDescent="0.2">
      <c r="A1328" s="31" t="s">
        <v>1268</v>
      </c>
      <c r="B1328" s="32" t="s">
        <v>1239</v>
      </c>
      <c r="C1328" s="32">
        <v>1077862</v>
      </c>
      <c r="D1328" s="33" t="s">
        <v>476</v>
      </c>
      <c r="E1328" s="32" t="s">
        <v>1298</v>
      </c>
      <c r="F1328" s="33" t="s">
        <v>1243</v>
      </c>
      <c r="G1328" s="32">
        <v>721</v>
      </c>
      <c r="H1328" s="33" t="s">
        <v>10</v>
      </c>
      <c r="I1328" s="32">
        <v>6</v>
      </c>
      <c r="J1328" s="38" t="s">
        <v>1324</v>
      </c>
      <c r="K1328" s="32"/>
      <c r="L1328" s="3"/>
      <c r="M1328" s="3"/>
    </row>
    <row r="1329" spans="1:13" hidden="1" x14ac:dyDescent="0.2">
      <c r="A1329" s="3" t="s">
        <v>25</v>
      </c>
      <c r="B1329" s="3" t="s">
        <v>25</v>
      </c>
      <c r="C1329" s="3"/>
      <c r="D1329" s="3" t="s">
        <v>477</v>
      </c>
      <c r="E1329" s="3" t="s">
        <v>478</v>
      </c>
      <c r="F1329" s="12" t="str">
        <f t="shared" ref="F1329:F1360" si="35">D1329&amp;" "&amp;E1329</f>
        <v>Liyanage Dilan</v>
      </c>
      <c r="G1329" s="9">
        <v>721</v>
      </c>
      <c r="H1329" s="10" t="s">
        <v>10</v>
      </c>
      <c r="I1329" s="3">
        <v>1</v>
      </c>
      <c r="J1329" s="36" t="s">
        <v>68</v>
      </c>
      <c r="K1329" s="3"/>
      <c r="L1329" s="3"/>
      <c r="M1329" s="3"/>
    </row>
    <row r="1330" spans="1:13" hidden="1" x14ac:dyDescent="0.2">
      <c r="A1330" s="3" t="s">
        <v>44</v>
      </c>
      <c r="B1330" s="19" t="s">
        <v>104</v>
      </c>
      <c r="C1330" s="3"/>
      <c r="D1330" s="3" t="s">
        <v>477</v>
      </c>
      <c r="E1330" s="3" t="s">
        <v>478</v>
      </c>
      <c r="F1330" s="12" t="str">
        <f t="shared" si="35"/>
        <v>Liyanage Dilan</v>
      </c>
      <c r="G1330" s="3">
        <v>721</v>
      </c>
      <c r="H1330" s="8" t="s">
        <v>10</v>
      </c>
      <c r="I1330" s="3">
        <v>5</v>
      </c>
      <c r="J1330" s="36" t="s">
        <v>68</v>
      </c>
      <c r="K1330" s="3" t="s">
        <v>27</v>
      </c>
      <c r="L1330" s="3"/>
      <c r="M1330" s="3"/>
    </row>
    <row r="1331" spans="1:13" hidden="1" x14ac:dyDescent="0.2">
      <c r="A1331" s="3" t="s">
        <v>44</v>
      </c>
      <c r="B1331" s="19" t="s">
        <v>104</v>
      </c>
      <c r="C1331" s="3"/>
      <c r="D1331" s="3" t="s">
        <v>477</v>
      </c>
      <c r="E1331" s="3" t="s">
        <v>85</v>
      </c>
      <c r="F1331" s="12" t="str">
        <f t="shared" si="35"/>
        <v>Liyanage Neville</v>
      </c>
      <c r="G1331" s="3">
        <v>721</v>
      </c>
      <c r="H1331" s="8" t="s">
        <v>10</v>
      </c>
      <c r="I1331" s="3">
        <v>2</v>
      </c>
      <c r="J1331" s="36" t="s">
        <v>55</v>
      </c>
      <c r="K1331" s="3" t="s">
        <v>27</v>
      </c>
      <c r="L1331" s="3"/>
      <c r="M1331" s="3"/>
    </row>
    <row r="1332" spans="1:13" hidden="1" x14ac:dyDescent="0.2">
      <c r="A1332" s="3" t="s">
        <v>53</v>
      </c>
      <c r="B1332" s="3" t="s">
        <v>103</v>
      </c>
      <c r="C1332" s="3"/>
      <c r="D1332" s="3" t="s">
        <v>477</v>
      </c>
      <c r="E1332" s="3" t="s">
        <v>85</v>
      </c>
      <c r="F1332" s="12" t="str">
        <f t="shared" si="35"/>
        <v>Liyanage Neville</v>
      </c>
      <c r="G1332" s="3">
        <v>721</v>
      </c>
      <c r="H1332" s="8" t="s">
        <v>10</v>
      </c>
      <c r="I1332" s="3">
        <v>5</v>
      </c>
      <c r="J1332" s="36" t="s">
        <v>55</v>
      </c>
      <c r="K1332" s="3" t="s">
        <v>27</v>
      </c>
      <c r="L1332" s="3"/>
      <c r="M1332" s="3"/>
    </row>
    <row r="1333" spans="1:13" hidden="1" x14ac:dyDescent="0.2">
      <c r="A1333" s="11" t="s">
        <v>7</v>
      </c>
      <c r="B1333" s="1" t="s">
        <v>1225</v>
      </c>
      <c r="C1333" s="1"/>
      <c r="D1333" s="12" t="s">
        <v>477</v>
      </c>
      <c r="E1333" s="12" t="s">
        <v>85</v>
      </c>
      <c r="F1333" s="12" t="str">
        <f t="shared" si="35"/>
        <v>Liyanage Neville</v>
      </c>
      <c r="G1333" s="3">
        <v>721</v>
      </c>
      <c r="H1333" s="8" t="s">
        <v>10</v>
      </c>
      <c r="I1333" s="13">
        <v>5</v>
      </c>
      <c r="J1333" s="41" t="s">
        <v>52</v>
      </c>
      <c r="K1333" s="3" t="s">
        <v>12</v>
      </c>
      <c r="L1333" s="3"/>
      <c r="M1333" s="3"/>
    </row>
    <row r="1334" spans="1:13" hidden="1" x14ac:dyDescent="0.2">
      <c r="A1334" s="3" t="s">
        <v>25</v>
      </c>
      <c r="B1334" s="3" t="s">
        <v>25</v>
      </c>
      <c r="C1334" s="3"/>
      <c r="D1334" s="3" t="s">
        <v>477</v>
      </c>
      <c r="E1334" s="3" t="s">
        <v>85</v>
      </c>
      <c r="F1334" s="12" t="str">
        <f t="shared" si="35"/>
        <v>Liyanage Neville</v>
      </c>
      <c r="G1334" s="3">
        <v>721</v>
      </c>
      <c r="H1334" s="8" t="s">
        <v>10</v>
      </c>
      <c r="I1334" s="3">
        <v>1</v>
      </c>
      <c r="J1334" s="36" t="s">
        <v>68</v>
      </c>
      <c r="K1334" s="3"/>
      <c r="L1334" s="3"/>
      <c r="M1334" s="3"/>
    </row>
    <row r="1335" spans="1:13" hidden="1" x14ac:dyDescent="0.2">
      <c r="A1335" s="3" t="s">
        <v>37</v>
      </c>
      <c r="B1335" s="3" t="s">
        <v>103</v>
      </c>
      <c r="C1335" s="3"/>
      <c r="D1335" s="3" t="s">
        <v>477</v>
      </c>
      <c r="E1335" s="3" t="s">
        <v>85</v>
      </c>
      <c r="F1335" s="12" t="str">
        <f t="shared" si="35"/>
        <v>Liyanage Neville</v>
      </c>
      <c r="G1335" s="3">
        <v>721</v>
      </c>
      <c r="H1335" s="8" t="s">
        <v>10</v>
      </c>
      <c r="I1335" s="3">
        <v>1</v>
      </c>
      <c r="J1335" s="36" t="s">
        <v>68</v>
      </c>
      <c r="K1335" s="3" t="s">
        <v>27</v>
      </c>
      <c r="L1335" s="3"/>
      <c r="M1335" s="3"/>
    </row>
    <row r="1336" spans="1:13" hidden="1" x14ac:dyDescent="0.2">
      <c r="A1336" s="19" t="s">
        <v>51</v>
      </c>
      <c r="B1336" s="1" t="s">
        <v>1225</v>
      </c>
      <c r="C1336" s="3"/>
      <c r="D1336" s="3" t="s">
        <v>477</v>
      </c>
      <c r="E1336" s="3" t="s">
        <v>85</v>
      </c>
      <c r="F1336" s="12" t="str">
        <f t="shared" si="35"/>
        <v>Liyanage Neville</v>
      </c>
      <c r="G1336" s="9">
        <v>721</v>
      </c>
      <c r="H1336" s="10" t="s">
        <v>10</v>
      </c>
      <c r="I1336" s="3">
        <v>9</v>
      </c>
      <c r="J1336" s="36" t="s">
        <v>68</v>
      </c>
      <c r="K1336" s="3"/>
      <c r="L1336" s="3"/>
      <c r="M1336" s="3"/>
    </row>
    <row r="1337" spans="1:13" x14ac:dyDescent="0.2">
      <c r="A1337" s="3"/>
      <c r="B1337" s="19" t="s">
        <v>14</v>
      </c>
      <c r="C1337" s="3">
        <v>601658</v>
      </c>
      <c r="D1337" s="3" t="s">
        <v>140</v>
      </c>
      <c r="E1337" s="3" t="s">
        <v>443</v>
      </c>
      <c r="F1337" s="12" t="str">
        <f t="shared" si="35"/>
        <v>Scott Tom</v>
      </c>
      <c r="G1337" s="9">
        <v>721</v>
      </c>
      <c r="H1337" s="10" t="s">
        <v>10</v>
      </c>
      <c r="I1337" s="3">
        <v>3</v>
      </c>
      <c r="J1337" s="36" t="s">
        <v>26</v>
      </c>
      <c r="K1337" s="3"/>
      <c r="L1337" s="3"/>
      <c r="M1337" s="3"/>
    </row>
    <row r="1338" spans="1:13" x14ac:dyDescent="0.2">
      <c r="A1338" s="3"/>
      <c r="B1338" s="19" t="s">
        <v>14</v>
      </c>
      <c r="C1338" s="3"/>
      <c r="D1338" s="3" t="s">
        <v>668</v>
      </c>
      <c r="E1338" s="3" t="s">
        <v>665</v>
      </c>
      <c r="F1338" s="12" t="str">
        <f t="shared" si="35"/>
        <v>Siriwardane Rishi</v>
      </c>
      <c r="G1338" s="3">
        <v>721</v>
      </c>
      <c r="H1338" s="8" t="s">
        <v>10</v>
      </c>
      <c r="I1338" s="3">
        <v>1</v>
      </c>
      <c r="J1338" s="36" t="s">
        <v>26</v>
      </c>
      <c r="K1338" s="3"/>
      <c r="L1338" s="3"/>
      <c r="M1338" s="3"/>
    </row>
    <row r="1339" spans="1:13" hidden="1" x14ac:dyDescent="0.2">
      <c r="A1339" s="19" t="s">
        <v>51</v>
      </c>
      <c r="B1339" s="1" t="s">
        <v>1225</v>
      </c>
      <c r="C1339" s="1"/>
      <c r="D1339" s="12" t="s">
        <v>477</v>
      </c>
      <c r="E1339" s="12" t="s">
        <v>85</v>
      </c>
      <c r="F1339" s="12" t="str">
        <f t="shared" si="35"/>
        <v>Liyanage Neville</v>
      </c>
      <c r="G1339" s="3">
        <v>721</v>
      </c>
      <c r="H1339" s="8" t="s">
        <v>10</v>
      </c>
      <c r="I1339" s="13">
        <v>10</v>
      </c>
      <c r="J1339" s="41" t="s">
        <v>24</v>
      </c>
      <c r="K1339" s="3" t="s">
        <v>12</v>
      </c>
      <c r="L1339" s="3"/>
      <c r="M1339" s="3"/>
    </row>
    <row r="1340" spans="1:13" hidden="1" x14ac:dyDescent="0.2">
      <c r="A1340" s="3"/>
      <c r="B1340" s="19" t="s">
        <v>1225</v>
      </c>
      <c r="C1340" s="3"/>
      <c r="D1340" s="12" t="s">
        <v>477</v>
      </c>
      <c r="E1340" s="12" t="s">
        <v>85</v>
      </c>
      <c r="F1340" s="12" t="str">
        <f t="shared" si="35"/>
        <v>Liyanage Neville</v>
      </c>
      <c r="G1340" s="3">
        <v>721</v>
      </c>
      <c r="H1340" s="8" t="s">
        <v>10</v>
      </c>
      <c r="I1340" s="13">
        <v>10</v>
      </c>
      <c r="J1340" s="41" t="s">
        <v>11</v>
      </c>
      <c r="K1340" s="3" t="s">
        <v>12</v>
      </c>
      <c r="L1340" s="3"/>
      <c r="M1340" s="3"/>
    </row>
    <row r="1341" spans="1:13" hidden="1" x14ac:dyDescent="0.2">
      <c r="A1341" s="19" t="s">
        <v>51</v>
      </c>
      <c r="B1341" s="1" t="s">
        <v>1225</v>
      </c>
      <c r="C1341" s="1"/>
      <c r="D1341" s="12" t="s">
        <v>477</v>
      </c>
      <c r="E1341" s="12" t="s">
        <v>479</v>
      </c>
      <c r="F1341" s="12" t="str">
        <f t="shared" si="35"/>
        <v>Liyanage Sureth</v>
      </c>
      <c r="G1341" s="9">
        <v>721</v>
      </c>
      <c r="H1341" s="10" t="s">
        <v>10</v>
      </c>
      <c r="I1341" s="13">
        <v>10</v>
      </c>
      <c r="J1341" s="41" t="s">
        <v>24</v>
      </c>
      <c r="K1341" s="3" t="s">
        <v>12</v>
      </c>
      <c r="L1341" s="3"/>
      <c r="M1341" s="3"/>
    </row>
    <row r="1342" spans="1:13" hidden="1" x14ac:dyDescent="0.2">
      <c r="A1342" s="3" t="s">
        <v>13</v>
      </c>
      <c r="B1342" s="19" t="s">
        <v>14</v>
      </c>
      <c r="C1342" s="6">
        <v>999222</v>
      </c>
      <c r="D1342" s="7" t="s">
        <v>480</v>
      </c>
      <c r="E1342" s="7" t="s">
        <v>170</v>
      </c>
      <c r="F1342" s="12" t="str">
        <f t="shared" si="35"/>
        <v>Lockey David</v>
      </c>
      <c r="G1342" s="6">
        <v>721</v>
      </c>
      <c r="H1342" s="3" t="s">
        <v>10</v>
      </c>
      <c r="I1342" s="6">
        <v>4</v>
      </c>
      <c r="J1342" s="36" t="s">
        <v>17</v>
      </c>
      <c r="K1342" s="3"/>
      <c r="L1342" s="3"/>
      <c r="M1342" s="3"/>
    </row>
    <row r="1343" spans="1:13" hidden="1" x14ac:dyDescent="0.2">
      <c r="A1343" s="3"/>
      <c r="B1343" s="19" t="s">
        <v>1225</v>
      </c>
      <c r="C1343" s="3"/>
      <c r="D1343" s="12" t="s">
        <v>481</v>
      </c>
      <c r="E1343" s="12" t="s">
        <v>132</v>
      </c>
      <c r="F1343" s="12" t="str">
        <f t="shared" si="35"/>
        <v>L'Olive Andrew</v>
      </c>
      <c r="G1343" s="6">
        <v>721</v>
      </c>
      <c r="H1343" s="7" t="s">
        <v>10</v>
      </c>
      <c r="I1343" s="13">
        <v>2</v>
      </c>
      <c r="J1343" s="41" t="s">
        <v>22</v>
      </c>
      <c r="K1343" s="3" t="s">
        <v>12</v>
      </c>
      <c r="L1343" s="3"/>
      <c r="M1343" s="3"/>
    </row>
    <row r="1344" spans="1:13" hidden="1" x14ac:dyDescent="0.2">
      <c r="A1344" s="3"/>
      <c r="B1344" s="22" t="s">
        <v>104</v>
      </c>
      <c r="C1344" s="3">
        <v>572764</v>
      </c>
      <c r="D1344" s="8" t="s">
        <v>482</v>
      </c>
      <c r="E1344" s="8" t="s">
        <v>77</v>
      </c>
      <c r="F1344" s="12" t="str">
        <f t="shared" si="35"/>
        <v>Lovus C</v>
      </c>
      <c r="G1344" s="3">
        <v>721</v>
      </c>
      <c r="H1344" s="8" t="s">
        <v>10</v>
      </c>
      <c r="I1344" s="3">
        <v>1</v>
      </c>
      <c r="J1344" s="36" t="s">
        <v>105</v>
      </c>
      <c r="K1344" s="3"/>
      <c r="L1344" s="3"/>
      <c r="M1344" s="3"/>
    </row>
    <row r="1345" spans="1:13" hidden="1" x14ac:dyDescent="0.2">
      <c r="A1345" s="3"/>
      <c r="B1345" s="3" t="s">
        <v>103</v>
      </c>
      <c r="C1345" s="3">
        <v>572764</v>
      </c>
      <c r="D1345" s="3" t="s">
        <v>482</v>
      </c>
      <c r="E1345" s="3" t="s">
        <v>77</v>
      </c>
      <c r="F1345" s="12" t="str">
        <f t="shared" si="35"/>
        <v>Lovus C</v>
      </c>
      <c r="G1345" s="3">
        <v>721</v>
      </c>
      <c r="H1345" s="8" t="s">
        <v>10</v>
      </c>
      <c r="I1345" s="3">
        <v>12</v>
      </c>
      <c r="J1345" s="36" t="s">
        <v>105</v>
      </c>
      <c r="K1345" s="3"/>
      <c r="L1345" s="3"/>
      <c r="M1345" s="3"/>
    </row>
    <row r="1346" spans="1:13" x14ac:dyDescent="0.2">
      <c r="A1346" s="3"/>
      <c r="B1346" s="19" t="s">
        <v>14</v>
      </c>
      <c r="C1346" s="3">
        <v>572786</v>
      </c>
      <c r="D1346" s="8" t="s">
        <v>669</v>
      </c>
      <c r="E1346" s="8" t="s">
        <v>670</v>
      </c>
      <c r="F1346" s="12" t="str">
        <f t="shared" si="35"/>
        <v>Small Mathew</v>
      </c>
      <c r="G1346" s="3">
        <v>721</v>
      </c>
      <c r="H1346" s="8" t="s">
        <v>10</v>
      </c>
      <c r="I1346" s="3">
        <v>11</v>
      </c>
      <c r="J1346" s="36" t="s">
        <v>26</v>
      </c>
      <c r="K1346" s="3"/>
      <c r="L1346" s="15"/>
      <c r="M1346" s="3"/>
    </row>
    <row r="1347" spans="1:13" hidden="1" x14ac:dyDescent="0.2">
      <c r="A1347" s="3" t="s">
        <v>44</v>
      </c>
      <c r="B1347" s="19" t="s">
        <v>104</v>
      </c>
      <c r="C1347" s="3">
        <v>572764</v>
      </c>
      <c r="D1347" s="3" t="s">
        <v>482</v>
      </c>
      <c r="E1347" s="3" t="s">
        <v>483</v>
      </c>
      <c r="F1347" s="12" t="str">
        <f t="shared" si="35"/>
        <v>Lovus Colin</v>
      </c>
      <c r="G1347" s="9">
        <v>721</v>
      </c>
      <c r="H1347" s="10" t="s">
        <v>10</v>
      </c>
      <c r="I1347" s="3">
        <v>4</v>
      </c>
      <c r="J1347" s="36" t="s">
        <v>24</v>
      </c>
      <c r="K1347" s="3"/>
      <c r="L1347" s="3"/>
      <c r="M1347" s="3"/>
    </row>
    <row r="1348" spans="1:13" hidden="1" x14ac:dyDescent="0.2">
      <c r="A1348" s="3" t="s">
        <v>19</v>
      </c>
      <c r="B1348" s="19" t="s">
        <v>14</v>
      </c>
      <c r="C1348" s="3">
        <v>572764</v>
      </c>
      <c r="D1348" s="8" t="s">
        <v>482</v>
      </c>
      <c r="E1348" s="8" t="s">
        <v>483</v>
      </c>
      <c r="F1348" s="12" t="str">
        <f t="shared" si="35"/>
        <v>Lovus Colin</v>
      </c>
      <c r="G1348" s="3">
        <v>721</v>
      </c>
      <c r="H1348" s="8" t="s">
        <v>10</v>
      </c>
      <c r="I1348" s="3">
        <v>2</v>
      </c>
      <c r="J1348" s="36" t="s">
        <v>35</v>
      </c>
      <c r="K1348" s="3"/>
      <c r="L1348" s="3"/>
      <c r="M1348" s="3"/>
    </row>
    <row r="1349" spans="1:13" hidden="1" x14ac:dyDescent="0.2">
      <c r="A1349" s="3" t="s">
        <v>36</v>
      </c>
      <c r="B1349" s="3" t="s">
        <v>103</v>
      </c>
      <c r="C1349" s="3">
        <v>572764</v>
      </c>
      <c r="D1349" s="8" t="s">
        <v>482</v>
      </c>
      <c r="E1349" s="8" t="s">
        <v>483</v>
      </c>
      <c r="F1349" s="12" t="str">
        <f t="shared" si="35"/>
        <v>Lovus Colin</v>
      </c>
      <c r="G1349" s="3">
        <v>721</v>
      </c>
      <c r="H1349" s="8" t="s">
        <v>10</v>
      </c>
      <c r="I1349" s="3">
        <v>1</v>
      </c>
      <c r="J1349" s="36" t="s">
        <v>35</v>
      </c>
      <c r="K1349" s="3"/>
      <c r="L1349" s="3"/>
      <c r="M1349" s="3"/>
    </row>
    <row r="1350" spans="1:13" hidden="1" x14ac:dyDescent="0.2">
      <c r="A1350" s="3"/>
      <c r="B1350" s="19" t="s">
        <v>104</v>
      </c>
      <c r="C1350" s="3"/>
      <c r="D1350" s="3" t="s">
        <v>484</v>
      </c>
      <c r="E1350" s="3" t="s">
        <v>485</v>
      </c>
      <c r="F1350" s="12" t="str">
        <f t="shared" si="35"/>
        <v>Luff Chloe</v>
      </c>
      <c r="G1350" s="3">
        <v>721</v>
      </c>
      <c r="H1350" s="8" t="s">
        <v>10</v>
      </c>
      <c r="I1350" s="3">
        <v>1</v>
      </c>
      <c r="J1350" s="36" t="s">
        <v>11</v>
      </c>
      <c r="K1350" s="3" t="s">
        <v>27</v>
      </c>
      <c r="L1350" s="3"/>
      <c r="M1350" s="3"/>
    </row>
    <row r="1351" spans="1:13" hidden="1" x14ac:dyDescent="0.2">
      <c r="A1351" s="3" t="s">
        <v>75</v>
      </c>
      <c r="B1351" s="3" t="s">
        <v>25</v>
      </c>
      <c r="C1351" s="3">
        <v>572754</v>
      </c>
      <c r="D1351" s="8" t="s">
        <v>484</v>
      </c>
      <c r="E1351" s="8" t="s">
        <v>486</v>
      </c>
      <c r="F1351" s="12" t="str">
        <f t="shared" si="35"/>
        <v>Luff Ronald</v>
      </c>
      <c r="G1351" s="3">
        <v>721</v>
      </c>
      <c r="H1351" s="8" t="s">
        <v>10</v>
      </c>
      <c r="I1351" s="3">
        <v>8</v>
      </c>
      <c r="J1351" s="36" t="s">
        <v>55</v>
      </c>
      <c r="K1351" s="3" t="s">
        <v>78</v>
      </c>
      <c r="L1351" s="3"/>
      <c r="M1351" s="3"/>
    </row>
    <row r="1352" spans="1:13" hidden="1" x14ac:dyDescent="0.2">
      <c r="A1352" s="3" t="s">
        <v>44</v>
      </c>
      <c r="B1352" s="19" t="s">
        <v>104</v>
      </c>
      <c r="C1352" s="3">
        <v>572764</v>
      </c>
      <c r="D1352" s="8" t="s">
        <v>484</v>
      </c>
      <c r="E1352" s="8" t="s">
        <v>486</v>
      </c>
      <c r="F1352" s="12" t="str">
        <f t="shared" si="35"/>
        <v>Luff Ronald</v>
      </c>
      <c r="G1352" s="3">
        <v>721</v>
      </c>
      <c r="H1352" s="8" t="s">
        <v>10</v>
      </c>
      <c r="I1352" s="3">
        <v>1</v>
      </c>
      <c r="J1352" s="36" t="s">
        <v>55</v>
      </c>
      <c r="K1352" s="3" t="s">
        <v>27</v>
      </c>
      <c r="L1352" s="3"/>
      <c r="M1352" s="3"/>
    </row>
    <row r="1353" spans="1:13" hidden="1" x14ac:dyDescent="0.2">
      <c r="A1353" s="3" t="s">
        <v>53</v>
      </c>
      <c r="B1353" s="3" t="s">
        <v>103</v>
      </c>
      <c r="C1353" s="3">
        <v>572763</v>
      </c>
      <c r="D1353" s="8" t="s">
        <v>484</v>
      </c>
      <c r="E1353" s="8" t="s">
        <v>486</v>
      </c>
      <c r="F1353" s="12" t="str">
        <f t="shared" si="35"/>
        <v>Luff Ronald</v>
      </c>
      <c r="G1353" s="3">
        <v>721</v>
      </c>
      <c r="H1353" s="8" t="s">
        <v>10</v>
      </c>
      <c r="I1353" s="3">
        <v>1</v>
      </c>
      <c r="J1353" s="36" t="s">
        <v>55</v>
      </c>
      <c r="K1353" s="3" t="s">
        <v>27</v>
      </c>
      <c r="L1353" s="3"/>
      <c r="M1353" s="3"/>
    </row>
    <row r="1354" spans="1:13" hidden="1" x14ac:dyDescent="0.2">
      <c r="A1354" s="3" t="s">
        <v>25</v>
      </c>
      <c r="B1354" s="3" t="s">
        <v>25</v>
      </c>
      <c r="C1354" s="3">
        <v>572761</v>
      </c>
      <c r="D1354" s="8" t="s">
        <v>484</v>
      </c>
      <c r="E1354" s="8" t="s">
        <v>486</v>
      </c>
      <c r="F1354" s="12" t="str">
        <f t="shared" si="35"/>
        <v>Luff Ronald</v>
      </c>
      <c r="G1354" s="3">
        <v>721</v>
      </c>
      <c r="H1354" s="8" t="s">
        <v>10</v>
      </c>
      <c r="I1354" s="3">
        <v>1</v>
      </c>
      <c r="J1354" s="36" t="s">
        <v>68</v>
      </c>
      <c r="K1354" s="3"/>
      <c r="L1354" s="15"/>
      <c r="M1354" s="3"/>
    </row>
    <row r="1355" spans="1:13" hidden="1" x14ac:dyDescent="0.2">
      <c r="A1355" s="3" t="s">
        <v>44</v>
      </c>
      <c r="B1355" s="19" t="s">
        <v>104</v>
      </c>
      <c r="C1355" s="3">
        <v>572760</v>
      </c>
      <c r="D1355" s="8" t="s">
        <v>484</v>
      </c>
      <c r="E1355" s="8" t="s">
        <v>486</v>
      </c>
      <c r="F1355" s="12" t="str">
        <f t="shared" si="35"/>
        <v>Luff Ronald</v>
      </c>
      <c r="G1355" s="3">
        <v>721</v>
      </c>
      <c r="H1355" s="8" t="s">
        <v>10</v>
      </c>
      <c r="I1355" s="3">
        <v>1</v>
      </c>
      <c r="J1355" s="36" t="s">
        <v>68</v>
      </c>
      <c r="K1355" s="3" t="s">
        <v>27</v>
      </c>
      <c r="L1355" s="3"/>
      <c r="M1355" s="3"/>
    </row>
    <row r="1356" spans="1:13" hidden="1" x14ac:dyDescent="0.2">
      <c r="A1356" s="3" t="s">
        <v>37</v>
      </c>
      <c r="B1356" s="3" t="s">
        <v>103</v>
      </c>
      <c r="C1356" s="3">
        <v>572762</v>
      </c>
      <c r="D1356" s="8" t="s">
        <v>484</v>
      </c>
      <c r="E1356" s="8" t="s">
        <v>486</v>
      </c>
      <c r="F1356" s="12" t="str">
        <f t="shared" si="35"/>
        <v>Luff Ronald</v>
      </c>
      <c r="G1356" s="9">
        <v>721</v>
      </c>
      <c r="H1356" s="10" t="s">
        <v>10</v>
      </c>
      <c r="I1356" s="3">
        <v>4</v>
      </c>
      <c r="J1356" s="36" t="s">
        <v>68</v>
      </c>
      <c r="K1356" s="3" t="s">
        <v>27</v>
      </c>
      <c r="L1356" s="1"/>
      <c r="M1356" s="1"/>
    </row>
    <row r="1357" spans="1:13" x14ac:dyDescent="0.2">
      <c r="A1357" s="3"/>
      <c r="B1357" s="19" t="s">
        <v>14</v>
      </c>
      <c r="C1357" s="3"/>
      <c r="D1357" s="3" t="s">
        <v>685</v>
      </c>
      <c r="E1357" s="3" t="s">
        <v>686</v>
      </c>
      <c r="F1357" s="12" t="str">
        <f t="shared" si="35"/>
        <v>Stewart Fletcher</v>
      </c>
      <c r="G1357" s="3">
        <v>721</v>
      </c>
      <c r="H1357" s="8" t="s">
        <v>10</v>
      </c>
      <c r="I1357" s="3">
        <v>9</v>
      </c>
      <c r="J1357" s="36" t="s">
        <v>26</v>
      </c>
      <c r="K1357" s="3"/>
      <c r="L1357" s="1"/>
      <c r="M1357" s="1"/>
    </row>
    <row r="1358" spans="1:13" hidden="1" x14ac:dyDescent="0.2">
      <c r="A1358" s="3" t="s">
        <v>14</v>
      </c>
      <c r="B1358" s="3" t="s">
        <v>14</v>
      </c>
      <c r="C1358" s="3">
        <v>572755</v>
      </c>
      <c r="D1358" s="8" t="s">
        <v>484</v>
      </c>
      <c r="E1358" s="8" t="s">
        <v>486</v>
      </c>
      <c r="F1358" s="12" t="str">
        <f t="shared" si="35"/>
        <v>Luff Ronald</v>
      </c>
      <c r="G1358" s="3">
        <v>721</v>
      </c>
      <c r="H1358" s="8" t="s">
        <v>10</v>
      </c>
      <c r="I1358" s="3">
        <v>5</v>
      </c>
      <c r="J1358" s="36" t="s">
        <v>24</v>
      </c>
      <c r="K1358" s="3"/>
      <c r="L1358" s="3"/>
      <c r="M1358" s="3"/>
    </row>
    <row r="1359" spans="1:13" hidden="1" x14ac:dyDescent="0.2">
      <c r="A1359" s="3" t="s">
        <v>44</v>
      </c>
      <c r="B1359" s="19" t="s">
        <v>104</v>
      </c>
      <c r="C1359" s="3">
        <v>572759</v>
      </c>
      <c r="D1359" s="8" t="s">
        <v>484</v>
      </c>
      <c r="E1359" s="8" t="s">
        <v>486</v>
      </c>
      <c r="F1359" s="12" t="str">
        <f t="shared" si="35"/>
        <v>Luff Ronald</v>
      </c>
      <c r="G1359" s="3">
        <v>721</v>
      </c>
      <c r="H1359" s="8" t="s">
        <v>10</v>
      </c>
      <c r="I1359" s="3">
        <v>2</v>
      </c>
      <c r="J1359" s="36" t="s">
        <v>24</v>
      </c>
      <c r="K1359" s="3"/>
      <c r="L1359" s="3"/>
      <c r="M1359" s="3"/>
    </row>
    <row r="1360" spans="1:13" hidden="1" x14ac:dyDescent="0.2">
      <c r="A1360" s="3" t="s">
        <v>110</v>
      </c>
      <c r="B1360" s="19" t="s">
        <v>14</v>
      </c>
      <c r="C1360" s="3">
        <v>572752</v>
      </c>
      <c r="D1360" s="8" t="s">
        <v>484</v>
      </c>
      <c r="E1360" s="8" t="s">
        <v>486</v>
      </c>
      <c r="F1360" s="12" t="str">
        <f t="shared" si="35"/>
        <v>Luff Ronald</v>
      </c>
      <c r="G1360" s="9">
        <v>721</v>
      </c>
      <c r="H1360" s="10" t="s">
        <v>10</v>
      </c>
      <c r="I1360" s="3">
        <v>9</v>
      </c>
      <c r="J1360" s="36" t="s">
        <v>11</v>
      </c>
      <c r="K1360" s="3"/>
      <c r="L1360" s="3"/>
      <c r="M1360" s="3"/>
    </row>
    <row r="1361" spans="1:13" hidden="1" x14ac:dyDescent="0.2">
      <c r="A1361" s="3"/>
      <c r="B1361" s="19" t="s">
        <v>104</v>
      </c>
      <c r="C1361" s="3">
        <v>572758</v>
      </c>
      <c r="D1361" s="8" t="s">
        <v>484</v>
      </c>
      <c r="E1361" s="8" t="s">
        <v>486</v>
      </c>
      <c r="F1361" s="12" t="str">
        <f t="shared" ref="F1361:F1382" si="36">D1361&amp;" "&amp;E1361</f>
        <v>Luff Ronald</v>
      </c>
      <c r="G1361" s="3">
        <v>721</v>
      </c>
      <c r="H1361" s="8" t="s">
        <v>10</v>
      </c>
      <c r="I1361" s="3">
        <v>2</v>
      </c>
      <c r="J1361" s="36" t="s">
        <v>11</v>
      </c>
      <c r="K1361" s="3" t="s">
        <v>27</v>
      </c>
      <c r="L1361" s="3"/>
      <c r="M1361" s="3"/>
    </row>
    <row r="1362" spans="1:13" hidden="1" x14ac:dyDescent="0.2">
      <c r="A1362" s="3"/>
      <c r="B1362" s="3" t="s">
        <v>103</v>
      </c>
      <c r="C1362" s="3">
        <v>572757</v>
      </c>
      <c r="D1362" s="8" t="s">
        <v>484</v>
      </c>
      <c r="E1362" s="8" t="s">
        <v>486</v>
      </c>
      <c r="F1362" s="12" t="str">
        <f t="shared" si="36"/>
        <v>Luff Ronald</v>
      </c>
      <c r="G1362" s="3">
        <v>721</v>
      </c>
      <c r="H1362" s="8" t="s">
        <v>10</v>
      </c>
      <c r="I1362" s="3">
        <v>2</v>
      </c>
      <c r="J1362" s="36" t="s">
        <v>11</v>
      </c>
      <c r="K1362" s="3" t="s">
        <v>27</v>
      </c>
      <c r="L1362" s="3"/>
      <c r="M1362" s="3"/>
    </row>
    <row r="1363" spans="1:13" hidden="1" x14ac:dyDescent="0.2">
      <c r="A1363" s="3"/>
      <c r="B1363" s="19" t="s">
        <v>14</v>
      </c>
      <c r="C1363" s="3">
        <v>572753</v>
      </c>
      <c r="D1363" s="8" t="s">
        <v>484</v>
      </c>
      <c r="E1363" s="8" t="s">
        <v>486</v>
      </c>
      <c r="F1363" s="12" t="str">
        <f t="shared" si="36"/>
        <v>Luff Ronald</v>
      </c>
      <c r="G1363" s="3">
        <v>721</v>
      </c>
      <c r="H1363" s="8" t="s">
        <v>10</v>
      </c>
      <c r="I1363" s="3">
        <v>8</v>
      </c>
      <c r="J1363" s="39" t="s">
        <v>22</v>
      </c>
      <c r="K1363" s="3" t="s">
        <v>23</v>
      </c>
      <c r="L1363" s="3"/>
      <c r="M1363" s="3"/>
    </row>
    <row r="1364" spans="1:13" hidden="1" x14ac:dyDescent="0.2">
      <c r="A1364" s="3" t="s">
        <v>488</v>
      </c>
      <c r="B1364" s="19" t="s">
        <v>14</v>
      </c>
      <c r="C1364" s="3">
        <v>572765</v>
      </c>
      <c r="D1364" s="3" t="s">
        <v>484</v>
      </c>
      <c r="E1364" s="3" t="s">
        <v>486</v>
      </c>
      <c r="F1364" s="12" t="str">
        <f t="shared" si="36"/>
        <v>Luff Ronald</v>
      </c>
      <c r="G1364" s="3">
        <v>721</v>
      </c>
      <c r="H1364" s="8" t="s">
        <v>10</v>
      </c>
      <c r="I1364" s="8">
        <v>9</v>
      </c>
      <c r="J1364" s="36" t="s">
        <v>30</v>
      </c>
      <c r="K1364" s="3"/>
      <c r="L1364" s="3"/>
      <c r="M1364" s="3"/>
    </row>
    <row r="1365" spans="1:13" hidden="1" x14ac:dyDescent="0.2">
      <c r="A1365" s="3" t="s">
        <v>111</v>
      </c>
      <c r="B1365" s="19" t="s">
        <v>104</v>
      </c>
      <c r="C1365" s="3">
        <v>572765</v>
      </c>
      <c r="D1365" s="3" t="s">
        <v>484</v>
      </c>
      <c r="E1365" s="3" t="s">
        <v>486</v>
      </c>
      <c r="F1365" s="12" t="str">
        <f t="shared" si="36"/>
        <v>Luff Ronald</v>
      </c>
      <c r="G1365" s="3">
        <v>721</v>
      </c>
      <c r="H1365" s="8" t="s">
        <v>10</v>
      </c>
      <c r="I1365" s="8">
        <v>1</v>
      </c>
      <c r="J1365" s="36" t="s">
        <v>30</v>
      </c>
      <c r="K1365" s="3"/>
      <c r="L1365" s="1"/>
      <c r="M1365" s="3"/>
    </row>
    <row r="1366" spans="1:13" hidden="1" x14ac:dyDescent="0.2">
      <c r="A1366" s="16" t="s">
        <v>102</v>
      </c>
      <c r="B1366" s="3" t="s">
        <v>103</v>
      </c>
      <c r="C1366" s="3">
        <v>572765</v>
      </c>
      <c r="D1366" s="3" t="s">
        <v>484</v>
      </c>
      <c r="E1366" s="3" t="s">
        <v>486</v>
      </c>
      <c r="F1366" s="12" t="str">
        <f t="shared" si="36"/>
        <v>Luff Ronald</v>
      </c>
      <c r="G1366" s="9">
        <v>721</v>
      </c>
      <c r="H1366" s="10" t="s">
        <v>10</v>
      </c>
      <c r="I1366" s="8">
        <v>1</v>
      </c>
      <c r="J1366" s="36" t="s">
        <v>30</v>
      </c>
      <c r="K1366" s="3"/>
      <c r="L1366" s="1"/>
      <c r="M1366" s="1"/>
    </row>
    <row r="1367" spans="1:13" hidden="1" x14ac:dyDescent="0.2">
      <c r="A1367" s="3"/>
      <c r="B1367" s="3" t="s">
        <v>25</v>
      </c>
      <c r="C1367" s="3">
        <v>572765</v>
      </c>
      <c r="D1367" s="3" t="s">
        <v>484</v>
      </c>
      <c r="E1367" s="3" t="s">
        <v>486</v>
      </c>
      <c r="F1367" s="12" t="str">
        <f t="shared" si="36"/>
        <v>Luff Ronald</v>
      </c>
      <c r="G1367" s="3">
        <v>721</v>
      </c>
      <c r="H1367" s="8" t="s">
        <v>10</v>
      </c>
      <c r="I1367" s="3">
        <v>8</v>
      </c>
      <c r="J1367" s="36" t="s">
        <v>105</v>
      </c>
      <c r="K1367" s="3"/>
      <c r="L1367" s="3"/>
      <c r="M1367" s="3"/>
    </row>
    <row r="1368" spans="1:13" hidden="1" x14ac:dyDescent="0.2">
      <c r="A1368" s="3" t="s">
        <v>114</v>
      </c>
      <c r="B1368" s="19" t="s">
        <v>115</v>
      </c>
      <c r="C1368" s="3">
        <v>572765</v>
      </c>
      <c r="D1368" s="3" t="s">
        <v>484</v>
      </c>
      <c r="E1368" s="3" t="s">
        <v>486</v>
      </c>
      <c r="F1368" s="12" t="str">
        <f t="shared" si="36"/>
        <v>Luff Ronald</v>
      </c>
      <c r="G1368" s="3">
        <v>721</v>
      </c>
      <c r="H1368" s="8" t="s">
        <v>10</v>
      </c>
      <c r="I1368" s="3">
        <v>1</v>
      </c>
      <c r="J1368" s="36" t="s">
        <v>28</v>
      </c>
      <c r="K1368" s="3"/>
      <c r="L1368" s="3"/>
      <c r="M1368" s="3"/>
    </row>
    <row r="1369" spans="1:13" hidden="1" x14ac:dyDescent="0.2">
      <c r="A1369" s="3" t="s">
        <v>19</v>
      </c>
      <c r="B1369" s="19" t="s">
        <v>14</v>
      </c>
      <c r="C1369" s="3">
        <v>572765</v>
      </c>
      <c r="D1369" s="8" t="s">
        <v>484</v>
      </c>
      <c r="E1369" s="8" t="s">
        <v>486</v>
      </c>
      <c r="F1369" s="12" t="str">
        <f t="shared" si="36"/>
        <v>Luff Ronald</v>
      </c>
      <c r="G1369" s="6">
        <v>721</v>
      </c>
      <c r="H1369" s="3" t="s">
        <v>10</v>
      </c>
      <c r="I1369" s="3">
        <v>7</v>
      </c>
      <c r="J1369" s="36" t="s">
        <v>28</v>
      </c>
      <c r="K1369" s="3"/>
      <c r="L1369" s="3"/>
      <c r="M1369" s="3"/>
    </row>
    <row r="1370" spans="1:13" hidden="1" x14ac:dyDescent="0.2">
      <c r="A1370" s="3" t="s">
        <v>36</v>
      </c>
      <c r="B1370" s="3" t="s">
        <v>103</v>
      </c>
      <c r="C1370" s="3">
        <v>572765</v>
      </c>
      <c r="D1370" s="8" t="s">
        <v>484</v>
      </c>
      <c r="E1370" s="8" t="s">
        <v>486</v>
      </c>
      <c r="F1370" s="12" t="str">
        <f t="shared" si="36"/>
        <v>Luff Ronald</v>
      </c>
      <c r="G1370" s="9">
        <v>721</v>
      </c>
      <c r="H1370" s="10" t="s">
        <v>10</v>
      </c>
      <c r="I1370" s="3">
        <v>1</v>
      </c>
      <c r="J1370" s="36" t="s">
        <v>28</v>
      </c>
      <c r="K1370" s="3"/>
      <c r="L1370" s="3"/>
      <c r="M1370" s="3"/>
    </row>
    <row r="1371" spans="1:13" hidden="1" x14ac:dyDescent="0.2">
      <c r="A1371" s="3" t="s">
        <v>114</v>
      </c>
      <c r="B1371" s="19" t="s">
        <v>115</v>
      </c>
      <c r="C1371" s="3">
        <v>572765</v>
      </c>
      <c r="D1371" s="8" t="s">
        <v>484</v>
      </c>
      <c r="E1371" s="8" t="s">
        <v>486</v>
      </c>
      <c r="F1371" s="12" t="str">
        <f t="shared" si="36"/>
        <v>Luff Ronald</v>
      </c>
      <c r="G1371" s="9">
        <v>721</v>
      </c>
      <c r="H1371" s="10" t="s">
        <v>10</v>
      </c>
      <c r="I1371" s="3">
        <v>5</v>
      </c>
      <c r="J1371" s="36" t="s">
        <v>34</v>
      </c>
      <c r="K1371" s="3"/>
      <c r="L1371" s="3"/>
      <c r="M1371" s="3"/>
    </row>
    <row r="1372" spans="1:13" hidden="1" x14ac:dyDescent="0.2">
      <c r="A1372" s="3" t="s">
        <v>19</v>
      </c>
      <c r="B1372" s="19" t="s">
        <v>14</v>
      </c>
      <c r="C1372" s="3">
        <v>572765</v>
      </c>
      <c r="D1372" s="8" t="s">
        <v>484</v>
      </c>
      <c r="E1372" s="8" t="s">
        <v>486</v>
      </c>
      <c r="F1372" s="12" t="str">
        <f t="shared" si="36"/>
        <v>Luff Ronald</v>
      </c>
      <c r="G1372" s="3">
        <v>721</v>
      </c>
      <c r="H1372" s="8" t="s">
        <v>10</v>
      </c>
      <c r="I1372" s="3">
        <v>4</v>
      </c>
      <c r="J1372" s="36" t="s">
        <v>34</v>
      </c>
      <c r="K1372" s="3"/>
      <c r="L1372" s="3"/>
      <c r="M1372" s="3"/>
    </row>
    <row r="1373" spans="1:13" hidden="1" x14ac:dyDescent="0.2">
      <c r="A1373" s="3" t="s">
        <v>36</v>
      </c>
      <c r="B1373" s="3" t="s">
        <v>103</v>
      </c>
      <c r="C1373" s="3">
        <v>572765</v>
      </c>
      <c r="D1373" s="8" t="s">
        <v>484</v>
      </c>
      <c r="E1373" s="8" t="s">
        <v>486</v>
      </c>
      <c r="F1373" s="12" t="str">
        <f t="shared" si="36"/>
        <v>Luff Ronald</v>
      </c>
      <c r="G1373" s="3">
        <v>721</v>
      </c>
      <c r="H1373" s="8" t="s">
        <v>10</v>
      </c>
      <c r="I1373" s="3">
        <v>1</v>
      </c>
      <c r="J1373" s="36" t="s">
        <v>34</v>
      </c>
      <c r="K1373" s="3"/>
      <c r="L1373" s="3"/>
      <c r="M1373" s="3"/>
    </row>
    <row r="1374" spans="1:13" hidden="1" x14ac:dyDescent="0.2">
      <c r="A1374" s="3" t="s">
        <v>114</v>
      </c>
      <c r="B1374" s="19" t="s">
        <v>115</v>
      </c>
      <c r="C1374" s="3">
        <v>572765</v>
      </c>
      <c r="D1374" s="8" t="s">
        <v>484</v>
      </c>
      <c r="E1374" s="8" t="s">
        <v>486</v>
      </c>
      <c r="F1374" s="12" t="str">
        <f t="shared" si="36"/>
        <v>Luff Ronald</v>
      </c>
      <c r="G1374" s="3">
        <v>721</v>
      </c>
      <c r="H1374" s="8" t="s">
        <v>10</v>
      </c>
      <c r="I1374" s="3">
        <v>1</v>
      </c>
      <c r="J1374" s="36" t="s">
        <v>35</v>
      </c>
      <c r="K1374" s="3"/>
      <c r="L1374" s="3"/>
      <c r="M1374" s="3"/>
    </row>
    <row r="1375" spans="1:13" hidden="1" x14ac:dyDescent="0.2">
      <c r="A1375" s="3" t="s">
        <v>114</v>
      </c>
      <c r="B1375" s="19" t="s">
        <v>115</v>
      </c>
      <c r="C1375" s="3">
        <v>572765</v>
      </c>
      <c r="D1375" s="8" t="s">
        <v>484</v>
      </c>
      <c r="E1375" s="8" t="s">
        <v>486</v>
      </c>
      <c r="F1375" s="12" t="str">
        <f t="shared" si="36"/>
        <v>Luff Ronald</v>
      </c>
      <c r="G1375" s="3">
        <v>721</v>
      </c>
      <c r="H1375" s="8" t="s">
        <v>10</v>
      </c>
      <c r="I1375" s="3">
        <v>3</v>
      </c>
      <c r="J1375" s="36" t="s">
        <v>18</v>
      </c>
      <c r="K1375" s="3"/>
      <c r="L1375" s="3"/>
      <c r="M1375" s="3"/>
    </row>
    <row r="1376" spans="1:13" hidden="1" x14ac:dyDescent="0.2">
      <c r="A1376" s="3" t="s">
        <v>13</v>
      </c>
      <c r="B1376" s="19" t="s">
        <v>14</v>
      </c>
      <c r="C1376" s="9">
        <v>572765</v>
      </c>
      <c r="D1376" s="10" t="s">
        <v>484</v>
      </c>
      <c r="E1376" s="10" t="s">
        <v>486</v>
      </c>
      <c r="F1376" s="12" t="str">
        <f t="shared" si="36"/>
        <v>Luff Ronald</v>
      </c>
      <c r="G1376" s="3">
        <v>721</v>
      </c>
      <c r="H1376" s="8" t="s">
        <v>10</v>
      </c>
      <c r="I1376" s="9">
        <v>1</v>
      </c>
      <c r="J1376" s="37" t="s">
        <v>18</v>
      </c>
      <c r="K1376" s="3"/>
      <c r="L1376" s="3"/>
      <c r="M1376" s="3"/>
    </row>
    <row r="1377" spans="1:14" hidden="1" x14ac:dyDescent="0.2">
      <c r="A1377" s="3" t="s">
        <v>114</v>
      </c>
      <c r="B1377" s="19" t="s">
        <v>115</v>
      </c>
      <c r="C1377" s="3">
        <v>572765</v>
      </c>
      <c r="D1377" s="8" t="s">
        <v>484</v>
      </c>
      <c r="E1377" s="8" t="s">
        <v>486</v>
      </c>
      <c r="F1377" s="12" t="str">
        <f t="shared" si="36"/>
        <v>Luff Ronald</v>
      </c>
      <c r="G1377" s="6">
        <v>721</v>
      </c>
      <c r="H1377" s="7" t="s">
        <v>10</v>
      </c>
      <c r="I1377" s="3">
        <v>5</v>
      </c>
      <c r="J1377" s="36" t="s">
        <v>17</v>
      </c>
      <c r="K1377" s="3"/>
      <c r="L1377" s="3"/>
      <c r="M1377" s="3"/>
    </row>
    <row r="1378" spans="1:14" hidden="1" x14ac:dyDescent="0.2">
      <c r="A1378" s="3" t="s">
        <v>13</v>
      </c>
      <c r="B1378" s="19" t="s">
        <v>14</v>
      </c>
      <c r="C1378" s="6">
        <v>572765</v>
      </c>
      <c r="D1378" s="7" t="s">
        <v>484</v>
      </c>
      <c r="E1378" s="7" t="s">
        <v>486</v>
      </c>
      <c r="F1378" s="12" t="str">
        <f t="shared" si="36"/>
        <v>Luff Ronald</v>
      </c>
      <c r="G1378" s="3">
        <v>721</v>
      </c>
      <c r="H1378" s="8" t="s">
        <v>10</v>
      </c>
      <c r="I1378" s="6">
        <v>1</v>
      </c>
      <c r="J1378" s="36" t="s">
        <v>17</v>
      </c>
      <c r="K1378" s="3"/>
      <c r="L1378" s="3"/>
      <c r="M1378" s="3"/>
    </row>
    <row r="1379" spans="1:14" hidden="1" x14ac:dyDescent="0.2">
      <c r="A1379" s="1" t="s">
        <v>114</v>
      </c>
      <c r="B1379" s="4" t="s">
        <v>115</v>
      </c>
      <c r="C1379" s="3">
        <v>572765</v>
      </c>
      <c r="D1379" s="2" t="s">
        <v>484</v>
      </c>
      <c r="E1379" s="3" t="s">
        <v>486</v>
      </c>
      <c r="F1379" s="12" t="str">
        <f t="shared" si="36"/>
        <v>Luff Ronald</v>
      </c>
      <c r="G1379" s="3">
        <v>721</v>
      </c>
      <c r="H1379" s="8" t="s">
        <v>10</v>
      </c>
      <c r="I1379" s="1">
        <v>4</v>
      </c>
      <c r="J1379" s="40" t="s">
        <v>62</v>
      </c>
      <c r="K1379" s="1"/>
      <c r="L1379" s="1"/>
      <c r="M1379" s="3"/>
    </row>
    <row r="1380" spans="1:14" hidden="1" x14ac:dyDescent="0.2">
      <c r="A1380" s="31" t="s">
        <v>1269</v>
      </c>
      <c r="B1380" s="32" t="s">
        <v>1249</v>
      </c>
      <c r="C1380" s="32">
        <v>572765</v>
      </c>
      <c r="D1380" s="33" t="s">
        <v>484</v>
      </c>
      <c r="E1380" s="8" t="s">
        <v>486</v>
      </c>
      <c r="F1380" s="12" t="str">
        <f t="shared" si="36"/>
        <v>Luff Ronald</v>
      </c>
      <c r="G1380" s="32">
        <v>721</v>
      </c>
      <c r="H1380" s="33" t="s">
        <v>10</v>
      </c>
      <c r="I1380" s="32">
        <v>8</v>
      </c>
      <c r="J1380" s="38" t="s">
        <v>1324</v>
      </c>
      <c r="K1380" s="32"/>
      <c r="L1380" s="1"/>
      <c r="M1380" s="1"/>
    </row>
    <row r="1381" spans="1:14" hidden="1" x14ac:dyDescent="0.2">
      <c r="A1381" s="31" t="s">
        <v>1268</v>
      </c>
      <c r="B1381" s="4" t="s">
        <v>14</v>
      </c>
      <c r="C1381" s="32">
        <v>572765</v>
      </c>
      <c r="D1381" s="33" t="s">
        <v>484</v>
      </c>
      <c r="E1381" s="8" t="s">
        <v>486</v>
      </c>
      <c r="F1381" s="12" t="str">
        <f t="shared" si="36"/>
        <v>Luff Ronald</v>
      </c>
      <c r="G1381" s="32">
        <v>721</v>
      </c>
      <c r="H1381" s="33" t="s">
        <v>10</v>
      </c>
      <c r="I1381" s="32">
        <v>2</v>
      </c>
      <c r="J1381" s="38" t="s">
        <v>1324</v>
      </c>
      <c r="K1381" s="32"/>
      <c r="L1381" s="1"/>
      <c r="M1381" s="1"/>
    </row>
    <row r="1382" spans="1:14" x14ac:dyDescent="0.2">
      <c r="A1382" s="3"/>
      <c r="B1382" s="19" t="s">
        <v>14</v>
      </c>
      <c r="C1382" s="3">
        <v>602634</v>
      </c>
      <c r="D1382" s="3" t="s">
        <v>687</v>
      </c>
      <c r="E1382" s="3" t="s">
        <v>189</v>
      </c>
      <c r="F1382" s="12" t="str">
        <f t="shared" si="36"/>
        <v>Stonehouse Lachlan</v>
      </c>
      <c r="G1382" s="9">
        <v>721</v>
      </c>
      <c r="H1382" s="10" t="s">
        <v>10</v>
      </c>
      <c r="I1382" s="3">
        <v>1</v>
      </c>
      <c r="J1382" s="36" t="s">
        <v>26</v>
      </c>
      <c r="K1382" s="3"/>
      <c r="L1382" s="3"/>
      <c r="M1382" s="3"/>
    </row>
    <row r="1383" spans="1:14" hidden="1" x14ac:dyDescent="0.2">
      <c r="A1383" s="31" t="s">
        <v>1270</v>
      </c>
      <c r="B1383" s="32" t="s">
        <v>1256</v>
      </c>
      <c r="C1383" s="32">
        <v>1191834</v>
      </c>
      <c r="D1383" s="33" t="s">
        <v>1322</v>
      </c>
      <c r="E1383" s="32" t="s">
        <v>1323</v>
      </c>
      <c r="F1383" s="33" t="s">
        <v>1265</v>
      </c>
      <c r="G1383" s="32">
        <v>721</v>
      </c>
      <c r="H1383" s="33" t="s">
        <v>10</v>
      </c>
      <c r="I1383" s="32">
        <v>1</v>
      </c>
      <c r="J1383" s="38" t="s">
        <v>1324</v>
      </c>
      <c r="K1383" s="32"/>
      <c r="L1383" s="3"/>
      <c r="M1383" s="1"/>
      <c r="N1383" s="46"/>
    </row>
    <row r="1384" spans="1:14" hidden="1" x14ac:dyDescent="0.2">
      <c r="A1384" s="3" t="s">
        <v>490</v>
      </c>
      <c r="B1384" s="19" t="s">
        <v>14</v>
      </c>
      <c r="C1384" s="8"/>
      <c r="D1384" s="3" t="s">
        <v>491</v>
      </c>
      <c r="E1384" s="3" t="s">
        <v>97</v>
      </c>
      <c r="F1384" s="12" t="str">
        <f t="shared" ref="F1384:F1415" si="37">D1384&amp;" "&amp;E1384</f>
        <v>MacDonald A</v>
      </c>
      <c r="G1384" s="3">
        <v>721</v>
      </c>
      <c r="H1384" s="8" t="s">
        <v>10</v>
      </c>
      <c r="I1384" s="8">
        <v>6</v>
      </c>
      <c r="J1384" s="36" t="s">
        <v>30</v>
      </c>
      <c r="K1384" s="3"/>
      <c r="L1384" s="3"/>
      <c r="M1384" s="3"/>
    </row>
    <row r="1385" spans="1:14" hidden="1" x14ac:dyDescent="0.2">
      <c r="A1385" s="3"/>
      <c r="B1385" s="3" t="s">
        <v>103</v>
      </c>
      <c r="C1385" s="6">
        <v>572766</v>
      </c>
      <c r="D1385" s="3" t="s">
        <v>492</v>
      </c>
      <c r="E1385" s="3" t="s">
        <v>493</v>
      </c>
      <c r="F1385" s="12" t="str">
        <f t="shared" si="37"/>
        <v>Maharaj Nigel</v>
      </c>
      <c r="G1385" s="3">
        <v>721</v>
      </c>
      <c r="H1385" s="8" t="s">
        <v>10</v>
      </c>
      <c r="I1385" s="3" t="s">
        <v>494</v>
      </c>
      <c r="J1385" s="36">
        <v>1</v>
      </c>
      <c r="K1385" s="3" t="s">
        <v>27</v>
      </c>
      <c r="L1385" s="15"/>
      <c r="M1385" s="3"/>
    </row>
    <row r="1386" spans="1:14" hidden="1" x14ac:dyDescent="0.2">
      <c r="A1386" s="3" t="s">
        <v>75</v>
      </c>
      <c r="B1386" s="3" t="s">
        <v>25</v>
      </c>
      <c r="C1386" s="6">
        <v>572766</v>
      </c>
      <c r="D1386" s="3" t="s">
        <v>492</v>
      </c>
      <c r="E1386" s="3" t="s">
        <v>493</v>
      </c>
      <c r="F1386" s="12" t="str">
        <f t="shared" si="37"/>
        <v>Maharaj Nigel</v>
      </c>
      <c r="G1386" s="9">
        <v>721</v>
      </c>
      <c r="H1386" s="10" t="s">
        <v>10</v>
      </c>
      <c r="I1386" s="3">
        <v>18</v>
      </c>
      <c r="J1386" s="36" t="s">
        <v>55</v>
      </c>
      <c r="K1386" s="3" t="s">
        <v>78</v>
      </c>
      <c r="L1386" s="3"/>
      <c r="M1386" s="3"/>
    </row>
    <row r="1387" spans="1:14" hidden="1" x14ac:dyDescent="0.2">
      <c r="A1387" s="3" t="s">
        <v>98</v>
      </c>
      <c r="B1387" s="3" t="s">
        <v>98</v>
      </c>
      <c r="C1387" s="3">
        <v>572766</v>
      </c>
      <c r="D1387" s="3" t="s">
        <v>492</v>
      </c>
      <c r="E1387" s="3" t="s">
        <v>493</v>
      </c>
      <c r="F1387" s="12" t="str">
        <f t="shared" si="37"/>
        <v>Maharaj Nigel</v>
      </c>
      <c r="G1387" s="9">
        <v>721</v>
      </c>
      <c r="H1387" s="10" t="s">
        <v>10</v>
      </c>
      <c r="I1387" s="3">
        <v>2</v>
      </c>
      <c r="J1387" s="36" t="s">
        <v>55</v>
      </c>
      <c r="K1387" s="3" t="s">
        <v>27</v>
      </c>
      <c r="L1387" s="3"/>
      <c r="M1387" s="3"/>
    </row>
    <row r="1388" spans="1:14" hidden="1" x14ac:dyDescent="0.2">
      <c r="A1388" s="3" t="s">
        <v>44</v>
      </c>
      <c r="B1388" s="19" t="s">
        <v>104</v>
      </c>
      <c r="C1388" s="3">
        <v>572766</v>
      </c>
      <c r="D1388" s="3" t="s">
        <v>492</v>
      </c>
      <c r="E1388" s="3" t="s">
        <v>493</v>
      </c>
      <c r="F1388" s="12" t="str">
        <f t="shared" si="37"/>
        <v>Maharaj Nigel</v>
      </c>
      <c r="G1388" s="6">
        <v>721</v>
      </c>
      <c r="H1388" s="7" t="s">
        <v>10</v>
      </c>
      <c r="I1388" s="3">
        <v>1</v>
      </c>
      <c r="J1388" s="36" t="s">
        <v>55</v>
      </c>
      <c r="K1388" s="3" t="s">
        <v>27</v>
      </c>
      <c r="L1388" s="3"/>
      <c r="M1388" s="3"/>
    </row>
    <row r="1389" spans="1:14" hidden="1" x14ac:dyDescent="0.2">
      <c r="A1389" s="3" t="s">
        <v>25</v>
      </c>
      <c r="B1389" s="3" t="s">
        <v>25</v>
      </c>
      <c r="C1389" s="6">
        <v>572766</v>
      </c>
      <c r="D1389" s="3" t="s">
        <v>492</v>
      </c>
      <c r="E1389" s="3" t="s">
        <v>493</v>
      </c>
      <c r="F1389" s="12" t="str">
        <f t="shared" si="37"/>
        <v>Maharaj Nigel</v>
      </c>
      <c r="G1389" s="9">
        <v>721</v>
      </c>
      <c r="H1389" s="10" t="s">
        <v>10</v>
      </c>
      <c r="I1389" s="3">
        <v>11</v>
      </c>
      <c r="J1389" s="36" t="s">
        <v>68</v>
      </c>
      <c r="K1389" s="3"/>
      <c r="L1389" s="3"/>
      <c r="M1389" s="3"/>
    </row>
    <row r="1390" spans="1:14" hidden="1" x14ac:dyDescent="0.2">
      <c r="A1390" s="3" t="s">
        <v>14</v>
      </c>
      <c r="B1390" s="3" t="s">
        <v>14</v>
      </c>
      <c r="C1390" s="3">
        <v>572766</v>
      </c>
      <c r="D1390" s="3" t="s">
        <v>492</v>
      </c>
      <c r="E1390" s="3" t="s">
        <v>493</v>
      </c>
      <c r="F1390" s="12" t="str">
        <f t="shared" si="37"/>
        <v>Maharaj Nigel</v>
      </c>
      <c r="G1390" s="6">
        <v>721</v>
      </c>
      <c r="H1390" s="3" t="s">
        <v>10</v>
      </c>
      <c r="I1390" s="3">
        <v>2</v>
      </c>
      <c r="J1390" s="36" t="s">
        <v>68</v>
      </c>
      <c r="K1390" s="3" t="s">
        <v>27</v>
      </c>
      <c r="L1390" s="3"/>
      <c r="M1390" s="3"/>
    </row>
    <row r="1391" spans="1:14" hidden="1" x14ac:dyDescent="0.2">
      <c r="A1391" s="3" t="s">
        <v>44</v>
      </c>
      <c r="B1391" s="19" t="s">
        <v>104</v>
      </c>
      <c r="C1391" s="3">
        <v>572766</v>
      </c>
      <c r="D1391" s="3" t="s">
        <v>492</v>
      </c>
      <c r="E1391" s="3" t="s">
        <v>493</v>
      </c>
      <c r="F1391" s="12" t="str">
        <f t="shared" si="37"/>
        <v>Maharaj Nigel</v>
      </c>
      <c r="G1391" s="3">
        <v>721</v>
      </c>
      <c r="H1391" s="8" t="s">
        <v>10</v>
      </c>
      <c r="I1391" s="3">
        <v>1</v>
      </c>
      <c r="J1391" s="36" t="s">
        <v>68</v>
      </c>
      <c r="K1391" s="3" t="s">
        <v>27</v>
      </c>
      <c r="L1391" s="3"/>
      <c r="M1391" s="3"/>
    </row>
    <row r="1392" spans="1:14" x14ac:dyDescent="0.2">
      <c r="A1392" s="3"/>
      <c r="B1392" s="19" t="s">
        <v>14</v>
      </c>
      <c r="C1392" s="3"/>
      <c r="D1392" s="3" t="s">
        <v>696</v>
      </c>
      <c r="E1392" s="3" t="s">
        <v>77</v>
      </c>
      <c r="F1392" s="12" t="str">
        <f t="shared" si="37"/>
        <v>Templeton C</v>
      </c>
      <c r="G1392" s="3">
        <v>721</v>
      </c>
      <c r="H1392" s="8" t="s">
        <v>10</v>
      </c>
      <c r="I1392" s="3">
        <v>2</v>
      </c>
      <c r="J1392" s="36" t="s">
        <v>26</v>
      </c>
      <c r="K1392" s="3"/>
      <c r="L1392" s="3"/>
      <c r="M1392" s="3"/>
    </row>
    <row r="1393" spans="1:13" hidden="1" x14ac:dyDescent="0.2">
      <c r="A1393" s="3" t="s">
        <v>14</v>
      </c>
      <c r="B1393" s="3" t="s">
        <v>14</v>
      </c>
      <c r="C1393" s="6">
        <v>572766</v>
      </c>
      <c r="D1393" s="3" t="s">
        <v>492</v>
      </c>
      <c r="E1393" s="3" t="s">
        <v>493</v>
      </c>
      <c r="F1393" s="12" t="str">
        <f t="shared" si="37"/>
        <v>Maharaj Nigel</v>
      </c>
      <c r="G1393" s="3">
        <v>721</v>
      </c>
      <c r="H1393" s="8" t="s">
        <v>10</v>
      </c>
      <c r="I1393" s="3">
        <v>13</v>
      </c>
      <c r="J1393" s="36" t="s">
        <v>24</v>
      </c>
      <c r="K1393" s="3"/>
      <c r="L1393" s="3"/>
      <c r="M1393" s="3"/>
    </row>
    <row r="1394" spans="1:13" hidden="1" x14ac:dyDescent="0.2">
      <c r="A1394" s="3" t="s">
        <v>44</v>
      </c>
      <c r="B1394" s="19" t="s">
        <v>104</v>
      </c>
      <c r="C1394" s="3">
        <v>572766</v>
      </c>
      <c r="D1394" s="3" t="s">
        <v>492</v>
      </c>
      <c r="E1394" s="3" t="s">
        <v>493</v>
      </c>
      <c r="F1394" s="12" t="str">
        <f t="shared" si="37"/>
        <v>Maharaj Nigel</v>
      </c>
      <c r="G1394" s="3">
        <v>721</v>
      </c>
      <c r="H1394" s="8" t="s">
        <v>10</v>
      </c>
      <c r="I1394" s="3">
        <v>1</v>
      </c>
      <c r="J1394" s="36" t="s">
        <v>24</v>
      </c>
      <c r="K1394" s="3"/>
      <c r="L1394" s="15"/>
      <c r="M1394" s="3"/>
    </row>
    <row r="1395" spans="1:13" hidden="1" x14ac:dyDescent="0.2">
      <c r="A1395" s="3" t="s">
        <v>110</v>
      </c>
      <c r="B1395" s="19" t="s">
        <v>14</v>
      </c>
      <c r="C1395" s="6">
        <v>572766</v>
      </c>
      <c r="D1395" s="3" t="s">
        <v>492</v>
      </c>
      <c r="E1395" s="3" t="s">
        <v>493</v>
      </c>
      <c r="F1395" s="12" t="str">
        <f t="shared" si="37"/>
        <v>Maharaj Nigel</v>
      </c>
      <c r="G1395" s="3">
        <v>721</v>
      </c>
      <c r="H1395" s="8" t="s">
        <v>10</v>
      </c>
      <c r="I1395" s="3">
        <v>17</v>
      </c>
      <c r="J1395" s="36" t="s">
        <v>11</v>
      </c>
      <c r="K1395" s="3"/>
      <c r="L1395" s="3"/>
      <c r="M1395" s="3"/>
    </row>
    <row r="1396" spans="1:13" hidden="1" x14ac:dyDescent="0.2">
      <c r="A1396" s="3"/>
      <c r="B1396" s="19" t="s">
        <v>104</v>
      </c>
      <c r="C1396" s="3">
        <v>572766</v>
      </c>
      <c r="D1396" s="3" t="s">
        <v>492</v>
      </c>
      <c r="E1396" s="3" t="s">
        <v>493</v>
      </c>
      <c r="F1396" s="12" t="str">
        <f t="shared" si="37"/>
        <v>Maharaj Nigel</v>
      </c>
      <c r="G1396" s="9">
        <v>721</v>
      </c>
      <c r="H1396" s="10" t="s">
        <v>10</v>
      </c>
      <c r="I1396" s="3">
        <v>1</v>
      </c>
      <c r="J1396" s="36" t="s">
        <v>11</v>
      </c>
      <c r="K1396" s="3" t="s">
        <v>27</v>
      </c>
      <c r="L1396" s="3"/>
      <c r="M1396" s="3"/>
    </row>
    <row r="1397" spans="1:13" hidden="1" x14ac:dyDescent="0.2">
      <c r="A1397" s="3"/>
      <c r="B1397" s="19" t="s">
        <v>14</v>
      </c>
      <c r="C1397" s="6">
        <v>572766</v>
      </c>
      <c r="D1397" s="3" t="s">
        <v>492</v>
      </c>
      <c r="E1397" s="3" t="s">
        <v>493</v>
      </c>
      <c r="F1397" s="12" t="str">
        <f t="shared" si="37"/>
        <v>Maharaj Nigel</v>
      </c>
      <c r="G1397" s="3">
        <v>721</v>
      </c>
      <c r="H1397" s="8" t="s">
        <v>10</v>
      </c>
      <c r="I1397" s="3">
        <v>15</v>
      </c>
      <c r="J1397" s="39" t="s">
        <v>22</v>
      </c>
      <c r="K1397" s="3" t="s">
        <v>23</v>
      </c>
      <c r="L1397" s="3"/>
      <c r="M1397" s="3"/>
    </row>
    <row r="1398" spans="1:13" hidden="1" x14ac:dyDescent="0.2">
      <c r="A1398" s="3" t="s">
        <v>495</v>
      </c>
      <c r="B1398" s="19" t="s">
        <v>14</v>
      </c>
      <c r="C1398" s="3">
        <v>572766</v>
      </c>
      <c r="D1398" s="3" t="s">
        <v>492</v>
      </c>
      <c r="E1398" s="3" t="s">
        <v>493</v>
      </c>
      <c r="F1398" s="12" t="str">
        <f t="shared" si="37"/>
        <v>Maharaj Nigel</v>
      </c>
      <c r="G1398" s="3">
        <v>721</v>
      </c>
      <c r="H1398" s="8" t="s">
        <v>10</v>
      </c>
      <c r="I1398" s="8">
        <v>8</v>
      </c>
      <c r="J1398" s="36" t="s">
        <v>30</v>
      </c>
      <c r="K1398" s="3"/>
      <c r="L1398" s="3"/>
      <c r="M1398" s="3"/>
    </row>
    <row r="1399" spans="1:13" hidden="1" x14ac:dyDescent="0.2">
      <c r="A1399" s="3"/>
      <c r="B1399" s="3" t="s">
        <v>25</v>
      </c>
      <c r="C1399" s="3">
        <v>572766</v>
      </c>
      <c r="D1399" s="3" t="s">
        <v>492</v>
      </c>
      <c r="E1399" s="3" t="s">
        <v>493</v>
      </c>
      <c r="F1399" s="12" t="str">
        <f t="shared" si="37"/>
        <v>Maharaj Nigel</v>
      </c>
      <c r="G1399" s="3">
        <v>721</v>
      </c>
      <c r="H1399" s="8" t="s">
        <v>10</v>
      </c>
      <c r="I1399" s="3">
        <v>1</v>
      </c>
      <c r="J1399" s="36" t="s">
        <v>105</v>
      </c>
      <c r="K1399" s="3"/>
      <c r="L1399" s="3"/>
      <c r="M1399" s="3"/>
    </row>
    <row r="1400" spans="1:13" hidden="1" x14ac:dyDescent="0.2">
      <c r="A1400" s="3" t="s">
        <v>19</v>
      </c>
      <c r="B1400" s="19" t="s">
        <v>14</v>
      </c>
      <c r="C1400" s="3">
        <v>572766</v>
      </c>
      <c r="D1400" s="8" t="s">
        <v>492</v>
      </c>
      <c r="E1400" s="8" t="s">
        <v>493</v>
      </c>
      <c r="F1400" s="12" t="str">
        <f t="shared" si="37"/>
        <v>Maharaj Nigel</v>
      </c>
      <c r="G1400" s="3">
        <v>721</v>
      </c>
      <c r="H1400" s="8" t="s">
        <v>10</v>
      </c>
      <c r="I1400" s="3">
        <v>1</v>
      </c>
      <c r="J1400" s="36" t="s">
        <v>28</v>
      </c>
      <c r="K1400" s="3"/>
      <c r="L1400" s="3"/>
      <c r="M1400" s="3"/>
    </row>
    <row r="1401" spans="1:13" hidden="1" x14ac:dyDescent="0.2">
      <c r="A1401" s="3" t="s">
        <v>19</v>
      </c>
      <c r="B1401" s="19" t="s">
        <v>14</v>
      </c>
      <c r="C1401" s="3">
        <v>572766</v>
      </c>
      <c r="D1401" s="8" t="s">
        <v>492</v>
      </c>
      <c r="E1401" s="8" t="s">
        <v>493</v>
      </c>
      <c r="F1401" s="12" t="str">
        <f t="shared" si="37"/>
        <v>Maharaj Nigel</v>
      </c>
      <c r="G1401" s="3">
        <v>721</v>
      </c>
      <c r="H1401" s="8" t="s">
        <v>10</v>
      </c>
      <c r="I1401" s="3">
        <v>1</v>
      </c>
      <c r="J1401" s="36" t="s">
        <v>34</v>
      </c>
      <c r="K1401" s="3"/>
      <c r="L1401" s="3"/>
      <c r="M1401" s="3"/>
    </row>
    <row r="1402" spans="1:13" hidden="1" x14ac:dyDescent="0.2">
      <c r="A1402" s="3" t="s">
        <v>45</v>
      </c>
      <c r="B1402" s="19" t="s">
        <v>104</v>
      </c>
      <c r="C1402" s="3">
        <v>572766</v>
      </c>
      <c r="D1402" s="8" t="s">
        <v>492</v>
      </c>
      <c r="E1402" s="8" t="s">
        <v>493</v>
      </c>
      <c r="F1402" s="12" t="str">
        <f t="shared" si="37"/>
        <v>Maharaj Nigel</v>
      </c>
      <c r="G1402" s="3">
        <v>721</v>
      </c>
      <c r="H1402" s="8" t="s">
        <v>10</v>
      </c>
      <c r="I1402" s="3">
        <v>1</v>
      </c>
      <c r="J1402" s="36" t="s">
        <v>35</v>
      </c>
      <c r="K1402" s="3"/>
      <c r="L1402" s="1"/>
      <c r="M1402" s="3"/>
    </row>
    <row r="1403" spans="1:13" hidden="1" x14ac:dyDescent="0.2">
      <c r="A1403" s="3" t="s">
        <v>58</v>
      </c>
      <c r="B1403" s="19" t="s">
        <v>104</v>
      </c>
      <c r="C1403" s="6">
        <v>572766</v>
      </c>
      <c r="D1403" s="7" t="s">
        <v>492</v>
      </c>
      <c r="E1403" s="7" t="s">
        <v>493</v>
      </c>
      <c r="F1403" s="12" t="str">
        <f t="shared" si="37"/>
        <v>Maharaj Nigel</v>
      </c>
      <c r="G1403" s="9">
        <v>721</v>
      </c>
      <c r="H1403" s="10" t="s">
        <v>10</v>
      </c>
      <c r="I1403" s="6">
        <v>6</v>
      </c>
      <c r="J1403" s="36" t="s">
        <v>17</v>
      </c>
      <c r="K1403" s="3"/>
      <c r="L1403" s="1"/>
      <c r="M1403" s="3"/>
    </row>
    <row r="1404" spans="1:13" hidden="1" x14ac:dyDescent="0.2">
      <c r="A1404" s="1" t="s">
        <v>114</v>
      </c>
      <c r="B1404" s="4" t="s">
        <v>128</v>
      </c>
      <c r="C1404" s="3">
        <v>572766</v>
      </c>
      <c r="D1404" s="2" t="s">
        <v>492</v>
      </c>
      <c r="E1404" s="3" t="s">
        <v>493</v>
      </c>
      <c r="F1404" s="12" t="str">
        <f t="shared" si="37"/>
        <v>Maharaj Nigel</v>
      </c>
      <c r="G1404" s="3">
        <v>721</v>
      </c>
      <c r="H1404" s="8" t="s">
        <v>10</v>
      </c>
      <c r="I1404" s="1">
        <v>1</v>
      </c>
      <c r="J1404" s="40" t="s">
        <v>62</v>
      </c>
      <c r="K1404" s="1"/>
      <c r="L1404" s="1"/>
      <c r="M1404" s="1"/>
    </row>
    <row r="1405" spans="1:13" hidden="1" x14ac:dyDescent="0.2">
      <c r="A1405" s="1" t="s">
        <v>114</v>
      </c>
      <c r="B1405" s="4" t="s">
        <v>115</v>
      </c>
      <c r="C1405" s="3">
        <v>572766</v>
      </c>
      <c r="D1405" s="2" t="s">
        <v>492</v>
      </c>
      <c r="E1405" s="3" t="s">
        <v>493</v>
      </c>
      <c r="F1405" s="12" t="str">
        <f t="shared" si="37"/>
        <v>Maharaj Nigel</v>
      </c>
      <c r="G1405" s="3">
        <v>721</v>
      </c>
      <c r="H1405" s="8" t="s">
        <v>10</v>
      </c>
      <c r="I1405" s="1">
        <v>1</v>
      </c>
      <c r="J1405" s="40" t="s">
        <v>62</v>
      </c>
      <c r="K1405" s="1"/>
      <c r="L1405" s="1"/>
      <c r="M1405" s="3"/>
    </row>
    <row r="1406" spans="1:13" hidden="1" x14ac:dyDescent="0.2">
      <c r="A1406" s="3" t="s">
        <v>75</v>
      </c>
      <c r="B1406" s="3" t="s">
        <v>25</v>
      </c>
      <c r="C1406" s="3">
        <v>572767</v>
      </c>
      <c r="D1406" s="3" t="s">
        <v>496</v>
      </c>
      <c r="E1406" s="3" t="s">
        <v>132</v>
      </c>
      <c r="F1406" s="12" t="str">
        <f t="shared" si="37"/>
        <v>Male Andrew</v>
      </c>
      <c r="G1406" s="3">
        <v>721</v>
      </c>
      <c r="H1406" s="8" t="s">
        <v>10</v>
      </c>
      <c r="I1406" s="3">
        <v>2</v>
      </c>
      <c r="J1406" s="36" t="s">
        <v>55</v>
      </c>
      <c r="K1406" s="3" t="s">
        <v>78</v>
      </c>
      <c r="L1406" s="1"/>
      <c r="M1406" s="3"/>
    </row>
    <row r="1407" spans="1:13" hidden="1" x14ac:dyDescent="0.2">
      <c r="A1407" s="3" t="s">
        <v>98</v>
      </c>
      <c r="B1407" s="3" t="s">
        <v>98</v>
      </c>
      <c r="C1407" s="3">
        <v>572767</v>
      </c>
      <c r="D1407" s="3" t="s">
        <v>496</v>
      </c>
      <c r="E1407" s="3" t="s">
        <v>132</v>
      </c>
      <c r="F1407" s="12" t="str">
        <f t="shared" si="37"/>
        <v>Male Andrew</v>
      </c>
      <c r="G1407" s="3">
        <v>721</v>
      </c>
      <c r="H1407" s="8" t="s">
        <v>10</v>
      </c>
      <c r="I1407" s="3">
        <v>2</v>
      </c>
      <c r="J1407" s="36" t="s">
        <v>55</v>
      </c>
      <c r="K1407" s="3" t="s">
        <v>27</v>
      </c>
      <c r="L1407" s="1"/>
      <c r="M1407" s="3"/>
    </row>
    <row r="1408" spans="1:13" hidden="1" x14ac:dyDescent="0.2">
      <c r="A1408" s="3" t="s">
        <v>44</v>
      </c>
      <c r="B1408" s="19" t="s">
        <v>104</v>
      </c>
      <c r="C1408" s="3">
        <v>572767</v>
      </c>
      <c r="D1408" s="3" t="s">
        <v>496</v>
      </c>
      <c r="E1408" s="3" t="s">
        <v>132</v>
      </c>
      <c r="F1408" s="12" t="str">
        <f t="shared" si="37"/>
        <v>Male Andrew</v>
      </c>
      <c r="G1408" s="3">
        <v>721</v>
      </c>
      <c r="H1408" s="8" t="s">
        <v>10</v>
      </c>
      <c r="I1408" s="3">
        <v>7</v>
      </c>
      <c r="J1408" s="36" t="s">
        <v>55</v>
      </c>
      <c r="K1408" s="3" t="s">
        <v>27</v>
      </c>
      <c r="L1408" s="1"/>
      <c r="M1408" s="1"/>
    </row>
    <row r="1409" spans="1:13" hidden="1" x14ac:dyDescent="0.2">
      <c r="A1409" s="3" t="s">
        <v>53</v>
      </c>
      <c r="B1409" s="3" t="s">
        <v>103</v>
      </c>
      <c r="C1409" s="3">
        <v>572767</v>
      </c>
      <c r="D1409" s="3" t="s">
        <v>496</v>
      </c>
      <c r="E1409" s="3" t="s">
        <v>132</v>
      </c>
      <c r="F1409" s="12" t="str">
        <f t="shared" si="37"/>
        <v>Male Andrew</v>
      </c>
      <c r="G1409" s="3">
        <v>721</v>
      </c>
      <c r="H1409" s="8" t="s">
        <v>10</v>
      </c>
      <c r="I1409" s="3">
        <v>1</v>
      </c>
      <c r="J1409" s="36" t="s">
        <v>55</v>
      </c>
      <c r="K1409" s="3" t="s">
        <v>27</v>
      </c>
      <c r="L1409" s="1"/>
      <c r="M1409" s="1"/>
    </row>
    <row r="1410" spans="1:13" hidden="1" x14ac:dyDescent="0.2">
      <c r="A1410" s="3" t="s">
        <v>14</v>
      </c>
      <c r="B1410" s="3" t="s">
        <v>14</v>
      </c>
      <c r="C1410" s="3">
        <v>572767</v>
      </c>
      <c r="D1410" s="3" t="s">
        <v>496</v>
      </c>
      <c r="E1410" s="3" t="s">
        <v>132</v>
      </c>
      <c r="F1410" s="12" t="str">
        <f t="shared" si="37"/>
        <v>Male Andrew</v>
      </c>
      <c r="G1410" s="3">
        <v>721</v>
      </c>
      <c r="H1410" s="8" t="s">
        <v>10</v>
      </c>
      <c r="I1410" s="3">
        <v>1</v>
      </c>
      <c r="J1410" s="36" t="s">
        <v>68</v>
      </c>
      <c r="K1410" s="3" t="s">
        <v>27</v>
      </c>
      <c r="L1410" s="3"/>
      <c r="M1410" s="3"/>
    </row>
    <row r="1411" spans="1:13" hidden="1" x14ac:dyDescent="0.2">
      <c r="A1411" s="3" t="s">
        <v>44</v>
      </c>
      <c r="B1411" s="19" t="s">
        <v>104</v>
      </c>
      <c r="C1411" s="3">
        <v>572767</v>
      </c>
      <c r="D1411" s="3" t="s">
        <v>496</v>
      </c>
      <c r="E1411" s="3" t="s">
        <v>132</v>
      </c>
      <c r="F1411" s="12" t="str">
        <f t="shared" si="37"/>
        <v>Male Andrew</v>
      </c>
      <c r="G1411" s="3">
        <v>721</v>
      </c>
      <c r="H1411" s="8" t="s">
        <v>10</v>
      </c>
      <c r="I1411" s="3">
        <v>3</v>
      </c>
      <c r="J1411" s="36" t="s">
        <v>68</v>
      </c>
      <c r="K1411" s="3" t="s">
        <v>27</v>
      </c>
      <c r="L1411" s="3"/>
      <c r="M1411" s="3"/>
    </row>
    <row r="1412" spans="1:13" hidden="1" x14ac:dyDescent="0.2">
      <c r="A1412" s="3" t="s">
        <v>37</v>
      </c>
      <c r="B1412" s="3" t="s">
        <v>103</v>
      </c>
      <c r="C1412" s="3">
        <v>572767</v>
      </c>
      <c r="D1412" s="3" t="s">
        <v>496</v>
      </c>
      <c r="E1412" s="3" t="s">
        <v>132</v>
      </c>
      <c r="F1412" s="12" t="str">
        <f t="shared" si="37"/>
        <v>Male Andrew</v>
      </c>
      <c r="G1412" s="3">
        <v>721</v>
      </c>
      <c r="H1412" s="8" t="s">
        <v>10</v>
      </c>
      <c r="I1412" s="3">
        <v>5</v>
      </c>
      <c r="J1412" s="36" t="s">
        <v>68</v>
      </c>
      <c r="K1412" s="3" t="s">
        <v>27</v>
      </c>
      <c r="L1412" s="1"/>
      <c r="M1412" s="3"/>
    </row>
    <row r="1413" spans="1:13" x14ac:dyDescent="0.2">
      <c r="A1413" s="3"/>
      <c r="B1413" s="19" t="s">
        <v>14</v>
      </c>
      <c r="C1413" s="3">
        <v>772199</v>
      </c>
      <c r="D1413" s="8" t="s">
        <v>701</v>
      </c>
      <c r="E1413" s="8" t="s">
        <v>702</v>
      </c>
      <c r="F1413" s="12" t="str">
        <f t="shared" si="37"/>
        <v>Tolson Ernest</v>
      </c>
      <c r="G1413" s="3">
        <v>721</v>
      </c>
      <c r="H1413" s="8" t="s">
        <v>10</v>
      </c>
      <c r="I1413" s="3">
        <v>1</v>
      </c>
      <c r="J1413" s="36" t="s">
        <v>26</v>
      </c>
      <c r="K1413" s="3"/>
      <c r="L1413" s="3"/>
      <c r="M1413" s="3"/>
    </row>
    <row r="1414" spans="1:13" hidden="1" x14ac:dyDescent="0.2">
      <c r="A1414" s="19" t="s">
        <v>51</v>
      </c>
      <c r="B1414" s="1" t="s">
        <v>1225</v>
      </c>
      <c r="C1414" s="3">
        <v>572767</v>
      </c>
      <c r="D1414" s="12" t="s">
        <v>496</v>
      </c>
      <c r="E1414" s="12" t="s">
        <v>132</v>
      </c>
      <c r="F1414" s="12" t="str">
        <f t="shared" si="37"/>
        <v>Male Andrew</v>
      </c>
      <c r="G1414" s="3">
        <v>721</v>
      </c>
      <c r="H1414" s="8" t="s">
        <v>10</v>
      </c>
      <c r="I1414" s="13">
        <v>11</v>
      </c>
      <c r="J1414" s="41" t="s">
        <v>24</v>
      </c>
      <c r="K1414" s="3" t="s">
        <v>12</v>
      </c>
      <c r="L1414" s="3"/>
      <c r="M1414" s="3"/>
    </row>
    <row r="1415" spans="1:13" hidden="1" x14ac:dyDescent="0.2">
      <c r="A1415" s="3"/>
      <c r="B1415" s="19" t="s">
        <v>104</v>
      </c>
      <c r="C1415" s="3">
        <v>572767</v>
      </c>
      <c r="D1415" s="3" t="s">
        <v>496</v>
      </c>
      <c r="E1415" s="3" t="s">
        <v>132</v>
      </c>
      <c r="F1415" s="12" t="str">
        <f t="shared" si="37"/>
        <v>Male Andrew</v>
      </c>
      <c r="G1415" s="9">
        <v>721</v>
      </c>
      <c r="H1415" s="10" t="s">
        <v>10</v>
      </c>
      <c r="I1415" s="3">
        <v>1</v>
      </c>
      <c r="J1415" s="36" t="s">
        <v>11</v>
      </c>
      <c r="K1415" s="3" t="s">
        <v>27</v>
      </c>
      <c r="L1415" s="3"/>
      <c r="M1415" s="3"/>
    </row>
    <row r="1416" spans="1:13" hidden="1" x14ac:dyDescent="0.2">
      <c r="A1416" s="3"/>
      <c r="B1416" s="19" t="s">
        <v>1225</v>
      </c>
      <c r="C1416" s="3">
        <v>572767</v>
      </c>
      <c r="D1416" s="12" t="s">
        <v>496</v>
      </c>
      <c r="E1416" s="12" t="s">
        <v>132</v>
      </c>
      <c r="F1416" s="12" t="str">
        <f t="shared" ref="F1416:F1447" si="38">D1416&amp;" "&amp;E1416</f>
        <v>Male Andrew</v>
      </c>
      <c r="G1416" s="3">
        <v>721</v>
      </c>
      <c r="H1416" s="8" t="s">
        <v>10</v>
      </c>
      <c r="I1416" s="13">
        <v>8</v>
      </c>
      <c r="J1416" s="41" t="s">
        <v>11</v>
      </c>
      <c r="K1416" s="3" t="s">
        <v>12</v>
      </c>
      <c r="L1416" s="3"/>
      <c r="M1416" s="3"/>
    </row>
    <row r="1417" spans="1:13" hidden="1" x14ac:dyDescent="0.2">
      <c r="A1417" s="3"/>
      <c r="B1417" s="19" t="s">
        <v>14</v>
      </c>
      <c r="C1417" s="3">
        <v>572767</v>
      </c>
      <c r="D1417" s="3" t="s">
        <v>496</v>
      </c>
      <c r="E1417" s="3" t="s">
        <v>132</v>
      </c>
      <c r="F1417" s="12" t="str">
        <f t="shared" si="38"/>
        <v>Male Andrew</v>
      </c>
      <c r="G1417" s="6">
        <v>721</v>
      </c>
      <c r="H1417" s="7" t="s">
        <v>10</v>
      </c>
      <c r="I1417" s="3">
        <v>1</v>
      </c>
      <c r="J1417" s="39" t="s">
        <v>22</v>
      </c>
      <c r="K1417" s="3" t="s">
        <v>23</v>
      </c>
      <c r="L1417" s="1"/>
      <c r="M1417" s="1"/>
    </row>
    <row r="1418" spans="1:13" hidden="1" x14ac:dyDescent="0.2">
      <c r="A1418" s="3"/>
      <c r="B1418" s="19" t="s">
        <v>1225</v>
      </c>
      <c r="C1418" s="3">
        <v>572767</v>
      </c>
      <c r="D1418" s="12" t="s">
        <v>496</v>
      </c>
      <c r="E1418" s="12" t="s">
        <v>132</v>
      </c>
      <c r="F1418" s="12" t="str">
        <f t="shared" si="38"/>
        <v>Male Andrew</v>
      </c>
      <c r="G1418" s="3">
        <v>721</v>
      </c>
      <c r="H1418" s="8" t="s">
        <v>10</v>
      </c>
      <c r="I1418" s="13">
        <v>9</v>
      </c>
      <c r="J1418" s="41" t="s">
        <v>22</v>
      </c>
      <c r="K1418" s="3" t="s">
        <v>12</v>
      </c>
      <c r="L1418" s="3"/>
      <c r="M1418" s="3"/>
    </row>
    <row r="1419" spans="1:13" hidden="1" x14ac:dyDescent="0.2">
      <c r="A1419" s="16" t="s">
        <v>102</v>
      </c>
      <c r="B1419" s="3" t="s">
        <v>103</v>
      </c>
      <c r="C1419" s="3">
        <v>572767</v>
      </c>
      <c r="D1419" s="3" t="s">
        <v>496</v>
      </c>
      <c r="E1419" s="3" t="s">
        <v>132</v>
      </c>
      <c r="F1419" s="12" t="str">
        <f t="shared" si="38"/>
        <v>Male Andrew</v>
      </c>
      <c r="G1419" s="3">
        <v>721</v>
      </c>
      <c r="H1419" s="8" t="s">
        <v>10</v>
      </c>
      <c r="I1419" s="8">
        <v>1</v>
      </c>
      <c r="J1419" s="36" t="s">
        <v>30</v>
      </c>
      <c r="K1419" s="3"/>
      <c r="L1419" s="3"/>
      <c r="M1419" s="3"/>
    </row>
    <row r="1420" spans="1:13" hidden="1" x14ac:dyDescent="0.2">
      <c r="A1420" s="5"/>
      <c r="B1420" s="19" t="s">
        <v>1225</v>
      </c>
      <c r="C1420" s="3">
        <v>572767</v>
      </c>
      <c r="D1420" s="12" t="s">
        <v>496</v>
      </c>
      <c r="E1420" s="12" t="s">
        <v>132</v>
      </c>
      <c r="F1420" s="12" t="str">
        <f t="shared" si="38"/>
        <v>Male Andrew</v>
      </c>
      <c r="G1420" s="9">
        <v>721</v>
      </c>
      <c r="H1420" s="10" t="s">
        <v>10</v>
      </c>
      <c r="I1420" s="13">
        <v>10</v>
      </c>
      <c r="J1420" s="41" t="s">
        <v>30</v>
      </c>
      <c r="K1420" s="3" t="s">
        <v>12</v>
      </c>
      <c r="L1420" s="1"/>
      <c r="M1420" s="3"/>
    </row>
    <row r="1421" spans="1:13" hidden="1" x14ac:dyDescent="0.2">
      <c r="A1421" s="3"/>
      <c r="B1421" s="3" t="s">
        <v>25</v>
      </c>
      <c r="C1421" s="3">
        <v>572767</v>
      </c>
      <c r="D1421" s="3" t="s">
        <v>496</v>
      </c>
      <c r="E1421" s="3" t="s">
        <v>132</v>
      </c>
      <c r="F1421" s="12" t="str">
        <f t="shared" si="38"/>
        <v>Male Andrew</v>
      </c>
      <c r="G1421" s="9">
        <v>721</v>
      </c>
      <c r="H1421" s="10" t="s">
        <v>10</v>
      </c>
      <c r="I1421" s="3">
        <v>1</v>
      </c>
      <c r="J1421" s="36" t="s">
        <v>105</v>
      </c>
      <c r="K1421" s="3"/>
      <c r="L1421" s="1"/>
      <c r="M1421" s="3"/>
    </row>
    <row r="1422" spans="1:13" hidden="1" x14ac:dyDescent="0.2">
      <c r="A1422" s="3"/>
      <c r="B1422" s="3" t="s">
        <v>103</v>
      </c>
      <c r="C1422" s="3">
        <v>572767</v>
      </c>
      <c r="D1422" s="3" t="s">
        <v>496</v>
      </c>
      <c r="E1422" s="3" t="s">
        <v>132</v>
      </c>
      <c r="F1422" s="12" t="str">
        <f t="shared" si="38"/>
        <v>Male Andrew</v>
      </c>
      <c r="G1422" s="3">
        <v>721</v>
      </c>
      <c r="H1422" s="8" t="s">
        <v>10</v>
      </c>
      <c r="I1422" s="3">
        <v>8</v>
      </c>
      <c r="J1422" s="36" t="s">
        <v>105</v>
      </c>
      <c r="K1422" s="3"/>
      <c r="L1422" s="1"/>
      <c r="M1422" s="1"/>
    </row>
    <row r="1423" spans="1:13" hidden="1" x14ac:dyDescent="0.2">
      <c r="A1423" s="3"/>
      <c r="B1423" s="19" t="s">
        <v>1225</v>
      </c>
      <c r="C1423" s="3">
        <v>572767</v>
      </c>
      <c r="D1423" s="12" t="s">
        <v>496</v>
      </c>
      <c r="E1423" s="12" t="s">
        <v>132</v>
      </c>
      <c r="F1423" s="12" t="str">
        <f t="shared" si="38"/>
        <v>Male Andrew</v>
      </c>
      <c r="G1423" s="6">
        <v>721</v>
      </c>
      <c r="H1423" s="3" t="s">
        <v>10</v>
      </c>
      <c r="I1423" s="13">
        <v>1</v>
      </c>
      <c r="J1423" s="41" t="s">
        <v>105</v>
      </c>
      <c r="K1423" s="3" t="s">
        <v>12</v>
      </c>
      <c r="L1423" s="3"/>
      <c r="M1423" s="3"/>
    </row>
    <row r="1424" spans="1:13" hidden="1" x14ac:dyDescent="0.2">
      <c r="A1424" s="3" t="s">
        <v>38</v>
      </c>
      <c r="B1424" s="19" t="s">
        <v>39</v>
      </c>
      <c r="C1424" s="3">
        <v>572767</v>
      </c>
      <c r="D1424" s="8" t="s">
        <v>496</v>
      </c>
      <c r="E1424" s="8" t="s">
        <v>132</v>
      </c>
      <c r="F1424" s="12" t="str">
        <f t="shared" si="38"/>
        <v>Male Andrew</v>
      </c>
      <c r="G1424" s="3">
        <v>721</v>
      </c>
      <c r="H1424" s="8" t="s">
        <v>10</v>
      </c>
      <c r="I1424" s="3">
        <v>1</v>
      </c>
      <c r="J1424" s="36" t="s">
        <v>28</v>
      </c>
      <c r="K1424" s="3"/>
      <c r="L1424" s="3"/>
      <c r="M1424" s="3"/>
    </row>
    <row r="1425" spans="1:13" hidden="1" x14ac:dyDescent="0.2">
      <c r="A1425" s="3" t="s">
        <v>19</v>
      </c>
      <c r="B1425" s="19" t="s">
        <v>14</v>
      </c>
      <c r="C1425" s="3">
        <v>572767</v>
      </c>
      <c r="D1425" s="8" t="s">
        <v>496</v>
      </c>
      <c r="E1425" s="8" t="s">
        <v>132</v>
      </c>
      <c r="F1425" s="12" t="str">
        <f t="shared" si="38"/>
        <v>Male Andrew</v>
      </c>
      <c r="G1425" s="3">
        <v>721</v>
      </c>
      <c r="H1425" s="8" t="s">
        <v>10</v>
      </c>
      <c r="I1425" s="3">
        <v>1</v>
      </c>
      <c r="J1425" s="36" t="s">
        <v>28</v>
      </c>
      <c r="K1425" s="3"/>
      <c r="L1425" s="3"/>
      <c r="M1425" s="3"/>
    </row>
    <row r="1426" spans="1:13" hidden="1" x14ac:dyDescent="0.2">
      <c r="A1426" s="3" t="s">
        <v>40</v>
      </c>
      <c r="B1426" s="19" t="s">
        <v>1225</v>
      </c>
      <c r="C1426" s="3">
        <v>572767</v>
      </c>
      <c r="D1426" s="8" t="s">
        <v>496</v>
      </c>
      <c r="E1426" s="8" t="s">
        <v>132</v>
      </c>
      <c r="F1426" s="12" t="str">
        <f t="shared" si="38"/>
        <v>Male Andrew</v>
      </c>
      <c r="G1426" s="3">
        <v>721</v>
      </c>
      <c r="H1426" s="8" t="s">
        <v>10</v>
      </c>
      <c r="I1426" s="3">
        <v>7</v>
      </c>
      <c r="J1426" s="36" t="s">
        <v>28</v>
      </c>
      <c r="K1426" s="3"/>
      <c r="L1426" s="1"/>
      <c r="M1426" s="1"/>
    </row>
    <row r="1427" spans="1:13" hidden="1" x14ac:dyDescent="0.2">
      <c r="A1427" s="3" t="s">
        <v>38</v>
      </c>
      <c r="B1427" s="19" t="s">
        <v>39</v>
      </c>
      <c r="C1427" s="3">
        <v>572767</v>
      </c>
      <c r="D1427" s="8" t="s">
        <v>496</v>
      </c>
      <c r="E1427" s="8" t="s">
        <v>132</v>
      </c>
      <c r="F1427" s="12" t="str">
        <f t="shared" si="38"/>
        <v>Male Andrew</v>
      </c>
      <c r="G1427" s="3">
        <v>721</v>
      </c>
      <c r="H1427" s="8" t="s">
        <v>10</v>
      </c>
      <c r="I1427" s="3">
        <v>3</v>
      </c>
      <c r="J1427" s="36" t="s">
        <v>35</v>
      </c>
      <c r="K1427" s="3"/>
      <c r="L1427" s="3"/>
      <c r="M1427" s="3"/>
    </row>
    <row r="1428" spans="1:13" hidden="1" x14ac:dyDescent="0.2">
      <c r="A1428" s="3" t="s">
        <v>31</v>
      </c>
      <c r="B1428" s="19" t="s">
        <v>1225</v>
      </c>
      <c r="C1428" s="3">
        <v>572767</v>
      </c>
      <c r="D1428" s="8" t="s">
        <v>496</v>
      </c>
      <c r="E1428" s="8" t="s">
        <v>132</v>
      </c>
      <c r="F1428" s="12" t="str">
        <f t="shared" si="38"/>
        <v>Male Andrew</v>
      </c>
      <c r="G1428" s="3">
        <v>721</v>
      </c>
      <c r="H1428" s="8" t="s">
        <v>10</v>
      </c>
      <c r="I1428" s="3">
        <v>10</v>
      </c>
      <c r="J1428" s="36" t="s">
        <v>35</v>
      </c>
      <c r="K1428" s="3"/>
      <c r="L1428" s="3"/>
      <c r="M1428" s="3"/>
    </row>
    <row r="1429" spans="1:13" hidden="1" x14ac:dyDescent="0.2">
      <c r="A1429" s="3" t="s">
        <v>38</v>
      </c>
      <c r="B1429" s="19" t="s">
        <v>39</v>
      </c>
      <c r="C1429" s="3">
        <v>572767</v>
      </c>
      <c r="D1429" s="8" t="s">
        <v>496</v>
      </c>
      <c r="E1429" s="8" t="s">
        <v>132</v>
      </c>
      <c r="F1429" s="12" t="str">
        <f t="shared" si="38"/>
        <v>Male Andrew</v>
      </c>
      <c r="G1429" s="3">
        <v>721</v>
      </c>
      <c r="H1429" s="8" t="s">
        <v>10</v>
      </c>
      <c r="I1429" s="3">
        <v>2</v>
      </c>
      <c r="J1429" s="36" t="s">
        <v>18</v>
      </c>
      <c r="K1429" s="3"/>
      <c r="L1429" s="3"/>
      <c r="M1429" s="3"/>
    </row>
    <row r="1430" spans="1:13" hidden="1" x14ac:dyDescent="0.2">
      <c r="A1430" s="3" t="s">
        <v>31</v>
      </c>
      <c r="B1430" s="19" t="s">
        <v>1225</v>
      </c>
      <c r="C1430" s="6">
        <v>572767</v>
      </c>
      <c r="D1430" s="7" t="s">
        <v>496</v>
      </c>
      <c r="E1430" s="7" t="s">
        <v>132</v>
      </c>
      <c r="F1430" s="12" t="str">
        <f t="shared" si="38"/>
        <v>Male Andrew</v>
      </c>
      <c r="G1430" s="3">
        <v>721</v>
      </c>
      <c r="H1430" s="8" t="s">
        <v>10</v>
      </c>
      <c r="I1430" s="6">
        <v>12</v>
      </c>
      <c r="J1430" s="37" t="s">
        <v>18</v>
      </c>
      <c r="K1430" s="3"/>
      <c r="L1430" s="3"/>
      <c r="M1430" s="3"/>
    </row>
    <row r="1431" spans="1:13" hidden="1" x14ac:dyDescent="0.2">
      <c r="A1431" s="3" t="s">
        <v>38</v>
      </c>
      <c r="B1431" s="19" t="s">
        <v>39</v>
      </c>
      <c r="C1431" s="3">
        <v>572767</v>
      </c>
      <c r="D1431" s="8" t="s">
        <v>496</v>
      </c>
      <c r="E1431" s="8" t="s">
        <v>132</v>
      </c>
      <c r="F1431" s="12" t="str">
        <f t="shared" si="38"/>
        <v>Male Andrew</v>
      </c>
      <c r="G1431" s="9">
        <v>721</v>
      </c>
      <c r="H1431" s="10" t="s">
        <v>10</v>
      </c>
      <c r="I1431" s="3">
        <v>1</v>
      </c>
      <c r="J1431" s="36" t="s">
        <v>17</v>
      </c>
      <c r="K1431" s="3"/>
      <c r="L1431" s="3"/>
      <c r="M1431" s="3"/>
    </row>
    <row r="1432" spans="1:13" hidden="1" x14ac:dyDescent="0.2">
      <c r="A1432" s="3" t="s">
        <v>60</v>
      </c>
      <c r="B1432" s="3" t="s">
        <v>103</v>
      </c>
      <c r="C1432" s="3">
        <v>572767</v>
      </c>
      <c r="D1432" s="7" t="s">
        <v>496</v>
      </c>
      <c r="E1432" s="7" t="s">
        <v>132</v>
      </c>
      <c r="F1432" s="12" t="str">
        <f t="shared" si="38"/>
        <v>Male Andrew</v>
      </c>
      <c r="G1432" s="3">
        <v>721</v>
      </c>
      <c r="H1432" s="8" t="s">
        <v>10</v>
      </c>
      <c r="I1432" s="6">
        <v>2</v>
      </c>
      <c r="J1432" s="36" t="s">
        <v>17</v>
      </c>
      <c r="K1432" s="3"/>
      <c r="L1432" s="3"/>
      <c r="M1432" s="3"/>
    </row>
    <row r="1433" spans="1:13" hidden="1" x14ac:dyDescent="0.2">
      <c r="A1433" s="3" t="s">
        <v>31</v>
      </c>
      <c r="B1433" s="19" t="s">
        <v>1225</v>
      </c>
      <c r="C1433" s="3">
        <v>572767</v>
      </c>
      <c r="D1433" s="7" t="s">
        <v>496</v>
      </c>
      <c r="E1433" s="7" t="s">
        <v>132</v>
      </c>
      <c r="F1433" s="12" t="str">
        <f t="shared" si="38"/>
        <v>Male Andrew</v>
      </c>
      <c r="G1433" s="3">
        <v>721</v>
      </c>
      <c r="H1433" s="8" t="s">
        <v>10</v>
      </c>
      <c r="I1433" s="6">
        <v>5</v>
      </c>
      <c r="J1433" s="36" t="s">
        <v>17</v>
      </c>
      <c r="K1433" s="3"/>
      <c r="L1433" s="3"/>
      <c r="M1433" s="3"/>
    </row>
    <row r="1434" spans="1:13" hidden="1" x14ac:dyDescent="0.2">
      <c r="A1434" s="3" t="s">
        <v>19</v>
      </c>
      <c r="B1434" s="19" t="s">
        <v>14</v>
      </c>
      <c r="C1434" s="3">
        <v>593211</v>
      </c>
      <c r="D1434" s="8" t="s">
        <v>497</v>
      </c>
      <c r="E1434" s="8" t="s">
        <v>498</v>
      </c>
      <c r="F1434" s="12" t="str">
        <f t="shared" si="38"/>
        <v>Malysiak Ben</v>
      </c>
      <c r="G1434" s="3">
        <v>721</v>
      </c>
      <c r="H1434" s="8" t="s">
        <v>10</v>
      </c>
      <c r="I1434" s="3">
        <v>2</v>
      </c>
      <c r="J1434" s="36" t="s">
        <v>35</v>
      </c>
      <c r="K1434" s="3"/>
      <c r="L1434" s="3"/>
      <c r="M1434" s="3"/>
    </row>
    <row r="1435" spans="1:13" hidden="1" x14ac:dyDescent="0.2">
      <c r="A1435" s="3" t="s">
        <v>13</v>
      </c>
      <c r="B1435" s="19" t="s">
        <v>14</v>
      </c>
      <c r="C1435" s="9">
        <v>593211</v>
      </c>
      <c r="D1435" s="10" t="s">
        <v>497</v>
      </c>
      <c r="E1435" s="10" t="s">
        <v>498</v>
      </c>
      <c r="F1435" s="12" t="str">
        <f t="shared" si="38"/>
        <v>Malysiak Ben</v>
      </c>
      <c r="G1435" s="9">
        <v>721</v>
      </c>
      <c r="H1435" s="10" t="s">
        <v>10</v>
      </c>
      <c r="I1435" s="9">
        <v>2</v>
      </c>
      <c r="J1435" s="37" t="s">
        <v>18</v>
      </c>
      <c r="K1435" s="3"/>
      <c r="L1435" s="3"/>
      <c r="M1435" s="3"/>
    </row>
    <row r="1436" spans="1:13" hidden="1" x14ac:dyDescent="0.2">
      <c r="A1436" s="3" t="s">
        <v>19</v>
      </c>
      <c r="B1436" s="19" t="s">
        <v>14</v>
      </c>
      <c r="C1436" s="3">
        <v>600527</v>
      </c>
      <c r="D1436" s="8" t="s">
        <v>497</v>
      </c>
      <c r="E1436" s="8" t="s">
        <v>120</v>
      </c>
      <c r="F1436" s="12" t="str">
        <f t="shared" si="38"/>
        <v>Malysiak Joshua</v>
      </c>
      <c r="G1436" s="3">
        <v>721</v>
      </c>
      <c r="H1436" s="8" t="s">
        <v>10</v>
      </c>
      <c r="I1436" s="3">
        <v>1</v>
      </c>
      <c r="J1436" s="36" t="s">
        <v>28</v>
      </c>
      <c r="K1436" s="3"/>
      <c r="L1436" s="3"/>
      <c r="M1436" s="3"/>
    </row>
    <row r="1437" spans="1:13" hidden="1" x14ac:dyDescent="0.2">
      <c r="A1437" s="3" t="s">
        <v>45</v>
      </c>
      <c r="B1437" s="19" t="s">
        <v>104</v>
      </c>
      <c r="C1437" s="3">
        <v>600527</v>
      </c>
      <c r="D1437" s="8" t="s">
        <v>497</v>
      </c>
      <c r="E1437" s="8" t="s">
        <v>120</v>
      </c>
      <c r="F1437" s="12" t="str">
        <f t="shared" si="38"/>
        <v>Malysiak Joshua</v>
      </c>
      <c r="G1437" s="3">
        <v>721</v>
      </c>
      <c r="H1437" s="8" t="s">
        <v>10</v>
      </c>
      <c r="I1437" s="3">
        <v>2</v>
      </c>
      <c r="J1437" s="36" t="s">
        <v>28</v>
      </c>
      <c r="K1437" s="3"/>
      <c r="L1437" s="3"/>
      <c r="M1437" s="3"/>
    </row>
    <row r="1438" spans="1:13" hidden="1" x14ac:dyDescent="0.2">
      <c r="A1438" s="3" t="s">
        <v>19</v>
      </c>
      <c r="B1438" s="19" t="s">
        <v>14</v>
      </c>
      <c r="C1438" s="3">
        <v>600527</v>
      </c>
      <c r="D1438" s="8" t="s">
        <v>497</v>
      </c>
      <c r="E1438" s="8" t="s">
        <v>120</v>
      </c>
      <c r="F1438" s="12" t="str">
        <f t="shared" si="38"/>
        <v>Malysiak Joshua</v>
      </c>
      <c r="G1438" s="3">
        <v>721</v>
      </c>
      <c r="H1438" s="8" t="s">
        <v>10</v>
      </c>
      <c r="I1438" s="3">
        <v>1</v>
      </c>
      <c r="J1438" s="36" t="s">
        <v>34</v>
      </c>
      <c r="K1438" s="3"/>
      <c r="L1438" s="3"/>
      <c r="M1438" s="3"/>
    </row>
    <row r="1439" spans="1:13" hidden="1" x14ac:dyDescent="0.2">
      <c r="A1439" s="3" t="s">
        <v>114</v>
      </c>
      <c r="B1439" s="19" t="s">
        <v>115</v>
      </c>
      <c r="C1439" s="3">
        <v>718966</v>
      </c>
      <c r="D1439" s="3" t="s">
        <v>497</v>
      </c>
      <c r="E1439" s="3" t="s">
        <v>292</v>
      </c>
      <c r="F1439" s="12" t="str">
        <f t="shared" si="38"/>
        <v>Malysiak Richard</v>
      </c>
      <c r="G1439" s="3">
        <v>721</v>
      </c>
      <c r="H1439" s="8" t="s">
        <v>10</v>
      </c>
      <c r="I1439" s="3">
        <v>5</v>
      </c>
      <c r="J1439" s="36" t="s">
        <v>28</v>
      </c>
      <c r="K1439" s="3"/>
      <c r="L1439" s="3"/>
      <c r="M1439" s="1"/>
    </row>
    <row r="1440" spans="1:13" hidden="1" x14ac:dyDescent="0.2">
      <c r="A1440" s="3" t="s">
        <v>114</v>
      </c>
      <c r="B1440" s="19" t="s">
        <v>115</v>
      </c>
      <c r="C1440" s="3">
        <v>718966</v>
      </c>
      <c r="D1440" s="8" t="s">
        <v>497</v>
      </c>
      <c r="E1440" s="8" t="s">
        <v>292</v>
      </c>
      <c r="F1440" s="12" t="str">
        <f t="shared" si="38"/>
        <v>Malysiak Richard</v>
      </c>
      <c r="G1440" s="3">
        <v>721</v>
      </c>
      <c r="H1440" s="8" t="s">
        <v>10</v>
      </c>
      <c r="I1440" s="3">
        <v>6</v>
      </c>
      <c r="J1440" s="36" t="s">
        <v>34</v>
      </c>
      <c r="K1440" s="3"/>
      <c r="L1440" s="3"/>
      <c r="M1440" s="3"/>
    </row>
    <row r="1441" spans="1:13" hidden="1" x14ac:dyDescent="0.2">
      <c r="A1441" s="3" t="s">
        <v>19</v>
      </c>
      <c r="B1441" s="19" t="s">
        <v>14</v>
      </c>
      <c r="C1441" s="3">
        <v>718966</v>
      </c>
      <c r="D1441" s="8" t="s">
        <v>497</v>
      </c>
      <c r="E1441" s="8" t="s">
        <v>292</v>
      </c>
      <c r="F1441" s="12" t="str">
        <f t="shared" si="38"/>
        <v>Malysiak Richard</v>
      </c>
      <c r="G1441" s="6">
        <v>721</v>
      </c>
      <c r="H1441" s="7" t="s">
        <v>10</v>
      </c>
      <c r="I1441" s="3">
        <v>1</v>
      </c>
      <c r="J1441" s="36" t="s">
        <v>34</v>
      </c>
      <c r="K1441" s="3"/>
      <c r="L1441" s="3"/>
      <c r="M1441" s="3"/>
    </row>
    <row r="1442" spans="1:13" hidden="1" x14ac:dyDescent="0.2">
      <c r="A1442" s="3" t="s">
        <v>114</v>
      </c>
      <c r="B1442" s="19" t="s">
        <v>115</v>
      </c>
      <c r="C1442" s="3">
        <v>718966</v>
      </c>
      <c r="D1442" s="8" t="s">
        <v>497</v>
      </c>
      <c r="E1442" s="8" t="s">
        <v>292</v>
      </c>
      <c r="F1442" s="12" t="str">
        <f t="shared" si="38"/>
        <v>Malysiak Richard</v>
      </c>
      <c r="G1442" s="9">
        <v>721</v>
      </c>
      <c r="H1442" s="10" t="s">
        <v>10</v>
      </c>
      <c r="I1442" s="3">
        <v>5</v>
      </c>
      <c r="J1442" s="36" t="s">
        <v>35</v>
      </c>
      <c r="K1442" s="3"/>
      <c r="L1442" s="3"/>
      <c r="M1442" s="3"/>
    </row>
    <row r="1443" spans="1:13" hidden="1" x14ac:dyDescent="0.2">
      <c r="A1443" s="3" t="s">
        <v>19</v>
      </c>
      <c r="B1443" s="19" t="s">
        <v>14</v>
      </c>
      <c r="C1443" s="3">
        <v>718966</v>
      </c>
      <c r="D1443" s="8" t="s">
        <v>497</v>
      </c>
      <c r="E1443" s="8" t="s">
        <v>292</v>
      </c>
      <c r="F1443" s="12" t="str">
        <f t="shared" si="38"/>
        <v>Malysiak Richard</v>
      </c>
      <c r="G1443" s="6">
        <v>721</v>
      </c>
      <c r="H1443" s="3" t="s">
        <v>10</v>
      </c>
      <c r="I1443" s="3">
        <v>2</v>
      </c>
      <c r="J1443" s="36" t="s">
        <v>35</v>
      </c>
      <c r="K1443" s="3"/>
      <c r="L1443" s="1"/>
      <c r="M1443" s="3"/>
    </row>
    <row r="1444" spans="1:13" hidden="1" x14ac:dyDescent="0.2">
      <c r="A1444" s="3" t="s">
        <v>114</v>
      </c>
      <c r="B1444" s="19" t="s">
        <v>115</v>
      </c>
      <c r="C1444" s="3">
        <v>718966</v>
      </c>
      <c r="D1444" s="8" t="s">
        <v>497</v>
      </c>
      <c r="E1444" s="8" t="s">
        <v>292</v>
      </c>
      <c r="F1444" s="12" t="str">
        <f t="shared" si="38"/>
        <v>Malysiak Richard</v>
      </c>
      <c r="G1444" s="3">
        <v>721</v>
      </c>
      <c r="H1444" s="8" t="s">
        <v>10</v>
      </c>
      <c r="I1444" s="3">
        <v>4</v>
      </c>
      <c r="J1444" s="36" t="s">
        <v>18</v>
      </c>
      <c r="K1444" s="3"/>
      <c r="L1444" s="3"/>
      <c r="M1444" s="3"/>
    </row>
    <row r="1445" spans="1:13" hidden="1" x14ac:dyDescent="0.2">
      <c r="A1445" s="3"/>
      <c r="B1445" s="19" t="s">
        <v>14</v>
      </c>
      <c r="C1445" s="3">
        <v>572768</v>
      </c>
      <c r="D1445" s="8" t="s">
        <v>499</v>
      </c>
      <c r="E1445" s="8" t="s">
        <v>389</v>
      </c>
      <c r="F1445" s="12" t="str">
        <f t="shared" si="38"/>
        <v>Mannerheim Ashley</v>
      </c>
      <c r="G1445" s="3">
        <v>721</v>
      </c>
      <c r="H1445" s="8" t="s">
        <v>10</v>
      </c>
      <c r="I1445" s="3">
        <v>1</v>
      </c>
      <c r="J1445" s="39" t="s">
        <v>22</v>
      </c>
      <c r="K1445" s="3" t="s">
        <v>23</v>
      </c>
      <c r="L1445" s="3"/>
      <c r="M1445" s="3"/>
    </row>
    <row r="1446" spans="1:13" hidden="1" x14ac:dyDescent="0.2">
      <c r="A1446" s="3" t="s">
        <v>500</v>
      </c>
      <c r="B1446" s="19" t="s">
        <v>14</v>
      </c>
      <c r="C1446" s="9">
        <v>572768</v>
      </c>
      <c r="D1446" s="10" t="s">
        <v>499</v>
      </c>
      <c r="E1446" s="10" t="s">
        <v>389</v>
      </c>
      <c r="F1446" s="12" t="str">
        <f t="shared" si="38"/>
        <v>Mannerheim Ashley</v>
      </c>
      <c r="G1446" s="3">
        <v>721</v>
      </c>
      <c r="H1446" s="8" t="s">
        <v>10</v>
      </c>
      <c r="I1446" s="8">
        <v>1</v>
      </c>
      <c r="J1446" s="36" t="s">
        <v>30</v>
      </c>
      <c r="K1446" s="3"/>
      <c r="L1446" s="3"/>
      <c r="M1446" s="3"/>
    </row>
    <row r="1447" spans="1:13" hidden="1" x14ac:dyDescent="0.2">
      <c r="A1447" s="3" t="s">
        <v>111</v>
      </c>
      <c r="B1447" s="19" t="s">
        <v>104</v>
      </c>
      <c r="C1447" s="9">
        <v>572768</v>
      </c>
      <c r="D1447" s="10" t="s">
        <v>499</v>
      </c>
      <c r="E1447" s="10" t="s">
        <v>389</v>
      </c>
      <c r="F1447" s="12" t="str">
        <f t="shared" si="38"/>
        <v>Mannerheim Ashley</v>
      </c>
      <c r="G1447" s="3">
        <v>721</v>
      </c>
      <c r="H1447" s="8" t="s">
        <v>10</v>
      </c>
      <c r="I1447" s="8">
        <v>5</v>
      </c>
      <c r="J1447" s="36" t="s">
        <v>30</v>
      </c>
      <c r="K1447" s="3"/>
      <c r="L1447" s="3"/>
      <c r="M1447" s="3"/>
    </row>
    <row r="1448" spans="1:13" hidden="1" x14ac:dyDescent="0.2">
      <c r="A1448" s="16" t="s">
        <v>102</v>
      </c>
      <c r="B1448" s="3" t="s">
        <v>103</v>
      </c>
      <c r="C1448" s="9">
        <v>572768</v>
      </c>
      <c r="D1448" s="10" t="s">
        <v>499</v>
      </c>
      <c r="E1448" s="10" t="s">
        <v>389</v>
      </c>
      <c r="F1448" s="12" t="str">
        <f t="shared" ref="F1448:F1479" si="39">D1448&amp;" "&amp;E1448</f>
        <v>Mannerheim Ashley</v>
      </c>
      <c r="G1448" s="9">
        <v>721</v>
      </c>
      <c r="H1448" s="10" t="s">
        <v>10</v>
      </c>
      <c r="I1448" s="8">
        <v>2</v>
      </c>
      <c r="J1448" s="36" t="s">
        <v>30</v>
      </c>
      <c r="K1448" s="3"/>
      <c r="L1448" s="3"/>
      <c r="M1448" s="3"/>
    </row>
    <row r="1449" spans="1:13" hidden="1" x14ac:dyDescent="0.2">
      <c r="A1449" s="3"/>
      <c r="B1449" s="3" t="s">
        <v>103</v>
      </c>
      <c r="C1449" s="3">
        <v>572768</v>
      </c>
      <c r="D1449" s="8" t="s">
        <v>499</v>
      </c>
      <c r="E1449" s="8" t="s">
        <v>389</v>
      </c>
      <c r="F1449" s="12" t="str">
        <f t="shared" si="39"/>
        <v>Mannerheim Ashley</v>
      </c>
      <c r="G1449" s="9">
        <v>721</v>
      </c>
      <c r="H1449" s="10" t="s">
        <v>10</v>
      </c>
      <c r="I1449" s="3">
        <v>8</v>
      </c>
      <c r="J1449" s="36" t="s">
        <v>105</v>
      </c>
      <c r="K1449" s="3"/>
      <c r="L1449" s="3"/>
      <c r="M1449" s="3"/>
    </row>
    <row r="1450" spans="1:13" hidden="1" x14ac:dyDescent="0.2">
      <c r="A1450" s="3"/>
      <c r="B1450" s="19" t="s">
        <v>1225</v>
      </c>
      <c r="C1450" s="3">
        <v>572768</v>
      </c>
      <c r="D1450" s="8" t="s">
        <v>499</v>
      </c>
      <c r="E1450" s="8" t="s">
        <v>389</v>
      </c>
      <c r="F1450" s="12" t="str">
        <f t="shared" si="39"/>
        <v>Mannerheim Ashley</v>
      </c>
      <c r="G1450" s="3">
        <v>721</v>
      </c>
      <c r="H1450" s="8" t="s">
        <v>10</v>
      </c>
      <c r="I1450" s="13">
        <v>3</v>
      </c>
      <c r="J1450" s="41" t="s">
        <v>105</v>
      </c>
      <c r="K1450" s="3" t="s">
        <v>12</v>
      </c>
      <c r="L1450" s="3"/>
      <c r="M1450" s="3"/>
    </row>
    <row r="1451" spans="1:13" hidden="1" x14ac:dyDescent="0.2">
      <c r="A1451" s="3" t="s">
        <v>36</v>
      </c>
      <c r="B1451" s="3" t="s">
        <v>103</v>
      </c>
      <c r="C1451" s="3">
        <v>572768</v>
      </c>
      <c r="D1451" s="8" t="s">
        <v>499</v>
      </c>
      <c r="E1451" s="8" t="s">
        <v>389</v>
      </c>
      <c r="F1451" s="12" t="str">
        <f t="shared" si="39"/>
        <v>Mannerheim Ashley</v>
      </c>
      <c r="G1451" s="3">
        <v>721</v>
      </c>
      <c r="H1451" s="8" t="s">
        <v>10</v>
      </c>
      <c r="I1451" s="3">
        <v>2</v>
      </c>
      <c r="J1451" s="36" t="s">
        <v>28</v>
      </c>
      <c r="K1451" s="3"/>
      <c r="L1451" s="3"/>
      <c r="M1451" s="3"/>
    </row>
    <row r="1452" spans="1:13" hidden="1" x14ac:dyDescent="0.2">
      <c r="A1452" s="3" t="s">
        <v>40</v>
      </c>
      <c r="B1452" s="19" t="s">
        <v>1225</v>
      </c>
      <c r="C1452" s="3">
        <v>572768</v>
      </c>
      <c r="D1452" s="8" t="s">
        <v>499</v>
      </c>
      <c r="E1452" s="8" t="s">
        <v>389</v>
      </c>
      <c r="F1452" s="12" t="str">
        <f t="shared" si="39"/>
        <v>Mannerheim Ashley</v>
      </c>
      <c r="G1452" s="3">
        <v>721</v>
      </c>
      <c r="H1452" s="8" t="s">
        <v>10</v>
      </c>
      <c r="I1452" s="3">
        <v>8</v>
      </c>
      <c r="J1452" s="36" t="s">
        <v>28</v>
      </c>
      <c r="K1452" s="3"/>
      <c r="L1452" s="3"/>
      <c r="M1452" s="3"/>
    </row>
    <row r="1453" spans="1:13" hidden="1" x14ac:dyDescent="0.2">
      <c r="A1453" s="3" t="s">
        <v>19</v>
      </c>
      <c r="B1453" s="19" t="s">
        <v>14</v>
      </c>
      <c r="C1453" s="3">
        <v>572768</v>
      </c>
      <c r="D1453" s="8" t="s">
        <v>499</v>
      </c>
      <c r="E1453" s="8" t="s">
        <v>389</v>
      </c>
      <c r="F1453" s="12" t="str">
        <f t="shared" si="39"/>
        <v>Mannerheim Ashley</v>
      </c>
      <c r="G1453" s="3">
        <v>721</v>
      </c>
      <c r="H1453" s="8" t="s">
        <v>10</v>
      </c>
      <c r="I1453" s="3">
        <v>1</v>
      </c>
      <c r="J1453" s="36" t="s">
        <v>34</v>
      </c>
      <c r="K1453" s="3"/>
      <c r="L1453" s="3"/>
      <c r="M1453" s="3"/>
    </row>
    <row r="1454" spans="1:13" hidden="1" x14ac:dyDescent="0.2">
      <c r="A1454" s="3" t="s">
        <v>36</v>
      </c>
      <c r="B1454" s="3" t="s">
        <v>103</v>
      </c>
      <c r="C1454" s="3">
        <v>572768</v>
      </c>
      <c r="D1454" s="8" t="s">
        <v>499</v>
      </c>
      <c r="E1454" s="8" t="s">
        <v>389</v>
      </c>
      <c r="F1454" s="12" t="str">
        <f t="shared" si="39"/>
        <v>Mannerheim Ashley</v>
      </c>
      <c r="G1454" s="3">
        <v>721</v>
      </c>
      <c r="H1454" s="8" t="s">
        <v>10</v>
      </c>
      <c r="I1454" s="3">
        <v>8</v>
      </c>
      <c r="J1454" s="36" t="s">
        <v>34</v>
      </c>
      <c r="K1454" s="3"/>
      <c r="L1454" s="3"/>
      <c r="M1454" s="3"/>
    </row>
    <row r="1455" spans="1:13" hidden="1" x14ac:dyDescent="0.2">
      <c r="A1455" s="3" t="s">
        <v>19</v>
      </c>
      <c r="B1455" s="19" t="s">
        <v>14</v>
      </c>
      <c r="C1455" s="3">
        <v>572768</v>
      </c>
      <c r="D1455" s="8" t="s">
        <v>499</v>
      </c>
      <c r="E1455" s="8" t="s">
        <v>389</v>
      </c>
      <c r="F1455" s="12" t="str">
        <f t="shared" si="39"/>
        <v>Mannerheim Ashley</v>
      </c>
      <c r="G1455" s="9">
        <v>721</v>
      </c>
      <c r="H1455" s="10" t="s">
        <v>10</v>
      </c>
      <c r="I1455" s="3">
        <v>1</v>
      </c>
      <c r="J1455" s="36" t="s">
        <v>35</v>
      </c>
      <c r="K1455" s="3"/>
      <c r="L1455" s="3"/>
      <c r="M1455" s="3"/>
    </row>
    <row r="1456" spans="1:13" hidden="1" x14ac:dyDescent="0.2">
      <c r="A1456" s="3" t="s">
        <v>36</v>
      </c>
      <c r="B1456" s="3" t="s">
        <v>103</v>
      </c>
      <c r="C1456" s="3">
        <v>572768</v>
      </c>
      <c r="D1456" s="8" t="s">
        <v>499</v>
      </c>
      <c r="E1456" s="8" t="s">
        <v>389</v>
      </c>
      <c r="F1456" s="12" t="str">
        <f t="shared" si="39"/>
        <v>Mannerheim Ashley</v>
      </c>
      <c r="G1456" s="3">
        <v>721</v>
      </c>
      <c r="H1456" s="8" t="s">
        <v>10</v>
      </c>
      <c r="I1456" s="3">
        <v>4</v>
      </c>
      <c r="J1456" s="36" t="s">
        <v>35</v>
      </c>
      <c r="K1456" s="3"/>
      <c r="L1456" s="3"/>
      <c r="M1456" s="3"/>
    </row>
    <row r="1457" spans="1:13" hidden="1" x14ac:dyDescent="0.2">
      <c r="A1457" s="3" t="s">
        <v>13</v>
      </c>
      <c r="B1457" s="19" t="s">
        <v>14</v>
      </c>
      <c r="C1457" s="9">
        <v>572768</v>
      </c>
      <c r="D1457" s="10" t="s">
        <v>499</v>
      </c>
      <c r="E1457" s="10" t="s">
        <v>389</v>
      </c>
      <c r="F1457" s="12" t="str">
        <f t="shared" si="39"/>
        <v>Mannerheim Ashley</v>
      </c>
      <c r="G1457" s="3">
        <v>721</v>
      </c>
      <c r="H1457" s="8" t="s">
        <v>10</v>
      </c>
      <c r="I1457" s="9">
        <v>0</v>
      </c>
      <c r="J1457" s="37" t="s">
        <v>18</v>
      </c>
      <c r="K1457" s="3"/>
      <c r="L1457" s="3"/>
      <c r="M1457" s="3"/>
    </row>
    <row r="1458" spans="1:13" hidden="1" x14ac:dyDescent="0.2">
      <c r="A1458" s="3"/>
      <c r="B1458" s="3" t="s">
        <v>25</v>
      </c>
      <c r="C1458" s="3"/>
      <c r="D1458" s="3" t="s">
        <v>501</v>
      </c>
      <c r="E1458" s="3" t="s">
        <v>502</v>
      </c>
      <c r="F1458" s="12" t="str">
        <f t="shared" si="39"/>
        <v>Manning Toby</v>
      </c>
      <c r="G1458" s="3">
        <v>721</v>
      </c>
      <c r="H1458" s="8" t="s">
        <v>10</v>
      </c>
      <c r="I1458" s="3">
        <v>1</v>
      </c>
      <c r="J1458" s="36" t="s">
        <v>105</v>
      </c>
      <c r="K1458" s="3"/>
      <c r="L1458" s="3"/>
      <c r="M1458" s="3"/>
    </row>
    <row r="1459" spans="1:13" hidden="1" x14ac:dyDescent="0.2">
      <c r="A1459" s="3"/>
      <c r="B1459" s="3" t="s">
        <v>103</v>
      </c>
      <c r="C1459" s="3"/>
      <c r="D1459" s="3" t="s">
        <v>501</v>
      </c>
      <c r="E1459" s="3" t="s">
        <v>502</v>
      </c>
      <c r="F1459" s="12" t="str">
        <f t="shared" si="39"/>
        <v>Manning Toby</v>
      </c>
      <c r="G1459" s="3">
        <v>721</v>
      </c>
      <c r="H1459" s="8" t="s">
        <v>10</v>
      </c>
      <c r="I1459" s="3">
        <v>1</v>
      </c>
      <c r="J1459" s="36" t="s">
        <v>105</v>
      </c>
      <c r="K1459" s="3"/>
      <c r="L1459" s="3"/>
      <c r="M1459" s="3"/>
    </row>
    <row r="1460" spans="1:13" hidden="1" x14ac:dyDescent="0.2">
      <c r="A1460" s="3"/>
      <c r="B1460" s="19" t="s">
        <v>1225</v>
      </c>
      <c r="C1460" s="3"/>
      <c r="D1460" s="12" t="s">
        <v>501</v>
      </c>
      <c r="E1460" s="12" t="s">
        <v>502</v>
      </c>
      <c r="F1460" s="12" t="str">
        <f t="shared" si="39"/>
        <v>Manning Toby</v>
      </c>
      <c r="G1460" s="3">
        <v>721</v>
      </c>
      <c r="H1460" s="8" t="s">
        <v>10</v>
      </c>
      <c r="I1460" s="13">
        <v>1</v>
      </c>
      <c r="J1460" s="41" t="s">
        <v>105</v>
      </c>
      <c r="K1460" s="3" t="s">
        <v>12</v>
      </c>
      <c r="L1460" s="3"/>
      <c r="M1460" s="3"/>
    </row>
    <row r="1461" spans="1:13" hidden="1" x14ac:dyDescent="0.2">
      <c r="A1461" s="19" t="s">
        <v>51</v>
      </c>
      <c r="B1461" s="1" t="s">
        <v>1225</v>
      </c>
      <c r="C1461" s="1"/>
      <c r="D1461" s="12" t="s">
        <v>503</v>
      </c>
      <c r="E1461" s="12" t="s">
        <v>504</v>
      </c>
      <c r="F1461" s="12" t="str">
        <f t="shared" si="39"/>
        <v>Mapatuna Carmen</v>
      </c>
      <c r="G1461" s="3">
        <v>721</v>
      </c>
      <c r="H1461" s="8" t="s">
        <v>10</v>
      </c>
      <c r="I1461" s="13">
        <v>11</v>
      </c>
      <c r="J1461" s="41" t="s">
        <v>24</v>
      </c>
      <c r="K1461" s="3" t="s">
        <v>12</v>
      </c>
      <c r="L1461" s="3"/>
      <c r="M1461" s="3"/>
    </row>
    <row r="1462" spans="1:13" hidden="1" x14ac:dyDescent="0.2">
      <c r="A1462" s="3" t="s">
        <v>506</v>
      </c>
      <c r="B1462" s="19" t="s">
        <v>14</v>
      </c>
      <c r="C1462" s="3">
        <v>572769</v>
      </c>
      <c r="D1462" s="8" t="s">
        <v>505</v>
      </c>
      <c r="E1462" s="8" t="s">
        <v>498</v>
      </c>
      <c r="F1462" s="12" t="str">
        <f t="shared" si="39"/>
        <v>Marcakis Ben</v>
      </c>
      <c r="G1462" s="3">
        <v>721</v>
      </c>
      <c r="H1462" s="8" t="s">
        <v>10</v>
      </c>
      <c r="I1462" s="8">
        <v>1</v>
      </c>
      <c r="J1462" s="36" t="s">
        <v>30</v>
      </c>
      <c r="K1462" s="3"/>
      <c r="L1462" s="3"/>
      <c r="M1462" s="3"/>
    </row>
    <row r="1463" spans="1:13" hidden="1" x14ac:dyDescent="0.2">
      <c r="A1463" s="3" t="s">
        <v>111</v>
      </c>
      <c r="B1463" s="19" t="s">
        <v>104</v>
      </c>
      <c r="C1463" s="3">
        <v>572769</v>
      </c>
      <c r="D1463" s="8" t="s">
        <v>505</v>
      </c>
      <c r="E1463" s="8" t="s">
        <v>498</v>
      </c>
      <c r="F1463" s="12" t="str">
        <f t="shared" si="39"/>
        <v>Marcakis Ben</v>
      </c>
      <c r="G1463" s="3">
        <v>721</v>
      </c>
      <c r="H1463" s="8" t="s">
        <v>10</v>
      </c>
      <c r="I1463" s="8">
        <v>3</v>
      </c>
      <c r="J1463" s="36" t="s">
        <v>30</v>
      </c>
      <c r="K1463" s="3"/>
      <c r="L1463" s="3"/>
      <c r="M1463" s="3"/>
    </row>
    <row r="1464" spans="1:13" hidden="1" x14ac:dyDescent="0.2">
      <c r="A1464" s="16" t="s">
        <v>102</v>
      </c>
      <c r="B1464" s="3" t="s">
        <v>103</v>
      </c>
      <c r="C1464" s="3">
        <v>572769</v>
      </c>
      <c r="D1464" s="8" t="s">
        <v>505</v>
      </c>
      <c r="E1464" s="8" t="s">
        <v>498</v>
      </c>
      <c r="F1464" s="12" t="str">
        <f t="shared" si="39"/>
        <v>Marcakis Ben</v>
      </c>
      <c r="G1464" s="9">
        <v>721</v>
      </c>
      <c r="H1464" s="10" t="s">
        <v>10</v>
      </c>
      <c r="I1464" s="8">
        <v>6</v>
      </c>
      <c r="J1464" s="36" t="s">
        <v>30</v>
      </c>
      <c r="K1464" s="3"/>
      <c r="L1464" s="3"/>
      <c r="M1464" s="3"/>
    </row>
    <row r="1465" spans="1:13" hidden="1" x14ac:dyDescent="0.2">
      <c r="A1465" s="3"/>
      <c r="B1465" s="3" t="s">
        <v>25</v>
      </c>
      <c r="C1465" s="3">
        <v>572769</v>
      </c>
      <c r="D1465" s="8" t="s">
        <v>505</v>
      </c>
      <c r="E1465" s="8" t="s">
        <v>498</v>
      </c>
      <c r="F1465" s="12" t="str">
        <f t="shared" si="39"/>
        <v>Marcakis Ben</v>
      </c>
      <c r="G1465" s="3">
        <v>721</v>
      </c>
      <c r="H1465" s="8" t="s">
        <v>10</v>
      </c>
      <c r="I1465" s="3">
        <v>2</v>
      </c>
      <c r="J1465" s="36" t="s">
        <v>105</v>
      </c>
      <c r="K1465" s="3"/>
      <c r="L1465" s="1"/>
      <c r="M1465" s="3"/>
    </row>
    <row r="1466" spans="1:13" hidden="1" x14ac:dyDescent="0.2">
      <c r="A1466" s="3"/>
      <c r="B1466" s="22" t="s">
        <v>104</v>
      </c>
      <c r="C1466" s="3">
        <v>572769</v>
      </c>
      <c r="D1466" s="8" t="s">
        <v>505</v>
      </c>
      <c r="E1466" s="8" t="s">
        <v>498</v>
      </c>
      <c r="F1466" s="12" t="str">
        <f t="shared" si="39"/>
        <v>Marcakis Ben</v>
      </c>
      <c r="G1466" s="3">
        <v>721</v>
      </c>
      <c r="H1466" s="8" t="s">
        <v>10</v>
      </c>
      <c r="I1466" s="3">
        <v>1</v>
      </c>
      <c r="J1466" s="36" t="s">
        <v>105</v>
      </c>
      <c r="K1466" s="3"/>
      <c r="L1466" s="3"/>
      <c r="M1466" s="3"/>
    </row>
    <row r="1467" spans="1:13" hidden="1" x14ac:dyDescent="0.2">
      <c r="A1467" s="3"/>
      <c r="B1467" s="3" t="s">
        <v>103</v>
      </c>
      <c r="C1467" s="3">
        <v>572769</v>
      </c>
      <c r="D1467" s="8" t="s">
        <v>505</v>
      </c>
      <c r="E1467" s="8" t="s">
        <v>498</v>
      </c>
      <c r="F1467" s="12" t="str">
        <f t="shared" si="39"/>
        <v>Marcakis Ben</v>
      </c>
      <c r="G1467" s="9">
        <v>721</v>
      </c>
      <c r="H1467" s="10" t="s">
        <v>10</v>
      </c>
      <c r="I1467" s="3">
        <v>1</v>
      </c>
      <c r="J1467" s="36" t="s">
        <v>105</v>
      </c>
      <c r="K1467" s="3"/>
      <c r="L1467" s="3"/>
      <c r="M1467" s="3"/>
    </row>
    <row r="1468" spans="1:13" hidden="1" x14ac:dyDescent="0.2">
      <c r="A1468" s="3" t="s">
        <v>45</v>
      </c>
      <c r="B1468" s="19" t="s">
        <v>104</v>
      </c>
      <c r="C1468" s="3">
        <v>572769</v>
      </c>
      <c r="D1468" s="8" t="s">
        <v>505</v>
      </c>
      <c r="E1468" s="8" t="s">
        <v>498</v>
      </c>
      <c r="F1468" s="12" t="str">
        <f t="shared" si="39"/>
        <v>Marcakis Ben</v>
      </c>
      <c r="G1468" s="3">
        <v>721</v>
      </c>
      <c r="H1468" s="8" t="s">
        <v>10</v>
      </c>
      <c r="I1468" s="3">
        <v>1</v>
      </c>
      <c r="J1468" s="36" t="s">
        <v>28</v>
      </c>
      <c r="K1468" s="3"/>
      <c r="L1468" s="3"/>
      <c r="M1468" s="3"/>
    </row>
    <row r="1469" spans="1:13" hidden="1" x14ac:dyDescent="0.2">
      <c r="A1469" s="3" t="s">
        <v>36</v>
      </c>
      <c r="B1469" s="3" t="s">
        <v>103</v>
      </c>
      <c r="C1469" s="3">
        <v>572769</v>
      </c>
      <c r="D1469" s="8" t="s">
        <v>505</v>
      </c>
      <c r="E1469" s="8" t="s">
        <v>498</v>
      </c>
      <c r="F1469" s="12" t="str">
        <f t="shared" si="39"/>
        <v>Marcakis Ben</v>
      </c>
      <c r="G1469" s="3">
        <v>721</v>
      </c>
      <c r="H1469" s="8" t="s">
        <v>10</v>
      </c>
      <c r="I1469" s="3">
        <v>4</v>
      </c>
      <c r="J1469" s="36" t="s">
        <v>28</v>
      </c>
      <c r="K1469" s="3"/>
      <c r="L1469" s="1"/>
      <c r="M1469" s="3"/>
    </row>
    <row r="1470" spans="1:13" hidden="1" x14ac:dyDescent="0.2">
      <c r="A1470" s="3" t="s">
        <v>19</v>
      </c>
      <c r="B1470" s="19" t="s">
        <v>14</v>
      </c>
      <c r="C1470" s="3">
        <v>572769</v>
      </c>
      <c r="D1470" s="8" t="s">
        <v>505</v>
      </c>
      <c r="E1470" s="8" t="s">
        <v>498</v>
      </c>
      <c r="F1470" s="12" t="str">
        <f t="shared" si="39"/>
        <v>Marcakis Ben</v>
      </c>
      <c r="G1470" s="3">
        <v>721</v>
      </c>
      <c r="H1470" s="8" t="s">
        <v>10</v>
      </c>
      <c r="I1470" s="3">
        <v>2</v>
      </c>
      <c r="J1470" s="36" t="s">
        <v>34</v>
      </c>
      <c r="K1470" s="3"/>
      <c r="L1470" s="1"/>
      <c r="M1470" s="1"/>
    </row>
    <row r="1471" spans="1:13" hidden="1" x14ac:dyDescent="0.2">
      <c r="A1471" s="3" t="s">
        <v>36</v>
      </c>
      <c r="B1471" s="3" t="s">
        <v>103</v>
      </c>
      <c r="C1471" s="3">
        <v>572769</v>
      </c>
      <c r="D1471" s="8" t="s">
        <v>505</v>
      </c>
      <c r="E1471" s="8" t="s">
        <v>498</v>
      </c>
      <c r="F1471" s="12" t="str">
        <f t="shared" si="39"/>
        <v>Marcakis Ben</v>
      </c>
      <c r="G1471" s="9">
        <v>721</v>
      </c>
      <c r="H1471" s="10" t="s">
        <v>10</v>
      </c>
      <c r="I1471" s="3">
        <v>8</v>
      </c>
      <c r="J1471" s="36" t="s">
        <v>34</v>
      </c>
      <c r="K1471" s="3"/>
      <c r="L1471" s="1"/>
      <c r="M1471" s="1"/>
    </row>
    <row r="1472" spans="1:13" hidden="1" x14ac:dyDescent="0.2">
      <c r="A1472" s="3" t="s">
        <v>31</v>
      </c>
      <c r="B1472" s="19" t="s">
        <v>1225</v>
      </c>
      <c r="C1472" s="3">
        <v>572769</v>
      </c>
      <c r="D1472" s="8" t="s">
        <v>505</v>
      </c>
      <c r="E1472" s="8" t="s">
        <v>498</v>
      </c>
      <c r="F1472" s="12" t="str">
        <f t="shared" si="39"/>
        <v>Marcakis Ben</v>
      </c>
      <c r="G1472" s="9">
        <v>721</v>
      </c>
      <c r="H1472" s="10" t="s">
        <v>10</v>
      </c>
      <c r="I1472" s="3">
        <v>1</v>
      </c>
      <c r="J1472" s="36" t="s">
        <v>34</v>
      </c>
      <c r="K1472" s="3"/>
      <c r="L1472" s="1"/>
      <c r="M1472" s="1"/>
    </row>
    <row r="1473" spans="1:13" hidden="1" x14ac:dyDescent="0.2">
      <c r="A1473" s="3" t="s">
        <v>19</v>
      </c>
      <c r="B1473" s="19" t="s">
        <v>14</v>
      </c>
      <c r="C1473" s="3">
        <v>572769</v>
      </c>
      <c r="D1473" s="8" t="s">
        <v>505</v>
      </c>
      <c r="E1473" s="8" t="s">
        <v>498</v>
      </c>
      <c r="F1473" s="12" t="str">
        <f t="shared" si="39"/>
        <v>Marcakis Ben</v>
      </c>
      <c r="G1473" s="3">
        <v>721</v>
      </c>
      <c r="H1473" s="8" t="s">
        <v>10</v>
      </c>
      <c r="I1473" s="3">
        <v>1</v>
      </c>
      <c r="J1473" s="36" t="s">
        <v>35</v>
      </c>
      <c r="K1473" s="3"/>
      <c r="L1473" s="3"/>
      <c r="M1473" s="3"/>
    </row>
    <row r="1474" spans="1:13" hidden="1" x14ac:dyDescent="0.2">
      <c r="A1474" s="3" t="s">
        <v>19</v>
      </c>
      <c r="B1474" s="19" t="s">
        <v>14</v>
      </c>
      <c r="C1474" s="3">
        <v>769020</v>
      </c>
      <c r="D1474" s="8" t="s">
        <v>507</v>
      </c>
      <c r="E1474" s="8" t="s">
        <v>508</v>
      </c>
      <c r="F1474" s="12" t="str">
        <f t="shared" si="39"/>
        <v>Mariswamy Arul</v>
      </c>
      <c r="G1474" s="6">
        <v>721</v>
      </c>
      <c r="H1474" s="7" t="s">
        <v>10</v>
      </c>
      <c r="I1474" s="3">
        <v>7</v>
      </c>
      <c r="J1474" s="36" t="s">
        <v>34</v>
      </c>
      <c r="K1474" s="3"/>
      <c r="L1474" s="3"/>
      <c r="M1474" s="3"/>
    </row>
    <row r="1475" spans="1:13" hidden="1" x14ac:dyDescent="0.2">
      <c r="A1475" s="3" t="s">
        <v>45</v>
      </c>
      <c r="B1475" s="19" t="s">
        <v>104</v>
      </c>
      <c r="C1475" s="3">
        <v>769020</v>
      </c>
      <c r="D1475" s="8" t="s">
        <v>507</v>
      </c>
      <c r="E1475" s="8" t="s">
        <v>508</v>
      </c>
      <c r="F1475" s="12" t="str">
        <f t="shared" si="39"/>
        <v>Mariswamy Arul</v>
      </c>
      <c r="G1475" s="6">
        <v>721</v>
      </c>
      <c r="H1475" s="3" t="s">
        <v>10</v>
      </c>
      <c r="I1475" s="3">
        <v>9</v>
      </c>
      <c r="J1475" s="36" t="s">
        <v>35</v>
      </c>
      <c r="K1475" s="3"/>
      <c r="L1475" s="1"/>
      <c r="M1475" s="1"/>
    </row>
    <row r="1476" spans="1:13" hidden="1" x14ac:dyDescent="0.2">
      <c r="A1476" s="3" t="s">
        <v>56</v>
      </c>
      <c r="B1476" s="19" t="s">
        <v>104</v>
      </c>
      <c r="C1476" s="9">
        <v>769020</v>
      </c>
      <c r="D1476" s="10" t="s">
        <v>507</v>
      </c>
      <c r="E1476" s="10" t="s">
        <v>508</v>
      </c>
      <c r="F1476" s="12" t="str">
        <f t="shared" si="39"/>
        <v>Mariswamy Arul</v>
      </c>
      <c r="G1476" s="3">
        <v>721</v>
      </c>
      <c r="H1476" s="8" t="s">
        <v>10</v>
      </c>
      <c r="I1476" s="9">
        <v>10</v>
      </c>
      <c r="J1476" s="37" t="s">
        <v>18</v>
      </c>
      <c r="K1476" s="3"/>
      <c r="L1476" s="1"/>
      <c r="M1476" s="1"/>
    </row>
    <row r="1477" spans="1:13" hidden="1" x14ac:dyDescent="0.2">
      <c r="A1477" s="3" t="s">
        <v>101</v>
      </c>
      <c r="B1477" s="3" t="s">
        <v>103</v>
      </c>
      <c r="C1477" s="9">
        <v>769020</v>
      </c>
      <c r="D1477" s="10" t="s">
        <v>507</v>
      </c>
      <c r="E1477" s="10" t="s">
        <v>508</v>
      </c>
      <c r="F1477" s="12" t="str">
        <f t="shared" si="39"/>
        <v>Mariswamy Arul</v>
      </c>
      <c r="G1477" s="3">
        <v>721</v>
      </c>
      <c r="H1477" s="8" t="s">
        <v>10</v>
      </c>
      <c r="I1477" s="9">
        <v>1</v>
      </c>
      <c r="J1477" s="37" t="s">
        <v>18</v>
      </c>
      <c r="K1477" s="3"/>
      <c r="L1477" s="3"/>
      <c r="M1477" s="3"/>
    </row>
    <row r="1478" spans="1:13" hidden="1" x14ac:dyDescent="0.2">
      <c r="A1478" s="3" t="s">
        <v>58</v>
      </c>
      <c r="B1478" s="19" t="s">
        <v>104</v>
      </c>
      <c r="C1478" s="6">
        <v>769020</v>
      </c>
      <c r="D1478" s="7" t="s">
        <v>507</v>
      </c>
      <c r="E1478" s="7" t="s">
        <v>508</v>
      </c>
      <c r="F1478" s="12" t="str">
        <f t="shared" si="39"/>
        <v>Mariswamy Arul</v>
      </c>
      <c r="G1478" s="9">
        <v>721</v>
      </c>
      <c r="H1478" s="10" t="s">
        <v>10</v>
      </c>
      <c r="I1478" s="6">
        <v>6</v>
      </c>
      <c r="J1478" s="36" t="s">
        <v>17</v>
      </c>
      <c r="K1478" s="3"/>
      <c r="L1478" s="3"/>
      <c r="M1478" s="1"/>
    </row>
    <row r="1479" spans="1:13" hidden="1" x14ac:dyDescent="0.2">
      <c r="A1479" s="1" t="s">
        <v>13</v>
      </c>
      <c r="B1479" s="4" t="s">
        <v>14</v>
      </c>
      <c r="C1479" s="9">
        <v>769020</v>
      </c>
      <c r="D1479" s="2" t="s">
        <v>507</v>
      </c>
      <c r="E1479" s="10" t="s">
        <v>508</v>
      </c>
      <c r="F1479" s="12" t="str">
        <f t="shared" si="39"/>
        <v>Mariswamy Arul</v>
      </c>
      <c r="G1479" s="3">
        <v>721</v>
      </c>
      <c r="H1479" s="8" t="s">
        <v>10</v>
      </c>
      <c r="I1479" s="1">
        <v>3</v>
      </c>
      <c r="J1479" s="40" t="s">
        <v>62</v>
      </c>
      <c r="K1479" s="1"/>
      <c r="L1479" s="3"/>
      <c r="M1479" s="3"/>
    </row>
    <row r="1480" spans="1:13" hidden="1" x14ac:dyDescent="0.2">
      <c r="A1480" s="1" t="s">
        <v>58</v>
      </c>
      <c r="B1480" s="19" t="s">
        <v>104</v>
      </c>
      <c r="C1480" s="9">
        <v>769020</v>
      </c>
      <c r="D1480" s="2" t="s">
        <v>507</v>
      </c>
      <c r="E1480" s="10" t="s">
        <v>508</v>
      </c>
      <c r="F1480" s="12" t="str">
        <f t="shared" ref="F1480:F1511" si="40">D1480&amp;" "&amp;E1480</f>
        <v>Mariswamy Arul</v>
      </c>
      <c r="G1480" s="3">
        <v>721</v>
      </c>
      <c r="H1480" s="8" t="s">
        <v>10</v>
      </c>
      <c r="I1480" s="1">
        <v>2</v>
      </c>
      <c r="J1480" s="40" t="s">
        <v>62</v>
      </c>
      <c r="K1480" s="1"/>
      <c r="L1480" s="1"/>
      <c r="M1480" s="3"/>
    </row>
    <row r="1481" spans="1:13" hidden="1" x14ac:dyDescent="0.2">
      <c r="A1481" s="31" t="s">
        <v>1268</v>
      </c>
      <c r="B1481" s="32" t="s">
        <v>1239</v>
      </c>
      <c r="C1481" s="32">
        <v>769020</v>
      </c>
      <c r="D1481" s="32" t="s">
        <v>507</v>
      </c>
      <c r="E1481" s="8" t="s">
        <v>508</v>
      </c>
      <c r="F1481" s="12" t="str">
        <f t="shared" si="40"/>
        <v>Mariswamy Arul</v>
      </c>
      <c r="G1481" s="32">
        <v>721</v>
      </c>
      <c r="H1481" s="33" t="s">
        <v>10</v>
      </c>
      <c r="I1481" s="32">
        <v>15</v>
      </c>
      <c r="J1481" s="38" t="s">
        <v>1324</v>
      </c>
      <c r="K1481" s="32"/>
      <c r="L1481" s="3"/>
      <c r="M1481" s="3"/>
    </row>
    <row r="1482" spans="1:13" hidden="1" x14ac:dyDescent="0.2">
      <c r="A1482" s="31" t="s">
        <v>1266</v>
      </c>
      <c r="B1482" s="32" t="s">
        <v>103</v>
      </c>
      <c r="C1482" s="32">
        <v>769020</v>
      </c>
      <c r="D1482" s="32" t="s">
        <v>507</v>
      </c>
      <c r="E1482" s="8" t="s">
        <v>508</v>
      </c>
      <c r="F1482" s="12" t="str">
        <f t="shared" si="40"/>
        <v>Mariswamy Arul</v>
      </c>
      <c r="G1482" s="32">
        <v>721</v>
      </c>
      <c r="H1482" s="33" t="s">
        <v>10</v>
      </c>
      <c r="I1482" s="32">
        <v>1</v>
      </c>
      <c r="J1482" s="38" t="s">
        <v>1324</v>
      </c>
      <c r="K1482" s="32"/>
      <c r="L1482" s="3"/>
      <c r="M1482" s="3"/>
    </row>
    <row r="1483" spans="1:13" hidden="1" x14ac:dyDescent="0.2">
      <c r="A1483" s="3" t="s">
        <v>512</v>
      </c>
      <c r="B1483" s="19" t="s">
        <v>14</v>
      </c>
      <c r="C1483" s="3">
        <v>572770</v>
      </c>
      <c r="D1483" s="8" t="s">
        <v>509</v>
      </c>
      <c r="E1483" s="8" t="s">
        <v>511</v>
      </c>
      <c r="F1483" s="12" t="str">
        <f t="shared" si="40"/>
        <v>Massie Jarrod</v>
      </c>
      <c r="G1483" s="9">
        <v>721</v>
      </c>
      <c r="H1483" s="10" t="s">
        <v>10</v>
      </c>
      <c r="I1483" s="8">
        <v>6</v>
      </c>
      <c r="J1483" s="36" t="s">
        <v>30</v>
      </c>
      <c r="K1483" s="3"/>
      <c r="L1483" s="3"/>
      <c r="M1483" s="3"/>
    </row>
    <row r="1484" spans="1:13" hidden="1" x14ac:dyDescent="0.2">
      <c r="A1484" s="3" t="s">
        <v>111</v>
      </c>
      <c r="B1484" s="19" t="s">
        <v>104</v>
      </c>
      <c r="C1484" s="3">
        <v>572770</v>
      </c>
      <c r="D1484" s="8" t="s">
        <v>509</v>
      </c>
      <c r="E1484" s="8" t="s">
        <v>511</v>
      </c>
      <c r="F1484" s="12" t="str">
        <f t="shared" si="40"/>
        <v>Massie Jarrod</v>
      </c>
      <c r="G1484" s="3">
        <v>721</v>
      </c>
      <c r="H1484" s="8" t="s">
        <v>10</v>
      </c>
      <c r="I1484" s="8">
        <v>1</v>
      </c>
      <c r="J1484" s="36" t="s">
        <v>30</v>
      </c>
      <c r="K1484" s="3"/>
      <c r="L1484" s="3"/>
      <c r="M1484" s="3"/>
    </row>
    <row r="1485" spans="1:13" hidden="1" x14ac:dyDescent="0.2">
      <c r="A1485" s="3"/>
      <c r="B1485" s="3" t="s">
        <v>25</v>
      </c>
      <c r="C1485" s="3">
        <v>572770</v>
      </c>
      <c r="D1485" s="8" t="s">
        <v>509</v>
      </c>
      <c r="E1485" s="8" t="s">
        <v>511</v>
      </c>
      <c r="F1485" s="12" t="str">
        <f t="shared" si="40"/>
        <v>Massie Jarrod</v>
      </c>
      <c r="G1485" s="3">
        <v>721</v>
      </c>
      <c r="H1485" s="8" t="s">
        <v>10</v>
      </c>
      <c r="I1485" s="3">
        <v>1</v>
      </c>
      <c r="J1485" s="36" t="s">
        <v>105</v>
      </c>
      <c r="K1485" s="3"/>
      <c r="L1485" s="3"/>
      <c r="M1485" s="3"/>
    </row>
    <row r="1486" spans="1:13" hidden="1" x14ac:dyDescent="0.2">
      <c r="A1486" s="3"/>
      <c r="B1486" s="22" t="s">
        <v>104</v>
      </c>
      <c r="C1486" s="3">
        <v>572770</v>
      </c>
      <c r="D1486" s="8" t="s">
        <v>509</v>
      </c>
      <c r="E1486" s="8" t="s">
        <v>511</v>
      </c>
      <c r="F1486" s="12" t="str">
        <f t="shared" si="40"/>
        <v>Massie Jarrod</v>
      </c>
      <c r="G1486" s="3">
        <v>721</v>
      </c>
      <c r="H1486" s="8" t="s">
        <v>10</v>
      </c>
      <c r="I1486" s="3">
        <v>4</v>
      </c>
      <c r="J1486" s="36" t="s">
        <v>105</v>
      </c>
      <c r="K1486" s="3"/>
      <c r="L1486" s="3"/>
      <c r="M1486" s="3"/>
    </row>
    <row r="1487" spans="1:13" hidden="1" x14ac:dyDescent="0.2">
      <c r="A1487" s="3" t="s">
        <v>19</v>
      </c>
      <c r="B1487" s="19" t="s">
        <v>14</v>
      </c>
      <c r="C1487" s="3">
        <v>572770</v>
      </c>
      <c r="D1487" s="8" t="s">
        <v>509</v>
      </c>
      <c r="E1487" s="8" t="s">
        <v>511</v>
      </c>
      <c r="F1487" s="12" t="str">
        <f t="shared" si="40"/>
        <v>Massie Jarrod</v>
      </c>
      <c r="G1487" s="3">
        <v>721</v>
      </c>
      <c r="H1487" s="8" t="s">
        <v>10</v>
      </c>
      <c r="I1487" s="3">
        <v>2</v>
      </c>
      <c r="J1487" s="36" t="s">
        <v>28</v>
      </c>
      <c r="K1487" s="3"/>
      <c r="L1487" s="3"/>
      <c r="M1487" s="1"/>
    </row>
    <row r="1488" spans="1:13" hidden="1" x14ac:dyDescent="0.2">
      <c r="A1488" s="3" t="s">
        <v>13</v>
      </c>
      <c r="B1488" s="19" t="s">
        <v>14</v>
      </c>
      <c r="C1488" s="9">
        <v>572770</v>
      </c>
      <c r="D1488" s="10" t="s">
        <v>509</v>
      </c>
      <c r="E1488" s="10" t="s">
        <v>511</v>
      </c>
      <c r="F1488" s="12" t="str">
        <f t="shared" si="40"/>
        <v>Massie Jarrod</v>
      </c>
      <c r="G1488" s="3">
        <v>721</v>
      </c>
      <c r="H1488" s="8" t="s">
        <v>10</v>
      </c>
      <c r="I1488" s="9">
        <v>2</v>
      </c>
      <c r="J1488" s="37" t="s">
        <v>18</v>
      </c>
      <c r="K1488" s="3"/>
      <c r="L1488" s="3"/>
      <c r="M1488" s="1"/>
    </row>
    <row r="1489" spans="1:13" hidden="1" x14ac:dyDescent="0.2">
      <c r="A1489" s="3"/>
      <c r="B1489" s="19" t="s">
        <v>14</v>
      </c>
      <c r="C1489" s="9">
        <v>572770</v>
      </c>
      <c r="D1489" s="10" t="s">
        <v>509</v>
      </c>
      <c r="E1489" s="20" t="s">
        <v>510</v>
      </c>
      <c r="F1489" s="12" t="str">
        <f t="shared" si="40"/>
        <v xml:space="preserve">Massie Jarrod </v>
      </c>
      <c r="G1489" s="3">
        <v>721</v>
      </c>
      <c r="H1489" s="8" t="s">
        <v>10</v>
      </c>
      <c r="I1489" s="3">
        <v>12</v>
      </c>
      <c r="J1489" s="39" t="s">
        <v>22</v>
      </c>
      <c r="K1489" s="3" t="s">
        <v>23</v>
      </c>
      <c r="L1489" s="3"/>
      <c r="M1489" s="3"/>
    </row>
    <row r="1490" spans="1:13" hidden="1" x14ac:dyDescent="0.2">
      <c r="A1490" s="3"/>
      <c r="B1490" s="19" t="s">
        <v>1225</v>
      </c>
      <c r="C1490" s="3"/>
      <c r="D1490" s="12" t="s">
        <v>513</v>
      </c>
      <c r="E1490" s="12" t="s">
        <v>514</v>
      </c>
      <c r="F1490" s="12" t="str">
        <f t="shared" si="40"/>
        <v>Mathers Graham</v>
      </c>
      <c r="G1490" s="3">
        <v>721</v>
      </c>
      <c r="H1490" s="8" t="s">
        <v>10</v>
      </c>
      <c r="I1490" s="18">
        <v>1</v>
      </c>
      <c r="J1490" s="39" t="s">
        <v>146</v>
      </c>
      <c r="K1490" s="3" t="s">
        <v>12</v>
      </c>
      <c r="L1490" s="3"/>
      <c r="M1490" s="3"/>
    </row>
    <row r="1491" spans="1:13" hidden="1" x14ac:dyDescent="0.2">
      <c r="A1491" s="3"/>
      <c r="B1491" s="19" t="s">
        <v>1225</v>
      </c>
      <c r="C1491" s="3"/>
      <c r="D1491" s="12" t="s">
        <v>513</v>
      </c>
      <c r="E1491" s="12" t="s">
        <v>514</v>
      </c>
      <c r="F1491" s="12" t="str">
        <f t="shared" si="40"/>
        <v>Mathers Graham</v>
      </c>
      <c r="G1491" s="9">
        <v>721</v>
      </c>
      <c r="H1491" s="10" t="s">
        <v>10</v>
      </c>
      <c r="I1491" s="18">
        <v>14</v>
      </c>
      <c r="J1491" s="39" t="s">
        <v>208</v>
      </c>
      <c r="K1491" s="3" t="s">
        <v>12</v>
      </c>
      <c r="L1491" s="3"/>
      <c r="M1491" s="3"/>
    </row>
    <row r="1492" spans="1:13" hidden="1" x14ac:dyDescent="0.2">
      <c r="A1492" s="3" t="s">
        <v>114</v>
      </c>
      <c r="B1492" s="19" t="s">
        <v>166</v>
      </c>
      <c r="C1492" s="3">
        <v>848969</v>
      </c>
      <c r="D1492" s="8" t="s">
        <v>515</v>
      </c>
      <c r="E1492" s="8" t="s">
        <v>393</v>
      </c>
      <c r="F1492" s="12" t="str">
        <f t="shared" si="40"/>
        <v>Matheson Tim</v>
      </c>
      <c r="G1492" s="3">
        <v>721</v>
      </c>
      <c r="H1492" s="8" t="s">
        <v>10</v>
      </c>
      <c r="I1492" s="3">
        <v>7</v>
      </c>
      <c r="J1492" s="36" t="s">
        <v>35</v>
      </c>
      <c r="K1492" s="3"/>
      <c r="L1492" s="3"/>
      <c r="M1492" s="3"/>
    </row>
    <row r="1493" spans="1:13" hidden="1" x14ac:dyDescent="0.2">
      <c r="A1493" s="1" t="s">
        <v>13</v>
      </c>
      <c r="B1493" s="4" t="s">
        <v>14</v>
      </c>
      <c r="C1493" s="1"/>
      <c r="D1493" s="2" t="s">
        <v>516</v>
      </c>
      <c r="E1493" s="2" t="s">
        <v>251</v>
      </c>
      <c r="F1493" s="12" t="str">
        <f t="shared" si="40"/>
        <v>Mazurek J</v>
      </c>
      <c r="G1493" s="3">
        <v>721</v>
      </c>
      <c r="H1493" s="8" t="s">
        <v>10</v>
      </c>
      <c r="I1493" s="1">
        <v>1</v>
      </c>
      <c r="J1493" s="40" t="s">
        <v>62</v>
      </c>
      <c r="K1493" s="1"/>
      <c r="L1493" s="1"/>
      <c r="M1493" s="3"/>
    </row>
    <row r="1494" spans="1:13" hidden="1" x14ac:dyDescent="0.2">
      <c r="A1494" s="3" t="s">
        <v>19</v>
      </c>
      <c r="B1494" s="19" t="s">
        <v>14</v>
      </c>
      <c r="C1494" s="3">
        <v>833770</v>
      </c>
      <c r="D1494" s="8" t="s">
        <v>517</v>
      </c>
      <c r="E1494" s="8" t="s">
        <v>301</v>
      </c>
      <c r="F1494" s="12" t="str">
        <f t="shared" si="40"/>
        <v>McBeth Daniel</v>
      </c>
      <c r="G1494" s="3">
        <v>721</v>
      </c>
      <c r="H1494" s="8" t="s">
        <v>10</v>
      </c>
      <c r="I1494" s="3">
        <v>1</v>
      </c>
      <c r="J1494" s="36" t="s">
        <v>35</v>
      </c>
      <c r="K1494" s="3"/>
      <c r="L1494" s="1"/>
      <c r="M1494" s="1"/>
    </row>
    <row r="1495" spans="1:13" x14ac:dyDescent="0.2">
      <c r="A1495" s="3"/>
      <c r="B1495" s="19" t="s">
        <v>14</v>
      </c>
      <c r="C1495" s="3"/>
      <c r="D1495" s="3" t="s">
        <v>730</v>
      </c>
      <c r="E1495" s="3" t="s">
        <v>412</v>
      </c>
      <c r="F1495" s="12" t="str">
        <f t="shared" si="40"/>
        <v>Walsh Robert</v>
      </c>
      <c r="G1495" s="3">
        <v>721</v>
      </c>
      <c r="H1495" s="8" t="s">
        <v>10</v>
      </c>
      <c r="I1495" s="3">
        <v>5</v>
      </c>
      <c r="J1495" s="36" t="s">
        <v>26</v>
      </c>
      <c r="K1495" s="3"/>
      <c r="L1495" s="3"/>
      <c r="M1495" s="3"/>
    </row>
    <row r="1496" spans="1:13" hidden="1" x14ac:dyDescent="0.2">
      <c r="A1496" s="3" t="s">
        <v>75</v>
      </c>
      <c r="B1496" s="3" t="s">
        <v>25</v>
      </c>
      <c r="C1496" s="3"/>
      <c r="D1496" s="3" t="s">
        <v>519</v>
      </c>
      <c r="E1496" s="3" t="s">
        <v>520</v>
      </c>
      <c r="F1496" s="12" t="str">
        <f t="shared" si="40"/>
        <v>McDonald Ian</v>
      </c>
      <c r="G1496" s="9">
        <v>721</v>
      </c>
      <c r="H1496" s="10" t="s">
        <v>10</v>
      </c>
      <c r="I1496" s="3">
        <v>20</v>
      </c>
      <c r="J1496" s="36" t="s">
        <v>55</v>
      </c>
      <c r="K1496" s="3" t="s">
        <v>78</v>
      </c>
      <c r="L1496" s="3"/>
      <c r="M1496" s="3"/>
    </row>
    <row r="1497" spans="1:13" hidden="1" x14ac:dyDescent="0.2">
      <c r="A1497" s="3" t="s">
        <v>44</v>
      </c>
      <c r="B1497" s="19" t="s">
        <v>104</v>
      </c>
      <c r="C1497" s="3"/>
      <c r="D1497" s="3" t="s">
        <v>519</v>
      </c>
      <c r="E1497" s="3" t="s">
        <v>520</v>
      </c>
      <c r="F1497" s="12" t="str">
        <f t="shared" si="40"/>
        <v>McDonald Ian</v>
      </c>
      <c r="G1497" s="3">
        <v>721</v>
      </c>
      <c r="H1497" s="8" t="s">
        <v>10</v>
      </c>
      <c r="I1497" s="3">
        <v>1</v>
      </c>
      <c r="J1497" s="36" t="s">
        <v>55</v>
      </c>
      <c r="K1497" s="3" t="s">
        <v>27</v>
      </c>
      <c r="L1497" s="3"/>
      <c r="M1497" s="3"/>
    </row>
    <row r="1498" spans="1:13" hidden="1" x14ac:dyDescent="0.2">
      <c r="A1498" s="3" t="s">
        <v>25</v>
      </c>
      <c r="B1498" s="3" t="s">
        <v>25</v>
      </c>
      <c r="C1498" s="3"/>
      <c r="D1498" s="3" t="s">
        <v>519</v>
      </c>
      <c r="E1498" s="3" t="s">
        <v>520</v>
      </c>
      <c r="F1498" s="12" t="str">
        <f t="shared" si="40"/>
        <v>McDonald Ian</v>
      </c>
      <c r="G1498" s="3">
        <v>721</v>
      </c>
      <c r="H1498" s="8" t="s">
        <v>10</v>
      </c>
      <c r="I1498" s="3">
        <v>15</v>
      </c>
      <c r="J1498" s="36" t="s">
        <v>68</v>
      </c>
      <c r="K1498" s="3"/>
      <c r="L1498" s="3"/>
      <c r="M1498" s="3"/>
    </row>
    <row r="1499" spans="1:13" hidden="1" x14ac:dyDescent="0.2">
      <c r="A1499" s="3" t="s">
        <v>14</v>
      </c>
      <c r="B1499" s="3" t="s">
        <v>14</v>
      </c>
      <c r="C1499" s="3"/>
      <c r="D1499" s="3" t="s">
        <v>519</v>
      </c>
      <c r="E1499" s="3" t="s">
        <v>520</v>
      </c>
      <c r="F1499" s="12" t="str">
        <f t="shared" si="40"/>
        <v>McDonald Ian</v>
      </c>
      <c r="G1499" s="3">
        <v>721</v>
      </c>
      <c r="H1499" s="8" t="s">
        <v>10</v>
      </c>
      <c r="I1499" s="3">
        <v>2</v>
      </c>
      <c r="J1499" s="36" t="s">
        <v>68</v>
      </c>
      <c r="K1499" s="3" t="s">
        <v>27</v>
      </c>
      <c r="L1499" s="3"/>
      <c r="M1499" s="3"/>
    </row>
    <row r="1500" spans="1:13" hidden="1" x14ac:dyDescent="0.2">
      <c r="A1500" s="3" t="s">
        <v>44</v>
      </c>
      <c r="B1500" s="19" t="s">
        <v>104</v>
      </c>
      <c r="C1500" s="3"/>
      <c r="D1500" s="3" t="s">
        <v>519</v>
      </c>
      <c r="E1500" s="3" t="s">
        <v>520</v>
      </c>
      <c r="F1500" s="12" t="str">
        <f t="shared" si="40"/>
        <v>McDonald Ian</v>
      </c>
      <c r="G1500" s="3">
        <v>721</v>
      </c>
      <c r="H1500" s="8" t="s">
        <v>10</v>
      </c>
      <c r="I1500" s="3">
        <v>4</v>
      </c>
      <c r="J1500" s="36" t="s">
        <v>68</v>
      </c>
      <c r="K1500" s="3" t="s">
        <v>27</v>
      </c>
      <c r="L1500" s="3"/>
      <c r="M1500" s="3"/>
    </row>
    <row r="1501" spans="1:13" x14ac:dyDescent="0.2">
      <c r="A1501" s="3"/>
      <c r="B1501" s="19" t="s">
        <v>14</v>
      </c>
      <c r="C1501" s="3">
        <v>572786</v>
      </c>
      <c r="D1501" s="3" t="s">
        <v>733</v>
      </c>
      <c r="E1501" s="3" t="s">
        <v>130</v>
      </c>
      <c r="F1501" s="12" t="str">
        <f t="shared" si="40"/>
        <v>Walton Adrian</v>
      </c>
      <c r="G1501" s="3">
        <v>721</v>
      </c>
      <c r="H1501" s="8" t="s">
        <v>10</v>
      </c>
      <c r="I1501" s="3">
        <v>10</v>
      </c>
      <c r="J1501" s="36" t="s">
        <v>26</v>
      </c>
      <c r="K1501" s="3"/>
      <c r="L1501" s="3"/>
      <c r="M1501" s="3"/>
    </row>
    <row r="1502" spans="1:13" x14ac:dyDescent="0.2">
      <c r="A1502" s="3" t="s">
        <v>19</v>
      </c>
      <c r="B1502" s="19" t="s">
        <v>25</v>
      </c>
      <c r="C1502" s="3">
        <v>630419</v>
      </c>
      <c r="D1502" s="3" t="s">
        <v>20</v>
      </c>
      <c r="E1502" s="3" t="s">
        <v>21</v>
      </c>
      <c r="F1502" s="12" t="str">
        <f t="shared" si="40"/>
        <v>Adey Darren</v>
      </c>
      <c r="G1502" s="3">
        <v>721</v>
      </c>
      <c r="H1502" s="8" t="s">
        <v>10</v>
      </c>
      <c r="I1502" s="3">
        <v>6</v>
      </c>
      <c r="J1502" s="36" t="s">
        <v>26</v>
      </c>
      <c r="K1502" s="3" t="s">
        <v>27</v>
      </c>
      <c r="L1502" s="3"/>
      <c r="M1502" s="1"/>
    </row>
    <row r="1503" spans="1:13" hidden="1" x14ac:dyDescent="0.2">
      <c r="A1503" s="3" t="s">
        <v>14</v>
      </c>
      <c r="B1503" s="3" t="s">
        <v>14</v>
      </c>
      <c r="C1503" s="3"/>
      <c r="D1503" s="3" t="s">
        <v>519</v>
      </c>
      <c r="E1503" s="3" t="s">
        <v>520</v>
      </c>
      <c r="F1503" s="12" t="str">
        <f t="shared" si="40"/>
        <v>McDonald Ian</v>
      </c>
      <c r="G1503" s="6">
        <v>721</v>
      </c>
      <c r="H1503" s="7" t="s">
        <v>10</v>
      </c>
      <c r="I1503" s="3">
        <v>5</v>
      </c>
      <c r="J1503" s="36" t="s">
        <v>24</v>
      </c>
      <c r="K1503" s="3"/>
      <c r="L1503" s="3"/>
      <c r="M1503" s="1"/>
    </row>
    <row r="1504" spans="1:13" hidden="1" x14ac:dyDescent="0.2">
      <c r="A1504" s="3" t="s">
        <v>44</v>
      </c>
      <c r="B1504" s="19" t="s">
        <v>104</v>
      </c>
      <c r="C1504" s="3"/>
      <c r="D1504" s="3" t="s">
        <v>519</v>
      </c>
      <c r="E1504" s="3" t="s">
        <v>520</v>
      </c>
      <c r="F1504" s="12" t="str">
        <f t="shared" si="40"/>
        <v>McDonald Ian</v>
      </c>
      <c r="G1504" s="3">
        <v>721</v>
      </c>
      <c r="H1504" s="8" t="s">
        <v>10</v>
      </c>
      <c r="I1504" s="3">
        <v>8</v>
      </c>
      <c r="J1504" s="36" t="s">
        <v>24</v>
      </c>
      <c r="K1504" s="3"/>
      <c r="L1504" s="3"/>
      <c r="M1504" s="1"/>
    </row>
    <row r="1505" spans="1:14" hidden="1" x14ac:dyDescent="0.2">
      <c r="A1505" s="3"/>
      <c r="B1505" s="19" t="s">
        <v>104</v>
      </c>
      <c r="C1505" s="3"/>
      <c r="D1505" s="3" t="s">
        <v>519</v>
      </c>
      <c r="E1505" s="3" t="s">
        <v>520</v>
      </c>
      <c r="F1505" s="12" t="str">
        <f t="shared" si="40"/>
        <v>McDonald Ian</v>
      </c>
      <c r="G1505" s="6">
        <v>721</v>
      </c>
      <c r="H1505" s="3" t="s">
        <v>10</v>
      </c>
      <c r="I1505" s="3">
        <v>7</v>
      </c>
      <c r="J1505" s="36" t="s">
        <v>11</v>
      </c>
      <c r="K1505" s="3" t="s">
        <v>27</v>
      </c>
      <c r="L1505" s="3"/>
      <c r="M1505" s="1"/>
    </row>
    <row r="1506" spans="1:14" hidden="1" x14ac:dyDescent="0.2">
      <c r="A1506" s="3" t="s">
        <v>58</v>
      </c>
      <c r="B1506" s="19" t="s">
        <v>104</v>
      </c>
      <c r="C1506" s="6">
        <v>565565</v>
      </c>
      <c r="D1506" s="7" t="s">
        <v>521</v>
      </c>
      <c r="E1506" s="7" t="s">
        <v>135</v>
      </c>
      <c r="F1506" s="12" t="str">
        <f t="shared" si="40"/>
        <v>McDowell Stuart</v>
      </c>
      <c r="G1506" s="3">
        <v>721</v>
      </c>
      <c r="H1506" s="8" t="s">
        <v>10</v>
      </c>
      <c r="I1506" s="6">
        <v>2</v>
      </c>
      <c r="J1506" s="36" t="s">
        <v>17</v>
      </c>
      <c r="K1506" s="3"/>
      <c r="L1506" s="17"/>
      <c r="M1506" s="1"/>
    </row>
    <row r="1507" spans="1:14" x14ac:dyDescent="0.2">
      <c r="A1507" s="3"/>
      <c r="B1507" s="19" t="s">
        <v>25</v>
      </c>
      <c r="C1507" s="3"/>
      <c r="D1507" s="3" t="s">
        <v>121</v>
      </c>
      <c r="E1507" s="3" t="s">
        <v>122</v>
      </c>
      <c r="F1507" s="12" t="str">
        <f t="shared" si="40"/>
        <v>Bartlem B</v>
      </c>
      <c r="G1507" s="3">
        <v>721</v>
      </c>
      <c r="H1507" s="8" t="s">
        <v>10</v>
      </c>
      <c r="I1507" s="3">
        <v>1</v>
      </c>
      <c r="J1507" s="36" t="s">
        <v>26</v>
      </c>
      <c r="K1507" s="3" t="s">
        <v>27</v>
      </c>
      <c r="L1507" s="3"/>
      <c r="M1507" s="3"/>
    </row>
    <row r="1508" spans="1:14" x14ac:dyDescent="0.2">
      <c r="A1508" s="3"/>
      <c r="B1508" s="19" t="s">
        <v>25</v>
      </c>
      <c r="C1508" s="3">
        <v>845599</v>
      </c>
      <c r="D1508" s="3" t="s">
        <v>139</v>
      </c>
      <c r="E1508" s="3" t="s">
        <v>140</v>
      </c>
      <c r="F1508" s="12" t="str">
        <f t="shared" si="40"/>
        <v>Blackman Scott</v>
      </c>
      <c r="G1508" s="6">
        <v>721</v>
      </c>
      <c r="H1508" s="3" t="s">
        <v>10</v>
      </c>
      <c r="I1508" s="3">
        <v>2</v>
      </c>
      <c r="J1508" s="36" t="s">
        <v>26</v>
      </c>
      <c r="K1508" s="3" t="s">
        <v>27</v>
      </c>
      <c r="L1508" s="3"/>
      <c r="M1508" s="3"/>
    </row>
    <row r="1509" spans="1:14" hidden="1" x14ac:dyDescent="0.2">
      <c r="A1509" s="3" t="s">
        <v>25</v>
      </c>
      <c r="B1509" s="3" t="s">
        <v>25</v>
      </c>
      <c r="C1509" s="3"/>
      <c r="D1509" s="3" t="s">
        <v>522</v>
      </c>
      <c r="E1509" s="3" t="s">
        <v>140</v>
      </c>
      <c r="F1509" s="12" t="str">
        <f t="shared" si="40"/>
        <v>McKean Scott</v>
      </c>
      <c r="G1509" s="3">
        <v>721</v>
      </c>
      <c r="H1509" s="8" t="s">
        <v>10</v>
      </c>
      <c r="I1509" s="3">
        <v>2</v>
      </c>
      <c r="J1509" s="36" t="s">
        <v>68</v>
      </c>
      <c r="K1509" s="3"/>
      <c r="L1509" s="3"/>
      <c r="M1509" s="3"/>
    </row>
    <row r="1510" spans="1:14" hidden="1" x14ac:dyDescent="0.2">
      <c r="A1510" s="19" t="s">
        <v>51</v>
      </c>
      <c r="B1510" s="1" t="s">
        <v>1225</v>
      </c>
      <c r="C1510" s="3"/>
      <c r="D1510" s="12" t="s">
        <v>522</v>
      </c>
      <c r="E1510" s="12" t="s">
        <v>140</v>
      </c>
      <c r="F1510" s="12" t="str">
        <f t="shared" si="40"/>
        <v>McKean Scott</v>
      </c>
      <c r="G1510" s="3">
        <v>721</v>
      </c>
      <c r="H1510" s="8" t="s">
        <v>10</v>
      </c>
      <c r="I1510" s="3">
        <v>10</v>
      </c>
      <c r="J1510" s="36" t="s">
        <v>68</v>
      </c>
      <c r="K1510" s="3"/>
      <c r="L1510" s="3"/>
      <c r="M1510" s="3"/>
    </row>
    <row r="1511" spans="1:14" x14ac:dyDescent="0.2">
      <c r="A1511" s="3"/>
      <c r="B1511" s="19" t="s">
        <v>25</v>
      </c>
      <c r="C1511" s="3"/>
      <c r="D1511" s="3" t="s">
        <v>157</v>
      </c>
      <c r="E1511" s="3" t="s">
        <v>159</v>
      </c>
      <c r="F1511" s="12" t="str">
        <f t="shared" si="40"/>
        <v>Burley Grant</v>
      </c>
      <c r="G1511" s="3">
        <v>721</v>
      </c>
      <c r="H1511" s="8" t="s">
        <v>10</v>
      </c>
      <c r="I1511" s="3">
        <v>1</v>
      </c>
      <c r="J1511" s="36" t="s">
        <v>26</v>
      </c>
      <c r="K1511" s="3" t="s">
        <v>27</v>
      </c>
      <c r="L1511" s="3"/>
      <c r="M1511" s="3"/>
    </row>
    <row r="1512" spans="1:14" hidden="1" x14ac:dyDescent="0.2">
      <c r="A1512" s="3" t="s">
        <v>44</v>
      </c>
      <c r="B1512" s="19" t="s">
        <v>104</v>
      </c>
      <c r="C1512" s="3"/>
      <c r="D1512" s="3" t="s">
        <v>523</v>
      </c>
      <c r="E1512" s="3" t="s">
        <v>524</v>
      </c>
      <c r="F1512" s="12" t="str">
        <f t="shared" ref="F1512:F1529" si="41">D1512&amp;" "&amp;E1512</f>
        <v>Meehan Matt</v>
      </c>
      <c r="G1512" s="9">
        <v>721</v>
      </c>
      <c r="H1512" s="10" t="s">
        <v>10</v>
      </c>
      <c r="I1512" s="3">
        <v>2</v>
      </c>
      <c r="J1512" s="36" t="s">
        <v>24</v>
      </c>
      <c r="K1512" s="3"/>
      <c r="L1512" s="3"/>
      <c r="M1512" s="1"/>
    </row>
    <row r="1513" spans="1:14" hidden="1" x14ac:dyDescent="0.2">
      <c r="A1513" s="19" t="s">
        <v>51</v>
      </c>
      <c r="B1513" s="1" t="s">
        <v>1225</v>
      </c>
      <c r="C1513" s="1"/>
      <c r="D1513" s="12" t="s">
        <v>523</v>
      </c>
      <c r="E1513" s="12" t="s">
        <v>527</v>
      </c>
      <c r="F1513" s="12" t="str">
        <f t="shared" si="41"/>
        <v>Meehan Matty</v>
      </c>
      <c r="G1513" s="3">
        <v>721</v>
      </c>
      <c r="H1513" s="8" t="s">
        <v>10</v>
      </c>
      <c r="I1513" s="13">
        <v>2</v>
      </c>
      <c r="J1513" s="41" t="s">
        <v>68</v>
      </c>
      <c r="K1513" s="3" t="s">
        <v>12</v>
      </c>
      <c r="L1513" s="3"/>
      <c r="M1513" s="3"/>
    </row>
    <row r="1514" spans="1:14" hidden="1" x14ac:dyDescent="0.2">
      <c r="A1514" s="3" t="s">
        <v>44</v>
      </c>
      <c r="B1514" s="19" t="s">
        <v>104</v>
      </c>
      <c r="C1514" s="3"/>
      <c r="D1514" s="3" t="s">
        <v>523</v>
      </c>
      <c r="E1514" s="3" t="s">
        <v>525</v>
      </c>
      <c r="F1514" s="12" t="str">
        <f t="shared" si="41"/>
        <v>Meehan Shaun</v>
      </c>
      <c r="G1514" s="3">
        <v>721</v>
      </c>
      <c r="H1514" s="8" t="s">
        <v>10</v>
      </c>
      <c r="I1514" s="3">
        <v>7</v>
      </c>
      <c r="J1514" s="36" t="s">
        <v>24</v>
      </c>
      <c r="K1514" s="3"/>
      <c r="L1514" s="3"/>
      <c r="M1514" s="1"/>
    </row>
    <row r="1515" spans="1:14" hidden="1" x14ac:dyDescent="0.2">
      <c r="A1515" s="3"/>
      <c r="B1515" s="3" t="s">
        <v>103</v>
      </c>
      <c r="C1515" s="3"/>
      <c r="D1515" s="3" t="s">
        <v>523</v>
      </c>
      <c r="E1515" s="3" t="s">
        <v>525</v>
      </c>
      <c r="F1515" s="12" t="str">
        <f t="shared" si="41"/>
        <v>Meehan Shaun</v>
      </c>
      <c r="G1515" s="3">
        <v>721</v>
      </c>
      <c r="H1515" s="8" t="s">
        <v>10</v>
      </c>
      <c r="I1515" s="3">
        <v>1</v>
      </c>
      <c r="J1515" s="36" t="s">
        <v>11</v>
      </c>
      <c r="K1515" s="3" t="s">
        <v>27</v>
      </c>
      <c r="L1515" s="3"/>
      <c r="M1515" s="3"/>
    </row>
    <row r="1516" spans="1:14" hidden="1" x14ac:dyDescent="0.2">
      <c r="A1516" s="3" t="s">
        <v>19</v>
      </c>
      <c r="B1516" s="19" t="s">
        <v>14</v>
      </c>
      <c r="C1516" s="3">
        <v>591547</v>
      </c>
      <c r="D1516" s="8" t="s">
        <v>523</v>
      </c>
      <c r="E1516" s="8" t="s">
        <v>526</v>
      </c>
      <c r="F1516" s="12" t="str">
        <f t="shared" si="41"/>
        <v>Meehan Will</v>
      </c>
      <c r="G1516" s="3">
        <v>721</v>
      </c>
      <c r="H1516" s="8" t="s">
        <v>10</v>
      </c>
      <c r="I1516" s="3">
        <v>11</v>
      </c>
      <c r="J1516" s="36" t="s">
        <v>28</v>
      </c>
      <c r="K1516" s="3"/>
      <c r="L1516" s="3"/>
      <c r="M1516" s="3"/>
    </row>
    <row r="1517" spans="1:14" hidden="1" x14ac:dyDescent="0.2">
      <c r="A1517" s="3" t="s">
        <v>13</v>
      </c>
      <c r="B1517" s="19" t="s">
        <v>14</v>
      </c>
      <c r="C1517" s="9">
        <v>360062</v>
      </c>
      <c r="D1517" s="10" t="s">
        <v>528</v>
      </c>
      <c r="E1517" s="10" t="s">
        <v>301</v>
      </c>
      <c r="F1517" s="12" t="str">
        <f t="shared" si="41"/>
        <v>Melissinos Daniel</v>
      </c>
      <c r="G1517" s="9">
        <v>721</v>
      </c>
      <c r="H1517" s="10" t="s">
        <v>10</v>
      </c>
      <c r="I1517" s="9">
        <v>11</v>
      </c>
      <c r="J1517" s="37" t="s">
        <v>18</v>
      </c>
      <c r="K1517" s="3"/>
      <c r="L1517" s="3"/>
      <c r="M1517" s="1"/>
      <c r="N1517" s="1"/>
    </row>
    <row r="1518" spans="1:14" hidden="1" x14ac:dyDescent="0.2">
      <c r="A1518" s="3" t="s">
        <v>13</v>
      </c>
      <c r="B1518" s="19" t="s">
        <v>14</v>
      </c>
      <c r="C1518" s="6">
        <v>360062</v>
      </c>
      <c r="D1518" s="7" t="s">
        <v>528</v>
      </c>
      <c r="E1518" s="7" t="s">
        <v>301</v>
      </c>
      <c r="F1518" s="12" t="str">
        <f t="shared" si="41"/>
        <v>Melissinos Daniel</v>
      </c>
      <c r="G1518" s="3">
        <v>721</v>
      </c>
      <c r="H1518" s="8" t="s">
        <v>10</v>
      </c>
      <c r="I1518" s="6">
        <v>11</v>
      </c>
      <c r="J1518" s="36" t="s">
        <v>17</v>
      </c>
      <c r="K1518" s="3"/>
      <c r="L1518" s="3"/>
      <c r="M1518" s="1"/>
      <c r="N1518" s="46"/>
    </row>
    <row r="1519" spans="1:14" hidden="1" x14ac:dyDescent="0.2">
      <c r="A1519" s="3" t="s">
        <v>58</v>
      </c>
      <c r="B1519" s="19" t="s">
        <v>104</v>
      </c>
      <c r="C1519" s="6">
        <v>360062</v>
      </c>
      <c r="D1519" s="7" t="s">
        <v>528</v>
      </c>
      <c r="E1519" s="7" t="s">
        <v>301</v>
      </c>
      <c r="F1519" s="12" t="str">
        <f t="shared" si="41"/>
        <v>Melissinos Daniel</v>
      </c>
      <c r="G1519" s="3">
        <v>721</v>
      </c>
      <c r="H1519" s="8" t="s">
        <v>10</v>
      </c>
      <c r="I1519" s="6">
        <v>2</v>
      </c>
      <c r="J1519" s="36" t="s">
        <v>17</v>
      </c>
      <c r="K1519" s="3"/>
      <c r="L1519" s="3"/>
      <c r="M1519" s="3"/>
    </row>
    <row r="1520" spans="1:14" hidden="1" x14ac:dyDescent="0.2">
      <c r="A1520" s="3" t="s">
        <v>60</v>
      </c>
      <c r="B1520" s="3" t="s">
        <v>103</v>
      </c>
      <c r="C1520" s="6">
        <v>360062</v>
      </c>
      <c r="D1520" s="7" t="s">
        <v>528</v>
      </c>
      <c r="E1520" s="7" t="s">
        <v>301</v>
      </c>
      <c r="F1520" s="12" t="str">
        <f t="shared" si="41"/>
        <v>Melissinos Daniel</v>
      </c>
      <c r="G1520" s="3">
        <v>721</v>
      </c>
      <c r="H1520" s="8" t="s">
        <v>10</v>
      </c>
      <c r="I1520" s="6">
        <v>1</v>
      </c>
      <c r="J1520" s="36" t="s">
        <v>17</v>
      </c>
      <c r="K1520" s="3"/>
      <c r="L1520" s="3"/>
      <c r="M1520" s="3"/>
    </row>
    <row r="1521" spans="1:13" hidden="1" x14ac:dyDescent="0.2">
      <c r="A1521" s="1" t="s">
        <v>58</v>
      </c>
      <c r="B1521" s="19" t="s">
        <v>104</v>
      </c>
      <c r="C1521" s="6">
        <v>360062</v>
      </c>
      <c r="D1521" s="2" t="s">
        <v>528</v>
      </c>
      <c r="E1521" s="7" t="s">
        <v>301</v>
      </c>
      <c r="F1521" s="12" t="str">
        <f t="shared" si="41"/>
        <v>Melissinos Daniel</v>
      </c>
      <c r="G1521" s="3">
        <v>721</v>
      </c>
      <c r="H1521" s="8" t="s">
        <v>10</v>
      </c>
      <c r="I1521" s="1">
        <v>5</v>
      </c>
      <c r="J1521" s="40" t="s">
        <v>62</v>
      </c>
      <c r="K1521" s="1"/>
      <c r="L1521" s="3"/>
      <c r="M1521" s="1"/>
    </row>
    <row r="1522" spans="1:13" hidden="1" x14ac:dyDescent="0.2">
      <c r="A1522" s="1" t="s">
        <v>60</v>
      </c>
      <c r="B1522" s="3" t="s">
        <v>103</v>
      </c>
      <c r="C1522" s="6">
        <v>360062</v>
      </c>
      <c r="D1522" s="7" t="s">
        <v>528</v>
      </c>
      <c r="E1522" s="7" t="s">
        <v>301</v>
      </c>
      <c r="F1522" s="12" t="str">
        <f t="shared" si="41"/>
        <v>Melissinos Daniel</v>
      </c>
      <c r="G1522" s="3">
        <v>721</v>
      </c>
      <c r="H1522" s="8" t="s">
        <v>10</v>
      </c>
      <c r="I1522" s="1">
        <v>9</v>
      </c>
      <c r="J1522" s="40" t="s">
        <v>62</v>
      </c>
      <c r="K1522" s="1"/>
      <c r="L1522" s="3"/>
      <c r="M1522" s="1"/>
    </row>
    <row r="1523" spans="1:13" hidden="1" x14ac:dyDescent="0.2">
      <c r="A1523" s="31" t="s">
        <v>1266</v>
      </c>
      <c r="B1523" s="3" t="s">
        <v>103</v>
      </c>
      <c r="C1523" s="32">
        <v>360062</v>
      </c>
      <c r="D1523" s="33" t="s">
        <v>528</v>
      </c>
      <c r="E1523" s="10" t="s">
        <v>301</v>
      </c>
      <c r="F1523" s="12" t="str">
        <f t="shared" si="41"/>
        <v>Melissinos Daniel</v>
      </c>
      <c r="G1523" s="32">
        <v>721</v>
      </c>
      <c r="H1523" s="33" t="s">
        <v>10</v>
      </c>
      <c r="I1523" s="32">
        <v>9</v>
      </c>
      <c r="J1523" s="38" t="s">
        <v>1324</v>
      </c>
      <c r="K1523" s="32"/>
      <c r="L1523" s="3"/>
      <c r="M1523" s="3"/>
    </row>
    <row r="1524" spans="1:13" hidden="1" x14ac:dyDescent="0.2">
      <c r="A1524" s="3" t="s">
        <v>114</v>
      </c>
      <c r="B1524" s="19" t="s">
        <v>115</v>
      </c>
      <c r="C1524" s="3">
        <v>860254</v>
      </c>
      <c r="D1524" s="8" t="s">
        <v>528</v>
      </c>
      <c r="E1524" s="8" t="s">
        <v>529</v>
      </c>
      <c r="F1524" s="12" t="str">
        <f t="shared" si="41"/>
        <v>Melissinos Tass</v>
      </c>
      <c r="G1524" s="6">
        <v>721</v>
      </c>
      <c r="H1524" s="7" t="s">
        <v>10</v>
      </c>
      <c r="I1524" s="3">
        <v>2</v>
      </c>
      <c r="J1524" s="36" t="s">
        <v>35</v>
      </c>
      <c r="K1524" s="3"/>
      <c r="L1524" s="3"/>
      <c r="M1524" s="3"/>
    </row>
    <row r="1525" spans="1:13" hidden="1" x14ac:dyDescent="0.2">
      <c r="A1525" s="3" t="s">
        <v>114</v>
      </c>
      <c r="B1525" s="19" t="s">
        <v>128</v>
      </c>
      <c r="C1525" s="3">
        <v>860254</v>
      </c>
      <c r="D1525" s="8" t="s">
        <v>528</v>
      </c>
      <c r="E1525" s="8" t="s">
        <v>529</v>
      </c>
      <c r="F1525" s="12" t="str">
        <f t="shared" si="41"/>
        <v>Melissinos Tass</v>
      </c>
      <c r="G1525" s="3">
        <v>721</v>
      </c>
      <c r="H1525" s="8" t="s">
        <v>10</v>
      </c>
      <c r="I1525" s="3">
        <v>1</v>
      </c>
      <c r="J1525" s="36" t="s">
        <v>18</v>
      </c>
      <c r="K1525" s="3"/>
      <c r="L1525" s="3"/>
      <c r="M1525" s="3"/>
    </row>
    <row r="1526" spans="1:13" hidden="1" x14ac:dyDescent="0.2">
      <c r="A1526" s="3" t="s">
        <v>114</v>
      </c>
      <c r="B1526" s="19" t="s">
        <v>115</v>
      </c>
      <c r="C1526" s="3">
        <v>860254</v>
      </c>
      <c r="D1526" s="8" t="s">
        <v>528</v>
      </c>
      <c r="E1526" s="8" t="s">
        <v>529</v>
      </c>
      <c r="F1526" s="12" t="str">
        <f t="shared" si="41"/>
        <v>Melissinos Tass</v>
      </c>
      <c r="G1526" s="3">
        <v>721</v>
      </c>
      <c r="H1526" s="8" t="s">
        <v>10</v>
      </c>
      <c r="I1526" s="3">
        <v>1</v>
      </c>
      <c r="J1526" s="36" t="s">
        <v>18</v>
      </c>
      <c r="K1526" s="3"/>
      <c r="L1526" s="3"/>
      <c r="M1526" s="3"/>
    </row>
    <row r="1527" spans="1:13" hidden="1" x14ac:dyDescent="0.2">
      <c r="A1527" s="3" t="s">
        <v>13</v>
      </c>
      <c r="B1527" s="19" t="s">
        <v>14</v>
      </c>
      <c r="C1527" s="9">
        <v>860254</v>
      </c>
      <c r="D1527" s="10" t="s">
        <v>528</v>
      </c>
      <c r="E1527" s="10" t="s">
        <v>529</v>
      </c>
      <c r="F1527" s="12" t="str">
        <f t="shared" si="41"/>
        <v>Melissinos Tass</v>
      </c>
      <c r="G1527" s="9">
        <v>721</v>
      </c>
      <c r="H1527" s="10" t="s">
        <v>10</v>
      </c>
      <c r="I1527" s="9">
        <v>1</v>
      </c>
      <c r="J1527" s="37" t="s">
        <v>18</v>
      </c>
      <c r="K1527" s="3"/>
      <c r="L1527" s="3"/>
      <c r="M1527" s="3"/>
    </row>
    <row r="1528" spans="1:13" hidden="1" x14ac:dyDescent="0.2">
      <c r="A1528" s="3" t="s">
        <v>114</v>
      </c>
      <c r="B1528" s="19" t="s">
        <v>128</v>
      </c>
      <c r="C1528" s="3">
        <v>860254</v>
      </c>
      <c r="D1528" s="8" t="s">
        <v>528</v>
      </c>
      <c r="E1528" s="8" t="s">
        <v>529</v>
      </c>
      <c r="F1528" s="12" t="str">
        <f t="shared" si="41"/>
        <v>Melissinos Tass</v>
      </c>
      <c r="G1528" s="6">
        <v>721</v>
      </c>
      <c r="H1528" s="3" t="s">
        <v>10</v>
      </c>
      <c r="I1528" s="3">
        <v>7</v>
      </c>
      <c r="J1528" s="36" t="s">
        <v>17</v>
      </c>
      <c r="K1528" s="3"/>
      <c r="L1528" s="3"/>
      <c r="M1528" s="3"/>
    </row>
    <row r="1529" spans="1:13" hidden="1" x14ac:dyDescent="0.2">
      <c r="A1529" s="1" t="s">
        <v>114</v>
      </c>
      <c r="B1529" s="4" t="s">
        <v>128</v>
      </c>
      <c r="C1529" s="9">
        <v>860254</v>
      </c>
      <c r="D1529" s="10" t="s">
        <v>528</v>
      </c>
      <c r="E1529" s="10" t="s">
        <v>529</v>
      </c>
      <c r="F1529" s="12" t="str">
        <f t="shared" si="41"/>
        <v>Melissinos Tass</v>
      </c>
      <c r="G1529" s="3">
        <v>721</v>
      </c>
      <c r="H1529" s="8" t="s">
        <v>10</v>
      </c>
      <c r="I1529" s="1">
        <v>6</v>
      </c>
      <c r="J1529" s="40" t="s">
        <v>62</v>
      </c>
      <c r="K1529" s="1"/>
      <c r="L1529" s="3"/>
      <c r="M1529" s="3"/>
    </row>
    <row r="1530" spans="1:13" hidden="1" x14ac:dyDescent="0.2">
      <c r="A1530" s="31" t="s">
        <v>1267</v>
      </c>
      <c r="B1530" s="19" t="s">
        <v>104</v>
      </c>
      <c r="C1530" s="32">
        <v>360061</v>
      </c>
      <c r="D1530" s="33" t="s">
        <v>528</v>
      </c>
      <c r="E1530" s="32" t="s">
        <v>1282</v>
      </c>
      <c r="F1530" s="33" t="s">
        <v>1231</v>
      </c>
      <c r="G1530" s="32">
        <v>721</v>
      </c>
      <c r="H1530" s="33" t="s">
        <v>10</v>
      </c>
      <c r="I1530" s="32">
        <v>12</v>
      </c>
      <c r="J1530" s="38" t="s">
        <v>1324</v>
      </c>
      <c r="K1530" s="32"/>
      <c r="L1530" s="3"/>
      <c r="M1530" s="3"/>
    </row>
    <row r="1531" spans="1:13" hidden="1" x14ac:dyDescent="0.2">
      <c r="A1531" s="31" t="s">
        <v>1270</v>
      </c>
      <c r="B1531" s="32" t="s">
        <v>1256</v>
      </c>
      <c r="C1531" s="32">
        <v>860254</v>
      </c>
      <c r="D1531" s="33" t="s">
        <v>528</v>
      </c>
      <c r="E1531" s="32" t="s">
        <v>1312</v>
      </c>
      <c r="F1531" s="33" t="s">
        <v>1257</v>
      </c>
      <c r="G1531" s="32">
        <v>721</v>
      </c>
      <c r="H1531" s="33" t="s">
        <v>10</v>
      </c>
      <c r="I1531" s="32">
        <v>4</v>
      </c>
      <c r="J1531" s="38" t="s">
        <v>1324</v>
      </c>
      <c r="K1531" s="32"/>
      <c r="L1531" s="3"/>
      <c r="M1531" s="3"/>
    </row>
    <row r="1532" spans="1:13" hidden="1" x14ac:dyDescent="0.2">
      <c r="A1532" s="1" t="s">
        <v>13</v>
      </c>
      <c r="B1532" s="4" t="s">
        <v>14</v>
      </c>
      <c r="C1532" s="1"/>
      <c r="D1532" s="2" t="s">
        <v>530</v>
      </c>
      <c r="E1532" s="2" t="s">
        <v>305</v>
      </c>
      <c r="F1532" s="12" t="str">
        <f>D1532&amp;" "&amp;E1532</f>
        <v>Menon V</v>
      </c>
      <c r="G1532" s="9">
        <v>721</v>
      </c>
      <c r="H1532" s="10" t="s">
        <v>10</v>
      </c>
      <c r="I1532" s="1">
        <v>2</v>
      </c>
      <c r="J1532" s="40" t="s">
        <v>62</v>
      </c>
      <c r="K1532" s="1"/>
      <c r="L1532" s="3"/>
      <c r="M1532" s="3"/>
    </row>
    <row r="1533" spans="1:13" hidden="1" x14ac:dyDescent="0.2">
      <c r="A1533" s="1" t="s">
        <v>58</v>
      </c>
      <c r="B1533" s="19" t="s">
        <v>104</v>
      </c>
      <c r="C1533" s="1"/>
      <c r="D1533" s="2" t="s">
        <v>530</v>
      </c>
      <c r="E1533" s="2" t="s">
        <v>305</v>
      </c>
      <c r="F1533" s="12" t="str">
        <f>D1533&amp;" "&amp;E1533</f>
        <v>Menon V</v>
      </c>
      <c r="G1533" s="3">
        <v>721</v>
      </c>
      <c r="H1533" s="8" t="s">
        <v>10</v>
      </c>
      <c r="I1533" s="1">
        <v>4</v>
      </c>
      <c r="J1533" s="40" t="s">
        <v>62</v>
      </c>
      <c r="K1533" s="1"/>
      <c r="L1533" s="3"/>
      <c r="M1533" s="3"/>
    </row>
    <row r="1534" spans="1:13" hidden="1" x14ac:dyDescent="0.2">
      <c r="A1534" s="1" t="s">
        <v>60</v>
      </c>
      <c r="B1534" s="3" t="s">
        <v>103</v>
      </c>
      <c r="C1534" s="1"/>
      <c r="D1534" s="2" t="s">
        <v>530</v>
      </c>
      <c r="E1534" s="2" t="s">
        <v>305</v>
      </c>
      <c r="F1534" s="12" t="str">
        <f>D1534&amp;" "&amp;E1534</f>
        <v>Menon V</v>
      </c>
      <c r="G1534" s="3">
        <v>721</v>
      </c>
      <c r="H1534" s="8" t="s">
        <v>10</v>
      </c>
      <c r="I1534" s="1">
        <v>1</v>
      </c>
      <c r="J1534" s="40" t="s">
        <v>62</v>
      </c>
      <c r="K1534" s="1"/>
      <c r="L1534" s="3"/>
      <c r="M1534" s="1"/>
    </row>
    <row r="1535" spans="1:13" hidden="1" x14ac:dyDescent="0.2">
      <c r="A1535" s="31" t="s">
        <v>1268</v>
      </c>
      <c r="B1535" s="32" t="s">
        <v>1239</v>
      </c>
      <c r="C1535" s="32">
        <v>1076440</v>
      </c>
      <c r="D1535" s="33" t="s">
        <v>530</v>
      </c>
      <c r="E1535" s="32" t="s">
        <v>1296</v>
      </c>
      <c r="F1535" s="33" t="s">
        <v>1241</v>
      </c>
      <c r="G1535" s="32">
        <v>721</v>
      </c>
      <c r="H1535" s="33" t="s">
        <v>10</v>
      </c>
      <c r="I1535" s="32">
        <v>13</v>
      </c>
      <c r="J1535" s="38" t="s">
        <v>1324</v>
      </c>
      <c r="K1535" s="32"/>
      <c r="L1535" s="3"/>
      <c r="M1535" s="3"/>
    </row>
    <row r="1536" spans="1:13" hidden="1" x14ac:dyDescent="0.2">
      <c r="A1536" s="1" t="s">
        <v>13</v>
      </c>
      <c r="B1536" s="4" t="s">
        <v>14</v>
      </c>
      <c r="C1536" s="1"/>
      <c r="D1536" s="2" t="s">
        <v>531</v>
      </c>
      <c r="E1536" s="2" t="s">
        <v>77</v>
      </c>
      <c r="F1536" s="12" t="str">
        <f>D1536&amp;" "&amp;E1536</f>
        <v>Michelson C</v>
      </c>
      <c r="G1536" s="9">
        <v>721</v>
      </c>
      <c r="H1536" s="10" t="s">
        <v>10</v>
      </c>
      <c r="I1536" s="1">
        <v>16</v>
      </c>
      <c r="J1536" s="40" t="s">
        <v>62</v>
      </c>
      <c r="K1536" s="1"/>
      <c r="L1536" s="3"/>
      <c r="M1536" s="3"/>
    </row>
    <row r="1537" spans="1:13" hidden="1" x14ac:dyDescent="0.2">
      <c r="A1537" s="3"/>
      <c r="B1537" s="3" t="s">
        <v>25</v>
      </c>
      <c r="C1537" s="3"/>
      <c r="D1537" s="8" t="s">
        <v>531</v>
      </c>
      <c r="E1537" s="8" t="s">
        <v>278</v>
      </c>
      <c r="F1537" s="12" t="str">
        <f>D1537&amp;" "&amp;E1537</f>
        <v>Michelson T</v>
      </c>
      <c r="G1537" s="3">
        <v>721</v>
      </c>
      <c r="H1537" s="8" t="s">
        <v>10</v>
      </c>
      <c r="I1537" s="3">
        <v>1</v>
      </c>
      <c r="J1537" s="36" t="s">
        <v>105</v>
      </c>
      <c r="K1537" s="3"/>
      <c r="L1537" s="3"/>
      <c r="M1537" s="3"/>
    </row>
    <row r="1538" spans="1:13" hidden="1" x14ac:dyDescent="0.2">
      <c r="A1538" s="3"/>
      <c r="B1538" s="22" t="s">
        <v>104</v>
      </c>
      <c r="C1538" s="3"/>
      <c r="D1538" s="8" t="s">
        <v>531</v>
      </c>
      <c r="E1538" s="8" t="s">
        <v>278</v>
      </c>
      <c r="F1538" s="12" t="str">
        <f>D1538&amp;" "&amp;E1538</f>
        <v>Michelson T</v>
      </c>
      <c r="G1538" s="3">
        <v>721</v>
      </c>
      <c r="H1538" s="8" t="s">
        <v>10</v>
      </c>
      <c r="I1538" s="3">
        <v>1</v>
      </c>
      <c r="J1538" s="36" t="s">
        <v>105</v>
      </c>
      <c r="K1538" s="3"/>
      <c r="L1538" s="3"/>
      <c r="M1538" s="3"/>
    </row>
    <row r="1539" spans="1:13" hidden="1" x14ac:dyDescent="0.2">
      <c r="A1539" s="1" t="s">
        <v>13</v>
      </c>
      <c r="B1539" s="4" t="s">
        <v>14</v>
      </c>
      <c r="C1539" s="1"/>
      <c r="D1539" s="2" t="s">
        <v>531</v>
      </c>
      <c r="E1539" s="2" t="s">
        <v>278</v>
      </c>
      <c r="F1539" s="12" t="str">
        <f>D1539&amp;" "&amp;E1539</f>
        <v>Michelson T</v>
      </c>
      <c r="G1539" s="3">
        <v>721</v>
      </c>
      <c r="H1539" s="8" t="s">
        <v>10</v>
      </c>
      <c r="I1539" s="1">
        <v>1</v>
      </c>
      <c r="J1539" s="40" t="s">
        <v>62</v>
      </c>
      <c r="K1539" s="1"/>
      <c r="L1539" s="3"/>
      <c r="M1539" s="3"/>
    </row>
    <row r="1540" spans="1:13" hidden="1" x14ac:dyDescent="0.2">
      <c r="A1540" s="31" t="s">
        <v>1268</v>
      </c>
      <c r="B1540" s="32" t="s">
        <v>1239</v>
      </c>
      <c r="C1540" s="32">
        <v>618949</v>
      </c>
      <c r="D1540" s="33" t="s">
        <v>531</v>
      </c>
      <c r="E1540" s="32" t="s">
        <v>1297</v>
      </c>
      <c r="F1540" s="33" t="s">
        <v>1242</v>
      </c>
      <c r="G1540" s="32">
        <v>721</v>
      </c>
      <c r="H1540" s="33" t="s">
        <v>10</v>
      </c>
      <c r="I1540" s="32">
        <v>13</v>
      </c>
      <c r="J1540" s="38" t="s">
        <v>1324</v>
      </c>
      <c r="K1540" s="32"/>
      <c r="L1540" s="3"/>
      <c r="M1540" s="3"/>
    </row>
    <row r="1541" spans="1:13" hidden="1" x14ac:dyDescent="0.2">
      <c r="A1541" s="31" t="s">
        <v>1268</v>
      </c>
      <c r="B1541" s="32" t="s">
        <v>1239</v>
      </c>
      <c r="C1541" s="32">
        <v>601064</v>
      </c>
      <c r="D1541" s="32" t="s">
        <v>531</v>
      </c>
      <c r="E1541" s="32" t="s">
        <v>1278</v>
      </c>
      <c r="F1541" s="32" t="s">
        <v>1248</v>
      </c>
      <c r="G1541" s="32">
        <v>721</v>
      </c>
      <c r="H1541" s="33" t="s">
        <v>10</v>
      </c>
      <c r="I1541" s="32">
        <v>1</v>
      </c>
      <c r="J1541" s="38" t="s">
        <v>1324</v>
      </c>
      <c r="K1541" s="32"/>
      <c r="L1541" s="3"/>
      <c r="M1541" s="1"/>
    </row>
    <row r="1542" spans="1:13" hidden="1" x14ac:dyDescent="0.2">
      <c r="A1542" s="19" t="s">
        <v>51</v>
      </c>
      <c r="B1542" s="1" t="s">
        <v>1225</v>
      </c>
      <c r="C1542" s="3">
        <v>572771</v>
      </c>
      <c r="D1542" s="12" t="s">
        <v>532</v>
      </c>
      <c r="E1542" s="12" t="s">
        <v>498</v>
      </c>
      <c r="F1542" s="12" t="str">
        <f t="shared" ref="F1542:F1573" si="42">D1542&amp;" "&amp;E1542</f>
        <v>Middeleton Ben</v>
      </c>
      <c r="G1542" s="3">
        <v>721</v>
      </c>
      <c r="H1542" s="8" t="s">
        <v>10</v>
      </c>
      <c r="I1542" s="13">
        <v>11</v>
      </c>
      <c r="J1542" s="41" t="s">
        <v>24</v>
      </c>
      <c r="K1542" s="3" t="s">
        <v>12</v>
      </c>
      <c r="L1542" s="3"/>
      <c r="M1542" s="3"/>
    </row>
    <row r="1543" spans="1:13" hidden="1" x14ac:dyDescent="0.2">
      <c r="A1543" s="3"/>
      <c r="B1543" s="19" t="s">
        <v>1225</v>
      </c>
      <c r="C1543" s="3">
        <v>572771</v>
      </c>
      <c r="D1543" s="12" t="s">
        <v>532</v>
      </c>
      <c r="E1543" s="12" t="s">
        <v>498</v>
      </c>
      <c r="F1543" s="12" t="str">
        <f t="shared" si="42"/>
        <v>Middeleton Ben</v>
      </c>
      <c r="G1543" s="3">
        <v>721</v>
      </c>
      <c r="H1543" s="8" t="s">
        <v>10</v>
      </c>
      <c r="I1543" s="13">
        <v>8</v>
      </c>
      <c r="J1543" s="41" t="s">
        <v>11</v>
      </c>
      <c r="K1543" s="3" t="s">
        <v>12</v>
      </c>
      <c r="L1543" s="3"/>
      <c r="M1543" s="3"/>
    </row>
    <row r="1544" spans="1:13" hidden="1" x14ac:dyDescent="0.2">
      <c r="A1544" s="3"/>
      <c r="B1544" s="19" t="s">
        <v>1225</v>
      </c>
      <c r="C1544" s="3">
        <v>572771</v>
      </c>
      <c r="D1544" s="12" t="s">
        <v>532</v>
      </c>
      <c r="E1544" s="12" t="s">
        <v>498</v>
      </c>
      <c r="F1544" s="12" t="str">
        <f t="shared" si="42"/>
        <v>Middeleton Ben</v>
      </c>
      <c r="G1544" s="3">
        <v>721</v>
      </c>
      <c r="H1544" s="8" t="s">
        <v>10</v>
      </c>
      <c r="I1544" s="13">
        <v>11</v>
      </c>
      <c r="J1544" s="41" t="s">
        <v>22</v>
      </c>
      <c r="K1544" s="3" t="s">
        <v>12</v>
      </c>
      <c r="L1544" s="3"/>
      <c r="M1544" s="3"/>
    </row>
    <row r="1545" spans="1:13" hidden="1" x14ac:dyDescent="0.2">
      <c r="A1545" s="5"/>
      <c r="B1545" s="19" t="s">
        <v>1225</v>
      </c>
      <c r="C1545" s="3">
        <v>572771</v>
      </c>
      <c r="D1545" s="12" t="s">
        <v>532</v>
      </c>
      <c r="E1545" s="12" t="s">
        <v>498</v>
      </c>
      <c r="F1545" s="12" t="str">
        <f t="shared" si="42"/>
        <v>Middeleton Ben</v>
      </c>
      <c r="G1545" s="3">
        <v>721</v>
      </c>
      <c r="H1545" s="8" t="s">
        <v>10</v>
      </c>
      <c r="I1545" s="13">
        <v>11</v>
      </c>
      <c r="J1545" s="41" t="s">
        <v>30</v>
      </c>
      <c r="K1545" s="3" t="s">
        <v>12</v>
      </c>
      <c r="L1545" s="3"/>
      <c r="M1545" s="3"/>
    </row>
    <row r="1546" spans="1:13" hidden="1" x14ac:dyDescent="0.2">
      <c r="A1546" s="3"/>
      <c r="B1546" s="3" t="s">
        <v>103</v>
      </c>
      <c r="C1546" s="3">
        <v>572771</v>
      </c>
      <c r="D1546" s="3" t="s">
        <v>532</v>
      </c>
      <c r="E1546" s="3" t="s">
        <v>498</v>
      </c>
      <c r="F1546" s="12" t="str">
        <f t="shared" si="42"/>
        <v>Middeleton Ben</v>
      </c>
      <c r="G1546" s="3">
        <v>721</v>
      </c>
      <c r="H1546" s="8" t="s">
        <v>10</v>
      </c>
      <c r="I1546" s="3">
        <v>8</v>
      </c>
      <c r="J1546" s="36" t="s">
        <v>105</v>
      </c>
      <c r="K1546" s="3"/>
      <c r="L1546" s="3"/>
      <c r="M1546" s="3"/>
    </row>
    <row r="1547" spans="1:13" hidden="1" x14ac:dyDescent="0.2">
      <c r="A1547" s="3"/>
      <c r="B1547" s="19" t="s">
        <v>1225</v>
      </c>
      <c r="C1547" s="3">
        <v>572771</v>
      </c>
      <c r="D1547" s="12" t="s">
        <v>532</v>
      </c>
      <c r="E1547" s="12" t="s">
        <v>498</v>
      </c>
      <c r="F1547" s="12" t="str">
        <f t="shared" si="42"/>
        <v>Middeleton Ben</v>
      </c>
      <c r="G1547" s="9">
        <v>721</v>
      </c>
      <c r="H1547" s="10" t="s">
        <v>10</v>
      </c>
      <c r="I1547" s="13">
        <v>4</v>
      </c>
      <c r="J1547" s="41" t="s">
        <v>105</v>
      </c>
      <c r="K1547" s="3" t="s">
        <v>12</v>
      </c>
      <c r="L1547" s="3"/>
      <c r="M1547" s="3"/>
    </row>
    <row r="1548" spans="1:13" hidden="1" x14ac:dyDescent="0.2">
      <c r="A1548" s="3"/>
      <c r="B1548" s="3" t="s">
        <v>103</v>
      </c>
      <c r="C1548" s="3">
        <v>572771</v>
      </c>
      <c r="D1548" s="3" t="s">
        <v>533</v>
      </c>
      <c r="E1548" s="3" t="s">
        <v>498</v>
      </c>
      <c r="F1548" s="12" t="str">
        <f t="shared" si="42"/>
        <v>Middleton Ben</v>
      </c>
      <c r="G1548" s="3">
        <v>721</v>
      </c>
      <c r="H1548" s="8" t="s">
        <v>10</v>
      </c>
      <c r="I1548" s="3">
        <v>4</v>
      </c>
      <c r="J1548" s="36" t="s">
        <v>11</v>
      </c>
      <c r="K1548" s="3" t="s">
        <v>27</v>
      </c>
      <c r="L1548" s="1"/>
      <c r="M1548" s="1"/>
    </row>
    <row r="1549" spans="1:13" hidden="1" x14ac:dyDescent="0.2">
      <c r="A1549" s="3" t="s">
        <v>38</v>
      </c>
      <c r="B1549" s="19" t="s">
        <v>39</v>
      </c>
      <c r="C1549" s="3">
        <v>572771</v>
      </c>
      <c r="D1549" s="8" t="s">
        <v>533</v>
      </c>
      <c r="E1549" s="8" t="s">
        <v>498</v>
      </c>
      <c r="F1549" s="12" t="str">
        <f t="shared" si="42"/>
        <v>Middleton Ben</v>
      </c>
      <c r="G1549" s="9">
        <v>721</v>
      </c>
      <c r="H1549" s="10" t="s">
        <v>10</v>
      </c>
      <c r="I1549" s="3">
        <v>1</v>
      </c>
      <c r="J1549" s="36" t="s">
        <v>28</v>
      </c>
      <c r="K1549" s="3"/>
      <c r="L1549" s="1"/>
      <c r="M1549" s="1"/>
    </row>
    <row r="1550" spans="1:13" hidden="1" x14ac:dyDescent="0.2">
      <c r="A1550" s="3" t="s">
        <v>19</v>
      </c>
      <c r="B1550" s="19" t="s">
        <v>14</v>
      </c>
      <c r="C1550" s="3">
        <v>572771</v>
      </c>
      <c r="D1550" s="8" t="s">
        <v>533</v>
      </c>
      <c r="E1550" s="8" t="s">
        <v>498</v>
      </c>
      <c r="F1550" s="12" t="str">
        <f t="shared" si="42"/>
        <v>Middleton Ben</v>
      </c>
      <c r="G1550" s="3">
        <v>721</v>
      </c>
      <c r="H1550" s="8" t="s">
        <v>10</v>
      </c>
      <c r="I1550" s="3">
        <v>1</v>
      </c>
      <c r="J1550" s="36" t="s">
        <v>28</v>
      </c>
      <c r="K1550" s="3"/>
      <c r="L1550" s="3"/>
      <c r="M1550" s="3"/>
    </row>
    <row r="1551" spans="1:13" hidden="1" x14ac:dyDescent="0.2">
      <c r="A1551" s="3" t="s">
        <v>36</v>
      </c>
      <c r="B1551" s="3" t="s">
        <v>103</v>
      </c>
      <c r="C1551" s="3">
        <v>572771</v>
      </c>
      <c r="D1551" s="8" t="s">
        <v>533</v>
      </c>
      <c r="E1551" s="8" t="s">
        <v>498</v>
      </c>
      <c r="F1551" s="12" t="str">
        <f t="shared" si="42"/>
        <v>Middleton Ben</v>
      </c>
      <c r="G1551" s="9">
        <v>721</v>
      </c>
      <c r="H1551" s="10" t="s">
        <v>10</v>
      </c>
      <c r="I1551" s="3">
        <v>1</v>
      </c>
      <c r="J1551" s="36" t="s">
        <v>28</v>
      </c>
      <c r="K1551" s="3"/>
      <c r="L1551" s="3"/>
      <c r="M1551" s="3"/>
    </row>
    <row r="1552" spans="1:13" hidden="1" x14ac:dyDescent="0.2">
      <c r="A1552" s="3" t="s">
        <v>40</v>
      </c>
      <c r="B1552" s="19" t="s">
        <v>1225</v>
      </c>
      <c r="C1552" s="3">
        <v>572771</v>
      </c>
      <c r="D1552" s="8" t="s">
        <v>533</v>
      </c>
      <c r="E1552" s="8" t="s">
        <v>498</v>
      </c>
      <c r="F1552" s="12" t="str">
        <f t="shared" si="42"/>
        <v>Middleton Ben</v>
      </c>
      <c r="G1552" s="3">
        <v>721</v>
      </c>
      <c r="H1552" s="8" t="s">
        <v>10</v>
      </c>
      <c r="I1552" s="3">
        <v>5</v>
      </c>
      <c r="J1552" s="36" t="s">
        <v>28</v>
      </c>
      <c r="K1552" s="3"/>
      <c r="L1552" s="1"/>
      <c r="M1552" s="3"/>
    </row>
    <row r="1553" spans="1:18" hidden="1" x14ac:dyDescent="0.2">
      <c r="A1553" s="1" t="s">
        <v>107</v>
      </c>
      <c r="B1553" s="4" t="s">
        <v>39</v>
      </c>
      <c r="C1553" s="3">
        <v>572771</v>
      </c>
      <c r="D1553" s="2" t="s">
        <v>533</v>
      </c>
      <c r="E1553" s="8" t="s">
        <v>498</v>
      </c>
      <c r="F1553" s="12" t="str">
        <f t="shared" si="42"/>
        <v>Middleton Ben</v>
      </c>
      <c r="G1553" s="3">
        <v>721</v>
      </c>
      <c r="H1553" s="8" t="s">
        <v>10</v>
      </c>
      <c r="I1553" s="1">
        <v>3</v>
      </c>
      <c r="J1553" s="40" t="s">
        <v>62</v>
      </c>
      <c r="K1553" s="1"/>
      <c r="L1553" s="3"/>
      <c r="M1553" s="3"/>
    </row>
    <row r="1554" spans="1:18" hidden="1" x14ac:dyDescent="0.2">
      <c r="A1554" s="1" t="s">
        <v>107</v>
      </c>
      <c r="B1554" s="19" t="s">
        <v>1225</v>
      </c>
      <c r="C1554" s="3">
        <v>572771</v>
      </c>
      <c r="D1554" s="2" t="s">
        <v>533</v>
      </c>
      <c r="E1554" s="8" t="s">
        <v>498</v>
      </c>
      <c r="F1554" s="12" t="str">
        <f t="shared" si="42"/>
        <v>Middleton Ben</v>
      </c>
      <c r="G1554" s="3">
        <v>721</v>
      </c>
      <c r="H1554" s="8" t="s">
        <v>10</v>
      </c>
      <c r="I1554" s="1">
        <v>8</v>
      </c>
      <c r="J1554" s="40" t="s">
        <v>62</v>
      </c>
      <c r="K1554" s="1"/>
      <c r="L1554" s="15"/>
      <c r="M1554" s="3"/>
    </row>
    <row r="1555" spans="1:18" hidden="1" x14ac:dyDescent="0.2">
      <c r="A1555" s="31" t="s">
        <v>40</v>
      </c>
      <c r="B1555" s="19" t="s">
        <v>1225</v>
      </c>
      <c r="C1555" s="32">
        <v>572771</v>
      </c>
      <c r="D1555" s="33" t="s">
        <v>533</v>
      </c>
      <c r="E1555" s="8" t="s">
        <v>498</v>
      </c>
      <c r="F1555" s="12" t="str">
        <f t="shared" si="42"/>
        <v>Middleton Ben</v>
      </c>
      <c r="G1555" s="32">
        <v>721</v>
      </c>
      <c r="H1555" s="33" t="s">
        <v>10</v>
      </c>
      <c r="I1555" s="32">
        <v>10</v>
      </c>
      <c r="J1555" s="38" t="s">
        <v>1324</v>
      </c>
      <c r="K1555" s="32"/>
      <c r="L1555" s="15"/>
      <c r="M1555" s="3"/>
      <c r="O1555" s="1"/>
      <c r="P1555" s="1"/>
      <c r="Q1555" s="1"/>
      <c r="R1555" s="1"/>
    </row>
    <row r="1556" spans="1:18" hidden="1" x14ac:dyDescent="0.2">
      <c r="A1556" s="3"/>
      <c r="B1556" s="19" t="s">
        <v>1225</v>
      </c>
      <c r="C1556" s="3"/>
      <c r="D1556" s="12" t="s">
        <v>534</v>
      </c>
      <c r="E1556" s="12" t="s">
        <v>535</v>
      </c>
      <c r="F1556" s="12" t="str">
        <f t="shared" si="42"/>
        <v>Mieczkowski Joey</v>
      </c>
      <c r="G1556" s="3">
        <v>721</v>
      </c>
      <c r="H1556" s="8" t="s">
        <v>10</v>
      </c>
      <c r="I1556" s="18">
        <v>4</v>
      </c>
      <c r="J1556" s="39" t="s">
        <v>208</v>
      </c>
      <c r="K1556" s="3" t="s">
        <v>12</v>
      </c>
      <c r="L1556" s="3"/>
      <c r="M1556" s="3"/>
    </row>
    <row r="1557" spans="1:18" hidden="1" x14ac:dyDescent="0.2">
      <c r="A1557" s="3"/>
      <c r="B1557" s="19" t="s">
        <v>1225</v>
      </c>
      <c r="C1557" s="3"/>
      <c r="D1557" s="12" t="s">
        <v>534</v>
      </c>
      <c r="E1557" s="12" t="s">
        <v>535</v>
      </c>
      <c r="F1557" s="12" t="str">
        <f t="shared" si="42"/>
        <v>Mieczkowski Joey</v>
      </c>
      <c r="G1557" s="9">
        <v>721</v>
      </c>
      <c r="H1557" s="10" t="s">
        <v>10</v>
      </c>
      <c r="I1557" s="18">
        <v>10</v>
      </c>
      <c r="J1557" s="39" t="s">
        <v>210</v>
      </c>
      <c r="K1557" s="3" t="s">
        <v>12</v>
      </c>
      <c r="L1557" s="3"/>
      <c r="M1557" s="3"/>
    </row>
    <row r="1558" spans="1:18" hidden="1" x14ac:dyDescent="0.2">
      <c r="A1558" s="3"/>
      <c r="B1558" s="19" t="s">
        <v>1225</v>
      </c>
      <c r="C1558" s="3"/>
      <c r="D1558" s="12" t="s">
        <v>534</v>
      </c>
      <c r="E1558" s="12" t="s">
        <v>535</v>
      </c>
      <c r="F1558" s="12" t="str">
        <f t="shared" si="42"/>
        <v>Mieczkowski Joey</v>
      </c>
      <c r="G1558" s="3">
        <v>721</v>
      </c>
      <c r="H1558" s="8" t="s">
        <v>10</v>
      </c>
      <c r="I1558" s="18">
        <v>10</v>
      </c>
      <c r="J1558" s="39" t="s">
        <v>153</v>
      </c>
      <c r="K1558" s="3" t="s">
        <v>12</v>
      </c>
      <c r="L1558" s="3"/>
      <c r="M1558" s="3"/>
    </row>
    <row r="1559" spans="1:18" hidden="1" x14ac:dyDescent="0.2">
      <c r="A1559" s="3"/>
      <c r="B1559" s="19" t="s">
        <v>1225</v>
      </c>
      <c r="C1559" s="3"/>
      <c r="D1559" s="12" t="s">
        <v>534</v>
      </c>
      <c r="E1559" s="12" t="s">
        <v>535</v>
      </c>
      <c r="F1559" s="12" t="str">
        <f t="shared" si="42"/>
        <v>Mieczkowski Joey</v>
      </c>
      <c r="G1559" s="3">
        <v>721</v>
      </c>
      <c r="H1559" s="8" t="s">
        <v>10</v>
      </c>
      <c r="I1559" s="18">
        <v>12</v>
      </c>
      <c r="J1559" s="39" t="s">
        <v>209</v>
      </c>
      <c r="K1559" s="3" t="s">
        <v>12</v>
      </c>
      <c r="L1559" s="3"/>
      <c r="M1559" s="3"/>
    </row>
    <row r="1560" spans="1:18" hidden="1" x14ac:dyDescent="0.2">
      <c r="A1560" s="3" t="s">
        <v>75</v>
      </c>
      <c r="B1560" s="3" t="s">
        <v>25</v>
      </c>
      <c r="C1560" s="3"/>
      <c r="D1560" s="3" t="s">
        <v>536</v>
      </c>
      <c r="E1560" s="3" t="s">
        <v>135</v>
      </c>
      <c r="F1560" s="12" t="str">
        <f t="shared" si="42"/>
        <v>Mills Stuart</v>
      </c>
      <c r="G1560" s="6">
        <v>721</v>
      </c>
      <c r="H1560" s="3" t="s">
        <v>10</v>
      </c>
      <c r="I1560" s="3">
        <v>9</v>
      </c>
      <c r="J1560" s="36" t="s">
        <v>55</v>
      </c>
      <c r="K1560" s="3" t="s">
        <v>78</v>
      </c>
      <c r="L1560" s="3"/>
      <c r="M1560" s="3"/>
    </row>
    <row r="1561" spans="1:18" hidden="1" x14ac:dyDescent="0.2">
      <c r="A1561" s="3" t="s">
        <v>98</v>
      </c>
      <c r="B1561" s="3" t="s">
        <v>98</v>
      </c>
      <c r="C1561" s="3"/>
      <c r="D1561" s="3" t="s">
        <v>536</v>
      </c>
      <c r="E1561" s="3" t="s">
        <v>135</v>
      </c>
      <c r="F1561" s="12" t="str">
        <f t="shared" si="42"/>
        <v>Mills Stuart</v>
      </c>
      <c r="G1561" s="6">
        <v>721</v>
      </c>
      <c r="H1561" s="7" t="s">
        <v>10</v>
      </c>
      <c r="I1561" s="3">
        <v>4</v>
      </c>
      <c r="J1561" s="36" t="s">
        <v>55</v>
      </c>
      <c r="K1561" s="3" t="s">
        <v>27</v>
      </c>
      <c r="L1561" s="3"/>
      <c r="M1561" s="3"/>
    </row>
    <row r="1562" spans="1:18" hidden="1" x14ac:dyDescent="0.2">
      <c r="A1562" s="3" t="s">
        <v>25</v>
      </c>
      <c r="B1562" s="3" t="s">
        <v>25</v>
      </c>
      <c r="C1562" s="3"/>
      <c r="D1562" s="3" t="s">
        <v>536</v>
      </c>
      <c r="E1562" s="3" t="s">
        <v>135</v>
      </c>
      <c r="F1562" s="12" t="str">
        <f t="shared" si="42"/>
        <v>Mills Stuart</v>
      </c>
      <c r="G1562" s="9">
        <v>721</v>
      </c>
      <c r="H1562" s="10" t="s">
        <v>10</v>
      </c>
      <c r="I1562" s="3">
        <v>2</v>
      </c>
      <c r="J1562" s="36" t="s">
        <v>68</v>
      </c>
      <c r="K1562" s="3"/>
      <c r="L1562" s="1"/>
      <c r="M1562" s="3"/>
    </row>
    <row r="1563" spans="1:18" hidden="1" x14ac:dyDescent="0.2">
      <c r="A1563" s="3" t="s">
        <v>14</v>
      </c>
      <c r="B1563" s="3" t="s">
        <v>14</v>
      </c>
      <c r="C1563" s="3"/>
      <c r="D1563" s="3" t="s">
        <v>536</v>
      </c>
      <c r="E1563" s="3" t="s">
        <v>135</v>
      </c>
      <c r="F1563" s="12" t="str">
        <f t="shared" si="42"/>
        <v>Mills Stuart</v>
      </c>
      <c r="G1563" s="3">
        <v>721</v>
      </c>
      <c r="H1563" s="8" t="s">
        <v>10</v>
      </c>
      <c r="I1563" s="3">
        <v>5</v>
      </c>
      <c r="J1563" s="36" t="s">
        <v>68</v>
      </c>
      <c r="K1563" s="3" t="s">
        <v>27</v>
      </c>
      <c r="L1563" s="3"/>
      <c r="M1563" s="3"/>
    </row>
    <row r="1564" spans="1:18" hidden="1" x14ac:dyDescent="0.2">
      <c r="A1564" s="3" t="s">
        <v>44</v>
      </c>
      <c r="B1564" s="19" t="s">
        <v>104</v>
      </c>
      <c r="C1564" s="3"/>
      <c r="D1564" s="3" t="s">
        <v>536</v>
      </c>
      <c r="E1564" s="3" t="s">
        <v>135</v>
      </c>
      <c r="F1564" s="12" t="str">
        <f t="shared" si="42"/>
        <v>Mills Stuart</v>
      </c>
      <c r="G1564" s="3">
        <v>721</v>
      </c>
      <c r="H1564" s="8" t="s">
        <v>10</v>
      </c>
      <c r="I1564" s="3">
        <v>1</v>
      </c>
      <c r="J1564" s="36" t="s">
        <v>68</v>
      </c>
      <c r="K1564" s="3" t="s">
        <v>27</v>
      </c>
      <c r="L1564" s="15"/>
      <c r="M1564" s="1"/>
    </row>
    <row r="1565" spans="1:18" x14ac:dyDescent="0.2">
      <c r="A1565" s="3"/>
      <c r="B1565" s="19" t="s">
        <v>25</v>
      </c>
      <c r="C1565" s="3"/>
      <c r="D1565" s="3" t="s">
        <v>196</v>
      </c>
      <c r="E1565" s="3" t="s">
        <v>198</v>
      </c>
      <c r="F1565" s="12" t="str">
        <f t="shared" si="42"/>
        <v>Clarke L</v>
      </c>
      <c r="G1565" s="3">
        <v>721</v>
      </c>
      <c r="H1565" s="8" t="s">
        <v>10</v>
      </c>
      <c r="I1565" s="3">
        <v>1</v>
      </c>
      <c r="J1565" s="36" t="s">
        <v>26</v>
      </c>
      <c r="K1565" s="3" t="s">
        <v>27</v>
      </c>
      <c r="L1565" s="3"/>
      <c r="M1565" s="3"/>
    </row>
    <row r="1566" spans="1:18" hidden="1" x14ac:dyDescent="0.2">
      <c r="A1566" s="3" t="s">
        <v>14</v>
      </c>
      <c r="B1566" s="3" t="s">
        <v>14</v>
      </c>
      <c r="C1566" s="3"/>
      <c r="D1566" s="3" t="s">
        <v>537</v>
      </c>
      <c r="E1566" s="3" t="s">
        <v>483</v>
      </c>
      <c r="F1566" s="12" t="str">
        <f t="shared" si="42"/>
        <v>Mitchell Colin</v>
      </c>
      <c r="G1566" s="3">
        <v>721</v>
      </c>
      <c r="H1566" s="8" t="s">
        <v>10</v>
      </c>
      <c r="I1566" s="3">
        <v>5</v>
      </c>
      <c r="J1566" s="36" t="s">
        <v>24</v>
      </c>
      <c r="K1566" s="3"/>
      <c r="L1566" s="3"/>
      <c r="M1566" s="3"/>
    </row>
    <row r="1567" spans="1:18" hidden="1" x14ac:dyDescent="0.2">
      <c r="A1567" s="3" t="s">
        <v>538</v>
      </c>
      <c r="B1567" s="19" t="s">
        <v>14</v>
      </c>
      <c r="C1567" s="8"/>
      <c r="D1567" s="3" t="s">
        <v>537</v>
      </c>
      <c r="E1567" s="3" t="s">
        <v>483</v>
      </c>
      <c r="F1567" s="12" t="str">
        <f t="shared" si="42"/>
        <v>Mitchell Colin</v>
      </c>
      <c r="G1567" s="6">
        <v>721</v>
      </c>
      <c r="H1567" s="7" t="s">
        <v>10</v>
      </c>
      <c r="I1567" s="8">
        <v>1</v>
      </c>
      <c r="J1567" s="36" t="s">
        <v>30</v>
      </c>
      <c r="K1567" s="3"/>
      <c r="L1567" s="3"/>
      <c r="M1567" s="3"/>
    </row>
    <row r="1568" spans="1:18" x14ac:dyDescent="0.2">
      <c r="A1568" s="3"/>
      <c r="B1568" s="19" t="s">
        <v>25</v>
      </c>
      <c r="C1568" s="3"/>
      <c r="D1568" s="3" t="s">
        <v>256</v>
      </c>
      <c r="E1568" s="3" t="s">
        <v>257</v>
      </c>
      <c r="F1568" s="12" t="str">
        <f t="shared" si="42"/>
        <v>Di Florio Damon</v>
      </c>
      <c r="G1568" s="3">
        <v>721</v>
      </c>
      <c r="H1568" s="8" t="s">
        <v>10</v>
      </c>
      <c r="I1568" s="3">
        <v>1</v>
      </c>
      <c r="J1568" s="36" t="s">
        <v>26</v>
      </c>
      <c r="K1568" s="3" t="s">
        <v>27</v>
      </c>
      <c r="L1568" s="3"/>
      <c r="M1568" s="3"/>
    </row>
    <row r="1569" spans="1:13" hidden="1" x14ac:dyDescent="0.2">
      <c r="A1569" s="3" t="s">
        <v>110</v>
      </c>
      <c r="B1569" s="19" t="s">
        <v>14</v>
      </c>
      <c r="C1569" s="3">
        <v>572773</v>
      </c>
      <c r="D1569" s="3" t="s">
        <v>537</v>
      </c>
      <c r="E1569" s="3" t="s">
        <v>170</v>
      </c>
      <c r="F1569" s="12" t="str">
        <f t="shared" si="42"/>
        <v>Mitchell David</v>
      </c>
      <c r="G1569" s="9">
        <v>721</v>
      </c>
      <c r="H1569" s="10" t="s">
        <v>10</v>
      </c>
      <c r="I1569" s="3">
        <v>6</v>
      </c>
      <c r="J1569" s="36" t="s">
        <v>11</v>
      </c>
      <c r="K1569" s="3"/>
      <c r="L1569" s="3"/>
      <c r="M1569" s="3"/>
    </row>
    <row r="1570" spans="1:13" hidden="1" x14ac:dyDescent="0.2">
      <c r="A1570" s="3"/>
      <c r="B1570" s="19" t="s">
        <v>104</v>
      </c>
      <c r="C1570" s="3">
        <v>572773</v>
      </c>
      <c r="D1570" s="8" t="s">
        <v>537</v>
      </c>
      <c r="E1570" s="8" t="s">
        <v>170</v>
      </c>
      <c r="F1570" s="12" t="str">
        <f t="shared" si="42"/>
        <v>Mitchell David</v>
      </c>
      <c r="G1570" s="3">
        <v>721</v>
      </c>
      <c r="H1570" s="8" t="s">
        <v>10</v>
      </c>
      <c r="I1570" s="3">
        <v>3</v>
      </c>
      <c r="J1570" s="36" t="s">
        <v>11</v>
      </c>
      <c r="K1570" s="3" t="s">
        <v>27</v>
      </c>
      <c r="L1570" s="3"/>
      <c r="M1570" s="3"/>
    </row>
    <row r="1571" spans="1:13" hidden="1" x14ac:dyDescent="0.2">
      <c r="A1571" s="3"/>
      <c r="B1571" s="19" t="s">
        <v>14</v>
      </c>
      <c r="C1571" s="3">
        <v>572773</v>
      </c>
      <c r="D1571" s="3" t="s">
        <v>537</v>
      </c>
      <c r="E1571" s="3" t="s">
        <v>170</v>
      </c>
      <c r="F1571" s="12" t="str">
        <f t="shared" si="42"/>
        <v>Mitchell David</v>
      </c>
      <c r="G1571" s="3">
        <v>721</v>
      </c>
      <c r="H1571" s="8" t="s">
        <v>10</v>
      </c>
      <c r="I1571" s="3">
        <v>4</v>
      </c>
      <c r="J1571" s="39" t="s">
        <v>22</v>
      </c>
      <c r="K1571" s="3" t="s">
        <v>23</v>
      </c>
      <c r="L1571" s="3"/>
      <c r="M1571" s="3"/>
    </row>
    <row r="1572" spans="1:13" hidden="1" x14ac:dyDescent="0.2">
      <c r="A1572" s="3"/>
      <c r="B1572" s="19" t="s">
        <v>14</v>
      </c>
      <c r="C1572" s="3">
        <v>572773</v>
      </c>
      <c r="D1572" s="3" t="s">
        <v>537</v>
      </c>
      <c r="E1572" s="3" t="s">
        <v>170</v>
      </c>
      <c r="F1572" s="12" t="str">
        <f t="shared" si="42"/>
        <v>Mitchell David</v>
      </c>
      <c r="G1572" s="6">
        <v>721</v>
      </c>
      <c r="H1572" s="3" t="s">
        <v>10</v>
      </c>
      <c r="I1572" s="3">
        <v>0</v>
      </c>
      <c r="J1572" s="39" t="s">
        <v>22</v>
      </c>
      <c r="K1572" s="3" t="s">
        <v>23</v>
      </c>
      <c r="L1572" s="3"/>
      <c r="M1572" s="3"/>
    </row>
    <row r="1573" spans="1:13" hidden="1" x14ac:dyDescent="0.2">
      <c r="A1573" s="3" t="s">
        <v>539</v>
      </c>
      <c r="B1573" s="19" t="s">
        <v>14</v>
      </c>
      <c r="C1573" s="3">
        <v>572773</v>
      </c>
      <c r="D1573" s="3" t="s">
        <v>537</v>
      </c>
      <c r="E1573" s="3" t="s">
        <v>170</v>
      </c>
      <c r="F1573" s="12" t="str">
        <f t="shared" si="42"/>
        <v>Mitchell David</v>
      </c>
      <c r="G1573" s="3">
        <v>721</v>
      </c>
      <c r="H1573" s="8" t="s">
        <v>10</v>
      </c>
      <c r="I1573" s="8">
        <v>1</v>
      </c>
      <c r="J1573" s="36" t="s">
        <v>30</v>
      </c>
      <c r="K1573" s="3"/>
      <c r="L1573" s="3"/>
      <c r="M1573" s="3"/>
    </row>
    <row r="1574" spans="1:13" hidden="1" x14ac:dyDescent="0.2">
      <c r="A1574" s="3" t="s">
        <v>111</v>
      </c>
      <c r="B1574" s="19" t="s">
        <v>104</v>
      </c>
      <c r="C1574" s="3">
        <v>572773</v>
      </c>
      <c r="D1574" s="3" t="s">
        <v>537</v>
      </c>
      <c r="E1574" s="3" t="s">
        <v>170</v>
      </c>
      <c r="F1574" s="12" t="str">
        <f t="shared" ref="F1574:F1605" si="43">D1574&amp;" "&amp;E1574</f>
        <v>Mitchell David</v>
      </c>
      <c r="G1574" s="3">
        <v>721</v>
      </c>
      <c r="H1574" s="8" t="s">
        <v>10</v>
      </c>
      <c r="I1574" s="8">
        <v>2</v>
      </c>
      <c r="J1574" s="36" t="s">
        <v>30</v>
      </c>
      <c r="K1574" s="3"/>
      <c r="L1574" s="3"/>
      <c r="M1574" s="3"/>
    </row>
    <row r="1575" spans="1:13" hidden="1" x14ac:dyDescent="0.2">
      <c r="A1575" s="16" t="s">
        <v>102</v>
      </c>
      <c r="B1575" s="3" t="s">
        <v>103</v>
      </c>
      <c r="C1575" s="3">
        <v>572773</v>
      </c>
      <c r="D1575" s="3" t="s">
        <v>537</v>
      </c>
      <c r="E1575" s="3" t="s">
        <v>170</v>
      </c>
      <c r="F1575" s="12" t="str">
        <f t="shared" si="43"/>
        <v>Mitchell David</v>
      </c>
      <c r="G1575" s="9">
        <v>721</v>
      </c>
      <c r="H1575" s="10" t="s">
        <v>10</v>
      </c>
      <c r="I1575" s="8">
        <v>7</v>
      </c>
      <c r="J1575" s="36" t="s">
        <v>30</v>
      </c>
      <c r="K1575" s="3"/>
      <c r="L1575" s="3"/>
      <c r="M1575" s="3"/>
    </row>
    <row r="1576" spans="1:13" hidden="1" x14ac:dyDescent="0.2">
      <c r="A1576" s="3"/>
      <c r="B1576" s="22" t="s">
        <v>104</v>
      </c>
      <c r="C1576" s="3">
        <v>572773</v>
      </c>
      <c r="D1576" s="3" t="s">
        <v>537</v>
      </c>
      <c r="E1576" s="3" t="s">
        <v>170</v>
      </c>
      <c r="F1576" s="12" t="str">
        <f t="shared" si="43"/>
        <v>Mitchell David</v>
      </c>
      <c r="G1576" s="3">
        <v>721</v>
      </c>
      <c r="H1576" s="8" t="s">
        <v>10</v>
      </c>
      <c r="I1576" s="3">
        <v>3</v>
      </c>
      <c r="J1576" s="36" t="s">
        <v>105</v>
      </c>
      <c r="K1576" s="3"/>
      <c r="L1576" s="3"/>
      <c r="M1576" s="3"/>
    </row>
    <row r="1577" spans="1:13" hidden="1" x14ac:dyDescent="0.2">
      <c r="A1577" s="3"/>
      <c r="B1577" s="3" t="s">
        <v>103</v>
      </c>
      <c r="C1577" s="3">
        <v>572773</v>
      </c>
      <c r="D1577" s="3" t="s">
        <v>537</v>
      </c>
      <c r="E1577" s="3" t="s">
        <v>170</v>
      </c>
      <c r="F1577" s="12" t="str">
        <f t="shared" si="43"/>
        <v>Mitchell David</v>
      </c>
      <c r="G1577" s="3">
        <v>721</v>
      </c>
      <c r="H1577" s="8" t="s">
        <v>10</v>
      </c>
      <c r="I1577" s="3">
        <v>8</v>
      </c>
      <c r="J1577" s="36" t="s">
        <v>105</v>
      </c>
      <c r="K1577" s="3"/>
      <c r="L1577" s="15"/>
      <c r="M1577" s="1"/>
    </row>
    <row r="1578" spans="1:13" hidden="1" x14ac:dyDescent="0.2">
      <c r="A1578" s="3" t="s">
        <v>36</v>
      </c>
      <c r="B1578" s="3" t="s">
        <v>103</v>
      </c>
      <c r="C1578" s="3">
        <v>572773</v>
      </c>
      <c r="D1578" s="8" t="s">
        <v>537</v>
      </c>
      <c r="E1578" s="8" t="s">
        <v>170</v>
      </c>
      <c r="F1578" s="12" t="str">
        <f t="shared" si="43"/>
        <v>Mitchell David</v>
      </c>
      <c r="G1578" s="3">
        <v>721</v>
      </c>
      <c r="H1578" s="8" t="s">
        <v>10</v>
      </c>
      <c r="I1578" s="3">
        <v>8</v>
      </c>
      <c r="J1578" s="36" t="s">
        <v>28</v>
      </c>
      <c r="K1578" s="3"/>
      <c r="L1578" s="15"/>
      <c r="M1578" s="1"/>
    </row>
    <row r="1579" spans="1:13" hidden="1" x14ac:dyDescent="0.2">
      <c r="A1579" s="3" t="s">
        <v>19</v>
      </c>
      <c r="B1579" s="19" t="s">
        <v>14</v>
      </c>
      <c r="C1579" s="3">
        <v>572773</v>
      </c>
      <c r="D1579" s="8" t="s">
        <v>537</v>
      </c>
      <c r="E1579" s="8" t="s">
        <v>170</v>
      </c>
      <c r="F1579" s="12" t="str">
        <f t="shared" si="43"/>
        <v>Mitchell David</v>
      </c>
      <c r="G1579" s="3">
        <v>721</v>
      </c>
      <c r="H1579" s="8" t="s">
        <v>10</v>
      </c>
      <c r="I1579" s="3">
        <v>1</v>
      </c>
      <c r="J1579" s="36" t="s">
        <v>34</v>
      </c>
      <c r="K1579" s="3"/>
      <c r="L1579" s="3"/>
      <c r="M1579" s="1"/>
    </row>
    <row r="1580" spans="1:13" hidden="1" x14ac:dyDescent="0.2">
      <c r="A1580" s="3" t="s">
        <v>43</v>
      </c>
      <c r="B1580" s="19" t="s">
        <v>104</v>
      </c>
      <c r="C1580" s="3">
        <v>572773</v>
      </c>
      <c r="D1580" s="8" t="s">
        <v>537</v>
      </c>
      <c r="E1580" s="8" t="s">
        <v>170</v>
      </c>
      <c r="F1580" s="12" t="str">
        <f t="shared" si="43"/>
        <v>Mitchell David</v>
      </c>
      <c r="G1580" s="3">
        <v>721</v>
      </c>
      <c r="H1580" s="8" t="s">
        <v>10</v>
      </c>
      <c r="I1580" s="3">
        <v>6</v>
      </c>
      <c r="J1580" s="36" t="s">
        <v>34</v>
      </c>
      <c r="K1580" s="3"/>
      <c r="L1580" s="3"/>
      <c r="M1580" s="3"/>
    </row>
    <row r="1581" spans="1:13" hidden="1" x14ac:dyDescent="0.2">
      <c r="A1581" s="3" t="s">
        <v>36</v>
      </c>
      <c r="B1581" s="3" t="s">
        <v>103</v>
      </c>
      <c r="C1581" s="3">
        <v>572773</v>
      </c>
      <c r="D1581" s="8" t="s">
        <v>537</v>
      </c>
      <c r="E1581" s="8" t="s">
        <v>170</v>
      </c>
      <c r="F1581" s="12" t="str">
        <f t="shared" si="43"/>
        <v>Mitchell David</v>
      </c>
      <c r="G1581" s="3">
        <v>721</v>
      </c>
      <c r="H1581" s="8" t="s">
        <v>10</v>
      </c>
      <c r="I1581" s="3">
        <v>2</v>
      </c>
      <c r="J1581" s="36" t="s">
        <v>34</v>
      </c>
      <c r="K1581" s="3"/>
      <c r="L1581" s="15"/>
      <c r="M1581" s="3"/>
    </row>
    <row r="1582" spans="1:13" hidden="1" x14ac:dyDescent="0.2">
      <c r="A1582" s="3" t="s">
        <v>31</v>
      </c>
      <c r="B1582" s="19" t="s">
        <v>1225</v>
      </c>
      <c r="C1582" s="3">
        <v>572773</v>
      </c>
      <c r="D1582" s="8" t="s">
        <v>537</v>
      </c>
      <c r="E1582" s="8" t="s">
        <v>170</v>
      </c>
      <c r="F1582" s="12" t="str">
        <f t="shared" si="43"/>
        <v>Mitchell David</v>
      </c>
      <c r="G1582" s="3">
        <v>721</v>
      </c>
      <c r="H1582" s="8" t="s">
        <v>10</v>
      </c>
      <c r="I1582" s="3">
        <v>2</v>
      </c>
      <c r="J1582" s="36" t="s">
        <v>34</v>
      </c>
      <c r="K1582" s="3"/>
      <c r="L1582" s="3"/>
      <c r="M1582" s="3"/>
    </row>
    <row r="1583" spans="1:13" hidden="1" x14ac:dyDescent="0.2">
      <c r="A1583" s="3" t="s">
        <v>45</v>
      </c>
      <c r="B1583" s="19" t="s">
        <v>104</v>
      </c>
      <c r="C1583" s="3">
        <v>572773</v>
      </c>
      <c r="D1583" s="8" t="s">
        <v>537</v>
      </c>
      <c r="E1583" s="8" t="s">
        <v>170</v>
      </c>
      <c r="F1583" s="12" t="str">
        <f t="shared" si="43"/>
        <v>Mitchell David</v>
      </c>
      <c r="G1583" s="3">
        <v>721</v>
      </c>
      <c r="H1583" s="8" t="s">
        <v>10</v>
      </c>
      <c r="I1583" s="3">
        <v>13</v>
      </c>
      <c r="J1583" s="36" t="s">
        <v>35</v>
      </c>
      <c r="K1583" s="3"/>
      <c r="L1583" s="3"/>
      <c r="M1583" s="3"/>
    </row>
    <row r="1584" spans="1:13" hidden="1" x14ac:dyDescent="0.2">
      <c r="A1584" s="3" t="s">
        <v>36</v>
      </c>
      <c r="B1584" s="3" t="s">
        <v>103</v>
      </c>
      <c r="C1584" s="3">
        <v>572773</v>
      </c>
      <c r="D1584" s="8" t="s">
        <v>537</v>
      </c>
      <c r="E1584" s="8" t="s">
        <v>170</v>
      </c>
      <c r="F1584" s="12" t="str">
        <f t="shared" si="43"/>
        <v>Mitchell David</v>
      </c>
      <c r="G1584" s="3">
        <v>721</v>
      </c>
      <c r="H1584" s="8" t="s">
        <v>10</v>
      </c>
      <c r="I1584" s="3">
        <v>2</v>
      </c>
      <c r="J1584" s="36" t="s">
        <v>35</v>
      </c>
      <c r="K1584" s="3"/>
      <c r="L1584" s="3"/>
      <c r="M1584" s="3"/>
    </row>
    <row r="1585" spans="1:13" hidden="1" x14ac:dyDescent="0.2">
      <c r="A1585" s="3" t="s">
        <v>13</v>
      </c>
      <c r="B1585" s="19" t="s">
        <v>14</v>
      </c>
      <c r="C1585" s="3">
        <v>572773</v>
      </c>
      <c r="D1585" s="10" t="s">
        <v>537</v>
      </c>
      <c r="E1585" s="10" t="s">
        <v>170</v>
      </c>
      <c r="F1585" s="12" t="str">
        <f t="shared" si="43"/>
        <v>Mitchell David</v>
      </c>
      <c r="G1585" s="9">
        <v>721</v>
      </c>
      <c r="H1585" s="10" t="s">
        <v>10</v>
      </c>
      <c r="I1585" s="9">
        <v>1</v>
      </c>
      <c r="J1585" s="37" t="s">
        <v>18</v>
      </c>
      <c r="K1585" s="3"/>
      <c r="L1585" s="1"/>
      <c r="M1585" s="1"/>
    </row>
    <row r="1586" spans="1:13" hidden="1" x14ac:dyDescent="0.2">
      <c r="A1586" s="3" t="s">
        <v>58</v>
      </c>
      <c r="B1586" s="19" t="s">
        <v>104</v>
      </c>
      <c r="C1586" s="6">
        <v>572773</v>
      </c>
      <c r="D1586" s="7" t="s">
        <v>537</v>
      </c>
      <c r="E1586" s="7" t="s">
        <v>170</v>
      </c>
      <c r="F1586" s="12" t="str">
        <f t="shared" si="43"/>
        <v>Mitchell David</v>
      </c>
      <c r="G1586" s="9">
        <v>721</v>
      </c>
      <c r="H1586" s="10" t="s">
        <v>10</v>
      </c>
      <c r="I1586" s="6">
        <v>12</v>
      </c>
      <c r="J1586" s="36" t="s">
        <v>17</v>
      </c>
      <c r="K1586" s="3"/>
      <c r="L1586" s="3"/>
      <c r="M1586" s="3"/>
    </row>
    <row r="1587" spans="1:13" hidden="1" x14ac:dyDescent="0.2">
      <c r="A1587" s="3" t="s">
        <v>60</v>
      </c>
      <c r="B1587" s="3" t="s">
        <v>103</v>
      </c>
      <c r="C1587" s="3">
        <v>572773</v>
      </c>
      <c r="D1587" s="7" t="s">
        <v>537</v>
      </c>
      <c r="E1587" s="7" t="s">
        <v>170</v>
      </c>
      <c r="F1587" s="12" t="str">
        <f t="shared" si="43"/>
        <v>Mitchell David</v>
      </c>
      <c r="G1587" s="3">
        <v>721</v>
      </c>
      <c r="H1587" s="8" t="s">
        <v>10</v>
      </c>
      <c r="I1587" s="6">
        <v>2</v>
      </c>
      <c r="J1587" s="36" t="s">
        <v>17</v>
      </c>
      <c r="K1587" s="3"/>
      <c r="L1587" s="3"/>
      <c r="M1587" s="3"/>
    </row>
    <row r="1588" spans="1:13" hidden="1" x14ac:dyDescent="0.2">
      <c r="A1588" s="1" t="s">
        <v>58</v>
      </c>
      <c r="B1588" s="19" t="s">
        <v>104</v>
      </c>
      <c r="C1588" s="3">
        <v>572773</v>
      </c>
      <c r="D1588" s="2" t="s">
        <v>537</v>
      </c>
      <c r="E1588" s="3" t="s">
        <v>170</v>
      </c>
      <c r="F1588" s="12" t="str">
        <f t="shared" si="43"/>
        <v>Mitchell David</v>
      </c>
      <c r="G1588" s="9">
        <v>721</v>
      </c>
      <c r="H1588" s="10" t="s">
        <v>10</v>
      </c>
      <c r="I1588" s="1">
        <v>7</v>
      </c>
      <c r="J1588" s="40" t="s">
        <v>62</v>
      </c>
      <c r="K1588" s="1"/>
      <c r="L1588" s="3"/>
      <c r="M1588" s="3"/>
    </row>
    <row r="1589" spans="1:13" hidden="1" x14ac:dyDescent="0.2">
      <c r="A1589" s="31" t="s">
        <v>1268</v>
      </c>
      <c r="B1589" s="4" t="s">
        <v>14</v>
      </c>
      <c r="C1589" s="32">
        <v>572773</v>
      </c>
      <c r="D1589" s="33" t="s">
        <v>537</v>
      </c>
      <c r="E1589" s="3" t="s">
        <v>170</v>
      </c>
      <c r="F1589" s="12" t="str">
        <f t="shared" si="43"/>
        <v>Mitchell David</v>
      </c>
      <c r="G1589" s="32">
        <v>721</v>
      </c>
      <c r="H1589" s="33" t="s">
        <v>10</v>
      </c>
      <c r="I1589" s="32">
        <v>2</v>
      </c>
      <c r="J1589" s="38" t="s">
        <v>1324</v>
      </c>
      <c r="K1589" s="32"/>
      <c r="L1589" s="3"/>
      <c r="M1589" s="3"/>
    </row>
    <row r="1590" spans="1:13" hidden="1" x14ac:dyDescent="0.2">
      <c r="A1590" s="31" t="s">
        <v>1267</v>
      </c>
      <c r="B1590" s="19" t="s">
        <v>104</v>
      </c>
      <c r="C1590" s="32">
        <v>572773</v>
      </c>
      <c r="D1590" s="33" t="s">
        <v>537</v>
      </c>
      <c r="E1590" s="3" t="s">
        <v>170</v>
      </c>
      <c r="F1590" s="12" t="str">
        <f t="shared" si="43"/>
        <v>Mitchell David</v>
      </c>
      <c r="G1590" s="32">
        <v>721</v>
      </c>
      <c r="H1590" s="33" t="s">
        <v>10</v>
      </c>
      <c r="I1590" s="32">
        <v>4</v>
      </c>
      <c r="J1590" s="38" t="s">
        <v>1324</v>
      </c>
      <c r="K1590" s="32"/>
      <c r="L1590" s="3"/>
      <c r="M1590" s="3"/>
    </row>
    <row r="1591" spans="1:13" x14ac:dyDescent="0.2">
      <c r="A1591" s="3"/>
      <c r="B1591" s="19" t="s">
        <v>25</v>
      </c>
      <c r="C1591" s="6">
        <v>572740</v>
      </c>
      <c r="D1591" s="3" t="s">
        <v>262</v>
      </c>
      <c r="E1591" s="3" t="s">
        <v>138</v>
      </c>
      <c r="F1591" s="12" t="str">
        <f t="shared" si="43"/>
        <v>Dunn James</v>
      </c>
      <c r="G1591" s="9">
        <v>721</v>
      </c>
      <c r="H1591" s="10" t="s">
        <v>10</v>
      </c>
      <c r="I1591" s="3">
        <v>1</v>
      </c>
      <c r="J1591" s="36" t="s">
        <v>26</v>
      </c>
      <c r="K1591" s="3" t="s">
        <v>27</v>
      </c>
      <c r="L1591" s="3"/>
      <c r="M1591" s="3"/>
    </row>
    <row r="1592" spans="1:13" hidden="1" x14ac:dyDescent="0.2">
      <c r="A1592" s="3" t="s">
        <v>110</v>
      </c>
      <c r="B1592" s="19" t="s">
        <v>14</v>
      </c>
      <c r="C1592" s="3"/>
      <c r="D1592" s="3" t="s">
        <v>537</v>
      </c>
      <c r="E1592" s="3" t="s">
        <v>251</v>
      </c>
      <c r="F1592" s="12" t="str">
        <f t="shared" si="43"/>
        <v>Mitchell J</v>
      </c>
      <c r="G1592" s="6">
        <v>721</v>
      </c>
      <c r="H1592" s="7" t="s">
        <v>10</v>
      </c>
      <c r="I1592" s="3">
        <v>5</v>
      </c>
      <c r="J1592" s="36" t="s">
        <v>11</v>
      </c>
      <c r="K1592" s="3"/>
      <c r="L1592" s="3"/>
      <c r="M1592" s="3"/>
    </row>
    <row r="1593" spans="1:13" hidden="1" x14ac:dyDescent="0.2">
      <c r="A1593" s="3"/>
      <c r="B1593" s="19" t="s">
        <v>14</v>
      </c>
      <c r="C1593" s="3"/>
      <c r="D1593" s="3" t="s">
        <v>537</v>
      </c>
      <c r="E1593" s="3" t="s">
        <v>251</v>
      </c>
      <c r="F1593" s="12" t="str">
        <f t="shared" si="43"/>
        <v>Mitchell J</v>
      </c>
      <c r="G1593" s="3">
        <v>721</v>
      </c>
      <c r="H1593" s="8" t="s">
        <v>10</v>
      </c>
      <c r="I1593" s="3">
        <v>0</v>
      </c>
      <c r="J1593" s="39" t="s">
        <v>22</v>
      </c>
      <c r="K1593" s="3" t="s">
        <v>23</v>
      </c>
      <c r="L1593" s="3"/>
      <c r="M1593" s="3"/>
    </row>
    <row r="1594" spans="1:13" x14ac:dyDescent="0.2">
      <c r="A1594" s="3"/>
      <c r="B1594" s="19" t="s">
        <v>25</v>
      </c>
      <c r="C1594" s="3"/>
      <c r="D1594" s="3" t="s">
        <v>326</v>
      </c>
      <c r="E1594" s="3" t="s">
        <v>327</v>
      </c>
      <c r="F1594" s="12" t="str">
        <f t="shared" si="43"/>
        <v>Grose Jeff</v>
      </c>
      <c r="G1594" s="3">
        <v>721</v>
      </c>
      <c r="H1594" s="8" t="s">
        <v>10</v>
      </c>
      <c r="I1594" s="3">
        <v>3</v>
      </c>
      <c r="J1594" s="36" t="s">
        <v>26</v>
      </c>
      <c r="K1594" s="3" t="s">
        <v>27</v>
      </c>
      <c r="L1594" s="3"/>
      <c r="M1594" s="3"/>
    </row>
    <row r="1595" spans="1:13" x14ac:dyDescent="0.2">
      <c r="A1595" s="3"/>
      <c r="B1595" s="19" t="s">
        <v>25</v>
      </c>
      <c r="C1595" s="9">
        <v>909363</v>
      </c>
      <c r="D1595" s="3" t="s">
        <v>326</v>
      </c>
      <c r="E1595" s="3" t="s">
        <v>193</v>
      </c>
      <c r="F1595" s="12" t="str">
        <f t="shared" si="43"/>
        <v>Grose Sam</v>
      </c>
      <c r="G1595" s="3">
        <v>721</v>
      </c>
      <c r="H1595" s="8" t="s">
        <v>10</v>
      </c>
      <c r="I1595" s="3">
        <v>1</v>
      </c>
      <c r="J1595" s="36" t="s">
        <v>26</v>
      </c>
      <c r="K1595" s="3" t="s">
        <v>27</v>
      </c>
      <c r="L1595" s="3"/>
      <c r="M1595" s="3"/>
    </row>
    <row r="1596" spans="1:13" hidden="1" x14ac:dyDescent="0.2">
      <c r="A1596" s="3" t="s">
        <v>14</v>
      </c>
      <c r="B1596" s="3" t="s">
        <v>14</v>
      </c>
      <c r="C1596" s="3">
        <v>572772</v>
      </c>
      <c r="D1596" s="3" t="s">
        <v>537</v>
      </c>
      <c r="E1596" s="3" t="s">
        <v>263</v>
      </c>
      <c r="F1596" s="12" t="str">
        <f t="shared" si="43"/>
        <v>Mitchell Peter</v>
      </c>
      <c r="G1596" s="3">
        <v>721</v>
      </c>
      <c r="H1596" s="8" t="s">
        <v>10</v>
      </c>
      <c r="I1596" s="3">
        <v>5</v>
      </c>
      <c r="J1596" s="36" t="s">
        <v>24</v>
      </c>
      <c r="K1596" s="3"/>
      <c r="L1596" s="3"/>
      <c r="M1596" s="3"/>
    </row>
    <row r="1597" spans="1:13" hidden="1" x14ac:dyDescent="0.2">
      <c r="A1597" s="3" t="s">
        <v>44</v>
      </c>
      <c r="B1597" s="19" t="s">
        <v>104</v>
      </c>
      <c r="C1597" s="3">
        <v>572772</v>
      </c>
      <c r="D1597" s="3" t="s">
        <v>537</v>
      </c>
      <c r="E1597" s="3" t="s">
        <v>263</v>
      </c>
      <c r="F1597" s="12" t="str">
        <f t="shared" si="43"/>
        <v>Mitchell Peter</v>
      </c>
      <c r="G1597" s="3">
        <v>721</v>
      </c>
      <c r="H1597" s="8" t="s">
        <v>10</v>
      </c>
      <c r="I1597" s="3">
        <v>8</v>
      </c>
      <c r="J1597" s="36" t="s">
        <v>24</v>
      </c>
      <c r="K1597" s="3"/>
      <c r="L1597" s="3"/>
      <c r="M1597" s="3"/>
    </row>
    <row r="1598" spans="1:13" hidden="1" x14ac:dyDescent="0.2">
      <c r="A1598" s="3" t="s">
        <v>110</v>
      </c>
      <c r="B1598" s="19" t="s">
        <v>14</v>
      </c>
      <c r="C1598" s="3">
        <v>572772</v>
      </c>
      <c r="D1598" s="3" t="s">
        <v>537</v>
      </c>
      <c r="E1598" s="3" t="s">
        <v>263</v>
      </c>
      <c r="F1598" s="12" t="str">
        <f t="shared" si="43"/>
        <v>Mitchell Peter</v>
      </c>
      <c r="G1598" s="3">
        <v>721</v>
      </c>
      <c r="H1598" s="8" t="s">
        <v>10</v>
      </c>
      <c r="I1598" s="3">
        <v>1</v>
      </c>
      <c r="J1598" s="36" t="s">
        <v>11</v>
      </c>
      <c r="K1598" s="3"/>
      <c r="L1598" s="3"/>
      <c r="M1598" s="3"/>
    </row>
    <row r="1599" spans="1:13" hidden="1" x14ac:dyDescent="0.2">
      <c r="A1599" s="3"/>
      <c r="B1599" s="3" t="s">
        <v>103</v>
      </c>
      <c r="C1599" s="3">
        <v>572772</v>
      </c>
      <c r="D1599" s="3" t="s">
        <v>537</v>
      </c>
      <c r="E1599" s="3" t="s">
        <v>263</v>
      </c>
      <c r="F1599" s="12" t="str">
        <f t="shared" si="43"/>
        <v>Mitchell Peter</v>
      </c>
      <c r="G1599" s="3">
        <v>721</v>
      </c>
      <c r="H1599" s="8" t="s">
        <v>10</v>
      </c>
      <c r="I1599" s="3">
        <v>3</v>
      </c>
      <c r="J1599" s="36" t="s">
        <v>11</v>
      </c>
      <c r="K1599" s="3" t="s">
        <v>27</v>
      </c>
      <c r="L1599" s="3"/>
      <c r="M1599" s="3"/>
    </row>
    <row r="1600" spans="1:13" hidden="1" x14ac:dyDescent="0.2">
      <c r="A1600" s="3"/>
      <c r="B1600" s="19" t="s">
        <v>14</v>
      </c>
      <c r="C1600" s="3">
        <v>572772</v>
      </c>
      <c r="D1600" s="3" t="s">
        <v>537</v>
      </c>
      <c r="E1600" s="3" t="s">
        <v>263</v>
      </c>
      <c r="F1600" s="12" t="str">
        <f t="shared" si="43"/>
        <v>Mitchell Peter</v>
      </c>
      <c r="G1600" s="3">
        <v>721</v>
      </c>
      <c r="H1600" s="8" t="s">
        <v>10</v>
      </c>
      <c r="I1600" s="3">
        <v>0</v>
      </c>
      <c r="J1600" s="39" t="s">
        <v>22</v>
      </c>
      <c r="K1600" s="3" t="s">
        <v>23</v>
      </c>
      <c r="L1600" s="3"/>
      <c r="M1600" s="3"/>
    </row>
    <row r="1601" spans="1:13" hidden="1" x14ac:dyDescent="0.2">
      <c r="A1601" s="3" t="s">
        <v>540</v>
      </c>
      <c r="B1601" s="19" t="s">
        <v>14</v>
      </c>
      <c r="C1601" s="3">
        <v>572774</v>
      </c>
      <c r="D1601" s="8" t="s">
        <v>537</v>
      </c>
      <c r="E1601" s="8" t="s">
        <v>263</v>
      </c>
      <c r="F1601" s="12" t="str">
        <f t="shared" si="43"/>
        <v>Mitchell Peter</v>
      </c>
      <c r="G1601" s="3">
        <v>721</v>
      </c>
      <c r="H1601" s="8" t="s">
        <v>10</v>
      </c>
      <c r="I1601" s="8">
        <v>2</v>
      </c>
      <c r="J1601" s="36" t="s">
        <v>30</v>
      </c>
      <c r="K1601" s="3"/>
      <c r="L1601" s="3"/>
      <c r="M1601" s="3"/>
    </row>
    <row r="1602" spans="1:13" hidden="1" x14ac:dyDescent="0.2">
      <c r="A1602" s="16" t="s">
        <v>102</v>
      </c>
      <c r="B1602" s="3" t="s">
        <v>103</v>
      </c>
      <c r="C1602" s="3">
        <v>572772</v>
      </c>
      <c r="D1602" s="8" t="s">
        <v>537</v>
      </c>
      <c r="E1602" s="8" t="s">
        <v>263</v>
      </c>
      <c r="F1602" s="12" t="str">
        <f t="shared" si="43"/>
        <v>Mitchell Peter</v>
      </c>
      <c r="G1602" s="3">
        <v>721</v>
      </c>
      <c r="H1602" s="8" t="s">
        <v>10</v>
      </c>
      <c r="I1602" s="8">
        <v>8</v>
      </c>
      <c r="J1602" s="36" t="s">
        <v>30</v>
      </c>
      <c r="K1602" s="3"/>
      <c r="L1602" s="3"/>
      <c r="M1602" s="3"/>
    </row>
    <row r="1603" spans="1:13" hidden="1" x14ac:dyDescent="0.2">
      <c r="A1603" s="3"/>
      <c r="B1603" s="3" t="s">
        <v>25</v>
      </c>
      <c r="C1603" s="3">
        <v>572773</v>
      </c>
      <c r="D1603" s="8" t="s">
        <v>537</v>
      </c>
      <c r="E1603" s="8" t="s">
        <v>263</v>
      </c>
      <c r="F1603" s="12" t="str">
        <f t="shared" si="43"/>
        <v>Mitchell Peter</v>
      </c>
      <c r="G1603" s="3">
        <v>721</v>
      </c>
      <c r="H1603" s="8" t="s">
        <v>10</v>
      </c>
      <c r="I1603" s="3">
        <v>2</v>
      </c>
      <c r="J1603" s="36" t="s">
        <v>105</v>
      </c>
      <c r="K1603" s="3"/>
      <c r="L1603" s="3"/>
      <c r="M1603" s="3"/>
    </row>
    <row r="1604" spans="1:13" hidden="1" x14ac:dyDescent="0.2">
      <c r="A1604" s="3"/>
      <c r="B1604" s="3" t="s">
        <v>103</v>
      </c>
      <c r="C1604" s="3">
        <v>572772</v>
      </c>
      <c r="D1604" s="3" t="s">
        <v>537</v>
      </c>
      <c r="E1604" s="3" t="s">
        <v>263</v>
      </c>
      <c r="F1604" s="12" t="str">
        <f t="shared" si="43"/>
        <v>Mitchell Peter</v>
      </c>
      <c r="G1604" s="3">
        <v>721</v>
      </c>
      <c r="H1604" s="8" t="s">
        <v>10</v>
      </c>
      <c r="I1604" s="3">
        <v>8</v>
      </c>
      <c r="J1604" s="36" t="s">
        <v>105</v>
      </c>
      <c r="K1604" s="3"/>
      <c r="L1604" s="3"/>
      <c r="M1604" s="3"/>
    </row>
    <row r="1605" spans="1:13" hidden="1" x14ac:dyDescent="0.2">
      <c r="A1605" s="3" t="s">
        <v>38</v>
      </c>
      <c r="B1605" s="19" t="s">
        <v>39</v>
      </c>
      <c r="C1605" s="3">
        <v>572772</v>
      </c>
      <c r="D1605" s="8" t="s">
        <v>537</v>
      </c>
      <c r="E1605" s="8" t="s">
        <v>263</v>
      </c>
      <c r="F1605" s="12" t="str">
        <f t="shared" si="43"/>
        <v>Mitchell Peter</v>
      </c>
      <c r="G1605" s="6">
        <v>721</v>
      </c>
      <c r="H1605" s="3" t="s">
        <v>10</v>
      </c>
      <c r="I1605" s="3">
        <v>1</v>
      </c>
      <c r="J1605" s="36" t="s">
        <v>28</v>
      </c>
      <c r="K1605" s="3"/>
      <c r="L1605" s="3"/>
      <c r="M1605" s="3"/>
    </row>
    <row r="1606" spans="1:13" hidden="1" x14ac:dyDescent="0.2">
      <c r="A1606" s="3" t="s">
        <v>19</v>
      </c>
      <c r="B1606" s="19" t="s">
        <v>14</v>
      </c>
      <c r="C1606" s="3">
        <v>572772</v>
      </c>
      <c r="D1606" s="8" t="s">
        <v>537</v>
      </c>
      <c r="E1606" s="8" t="s">
        <v>263</v>
      </c>
      <c r="F1606" s="12" t="str">
        <f t="shared" ref="F1606:F1615" si="44">D1606&amp;" "&amp;E1606</f>
        <v>Mitchell Peter</v>
      </c>
      <c r="G1606" s="3">
        <v>721</v>
      </c>
      <c r="H1606" s="8" t="s">
        <v>10</v>
      </c>
      <c r="I1606" s="3">
        <v>2</v>
      </c>
      <c r="J1606" s="36" t="s">
        <v>28</v>
      </c>
      <c r="K1606" s="3"/>
      <c r="L1606" s="3"/>
      <c r="M1606" s="3"/>
    </row>
    <row r="1607" spans="1:13" hidden="1" x14ac:dyDescent="0.2">
      <c r="A1607" s="3" t="s">
        <v>36</v>
      </c>
      <c r="B1607" s="3" t="s">
        <v>103</v>
      </c>
      <c r="C1607" s="3">
        <v>572772</v>
      </c>
      <c r="D1607" s="8" t="s">
        <v>537</v>
      </c>
      <c r="E1607" s="8" t="s">
        <v>263</v>
      </c>
      <c r="F1607" s="12" t="str">
        <f t="shared" si="44"/>
        <v>Mitchell Peter</v>
      </c>
      <c r="G1607" s="3">
        <v>721</v>
      </c>
      <c r="H1607" s="8" t="s">
        <v>10</v>
      </c>
      <c r="I1607" s="3">
        <v>2</v>
      </c>
      <c r="J1607" s="36" t="s">
        <v>28</v>
      </c>
      <c r="K1607" s="3"/>
      <c r="L1607" s="3"/>
      <c r="M1607" s="3"/>
    </row>
    <row r="1608" spans="1:13" hidden="1" x14ac:dyDescent="0.2">
      <c r="A1608" s="3" t="s">
        <v>40</v>
      </c>
      <c r="B1608" s="19" t="s">
        <v>1225</v>
      </c>
      <c r="C1608" s="3">
        <v>572772</v>
      </c>
      <c r="D1608" s="8" t="s">
        <v>537</v>
      </c>
      <c r="E1608" s="8" t="s">
        <v>263</v>
      </c>
      <c r="F1608" s="12" t="str">
        <f t="shared" si="44"/>
        <v>Mitchell Peter</v>
      </c>
      <c r="G1608" s="3">
        <v>721</v>
      </c>
      <c r="H1608" s="8" t="s">
        <v>10</v>
      </c>
      <c r="I1608" s="3">
        <v>5</v>
      </c>
      <c r="J1608" s="36" t="s">
        <v>28</v>
      </c>
      <c r="K1608" s="3"/>
      <c r="L1608" s="3"/>
      <c r="M1608" s="3"/>
    </row>
    <row r="1609" spans="1:13" hidden="1" x14ac:dyDescent="0.2">
      <c r="A1609" s="3" t="s">
        <v>38</v>
      </c>
      <c r="B1609" s="19" t="s">
        <v>39</v>
      </c>
      <c r="C1609" s="3">
        <v>572772</v>
      </c>
      <c r="D1609" s="8" t="s">
        <v>537</v>
      </c>
      <c r="E1609" s="8" t="s">
        <v>263</v>
      </c>
      <c r="F1609" s="12" t="str">
        <f t="shared" si="44"/>
        <v>Mitchell Peter</v>
      </c>
      <c r="G1609" s="3">
        <v>721</v>
      </c>
      <c r="H1609" s="8" t="s">
        <v>10</v>
      </c>
      <c r="I1609" s="3">
        <v>1</v>
      </c>
      <c r="J1609" s="36" t="s">
        <v>34</v>
      </c>
      <c r="K1609" s="3"/>
      <c r="L1609" s="3"/>
      <c r="M1609" s="3"/>
    </row>
    <row r="1610" spans="1:13" hidden="1" x14ac:dyDescent="0.2">
      <c r="A1610" s="3" t="s">
        <v>31</v>
      </c>
      <c r="B1610" s="19" t="s">
        <v>1225</v>
      </c>
      <c r="C1610" s="3">
        <v>572772</v>
      </c>
      <c r="D1610" s="8" t="s">
        <v>537</v>
      </c>
      <c r="E1610" s="8" t="s">
        <v>263</v>
      </c>
      <c r="F1610" s="12" t="str">
        <f t="shared" si="44"/>
        <v>Mitchell Peter</v>
      </c>
      <c r="G1610" s="3">
        <v>721</v>
      </c>
      <c r="H1610" s="8" t="s">
        <v>10</v>
      </c>
      <c r="I1610" s="3">
        <v>10</v>
      </c>
      <c r="J1610" s="36" t="s">
        <v>34</v>
      </c>
      <c r="K1610" s="3"/>
      <c r="L1610" s="3"/>
      <c r="M1610" s="3"/>
    </row>
    <row r="1611" spans="1:13" hidden="1" x14ac:dyDescent="0.2">
      <c r="A1611" s="3" t="s">
        <v>31</v>
      </c>
      <c r="B1611" s="19" t="s">
        <v>1225</v>
      </c>
      <c r="C1611" s="3">
        <v>572772</v>
      </c>
      <c r="D1611" s="8" t="s">
        <v>537</v>
      </c>
      <c r="E1611" s="8" t="s">
        <v>263</v>
      </c>
      <c r="F1611" s="12" t="str">
        <f t="shared" si="44"/>
        <v>Mitchell Peter</v>
      </c>
      <c r="G1611" s="9">
        <v>721</v>
      </c>
      <c r="H1611" s="10" t="s">
        <v>10</v>
      </c>
      <c r="I1611" s="3">
        <v>5</v>
      </c>
      <c r="J1611" s="36" t="s">
        <v>35</v>
      </c>
      <c r="K1611" s="3"/>
      <c r="L1611" s="3"/>
      <c r="M1611" s="3"/>
    </row>
    <row r="1612" spans="1:13" hidden="1" x14ac:dyDescent="0.2">
      <c r="A1612" s="3" t="s">
        <v>13</v>
      </c>
      <c r="B1612" s="19" t="s">
        <v>14</v>
      </c>
      <c r="C1612" s="9">
        <v>572772</v>
      </c>
      <c r="D1612" s="10" t="s">
        <v>537</v>
      </c>
      <c r="E1612" s="10" t="s">
        <v>263</v>
      </c>
      <c r="F1612" s="12" t="str">
        <f t="shared" si="44"/>
        <v>Mitchell Peter</v>
      </c>
      <c r="G1612" s="3">
        <v>721</v>
      </c>
      <c r="H1612" s="8" t="s">
        <v>10</v>
      </c>
      <c r="I1612" s="9">
        <v>4</v>
      </c>
      <c r="J1612" s="37" t="s">
        <v>18</v>
      </c>
      <c r="K1612" s="3"/>
      <c r="L1612" s="3"/>
      <c r="M1612" s="3"/>
    </row>
    <row r="1613" spans="1:13" hidden="1" x14ac:dyDescent="0.2">
      <c r="A1613" s="3" t="s">
        <v>101</v>
      </c>
      <c r="B1613" s="3" t="s">
        <v>103</v>
      </c>
      <c r="C1613" s="9">
        <v>572772</v>
      </c>
      <c r="D1613" s="10" t="s">
        <v>537</v>
      </c>
      <c r="E1613" s="10" t="s">
        <v>263</v>
      </c>
      <c r="F1613" s="12" t="str">
        <f t="shared" si="44"/>
        <v>Mitchell Peter</v>
      </c>
      <c r="G1613" s="3">
        <v>721</v>
      </c>
      <c r="H1613" s="8" t="s">
        <v>10</v>
      </c>
      <c r="I1613" s="9">
        <v>1</v>
      </c>
      <c r="J1613" s="37" t="s">
        <v>18</v>
      </c>
      <c r="K1613" s="3"/>
      <c r="L1613" s="3"/>
      <c r="M1613" s="3"/>
    </row>
    <row r="1614" spans="1:13" hidden="1" x14ac:dyDescent="0.2">
      <c r="A1614" s="3" t="s">
        <v>13</v>
      </c>
      <c r="B1614" s="19" t="s">
        <v>14</v>
      </c>
      <c r="C1614" s="6">
        <v>572772</v>
      </c>
      <c r="D1614" s="7" t="s">
        <v>537</v>
      </c>
      <c r="E1614" s="7" t="s">
        <v>263</v>
      </c>
      <c r="F1614" s="12" t="str">
        <f t="shared" si="44"/>
        <v>Mitchell Peter</v>
      </c>
      <c r="G1614" s="9">
        <v>721</v>
      </c>
      <c r="H1614" s="10" t="s">
        <v>10</v>
      </c>
      <c r="I1614" s="6">
        <v>1</v>
      </c>
      <c r="J1614" s="36" t="s">
        <v>17</v>
      </c>
      <c r="K1614" s="3"/>
      <c r="L1614" s="3"/>
      <c r="M1614" s="3"/>
    </row>
    <row r="1615" spans="1:13" hidden="1" x14ac:dyDescent="0.2">
      <c r="A1615" s="3" t="s">
        <v>58</v>
      </c>
      <c r="B1615" s="19" t="s">
        <v>104</v>
      </c>
      <c r="C1615" s="6">
        <v>572772</v>
      </c>
      <c r="D1615" s="7" t="s">
        <v>537</v>
      </c>
      <c r="E1615" s="7" t="s">
        <v>263</v>
      </c>
      <c r="F1615" s="12" t="str">
        <f t="shared" si="44"/>
        <v>Mitchell Peter</v>
      </c>
      <c r="G1615" s="3">
        <v>721</v>
      </c>
      <c r="H1615" s="8" t="s">
        <v>10</v>
      </c>
      <c r="I1615" s="6">
        <v>1</v>
      </c>
      <c r="J1615" s="36" t="s">
        <v>17</v>
      </c>
      <c r="K1615" s="3"/>
      <c r="L1615" s="3"/>
      <c r="M1615" s="3"/>
    </row>
    <row r="1616" spans="1:13" hidden="1" x14ac:dyDescent="0.2">
      <c r="A1616" s="31" t="s">
        <v>1267</v>
      </c>
      <c r="B1616" s="19" t="s">
        <v>104</v>
      </c>
      <c r="C1616" s="32">
        <v>572772</v>
      </c>
      <c r="D1616" s="33" t="s">
        <v>537</v>
      </c>
      <c r="E1616" s="32" t="s">
        <v>1293</v>
      </c>
      <c r="F1616" s="33" t="s">
        <v>1238</v>
      </c>
      <c r="G1616" s="32">
        <v>721</v>
      </c>
      <c r="H1616" s="33" t="s">
        <v>10</v>
      </c>
      <c r="I1616" s="32">
        <v>1</v>
      </c>
      <c r="J1616" s="38" t="s">
        <v>1324</v>
      </c>
      <c r="K1616" s="32"/>
      <c r="L1616" s="3"/>
      <c r="M1616" s="3"/>
    </row>
    <row r="1617" spans="1:14" hidden="1" x14ac:dyDescent="0.2">
      <c r="A1617" s="3" t="s">
        <v>114</v>
      </c>
      <c r="B1617" s="19" t="s">
        <v>115</v>
      </c>
      <c r="C1617" s="3">
        <v>935312</v>
      </c>
      <c r="D1617" s="8" t="s">
        <v>541</v>
      </c>
      <c r="E1617" s="8" t="s">
        <v>195</v>
      </c>
      <c r="F1617" s="12" t="str">
        <f t="shared" ref="F1617:F1634" si="45">D1617&amp;" "&amp;E1617</f>
        <v>Molden John</v>
      </c>
      <c r="G1617" s="3">
        <v>721</v>
      </c>
      <c r="H1617" s="8" t="s">
        <v>10</v>
      </c>
      <c r="I1617" s="3">
        <v>3</v>
      </c>
      <c r="J1617" s="36" t="s">
        <v>18</v>
      </c>
      <c r="K1617" s="3"/>
      <c r="L1617" s="3"/>
      <c r="M1617" s="3"/>
    </row>
    <row r="1618" spans="1:14" hidden="1" x14ac:dyDescent="0.2">
      <c r="A1618" s="3" t="s">
        <v>114</v>
      </c>
      <c r="B1618" s="19" t="s">
        <v>128</v>
      </c>
      <c r="C1618" s="3">
        <v>751919</v>
      </c>
      <c r="D1618" s="8" t="s">
        <v>542</v>
      </c>
      <c r="E1618" s="8" t="s">
        <v>170</v>
      </c>
      <c r="F1618" s="12" t="str">
        <f t="shared" si="45"/>
        <v>Mooney David</v>
      </c>
      <c r="G1618" s="3">
        <v>721</v>
      </c>
      <c r="H1618" s="8" t="s">
        <v>10</v>
      </c>
      <c r="I1618" s="3">
        <v>8</v>
      </c>
      <c r="J1618" s="36" t="s">
        <v>34</v>
      </c>
      <c r="K1618" s="3"/>
      <c r="L1618" s="3"/>
      <c r="M1618" s="1"/>
      <c r="N1618" s="46"/>
    </row>
    <row r="1619" spans="1:14" hidden="1" x14ac:dyDescent="0.2">
      <c r="A1619" s="3" t="s">
        <v>114</v>
      </c>
      <c r="B1619" s="19" t="s">
        <v>166</v>
      </c>
      <c r="C1619" s="3">
        <v>751919</v>
      </c>
      <c r="D1619" s="8" t="s">
        <v>542</v>
      </c>
      <c r="E1619" s="8" t="s">
        <v>170</v>
      </c>
      <c r="F1619" s="12" t="str">
        <f t="shared" si="45"/>
        <v>Mooney David</v>
      </c>
      <c r="G1619" s="3">
        <v>721</v>
      </c>
      <c r="H1619" s="8" t="s">
        <v>10</v>
      </c>
      <c r="I1619" s="3">
        <v>6</v>
      </c>
      <c r="J1619" s="36" t="s">
        <v>35</v>
      </c>
      <c r="K1619" s="3"/>
      <c r="L1619" s="3"/>
      <c r="M1619" s="3"/>
    </row>
    <row r="1620" spans="1:14" hidden="1" x14ac:dyDescent="0.2">
      <c r="A1620" s="3" t="s">
        <v>114</v>
      </c>
      <c r="B1620" s="19" t="s">
        <v>128</v>
      </c>
      <c r="C1620" s="3">
        <v>751919</v>
      </c>
      <c r="D1620" s="8" t="s">
        <v>542</v>
      </c>
      <c r="E1620" s="8" t="s">
        <v>170</v>
      </c>
      <c r="F1620" s="12" t="str">
        <f t="shared" si="45"/>
        <v>Mooney David</v>
      </c>
      <c r="G1620" s="3">
        <v>721</v>
      </c>
      <c r="H1620" s="8" t="s">
        <v>10</v>
      </c>
      <c r="I1620" s="3">
        <v>2</v>
      </c>
      <c r="J1620" s="36" t="s">
        <v>18</v>
      </c>
      <c r="K1620" s="3"/>
      <c r="L1620" s="1"/>
      <c r="M1620" s="3"/>
    </row>
    <row r="1621" spans="1:14" hidden="1" x14ac:dyDescent="0.2">
      <c r="A1621" s="3" t="s">
        <v>114</v>
      </c>
      <c r="B1621" s="19" t="s">
        <v>128</v>
      </c>
      <c r="C1621" s="3">
        <v>751919</v>
      </c>
      <c r="D1621" s="8" t="s">
        <v>542</v>
      </c>
      <c r="E1621" s="8" t="s">
        <v>170</v>
      </c>
      <c r="F1621" s="12" t="str">
        <f t="shared" si="45"/>
        <v>Mooney David</v>
      </c>
      <c r="G1621" s="9">
        <v>721</v>
      </c>
      <c r="H1621" s="10" t="s">
        <v>10</v>
      </c>
      <c r="I1621" s="3">
        <v>5</v>
      </c>
      <c r="J1621" s="36" t="s">
        <v>17</v>
      </c>
      <c r="K1621" s="3"/>
      <c r="L1621" s="3"/>
      <c r="M1621" s="3"/>
    </row>
    <row r="1622" spans="1:14" hidden="1" x14ac:dyDescent="0.2">
      <c r="A1622" s="1" t="s">
        <v>114</v>
      </c>
      <c r="B1622" s="4" t="s">
        <v>128</v>
      </c>
      <c r="C1622" s="3">
        <v>751919</v>
      </c>
      <c r="D1622" s="2" t="s">
        <v>542</v>
      </c>
      <c r="E1622" s="8" t="s">
        <v>170</v>
      </c>
      <c r="F1622" s="12" t="str">
        <f t="shared" si="45"/>
        <v>Mooney David</v>
      </c>
      <c r="G1622" s="3">
        <v>721</v>
      </c>
      <c r="H1622" s="8" t="s">
        <v>10</v>
      </c>
      <c r="I1622" s="1">
        <v>6</v>
      </c>
      <c r="J1622" s="40" t="s">
        <v>62</v>
      </c>
      <c r="K1622" s="1"/>
      <c r="L1622" s="3"/>
      <c r="M1622" s="3"/>
    </row>
    <row r="1623" spans="1:14" hidden="1" x14ac:dyDescent="0.2">
      <c r="A1623" s="31" t="s">
        <v>1270</v>
      </c>
      <c r="B1623" s="32" t="s">
        <v>1256</v>
      </c>
      <c r="C1623" s="32">
        <v>751919</v>
      </c>
      <c r="D1623" s="33" t="s">
        <v>542</v>
      </c>
      <c r="E1623" s="8" t="s">
        <v>170</v>
      </c>
      <c r="F1623" s="12" t="str">
        <f t="shared" si="45"/>
        <v>Mooney David</v>
      </c>
      <c r="G1623" s="32">
        <v>721</v>
      </c>
      <c r="H1623" s="33" t="s">
        <v>10</v>
      </c>
      <c r="I1623" s="32">
        <v>2</v>
      </c>
      <c r="J1623" s="38" t="s">
        <v>1324</v>
      </c>
      <c r="K1623" s="32"/>
      <c r="L1623" s="1"/>
      <c r="M1623" s="3"/>
    </row>
    <row r="1624" spans="1:14" hidden="1" x14ac:dyDescent="0.2">
      <c r="A1624" s="1" t="s">
        <v>13</v>
      </c>
      <c r="B1624" s="4" t="s">
        <v>14</v>
      </c>
      <c r="C1624" s="1"/>
      <c r="D1624" s="2" t="s">
        <v>542</v>
      </c>
      <c r="E1624" s="2" t="s">
        <v>198</v>
      </c>
      <c r="F1624" s="12" t="str">
        <f t="shared" si="45"/>
        <v>Mooney L</v>
      </c>
      <c r="G1624" s="3">
        <v>721</v>
      </c>
      <c r="H1624" s="8" t="s">
        <v>10</v>
      </c>
      <c r="I1624" s="1">
        <v>7</v>
      </c>
      <c r="J1624" s="40" t="s">
        <v>62</v>
      </c>
      <c r="K1624" s="1"/>
      <c r="L1624" s="3"/>
      <c r="M1624" s="3"/>
    </row>
    <row r="1625" spans="1:14" hidden="1" x14ac:dyDescent="0.2">
      <c r="A1625" s="3" t="s">
        <v>75</v>
      </c>
      <c r="B1625" s="3" t="s">
        <v>25</v>
      </c>
      <c r="C1625" s="3"/>
      <c r="D1625" s="3" t="s">
        <v>543</v>
      </c>
      <c r="E1625" s="3" t="s">
        <v>544</v>
      </c>
      <c r="F1625" s="12" t="str">
        <f t="shared" si="45"/>
        <v>moore tony</v>
      </c>
      <c r="G1625" s="3">
        <v>721</v>
      </c>
      <c r="H1625" s="8" t="s">
        <v>10</v>
      </c>
      <c r="I1625" s="3">
        <v>1</v>
      </c>
      <c r="J1625" s="36" t="s">
        <v>55</v>
      </c>
      <c r="K1625" s="3" t="s">
        <v>78</v>
      </c>
      <c r="L1625" s="3"/>
      <c r="M1625" s="3"/>
    </row>
    <row r="1626" spans="1:14" hidden="1" x14ac:dyDescent="0.2">
      <c r="A1626" s="3" t="s">
        <v>114</v>
      </c>
      <c r="B1626" s="19" t="s">
        <v>115</v>
      </c>
      <c r="C1626" s="3"/>
      <c r="D1626" s="3" t="s">
        <v>543</v>
      </c>
      <c r="E1626" s="3" t="s">
        <v>544</v>
      </c>
      <c r="F1626" s="12" t="str">
        <f t="shared" si="45"/>
        <v>moore tony</v>
      </c>
      <c r="G1626" s="3">
        <v>721</v>
      </c>
      <c r="H1626" s="8" t="s">
        <v>10</v>
      </c>
      <c r="I1626" s="3">
        <v>4</v>
      </c>
      <c r="J1626" s="36" t="s">
        <v>28</v>
      </c>
      <c r="K1626" s="3"/>
      <c r="L1626" s="3"/>
      <c r="M1626" s="3"/>
    </row>
    <row r="1627" spans="1:14" hidden="1" x14ac:dyDescent="0.2">
      <c r="A1627" s="3" t="s">
        <v>111</v>
      </c>
      <c r="B1627" s="19" t="s">
        <v>104</v>
      </c>
      <c r="C1627" s="8"/>
      <c r="D1627" s="3" t="s">
        <v>545</v>
      </c>
      <c r="E1627" s="3" t="s">
        <v>251</v>
      </c>
      <c r="F1627" s="12" t="str">
        <f t="shared" si="45"/>
        <v>Moran J</v>
      </c>
      <c r="G1627" s="9">
        <v>721</v>
      </c>
      <c r="H1627" s="10" t="s">
        <v>10</v>
      </c>
      <c r="I1627" s="8">
        <v>1</v>
      </c>
      <c r="J1627" s="36" t="s">
        <v>30</v>
      </c>
      <c r="K1627" s="3"/>
      <c r="L1627" s="3"/>
      <c r="M1627" s="3"/>
    </row>
    <row r="1628" spans="1:14" hidden="1" x14ac:dyDescent="0.2">
      <c r="A1628" s="3"/>
      <c r="B1628" s="19" t="s">
        <v>1225</v>
      </c>
      <c r="C1628" s="3"/>
      <c r="D1628" s="12" t="s">
        <v>546</v>
      </c>
      <c r="E1628" s="12" t="s">
        <v>205</v>
      </c>
      <c r="F1628" s="12" t="str">
        <f t="shared" si="45"/>
        <v>Mordini Mark</v>
      </c>
      <c r="G1628" s="3">
        <v>721</v>
      </c>
      <c r="H1628" s="8" t="s">
        <v>10</v>
      </c>
      <c r="I1628" s="18">
        <v>3</v>
      </c>
      <c r="J1628" s="39" t="s">
        <v>82</v>
      </c>
      <c r="K1628" s="3" t="s">
        <v>12</v>
      </c>
      <c r="L1628" s="3"/>
      <c r="M1628" s="3"/>
    </row>
    <row r="1629" spans="1:14" hidden="1" x14ac:dyDescent="0.2">
      <c r="A1629" s="3" t="s">
        <v>19</v>
      </c>
      <c r="B1629" s="19" t="s">
        <v>14</v>
      </c>
      <c r="C1629" s="3">
        <v>601664</v>
      </c>
      <c r="D1629" s="8" t="s">
        <v>547</v>
      </c>
      <c r="E1629" s="8" t="s">
        <v>59</v>
      </c>
      <c r="F1629" s="12" t="str">
        <f t="shared" si="45"/>
        <v>Morris Matthew</v>
      </c>
      <c r="G1629" s="3">
        <v>721</v>
      </c>
      <c r="H1629" s="8" t="s">
        <v>10</v>
      </c>
      <c r="I1629" s="3">
        <v>2</v>
      </c>
      <c r="J1629" s="36" t="s">
        <v>28</v>
      </c>
      <c r="K1629" s="3"/>
      <c r="L1629" s="3"/>
      <c r="M1629" s="3"/>
    </row>
    <row r="1630" spans="1:14" hidden="1" x14ac:dyDescent="0.2">
      <c r="A1630" s="3"/>
      <c r="B1630" s="19" t="s">
        <v>104</v>
      </c>
      <c r="C1630" s="3"/>
      <c r="D1630" s="3" t="s">
        <v>547</v>
      </c>
      <c r="E1630" s="3" t="s">
        <v>340</v>
      </c>
      <c r="F1630" s="12" t="str">
        <f t="shared" si="45"/>
        <v>Morris R</v>
      </c>
      <c r="G1630" s="9">
        <v>721</v>
      </c>
      <c r="H1630" s="10" t="s">
        <v>10</v>
      </c>
      <c r="I1630" s="3">
        <v>1</v>
      </c>
      <c r="J1630" s="36" t="s">
        <v>11</v>
      </c>
      <c r="K1630" s="3" t="s">
        <v>27</v>
      </c>
      <c r="L1630" s="3"/>
      <c r="M1630" s="3"/>
    </row>
    <row r="1631" spans="1:14" hidden="1" x14ac:dyDescent="0.2">
      <c r="A1631" s="3"/>
      <c r="B1631" s="3" t="s">
        <v>103</v>
      </c>
      <c r="C1631" s="3"/>
      <c r="D1631" s="3" t="s">
        <v>547</v>
      </c>
      <c r="E1631" s="3" t="s">
        <v>340</v>
      </c>
      <c r="F1631" s="12" t="str">
        <f t="shared" si="45"/>
        <v>Morris R</v>
      </c>
      <c r="G1631" s="3">
        <v>721</v>
      </c>
      <c r="H1631" s="8" t="s">
        <v>10</v>
      </c>
      <c r="I1631" s="3">
        <v>3</v>
      </c>
      <c r="J1631" s="36" t="s">
        <v>11</v>
      </c>
      <c r="K1631" s="3" t="s">
        <v>27</v>
      </c>
      <c r="L1631" s="3"/>
      <c r="M1631" s="3"/>
    </row>
    <row r="1632" spans="1:14" hidden="1" x14ac:dyDescent="0.2">
      <c r="A1632" s="1" t="s">
        <v>114</v>
      </c>
      <c r="B1632" s="4" t="s">
        <v>128</v>
      </c>
      <c r="C1632" s="1"/>
      <c r="D1632" s="2" t="s">
        <v>548</v>
      </c>
      <c r="E1632" s="2" t="s">
        <v>122</v>
      </c>
      <c r="F1632" s="12" t="str">
        <f t="shared" si="45"/>
        <v>Morton B</v>
      </c>
      <c r="G1632" s="3">
        <v>721</v>
      </c>
      <c r="H1632" s="8" t="s">
        <v>10</v>
      </c>
      <c r="I1632" s="1">
        <v>5</v>
      </c>
      <c r="J1632" s="40" t="s">
        <v>62</v>
      </c>
      <c r="K1632" s="1"/>
      <c r="L1632" s="3"/>
      <c r="M1632" s="1"/>
    </row>
    <row r="1633" spans="1:13" hidden="1" x14ac:dyDescent="0.2">
      <c r="A1633" s="3" t="s">
        <v>114</v>
      </c>
      <c r="B1633" s="19" t="s">
        <v>128</v>
      </c>
      <c r="C1633" s="3">
        <v>902911</v>
      </c>
      <c r="D1633" s="8" t="s">
        <v>548</v>
      </c>
      <c r="E1633" s="8" t="s">
        <v>549</v>
      </c>
      <c r="F1633" s="12" t="str">
        <f t="shared" si="45"/>
        <v>Morton Baden</v>
      </c>
      <c r="G1633" s="9">
        <v>721</v>
      </c>
      <c r="H1633" s="10" t="s">
        <v>10</v>
      </c>
      <c r="I1633" s="3">
        <v>5</v>
      </c>
      <c r="J1633" s="36" t="s">
        <v>18</v>
      </c>
      <c r="K1633" s="3"/>
      <c r="L1633" s="1"/>
      <c r="M1633" s="1"/>
    </row>
    <row r="1634" spans="1:13" hidden="1" x14ac:dyDescent="0.2">
      <c r="A1634" s="3" t="s">
        <v>114</v>
      </c>
      <c r="B1634" s="19" t="s">
        <v>128</v>
      </c>
      <c r="C1634" s="3">
        <v>902911</v>
      </c>
      <c r="D1634" s="8" t="s">
        <v>548</v>
      </c>
      <c r="E1634" s="8" t="s">
        <v>549</v>
      </c>
      <c r="F1634" s="12" t="str">
        <f t="shared" si="45"/>
        <v>Morton Baden</v>
      </c>
      <c r="G1634" s="3">
        <v>721</v>
      </c>
      <c r="H1634" s="8" t="s">
        <v>10</v>
      </c>
      <c r="I1634" s="3">
        <v>6</v>
      </c>
      <c r="J1634" s="36" t="s">
        <v>17</v>
      </c>
      <c r="K1634" s="3"/>
      <c r="L1634" s="1"/>
      <c r="M1634" s="1"/>
    </row>
    <row r="1635" spans="1:13" hidden="1" x14ac:dyDescent="0.2">
      <c r="A1635" s="31" t="s">
        <v>1270</v>
      </c>
      <c r="B1635" s="32" t="s">
        <v>1256</v>
      </c>
      <c r="C1635" s="32">
        <v>902911</v>
      </c>
      <c r="D1635" s="33" t="s">
        <v>548</v>
      </c>
      <c r="E1635" s="32" t="s">
        <v>1315</v>
      </c>
      <c r="F1635" s="33" t="s">
        <v>1260</v>
      </c>
      <c r="G1635" s="32">
        <v>721</v>
      </c>
      <c r="H1635" s="33" t="s">
        <v>10</v>
      </c>
      <c r="I1635" s="32">
        <v>3</v>
      </c>
      <c r="J1635" s="38" t="s">
        <v>1324</v>
      </c>
      <c r="K1635" s="32"/>
      <c r="L1635" s="3"/>
      <c r="M1635" s="3"/>
    </row>
    <row r="1636" spans="1:13" hidden="1" x14ac:dyDescent="0.2">
      <c r="A1636" s="3" t="s">
        <v>19</v>
      </c>
      <c r="B1636" s="19" t="s">
        <v>14</v>
      </c>
      <c r="C1636" s="3">
        <v>361275</v>
      </c>
      <c r="D1636" s="8" t="s">
        <v>550</v>
      </c>
      <c r="E1636" s="8" t="s">
        <v>132</v>
      </c>
      <c r="F1636" s="12" t="str">
        <f t="shared" ref="F1636:F1654" si="46">D1636&amp;" "&amp;E1636</f>
        <v>Mottram Andrew</v>
      </c>
      <c r="G1636" s="3">
        <v>721</v>
      </c>
      <c r="H1636" s="8" t="s">
        <v>10</v>
      </c>
      <c r="I1636" s="3">
        <v>2</v>
      </c>
      <c r="J1636" s="36" t="s">
        <v>28</v>
      </c>
      <c r="K1636" s="3"/>
      <c r="L1636" s="3"/>
      <c r="M1636" s="3"/>
    </row>
    <row r="1637" spans="1:13" hidden="1" x14ac:dyDescent="0.2">
      <c r="A1637" s="3"/>
      <c r="B1637" s="19" t="s">
        <v>1225</v>
      </c>
      <c r="C1637" s="3"/>
      <c r="D1637" s="12" t="s">
        <v>551</v>
      </c>
      <c r="E1637" s="12" t="s">
        <v>552</v>
      </c>
      <c r="F1637" s="12" t="str">
        <f t="shared" si="46"/>
        <v>Muckian Gavin</v>
      </c>
      <c r="G1637" s="3">
        <v>721</v>
      </c>
      <c r="H1637" s="8" t="s">
        <v>10</v>
      </c>
      <c r="I1637" s="18">
        <v>12</v>
      </c>
      <c r="J1637" s="39" t="s">
        <v>211</v>
      </c>
      <c r="K1637" s="3" t="s">
        <v>12</v>
      </c>
      <c r="L1637" s="3"/>
      <c r="M1637" s="3"/>
    </row>
    <row r="1638" spans="1:13" hidden="1" x14ac:dyDescent="0.2">
      <c r="A1638" s="3"/>
      <c r="B1638" s="19" t="s">
        <v>1225</v>
      </c>
      <c r="C1638" s="3"/>
      <c r="D1638" s="12" t="s">
        <v>551</v>
      </c>
      <c r="E1638" s="12" t="s">
        <v>552</v>
      </c>
      <c r="F1638" s="12" t="str">
        <f t="shared" si="46"/>
        <v>Muckian Gavin</v>
      </c>
      <c r="G1638" s="9">
        <v>721</v>
      </c>
      <c r="H1638" s="10" t="s">
        <v>10</v>
      </c>
      <c r="I1638" s="18">
        <v>12</v>
      </c>
      <c r="J1638" s="39" t="s">
        <v>116</v>
      </c>
      <c r="K1638" s="3" t="s">
        <v>12</v>
      </c>
      <c r="L1638" s="3"/>
      <c r="M1638" s="3"/>
    </row>
    <row r="1639" spans="1:13" hidden="1" x14ac:dyDescent="0.2">
      <c r="A1639" s="3" t="s">
        <v>13</v>
      </c>
      <c r="B1639" s="19" t="s">
        <v>14</v>
      </c>
      <c r="C1639" s="9">
        <v>903932</v>
      </c>
      <c r="D1639" s="10" t="s">
        <v>553</v>
      </c>
      <c r="E1639" s="10" t="s">
        <v>311</v>
      </c>
      <c r="F1639" s="12" t="str">
        <f t="shared" si="46"/>
        <v>Munro Ryan</v>
      </c>
      <c r="G1639" s="9">
        <v>721</v>
      </c>
      <c r="H1639" s="10" t="s">
        <v>10</v>
      </c>
      <c r="I1639" s="9">
        <v>0</v>
      </c>
      <c r="J1639" s="37" t="s">
        <v>18</v>
      </c>
      <c r="K1639" s="3"/>
      <c r="L1639" s="3"/>
      <c r="M1639" s="3"/>
    </row>
    <row r="1640" spans="1:13" hidden="1" x14ac:dyDescent="0.2">
      <c r="A1640" s="3" t="s">
        <v>101</v>
      </c>
      <c r="B1640" s="3" t="s">
        <v>103</v>
      </c>
      <c r="C1640" s="9">
        <v>903932</v>
      </c>
      <c r="D1640" s="10" t="s">
        <v>553</v>
      </c>
      <c r="E1640" s="10" t="s">
        <v>311</v>
      </c>
      <c r="F1640" s="12" t="str">
        <f t="shared" si="46"/>
        <v>Munro Ryan</v>
      </c>
      <c r="G1640" s="3">
        <v>721</v>
      </c>
      <c r="H1640" s="8" t="s">
        <v>10</v>
      </c>
      <c r="I1640" s="9">
        <v>2</v>
      </c>
      <c r="J1640" s="37" t="s">
        <v>18</v>
      </c>
      <c r="K1640" s="3"/>
      <c r="L1640" s="15"/>
      <c r="M1640" s="3"/>
    </row>
    <row r="1641" spans="1:13" hidden="1" x14ac:dyDescent="0.2">
      <c r="A1641" s="3" t="s">
        <v>31</v>
      </c>
      <c r="B1641" s="19" t="s">
        <v>1225</v>
      </c>
      <c r="C1641" s="6">
        <v>903967</v>
      </c>
      <c r="D1641" s="7" t="s">
        <v>553</v>
      </c>
      <c r="E1641" s="7" t="s">
        <v>311</v>
      </c>
      <c r="F1641" s="12" t="str">
        <f t="shared" si="46"/>
        <v>Munro Ryan</v>
      </c>
      <c r="G1641" s="3">
        <v>721</v>
      </c>
      <c r="H1641" s="8" t="s">
        <v>10</v>
      </c>
      <c r="I1641" s="6">
        <v>4</v>
      </c>
      <c r="J1641" s="37" t="s">
        <v>18</v>
      </c>
      <c r="K1641" s="3"/>
      <c r="L1641" s="3"/>
      <c r="M1641" s="3"/>
    </row>
    <row r="1642" spans="1:13" hidden="1" x14ac:dyDescent="0.2">
      <c r="A1642" s="3" t="s">
        <v>13</v>
      </c>
      <c r="B1642" s="19" t="s">
        <v>14</v>
      </c>
      <c r="C1642" s="6">
        <v>988771</v>
      </c>
      <c r="D1642" s="7" t="s">
        <v>554</v>
      </c>
      <c r="E1642" s="7" t="s">
        <v>138</v>
      </c>
      <c r="F1642" s="12" t="str">
        <f t="shared" si="46"/>
        <v>Munter James</v>
      </c>
      <c r="G1642" s="6">
        <v>721</v>
      </c>
      <c r="H1642" s="7" t="s">
        <v>10</v>
      </c>
      <c r="I1642" s="6">
        <v>1</v>
      </c>
      <c r="J1642" s="36" t="s">
        <v>17</v>
      </c>
      <c r="K1642" s="3"/>
      <c r="L1642" s="3"/>
      <c r="M1642" s="3"/>
    </row>
    <row r="1643" spans="1:13" hidden="1" x14ac:dyDescent="0.2">
      <c r="A1643" s="3" t="s">
        <v>14</v>
      </c>
      <c r="B1643" s="3" t="s">
        <v>14</v>
      </c>
      <c r="C1643" s="3"/>
      <c r="D1643" s="3" t="s">
        <v>555</v>
      </c>
      <c r="E1643" s="3" t="s">
        <v>401</v>
      </c>
      <c r="F1643" s="12" t="str">
        <f t="shared" si="46"/>
        <v>Muralitharan K</v>
      </c>
      <c r="G1643" s="6">
        <v>721</v>
      </c>
      <c r="H1643" s="3" t="s">
        <v>10</v>
      </c>
      <c r="I1643" s="3">
        <v>8</v>
      </c>
      <c r="J1643" s="36" t="s">
        <v>24</v>
      </c>
      <c r="K1643" s="3"/>
      <c r="L1643" s="3"/>
      <c r="M1643" s="3"/>
    </row>
    <row r="1644" spans="1:13" hidden="1" x14ac:dyDescent="0.2">
      <c r="A1644" s="3" t="s">
        <v>44</v>
      </c>
      <c r="B1644" s="19" t="s">
        <v>104</v>
      </c>
      <c r="C1644" s="3"/>
      <c r="D1644" s="3" t="s">
        <v>555</v>
      </c>
      <c r="E1644" s="3" t="s">
        <v>401</v>
      </c>
      <c r="F1644" s="12" t="str">
        <f t="shared" si="46"/>
        <v>Muralitharan K</v>
      </c>
      <c r="G1644" s="6">
        <v>721</v>
      </c>
      <c r="H1644" s="7" t="s">
        <v>10</v>
      </c>
      <c r="I1644" s="3">
        <v>3</v>
      </c>
      <c r="J1644" s="36" t="s">
        <v>24</v>
      </c>
      <c r="K1644" s="3"/>
      <c r="L1644" s="3"/>
      <c r="M1644" s="3"/>
    </row>
    <row r="1645" spans="1:13" hidden="1" x14ac:dyDescent="0.2">
      <c r="A1645" s="3"/>
      <c r="B1645" s="19" t="s">
        <v>1225</v>
      </c>
      <c r="C1645" s="3"/>
      <c r="D1645" s="12" t="s">
        <v>556</v>
      </c>
      <c r="E1645" s="12" t="s">
        <v>263</v>
      </c>
      <c r="F1645" s="12" t="str">
        <f t="shared" si="46"/>
        <v>Muscat Peter</v>
      </c>
      <c r="G1645" s="3">
        <v>721</v>
      </c>
      <c r="H1645" s="8" t="s">
        <v>10</v>
      </c>
      <c r="I1645" s="13">
        <v>10</v>
      </c>
      <c r="J1645" s="41" t="s">
        <v>82</v>
      </c>
      <c r="K1645" s="3" t="s">
        <v>12</v>
      </c>
      <c r="L1645" s="3"/>
      <c r="M1645" s="3"/>
    </row>
    <row r="1646" spans="1:13" hidden="1" x14ac:dyDescent="0.2">
      <c r="A1646" s="3" t="s">
        <v>98</v>
      </c>
      <c r="B1646" s="3" t="s">
        <v>98</v>
      </c>
      <c r="C1646" s="3"/>
      <c r="D1646" s="3" t="s">
        <v>556</v>
      </c>
      <c r="E1646" s="3" t="s">
        <v>263</v>
      </c>
      <c r="F1646" s="12" t="str">
        <f t="shared" si="46"/>
        <v>Muscat Peter</v>
      </c>
      <c r="G1646" s="3">
        <v>721</v>
      </c>
      <c r="H1646" s="8" t="s">
        <v>10</v>
      </c>
      <c r="I1646" s="3">
        <v>1</v>
      </c>
      <c r="J1646" s="36" t="s">
        <v>55</v>
      </c>
      <c r="K1646" s="3" t="s">
        <v>27</v>
      </c>
      <c r="L1646" s="3"/>
      <c r="M1646" s="3"/>
    </row>
    <row r="1647" spans="1:13" hidden="1" x14ac:dyDescent="0.2">
      <c r="A1647" s="3" t="s">
        <v>51</v>
      </c>
      <c r="B1647" s="19" t="s">
        <v>1225</v>
      </c>
      <c r="C1647" s="11"/>
      <c r="D1647" s="12" t="s">
        <v>556</v>
      </c>
      <c r="E1647" s="12" t="s">
        <v>263</v>
      </c>
      <c r="F1647" s="12" t="str">
        <f t="shared" si="46"/>
        <v>Muscat Peter</v>
      </c>
      <c r="G1647" s="9">
        <v>721</v>
      </c>
      <c r="H1647" s="10" t="s">
        <v>10</v>
      </c>
      <c r="I1647" s="13">
        <v>13</v>
      </c>
      <c r="J1647" s="41" t="s">
        <v>81</v>
      </c>
      <c r="K1647" s="3" t="s">
        <v>12</v>
      </c>
      <c r="L1647" s="3"/>
      <c r="M1647" s="3"/>
    </row>
    <row r="1648" spans="1:13" hidden="1" x14ac:dyDescent="0.2">
      <c r="A1648" s="11" t="s">
        <v>7</v>
      </c>
      <c r="B1648" s="1" t="s">
        <v>1225</v>
      </c>
      <c r="C1648" s="1"/>
      <c r="D1648" s="12" t="s">
        <v>556</v>
      </c>
      <c r="E1648" s="12" t="s">
        <v>263</v>
      </c>
      <c r="F1648" s="12" t="str">
        <f t="shared" si="46"/>
        <v>Muscat Peter</v>
      </c>
      <c r="G1648" s="3">
        <v>721</v>
      </c>
      <c r="H1648" s="8" t="s">
        <v>10</v>
      </c>
      <c r="I1648" s="13">
        <v>10</v>
      </c>
      <c r="J1648" s="41" t="s">
        <v>52</v>
      </c>
      <c r="K1648" s="3" t="s">
        <v>12</v>
      </c>
      <c r="L1648" s="1"/>
      <c r="M1648" s="3"/>
    </row>
    <row r="1649" spans="1:13" hidden="1" x14ac:dyDescent="0.2">
      <c r="A1649" s="3" t="s">
        <v>110</v>
      </c>
      <c r="B1649" s="19" t="s">
        <v>14</v>
      </c>
      <c r="C1649" s="3"/>
      <c r="D1649" s="3" t="s">
        <v>557</v>
      </c>
      <c r="E1649" s="3" t="s">
        <v>226</v>
      </c>
      <c r="F1649" s="12" t="str">
        <f t="shared" si="46"/>
        <v>Mutiah M</v>
      </c>
      <c r="G1649" s="3">
        <v>721</v>
      </c>
      <c r="H1649" s="8" t="s">
        <v>10</v>
      </c>
      <c r="I1649" s="3">
        <v>1</v>
      </c>
      <c r="J1649" s="36" t="s">
        <v>11</v>
      </c>
      <c r="K1649" s="3"/>
      <c r="L1649" s="3"/>
      <c r="M1649" s="3"/>
    </row>
    <row r="1650" spans="1:13" hidden="1" x14ac:dyDescent="0.2">
      <c r="A1650" s="3"/>
      <c r="B1650" s="19" t="s">
        <v>104</v>
      </c>
      <c r="C1650" s="3"/>
      <c r="D1650" s="3" t="s">
        <v>557</v>
      </c>
      <c r="E1650" s="3" t="s">
        <v>226</v>
      </c>
      <c r="F1650" s="12" t="str">
        <f t="shared" si="46"/>
        <v>Mutiah M</v>
      </c>
      <c r="G1650" s="3">
        <v>721</v>
      </c>
      <c r="H1650" s="8" t="s">
        <v>10</v>
      </c>
      <c r="I1650" s="3">
        <v>1</v>
      </c>
      <c r="J1650" s="36" t="s">
        <v>11</v>
      </c>
      <c r="K1650" s="3" t="s">
        <v>27</v>
      </c>
      <c r="L1650" s="3"/>
      <c r="M1650" s="3"/>
    </row>
    <row r="1651" spans="1:13" hidden="1" x14ac:dyDescent="0.2">
      <c r="A1651" s="3"/>
      <c r="B1651" s="3" t="s">
        <v>103</v>
      </c>
      <c r="C1651" s="3"/>
      <c r="D1651" s="3" t="s">
        <v>557</v>
      </c>
      <c r="E1651" s="3" t="s">
        <v>226</v>
      </c>
      <c r="F1651" s="12" t="str">
        <f t="shared" si="46"/>
        <v>Mutiah M</v>
      </c>
      <c r="G1651" s="3">
        <v>721</v>
      </c>
      <c r="H1651" s="8" t="s">
        <v>10</v>
      </c>
      <c r="I1651" s="3">
        <v>3</v>
      </c>
      <c r="J1651" s="36" t="s">
        <v>11</v>
      </c>
      <c r="K1651" s="3" t="s">
        <v>27</v>
      </c>
      <c r="L1651" s="1"/>
      <c r="M1651" s="1"/>
    </row>
    <row r="1652" spans="1:13" hidden="1" x14ac:dyDescent="0.2">
      <c r="A1652" s="3"/>
      <c r="B1652" s="19" t="s">
        <v>14</v>
      </c>
      <c r="C1652" s="3"/>
      <c r="D1652" s="3" t="s">
        <v>557</v>
      </c>
      <c r="E1652" s="3" t="s">
        <v>226</v>
      </c>
      <c r="F1652" s="12" t="str">
        <f t="shared" si="46"/>
        <v>Mutiah M</v>
      </c>
      <c r="G1652" s="9">
        <v>721</v>
      </c>
      <c r="H1652" s="10" t="s">
        <v>10</v>
      </c>
      <c r="I1652" s="3">
        <v>0</v>
      </c>
      <c r="J1652" s="39" t="s">
        <v>22</v>
      </c>
      <c r="K1652" s="3" t="s">
        <v>23</v>
      </c>
      <c r="L1652" s="15"/>
      <c r="M1652" s="3"/>
    </row>
    <row r="1653" spans="1:13" hidden="1" x14ac:dyDescent="0.2">
      <c r="A1653" s="3" t="s">
        <v>25</v>
      </c>
      <c r="B1653" s="3" t="s">
        <v>25</v>
      </c>
      <c r="C1653" s="3"/>
      <c r="D1653" s="3" t="s">
        <v>558</v>
      </c>
      <c r="E1653" s="3" t="s">
        <v>253</v>
      </c>
      <c r="F1653" s="12" t="str">
        <f t="shared" si="46"/>
        <v>Nair S</v>
      </c>
      <c r="G1653" s="3">
        <v>721</v>
      </c>
      <c r="H1653" s="8" t="s">
        <v>10</v>
      </c>
      <c r="I1653" s="3">
        <v>1</v>
      </c>
      <c r="J1653" s="36" t="s">
        <v>68</v>
      </c>
      <c r="K1653" s="3"/>
      <c r="L1653" s="3"/>
      <c r="M1653" s="3"/>
    </row>
    <row r="1654" spans="1:13" hidden="1" x14ac:dyDescent="0.2">
      <c r="A1654" s="3" t="s">
        <v>14</v>
      </c>
      <c r="B1654" s="3" t="s">
        <v>14</v>
      </c>
      <c r="C1654" s="3"/>
      <c r="D1654" s="3" t="s">
        <v>558</v>
      </c>
      <c r="E1654" s="3" t="s">
        <v>253</v>
      </c>
      <c r="F1654" s="12" t="str">
        <f t="shared" si="46"/>
        <v>Nair S</v>
      </c>
      <c r="G1654" s="3">
        <v>721</v>
      </c>
      <c r="H1654" s="8" t="s">
        <v>10</v>
      </c>
      <c r="I1654" s="3">
        <v>3</v>
      </c>
      <c r="J1654" s="36" t="s">
        <v>68</v>
      </c>
      <c r="K1654" s="3" t="s">
        <v>27</v>
      </c>
      <c r="L1654" s="3"/>
      <c r="M1654" s="3"/>
    </row>
    <row r="1655" spans="1:13" hidden="1" x14ac:dyDescent="0.2">
      <c r="A1655" s="31" t="s">
        <v>1270</v>
      </c>
      <c r="B1655" s="32" t="s">
        <v>1256</v>
      </c>
      <c r="C1655" s="32">
        <v>1191827</v>
      </c>
      <c r="D1655" s="33" t="s">
        <v>1317</v>
      </c>
      <c r="E1655" s="32" t="s">
        <v>1318</v>
      </c>
      <c r="F1655" s="33" t="s">
        <v>1262</v>
      </c>
      <c r="G1655" s="32">
        <v>721</v>
      </c>
      <c r="H1655" s="33" t="s">
        <v>10</v>
      </c>
      <c r="I1655" s="32">
        <v>2</v>
      </c>
      <c r="J1655" s="38" t="s">
        <v>1324</v>
      </c>
      <c r="K1655" s="32"/>
      <c r="L1655" s="3"/>
      <c r="M1655" s="1"/>
    </row>
    <row r="1656" spans="1:13" hidden="1" x14ac:dyDescent="0.2">
      <c r="A1656" s="3" t="s">
        <v>111</v>
      </c>
      <c r="B1656" s="19" t="s">
        <v>104</v>
      </c>
      <c r="C1656" s="3">
        <v>593068</v>
      </c>
      <c r="D1656" s="8" t="s">
        <v>559</v>
      </c>
      <c r="E1656" s="8" t="s">
        <v>140</v>
      </c>
      <c r="F1656" s="12" t="str">
        <f t="shared" ref="F1656:F1687" si="47">D1656&amp;" "&amp;E1656</f>
        <v>Needham Scott</v>
      </c>
      <c r="G1656" s="3">
        <v>721</v>
      </c>
      <c r="H1656" s="8" t="s">
        <v>10</v>
      </c>
      <c r="I1656" s="8">
        <v>3</v>
      </c>
      <c r="J1656" s="36" t="s">
        <v>30</v>
      </c>
      <c r="K1656" s="3"/>
      <c r="L1656" s="1"/>
      <c r="M1656" s="3"/>
    </row>
    <row r="1657" spans="1:13" hidden="1" x14ac:dyDescent="0.2">
      <c r="A1657" s="16" t="s">
        <v>102</v>
      </c>
      <c r="B1657" s="3" t="s">
        <v>103</v>
      </c>
      <c r="C1657" s="3">
        <v>593068</v>
      </c>
      <c r="D1657" s="8" t="s">
        <v>559</v>
      </c>
      <c r="E1657" s="8" t="s">
        <v>140</v>
      </c>
      <c r="F1657" s="12" t="str">
        <f t="shared" si="47"/>
        <v>Needham Scott</v>
      </c>
      <c r="G1657" s="6">
        <v>721</v>
      </c>
      <c r="H1657" s="7" t="s">
        <v>10</v>
      </c>
      <c r="I1657" s="8">
        <v>1</v>
      </c>
      <c r="J1657" s="36" t="s">
        <v>30</v>
      </c>
      <c r="K1657" s="3"/>
      <c r="L1657" s="3"/>
      <c r="M1657" s="3"/>
    </row>
    <row r="1658" spans="1:13" hidden="1" x14ac:dyDescent="0.2">
      <c r="A1658" s="3"/>
      <c r="B1658" s="3" t="s">
        <v>25</v>
      </c>
      <c r="C1658" s="3">
        <v>593068</v>
      </c>
      <c r="D1658" s="8" t="s">
        <v>559</v>
      </c>
      <c r="E1658" s="8" t="s">
        <v>140</v>
      </c>
      <c r="F1658" s="12" t="str">
        <f t="shared" si="47"/>
        <v>Needham Scott</v>
      </c>
      <c r="G1658" s="6">
        <v>721</v>
      </c>
      <c r="H1658" s="3" t="s">
        <v>10</v>
      </c>
      <c r="I1658" s="3">
        <v>1</v>
      </c>
      <c r="J1658" s="36" t="s">
        <v>105</v>
      </c>
      <c r="K1658" s="3"/>
      <c r="L1658" s="3"/>
      <c r="M1658" s="3"/>
    </row>
    <row r="1659" spans="1:13" hidden="1" x14ac:dyDescent="0.2">
      <c r="A1659" s="3"/>
      <c r="B1659" s="22" t="s">
        <v>104</v>
      </c>
      <c r="C1659" s="3">
        <v>593068</v>
      </c>
      <c r="D1659" s="8" t="s">
        <v>559</v>
      </c>
      <c r="E1659" s="8" t="s">
        <v>140</v>
      </c>
      <c r="F1659" s="12" t="str">
        <f t="shared" si="47"/>
        <v>Needham Scott</v>
      </c>
      <c r="G1659" s="9">
        <v>721</v>
      </c>
      <c r="H1659" s="10" t="s">
        <v>10</v>
      </c>
      <c r="I1659" s="3">
        <v>3</v>
      </c>
      <c r="J1659" s="36" t="s">
        <v>105</v>
      </c>
      <c r="K1659" s="3"/>
      <c r="L1659" s="3"/>
      <c r="M1659" s="3"/>
    </row>
    <row r="1660" spans="1:13" hidden="1" x14ac:dyDescent="0.2">
      <c r="A1660" s="3"/>
      <c r="B1660" s="3" t="s">
        <v>103</v>
      </c>
      <c r="C1660" s="3">
        <v>593068</v>
      </c>
      <c r="D1660" s="8" t="s">
        <v>559</v>
      </c>
      <c r="E1660" s="8" t="s">
        <v>140</v>
      </c>
      <c r="F1660" s="12" t="str">
        <f t="shared" si="47"/>
        <v>Needham Scott</v>
      </c>
      <c r="G1660" s="3">
        <v>721</v>
      </c>
      <c r="H1660" s="8" t="s">
        <v>10</v>
      </c>
      <c r="I1660" s="3">
        <v>3</v>
      </c>
      <c r="J1660" s="36" t="s">
        <v>105</v>
      </c>
      <c r="K1660" s="3"/>
      <c r="L1660" s="3"/>
      <c r="M1660" s="3"/>
    </row>
    <row r="1661" spans="1:13" hidden="1" x14ac:dyDescent="0.2">
      <c r="A1661" s="3" t="s">
        <v>45</v>
      </c>
      <c r="B1661" s="19" t="s">
        <v>104</v>
      </c>
      <c r="C1661" s="3">
        <v>593068</v>
      </c>
      <c r="D1661" s="8" t="s">
        <v>559</v>
      </c>
      <c r="E1661" s="8" t="s">
        <v>140</v>
      </c>
      <c r="F1661" s="12" t="str">
        <f t="shared" si="47"/>
        <v>Needham Scott</v>
      </c>
      <c r="G1661" s="3">
        <v>721</v>
      </c>
      <c r="H1661" s="8" t="s">
        <v>10</v>
      </c>
      <c r="I1661" s="3">
        <v>1</v>
      </c>
      <c r="J1661" s="36" t="s">
        <v>28</v>
      </c>
      <c r="K1661" s="3"/>
      <c r="L1661" s="3"/>
      <c r="M1661" s="3"/>
    </row>
    <row r="1662" spans="1:13" hidden="1" x14ac:dyDescent="0.2">
      <c r="A1662" s="3" t="s">
        <v>19</v>
      </c>
      <c r="B1662" s="19" t="s">
        <v>14</v>
      </c>
      <c r="C1662" s="3">
        <v>593068</v>
      </c>
      <c r="D1662" s="8" t="s">
        <v>559</v>
      </c>
      <c r="E1662" s="8" t="s">
        <v>140</v>
      </c>
      <c r="F1662" s="12" t="str">
        <f t="shared" si="47"/>
        <v>Needham Scott</v>
      </c>
      <c r="G1662" s="3">
        <v>721</v>
      </c>
      <c r="H1662" s="8" t="s">
        <v>10</v>
      </c>
      <c r="I1662" s="3">
        <v>1</v>
      </c>
      <c r="J1662" s="36" t="s">
        <v>34</v>
      </c>
      <c r="K1662" s="3"/>
      <c r="L1662" s="3"/>
      <c r="M1662" s="3"/>
    </row>
    <row r="1663" spans="1:13" hidden="1" x14ac:dyDescent="0.2">
      <c r="A1663" s="3" t="s">
        <v>43</v>
      </c>
      <c r="B1663" s="19" t="s">
        <v>104</v>
      </c>
      <c r="C1663" s="3">
        <v>593068</v>
      </c>
      <c r="D1663" s="8" t="s">
        <v>559</v>
      </c>
      <c r="E1663" s="8" t="s">
        <v>140</v>
      </c>
      <c r="F1663" s="12" t="str">
        <f t="shared" si="47"/>
        <v>Needham Scott</v>
      </c>
      <c r="G1663" s="3">
        <v>721</v>
      </c>
      <c r="H1663" s="8" t="s">
        <v>10</v>
      </c>
      <c r="I1663" s="3">
        <v>1</v>
      </c>
      <c r="J1663" s="36" t="s">
        <v>34</v>
      </c>
      <c r="K1663" s="3"/>
      <c r="L1663" s="1"/>
      <c r="M1663" s="3"/>
    </row>
    <row r="1664" spans="1:13" hidden="1" x14ac:dyDescent="0.2">
      <c r="A1664" s="3" t="s">
        <v>36</v>
      </c>
      <c r="B1664" s="3" t="s">
        <v>103</v>
      </c>
      <c r="C1664" s="3">
        <v>593068</v>
      </c>
      <c r="D1664" s="8" t="s">
        <v>559</v>
      </c>
      <c r="E1664" s="8" t="s">
        <v>140</v>
      </c>
      <c r="F1664" s="12" t="str">
        <f t="shared" si="47"/>
        <v>Needham Scott</v>
      </c>
      <c r="G1664" s="9">
        <v>721</v>
      </c>
      <c r="H1664" s="10" t="s">
        <v>10</v>
      </c>
      <c r="I1664" s="3">
        <v>4</v>
      </c>
      <c r="J1664" s="36" t="s">
        <v>34</v>
      </c>
      <c r="K1664" s="3"/>
      <c r="L1664" s="1"/>
      <c r="M1664" s="3"/>
    </row>
    <row r="1665" spans="1:13" hidden="1" x14ac:dyDescent="0.2">
      <c r="A1665" s="3" t="s">
        <v>13</v>
      </c>
      <c r="B1665" s="19" t="s">
        <v>14</v>
      </c>
      <c r="C1665" s="9">
        <v>593068</v>
      </c>
      <c r="D1665" s="10" t="s">
        <v>559</v>
      </c>
      <c r="E1665" s="10" t="s">
        <v>140</v>
      </c>
      <c r="F1665" s="12" t="str">
        <f t="shared" si="47"/>
        <v>Needham Scott</v>
      </c>
      <c r="G1665" s="3">
        <v>721</v>
      </c>
      <c r="H1665" s="8" t="s">
        <v>10</v>
      </c>
      <c r="I1665" s="9">
        <v>1</v>
      </c>
      <c r="J1665" s="37" t="s">
        <v>18</v>
      </c>
      <c r="K1665" s="3"/>
      <c r="L1665" s="3"/>
      <c r="M1665" s="3"/>
    </row>
    <row r="1666" spans="1:13" hidden="1" x14ac:dyDescent="0.2">
      <c r="A1666" s="3" t="s">
        <v>56</v>
      </c>
      <c r="B1666" s="19" t="s">
        <v>104</v>
      </c>
      <c r="C1666" s="9">
        <v>593068</v>
      </c>
      <c r="D1666" s="10" t="s">
        <v>559</v>
      </c>
      <c r="E1666" s="10" t="s">
        <v>140</v>
      </c>
      <c r="F1666" s="12" t="str">
        <f t="shared" si="47"/>
        <v>Needham Scott</v>
      </c>
      <c r="G1666" s="3">
        <v>721</v>
      </c>
      <c r="H1666" s="8" t="s">
        <v>10</v>
      </c>
      <c r="I1666" s="9">
        <v>1</v>
      </c>
      <c r="J1666" s="37" t="s">
        <v>18</v>
      </c>
      <c r="K1666" s="3"/>
      <c r="L1666" s="3"/>
      <c r="M1666" s="3"/>
    </row>
    <row r="1667" spans="1:13" hidden="1" x14ac:dyDescent="0.2">
      <c r="A1667" s="3" t="s">
        <v>13</v>
      </c>
      <c r="B1667" s="19" t="s">
        <v>14</v>
      </c>
      <c r="C1667" s="6">
        <v>593068</v>
      </c>
      <c r="D1667" s="7" t="s">
        <v>559</v>
      </c>
      <c r="E1667" s="7" t="s">
        <v>140</v>
      </c>
      <c r="F1667" s="12" t="str">
        <f t="shared" si="47"/>
        <v>Needham Scott</v>
      </c>
      <c r="G1667" s="3">
        <v>721</v>
      </c>
      <c r="H1667" s="8" t="s">
        <v>10</v>
      </c>
      <c r="I1667" s="6">
        <v>7</v>
      </c>
      <c r="J1667" s="36" t="s">
        <v>17</v>
      </c>
      <c r="K1667" s="3"/>
      <c r="L1667" s="3"/>
      <c r="M1667" s="3"/>
    </row>
    <row r="1668" spans="1:13" hidden="1" x14ac:dyDescent="0.2">
      <c r="A1668" s="3" t="s">
        <v>58</v>
      </c>
      <c r="B1668" s="19" t="s">
        <v>104</v>
      </c>
      <c r="C1668" s="6">
        <v>575714</v>
      </c>
      <c r="D1668" s="7" t="s">
        <v>560</v>
      </c>
      <c r="E1668" s="7" t="s">
        <v>393</v>
      </c>
      <c r="F1668" s="12" t="str">
        <f t="shared" si="47"/>
        <v>Newton Tim</v>
      </c>
      <c r="G1668" s="9">
        <v>721</v>
      </c>
      <c r="H1668" s="10" t="s">
        <v>10</v>
      </c>
      <c r="I1668" s="6">
        <v>1</v>
      </c>
      <c r="J1668" s="36" t="s">
        <v>17</v>
      </c>
      <c r="K1668" s="3"/>
      <c r="L1668" s="1"/>
      <c r="M1668" s="3"/>
    </row>
    <row r="1669" spans="1:13" hidden="1" x14ac:dyDescent="0.2">
      <c r="A1669" s="1" t="s">
        <v>58</v>
      </c>
      <c r="B1669" s="19" t="s">
        <v>104</v>
      </c>
      <c r="C1669" s="6">
        <v>575715</v>
      </c>
      <c r="D1669" s="7" t="s">
        <v>560</v>
      </c>
      <c r="E1669" s="7" t="s">
        <v>393</v>
      </c>
      <c r="F1669" s="12" t="str">
        <f t="shared" si="47"/>
        <v>Newton Tim</v>
      </c>
      <c r="G1669" s="3">
        <v>721</v>
      </c>
      <c r="H1669" s="8" t="s">
        <v>10</v>
      </c>
      <c r="I1669" s="1">
        <v>2</v>
      </c>
      <c r="J1669" s="40" t="s">
        <v>62</v>
      </c>
      <c r="K1669" s="1"/>
      <c r="L1669" s="1"/>
      <c r="M1669" s="1"/>
    </row>
    <row r="1670" spans="1:13" hidden="1" x14ac:dyDescent="0.2">
      <c r="A1670" s="3" t="s">
        <v>75</v>
      </c>
      <c r="B1670" s="3" t="s">
        <v>25</v>
      </c>
      <c r="C1670" s="9">
        <v>572775</v>
      </c>
      <c r="D1670" s="3" t="s">
        <v>561</v>
      </c>
      <c r="E1670" s="3" t="s">
        <v>562</v>
      </c>
      <c r="F1670" s="12" t="str">
        <f t="shared" si="47"/>
        <v>Niven Keith</v>
      </c>
      <c r="G1670" s="3">
        <v>721</v>
      </c>
      <c r="H1670" s="8" t="s">
        <v>10</v>
      </c>
      <c r="I1670" s="3">
        <v>1</v>
      </c>
      <c r="J1670" s="36" t="s">
        <v>55</v>
      </c>
      <c r="K1670" s="3" t="s">
        <v>78</v>
      </c>
      <c r="L1670" s="1"/>
      <c r="M1670" s="1"/>
    </row>
    <row r="1671" spans="1:13" hidden="1" x14ac:dyDescent="0.2">
      <c r="A1671" s="3" t="s">
        <v>98</v>
      </c>
      <c r="B1671" s="3" t="s">
        <v>98</v>
      </c>
      <c r="C1671" s="9">
        <v>572775</v>
      </c>
      <c r="D1671" s="3" t="s">
        <v>561</v>
      </c>
      <c r="E1671" s="3" t="s">
        <v>562</v>
      </c>
      <c r="F1671" s="12" t="str">
        <f t="shared" si="47"/>
        <v>Niven Keith</v>
      </c>
      <c r="G1671" s="3">
        <v>721</v>
      </c>
      <c r="H1671" s="8" t="s">
        <v>10</v>
      </c>
      <c r="I1671" s="3">
        <v>3</v>
      </c>
      <c r="J1671" s="36" t="s">
        <v>55</v>
      </c>
      <c r="K1671" s="3" t="s">
        <v>27</v>
      </c>
      <c r="L1671" s="3"/>
      <c r="M1671" s="3"/>
    </row>
    <row r="1672" spans="1:13" hidden="1" x14ac:dyDescent="0.2">
      <c r="A1672" s="3" t="s">
        <v>44</v>
      </c>
      <c r="B1672" s="19" t="s">
        <v>104</v>
      </c>
      <c r="C1672" s="9">
        <v>572775</v>
      </c>
      <c r="D1672" s="3" t="s">
        <v>561</v>
      </c>
      <c r="E1672" s="3" t="s">
        <v>562</v>
      </c>
      <c r="F1672" s="12" t="str">
        <f t="shared" si="47"/>
        <v>Niven Keith</v>
      </c>
      <c r="G1672" s="9">
        <v>721</v>
      </c>
      <c r="H1672" s="10" t="s">
        <v>10</v>
      </c>
      <c r="I1672" s="3">
        <v>5</v>
      </c>
      <c r="J1672" s="36" t="s">
        <v>55</v>
      </c>
      <c r="K1672" s="3" t="s">
        <v>27</v>
      </c>
      <c r="L1672" s="3"/>
      <c r="M1672" s="3"/>
    </row>
    <row r="1673" spans="1:13" hidden="1" x14ac:dyDescent="0.2">
      <c r="A1673" s="3" t="s">
        <v>53</v>
      </c>
      <c r="B1673" s="3" t="s">
        <v>103</v>
      </c>
      <c r="C1673" s="9">
        <v>572775</v>
      </c>
      <c r="D1673" s="3" t="s">
        <v>561</v>
      </c>
      <c r="E1673" s="3" t="s">
        <v>562</v>
      </c>
      <c r="F1673" s="12" t="str">
        <f t="shared" si="47"/>
        <v>Niven Keith</v>
      </c>
      <c r="G1673" s="3">
        <v>721</v>
      </c>
      <c r="H1673" s="8" t="s">
        <v>10</v>
      </c>
      <c r="I1673" s="3">
        <v>2</v>
      </c>
      <c r="J1673" s="36" t="s">
        <v>55</v>
      </c>
      <c r="K1673" s="3" t="s">
        <v>27</v>
      </c>
      <c r="L1673" s="3"/>
      <c r="M1673" s="3"/>
    </row>
    <row r="1674" spans="1:13" hidden="1" x14ac:dyDescent="0.2">
      <c r="A1674" s="11" t="s">
        <v>7</v>
      </c>
      <c r="B1674" s="1" t="s">
        <v>1225</v>
      </c>
      <c r="C1674" s="9">
        <v>572776</v>
      </c>
      <c r="D1674" s="12" t="s">
        <v>561</v>
      </c>
      <c r="E1674" s="12" t="s">
        <v>562</v>
      </c>
      <c r="F1674" s="12" t="str">
        <f t="shared" si="47"/>
        <v>Niven Keith</v>
      </c>
      <c r="G1674" s="3">
        <v>721</v>
      </c>
      <c r="H1674" s="8" t="s">
        <v>10</v>
      </c>
      <c r="I1674" s="13">
        <v>8</v>
      </c>
      <c r="J1674" s="41" t="s">
        <v>52</v>
      </c>
      <c r="K1674" s="3" t="s">
        <v>12</v>
      </c>
      <c r="L1674" s="3"/>
      <c r="M1674" s="3"/>
    </row>
    <row r="1675" spans="1:13" hidden="1" x14ac:dyDescent="0.2">
      <c r="A1675" s="3" t="s">
        <v>44</v>
      </c>
      <c r="B1675" s="19" t="s">
        <v>104</v>
      </c>
      <c r="C1675" s="9">
        <v>572775</v>
      </c>
      <c r="D1675" s="3" t="s">
        <v>561</v>
      </c>
      <c r="E1675" s="3" t="s">
        <v>562</v>
      </c>
      <c r="F1675" s="12" t="str">
        <f t="shared" si="47"/>
        <v>Niven Keith</v>
      </c>
      <c r="G1675" s="3">
        <v>721</v>
      </c>
      <c r="H1675" s="8" t="s">
        <v>10</v>
      </c>
      <c r="I1675" s="3">
        <v>1</v>
      </c>
      <c r="J1675" s="36" t="s">
        <v>68</v>
      </c>
      <c r="K1675" s="3" t="s">
        <v>27</v>
      </c>
      <c r="L1675" s="1"/>
      <c r="M1675" s="1"/>
    </row>
    <row r="1676" spans="1:13" hidden="1" x14ac:dyDescent="0.2">
      <c r="A1676" s="3" t="s">
        <v>37</v>
      </c>
      <c r="B1676" s="3" t="s">
        <v>103</v>
      </c>
      <c r="C1676" s="9">
        <v>572775</v>
      </c>
      <c r="D1676" s="3" t="s">
        <v>561</v>
      </c>
      <c r="E1676" s="3" t="s">
        <v>562</v>
      </c>
      <c r="F1676" s="12" t="str">
        <f t="shared" si="47"/>
        <v>Niven Keith</v>
      </c>
      <c r="G1676" s="3">
        <v>721</v>
      </c>
      <c r="H1676" s="8" t="s">
        <v>10</v>
      </c>
      <c r="I1676" s="3">
        <v>4</v>
      </c>
      <c r="J1676" s="36" t="s">
        <v>68</v>
      </c>
      <c r="K1676" s="3" t="s">
        <v>27</v>
      </c>
      <c r="L1676" s="1"/>
      <c r="M1676" s="1"/>
    </row>
    <row r="1677" spans="1:13" hidden="1" x14ac:dyDescent="0.2">
      <c r="A1677" s="19" t="s">
        <v>51</v>
      </c>
      <c r="B1677" s="1" t="s">
        <v>1225</v>
      </c>
      <c r="C1677" s="9">
        <v>572775</v>
      </c>
      <c r="D1677" s="3" t="s">
        <v>561</v>
      </c>
      <c r="E1677" s="3" t="s">
        <v>562</v>
      </c>
      <c r="F1677" s="12" t="str">
        <f t="shared" si="47"/>
        <v>Niven Keith</v>
      </c>
      <c r="G1677" s="3">
        <v>721</v>
      </c>
      <c r="H1677" s="8" t="s">
        <v>10</v>
      </c>
      <c r="I1677" s="3">
        <v>2</v>
      </c>
      <c r="J1677" s="36" t="s">
        <v>68</v>
      </c>
      <c r="K1677" s="3"/>
      <c r="L1677" s="1"/>
      <c r="M1677" s="1"/>
    </row>
    <row r="1678" spans="1:13" x14ac:dyDescent="0.2">
      <c r="A1678" s="3"/>
      <c r="B1678" s="19" t="s">
        <v>25</v>
      </c>
      <c r="C1678" s="3"/>
      <c r="D1678" s="3" t="s">
        <v>350</v>
      </c>
      <c r="E1678" s="12" t="s">
        <v>351</v>
      </c>
      <c r="F1678" s="12" t="str">
        <f t="shared" si="47"/>
        <v>Hayden Warren</v>
      </c>
      <c r="G1678" s="3">
        <v>721</v>
      </c>
      <c r="H1678" s="8" t="s">
        <v>10</v>
      </c>
      <c r="I1678" s="3">
        <v>1</v>
      </c>
      <c r="J1678" s="36" t="s">
        <v>26</v>
      </c>
      <c r="K1678" s="3" t="s">
        <v>27</v>
      </c>
      <c r="L1678" s="1"/>
      <c r="M1678" s="3"/>
    </row>
    <row r="1679" spans="1:13" x14ac:dyDescent="0.2">
      <c r="A1679" s="3"/>
      <c r="B1679" s="19" t="s">
        <v>25</v>
      </c>
      <c r="C1679" s="3">
        <v>772190</v>
      </c>
      <c r="D1679" s="8" t="s">
        <v>384</v>
      </c>
      <c r="E1679" s="8" t="s">
        <v>170</v>
      </c>
      <c r="F1679" s="12" t="str">
        <f t="shared" si="47"/>
        <v>Horn David</v>
      </c>
      <c r="G1679" s="6">
        <v>721</v>
      </c>
      <c r="H1679" s="7" t="s">
        <v>10</v>
      </c>
      <c r="I1679" s="3">
        <v>2</v>
      </c>
      <c r="J1679" s="36" t="s">
        <v>26</v>
      </c>
      <c r="K1679" s="3" t="s">
        <v>27</v>
      </c>
      <c r="L1679" s="15"/>
      <c r="M1679" s="3"/>
    </row>
    <row r="1680" spans="1:13" hidden="1" x14ac:dyDescent="0.2">
      <c r="A1680" s="3" t="s">
        <v>44</v>
      </c>
      <c r="B1680" s="19" t="s">
        <v>104</v>
      </c>
      <c r="C1680" s="9">
        <v>572775</v>
      </c>
      <c r="D1680" s="3" t="s">
        <v>561</v>
      </c>
      <c r="E1680" s="3" t="s">
        <v>562</v>
      </c>
      <c r="F1680" s="12" t="str">
        <f t="shared" si="47"/>
        <v>Niven Keith</v>
      </c>
      <c r="G1680" s="3">
        <v>721</v>
      </c>
      <c r="H1680" s="8" t="s">
        <v>10</v>
      </c>
      <c r="I1680" s="3">
        <v>1</v>
      </c>
      <c r="J1680" s="36" t="s">
        <v>24</v>
      </c>
      <c r="K1680" s="3"/>
      <c r="L1680" s="3"/>
      <c r="M1680" s="3"/>
    </row>
    <row r="1681" spans="1:13" hidden="1" x14ac:dyDescent="0.2">
      <c r="A1681" s="3" t="s">
        <v>37</v>
      </c>
      <c r="B1681" s="3" t="s">
        <v>103</v>
      </c>
      <c r="C1681" s="9">
        <v>572775</v>
      </c>
      <c r="D1681" s="3" t="s">
        <v>561</v>
      </c>
      <c r="E1681" s="3" t="s">
        <v>562</v>
      </c>
      <c r="F1681" s="12" t="str">
        <f t="shared" si="47"/>
        <v>Niven Keith</v>
      </c>
      <c r="G1681" s="3">
        <v>721</v>
      </c>
      <c r="H1681" s="8" t="s">
        <v>10</v>
      </c>
      <c r="I1681" s="3">
        <v>7</v>
      </c>
      <c r="J1681" s="36" t="s">
        <v>24</v>
      </c>
      <c r="K1681" s="3"/>
      <c r="L1681" s="3"/>
      <c r="M1681" s="3"/>
    </row>
    <row r="1682" spans="1:13" hidden="1" x14ac:dyDescent="0.2">
      <c r="A1682" s="19" t="s">
        <v>51</v>
      </c>
      <c r="B1682" s="1" t="s">
        <v>1225</v>
      </c>
      <c r="C1682" s="9">
        <v>572776</v>
      </c>
      <c r="D1682" s="12" t="s">
        <v>561</v>
      </c>
      <c r="E1682" s="12" t="s">
        <v>562</v>
      </c>
      <c r="F1682" s="12" t="str">
        <f t="shared" si="47"/>
        <v>Niven Keith</v>
      </c>
      <c r="G1682" s="9">
        <v>721</v>
      </c>
      <c r="H1682" s="10" t="s">
        <v>10</v>
      </c>
      <c r="I1682" s="13">
        <v>1</v>
      </c>
      <c r="J1682" s="41" t="s">
        <v>24</v>
      </c>
      <c r="K1682" s="3" t="s">
        <v>12</v>
      </c>
      <c r="L1682" s="3"/>
      <c r="M1682" s="3"/>
    </row>
    <row r="1683" spans="1:13" hidden="1" x14ac:dyDescent="0.2">
      <c r="A1683" s="3"/>
      <c r="B1683" s="19" t="s">
        <v>104</v>
      </c>
      <c r="C1683" s="9">
        <v>572775</v>
      </c>
      <c r="D1683" s="3" t="s">
        <v>561</v>
      </c>
      <c r="E1683" s="3" t="s">
        <v>562</v>
      </c>
      <c r="F1683" s="12" t="str">
        <f t="shared" si="47"/>
        <v>Niven Keith</v>
      </c>
      <c r="G1683" s="3">
        <v>721</v>
      </c>
      <c r="H1683" s="8" t="s">
        <v>10</v>
      </c>
      <c r="I1683" s="3">
        <v>5</v>
      </c>
      <c r="J1683" s="36" t="s">
        <v>11</v>
      </c>
      <c r="K1683" s="3" t="s">
        <v>27</v>
      </c>
      <c r="L1683" s="3"/>
      <c r="M1683" s="3"/>
    </row>
    <row r="1684" spans="1:13" hidden="1" x14ac:dyDescent="0.2">
      <c r="A1684" s="3"/>
      <c r="B1684" s="3" t="s">
        <v>103</v>
      </c>
      <c r="C1684" s="9">
        <v>572775</v>
      </c>
      <c r="D1684" s="3" t="s">
        <v>561</v>
      </c>
      <c r="E1684" s="3" t="s">
        <v>562</v>
      </c>
      <c r="F1684" s="12" t="str">
        <f t="shared" si="47"/>
        <v>Niven Keith</v>
      </c>
      <c r="G1684" s="3">
        <v>721</v>
      </c>
      <c r="H1684" s="8" t="s">
        <v>10</v>
      </c>
      <c r="I1684" s="3">
        <v>1</v>
      </c>
      <c r="J1684" s="36" t="s">
        <v>11</v>
      </c>
      <c r="K1684" s="3" t="s">
        <v>27</v>
      </c>
      <c r="L1684" s="1"/>
      <c r="M1684" s="3"/>
    </row>
    <row r="1685" spans="1:13" hidden="1" x14ac:dyDescent="0.2">
      <c r="A1685" s="3"/>
      <c r="B1685" s="19" t="s">
        <v>1225</v>
      </c>
      <c r="C1685" s="9">
        <v>572775</v>
      </c>
      <c r="D1685" s="12" t="s">
        <v>561</v>
      </c>
      <c r="E1685" s="12" t="s">
        <v>562</v>
      </c>
      <c r="F1685" s="12" t="str">
        <f t="shared" si="47"/>
        <v>Niven Keith</v>
      </c>
      <c r="G1685" s="3">
        <v>721</v>
      </c>
      <c r="H1685" s="8" t="s">
        <v>10</v>
      </c>
      <c r="I1685" s="13">
        <v>8</v>
      </c>
      <c r="J1685" s="41" t="s">
        <v>22</v>
      </c>
      <c r="K1685" s="3" t="s">
        <v>12</v>
      </c>
      <c r="L1685" s="1"/>
      <c r="M1685" s="1"/>
    </row>
    <row r="1686" spans="1:13" hidden="1" x14ac:dyDescent="0.2">
      <c r="A1686" s="3" t="s">
        <v>563</v>
      </c>
      <c r="B1686" s="19" t="s">
        <v>14</v>
      </c>
      <c r="C1686" s="9">
        <v>572775</v>
      </c>
      <c r="D1686" s="3" t="s">
        <v>561</v>
      </c>
      <c r="E1686" s="3" t="s">
        <v>562</v>
      </c>
      <c r="F1686" s="12" t="str">
        <f t="shared" si="47"/>
        <v>Niven Keith</v>
      </c>
      <c r="G1686" s="3">
        <v>721</v>
      </c>
      <c r="H1686" s="8" t="s">
        <v>10</v>
      </c>
      <c r="I1686" s="8">
        <v>2</v>
      </c>
      <c r="J1686" s="36" t="s">
        <v>30</v>
      </c>
      <c r="K1686" s="3"/>
      <c r="L1686" s="3"/>
      <c r="M1686" s="3"/>
    </row>
    <row r="1687" spans="1:13" hidden="1" x14ac:dyDescent="0.2">
      <c r="A1687" s="16" t="s">
        <v>102</v>
      </c>
      <c r="B1687" s="3" t="s">
        <v>103</v>
      </c>
      <c r="C1687" s="9">
        <v>572776</v>
      </c>
      <c r="D1687" s="3" t="s">
        <v>561</v>
      </c>
      <c r="E1687" s="3" t="s">
        <v>562</v>
      </c>
      <c r="F1687" s="12" t="str">
        <f t="shared" si="47"/>
        <v>Niven Keith</v>
      </c>
      <c r="G1687" s="3">
        <v>721</v>
      </c>
      <c r="H1687" s="8" t="s">
        <v>10</v>
      </c>
      <c r="I1687" s="8">
        <v>1</v>
      </c>
      <c r="J1687" s="36" t="s">
        <v>30</v>
      </c>
      <c r="K1687" s="3"/>
      <c r="L1687" s="3"/>
      <c r="M1687" s="3"/>
    </row>
    <row r="1688" spans="1:13" hidden="1" x14ac:dyDescent="0.2">
      <c r="A1688" s="5"/>
      <c r="B1688" s="19" t="s">
        <v>1225</v>
      </c>
      <c r="C1688" s="9">
        <v>572775</v>
      </c>
      <c r="D1688" s="12" t="s">
        <v>561</v>
      </c>
      <c r="E1688" s="12" t="s">
        <v>562</v>
      </c>
      <c r="F1688" s="12" t="str">
        <f t="shared" ref="F1688:F1719" si="48">D1688&amp;" "&amp;E1688</f>
        <v>Niven Keith</v>
      </c>
      <c r="G1688" s="3">
        <v>721</v>
      </c>
      <c r="H1688" s="8" t="s">
        <v>10</v>
      </c>
      <c r="I1688" s="13">
        <v>8</v>
      </c>
      <c r="J1688" s="41" t="s">
        <v>30</v>
      </c>
      <c r="K1688" s="3" t="s">
        <v>12</v>
      </c>
      <c r="L1688" s="15"/>
      <c r="M1688" s="3"/>
    </row>
    <row r="1689" spans="1:13" hidden="1" x14ac:dyDescent="0.2">
      <c r="A1689" s="3"/>
      <c r="B1689" s="19" t="s">
        <v>1225</v>
      </c>
      <c r="C1689" s="9">
        <v>572775</v>
      </c>
      <c r="D1689" s="12" t="s">
        <v>561</v>
      </c>
      <c r="E1689" s="12" t="s">
        <v>562</v>
      </c>
      <c r="F1689" s="12" t="str">
        <f t="shared" si="48"/>
        <v>Niven Keith</v>
      </c>
      <c r="G1689" s="3">
        <v>721</v>
      </c>
      <c r="H1689" s="8" t="s">
        <v>10</v>
      </c>
      <c r="I1689" s="13">
        <v>8</v>
      </c>
      <c r="J1689" s="41" t="s">
        <v>105</v>
      </c>
      <c r="K1689" s="3" t="s">
        <v>12</v>
      </c>
      <c r="L1689" s="3"/>
      <c r="M1689" s="3"/>
    </row>
    <row r="1690" spans="1:13" hidden="1" x14ac:dyDescent="0.2">
      <c r="A1690" s="3" t="s">
        <v>13</v>
      </c>
      <c r="B1690" s="19" t="s">
        <v>14</v>
      </c>
      <c r="C1690" s="9">
        <v>572775</v>
      </c>
      <c r="D1690" s="10" t="s">
        <v>561</v>
      </c>
      <c r="E1690" s="10" t="s">
        <v>562</v>
      </c>
      <c r="F1690" s="12" t="str">
        <f t="shared" si="48"/>
        <v>Niven Keith</v>
      </c>
      <c r="G1690" s="3">
        <v>721</v>
      </c>
      <c r="H1690" s="8" t="s">
        <v>10</v>
      </c>
      <c r="I1690" s="9">
        <v>0</v>
      </c>
      <c r="J1690" s="37" t="s">
        <v>18</v>
      </c>
      <c r="K1690" s="3"/>
      <c r="L1690" s="3"/>
      <c r="M1690" s="3"/>
    </row>
    <row r="1691" spans="1:13" hidden="1" x14ac:dyDescent="0.2">
      <c r="A1691" s="3" t="s">
        <v>98</v>
      </c>
      <c r="B1691" s="3" t="s">
        <v>98</v>
      </c>
      <c r="C1691" s="3"/>
      <c r="D1691" s="3" t="s">
        <v>561</v>
      </c>
      <c r="E1691" s="3" t="s">
        <v>61</v>
      </c>
      <c r="F1691" s="12" t="str">
        <f t="shared" si="48"/>
        <v>Niven Paul</v>
      </c>
      <c r="G1691" s="3">
        <v>721</v>
      </c>
      <c r="H1691" s="8" t="s">
        <v>10</v>
      </c>
      <c r="I1691" s="3">
        <v>1</v>
      </c>
      <c r="J1691" s="36" t="s">
        <v>55</v>
      </c>
      <c r="K1691" s="3" t="s">
        <v>27</v>
      </c>
      <c r="L1691" s="3"/>
      <c r="M1691" s="3"/>
    </row>
    <row r="1692" spans="1:13" hidden="1" x14ac:dyDescent="0.2">
      <c r="A1692" s="3" t="s">
        <v>44</v>
      </c>
      <c r="B1692" s="19" t="s">
        <v>104</v>
      </c>
      <c r="C1692" s="3"/>
      <c r="D1692" s="3" t="s">
        <v>561</v>
      </c>
      <c r="E1692" s="3" t="s">
        <v>61</v>
      </c>
      <c r="F1692" s="12" t="str">
        <f t="shared" si="48"/>
        <v>Niven Paul</v>
      </c>
      <c r="G1692" s="9">
        <v>721</v>
      </c>
      <c r="H1692" s="10" t="s">
        <v>10</v>
      </c>
      <c r="I1692" s="3">
        <v>5</v>
      </c>
      <c r="J1692" s="36" t="s">
        <v>55</v>
      </c>
      <c r="K1692" s="3" t="s">
        <v>27</v>
      </c>
      <c r="L1692" s="3"/>
      <c r="M1692" s="3"/>
    </row>
    <row r="1693" spans="1:13" hidden="1" x14ac:dyDescent="0.2">
      <c r="A1693" s="3" t="s">
        <v>53</v>
      </c>
      <c r="B1693" s="3" t="s">
        <v>103</v>
      </c>
      <c r="C1693" s="3"/>
      <c r="D1693" s="3" t="s">
        <v>561</v>
      </c>
      <c r="E1693" s="3" t="s">
        <v>61</v>
      </c>
      <c r="F1693" s="12" t="str">
        <f t="shared" si="48"/>
        <v>Niven Paul</v>
      </c>
      <c r="G1693" s="6">
        <v>721</v>
      </c>
      <c r="H1693" s="7" t="s">
        <v>10</v>
      </c>
      <c r="I1693" s="3">
        <v>4</v>
      </c>
      <c r="J1693" s="36" t="s">
        <v>55</v>
      </c>
      <c r="K1693" s="3" t="s">
        <v>27</v>
      </c>
      <c r="L1693" s="1"/>
      <c r="M1693" s="1"/>
    </row>
    <row r="1694" spans="1:13" hidden="1" x14ac:dyDescent="0.2">
      <c r="A1694" s="11" t="s">
        <v>7</v>
      </c>
      <c r="B1694" s="1" t="s">
        <v>1225</v>
      </c>
      <c r="C1694" s="1"/>
      <c r="D1694" s="12" t="s">
        <v>561</v>
      </c>
      <c r="E1694" s="12" t="s">
        <v>61</v>
      </c>
      <c r="F1694" s="12" t="str">
        <f t="shared" si="48"/>
        <v>Niven Paul</v>
      </c>
      <c r="G1694" s="3">
        <v>721</v>
      </c>
      <c r="H1694" s="8" t="s">
        <v>10</v>
      </c>
      <c r="I1694" s="13">
        <v>8</v>
      </c>
      <c r="J1694" s="41" t="s">
        <v>52</v>
      </c>
      <c r="K1694" s="3" t="s">
        <v>12</v>
      </c>
      <c r="L1694" s="3"/>
      <c r="M1694" s="3"/>
    </row>
    <row r="1695" spans="1:13" hidden="1" x14ac:dyDescent="0.2">
      <c r="A1695" s="19" t="s">
        <v>51</v>
      </c>
      <c r="B1695" s="1" t="s">
        <v>1225</v>
      </c>
      <c r="C1695" s="3"/>
      <c r="D1695" s="3" t="s">
        <v>561</v>
      </c>
      <c r="E1695" s="3" t="s">
        <v>61</v>
      </c>
      <c r="F1695" s="12" t="str">
        <f t="shared" si="48"/>
        <v>Niven Paul</v>
      </c>
      <c r="G1695" s="3">
        <v>721</v>
      </c>
      <c r="H1695" s="8" t="s">
        <v>10</v>
      </c>
      <c r="I1695" s="3">
        <v>9</v>
      </c>
      <c r="J1695" s="36" t="s">
        <v>68</v>
      </c>
      <c r="K1695" s="3"/>
      <c r="L1695" s="15"/>
      <c r="M1695" s="3"/>
    </row>
    <row r="1696" spans="1:13" hidden="1" x14ac:dyDescent="0.2">
      <c r="A1696" s="3" t="s">
        <v>564</v>
      </c>
      <c r="B1696" s="19" t="s">
        <v>14</v>
      </c>
      <c r="C1696" s="8"/>
      <c r="D1696" s="3" t="s">
        <v>561</v>
      </c>
      <c r="E1696" s="12" t="s">
        <v>61</v>
      </c>
      <c r="F1696" s="12" t="str">
        <f t="shared" si="48"/>
        <v>Niven Paul</v>
      </c>
      <c r="G1696" s="3">
        <v>721</v>
      </c>
      <c r="H1696" s="8" t="s">
        <v>10</v>
      </c>
      <c r="I1696" s="8">
        <v>1</v>
      </c>
      <c r="J1696" s="36" t="s">
        <v>30</v>
      </c>
      <c r="K1696" s="3"/>
      <c r="L1696" s="3"/>
      <c r="M1696" s="3"/>
    </row>
    <row r="1697" spans="1:13" hidden="1" x14ac:dyDescent="0.2">
      <c r="A1697" s="3"/>
      <c r="B1697" s="19" t="s">
        <v>1225</v>
      </c>
      <c r="C1697" s="3"/>
      <c r="D1697" s="12" t="s">
        <v>561</v>
      </c>
      <c r="E1697" s="12" t="s">
        <v>61</v>
      </c>
      <c r="F1697" s="12" t="str">
        <f t="shared" si="48"/>
        <v>Niven Paul</v>
      </c>
      <c r="G1697" s="6">
        <v>721</v>
      </c>
      <c r="H1697" s="3" t="s">
        <v>10</v>
      </c>
      <c r="I1697" s="13">
        <v>1</v>
      </c>
      <c r="J1697" s="41" t="s">
        <v>105</v>
      </c>
      <c r="K1697" s="3" t="s">
        <v>12</v>
      </c>
      <c r="L1697" s="3"/>
      <c r="M1697" s="3"/>
    </row>
    <row r="1698" spans="1:13" hidden="1" x14ac:dyDescent="0.2">
      <c r="A1698" s="3" t="s">
        <v>114</v>
      </c>
      <c r="B1698" s="19" t="s">
        <v>115</v>
      </c>
      <c r="C1698" s="3">
        <v>742379</v>
      </c>
      <c r="D1698" s="8" t="s">
        <v>565</v>
      </c>
      <c r="E1698" s="8" t="s">
        <v>348</v>
      </c>
      <c r="F1698" s="12" t="str">
        <f t="shared" si="48"/>
        <v>Noble Wayne</v>
      </c>
      <c r="G1698" s="3">
        <v>721</v>
      </c>
      <c r="H1698" s="8" t="s">
        <v>10</v>
      </c>
      <c r="I1698" s="3">
        <v>6</v>
      </c>
      <c r="J1698" s="36" t="s">
        <v>34</v>
      </c>
      <c r="K1698" s="3"/>
      <c r="L1698" s="3"/>
      <c r="M1698" s="3"/>
    </row>
    <row r="1699" spans="1:13" hidden="1" x14ac:dyDescent="0.2">
      <c r="A1699" s="3"/>
      <c r="B1699" s="22" t="s">
        <v>104</v>
      </c>
      <c r="C1699" s="3"/>
      <c r="D1699" s="8" t="s">
        <v>566</v>
      </c>
      <c r="E1699" s="12" t="s">
        <v>567</v>
      </c>
      <c r="F1699" s="12" t="str">
        <f t="shared" si="48"/>
        <v>Nolan Dan</v>
      </c>
      <c r="G1699" s="3">
        <v>721</v>
      </c>
      <c r="H1699" s="8" t="s">
        <v>10</v>
      </c>
      <c r="I1699" s="3">
        <v>1</v>
      </c>
      <c r="J1699" s="36" t="s">
        <v>105</v>
      </c>
      <c r="K1699" s="3"/>
      <c r="L1699" s="3"/>
      <c r="M1699" s="3"/>
    </row>
    <row r="1700" spans="1:13" hidden="1" x14ac:dyDescent="0.2">
      <c r="A1700" s="3"/>
      <c r="B1700" s="19" t="s">
        <v>1225</v>
      </c>
      <c r="C1700" s="3"/>
      <c r="D1700" s="12" t="s">
        <v>566</v>
      </c>
      <c r="E1700" s="12" t="s">
        <v>567</v>
      </c>
      <c r="F1700" s="12" t="str">
        <f t="shared" si="48"/>
        <v>Nolan Dan</v>
      </c>
      <c r="G1700" s="3">
        <v>721</v>
      </c>
      <c r="H1700" s="8" t="s">
        <v>10</v>
      </c>
      <c r="I1700" s="13">
        <v>11</v>
      </c>
      <c r="J1700" s="41" t="s">
        <v>105</v>
      </c>
      <c r="K1700" s="3" t="s">
        <v>12</v>
      </c>
      <c r="L1700" s="3"/>
      <c r="M1700" s="3"/>
    </row>
    <row r="1701" spans="1:13" x14ac:dyDescent="0.2">
      <c r="A1701" s="3"/>
      <c r="B1701" s="19" t="s">
        <v>25</v>
      </c>
      <c r="C1701" s="3">
        <v>572761</v>
      </c>
      <c r="D1701" s="3" t="s">
        <v>431</v>
      </c>
      <c r="E1701" s="3" t="s">
        <v>80</v>
      </c>
      <c r="F1701" s="12" t="str">
        <f t="shared" si="48"/>
        <v>Kars Simon</v>
      </c>
      <c r="G1701" s="3">
        <v>721</v>
      </c>
      <c r="H1701" s="8" t="s">
        <v>10</v>
      </c>
      <c r="I1701" s="3">
        <v>1</v>
      </c>
      <c r="J1701" s="36" t="s">
        <v>26</v>
      </c>
      <c r="K1701" s="3" t="s">
        <v>27</v>
      </c>
      <c r="L1701" s="3"/>
      <c r="M1701" s="3"/>
    </row>
    <row r="1702" spans="1:13" hidden="1" x14ac:dyDescent="0.2">
      <c r="A1702" s="3" t="s">
        <v>31</v>
      </c>
      <c r="B1702" s="19" t="s">
        <v>1225</v>
      </c>
      <c r="C1702" s="6">
        <v>903927</v>
      </c>
      <c r="D1702" s="7" t="s">
        <v>569</v>
      </c>
      <c r="E1702" s="7" t="s">
        <v>570</v>
      </c>
      <c r="F1702" s="12" t="str">
        <f t="shared" si="48"/>
        <v>O'Brien Beau</v>
      </c>
      <c r="G1702" s="3">
        <v>721</v>
      </c>
      <c r="H1702" s="8" t="s">
        <v>10</v>
      </c>
      <c r="I1702" s="6">
        <v>9</v>
      </c>
      <c r="J1702" s="37" t="s">
        <v>18</v>
      </c>
      <c r="K1702" s="3"/>
      <c r="L1702" s="3"/>
      <c r="M1702" s="3"/>
    </row>
    <row r="1703" spans="1:13" hidden="1" x14ac:dyDescent="0.2">
      <c r="A1703" s="3" t="s">
        <v>25</v>
      </c>
      <c r="B1703" s="3" t="s">
        <v>25</v>
      </c>
      <c r="C1703" s="3"/>
      <c r="D1703" s="3" t="s">
        <v>571</v>
      </c>
      <c r="E1703" s="3" t="s">
        <v>567</v>
      </c>
      <c r="F1703" s="12" t="str">
        <f t="shared" si="48"/>
        <v>O'Connor Dan</v>
      </c>
      <c r="G1703" s="3">
        <v>721</v>
      </c>
      <c r="H1703" s="8" t="s">
        <v>10</v>
      </c>
      <c r="I1703" s="3">
        <v>4</v>
      </c>
      <c r="J1703" s="36" t="s">
        <v>68</v>
      </c>
      <c r="K1703" s="3"/>
      <c r="L1703" s="3"/>
      <c r="M1703" s="3"/>
    </row>
    <row r="1704" spans="1:13" hidden="1" x14ac:dyDescent="0.2">
      <c r="A1704" s="3" t="s">
        <v>14</v>
      </c>
      <c r="B1704" s="3" t="s">
        <v>14</v>
      </c>
      <c r="C1704" s="3"/>
      <c r="D1704" s="3" t="s">
        <v>571</v>
      </c>
      <c r="E1704" s="3" t="s">
        <v>567</v>
      </c>
      <c r="F1704" s="12" t="str">
        <f t="shared" si="48"/>
        <v>O'Connor Dan</v>
      </c>
      <c r="G1704" s="3">
        <v>721</v>
      </c>
      <c r="H1704" s="8" t="s">
        <v>10</v>
      </c>
      <c r="I1704" s="3">
        <v>1</v>
      </c>
      <c r="J1704" s="36" t="s">
        <v>68</v>
      </c>
      <c r="K1704" s="3" t="s">
        <v>27</v>
      </c>
      <c r="L1704" s="3"/>
      <c r="M1704" s="3"/>
    </row>
    <row r="1705" spans="1:13" x14ac:dyDescent="0.2">
      <c r="A1705" s="3"/>
      <c r="B1705" s="19" t="s">
        <v>25</v>
      </c>
      <c r="C1705" s="3"/>
      <c r="D1705" s="3" t="s">
        <v>438</v>
      </c>
      <c r="E1705" s="3" t="s">
        <v>253</v>
      </c>
      <c r="F1705" s="12" t="str">
        <f t="shared" si="48"/>
        <v>Kennedy S</v>
      </c>
      <c r="G1705" s="3">
        <v>721</v>
      </c>
      <c r="H1705" s="8" t="s">
        <v>10</v>
      </c>
      <c r="I1705" s="3">
        <v>1</v>
      </c>
      <c r="J1705" s="36" t="s">
        <v>26</v>
      </c>
      <c r="K1705" s="3" t="s">
        <v>27</v>
      </c>
      <c r="L1705" s="3"/>
      <c r="M1705" s="1"/>
    </row>
    <row r="1706" spans="1:13" x14ac:dyDescent="0.2">
      <c r="A1706" s="3"/>
      <c r="B1706" s="19" t="s">
        <v>25</v>
      </c>
      <c r="C1706" s="3">
        <v>572762</v>
      </c>
      <c r="D1706" s="3" t="s">
        <v>450</v>
      </c>
      <c r="E1706" s="3" t="s">
        <v>143</v>
      </c>
      <c r="F1706" s="12" t="str">
        <f t="shared" si="48"/>
        <v>Kilner Michael</v>
      </c>
      <c r="G1706" s="9">
        <v>721</v>
      </c>
      <c r="H1706" s="10" t="s">
        <v>10</v>
      </c>
      <c r="I1706" s="3">
        <v>1</v>
      </c>
      <c r="J1706" s="36" t="s">
        <v>26</v>
      </c>
      <c r="K1706" s="3" t="s">
        <v>27</v>
      </c>
      <c r="L1706" s="3"/>
      <c r="M1706" s="3"/>
    </row>
    <row r="1707" spans="1:13" hidden="1" x14ac:dyDescent="0.2">
      <c r="A1707" s="3" t="s">
        <v>114</v>
      </c>
      <c r="B1707" s="19" t="s">
        <v>115</v>
      </c>
      <c r="C1707" s="3">
        <v>751920</v>
      </c>
      <c r="D1707" s="3" t="s">
        <v>572</v>
      </c>
      <c r="E1707" s="3" t="s">
        <v>143</v>
      </c>
      <c r="F1707" s="12" t="str">
        <f t="shared" si="48"/>
        <v>O'Malley Michael</v>
      </c>
      <c r="G1707" s="3">
        <v>721</v>
      </c>
      <c r="H1707" s="8" t="s">
        <v>10</v>
      </c>
      <c r="I1707" s="3">
        <v>2</v>
      </c>
      <c r="J1707" s="36" t="s">
        <v>28</v>
      </c>
      <c r="K1707" s="3"/>
      <c r="L1707" s="3"/>
      <c r="M1707" s="3"/>
    </row>
    <row r="1708" spans="1:13" hidden="1" x14ac:dyDescent="0.2">
      <c r="A1708" s="3" t="s">
        <v>114</v>
      </c>
      <c r="B1708" s="19" t="s">
        <v>128</v>
      </c>
      <c r="C1708" s="3">
        <v>751920</v>
      </c>
      <c r="D1708" s="8" t="s">
        <v>572</v>
      </c>
      <c r="E1708" s="8" t="s">
        <v>143</v>
      </c>
      <c r="F1708" s="12" t="str">
        <f t="shared" si="48"/>
        <v>O'Malley Michael</v>
      </c>
      <c r="G1708" s="9">
        <v>721</v>
      </c>
      <c r="H1708" s="10" t="s">
        <v>10</v>
      </c>
      <c r="I1708" s="3">
        <v>6</v>
      </c>
      <c r="J1708" s="36" t="s">
        <v>34</v>
      </c>
      <c r="K1708" s="3"/>
      <c r="L1708" s="3"/>
      <c r="M1708" s="3"/>
    </row>
    <row r="1709" spans="1:13" hidden="1" x14ac:dyDescent="0.2">
      <c r="A1709" s="3" t="s">
        <v>114</v>
      </c>
      <c r="B1709" s="19" t="s">
        <v>115</v>
      </c>
      <c r="C1709" s="3">
        <v>751920</v>
      </c>
      <c r="D1709" s="8" t="s">
        <v>572</v>
      </c>
      <c r="E1709" s="8" t="s">
        <v>143</v>
      </c>
      <c r="F1709" s="12" t="str">
        <f t="shared" si="48"/>
        <v>O'Malley Michael</v>
      </c>
      <c r="G1709" s="3">
        <v>721</v>
      </c>
      <c r="H1709" s="8" t="s">
        <v>10</v>
      </c>
      <c r="I1709" s="3">
        <v>1</v>
      </c>
      <c r="J1709" s="36" t="s">
        <v>34</v>
      </c>
      <c r="K1709" s="3"/>
      <c r="L1709" s="3"/>
      <c r="M1709" s="3"/>
    </row>
    <row r="1710" spans="1:13" hidden="1" x14ac:dyDescent="0.2">
      <c r="A1710" s="3" t="s">
        <v>114</v>
      </c>
      <c r="B1710" s="19" t="s">
        <v>115</v>
      </c>
      <c r="C1710" s="3">
        <v>751920</v>
      </c>
      <c r="D1710" s="8" t="s">
        <v>572</v>
      </c>
      <c r="E1710" s="8" t="s">
        <v>143</v>
      </c>
      <c r="F1710" s="12" t="str">
        <f t="shared" si="48"/>
        <v>O'Malley Michael</v>
      </c>
      <c r="G1710" s="3">
        <v>721</v>
      </c>
      <c r="H1710" s="8" t="s">
        <v>10</v>
      </c>
      <c r="I1710" s="3">
        <v>4</v>
      </c>
      <c r="J1710" s="36" t="s">
        <v>35</v>
      </c>
      <c r="K1710" s="3"/>
      <c r="L1710" s="3"/>
      <c r="M1710" s="3"/>
    </row>
    <row r="1711" spans="1:13" hidden="1" x14ac:dyDescent="0.2">
      <c r="A1711" s="3" t="s">
        <v>573</v>
      </c>
      <c r="B1711" s="19" t="s">
        <v>14</v>
      </c>
      <c r="C1711" s="8"/>
      <c r="D1711" s="3" t="s">
        <v>574</v>
      </c>
      <c r="E1711" s="3" t="s">
        <v>251</v>
      </c>
      <c r="F1711" s="12" t="str">
        <f t="shared" si="48"/>
        <v>Oribon J</v>
      </c>
      <c r="G1711" s="9">
        <v>721</v>
      </c>
      <c r="H1711" s="10" t="s">
        <v>10</v>
      </c>
      <c r="I1711" s="8">
        <v>1</v>
      </c>
      <c r="J1711" s="36" t="s">
        <v>30</v>
      </c>
      <c r="K1711" s="3"/>
      <c r="L1711" s="3"/>
      <c r="M1711" s="3"/>
    </row>
    <row r="1712" spans="1:13" hidden="1" x14ac:dyDescent="0.2">
      <c r="A1712" s="3" t="s">
        <v>38</v>
      </c>
      <c r="B1712" s="19" t="s">
        <v>39</v>
      </c>
      <c r="C1712" s="3">
        <v>901560</v>
      </c>
      <c r="D1712" s="8" t="s">
        <v>575</v>
      </c>
      <c r="E1712" s="8" t="s">
        <v>576</v>
      </c>
      <c r="F1712" s="12" t="str">
        <f t="shared" si="48"/>
        <v>O'Shea Danny</v>
      </c>
      <c r="G1712" s="9">
        <v>721</v>
      </c>
      <c r="H1712" s="10" t="s">
        <v>10</v>
      </c>
      <c r="I1712" s="3">
        <v>3</v>
      </c>
      <c r="J1712" s="36" t="s">
        <v>18</v>
      </c>
      <c r="K1712" s="3"/>
      <c r="L1712" s="3"/>
      <c r="M1712" s="3"/>
    </row>
    <row r="1713" spans="1:13" hidden="1" x14ac:dyDescent="0.2">
      <c r="A1713" s="3" t="s">
        <v>31</v>
      </c>
      <c r="B1713" s="19" t="s">
        <v>1225</v>
      </c>
      <c r="C1713" s="6">
        <v>901560</v>
      </c>
      <c r="D1713" s="7" t="s">
        <v>575</v>
      </c>
      <c r="E1713" s="8" t="s">
        <v>576</v>
      </c>
      <c r="F1713" s="12" t="str">
        <f t="shared" si="48"/>
        <v>O'Shea Danny</v>
      </c>
      <c r="G1713" s="3">
        <v>721</v>
      </c>
      <c r="H1713" s="8" t="s">
        <v>10</v>
      </c>
      <c r="I1713" s="6">
        <v>8</v>
      </c>
      <c r="J1713" s="37" t="s">
        <v>18</v>
      </c>
      <c r="K1713" s="3"/>
      <c r="L1713" s="3"/>
      <c r="M1713" s="3"/>
    </row>
    <row r="1714" spans="1:13" hidden="1" x14ac:dyDescent="0.2">
      <c r="A1714" s="3" t="s">
        <v>19</v>
      </c>
      <c r="B1714" s="19" t="s">
        <v>14</v>
      </c>
      <c r="C1714" s="3">
        <v>865303</v>
      </c>
      <c r="D1714" s="8" t="s">
        <v>577</v>
      </c>
      <c r="E1714" s="8" t="s">
        <v>238</v>
      </c>
      <c r="F1714" s="12" t="str">
        <f t="shared" si="48"/>
        <v>Pandit Liam</v>
      </c>
      <c r="G1714" s="3">
        <v>721</v>
      </c>
      <c r="H1714" s="8" t="s">
        <v>10</v>
      </c>
      <c r="I1714" s="3">
        <v>2</v>
      </c>
      <c r="J1714" s="36" t="s">
        <v>35</v>
      </c>
      <c r="K1714" s="3"/>
      <c r="L1714" s="3"/>
      <c r="M1714" s="3"/>
    </row>
    <row r="1715" spans="1:13" hidden="1" x14ac:dyDescent="0.2">
      <c r="A1715" s="3" t="s">
        <v>43</v>
      </c>
      <c r="B1715" s="19" t="s">
        <v>104</v>
      </c>
      <c r="C1715" s="3">
        <v>316256</v>
      </c>
      <c r="D1715" s="8" t="s">
        <v>577</v>
      </c>
      <c r="E1715" s="8" t="s">
        <v>578</v>
      </c>
      <c r="F1715" s="12" t="str">
        <f t="shared" si="48"/>
        <v>Pandit Rohan</v>
      </c>
      <c r="G1715" s="9">
        <v>721</v>
      </c>
      <c r="H1715" s="10" t="s">
        <v>10</v>
      </c>
      <c r="I1715" s="3">
        <v>0</v>
      </c>
      <c r="J1715" s="36" t="s">
        <v>34</v>
      </c>
      <c r="K1715" s="3"/>
      <c r="L1715" s="3"/>
      <c r="M1715" s="3"/>
    </row>
    <row r="1716" spans="1:13" hidden="1" x14ac:dyDescent="0.2">
      <c r="A1716" s="3" t="s">
        <v>19</v>
      </c>
      <c r="B1716" s="19" t="s">
        <v>14</v>
      </c>
      <c r="C1716" s="3">
        <v>316256</v>
      </c>
      <c r="D1716" s="8" t="s">
        <v>577</v>
      </c>
      <c r="E1716" s="8" t="s">
        <v>578</v>
      </c>
      <c r="F1716" s="12" t="str">
        <f t="shared" si="48"/>
        <v>Pandit Rohan</v>
      </c>
      <c r="G1716" s="3">
        <v>721</v>
      </c>
      <c r="H1716" s="8" t="s">
        <v>10</v>
      </c>
      <c r="I1716" s="3">
        <v>5</v>
      </c>
      <c r="J1716" s="36" t="s">
        <v>35</v>
      </c>
      <c r="K1716" s="3"/>
      <c r="L1716" s="3"/>
      <c r="M1716" s="3"/>
    </row>
    <row r="1717" spans="1:13" hidden="1" x14ac:dyDescent="0.2">
      <c r="A1717" s="3" t="s">
        <v>45</v>
      </c>
      <c r="B1717" s="19" t="s">
        <v>104</v>
      </c>
      <c r="C1717" s="3">
        <v>316256</v>
      </c>
      <c r="D1717" s="8" t="s">
        <v>577</v>
      </c>
      <c r="E1717" s="8" t="s">
        <v>578</v>
      </c>
      <c r="F1717" s="12" t="str">
        <f t="shared" si="48"/>
        <v>Pandit Rohan</v>
      </c>
      <c r="G1717" s="3">
        <v>721</v>
      </c>
      <c r="H1717" s="8" t="s">
        <v>10</v>
      </c>
      <c r="I1717" s="3">
        <v>3</v>
      </c>
      <c r="J1717" s="36" t="s">
        <v>35</v>
      </c>
      <c r="K1717" s="3"/>
      <c r="L1717" s="1"/>
      <c r="M1717" s="3"/>
    </row>
    <row r="1718" spans="1:13" hidden="1" x14ac:dyDescent="0.2">
      <c r="A1718" s="3" t="s">
        <v>25</v>
      </c>
      <c r="B1718" s="3" t="s">
        <v>25</v>
      </c>
      <c r="C1718" s="3"/>
      <c r="D1718" s="3" t="s">
        <v>579</v>
      </c>
      <c r="E1718" s="3" t="s">
        <v>580</v>
      </c>
      <c r="F1718" s="12" t="str">
        <f t="shared" si="48"/>
        <v>Parera Asita</v>
      </c>
      <c r="G1718" s="3">
        <v>721</v>
      </c>
      <c r="H1718" s="8" t="s">
        <v>10</v>
      </c>
      <c r="I1718" s="3">
        <v>2</v>
      </c>
      <c r="J1718" s="36" t="s">
        <v>68</v>
      </c>
      <c r="K1718" s="3"/>
      <c r="L1718" s="3"/>
      <c r="M1718" s="3"/>
    </row>
    <row r="1719" spans="1:13" hidden="1" x14ac:dyDescent="0.2">
      <c r="A1719" s="3" t="s">
        <v>37</v>
      </c>
      <c r="B1719" s="3" t="s">
        <v>103</v>
      </c>
      <c r="C1719" s="3"/>
      <c r="D1719" s="3" t="s">
        <v>579</v>
      </c>
      <c r="E1719" s="3" t="s">
        <v>580</v>
      </c>
      <c r="F1719" s="12" t="str">
        <f t="shared" si="48"/>
        <v>Parera Asita</v>
      </c>
      <c r="G1719" s="3">
        <v>721</v>
      </c>
      <c r="H1719" s="8" t="s">
        <v>10</v>
      </c>
      <c r="I1719" s="3">
        <v>2</v>
      </c>
      <c r="J1719" s="36" t="s">
        <v>68</v>
      </c>
      <c r="K1719" s="3" t="s">
        <v>27</v>
      </c>
      <c r="L1719" s="3"/>
      <c r="M1719" s="3"/>
    </row>
    <row r="1720" spans="1:13" hidden="1" x14ac:dyDescent="0.2">
      <c r="A1720" s="3" t="s">
        <v>44</v>
      </c>
      <c r="B1720" s="19" t="s">
        <v>104</v>
      </c>
      <c r="C1720" s="3"/>
      <c r="D1720" s="3" t="s">
        <v>579</v>
      </c>
      <c r="E1720" s="3" t="s">
        <v>581</v>
      </c>
      <c r="F1720" s="12" t="str">
        <f t="shared" ref="F1720:F1751" si="49">D1720&amp;" "&amp;E1720</f>
        <v>Parera Kumadu</v>
      </c>
      <c r="G1720" s="3">
        <v>721</v>
      </c>
      <c r="H1720" s="8" t="s">
        <v>10</v>
      </c>
      <c r="I1720" s="3">
        <v>10</v>
      </c>
      <c r="J1720" s="36" t="s">
        <v>55</v>
      </c>
      <c r="K1720" s="3" t="s">
        <v>27</v>
      </c>
      <c r="L1720" s="1"/>
      <c r="M1720" s="3"/>
    </row>
    <row r="1721" spans="1:13" hidden="1" x14ac:dyDescent="0.2">
      <c r="A1721" s="3" t="s">
        <v>53</v>
      </c>
      <c r="B1721" s="3" t="s">
        <v>103</v>
      </c>
      <c r="C1721" s="3"/>
      <c r="D1721" s="3" t="s">
        <v>579</v>
      </c>
      <c r="E1721" s="3" t="s">
        <v>581</v>
      </c>
      <c r="F1721" s="12" t="str">
        <f t="shared" si="49"/>
        <v>Parera Kumadu</v>
      </c>
      <c r="G1721" s="3">
        <v>721</v>
      </c>
      <c r="H1721" s="8" t="s">
        <v>10</v>
      </c>
      <c r="I1721" s="3">
        <v>4</v>
      </c>
      <c r="J1721" s="36" t="s">
        <v>55</v>
      </c>
      <c r="K1721" s="3" t="s">
        <v>27</v>
      </c>
      <c r="L1721" s="1"/>
      <c r="M1721" s="1"/>
    </row>
    <row r="1722" spans="1:13" hidden="1" x14ac:dyDescent="0.2">
      <c r="A1722" s="3" t="s">
        <v>37</v>
      </c>
      <c r="B1722" s="3" t="s">
        <v>103</v>
      </c>
      <c r="C1722" s="3"/>
      <c r="D1722" s="3" t="s">
        <v>579</v>
      </c>
      <c r="E1722" s="3" t="s">
        <v>581</v>
      </c>
      <c r="F1722" s="12" t="str">
        <f t="shared" si="49"/>
        <v>Parera Kumadu</v>
      </c>
      <c r="G1722" s="3">
        <v>721</v>
      </c>
      <c r="H1722" s="8" t="s">
        <v>10</v>
      </c>
      <c r="I1722" s="3">
        <v>7</v>
      </c>
      <c r="J1722" s="36" t="s">
        <v>68</v>
      </c>
      <c r="K1722" s="3" t="s">
        <v>27</v>
      </c>
      <c r="L1722" s="3"/>
      <c r="M1722" s="3"/>
    </row>
    <row r="1723" spans="1:13" hidden="1" x14ac:dyDescent="0.2">
      <c r="A1723" s="19" t="s">
        <v>51</v>
      </c>
      <c r="B1723" s="1" t="s">
        <v>1225</v>
      </c>
      <c r="C1723" s="3"/>
      <c r="D1723" s="3" t="s">
        <v>579</v>
      </c>
      <c r="E1723" s="3" t="s">
        <v>581</v>
      </c>
      <c r="F1723" s="12" t="str">
        <f t="shared" si="49"/>
        <v>Parera Kumadu</v>
      </c>
      <c r="G1723" s="9">
        <v>721</v>
      </c>
      <c r="H1723" s="10" t="s">
        <v>10</v>
      </c>
      <c r="I1723" s="3">
        <v>2</v>
      </c>
      <c r="J1723" s="36" t="s">
        <v>68</v>
      </c>
      <c r="K1723" s="3"/>
      <c r="L1723" s="15"/>
      <c r="M1723" s="3"/>
    </row>
    <row r="1724" spans="1:13" hidden="1" x14ac:dyDescent="0.2">
      <c r="A1724" s="3" t="s">
        <v>37</v>
      </c>
      <c r="B1724" s="3" t="s">
        <v>103</v>
      </c>
      <c r="C1724" s="3"/>
      <c r="D1724" s="3" t="s">
        <v>579</v>
      </c>
      <c r="E1724" s="3" t="s">
        <v>581</v>
      </c>
      <c r="F1724" s="12" t="str">
        <f t="shared" si="49"/>
        <v>Parera Kumadu</v>
      </c>
      <c r="G1724" s="6">
        <v>721</v>
      </c>
      <c r="H1724" s="3" t="s">
        <v>10</v>
      </c>
      <c r="I1724" s="3">
        <v>9</v>
      </c>
      <c r="J1724" s="36" t="s">
        <v>24</v>
      </c>
      <c r="K1724" s="3"/>
      <c r="L1724" s="3"/>
      <c r="M1724" s="3"/>
    </row>
    <row r="1725" spans="1:13" hidden="1" x14ac:dyDescent="0.2">
      <c r="A1725" s="3"/>
      <c r="B1725" s="19" t="s">
        <v>104</v>
      </c>
      <c r="C1725" s="3"/>
      <c r="D1725" s="3" t="s">
        <v>579</v>
      </c>
      <c r="E1725" s="3" t="s">
        <v>581</v>
      </c>
      <c r="F1725" s="12" t="str">
        <f t="shared" si="49"/>
        <v>Parera Kumadu</v>
      </c>
      <c r="G1725" s="3">
        <v>721</v>
      </c>
      <c r="H1725" s="8" t="s">
        <v>10</v>
      </c>
      <c r="I1725" s="3">
        <v>1</v>
      </c>
      <c r="J1725" s="36" t="s">
        <v>11</v>
      </c>
      <c r="K1725" s="3" t="s">
        <v>27</v>
      </c>
      <c r="L1725" s="3"/>
      <c r="M1725" s="3"/>
    </row>
    <row r="1726" spans="1:13" hidden="1" x14ac:dyDescent="0.2">
      <c r="A1726" s="3"/>
      <c r="B1726" s="3" t="s">
        <v>103</v>
      </c>
      <c r="C1726" s="3"/>
      <c r="D1726" s="3" t="s">
        <v>579</v>
      </c>
      <c r="E1726" s="3" t="s">
        <v>581</v>
      </c>
      <c r="F1726" s="12" t="str">
        <f t="shared" si="49"/>
        <v>Parera Kumadu</v>
      </c>
      <c r="G1726" s="6">
        <v>721</v>
      </c>
      <c r="H1726" s="7" t="s">
        <v>10</v>
      </c>
      <c r="I1726" s="3">
        <v>2</v>
      </c>
      <c r="J1726" s="36" t="s">
        <v>11</v>
      </c>
      <c r="K1726" s="3" t="s">
        <v>27</v>
      </c>
      <c r="L1726" s="3"/>
      <c r="M1726" s="3"/>
    </row>
    <row r="1727" spans="1:13" hidden="1" x14ac:dyDescent="0.2">
      <c r="A1727" s="3"/>
      <c r="B1727" s="19" t="s">
        <v>1225</v>
      </c>
      <c r="C1727" s="3"/>
      <c r="D1727" s="12" t="s">
        <v>582</v>
      </c>
      <c r="E1727" s="12" t="s">
        <v>161</v>
      </c>
      <c r="F1727" s="12" t="str">
        <f t="shared" si="49"/>
        <v>Parkin Ross</v>
      </c>
      <c r="G1727" s="3">
        <v>721</v>
      </c>
      <c r="H1727" s="8" t="s">
        <v>10</v>
      </c>
      <c r="I1727" s="18">
        <v>2</v>
      </c>
      <c r="J1727" s="39" t="s">
        <v>209</v>
      </c>
      <c r="K1727" s="3" t="s">
        <v>12</v>
      </c>
      <c r="L1727" s="3"/>
      <c r="M1727" s="3"/>
    </row>
    <row r="1728" spans="1:13" hidden="1" x14ac:dyDescent="0.2">
      <c r="A1728" s="3" t="s">
        <v>110</v>
      </c>
      <c r="B1728" s="19" t="s">
        <v>14</v>
      </c>
      <c r="C1728" s="3"/>
      <c r="D1728" s="3" t="s">
        <v>583</v>
      </c>
      <c r="E1728" s="3" t="s">
        <v>444</v>
      </c>
      <c r="F1728" s="12" t="str">
        <f t="shared" si="49"/>
        <v>Patel D</v>
      </c>
      <c r="G1728" s="3">
        <v>721</v>
      </c>
      <c r="H1728" s="8" t="s">
        <v>10</v>
      </c>
      <c r="I1728" s="3">
        <v>4</v>
      </c>
      <c r="J1728" s="36" t="s">
        <v>11</v>
      </c>
      <c r="K1728" s="3"/>
      <c r="L1728" s="3"/>
      <c r="M1728" s="3"/>
    </row>
    <row r="1729" spans="1:13" hidden="1" x14ac:dyDescent="0.2">
      <c r="A1729" s="3"/>
      <c r="B1729" s="19" t="s">
        <v>104</v>
      </c>
      <c r="C1729" s="3"/>
      <c r="D1729" s="3" t="s">
        <v>583</v>
      </c>
      <c r="E1729" s="3" t="s">
        <v>444</v>
      </c>
      <c r="F1729" s="12" t="str">
        <f t="shared" si="49"/>
        <v>Patel D</v>
      </c>
      <c r="G1729" s="3">
        <v>721</v>
      </c>
      <c r="H1729" s="8" t="s">
        <v>10</v>
      </c>
      <c r="I1729" s="3">
        <v>1</v>
      </c>
      <c r="J1729" s="36" t="s">
        <v>11</v>
      </c>
      <c r="K1729" s="3" t="s">
        <v>27</v>
      </c>
      <c r="L1729" s="3"/>
      <c r="M1729" s="3"/>
    </row>
    <row r="1730" spans="1:13" hidden="1" x14ac:dyDescent="0.2">
      <c r="A1730" s="3"/>
      <c r="B1730" s="19" t="s">
        <v>14</v>
      </c>
      <c r="C1730" s="3"/>
      <c r="D1730" s="3" t="s">
        <v>583</v>
      </c>
      <c r="E1730" s="3" t="s">
        <v>444</v>
      </c>
      <c r="F1730" s="12" t="str">
        <f t="shared" si="49"/>
        <v>Patel D</v>
      </c>
      <c r="G1730" s="9">
        <v>721</v>
      </c>
      <c r="H1730" s="10" t="s">
        <v>10</v>
      </c>
      <c r="I1730" s="3">
        <v>1</v>
      </c>
      <c r="J1730" s="39" t="s">
        <v>22</v>
      </c>
      <c r="K1730" s="3" t="s">
        <v>23</v>
      </c>
      <c r="L1730" s="1"/>
      <c r="M1730" s="1"/>
    </row>
    <row r="1731" spans="1:13" hidden="1" x14ac:dyDescent="0.2">
      <c r="A1731" s="3" t="s">
        <v>19</v>
      </c>
      <c r="B1731" s="19" t="s">
        <v>14</v>
      </c>
      <c r="C1731" s="3">
        <v>771574</v>
      </c>
      <c r="D1731" s="8" t="s">
        <v>583</v>
      </c>
      <c r="E1731" s="8" t="s">
        <v>584</v>
      </c>
      <c r="F1731" s="12" t="str">
        <f t="shared" si="49"/>
        <v>Patel Milind</v>
      </c>
      <c r="G1731" s="3">
        <v>721</v>
      </c>
      <c r="H1731" s="8" t="s">
        <v>10</v>
      </c>
      <c r="I1731" s="3">
        <v>1</v>
      </c>
      <c r="J1731" s="36" t="s">
        <v>34</v>
      </c>
      <c r="K1731" s="3"/>
      <c r="L1731" s="3"/>
      <c r="M1731" s="3"/>
    </row>
    <row r="1732" spans="1:13" hidden="1" x14ac:dyDescent="0.2">
      <c r="A1732" s="3" t="s">
        <v>75</v>
      </c>
      <c r="B1732" s="3" t="s">
        <v>25</v>
      </c>
      <c r="C1732" s="3"/>
      <c r="D1732" s="3" t="s">
        <v>586</v>
      </c>
      <c r="E1732" s="3" t="s">
        <v>585</v>
      </c>
      <c r="F1732" s="12" t="str">
        <f t="shared" si="49"/>
        <v>Patterson Callum</v>
      </c>
      <c r="G1732" s="9">
        <v>721</v>
      </c>
      <c r="H1732" s="10" t="s">
        <v>10</v>
      </c>
      <c r="I1732" s="3">
        <v>4</v>
      </c>
      <c r="J1732" s="36" t="s">
        <v>55</v>
      </c>
      <c r="K1732" s="3" t="s">
        <v>78</v>
      </c>
      <c r="L1732" s="3"/>
      <c r="M1732" s="3"/>
    </row>
    <row r="1733" spans="1:13" hidden="1" x14ac:dyDescent="0.2">
      <c r="A1733" s="3" t="s">
        <v>98</v>
      </c>
      <c r="B1733" s="3" t="s">
        <v>98</v>
      </c>
      <c r="C1733" s="3"/>
      <c r="D1733" s="3" t="s">
        <v>586</v>
      </c>
      <c r="E1733" s="3" t="s">
        <v>585</v>
      </c>
      <c r="F1733" s="12" t="str">
        <f t="shared" si="49"/>
        <v>Patterson Callum</v>
      </c>
      <c r="G1733" s="6">
        <v>721</v>
      </c>
      <c r="H1733" s="7" t="s">
        <v>10</v>
      </c>
      <c r="I1733" s="3">
        <v>3</v>
      </c>
      <c r="J1733" s="36" t="s">
        <v>55</v>
      </c>
      <c r="K1733" s="3" t="s">
        <v>27</v>
      </c>
      <c r="L1733" s="3"/>
      <c r="M1733" s="3"/>
    </row>
    <row r="1734" spans="1:13" hidden="1" x14ac:dyDescent="0.2">
      <c r="A1734" s="3" t="s">
        <v>53</v>
      </c>
      <c r="B1734" s="3" t="s">
        <v>103</v>
      </c>
      <c r="C1734" s="3"/>
      <c r="D1734" s="3" t="s">
        <v>586</v>
      </c>
      <c r="E1734" s="3" t="s">
        <v>585</v>
      </c>
      <c r="F1734" s="12" t="str">
        <f t="shared" si="49"/>
        <v>Patterson Callum</v>
      </c>
      <c r="G1734" s="6">
        <v>721</v>
      </c>
      <c r="H1734" s="3" t="s">
        <v>10</v>
      </c>
      <c r="I1734" s="3">
        <v>3</v>
      </c>
      <c r="J1734" s="36" t="s">
        <v>55</v>
      </c>
      <c r="K1734" s="3" t="s">
        <v>27</v>
      </c>
      <c r="L1734" s="3"/>
      <c r="M1734" s="3"/>
    </row>
    <row r="1735" spans="1:13" hidden="1" x14ac:dyDescent="0.2">
      <c r="A1735" s="3" t="s">
        <v>51</v>
      </c>
      <c r="B1735" s="19" t="s">
        <v>1225</v>
      </c>
      <c r="C1735" s="11"/>
      <c r="D1735" s="12" t="s">
        <v>586</v>
      </c>
      <c r="E1735" s="12" t="s">
        <v>585</v>
      </c>
      <c r="F1735" s="12" t="str">
        <f t="shared" si="49"/>
        <v>Patterson Callum</v>
      </c>
      <c r="G1735" s="3">
        <v>721</v>
      </c>
      <c r="H1735" s="8" t="s">
        <v>10</v>
      </c>
      <c r="I1735" s="13">
        <v>1</v>
      </c>
      <c r="J1735" s="41" t="s">
        <v>81</v>
      </c>
      <c r="K1735" s="3" t="s">
        <v>12</v>
      </c>
      <c r="L1735" s="3"/>
      <c r="M1735" s="3"/>
    </row>
    <row r="1736" spans="1:13" hidden="1" x14ac:dyDescent="0.2">
      <c r="A1736" s="3" t="s">
        <v>25</v>
      </c>
      <c r="B1736" s="3" t="s">
        <v>25</v>
      </c>
      <c r="C1736" s="3"/>
      <c r="D1736" s="12" t="s">
        <v>586</v>
      </c>
      <c r="E1736" s="3" t="s">
        <v>585</v>
      </c>
      <c r="F1736" s="12" t="str">
        <f t="shared" si="49"/>
        <v>Patterson Callum</v>
      </c>
      <c r="G1736" s="9">
        <v>721</v>
      </c>
      <c r="H1736" s="10" t="s">
        <v>10</v>
      </c>
      <c r="I1736" s="3">
        <v>1</v>
      </c>
      <c r="J1736" s="36" t="s">
        <v>68</v>
      </c>
      <c r="K1736" s="3"/>
      <c r="L1736" s="3"/>
      <c r="M1736" s="3"/>
    </row>
    <row r="1737" spans="1:13" hidden="1" x14ac:dyDescent="0.2">
      <c r="A1737" s="3" t="s">
        <v>44</v>
      </c>
      <c r="B1737" s="19" t="s">
        <v>104</v>
      </c>
      <c r="C1737" s="3"/>
      <c r="D1737" s="12" t="s">
        <v>586</v>
      </c>
      <c r="E1737" s="3" t="s">
        <v>585</v>
      </c>
      <c r="F1737" s="12" t="str">
        <f t="shared" si="49"/>
        <v>Patterson Callum</v>
      </c>
      <c r="G1737" s="3">
        <v>721</v>
      </c>
      <c r="H1737" s="8" t="s">
        <v>10</v>
      </c>
      <c r="I1737" s="3">
        <v>3</v>
      </c>
      <c r="J1737" s="36" t="s">
        <v>68</v>
      </c>
      <c r="K1737" s="3" t="s">
        <v>27</v>
      </c>
      <c r="L1737" s="3"/>
      <c r="M1737" s="3"/>
    </row>
    <row r="1738" spans="1:13" hidden="1" x14ac:dyDescent="0.2">
      <c r="A1738" s="3" t="s">
        <v>37</v>
      </c>
      <c r="B1738" s="3" t="s">
        <v>103</v>
      </c>
      <c r="C1738" s="3"/>
      <c r="D1738" s="12" t="s">
        <v>586</v>
      </c>
      <c r="E1738" s="3" t="s">
        <v>585</v>
      </c>
      <c r="F1738" s="12" t="str">
        <f t="shared" si="49"/>
        <v>Patterson Callum</v>
      </c>
      <c r="G1738" s="3">
        <v>721</v>
      </c>
      <c r="H1738" s="8" t="s">
        <v>10</v>
      </c>
      <c r="I1738" s="3">
        <v>7</v>
      </c>
      <c r="J1738" s="36" t="s">
        <v>68</v>
      </c>
      <c r="K1738" s="3" t="s">
        <v>27</v>
      </c>
      <c r="L1738" s="3"/>
      <c r="M1738" s="3"/>
    </row>
    <row r="1739" spans="1:13" hidden="1" x14ac:dyDescent="0.2">
      <c r="A1739" s="19" t="s">
        <v>51</v>
      </c>
      <c r="B1739" s="1" t="s">
        <v>1225</v>
      </c>
      <c r="C1739" s="3"/>
      <c r="D1739" s="12" t="s">
        <v>586</v>
      </c>
      <c r="E1739" s="3" t="s">
        <v>585</v>
      </c>
      <c r="F1739" s="12" t="str">
        <f t="shared" si="49"/>
        <v>Patterson Callum</v>
      </c>
      <c r="G1739" s="3">
        <v>721</v>
      </c>
      <c r="H1739" s="8" t="s">
        <v>10</v>
      </c>
      <c r="I1739" s="3">
        <v>1</v>
      </c>
      <c r="J1739" s="36" t="s">
        <v>68</v>
      </c>
      <c r="K1739" s="3"/>
      <c r="L1739" s="3"/>
      <c r="M1739" s="3"/>
    </row>
    <row r="1740" spans="1:13" x14ac:dyDescent="0.2">
      <c r="A1740" s="3"/>
      <c r="B1740" s="19" t="s">
        <v>25</v>
      </c>
      <c r="C1740" s="3">
        <v>845600</v>
      </c>
      <c r="D1740" s="8" t="s">
        <v>452</v>
      </c>
      <c r="E1740" s="8" t="s">
        <v>453</v>
      </c>
      <c r="F1740" s="12" t="str">
        <f t="shared" si="49"/>
        <v>Knight Stephen</v>
      </c>
      <c r="G1740" s="3">
        <v>721</v>
      </c>
      <c r="H1740" s="8" t="s">
        <v>10</v>
      </c>
      <c r="I1740" s="3">
        <v>5</v>
      </c>
      <c r="J1740" s="36" t="s">
        <v>26</v>
      </c>
      <c r="K1740" s="3" t="s">
        <v>27</v>
      </c>
      <c r="L1740" s="3"/>
      <c r="M1740" s="3"/>
    </row>
    <row r="1741" spans="1:13" hidden="1" x14ac:dyDescent="0.2">
      <c r="A1741" s="5"/>
      <c r="B1741" s="19" t="s">
        <v>1225</v>
      </c>
      <c r="C1741" s="3"/>
      <c r="D1741" s="12" t="s">
        <v>586</v>
      </c>
      <c r="E1741" s="12" t="s">
        <v>585</v>
      </c>
      <c r="F1741" s="12" t="str">
        <f t="shared" si="49"/>
        <v>Patterson Callum</v>
      </c>
      <c r="G1741" s="3">
        <v>721</v>
      </c>
      <c r="H1741" s="8" t="s">
        <v>10</v>
      </c>
      <c r="I1741" s="13">
        <v>11</v>
      </c>
      <c r="J1741" s="41" t="s">
        <v>30</v>
      </c>
      <c r="K1741" s="3" t="s">
        <v>12</v>
      </c>
      <c r="L1741" s="3"/>
      <c r="M1741" s="3"/>
    </row>
    <row r="1742" spans="1:13" hidden="1" x14ac:dyDescent="0.2">
      <c r="A1742" s="3"/>
      <c r="B1742" s="3" t="s">
        <v>103</v>
      </c>
      <c r="C1742" s="3"/>
      <c r="D1742" s="3" t="s">
        <v>586</v>
      </c>
      <c r="E1742" s="3" t="s">
        <v>585</v>
      </c>
      <c r="F1742" s="12" t="str">
        <f t="shared" si="49"/>
        <v>Patterson Callum</v>
      </c>
      <c r="G1742" s="3">
        <v>721</v>
      </c>
      <c r="H1742" s="8" t="s">
        <v>10</v>
      </c>
      <c r="I1742" s="3">
        <v>1</v>
      </c>
      <c r="J1742" s="36" t="s">
        <v>105</v>
      </c>
      <c r="K1742" s="3"/>
      <c r="L1742" s="3"/>
      <c r="M1742" s="3"/>
    </row>
    <row r="1743" spans="1:13" hidden="1" x14ac:dyDescent="0.2">
      <c r="A1743" s="3"/>
      <c r="B1743" s="19" t="s">
        <v>1225</v>
      </c>
      <c r="C1743" s="3"/>
      <c r="D1743" s="12" t="s">
        <v>586</v>
      </c>
      <c r="E1743" s="12" t="s">
        <v>585</v>
      </c>
      <c r="F1743" s="12" t="str">
        <f t="shared" si="49"/>
        <v>Patterson Callum</v>
      </c>
      <c r="G1743" s="3">
        <v>721</v>
      </c>
      <c r="H1743" s="8" t="s">
        <v>10</v>
      </c>
      <c r="I1743" s="13">
        <v>5</v>
      </c>
      <c r="J1743" s="41" t="s">
        <v>105</v>
      </c>
      <c r="K1743" s="3" t="s">
        <v>12</v>
      </c>
      <c r="L1743" s="3"/>
      <c r="M1743" s="3"/>
    </row>
    <row r="1744" spans="1:13" hidden="1" x14ac:dyDescent="0.2">
      <c r="A1744" s="3" t="s">
        <v>25</v>
      </c>
      <c r="B1744" s="3" t="s">
        <v>25</v>
      </c>
      <c r="C1744" s="3"/>
      <c r="D1744" s="3" t="s">
        <v>587</v>
      </c>
      <c r="E1744" s="3" t="s">
        <v>170</v>
      </c>
      <c r="F1744" s="12" t="str">
        <f t="shared" si="49"/>
        <v>Pavlovski David</v>
      </c>
      <c r="G1744" s="9">
        <v>721</v>
      </c>
      <c r="H1744" s="10" t="s">
        <v>10</v>
      </c>
      <c r="I1744" s="3">
        <v>1</v>
      </c>
      <c r="J1744" s="36" t="s">
        <v>68</v>
      </c>
      <c r="K1744" s="3"/>
      <c r="L1744" s="3"/>
      <c r="M1744" s="3"/>
    </row>
    <row r="1745" spans="1:13" hidden="1" x14ac:dyDescent="0.2">
      <c r="A1745" s="11" t="s">
        <v>7</v>
      </c>
      <c r="B1745" s="1" t="s">
        <v>1225</v>
      </c>
      <c r="C1745" s="1"/>
      <c r="D1745" s="12" t="s">
        <v>588</v>
      </c>
      <c r="E1745" s="12" t="s">
        <v>170</v>
      </c>
      <c r="F1745" s="12" t="str">
        <f t="shared" si="49"/>
        <v>Payne David</v>
      </c>
      <c r="G1745" s="3">
        <v>721</v>
      </c>
      <c r="H1745" s="8" t="s">
        <v>10</v>
      </c>
      <c r="I1745" s="13">
        <v>4</v>
      </c>
      <c r="J1745" s="41" t="s">
        <v>52</v>
      </c>
      <c r="K1745" s="3" t="s">
        <v>12</v>
      </c>
      <c r="L1745" s="3"/>
      <c r="M1745" s="3"/>
    </row>
    <row r="1746" spans="1:13" hidden="1" x14ac:dyDescent="0.2">
      <c r="A1746" s="3" t="s">
        <v>13</v>
      </c>
      <c r="B1746" s="19" t="s">
        <v>14</v>
      </c>
      <c r="C1746" s="9">
        <v>72283</v>
      </c>
      <c r="D1746" s="10" t="s">
        <v>589</v>
      </c>
      <c r="E1746" s="20" t="s">
        <v>590</v>
      </c>
      <c r="F1746" s="12" t="str">
        <f t="shared" si="49"/>
        <v>Pearson Ryan A</v>
      </c>
      <c r="G1746" s="3">
        <v>721</v>
      </c>
      <c r="H1746" s="8" t="s">
        <v>10</v>
      </c>
      <c r="I1746" s="9">
        <v>1</v>
      </c>
      <c r="J1746" s="37" t="s">
        <v>18</v>
      </c>
      <c r="K1746" s="3"/>
      <c r="L1746" s="3"/>
      <c r="M1746" s="1"/>
    </row>
    <row r="1747" spans="1:13" hidden="1" x14ac:dyDescent="0.2">
      <c r="A1747" s="3" t="s">
        <v>75</v>
      </c>
      <c r="B1747" s="3" t="s">
        <v>25</v>
      </c>
      <c r="C1747" s="3"/>
      <c r="D1747" s="3" t="s">
        <v>591</v>
      </c>
      <c r="E1747" s="3" t="s">
        <v>401</v>
      </c>
      <c r="F1747" s="12" t="str">
        <f t="shared" si="49"/>
        <v>Peiris K</v>
      </c>
      <c r="G1747" s="3">
        <v>721</v>
      </c>
      <c r="H1747" s="8" t="s">
        <v>10</v>
      </c>
      <c r="I1747" s="3">
        <v>4</v>
      </c>
      <c r="J1747" s="36" t="s">
        <v>55</v>
      </c>
      <c r="K1747" s="3" t="s">
        <v>78</v>
      </c>
      <c r="L1747" s="3"/>
      <c r="M1747" s="3"/>
    </row>
    <row r="1748" spans="1:13" hidden="1" x14ac:dyDescent="0.2">
      <c r="A1748" s="3"/>
      <c r="B1748" s="19" t="s">
        <v>1225</v>
      </c>
      <c r="C1748" s="3"/>
      <c r="D1748" s="12" t="s">
        <v>592</v>
      </c>
      <c r="E1748" s="12" t="s">
        <v>581</v>
      </c>
      <c r="F1748" s="12" t="str">
        <f t="shared" si="49"/>
        <v>Perera Kumadu</v>
      </c>
      <c r="G1748" s="3">
        <v>721</v>
      </c>
      <c r="H1748" s="8" t="s">
        <v>10</v>
      </c>
      <c r="I1748" s="13">
        <v>2</v>
      </c>
      <c r="J1748" s="41" t="s">
        <v>82</v>
      </c>
      <c r="K1748" s="3" t="s">
        <v>12</v>
      </c>
      <c r="L1748" s="3"/>
      <c r="M1748" s="3"/>
    </row>
    <row r="1749" spans="1:13" x14ac:dyDescent="0.2">
      <c r="A1749" s="3"/>
      <c r="B1749" s="19" t="s">
        <v>25</v>
      </c>
      <c r="C1749" s="3">
        <v>585650</v>
      </c>
      <c r="D1749" s="3" t="s">
        <v>464</v>
      </c>
      <c r="E1749" s="3" t="s">
        <v>132</v>
      </c>
      <c r="F1749" s="12" t="str">
        <f t="shared" si="49"/>
        <v>Law Andrew</v>
      </c>
      <c r="G1749" s="3">
        <v>721</v>
      </c>
      <c r="H1749" s="8" t="s">
        <v>10</v>
      </c>
      <c r="I1749" s="3">
        <v>6</v>
      </c>
      <c r="J1749" s="36" t="s">
        <v>26</v>
      </c>
      <c r="K1749" s="3" t="s">
        <v>27</v>
      </c>
      <c r="L1749" s="3"/>
      <c r="M1749" s="3"/>
    </row>
    <row r="1750" spans="1:13" hidden="1" x14ac:dyDescent="0.2">
      <c r="A1750" s="19" t="s">
        <v>51</v>
      </c>
      <c r="B1750" s="1" t="s">
        <v>1225</v>
      </c>
      <c r="C1750" s="1"/>
      <c r="D1750" s="12" t="s">
        <v>592</v>
      </c>
      <c r="E1750" s="12" t="s">
        <v>581</v>
      </c>
      <c r="F1750" s="12" t="str">
        <f t="shared" si="49"/>
        <v>Perera Kumadu</v>
      </c>
      <c r="G1750" s="3">
        <v>721</v>
      </c>
      <c r="H1750" s="8" t="s">
        <v>10</v>
      </c>
      <c r="I1750" s="13">
        <v>1</v>
      </c>
      <c r="J1750" s="41" t="s">
        <v>24</v>
      </c>
      <c r="K1750" s="3" t="s">
        <v>12</v>
      </c>
      <c r="L1750" s="3"/>
      <c r="M1750" s="3"/>
    </row>
    <row r="1751" spans="1:13" hidden="1" x14ac:dyDescent="0.2">
      <c r="A1751" s="11" t="s">
        <v>7</v>
      </c>
      <c r="B1751" s="1" t="s">
        <v>1225</v>
      </c>
      <c r="C1751" s="1"/>
      <c r="D1751" s="12" t="s">
        <v>592</v>
      </c>
      <c r="E1751" s="12" t="s">
        <v>226</v>
      </c>
      <c r="F1751" s="12" t="str">
        <f t="shared" si="49"/>
        <v>Perera M</v>
      </c>
      <c r="G1751" s="9">
        <v>721</v>
      </c>
      <c r="H1751" s="10" t="s">
        <v>10</v>
      </c>
      <c r="I1751" s="13">
        <v>4</v>
      </c>
      <c r="J1751" s="41" t="s">
        <v>52</v>
      </c>
      <c r="K1751" s="3" t="s">
        <v>12</v>
      </c>
      <c r="L1751" s="3"/>
      <c r="M1751" s="3"/>
    </row>
    <row r="1752" spans="1:13" hidden="1" x14ac:dyDescent="0.2">
      <c r="A1752" s="3" t="s">
        <v>75</v>
      </c>
      <c r="B1752" s="3" t="s">
        <v>25</v>
      </c>
      <c r="C1752" s="3"/>
      <c r="D1752" s="3" t="s">
        <v>592</v>
      </c>
      <c r="E1752" s="3" t="s">
        <v>593</v>
      </c>
      <c r="F1752" s="12" t="str">
        <f t="shared" ref="F1752:F1783" si="50">D1752&amp;" "&amp;E1752</f>
        <v>Perera Roshan</v>
      </c>
      <c r="G1752" s="9">
        <v>721</v>
      </c>
      <c r="H1752" s="10" t="s">
        <v>10</v>
      </c>
      <c r="I1752" s="3">
        <v>1</v>
      </c>
      <c r="J1752" s="36" t="s">
        <v>55</v>
      </c>
      <c r="K1752" s="3" t="s">
        <v>78</v>
      </c>
      <c r="L1752" s="3"/>
      <c r="M1752" s="3"/>
    </row>
    <row r="1753" spans="1:13" hidden="1" x14ac:dyDescent="0.2">
      <c r="A1753" s="3" t="s">
        <v>53</v>
      </c>
      <c r="B1753" s="3" t="s">
        <v>103</v>
      </c>
      <c r="C1753" s="3"/>
      <c r="D1753" s="3" t="s">
        <v>592</v>
      </c>
      <c r="E1753" s="3" t="s">
        <v>593</v>
      </c>
      <c r="F1753" s="12" t="str">
        <f t="shared" si="50"/>
        <v>Perera Roshan</v>
      </c>
      <c r="G1753" s="3">
        <v>721</v>
      </c>
      <c r="H1753" s="8" t="s">
        <v>10</v>
      </c>
      <c r="I1753" s="3">
        <v>2</v>
      </c>
      <c r="J1753" s="36" t="s">
        <v>55</v>
      </c>
      <c r="K1753" s="3" t="s">
        <v>27</v>
      </c>
      <c r="L1753" s="3"/>
      <c r="M1753" s="3"/>
    </row>
    <row r="1754" spans="1:13" hidden="1" x14ac:dyDescent="0.2">
      <c r="A1754" s="3" t="s">
        <v>51</v>
      </c>
      <c r="B1754" s="19" t="s">
        <v>1225</v>
      </c>
      <c r="C1754" s="11"/>
      <c r="D1754" s="12" t="s">
        <v>592</v>
      </c>
      <c r="E1754" s="3" t="s">
        <v>593</v>
      </c>
      <c r="F1754" s="12" t="str">
        <f t="shared" si="50"/>
        <v>Perera Roshan</v>
      </c>
      <c r="G1754" s="3">
        <v>721</v>
      </c>
      <c r="H1754" s="8" t="s">
        <v>10</v>
      </c>
      <c r="I1754" s="18">
        <v>10</v>
      </c>
      <c r="J1754" s="39" t="s">
        <v>81</v>
      </c>
      <c r="K1754" s="3" t="s">
        <v>12</v>
      </c>
      <c r="L1754" s="3"/>
      <c r="M1754" s="3"/>
    </row>
    <row r="1755" spans="1:13" hidden="1" x14ac:dyDescent="0.2">
      <c r="A1755" s="3" t="s">
        <v>75</v>
      </c>
      <c r="B1755" s="3" t="s">
        <v>25</v>
      </c>
      <c r="C1755" s="3"/>
      <c r="D1755" s="3" t="s">
        <v>592</v>
      </c>
      <c r="E1755" s="3" t="s">
        <v>253</v>
      </c>
      <c r="F1755" s="12" t="str">
        <f t="shared" si="50"/>
        <v>Perera S</v>
      </c>
      <c r="G1755" s="3">
        <v>721</v>
      </c>
      <c r="H1755" s="8" t="s">
        <v>10</v>
      </c>
      <c r="I1755" s="3">
        <v>1</v>
      </c>
      <c r="J1755" s="36" t="s">
        <v>55</v>
      </c>
      <c r="K1755" s="3" t="s">
        <v>78</v>
      </c>
      <c r="L1755" s="3"/>
      <c r="M1755" s="3"/>
    </row>
    <row r="1756" spans="1:13" hidden="1" x14ac:dyDescent="0.2">
      <c r="A1756" s="3" t="s">
        <v>51</v>
      </c>
      <c r="B1756" s="19" t="s">
        <v>1225</v>
      </c>
      <c r="C1756" s="11"/>
      <c r="D1756" s="12" t="s">
        <v>592</v>
      </c>
      <c r="E1756" s="12" t="s">
        <v>253</v>
      </c>
      <c r="F1756" s="12" t="str">
        <f t="shared" si="50"/>
        <v>Perera S</v>
      </c>
      <c r="G1756" s="3">
        <v>721</v>
      </c>
      <c r="H1756" s="8" t="s">
        <v>10</v>
      </c>
      <c r="I1756" s="13">
        <v>10</v>
      </c>
      <c r="J1756" s="41" t="s">
        <v>81</v>
      </c>
      <c r="K1756" s="3" t="s">
        <v>12</v>
      </c>
      <c r="L1756" s="3"/>
      <c r="M1756" s="3"/>
    </row>
    <row r="1757" spans="1:13" hidden="1" x14ac:dyDescent="0.2">
      <c r="A1757" s="1" t="s">
        <v>107</v>
      </c>
      <c r="B1757" s="4" t="s">
        <v>39</v>
      </c>
      <c r="C1757" s="1"/>
      <c r="D1757" s="2" t="s">
        <v>594</v>
      </c>
      <c r="E1757" s="2" t="s">
        <v>595</v>
      </c>
      <c r="F1757" s="12" t="str">
        <f t="shared" si="50"/>
        <v>Peris DD</v>
      </c>
      <c r="G1757" s="3">
        <v>721</v>
      </c>
      <c r="H1757" s="8" t="s">
        <v>10</v>
      </c>
      <c r="I1757" s="1">
        <v>4</v>
      </c>
      <c r="J1757" s="40" t="s">
        <v>62</v>
      </c>
      <c r="K1757" s="1"/>
      <c r="L1757" s="3"/>
      <c r="M1757" s="3"/>
    </row>
    <row r="1758" spans="1:13" hidden="1" x14ac:dyDescent="0.2">
      <c r="A1758" s="1" t="s">
        <v>31</v>
      </c>
      <c r="B1758" s="19" t="s">
        <v>1225</v>
      </c>
      <c r="C1758" s="1"/>
      <c r="D1758" s="2" t="s">
        <v>594</v>
      </c>
      <c r="E1758" s="25" t="s">
        <v>595</v>
      </c>
      <c r="F1758" s="26" t="str">
        <f t="shared" si="50"/>
        <v>Peris DD</v>
      </c>
      <c r="G1758" s="27">
        <v>721</v>
      </c>
      <c r="H1758" s="25" t="s">
        <v>10</v>
      </c>
      <c r="I1758" s="27">
        <v>8</v>
      </c>
      <c r="J1758" s="40" t="s">
        <v>62</v>
      </c>
      <c r="K1758" s="1"/>
      <c r="L1758" s="3"/>
      <c r="M1758" s="3"/>
    </row>
    <row r="1759" spans="1:13" hidden="1" x14ac:dyDescent="0.2">
      <c r="A1759" s="3" t="s">
        <v>75</v>
      </c>
      <c r="B1759" s="3" t="s">
        <v>25</v>
      </c>
      <c r="C1759" s="3">
        <v>772192</v>
      </c>
      <c r="D1759" s="3" t="s">
        <v>596</v>
      </c>
      <c r="E1759" s="8" t="s">
        <v>597</v>
      </c>
      <c r="F1759" s="12" t="str">
        <f t="shared" si="50"/>
        <v>Perriman Don</v>
      </c>
      <c r="G1759" s="3">
        <v>721</v>
      </c>
      <c r="H1759" s="8" t="s">
        <v>10</v>
      </c>
      <c r="I1759" s="3">
        <v>2</v>
      </c>
      <c r="J1759" s="36" t="s">
        <v>55</v>
      </c>
      <c r="K1759" s="3" t="s">
        <v>78</v>
      </c>
      <c r="L1759" s="3"/>
      <c r="M1759" s="3"/>
    </row>
    <row r="1760" spans="1:13" hidden="1" x14ac:dyDescent="0.2">
      <c r="A1760" s="3" t="s">
        <v>98</v>
      </c>
      <c r="B1760" s="3" t="s">
        <v>98</v>
      </c>
      <c r="C1760" s="3">
        <v>772192</v>
      </c>
      <c r="D1760" s="3" t="s">
        <v>596</v>
      </c>
      <c r="E1760" s="8" t="s">
        <v>597</v>
      </c>
      <c r="F1760" s="12" t="str">
        <f t="shared" si="50"/>
        <v>Perriman Don</v>
      </c>
      <c r="G1760" s="3">
        <v>721</v>
      </c>
      <c r="H1760" s="8" t="s">
        <v>10</v>
      </c>
      <c r="I1760" s="3">
        <v>2</v>
      </c>
      <c r="J1760" s="36" t="s">
        <v>55</v>
      </c>
      <c r="K1760" s="3" t="s">
        <v>27</v>
      </c>
      <c r="L1760" s="3"/>
      <c r="M1760" s="3"/>
    </row>
    <row r="1761" spans="1:13" x14ac:dyDescent="0.2">
      <c r="A1761" s="3"/>
      <c r="B1761" s="19" t="s">
        <v>25</v>
      </c>
      <c r="C1761" s="3"/>
      <c r="D1761" s="3" t="s">
        <v>470</v>
      </c>
      <c r="E1761" s="3" t="s">
        <v>348</v>
      </c>
      <c r="F1761" s="12" t="str">
        <f t="shared" si="50"/>
        <v>Lee Wayne</v>
      </c>
      <c r="G1761" s="6">
        <v>721</v>
      </c>
      <c r="H1761" s="3" t="s">
        <v>10</v>
      </c>
      <c r="I1761" s="3">
        <v>3</v>
      </c>
      <c r="J1761" s="36" t="s">
        <v>26</v>
      </c>
      <c r="K1761" s="3" t="s">
        <v>27</v>
      </c>
      <c r="L1761" s="1"/>
      <c r="M1761" s="3"/>
    </row>
    <row r="1762" spans="1:13" hidden="1" x14ac:dyDescent="0.2">
      <c r="A1762" s="3" t="s">
        <v>114</v>
      </c>
      <c r="B1762" s="19" t="s">
        <v>115</v>
      </c>
      <c r="C1762" s="3">
        <v>772192</v>
      </c>
      <c r="D1762" s="3" t="s">
        <v>596</v>
      </c>
      <c r="E1762" s="3" t="s">
        <v>597</v>
      </c>
      <c r="F1762" s="12" t="str">
        <f t="shared" si="50"/>
        <v>Perriman Don</v>
      </c>
      <c r="G1762" s="3">
        <v>721</v>
      </c>
      <c r="H1762" s="8" t="s">
        <v>10</v>
      </c>
      <c r="I1762" s="3">
        <v>2</v>
      </c>
      <c r="J1762" s="36" t="s">
        <v>28</v>
      </c>
      <c r="K1762" s="3"/>
      <c r="L1762" s="1"/>
      <c r="M1762" s="3"/>
    </row>
    <row r="1763" spans="1:13" hidden="1" x14ac:dyDescent="0.2">
      <c r="A1763" s="3" t="s">
        <v>114</v>
      </c>
      <c r="B1763" s="19" t="s">
        <v>115</v>
      </c>
      <c r="C1763" s="3">
        <v>772192</v>
      </c>
      <c r="D1763" s="8" t="s">
        <v>596</v>
      </c>
      <c r="E1763" s="8" t="s">
        <v>597</v>
      </c>
      <c r="F1763" s="12" t="str">
        <f t="shared" si="50"/>
        <v>Perriman Don</v>
      </c>
      <c r="G1763" s="9">
        <v>721</v>
      </c>
      <c r="H1763" s="10" t="s">
        <v>10</v>
      </c>
      <c r="I1763" s="3">
        <v>1</v>
      </c>
      <c r="J1763" s="36" t="s">
        <v>34</v>
      </c>
      <c r="K1763" s="3"/>
      <c r="L1763" s="3"/>
      <c r="M1763" s="3"/>
    </row>
    <row r="1764" spans="1:13" hidden="1" x14ac:dyDescent="0.2">
      <c r="A1764" s="3" t="s">
        <v>25</v>
      </c>
      <c r="B1764" s="3" t="s">
        <v>25</v>
      </c>
      <c r="C1764" s="3">
        <v>751922</v>
      </c>
      <c r="D1764" s="3" t="s">
        <v>598</v>
      </c>
      <c r="E1764" s="3" t="s">
        <v>61</v>
      </c>
      <c r="F1764" s="12" t="str">
        <f t="shared" si="50"/>
        <v>Pettenon Paul</v>
      </c>
      <c r="G1764" s="9">
        <v>721</v>
      </c>
      <c r="H1764" s="10" t="s">
        <v>10</v>
      </c>
      <c r="I1764" s="3">
        <v>6</v>
      </c>
      <c r="J1764" s="36" t="s">
        <v>68</v>
      </c>
      <c r="K1764" s="3"/>
      <c r="L1764" s="3"/>
      <c r="M1764" s="3"/>
    </row>
    <row r="1765" spans="1:13" hidden="1" x14ac:dyDescent="0.2">
      <c r="A1765" s="3" t="s">
        <v>14</v>
      </c>
      <c r="B1765" s="3" t="s">
        <v>14</v>
      </c>
      <c r="C1765" s="3">
        <v>751922</v>
      </c>
      <c r="D1765" s="3" t="s">
        <v>598</v>
      </c>
      <c r="E1765" s="3" t="s">
        <v>61</v>
      </c>
      <c r="F1765" s="12" t="str">
        <f t="shared" si="50"/>
        <v>Pettenon Paul</v>
      </c>
      <c r="G1765" s="3">
        <v>721</v>
      </c>
      <c r="H1765" s="8" t="s">
        <v>10</v>
      </c>
      <c r="I1765" s="3">
        <v>2</v>
      </c>
      <c r="J1765" s="36" t="s">
        <v>68</v>
      </c>
      <c r="K1765" s="3" t="s">
        <v>27</v>
      </c>
      <c r="L1765" s="3"/>
      <c r="M1765" s="3"/>
    </row>
    <row r="1766" spans="1:13" hidden="1" x14ac:dyDescent="0.2">
      <c r="A1766" s="3" t="s">
        <v>44</v>
      </c>
      <c r="B1766" s="19" t="s">
        <v>104</v>
      </c>
      <c r="C1766" s="3">
        <v>751922</v>
      </c>
      <c r="D1766" s="3" t="s">
        <v>598</v>
      </c>
      <c r="E1766" s="3" t="s">
        <v>61</v>
      </c>
      <c r="F1766" s="12" t="str">
        <f t="shared" si="50"/>
        <v>Pettenon Paul</v>
      </c>
      <c r="G1766" s="3">
        <v>721</v>
      </c>
      <c r="H1766" s="8" t="s">
        <v>10</v>
      </c>
      <c r="I1766" s="3">
        <v>1</v>
      </c>
      <c r="J1766" s="36" t="s">
        <v>68</v>
      </c>
      <c r="K1766" s="3" t="s">
        <v>27</v>
      </c>
      <c r="L1766" s="3"/>
      <c r="M1766" s="3"/>
    </row>
    <row r="1767" spans="1:13" x14ac:dyDescent="0.2">
      <c r="A1767" s="3"/>
      <c r="B1767" s="19" t="s">
        <v>25</v>
      </c>
      <c r="C1767" s="3"/>
      <c r="D1767" s="3" t="s">
        <v>471</v>
      </c>
      <c r="E1767" s="3" t="s">
        <v>77</v>
      </c>
      <c r="F1767" s="12" t="str">
        <f t="shared" si="50"/>
        <v>Legoe C</v>
      </c>
      <c r="G1767" s="3">
        <v>721</v>
      </c>
      <c r="H1767" s="8" t="s">
        <v>10</v>
      </c>
      <c r="I1767" s="3">
        <v>1</v>
      </c>
      <c r="J1767" s="36" t="s">
        <v>26</v>
      </c>
      <c r="K1767" s="3" t="s">
        <v>27</v>
      </c>
      <c r="L1767" s="3"/>
      <c r="M1767" s="1"/>
    </row>
    <row r="1768" spans="1:13" hidden="1" x14ac:dyDescent="0.2">
      <c r="A1768" s="3"/>
      <c r="B1768" s="19" t="s">
        <v>104</v>
      </c>
      <c r="C1768" s="3">
        <v>751922</v>
      </c>
      <c r="D1768" s="3" t="s">
        <v>598</v>
      </c>
      <c r="E1768" s="3" t="s">
        <v>61</v>
      </c>
      <c r="F1768" s="12" t="str">
        <f t="shared" si="50"/>
        <v>Pettenon Paul</v>
      </c>
      <c r="G1768" s="6">
        <v>721</v>
      </c>
      <c r="H1768" s="3" t="s">
        <v>10</v>
      </c>
      <c r="I1768" s="3">
        <v>1</v>
      </c>
      <c r="J1768" s="36" t="s">
        <v>11</v>
      </c>
      <c r="K1768" s="3" t="s">
        <v>27</v>
      </c>
      <c r="L1768" s="3"/>
      <c r="M1768" s="3"/>
    </row>
    <row r="1769" spans="1:13" hidden="1" x14ac:dyDescent="0.2">
      <c r="A1769" s="3" t="s">
        <v>114</v>
      </c>
      <c r="B1769" s="19" t="s">
        <v>128</v>
      </c>
      <c r="C1769" s="3">
        <v>751922</v>
      </c>
      <c r="D1769" s="8" t="s">
        <v>598</v>
      </c>
      <c r="E1769" s="8" t="s">
        <v>61</v>
      </c>
      <c r="F1769" s="12" t="str">
        <f t="shared" si="50"/>
        <v>Pettenon Paul</v>
      </c>
      <c r="G1769" s="3">
        <v>721</v>
      </c>
      <c r="H1769" s="8" t="s">
        <v>10</v>
      </c>
      <c r="I1769" s="3">
        <v>4</v>
      </c>
      <c r="J1769" s="36" t="s">
        <v>34</v>
      </c>
      <c r="K1769" s="3"/>
      <c r="L1769" s="3"/>
      <c r="M1769" s="3"/>
    </row>
    <row r="1770" spans="1:13" hidden="1" x14ac:dyDescent="0.2">
      <c r="A1770" s="3" t="s">
        <v>19</v>
      </c>
      <c r="B1770" s="19" t="s">
        <v>14</v>
      </c>
      <c r="C1770" s="3">
        <v>642849</v>
      </c>
      <c r="D1770" s="8" t="s">
        <v>599</v>
      </c>
      <c r="E1770" s="8" t="s">
        <v>132</v>
      </c>
      <c r="F1770" s="12" t="str">
        <f t="shared" si="50"/>
        <v>Phelps Andrew</v>
      </c>
      <c r="G1770" s="3">
        <v>721</v>
      </c>
      <c r="H1770" s="8" t="s">
        <v>10</v>
      </c>
      <c r="I1770" s="3">
        <v>1</v>
      </c>
      <c r="J1770" s="36" t="s">
        <v>28</v>
      </c>
      <c r="K1770" s="3"/>
      <c r="L1770" s="3"/>
      <c r="M1770" s="1"/>
    </row>
    <row r="1771" spans="1:13" hidden="1" x14ac:dyDescent="0.2">
      <c r="A1771" s="3"/>
      <c r="B1771" s="3" t="s">
        <v>25</v>
      </c>
      <c r="C1771" s="3">
        <v>572780</v>
      </c>
      <c r="D1771" s="8" t="s">
        <v>599</v>
      </c>
      <c r="E1771" s="8" t="s">
        <v>393</v>
      </c>
      <c r="F1771" s="12" t="str">
        <f t="shared" si="50"/>
        <v>Phelps Tim</v>
      </c>
      <c r="G1771" s="3">
        <v>721</v>
      </c>
      <c r="H1771" s="8" t="s">
        <v>10</v>
      </c>
      <c r="I1771" s="3">
        <v>2</v>
      </c>
      <c r="J1771" s="36" t="s">
        <v>105</v>
      </c>
      <c r="K1771" s="3"/>
      <c r="L1771" s="3"/>
      <c r="M1771" s="3"/>
    </row>
    <row r="1772" spans="1:13" hidden="1" x14ac:dyDescent="0.2">
      <c r="A1772" s="3"/>
      <c r="B1772" s="3" t="s">
        <v>103</v>
      </c>
      <c r="C1772" s="3">
        <v>572779</v>
      </c>
      <c r="D1772" s="8" t="s">
        <v>599</v>
      </c>
      <c r="E1772" s="8" t="s">
        <v>393</v>
      </c>
      <c r="F1772" s="12" t="str">
        <f t="shared" si="50"/>
        <v>Phelps Tim</v>
      </c>
      <c r="G1772" s="3">
        <v>721</v>
      </c>
      <c r="H1772" s="8" t="s">
        <v>10</v>
      </c>
      <c r="I1772" s="3">
        <v>5</v>
      </c>
      <c r="J1772" s="36" t="s">
        <v>105</v>
      </c>
      <c r="K1772" s="3"/>
      <c r="L1772" s="3"/>
      <c r="M1772" s="3"/>
    </row>
    <row r="1773" spans="1:13" hidden="1" x14ac:dyDescent="0.2">
      <c r="A1773" s="3" t="s">
        <v>19</v>
      </c>
      <c r="B1773" s="19" t="s">
        <v>14</v>
      </c>
      <c r="C1773" s="3">
        <v>572778</v>
      </c>
      <c r="D1773" s="8" t="s">
        <v>599</v>
      </c>
      <c r="E1773" s="8" t="s">
        <v>393</v>
      </c>
      <c r="F1773" s="12" t="str">
        <f t="shared" si="50"/>
        <v>Phelps Tim</v>
      </c>
      <c r="G1773" s="3">
        <v>721</v>
      </c>
      <c r="H1773" s="8" t="s">
        <v>10</v>
      </c>
      <c r="I1773" s="3">
        <v>8</v>
      </c>
      <c r="J1773" s="36" t="s">
        <v>28</v>
      </c>
      <c r="K1773" s="3"/>
      <c r="L1773" s="1"/>
      <c r="M1773" s="1"/>
    </row>
    <row r="1774" spans="1:13" hidden="1" x14ac:dyDescent="0.2">
      <c r="A1774" s="3" t="s">
        <v>45</v>
      </c>
      <c r="B1774" s="19" t="s">
        <v>104</v>
      </c>
      <c r="C1774" s="3">
        <v>572778</v>
      </c>
      <c r="D1774" s="8" t="s">
        <v>599</v>
      </c>
      <c r="E1774" s="8" t="s">
        <v>393</v>
      </c>
      <c r="F1774" s="12" t="str">
        <f t="shared" si="50"/>
        <v>Phelps Tim</v>
      </c>
      <c r="G1774" s="9">
        <v>721</v>
      </c>
      <c r="H1774" s="10" t="s">
        <v>10</v>
      </c>
      <c r="I1774" s="3">
        <v>1</v>
      </c>
      <c r="J1774" s="36" t="s">
        <v>28</v>
      </c>
      <c r="K1774" s="3"/>
      <c r="L1774" s="1"/>
      <c r="M1774" s="1"/>
    </row>
    <row r="1775" spans="1:13" hidden="1" x14ac:dyDescent="0.2">
      <c r="A1775" s="3" t="s">
        <v>40</v>
      </c>
      <c r="B1775" s="19" t="s">
        <v>1225</v>
      </c>
      <c r="C1775" s="3">
        <v>572778</v>
      </c>
      <c r="D1775" s="8" t="s">
        <v>599</v>
      </c>
      <c r="E1775" s="8" t="s">
        <v>393</v>
      </c>
      <c r="F1775" s="12" t="str">
        <f t="shared" si="50"/>
        <v>Phelps Tim</v>
      </c>
      <c r="G1775" s="9">
        <v>721</v>
      </c>
      <c r="H1775" s="10" t="s">
        <v>10</v>
      </c>
      <c r="I1775" s="3">
        <v>2</v>
      </c>
      <c r="J1775" s="36" t="s">
        <v>28</v>
      </c>
      <c r="K1775" s="3"/>
      <c r="L1775" s="3"/>
      <c r="M1775" s="3"/>
    </row>
    <row r="1776" spans="1:13" hidden="1" x14ac:dyDescent="0.2">
      <c r="A1776" s="3" t="s">
        <v>19</v>
      </c>
      <c r="B1776" s="19" t="s">
        <v>14</v>
      </c>
      <c r="C1776" s="3">
        <v>572778</v>
      </c>
      <c r="D1776" s="8" t="s">
        <v>599</v>
      </c>
      <c r="E1776" s="8" t="s">
        <v>393</v>
      </c>
      <c r="F1776" s="12" t="str">
        <f t="shared" si="50"/>
        <v>Phelps Tim</v>
      </c>
      <c r="G1776" s="3">
        <v>721</v>
      </c>
      <c r="H1776" s="8" t="s">
        <v>10</v>
      </c>
      <c r="I1776" s="3">
        <v>1</v>
      </c>
      <c r="J1776" s="36" t="s">
        <v>35</v>
      </c>
      <c r="K1776" s="3"/>
      <c r="L1776" s="3"/>
      <c r="M1776" s="3"/>
    </row>
    <row r="1777" spans="1:13" hidden="1" x14ac:dyDescent="0.2">
      <c r="A1777" s="3" t="s">
        <v>38</v>
      </c>
      <c r="B1777" s="19" t="s">
        <v>39</v>
      </c>
      <c r="C1777" s="3">
        <v>572778</v>
      </c>
      <c r="D1777" s="8" t="s">
        <v>599</v>
      </c>
      <c r="E1777" s="8" t="s">
        <v>393</v>
      </c>
      <c r="F1777" s="12" t="str">
        <f t="shared" si="50"/>
        <v>Phelps Tim</v>
      </c>
      <c r="G1777" s="3">
        <v>721</v>
      </c>
      <c r="H1777" s="8" t="s">
        <v>10</v>
      </c>
      <c r="I1777" s="3">
        <v>1</v>
      </c>
      <c r="J1777" s="36" t="s">
        <v>17</v>
      </c>
      <c r="K1777" s="3"/>
      <c r="L1777" s="3"/>
      <c r="M1777" s="3"/>
    </row>
    <row r="1778" spans="1:13" hidden="1" x14ac:dyDescent="0.2">
      <c r="A1778" s="3" t="s">
        <v>60</v>
      </c>
      <c r="B1778" s="3" t="s">
        <v>103</v>
      </c>
      <c r="C1778" s="6">
        <v>572778</v>
      </c>
      <c r="D1778" s="7" t="s">
        <v>599</v>
      </c>
      <c r="E1778" s="7" t="s">
        <v>393</v>
      </c>
      <c r="F1778" s="12" t="str">
        <f t="shared" si="50"/>
        <v>Phelps Tim</v>
      </c>
      <c r="G1778" s="3">
        <v>721</v>
      </c>
      <c r="H1778" s="8" t="s">
        <v>10</v>
      </c>
      <c r="I1778" s="6">
        <v>4</v>
      </c>
      <c r="J1778" s="36" t="s">
        <v>17</v>
      </c>
      <c r="K1778" s="3"/>
      <c r="L1778" s="3"/>
      <c r="M1778" s="3"/>
    </row>
    <row r="1779" spans="1:13" hidden="1" x14ac:dyDescent="0.2">
      <c r="A1779" s="3" t="s">
        <v>31</v>
      </c>
      <c r="B1779" s="19" t="s">
        <v>1225</v>
      </c>
      <c r="C1779" s="6">
        <v>572778</v>
      </c>
      <c r="D1779" s="7" t="s">
        <v>599</v>
      </c>
      <c r="E1779" s="7" t="s">
        <v>393</v>
      </c>
      <c r="F1779" s="12" t="str">
        <f t="shared" si="50"/>
        <v>Phelps Tim</v>
      </c>
      <c r="G1779" s="3">
        <v>721</v>
      </c>
      <c r="H1779" s="8" t="s">
        <v>10</v>
      </c>
      <c r="I1779" s="6">
        <v>1</v>
      </c>
      <c r="J1779" s="36" t="s">
        <v>17</v>
      </c>
      <c r="K1779" s="3"/>
      <c r="L1779" s="3"/>
      <c r="M1779" s="3"/>
    </row>
    <row r="1780" spans="1:13" hidden="1" x14ac:dyDescent="0.2">
      <c r="A1780" s="3" t="s">
        <v>114</v>
      </c>
      <c r="B1780" s="19" t="s">
        <v>115</v>
      </c>
      <c r="C1780" s="3">
        <v>742401</v>
      </c>
      <c r="D1780" s="3" t="s">
        <v>600</v>
      </c>
      <c r="E1780" s="3" t="s">
        <v>601</v>
      </c>
      <c r="F1780" s="12" t="str">
        <f t="shared" si="50"/>
        <v>Phillips Damian</v>
      </c>
      <c r="G1780" s="3">
        <v>721</v>
      </c>
      <c r="H1780" s="8" t="s">
        <v>10</v>
      </c>
      <c r="I1780" s="3">
        <v>5</v>
      </c>
      <c r="J1780" s="36" t="s">
        <v>28</v>
      </c>
      <c r="K1780" s="3"/>
      <c r="L1780" s="1"/>
      <c r="M1780" s="3"/>
    </row>
    <row r="1781" spans="1:13" hidden="1" x14ac:dyDescent="0.2">
      <c r="A1781" s="3" t="s">
        <v>114</v>
      </c>
      <c r="B1781" s="19" t="s">
        <v>115</v>
      </c>
      <c r="C1781" s="3">
        <v>742401</v>
      </c>
      <c r="D1781" s="8" t="s">
        <v>600</v>
      </c>
      <c r="E1781" s="8" t="s">
        <v>601</v>
      </c>
      <c r="F1781" s="12" t="str">
        <f t="shared" si="50"/>
        <v>Phillips Damian</v>
      </c>
      <c r="G1781" s="3">
        <v>721</v>
      </c>
      <c r="H1781" s="8" t="s">
        <v>10</v>
      </c>
      <c r="I1781" s="3">
        <v>8</v>
      </c>
      <c r="J1781" s="36" t="s">
        <v>34</v>
      </c>
      <c r="K1781" s="3"/>
      <c r="L1781" s="3"/>
      <c r="M1781" s="3"/>
    </row>
    <row r="1782" spans="1:13" hidden="1" x14ac:dyDescent="0.2">
      <c r="A1782" s="3" t="s">
        <v>114</v>
      </c>
      <c r="B1782" s="19" t="s">
        <v>115</v>
      </c>
      <c r="C1782" s="3">
        <v>742401</v>
      </c>
      <c r="D1782" s="8" t="s">
        <v>600</v>
      </c>
      <c r="E1782" s="8" t="s">
        <v>601</v>
      </c>
      <c r="F1782" s="12" t="str">
        <f t="shared" si="50"/>
        <v>Phillips Damian</v>
      </c>
      <c r="G1782" s="3">
        <v>721</v>
      </c>
      <c r="H1782" s="8" t="s">
        <v>10</v>
      </c>
      <c r="I1782" s="3">
        <v>3</v>
      </c>
      <c r="J1782" s="36" t="s">
        <v>35</v>
      </c>
      <c r="K1782" s="3"/>
      <c r="L1782" s="3"/>
      <c r="M1782" s="3"/>
    </row>
    <row r="1783" spans="1:13" hidden="1" x14ac:dyDescent="0.2">
      <c r="A1783" s="3" t="s">
        <v>13</v>
      </c>
      <c r="B1783" s="19" t="s">
        <v>14</v>
      </c>
      <c r="C1783" s="3">
        <v>742401</v>
      </c>
      <c r="D1783" s="10" t="s">
        <v>600</v>
      </c>
      <c r="E1783" s="10" t="s">
        <v>601</v>
      </c>
      <c r="F1783" s="12" t="str">
        <f t="shared" si="50"/>
        <v>Phillips Damian</v>
      </c>
      <c r="G1783" s="9">
        <v>721</v>
      </c>
      <c r="H1783" s="10" t="s">
        <v>10</v>
      </c>
      <c r="I1783" s="9">
        <v>2</v>
      </c>
      <c r="J1783" s="37" t="s">
        <v>18</v>
      </c>
      <c r="K1783" s="3"/>
      <c r="L1783" s="3"/>
      <c r="M1783" s="1"/>
    </row>
    <row r="1784" spans="1:13" hidden="1" x14ac:dyDescent="0.2">
      <c r="A1784" s="3" t="s">
        <v>58</v>
      </c>
      <c r="B1784" s="19" t="s">
        <v>104</v>
      </c>
      <c r="C1784" s="3">
        <v>742401</v>
      </c>
      <c r="D1784" s="7" t="s">
        <v>600</v>
      </c>
      <c r="E1784" s="7" t="s">
        <v>601</v>
      </c>
      <c r="F1784" s="12" t="str">
        <f t="shared" ref="F1784:F1815" si="51">D1784&amp;" "&amp;E1784</f>
        <v>Phillips Damian</v>
      </c>
      <c r="G1784" s="3">
        <v>721</v>
      </c>
      <c r="H1784" s="8" t="s">
        <v>10</v>
      </c>
      <c r="I1784" s="6">
        <v>1</v>
      </c>
      <c r="J1784" s="36" t="s">
        <v>17</v>
      </c>
      <c r="K1784" s="3"/>
      <c r="L1784" s="3"/>
      <c r="M1784" s="3"/>
    </row>
    <row r="1785" spans="1:13" hidden="1" x14ac:dyDescent="0.2">
      <c r="A1785" s="3" t="s">
        <v>44</v>
      </c>
      <c r="B1785" s="19" t="s">
        <v>104</v>
      </c>
      <c r="C1785" s="3">
        <v>742401</v>
      </c>
      <c r="D1785" s="3" t="s">
        <v>600</v>
      </c>
      <c r="E1785" s="3" t="s">
        <v>602</v>
      </c>
      <c r="F1785" s="12" t="str">
        <f t="shared" si="51"/>
        <v>Phillips Damien</v>
      </c>
      <c r="G1785" s="9">
        <v>721</v>
      </c>
      <c r="H1785" s="10" t="s">
        <v>10</v>
      </c>
      <c r="I1785" s="3">
        <v>3</v>
      </c>
      <c r="J1785" s="36" t="s">
        <v>68</v>
      </c>
      <c r="K1785" s="3" t="s">
        <v>27</v>
      </c>
      <c r="L1785" s="3"/>
      <c r="M1785" s="3"/>
    </row>
    <row r="1786" spans="1:13" hidden="1" x14ac:dyDescent="0.2">
      <c r="A1786" s="3" t="s">
        <v>37</v>
      </c>
      <c r="B1786" s="3" t="s">
        <v>103</v>
      </c>
      <c r="C1786" s="3">
        <v>742401</v>
      </c>
      <c r="D1786" s="3" t="s">
        <v>600</v>
      </c>
      <c r="E1786" s="3" t="s">
        <v>602</v>
      </c>
      <c r="F1786" s="12" t="str">
        <f t="shared" si="51"/>
        <v>Phillips Damien</v>
      </c>
      <c r="G1786" s="3">
        <v>721</v>
      </c>
      <c r="H1786" s="8" t="s">
        <v>10</v>
      </c>
      <c r="I1786" s="3">
        <v>1</v>
      </c>
      <c r="J1786" s="36" t="s">
        <v>68</v>
      </c>
      <c r="K1786" s="3" t="s">
        <v>27</v>
      </c>
      <c r="L1786" s="3"/>
      <c r="M1786" s="3"/>
    </row>
    <row r="1787" spans="1:13" hidden="1" x14ac:dyDescent="0.2">
      <c r="A1787" s="3" t="s">
        <v>37</v>
      </c>
      <c r="B1787" s="3" t="s">
        <v>103</v>
      </c>
      <c r="C1787" s="3">
        <v>742401</v>
      </c>
      <c r="D1787" s="3" t="s">
        <v>600</v>
      </c>
      <c r="E1787" s="3" t="s">
        <v>602</v>
      </c>
      <c r="F1787" s="12" t="str">
        <f t="shared" si="51"/>
        <v>Phillips Damien</v>
      </c>
      <c r="G1787" s="3">
        <v>721</v>
      </c>
      <c r="H1787" s="8" t="s">
        <v>10</v>
      </c>
      <c r="I1787" s="3">
        <v>1</v>
      </c>
      <c r="J1787" s="36" t="s">
        <v>24</v>
      </c>
      <c r="K1787" s="3"/>
      <c r="L1787" s="3"/>
      <c r="M1787" s="3"/>
    </row>
    <row r="1788" spans="1:13" hidden="1" x14ac:dyDescent="0.2">
      <c r="A1788" s="19" t="s">
        <v>51</v>
      </c>
      <c r="B1788" s="1" t="s">
        <v>1225</v>
      </c>
      <c r="C1788" s="3">
        <v>742401</v>
      </c>
      <c r="D1788" s="3" t="s">
        <v>600</v>
      </c>
      <c r="E1788" s="3" t="s">
        <v>602</v>
      </c>
      <c r="F1788" s="12" t="str">
        <f t="shared" si="51"/>
        <v>Phillips Damien</v>
      </c>
      <c r="G1788" s="3">
        <v>721</v>
      </c>
      <c r="H1788" s="8" t="s">
        <v>10</v>
      </c>
      <c r="I1788" s="3">
        <v>10</v>
      </c>
      <c r="J1788" s="36" t="s">
        <v>24</v>
      </c>
      <c r="K1788" s="3" t="s">
        <v>12</v>
      </c>
      <c r="L1788" s="15"/>
      <c r="M1788" s="3"/>
    </row>
    <row r="1789" spans="1:13" hidden="1" x14ac:dyDescent="0.2">
      <c r="A1789" s="1" t="s">
        <v>58</v>
      </c>
      <c r="B1789" s="19" t="s">
        <v>104</v>
      </c>
      <c r="C1789" s="3">
        <v>742401</v>
      </c>
      <c r="D1789" s="2" t="s">
        <v>600</v>
      </c>
      <c r="E1789" s="3" t="s">
        <v>602</v>
      </c>
      <c r="F1789" s="12" t="str">
        <f t="shared" si="51"/>
        <v>Phillips Damien</v>
      </c>
      <c r="G1789" s="9">
        <v>721</v>
      </c>
      <c r="H1789" s="10" t="s">
        <v>10</v>
      </c>
      <c r="I1789" s="1">
        <v>1</v>
      </c>
      <c r="J1789" s="40" t="s">
        <v>62</v>
      </c>
      <c r="K1789" s="1"/>
      <c r="L1789" s="3"/>
      <c r="M1789" s="3"/>
    </row>
    <row r="1790" spans="1:13" hidden="1" x14ac:dyDescent="0.2">
      <c r="A1790" s="3" t="s">
        <v>603</v>
      </c>
      <c r="B1790" s="19" t="s">
        <v>14</v>
      </c>
      <c r="C1790" s="8"/>
      <c r="D1790" s="3" t="s">
        <v>604</v>
      </c>
      <c r="E1790" s="3" t="s">
        <v>444</v>
      </c>
      <c r="F1790" s="12" t="str">
        <f t="shared" si="51"/>
        <v>Pittorino D</v>
      </c>
      <c r="G1790" s="3">
        <v>721</v>
      </c>
      <c r="H1790" s="8" t="s">
        <v>10</v>
      </c>
      <c r="I1790" s="8">
        <v>1</v>
      </c>
      <c r="J1790" s="36" t="s">
        <v>30</v>
      </c>
      <c r="K1790" s="3"/>
      <c r="L1790" s="3"/>
      <c r="M1790" s="1"/>
    </row>
    <row r="1791" spans="1:13" hidden="1" x14ac:dyDescent="0.2">
      <c r="A1791" s="3" t="s">
        <v>606</v>
      </c>
      <c r="B1791" s="19" t="s">
        <v>14</v>
      </c>
      <c r="C1791" s="3">
        <v>572780</v>
      </c>
      <c r="D1791" s="8" t="s">
        <v>605</v>
      </c>
      <c r="E1791" s="8" t="s">
        <v>72</v>
      </c>
      <c r="F1791" s="12" t="str">
        <f t="shared" si="51"/>
        <v>Plunkett Craig</v>
      </c>
      <c r="G1791" s="9">
        <v>721</v>
      </c>
      <c r="H1791" s="10" t="s">
        <v>10</v>
      </c>
      <c r="I1791" s="8">
        <v>10</v>
      </c>
      <c r="J1791" s="36" t="s">
        <v>30</v>
      </c>
      <c r="K1791" s="3"/>
      <c r="L1791" s="3"/>
      <c r="M1791" s="3"/>
    </row>
    <row r="1792" spans="1:13" hidden="1" x14ac:dyDescent="0.2">
      <c r="A1792" s="3" t="s">
        <v>111</v>
      </c>
      <c r="B1792" s="19" t="s">
        <v>104</v>
      </c>
      <c r="C1792" s="3">
        <v>572783</v>
      </c>
      <c r="D1792" s="8" t="s">
        <v>605</v>
      </c>
      <c r="E1792" s="8" t="s">
        <v>72</v>
      </c>
      <c r="F1792" s="12" t="str">
        <f t="shared" si="51"/>
        <v>Plunkett Craig</v>
      </c>
      <c r="G1792" s="6">
        <v>721</v>
      </c>
      <c r="H1792" s="3" t="s">
        <v>10</v>
      </c>
      <c r="I1792" s="8">
        <v>2</v>
      </c>
      <c r="J1792" s="36" t="s">
        <v>30</v>
      </c>
      <c r="K1792" s="3"/>
      <c r="L1792" s="3"/>
      <c r="M1792" s="1"/>
    </row>
    <row r="1793" spans="1:13" hidden="1" x14ac:dyDescent="0.2">
      <c r="A1793" s="3"/>
      <c r="B1793" s="3" t="s">
        <v>25</v>
      </c>
      <c r="C1793" s="3">
        <v>572781</v>
      </c>
      <c r="D1793" s="8" t="s">
        <v>605</v>
      </c>
      <c r="E1793" s="8" t="s">
        <v>72</v>
      </c>
      <c r="F1793" s="12" t="str">
        <f t="shared" si="51"/>
        <v>Plunkett Craig</v>
      </c>
      <c r="G1793" s="3">
        <v>721</v>
      </c>
      <c r="H1793" s="8" t="s">
        <v>10</v>
      </c>
      <c r="I1793" s="3">
        <v>9</v>
      </c>
      <c r="J1793" s="36" t="s">
        <v>105</v>
      </c>
      <c r="K1793" s="3"/>
      <c r="L1793" s="3"/>
      <c r="M1793" s="1"/>
    </row>
    <row r="1794" spans="1:13" hidden="1" x14ac:dyDescent="0.2">
      <c r="A1794" s="3"/>
      <c r="B1794" s="22" t="s">
        <v>104</v>
      </c>
      <c r="C1794" s="3">
        <v>572782</v>
      </c>
      <c r="D1794" s="8" t="s">
        <v>605</v>
      </c>
      <c r="E1794" s="8" t="s">
        <v>72</v>
      </c>
      <c r="F1794" s="12" t="str">
        <f t="shared" si="51"/>
        <v>Plunkett Craig</v>
      </c>
      <c r="G1794" s="3">
        <v>721</v>
      </c>
      <c r="H1794" s="8" t="s">
        <v>10</v>
      </c>
      <c r="I1794" s="3">
        <v>2</v>
      </c>
      <c r="J1794" s="36" t="s">
        <v>105</v>
      </c>
      <c r="K1794" s="3"/>
      <c r="L1794" s="3"/>
      <c r="M1794" s="3"/>
    </row>
    <row r="1795" spans="1:13" hidden="1" x14ac:dyDescent="0.2">
      <c r="A1795" s="3" t="s">
        <v>19</v>
      </c>
      <c r="B1795" s="19" t="s">
        <v>14</v>
      </c>
      <c r="C1795" s="3">
        <v>572779</v>
      </c>
      <c r="D1795" s="8" t="s">
        <v>605</v>
      </c>
      <c r="E1795" s="8" t="s">
        <v>72</v>
      </c>
      <c r="F1795" s="12" t="str">
        <f t="shared" si="51"/>
        <v>Plunkett Craig</v>
      </c>
      <c r="G1795" s="3">
        <v>721</v>
      </c>
      <c r="H1795" s="8" t="s">
        <v>10</v>
      </c>
      <c r="I1795" s="3">
        <v>3</v>
      </c>
      <c r="J1795" s="36" t="s">
        <v>28</v>
      </c>
      <c r="K1795" s="3"/>
      <c r="L1795" s="3"/>
      <c r="M1795" s="3"/>
    </row>
    <row r="1796" spans="1:13" hidden="1" x14ac:dyDescent="0.2">
      <c r="A1796" s="3" t="s">
        <v>45</v>
      </c>
      <c r="B1796" s="19" t="s">
        <v>104</v>
      </c>
      <c r="C1796" s="3">
        <v>572779</v>
      </c>
      <c r="D1796" s="8" t="s">
        <v>605</v>
      </c>
      <c r="E1796" s="8" t="s">
        <v>72</v>
      </c>
      <c r="F1796" s="12" t="str">
        <f t="shared" si="51"/>
        <v>Plunkett Craig</v>
      </c>
      <c r="G1796" s="3">
        <v>721</v>
      </c>
      <c r="H1796" s="8" t="s">
        <v>10</v>
      </c>
      <c r="I1796" s="3">
        <v>3</v>
      </c>
      <c r="J1796" s="36" t="s">
        <v>28</v>
      </c>
      <c r="K1796" s="3"/>
      <c r="L1796" s="3"/>
      <c r="M1796" s="3"/>
    </row>
    <row r="1797" spans="1:13" hidden="1" x14ac:dyDescent="0.2">
      <c r="A1797" s="3"/>
      <c r="B1797" s="19" t="s">
        <v>14</v>
      </c>
      <c r="C1797" s="3">
        <v>572780</v>
      </c>
      <c r="D1797" s="8" t="s">
        <v>607</v>
      </c>
      <c r="E1797" s="8" t="s">
        <v>301</v>
      </c>
      <c r="F1797" s="12" t="str">
        <f t="shared" si="51"/>
        <v>Porta Daniel</v>
      </c>
      <c r="G1797" s="6">
        <v>721</v>
      </c>
      <c r="H1797" s="7" t="s">
        <v>10</v>
      </c>
      <c r="I1797" s="3">
        <v>3</v>
      </c>
      <c r="J1797" s="39" t="s">
        <v>22</v>
      </c>
      <c r="K1797" s="3" t="s">
        <v>23</v>
      </c>
      <c r="L1797" s="3"/>
      <c r="M1797" s="3"/>
    </row>
    <row r="1798" spans="1:13" hidden="1" x14ac:dyDescent="0.2">
      <c r="A1798" s="3" t="s">
        <v>608</v>
      </c>
      <c r="B1798" s="19" t="s">
        <v>14</v>
      </c>
      <c r="C1798" s="3">
        <v>572780</v>
      </c>
      <c r="D1798" s="8" t="s">
        <v>607</v>
      </c>
      <c r="E1798" s="8" t="s">
        <v>301</v>
      </c>
      <c r="F1798" s="12" t="str">
        <f t="shared" si="51"/>
        <v>Porta Daniel</v>
      </c>
      <c r="G1798" s="6">
        <v>721</v>
      </c>
      <c r="H1798" s="3" t="s">
        <v>10</v>
      </c>
      <c r="I1798" s="8">
        <v>1</v>
      </c>
      <c r="J1798" s="36" t="s">
        <v>30</v>
      </c>
      <c r="K1798" s="3"/>
      <c r="L1798" s="3"/>
      <c r="M1798" s="3"/>
    </row>
    <row r="1799" spans="1:13" hidden="1" x14ac:dyDescent="0.2">
      <c r="A1799" s="16" t="s">
        <v>102</v>
      </c>
      <c r="B1799" s="3" t="s">
        <v>103</v>
      </c>
      <c r="C1799" s="3">
        <v>572780</v>
      </c>
      <c r="D1799" s="8" t="s">
        <v>607</v>
      </c>
      <c r="E1799" s="8" t="s">
        <v>301</v>
      </c>
      <c r="F1799" s="12" t="str">
        <f t="shared" si="51"/>
        <v>Porta Daniel</v>
      </c>
      <c r="G1799" s="3">
        <v>721</v>
      </c>
      <c r="H1799" s="8" t="s">
        <v>10</v>
      </c>
      <c r="I1799" s="8">
        <v>5</v>
      </c>
      <c r="J1799" s="36" t="s">
        <v>30</v>
      </c>
      <c r="K1799" s="3"/>
      <c r="L1799" s="3"/>
      <c r="M1799" s="3"/>
    </row>
    <row r="1800" spans="1:13" hidden="1" x14ac:dyDescent="0.2">
      <c r="A1800" s="5"/>
      <c r="B1800" s="19" t="s">
        <v>1225</v>
      </c>
      <c r="C1800" s="6">
        <v>572780</v>
      </c>
      <c r="D1800" s="12" t="s">
        <v>607</v>
      </c>
      <c r="E1800" s="12" t="s">
        <v>301</v>
      </c>
      <c r="F1800" s="12" t="str">
        <f t="shared" si="51"/>
        <v>Porta Daniel</v>
      </c>
      <c r="G1800" s="3">
        <v>721</v>
      </c>
      <c r="H1800" s="8" t="s">
        <v>10</v>
      </c>
      <c r="I1800" s="13">
        <v>4</v>
      </c>
      <c r="J1800" s="41" t="s">
        <v>30</v>
      </c>
      <c r="K1800" s="3" t="s">
        <v>12</v>
      </c>
      <c r="L1800" s="3"/>
      <c r="M1800" s="3"/>
    </row>
    <row r="1801" spans="1:13" hidden="1" x14ac:dyDescent="0.2">
      <c r="A1801" s="3"/>
      <c r="B1801" s="3" t="s">
        <v>25</v>
      </c>
      <c r="C1801" s="3">
        <v>572780</v>
      </c>
      <c r="D1801" s="8" t="s">
        <v>607</v>
      </c>
      <c r="E1801" s="8" t="s">
        <v>301</v>
      </c>
      <c r="F1801" s="12" t="str">
        <f t="shared" si="51"/>
        <v>Porta Daniel</v>
      </c>
      <c r="G1801" s="3">
        <v>721</v>
      </c>
      <c r="H1801" s="8" t="s">
        <v>10</v>
      </c>
      <c r="I1801" s="3">
        <v>9</v>
      </c>
      <c r="J1801" s="36" t="s">
        <v>105</v>
      </c>
      <c r="K1801" s="3"/>
      <c r="L1801" s="3"/>
      <c r="M1801" s="3"/>
    </row>
    <row r="1802" spans="1:13" hidden="1" x14ac:dyDescent="0.2">
      <c r="A1802" s="3" t="s">
        <v>19</v>
      </c>
      <c r="B1802" s="19" t="s">
        <v>14</v>
      </c>
      <c r="C1802" s="3">
        <v>572780</v>
      </c>
      <c r="D1802" s="8" t="s">
        <v>607</v>
      </c>
      <c r="E1802" s="8" t="s">
        <v>301</v>
      </c>
      <c r="F1802" s="12" t="str">
        <f t="shared" si="51"/>
        <v>Porta Daniel</v>
      </c>
      <c r="G1802" s="3">
        <v>721</v>
      </c>
      <c r="H1802" s="8" t="s">
        <v>10</v>
      </c>
      <c r="I1802" s="3">
        <v>2</v>
      </c>
      <c r="J1802" s="36" t="s">
        <v>28</v>
      </c>
      <c r="K1802" s="3"/>
      <c r="L1802" s="3"/>
      <c r="M1802" s="3"/>
    </row>
    <row r="1803" spans="1:13" hidden="1" x14ac:dyDescent="0.2">
      <c r="A1803" s="3" t="s">
        <v>36</v>
      </c>
      <c r="B1803" s="3" t="s">
        <v>103</v>
      </c>
      <c r="C1803" s="3">
        <v>572780</v>
      </c>
      <c r="D1803" s="8" t="s">
        <v>607</v>
      </c>
      <c r="E1803" s="8" t="s">
        <v>301</v>
      </c>
      <c r="F1803" s="12" t="str">
        <f t="shared" si="51"/>
        <v>Porta Daniel</v>
      </c>
      <c r="G1803" s="3">
        <v>721</v>
      </c>
      <c r="H1803" s="8" t="s">
        <v>10</v>
      </c>
      <c r="I1803" s="3">
        <v>1</v>
      </c>
      <c r="J1803" s="36" t="s">
        <v>28</v>
      </c>
      <c r="K1803" s="3"/>
      <c r="L1803" s="1"/>
      <c r="M1803" s="1"/>
    </row>
    <row r="1804" spans="1:13" hidden="1" x14ac:dyDescent="0.2">
      <c r="A1804" s="3" t="s">
        <v>40</v>
      </c>
      <c r="B1804" s="19" t="s">
        <v>1225</v>
      </c>
      <c r="C1804" s="3">
        <v>572780</v>
      </c>
      <c r="D1804" s="8" t="s">
        <v>607</v>
      </c>
      <c r="E1804" s="8" t="s">
        <v>301</v>
      </c>
      <c r="F1804" s="12" t="str">
        <f t="shared" si="51"/>
        <v>Porta Daniel</v>
      </c>
      <c r="G1804" s="3">
        <v>721</v>
      </c>
      <c r="H1804" s="8" t="s">
        <v>10</v>
      </c>
      <c r="I1804" s="3">
        <v>5</v>
      </c>
      <c r="J1804" s="36" t="s">
        <v>28</v>
      </c>
      <c r="K1804" s="3"/>
      <c r="L1804" s="3"/>
      <c r="M1804" s="1"/>
    </row>
    <row r="1805" spans="1:13" hidden="1" x14ac:dyDescent="0.2">
      <c r="A1805" s="3" t="s">
        <v>38</v>
      </c>
      <c r="B1805" s="19" t="s">
        <v>39</v>
      </c>
      <c r="C1805" s="3">
        <v>572780</v>
      </c>
      <c r="D1805" s="8" t="s">
        <v>607</v>
      </c>
      <c r="E1805" s="8" t="s">
        <v>301</v>
      </c>
      <c r="F1805" s="12" t="str">
        <f t="shared" si="51"/>
        <v>Porta Daniel</v>
      </c>
      <c r="G1805" s="9">
        <v>721</v>
      </c>
      <c r="H1805" s="10" t="s">
        <v>10</v>
      </c>
      <c r="I1805" s="3">
        <v>2</v>
      </c>
      <c r="J1805" s="36" t="s">
        <v>34</v>
      </c>
      <c r="K1805" s="3"/>
      <c r="L1805" s="3"/>
      <c r="M1805" s="1"/>
    </row>
    <row r="1806" spans="1:13" hidden="1" x14ac:dyDescent="0.2">
      <c r="A1806" s="3" t="s">
        <v>19</v>
      </c>
      <c r="B1806" s="19" t="s">
        <v>14</v>
      </c>
      <c r="C1806" s="3">
        <v>572780</v>
      </c>
      <c r="D1806" s="8" t="s">
        <v>607</v>
      </c>
      <c r="E1806" s="8" t="s">
        <v>301</v>
      </c>
      <c r="F1806" s="12" t="str">
        <f t="shared" si="51"/>
        <v>Porta Daniel</v>
      </c>
      <c r="G1806" s="3">
        <v>721</v>
      </c>
      <c r="H1806" s="8" t="s">
        <v>10</v>
      </c>
      <c r="I1806" s="3">
        <v>2</v>
      </c>
      <c r="J1806" s="36" t="s">
        <v>34</v>
      </c>
      <c r="K1806" s="3"/>
      <c r="L1806" s="3"/>
      <c r="M1806" s="1"/>
    </row>
    <row r="1807" spans="1:13" hidden="1" x14ac:dyDescent="0.2">
      <c r="A1807" s="3" t="s">
        <v>36</v>
      </c>
      <c r="B1807" s="3" t="s">
        <v>103</v>
      </c>
      <c r="C1807" s="3">
        <v>572780</v>
      </c>
      <c r="D1807" s="8" t="s">
        <v>607</v>
      </c>
      <c r="E1807" s="8" t="s">
        <v>301</v>
      </c>
      <c r="F1807" s="12" t="str">
        <f t="shared" si="51"/>
        <v>Porta Daniel</v>
      </c>
      <c r="G1807" s="3">
        <v>721</v>
      </c>
      <c r="H1807" s="8" t="s">
        <v>10</v>
      </c>
      <c r="I1807" s="3">
        <v>0</v>
      </c>
      <c r="J1807" s="36" t="s">
        <v>34</v>
      </c>
      <c r="K1807" s="3"/>
      <c r="L1807" s="3"/>
      <c r="M1807" s="1"/>
    </row>
    <row r="1808" spans="1:13" hidden="1" x14ac:dyDescent="0.2">
      <c r="A1808" s="3" t="s">
        <v>31</v>
      </c>
      <c r="B1808" s="19" t="s">
        <v>1225</v>
      </c>
      <c r="C1808" s="3">
        <v>572780</v>
      </c>
      <c r="D1808" s="8" t="s">
        <v>607</v>
      </c>
      <c r="E1808" s="8" t="s">
        <v>301</v>
      </c>
      <c r="F1808" s="12" t="str">
        <f t="shared" si="51"/>
        <v>Porta Daniel</v>
      </c>
      <c r="G1808" s="3">
        <v>721</v>
      </c>
      <c r="H1808" s="8" t="s">
        <v>10</v>
      </c>
      <c r="I1808" s="3">
        <v>5</v>
      </c>
      <c r="J1808" s="36" t="s">
        <v>34</v>
      </c>
      <c r="K1808" s="3"/>
      <c r="L1808" s="3"/>
      <c r="M1808" s="3"/>
    </row>
    <row r="1809" spans="1:18" hidden="1" x14ac:dyDescent="0.2">
      <c r="A1809" s="3" t="s">
        <v>38</v>
      </c>
      <c r="B1809" s="19" t="s">
        <v>39</v>
      </c>
      <c r="C1809" s="3">
        <v>572780</v>
      </c>
      <c r="D1809" s="8" t="s">
        <v>607</v>
      </c>
      <c r="E1809" s="8" t="s">
        <v>301</v>
      </c>
      <c r="F1809" s="12" t="str">
        <f t="shared" si="51"/>
        <v>Porta Daniel</v>
      </c>
      <c r="G1809" s="3">
        <v>721</v>
      </c>
      <c r="H1809" s="8" t="s">
        <v>10</v>
      </c>
      <c r="I1809" s="3">
        <v>1</v>
      </c>
      <c r="J1809" s="36" t="s">
        <v>35</v>
      </c>
      <c r="K1809" s="3"/>
      <c r="L1809" s="3"/>
      <c r="M1809" s="3"/>
    </row>
    <row r="1810" spans="1:18" hidden="1" x14ac:dyDescent="0.2">
      <c r="A1810" s="3" t="s">
        <v>31</v>
      </c>
      <c r="B1810" s="19" t="s">
        <v>1225</v>
      </c>
      <c r="C1810" s="3">
        <v>572780</v>
      </c>
      <c r="D1810" s="8" t="s">
        <v>607</v>
      </c>
      <c r="E1810" s="8" t="s">
        <v>301</v>
      </c>
      <c r="F1810" s="12" t="str">
        <f t="shared" si="51"/>
        <v>Porta Daniel</v>
      </c>
      <c r="G1810" s="9">
        <v>721</v>
      </c>
      <c r="H1810" s="10" t="s">
        <v>10</v>
      </c>
      <c r="I1810" s="3">
        <v>9</v>
      </c>
      <c r="J1810" s="36" t="s">
        <v>35</v>
      </c>
      <c r="K1810" s="3"/>
      <c r="L1810" s="3"/>
      <c r="M1810" s="3"/>
    </row>
    <row r="1811" spans="1:18" hidden="1" x14ac:dyDescent="0.2">
      <c r="A1811" s="3" t="s">
        <v>38</v>
      </c>
      <c r="B1811" s="19" t="s">
        <v>39</v>
      </c>
      <c r="C1811" s="3">
        <v>572780</v>
      </c>
      <c r="D1811" s="8" t="s">
        <v>607</v>
      </c>
      <c r="E1811" s="8" t="s">
        <v>301</v>
      </c>
      <c r="F1811" s="12" t="str">
        <f t="shared" si="51"/>
        <v>Porta Daniel</v>
      </c>
      <c r="G1811" s="3">
        <v>721</v>
      </c>
      <c r="H1811" s="8" t="s">
        <v>10</v>
      </c>
      <c r="I1811" s="3">
        <v>3</v>
      </c>
      <c r="J1811" s="36" t="s">
        <v>18</v>
      </c>
      <c r="K1811" s="3"/>
      <c r="L1811" s="3"/>
      <c r="M1811" s="3"/>
    </row>
    <row r="1812" spans="1:18" hidden="1" x14ac:dyDescent="0.2">
      <c r="A1812" s="3" t="s">
        <v>101</v>
      </c>
      <c r="B1812" s="3" t="s">
        <v>103</v>
      </c>
      <c r="C1812" s="9">
        <v>572780</v>
      </c>
      <c r="D1812" s="10" t="s">
        <v>607</v>
      </c>
      <c r="E1812" s="10" t="s">
        <v>301</v>
      </c>
      <c r="F1812" s="12" t="str">
        <f t="shared" si="51"/>
        <v>Porta Daniel</v>
      </c>
      <c r="G1812" s="3">
        <v>721</v>
      </c>
      <c r="H1812" s="8" t="s">
        <v>10</v>
      </c>
      <c r="I1812" s="9">
        <v>4</v>
      </c>
      <c r="J1812" s="37" t="s">
        <v>18</v>
      </c>
      <c r="K1812" s="3"/>
      <c r="L1812" s="3"/>
      <c r="M1812" s="3"/>
    </row>
    <row r="1813" spans="1:18" hidden="1" x14ac:dyDescent="0.2">
      <c r="A1813" s="3" t="s">
        <v>31</v>
      </c>
      <c r="B1813" s="19" t="s">
        <v>1225</v>
      </c>
      <c r="C1813" s="6">
        <v>572780</v>
      </c>
      <c r="D1813" s="7" t="s">
        <v>607</v>
      </c>
      <c r="E1813" s="7" t="s">
        <v>301</v>
      </c>
      <c r="F1813" s="12" t="str">
        <f t="shared" si="51"/>
        <v>Porta Daniel</v>
      </c>
      <c r="G1813" s="3">
        <v>721</v>
      </c>
      <c r="H1813" s="8" t="s">
        <v>10</v>
      </c>
      <c r="I1813" s="6">
        <v>4</v>
      </c>
      <c r="J1813" s="37" t="s">
        <v>18</v>
      </c>
      <c r="K1813" s="3"/>
      <c r="L1813" s="3"/>
      <c r="M1813" s="3"/>
    </row>
    <row r="1814" spans="1:18" hidden="1" x14ac:dyDescent="0.2">
      <c r="A1814" s="3" t="s">
        <v>38</v>
      </c>
      <c r="B1814" s="19" t="s">
        <v>39</v>
      </c>
      <c r="C1814" s="3">
        <v>572780</v>
      </c>
      <c r="D1814" s="8" t="s">
        <v>607</v>
      </c>
      <c r="E1814" s="8" t="s">
        <v>301</v>
      </c>
      <c r="F1814" s="12" t="str">
        <f t="shared" si="51"/>
        <v>Porta Daniel</v>
      </c>
      <c r="G1814" s="9">
        <v>721</v>
      </c>
      <c r="H1814" s="10" t="s">
        <v>10</v>
      </c>
      <c r="I1814" s="3">
        <v>3</v>
      </c>
      <c r="J1814" s="36" t="s">
        <v>17</v>
      </c>
      <c r="K1814" s="3"/>
      <c r="L1814" s="3"/>
      <c r="M1814" s="3"/>
    </row>
    <row r="1815" spans="1:18" hidden="1" x14ac:dyDescent="0.2">
      <c r="A1815" s="3" t="s">
        <v>60</v>
      </c>
      <c r="B1815" s="3" t="s">
        <v>103</v>
      </c>
      <c r="C1815" s="6">
        <v>572780</v>
      </c>
      <c r="D1815" s="7" t="s">
        <v>607</v>
      </c>
      <c r="E1815" s="7" t="s">
        <v>301</v>
      </c>
      <c r="F1815" s="12" t="str">
        <f t="shared" si="51"/>
        <v>Porta Daniel</v>
      </c>
      <c r="G1815" s="3">
        <v>721</v>
      </c>
      <c r="H1815" s="8" t="s">
        <v>10</v>
      </c>
      <c r="I1815" s="6">
        <v>2</v>
      </c>
      <c r="J1815" s="36" t="s">
        <v>17</v>
      </c>
      <c r="K1815" s="3"/>
      <c r="L1815" s="15"/>
      <c r="M1815" s="3"/>
    </row>
    <row r="1816" spans="1:18" hidden="1" x14ac:dyDescent="0.2">
      <c r="A1816" s="3" t="s">
        <v>31</v>
      </c>
      <c r="B1816" s="19" t="s">
        <v>1225</v>
      </c>
      <c r="C1816" s="6">
        <v>572780</v>
      </c>
      <c r="D1816" s="7" t="s">
        <v>607</v>
      </c>
      <c r="E1816" s="7" t="s">
        <v>301</v>
      </c>
      <c r="F1816" s="12" t="str">
        <f t="shared" ref="F1816:F1829" si="52">D1816&amp;" "&amp;E1816</f>
        <v>Porta Daniel</v>
      </c>
      <c r="G1816" s="3">
        <v>721</v>
      </c>
      <c r="H1816" s="8" t="s">
        <v>10</v>
      </c>
      <c r="I1816" s="6">
        <v>8</v>
      </c>
      <c r="J1816" s="36" t="s">
        <v>17</v>
      </c>
      <c r="K1816" s="3"/>
      <c r="L1816" s="3"/>
      <c r="M1816" s="3"/>
    </row>
    <row r="1817" spans="1:18" hidden="1" x14ac:dyDescent="0.2">
      <c r="A1817" s="1" t="s">
        <v>107</v>
      </c>
      <c r="B1817" s="4" t="s">
        <v>39</v>
      </c>
      <c r="C1817" s="3">
        <v>572780</v>
      </c>
      <c r="D1817" s="2" t="s">
        <v>607</v>
      </c>
      <c r="E1817" s="7" t="s">
        <v>301</v>
      </c>
      <c r="F1817" s="12" t="str">
        <f t="shared" si="52"/>
        <v>Porta Daniel</v>
      </c>
      <c r="G1817" s="3">
        <v>721</v>
      </c>
      <c r="H1817" s="8" t="s">
        <v>10</v>
      </c>
      <c r="I1817" s="1">
        <v>4</v>
      </c>
      <c r="J1817" s="40" t="s">
        <v>62</v>
      </c>
      <c r="K1817" s="1"/>
      <c r="L1817" s="3"/>
      <c r="M1817" s="1"/>
    </row>
    <row r="1818" spans="1:18" hidden="1" x14ac:dyDescent="0.2">
      <c r="A1818" s="1" t="s">
        <v>60</v>
      </c>
      <c r="B1818" s="3" t="s">
        <v>103</v>
      </c>
      <c r="C1818" s="3">
        <v>572780</v>
      </c>
      <c r="D1818" s="2" t="s">
        <v>607</v>
      </c>
      <c r="E1818" s="7" t="s">
        <v>301</v>
      </c>
      <c r="F1818" s="12" t="str">
        <f t="shared" si="52"/>
        <v>Porta Daniel</v>
      </c>
      <c r="G1818" s="3">
        <v>721</v>
      </c>
      <c r="H1818" s="8" t="s">
        <v>10</v>
      </c>
      <c r="I1818" s="1">
        <v>5</v>
      </c>
      <c r="J1818" s="40" t="s">
        <v>62</v>
      </c>
      <c r="K1818" s="1"/>
      <c r="L1818" s="3"/>
      <c r="M1818" s="1"/>
    </row>
    <row r="1819" spans="1:18" hidden="1" x14ac:dyDescent="0.2">
      <c r="A1819" s="1" t="s">
        <v>31</v>
      </c>
      <c r="B1819" s="19" t="s">
        <v>1225</v>
      </c>
      <c r="C1819" s="3">
        <v>572780</v>
      </c>
      <c r="D1819" s="2" t="s">
        <v>607</v>
      </c>
      <c r="E1819" s="7" t="s">
        <v>301</v>
      </c>
      <c r="F1819" s="12" t="str">
        <f t="shared" si="52"/>
        <v>Porta Daniel</v>
      </c>
      <c r="G1819" s="3">
        <v>721</v>
      </c>
      <c r="H1819" s="8" t="s">
        <v>10</v>
      </c>
      <c r="I1819" s="1">
        <v>4</v>
      </c>
      <c r="J1819" s="40" t="s">
        <v>62</v>
      </c>
      <c r="K1819" s="1"/>
      <c r="L1819" s="3"/>
      <c r="M1819" s="1"/>
    </row>
    <row r="1820" spans="1:18" hidden="1" x14ac:dyDescent="0.2">
      <c r="A1820" s="31" t="s">
        <v>1271</v>
      </c>
      <c r="B1820" s="34" t="s">
        <v>39</v>
      </c>
      <c r="C1820" s="32">
        <v>572780</v>
      </c>
      <c r="D1820" s="33" t="s">
        <v>607</v>
      </c>
      <c r="E1820" s="8" t="s">
        <v>301</v>
      </c>
      <c r="F1820" s="12" t="str">
        <f t="shared" si="52"/>
        <v>Porta Daniel</v>
      </c>
      <c r="G1820" s="32">
        <v>721</v>
      </c>
      <c r="H1820" s="33" t="s">
        <v>10</v>
      </c>
      <c r="I1820" s="32">
        <v>3</v>
      </c>
      <c r="J1820" s="38" t="s">
        <v>1324</v>
      </c>
      <c r="K1820" s="32"/>
      <c r="L1820" s="1"/>
      <c r="M1820" s="3"/>
      <c r="O1820" s="1"/>
      <c r="P1820" s="1"/>
      <c r="Q1820" s="1"/>
      <c r="R1820" s="1"/>
    </row>
    <row r="1821" spans="1:18" hidden="1" x14ac:dyDescent="0.2">
      <c r="A1821" s="31" t="s">
        <v>1266</v>
      </c>
      <c r="B1821" s="3" t="s">
        <v>103</v>
      </c>
      <c r="C1821" s="32">
        <v>572780</v>
      </c>
      <c r="D1821" s="33" t="s">
        <v>607</v>
      </c>
      <c r="E1821" s="8" t="s">
        <v>301</v>
      </c>
      <c r="F1821" s="12" t="str">
        <f t="shared" si="52"/>
        <v>Porta Daniel</v>
      </c>
      <c r="G1821" s="32">
        <v>721</v>
      </c>
      <c r="H1821" s="33" t="s">
        <v>10</v>
      </c>
      <c r="I1821" s="32">
        <v>1</v>
      </c>
      <c r="J1821" s="38" t="s">
        <v>1324</v>
      </c>
      <c r="K1821" s="32"/>
      <c r="L1821" s="1"/>
      <c r="M1821" s="3"/>
      <c r="O1821" s="1"/>
      <c r="P1821" s="1"/>
      <c r="Q1821" s="1"/>
      <c r="R1821" s="1"/>
    </row>
    <row r="1822" spans="1:18" hidden="1" x14ac:dyDescent="0.2">
      <c r="A1822" s="31" t="s">
        <v>40</v>
      </c>
      <c r="B1822" s="19" t="s">
        <v>1225</v>
      </c>
      <c r="C1822" s="32">
        <v>572780</v>
      </c>
      <c r="D1822" s="33" t="s">
        <v>607</v>
      </c>
      <c r="E1822" s="8" t="s">
        <v>301</v>
      </c>
      <c r="F1822" s="12" t="str">
        <f t="shared" si="52"/>
        <v>Porta Daniel</v>
      </c>
      <c r="G1822" s="32">
        <v>721</v>
      </c>
      <c r="H1822" s="33" t="s">
        <v>10</v>
      </c>
      <c r="I1822" s="32">
        <v>9</v>
      </c>
      <c r="J1822" s="38" t="s">
        <v>1324</v>
      </c>
      <c r="K1822" s="32"/>
      <c r="L1822" s="3"/>
      <c r="M1822" s="1"/>
      <c r="O1822" s="1"/>
      <c r="P1822" s="1"/>
      <c r="Q1822" s="1"/>
      <c r="R1822" s="1"/>
    </row>
    <row r="1823" spans="1:18" hidden="1" x14ac:dyDescent="0.2">
      <c r="A1823" s="16" t="s">
        <v>102</v>
      </c>
      <c r="B1823" s="3" t="s">
        <v>103</v>
      </c>
      <c r="C1823" s="3">
        <v>572781</v>
      </c>
      <c r="D1823" s="3" t="s">
        <v>607</v>
      </c>
      <c r="E1823" s="8" t="s">
        <v>205</v>
      </c>
      <c r="F1823" s="12" t="str">
        <f t="shared" si="52"/>
        <v>Porta Mark</v>
      </c>
      <c r="G1823" s="6">
        <v>721</v>
      </c>
      <c r="H1823" s="7" t="s">
        <v>10</v>
      </c>
      <c r="I1823" s="8">
        <v>9</v>
      </c>
      <c r="J1823" s="36" t="s">
        <v>30</v>
      </c>
      <c r="K1823" s="3"/>
      <c r="L1823" s="3"/>
      <c r="M1823" s="1"/>
    </row>
    <row r="1824" spans="1:18" hidden="1" x14ac:dyDescent="0.2">
      <c r="A1824" s="3"/>
      <c r="B1824" s="3" t="s">
        <v>25</v>
      </c>
      <c r="C1824" s="3">
        <v>572781</v>
      </c>
      <c r="D1824" s="8" t="s">
        <v>607</v>
      </c>
      <c r="E1824" s="8" t="s">
        <v>205</v>
      </c>
      <c r="F1824" s="12" t="str">
        <f t="shared" si="52"/>
        <v>Porta Mark</v>
      </c>
      <c r="G1824" s="9">
        <v>721</v>
      </c>
      <c r="H1824" s="10" t="s">
        <v>10</v>
      </c>
      <c r="I1824" s="3">
        <v>1</v>
      </c>
      <c r="J1824" s="36" t="s">
        <v>105</v>
      </c>
      <c r="K1824" s="3"/>
      <c r="L1824" s="3"/>
      <c r="M1824" s="3"/>
    </row>
    <row r="1825" spans="1:18" hidden="1" x14ac:dyDescent="0.2">
      <c r="A1825" s="3" t="s">
        <v>19</v>
      </c>
      <c r="B1825" s="19" t="s">
        <v>14</v>
      </c>
      <c r="C1825" s="3">
        <v>572781</v>
      </c>
      <c r="D1825" s="8" t="s">
        <v>607</v>
      </c>
      <c r="E1825" s="8" t="s">
        <v>205</v>
      </c>
      <c r="F1825" s="12" t="str">
        <f t="shared" si="52"/>
        <v>Porta Mark</v>
      </c>
      <c r="G1825" s="3">
        <v>721</v>
      </c>
      <c r="H1825" s="8" t="s">
        <v>10</v>
      </c>
      <c r="I1825" s="3">
        <v>3</v>
      </c>
      <c r="J1825" s="36" t="s">
        <v>28</v>
      </c>
      <c r="K1825" s="3"/>
      <c r="L1825" s="3"/>
      <c r="M1825" s="1"/>
    </row>
    <row r="1826" spans="1:18" hidden="1" x14ac:dyDescent="0.2">
      <c r="A1826" s="3" t="s">
        <v>45</v>
      </c>
      <c r="B1826" s="19" t="s">
        <v>104</v>
      </c>
      <c r="C1826" s="3">
        <v>572781</v>
      </c>
      <c r="D1826" s="8" t="s">
        <v>607</v>
      </c>
      <c r="E1826" s="8" t="s">
        <v>205</v>
      </c>
      <c r="F1826" s="12" t="str">
        <f t="shared" si="52"/>
        <v>Porta Mark</v>
      </c>
      <c r="G1826" s="9">
        <v>721</v>
      </c>
      <c r="H1826" s="10" t="s">
        <v>10</v>
      </c>
      <c r="I1826" s="3">
        <v>1</v>
      </c>
      <c r="J1826" s="36" t="s">
        <v>28</v>
      </c>
      <c r="K1826" s="3"/>
      <c r="L1826" s="3"/>
      <c r="M1826" s="1"/>
      <c r="O1826" s="1"/>
      <c r="P1826" s="1"/>
      <c r="Q1826" s="1"/>
      <c r="R1826" s="1"/>
    </row>
    <row r="1827" spans="1:18" hidden="1" x14ac:dyDescent="0.2">
      <c r="A1827" s="1" t="s">
        <v>13</v>
      </c>
      <c r="B1827" s="4" t="s">
        <v>14</v>
      </c>
      <c r="C1827" s="3">
        <v>572781</v>
      </c>
      <c r="D1827" s="2" t="s">
        <v>607</v>
      </c>
      <c r="E1827" s="8" t="s">
        <v>205</v>
      </c>
      <c r="F1827" s="12" t="str">
        <f t="shared" si="52"/>
        <v>Porta Mark</v>
      </c>
      <c r="G1827" s="3">
        <v>721</v>
      </c>
      <c r="H1827" s="8" t="s">
        <v>10</v>
      </c>
      <c r="I1827" s="1">
        <v>1</v>
      </c>
      <c r="J1827" s="40" t="s">
        <v>62</v>
      </c>
      <c r="K1827" s="1"/>
      <c r="L1827" s="3"/>
      <c r="M1827" s="3"/>
      <c r="O1827" s="1"/>
      <c r="P1827" s="1"/>
      <c r="Q1827" s="1"/>
      <c r="R1827" s="1"/>
    </row>
    <row r="1828" spans="1:18" hidden="1" x14ac:dyDescent="0.2">
      <c r="A1828" s="1" t="s">
        <v>60</v>
      </c>
      <c r="B1828" s="3" t="s">
        <v>103</v>
      </c>
      <c r="C1828" s="3">
        <v>572781</v>
      </c>
      <c r="D1828" s="2" t="s">
        <v>607</v>
      </c>
      <c r="E1828" s="8" t="s">
        <v>205</v>
      </c>
      <c r="F1828" s="12" t="str">
        <f t="shared" si="52"/>
        <v>Porta Mark</v>
      </c>
      <c r="G1828" s="3">
        <v>721</v>
      </c>
      <c r="H1828" s="8" t="s">
        <v>10</v>
      </c>
      <c r="I1828" s="1">
        <v>1</v>
      </c>
      <c r="J1828" s="40" t="s">
        <v>62</v>
      </c>
      <c r="K1828" s="1"/>
      <c r="L1828" s="3"/>
      <c r="M1828" s="3"/>
      <c r="O1828" s="1"/>
      <c r="P1828" s="1"/>
      <c r="Q1828" s="1"/>
      <c r="R1828" s="1"/>
    </row>
    <row r="1829" spans="1:18" hidden="1" x14ac:dyDescent="0.2">
      <c r="A1829" s="31" t="s">
        <v>1268</v>
      </c>
      <c r="B1829" s="32" t="s">
        <v>1239</v>
      </c>
      <c r="C1829" s="32">
        <v>572781</v>
      </c>
      <c r="D1829" s="33" t="s">
        <v>607</v>
      </c>
      <c r="E1829" s="8" t="s">
        <v>205</v>
      </c>
      <c r="F1829" s="12" t="str">
        <f t="shared" si="52"/>
        <v>Porta Mark</v>
      </c>
      <c r="G1829" s="32">
        <v>721</v>
      </c>
      <c r="H1829" s="33" t="s">
        <v>10</v>
      </c>
      <c r="I1829" s="32">
        <v>4</v>
      </c>
      <c r="J1829" s="38" t="s">
        <v>1324</v>
      </c>
      <c r="K1829" s="32"/>
      <c r="L1829" s="3"/>
      <c r="M1829" s="3"/>
    </row>
    <row r="1830" spans="1:18" hidden="1" x14ac:dyDescent="0.2">
      <c r="A1830" s="31" t="s">
        <v>1267</v>
      </c>
      <c r="B1830" s="19" t="s">
        <v>104</v>
      </c>
      <c r="C1830" s="32">
        <v>414343</v>
      </c>
      <c r="D1830" s="33" t="s">
        <v>1287</v>
      </c>
      <c r="E1830" s="32" t="s">
        <v>1279</v>
      </c>
      <c r="F1830" s="33" t="s">
        <v>1234</v>
      </c>
      <c r="G1830" s="32">
        <v>721</v>
      </c>
      <c r="H1830" s="33" t="s">
        <v>10</v>
      </c>
      <c r="I1830" s="32">
        <v>6</v>
      </c>
      <c r="J1830" s="38" t="s">
        <v>1324</v>
      </c>
      <c r="K1830" s="32"/>
      <c r="L1830" s="1"/>
      <c r="M1830" s="3"/>
    </row>
    <row r="1831" spans="1:18" hidden="1" x14ac:dyDescent="0.2">
      <c r="A1831" s="3" t="s">
        <v>13</v>
      </c>
      <c r="B1831" s="19" t="s">
        <v>14</v>
      </c>
      <c r="C1831" s="6">
        <v>360496</v>
      </c>
      <c r="D1831" s="7" t="s">
        <v>609</v>
      </c>
      <c r="E1831" s="7" t="s">
        <v>610</v>
      </c>
      <c r="F1831" s="12" t="str">
        <f t="shared" ref="F1831:F1862" si="53">D1831&amp;" "&amp;E1831</f>
        <v>Powell Lachie</v>
      </c>
      <c r="G1831" s="9">
        <v>721</v>
      </c>
      <c r="H1831" s="10" t="s">
        <v>10</v>
      </c>
      <c r="I1831" s="6">
        <v>1</v>
      </c>
      <c r="J1831" s="36" t="s">
        <v>17</v>
      </c>
      <c r="K1831" s="3"/>
      <c r="L1831" s="3"/>
      <c r="M1831" s="1"/>
    </row>
    <row r="1832" spans="1:18" hidden="1" x14ac:dyDescent="0.2">
      <c r="A1832" s="3" t="s">
        <v>58</v>
      </c>
      <c r="B1832" s="19" t="s">
        <v>104</v>
      </c>
      <c r="C1832" s="6">
        <v>360496</v>
      </c>
      <c r="D1832" s="7" t="s">
        <v>609</v>
      </c>
      <c r="E1832" s="7" t="s">
        <v>610</v>
      </c>
      <c r="F1832" s="12" t="str">
        <f t="shared" si="53"/>
        <v>Powell Lachie</v>
      </c>
      <c r="G1832" s="3">
        <v>721</v>
      </c>
      <c r="H1832" s="8" t="s">
        <v>10</v>
      </c>
      <c r="I1832" s="6">
        <v>4</v>
      </c>
      <c r="J1832" s="36" t="s">
        <v>17</v>
      </c>
      <c r="K1832" s="3"/>
      <c r="L1832" s="1"/>
      <c r="M1832" s="3"/>
    </row>
    <row r="1833" spans="1:18" hidden="1" x14ac:dyDescent="0.2">
      <c r="A1833" s="1" t="s">
        <v>58</v>
      </c>
      <c r="B1833" s="19" t="s">
        <v>104</v>
      </c>
      <c r="C1833" s="6">
        <v>360496</v>
      </c>
      <c r="D1833" s="2" t="s">
        <v>609</v>
      </c>
      <c r="E1833" s="7" t="s">
        <v>610</v>
      </c>
      <c r="F1833" s="12" t="str">
        <f t="shared" si="53"/>
        <v>Powell Lachie</v>
      </c>
      <c r="G1833" s="3">
        <v>721</v>
      </c>
      <c r="H1833" s="8" t="s">
        <v>10</v>
      </c>
      <c r="I1833" s="1">
        <v>1</v>
      </c>
      <c r="J1833" s="40" t="s">
        <v>62</v>
      </c>
      <c r="K1833" s="1"/>
      <c r="L1833" s="1"/>
      <c r="M1833" s="1"/>
      <c r="O1833" s="32"/>
      <c r="P1833" s="33"/>
      <c r="Q1833" s="32"/>
      <c r="R1833" s="32"/>
    </row>
    <row r="1834" spans="1:18" hidden="1" x14ac:dyDescent="0.2">
      <c r="A1834" s="1" t="s">
        <v>60</v>
      </c>
      <c r="B1834" s="3" t="s">
        <v>103</v>
      </c>
      <c r="C1834" s="6">
        <v>360496</v>
      </c>
      <c r="D1834" s="2" t="s">
        <v>609</v>
      </c>
      <c r="E1834" s="7" t="s">
        <v>610</v>
      </c>
      <c r="F1834" s="12" t="str">
        <f t="shared" si="53"/>
        <v>Powell Lachie</v>
      </c>
      <c r="G1834" s="3">
        <v>721</v>
      </c>
      <c r="H1834" s="8" t="s">
        <v>10</v>
      </c>
      <c r="I1834" s="1">
        <v>2</v>
      </c>
      <c r="J1834" s="40" t="s">
        <v>62</v>
      </c>
      <c r="K1834" s="1"/>
      <c r="L1834" s="3"/>
      <c r="M1834" s="3"/>
    </row>
    <row r="1835" spans="1:18" hidden="1" x14ac:dyDescent="0.2">
      <c r="A1835" s="1" t="s">
        <v>31</v>
      </c>
      <c r="B1835" s="19" t="s">
        <v>1225</v>
      </c>
      <c r="C1835" s="6">
        <v>360496</v>
      </c>
      <c r="D1835" s="2" t="s">
        <v>609</v>
      </c>
      <c r="E1835" s="7" t="s">
        <v>610</v>
      </c>
      <c r="F1835" s="12" t="str">
        <f t="shared" si="53"/>
        <v>Powell Lachie</v>
      </c>
      <c r="G1835" s="3">
        <v>721</v>
      </c>
      <c r="H1835" s="8" t="s">
        <v>10</v>
      </c>
      <c r="I1835" s="1">
        <v>1</v>
      </c>
      <c r="J1835" s="40" t="s">
        <v>62</v>
      </c>
      <c r="K1835" s="1"/>
      <c r="L1835" s="3"/>
      <c r="M1835" s="3"/>
    </row>
    <row r="1836" spans="1:18" hidden="1" x14ac:dyDescent="0.2">
      <c r="A1836" s="31" t="s">
        <v>1267</v>
      </c>
      <c r="B1836" s="19" t="s">
        <v>104</v>
      </c>
      <c r="C1836" s="32">
        <v>360496</v>
      </c>
      <c r="D1836" s="33" t="s">
        <v>609</v>
      </c>
      <c r="E1836" s="7" t="s">
        <v>610</v>
      </c>
      <c r="F1836" s="12" t="str">
        <f t="shared" si="53"/>
        <v>Powell Lachie</v>
      </c>
      <c r="G1836" s="32">
        <v>721</v>
      </c>
      <c r="H1836" s="33" t="s">
        <v>10</v>
      </c>
      <c r="I1836" s="32">
        <v>3</v>
      </c>
      <c r="J1836" s="38" t="s">
        <v>1324</v>
      </c>
      <c r="K1836" s="32"/>
      <c r="L1836" s="1"/>
      <c r="M1836" s="3"/>
    </row>
    <row r="1837" spans="1:18" hidden="1" x14ac:dyDescent="0.2">
      <c r="A1837" s="3"/>
      <c r="B1837" s="19" t="s">
        <v>1225</v>
      </c>
      <c r="C1837" s="3"/>
      <c r="D1837" s="12" t="s">
        <v>611</v>
      </c>
      <c r="E1837" s="12" t="s">
        <v>612</v>
      </c>
      <c r="F1837" s="12" t="str">
        <f t="shared" si="53"/>
        <v>Power Dave</v>
      </c>
      <c r="G1837" s="9">
        <v>721</v>
      </c>
      <c r="H1837" s="10" t="s">
        <v>10</v>
      </c>
      <c r="I1837" s="18">
        <v>14</v>
      </c>
      <c r="J1837" s="39" t="s">
        <v>208</v>
      </c>
      <c r="K1837" s="3" t="s">
        <v>12</v>
      </c>
      <c r="L1837" s="1"/>
      <c r="M1837" s="1"/>
    </row>
    <row r="1838" spans="1:18" hidden="1" x14ac:dyDescent="0.2">
      <c r="A1838" s="3"/>
      <c r="B1838" s="19" t="s">
        <v>1225</v>
      </c>
      <c r="C1838" s="3"/>
      <c r="D1838" s="12" t="s">
        <v>611</v>
      </c>
      <c r="E1838" s="12" t="s">
        <v>612</v>
      </c>
      <c r="F1838" s="12" t="str">
        <f t="shared" si="53"/>
        <v>Power Dave</v>
      </c>
      <c r="G1838" s="3">
        <v>721</v>
      </c>
      <c r="H1838" s="8" t="s">
        <v>10</v>
      </c>
      <c r="I1838" s="18">
        <v>12</v>
      </c>
      <c r="J1838" s="39" t="s">
        <v>210</v>
      </c>
      <c r="K1838" s="3" t="s">
        <v>12</v>
      </c>
      <c r="L1838" s="3"/>
      <c r="M1838" s="1"/>
    </row>
    <row r="1839" spans="1:18" hidden="1" x14ac:dyDescent="0.2">
      <c r="A1839" s="3"/>
      <c r="B1839" s="19" t="s">
        <v>1225</v>
      </c>
      <c r="C1839" s="3"/>
      <c r="D1839" s="12" t="s">
        <v>611</v>
      </c>
      <c r="E1839" s="12" t="s">
        <v>612</v>
      </c>
      <c r="F1839" s="12" t="str">
        <f t="shared" si="53"/>
        <v>Power Dave</v>
      </c>
      <c r="G1839" s="3">
        <v>721</v>
      </c>
      <c r="H1839" s="8" t="s">
        <v>10</v>
      </c>
      <c r="I1839" s="18">
        <v>12</v>
      </c>
      <c r="J1839" s="39" t="s">
        <v>153</v>
      </c>
      <c r="K1839" s="3" t="s">
        <v>12</v>
      </c>
      <c r="L1839" s="3"/>
      <c r="M1839" s="1"/>
    </row>
    <row r="1840" spans="1:18" hidden="1" x14ac:dyDescent="0.2">
      <c r="A1840" s="3"/>
      <c r="B1840" s="19" t="s">
        <v>1225</v>
      </c>
      <c r="C1840" s="3"/>
      <c r="D1840" s="12" t="s">
        <v>611</v>
      </c>
      <c r="E1840" s="12" t="s">
        <v>612</v>
      </c>
      <c r="F1840" s="12" t="str">
        <f t="shared" si="53"/>
        <v>Power Dave</v>
      </c>
      <c r="G1840" s="3">
        <v>721</v>
      </c>
      <c r="H1840" s="8" t="s">
        <v>10</v>
      </c>
      <c r="I1840" s="18">
        <v>13</v>
      </c>
      <c r="J1840" s="39" t="s">
        <v>209</v>
      </c>
      <c r="K1840" s="3" t="s">
        <v>12</v>
      </c>
      <c r="L1840" s="3"/>
      <c r="M1840" s="1"/>
    </row>
    <row r="1841" spans="1:13" hidden="1" x14ac:dyDescent="0.2">
      <c r="A1841" s="3" t="s">
        <v>613</v>
      </c>
      <c r="B1841" s="19" t="s">
        <v>14</v>
      </c>
      <c r="C1841" s="8"/>
      <c r="D1841" s="3" t="s">
        <v>614</v>
      </c>
      <c r="E1841" s="3" t="s">
        <v>223</v>
      </c>
      <c r="F1841" s="12" t="str">
        <f t="shared" si="53"/>
        <v>Pozzobon P</v>
      </c>
      <c r="G1841" s="3">
        <v>721</v>
      </c>
      <c r="H1841" s="8" t="s">
        <v>10</v>
      </c>
      <c r="I1841" s="8">
        <v>2</v>
      </c>
      <c r="J1841" s="36" t="s">
        <v>30</v>
      </c>
      <c r="K1841" s="3"/>
      <c r="L1841" s="3"/>
      <c r="M1841" s="1"/>
    </row>
    <row r="1842" spans="1:13" hidden="1" x14ac:dyDescent="0.2">
      <c r="A1842" s="3"/>
      <c r="B1842" s="3" t="s">
        <v>25</v>
      </c>
      <c r="C1842" s="3"/>
      <c r="D1842" s="8" t="s">
        <v>614</v>
      </c>
      <c r="E1842" s="8" t="s">
        <v>223</v>
      </c>
      <c r="F1842" s="12" t="str">
        <f t="shared" si="53"/>
        <v>Pozzobon P</v>
      </c>
      <c r="G1842" s="3">
        <v>721</v>
      </c>
      <c r="H1842" s="8" t="s">
        <v>10</v>
      </c>
      <c r="I1842" s="3">
        <v>1</v>
      </c>
      <c r="J1842" s="36" t="s">
        <v>105</v>
      </c>
      <c r="K1842" s="3"/>
      <c r="L1842" s="3"/>
      <c r="M1842" s="1"/>
    </row>
    <row r="1843" spans="1:13" hidden="1" x14ac:dyDescent="0.2">
      <c r="A1843" s="3"/>
      <c r="B1843" s="19" t="s">
        <v>1225</v>
      </c>
      <c r="C1843" s="3"/>
      <c r="D1843" s="12" t="s">
        <v>615</v>
      </c>
      <c r="E1843" s="12" t="s">
        <v>616</v>
      </c>
      <c r="F1843" s="12" t="str">
        <f t="shared" si="53"/>
        <v>Price C.</v>
      </c>
      <c r="G1843" s="9">
        <v>721</v>
      </c>
      <c r="H1843" s="10" t="s">
        <v>10</v>
      </c>
      <c r="I1843" s="18">
        <v>3</v>
      </c>
      <c r="J1843" s="39" t="s">
        <v>141</v>
      </c>
      <c r="K1843" s="3" t="s">
        <v>12</v>
      </c>
      <c r="L1843" s="3"/>
      <c r="M1843" s="1"/>
    </row>
    <row r="1844" spans="1:13" hidden="1" x14ac:dyDescent="0.2">
      <c r="A1844" s="3"/>
      <c r="B1844" s="19" t="s">
        <v>1225</v>
      </c>
      <c r="C1844" s="6">
        <v>572783</v>
      </c>
      <c r="D1844" s="3" t="s">
        <v>617</v>
      </c>
      <c r="E1844" s="3" t="s">
        <v>470</v>
      </c>
      <c r="F1844" s="12" t="str">
        <f t="shared" si="53"/>
        <v>Privitera Lee</v>
      </c>
      <c r="G1844" s="3">
        <v>721</v>
      </c>
      <c r="H1844" s="8" t="s">
        <v>10</v>
      </c>
      <c r="I1844" s="13">
        <v>3</v>
      </c>
      <c r="J1844" s="41" t="s">
        <v>82</v>
      </c>
      <c r="K1844" s="3" t="s">
        <v>12</v>
      </c>
      <c r="L1844" s="3"/>
      <c r="M1844" s="3"/>
    </row>
    <row r="1845" spans="1:13" hidden="1" x14ac:dyDescent="0.2">
      <c r="A1845" s="3" t="s">
        <v>75</v>
      </c>
      <c r="B1845" s="3" t="s">
        <v>25</v>
      </c>
      <c r="C1845" s="6">
        <v>572783</v>
      </c>
      <c r="D1845" s="3" t="s">
        <v>617</v>
      </c>
      <c r="E1845" s="3" t="s">
        <v>470</v>
      </c>
      <c r="F1845" s="12" t="str">
        <f t="shared" si="53"/>
        <v>Privitera Lee</v>
      </c>
      <c r="G1845" s="3">
        <v>721</v>
      </c>
      <c r="H1845" s="8" t="s">
        <v>10</v>
      </c>
      <c r="I1845" s="3">
        <v>1</v>
      </c>
      <c r="J1845" s="36" t="s">
        <v>55</v>
      </c>
      <c r="K1845" s="3" t="s">
        <v>78</v>
      </c>
      <c r="L1845" s="3"/>
      <c r="M1845" s="3"/>
    </row>
    <row r="1846" spans="1:13" hidden="1" x14ac:dyDescent="0.2">
      <c r="A1846" s="3" t="s">
        <v>98</v>
      </c>
      <c r="B1846" s="3" t="s">
        <v>98</v>
      </c>
      <c r="C1846" s="6">
        <v>572783</v>
      </c>
      <c r="D1846" s="3" t="s">
        <v>617</v>
      </c>
      <c r="E1846" s="3" t="s">
        <v>470</v>
      </c>
      <c r="F1846" s="12" t="str">
        <f t="shared" si="53"/>
        <v>Privitera Lee</v>
      </c>
      <c r="G1846" s="9">
        <v>721</v>
      </c>
      <c r="H1846" s="10" t="s">
        <v>10</v>
      </c>
      <c r="I1846" s="3">
        <v>2</v>
      </c>
      <c r="J1846" s="36" t="s">
        <v>55</v>
      </c>
      <c r="K1846" s="3" t="s">
        <v>27</v>
      </c>
      <c r="L1846" s="3"/>
      <c r="M1846" s="3"/>
    </row>
    <row r="1847" spans="1:13" hidden="1" x14ac:dyDescent="0.2">
      <c r="A1847" s="3" t="s">
        <v>44</v>
      </c>
      <c r="B1847" s="19" t="s">
        <v>104</v>
      </c>
      <c r="C1847" s="6">
        <v>572783</v>
      </c>
      <c r="D1847" s="3" t="s">
        <v>617</v>
      </c>
      <c r="E1847" s="3" t="s">
        <v>470</v>
      </c>
      <c r="F1847" s="12" t="str">
        <f t="shared" si="53"/>
        <v>Privitera Lee</v>
      </c>
      <c r="G1847" s="3">
        <v>721</v>
      </c>
      <c r="H1847" s="8" t="s">
        <v>10</v>
      </c>
      <c r="I1847" s="3">
        <v>4</v>
      </c>
      <c r="J1847" s="36" t="s">
        <v>55</v>
      </c>
      <c r="K1847" s="3" t="s">
        <v>27</v>
      </c>
      <c r="L1847" s="3"/>
      <c r="M1847" s="3"/>
    </row>
    <row r="1848" spans="1:13" hidden="1" x14ac:dyDescent="0.2">
      <c r="A1848" s="3" t="s">
        <v>53</v>
      </c>
      <c r="B1848" s="3" t="s">
        <v>103</v>
      </c>
      <c r="C1848" s="6">
        <v>572783</v>
      </c>
      <c r="D1848" s="3" t="s">
        <v>617</v>
      </c>
      <c r="E1848" s="3" t="s">
        <v>470</v>
      </c>
      <c r="F1848" s="12" t="str">
        <f t="shared" si="53"/>
        <v>Privitera Lee</v>
      </c>
      <c r="G1848" s="3">
        <v>721</v>
      </c>
      <c r="H1848" s="8" t="s">
        <v>10</v>
      </c>
      <c r="I1848" s="3">
        <v>4</v>
      </c>
      <c r="J1848" s="36" t="s">
        <v>55</v>
      </c>
      <c r="K1848" s="3" t="s">
        <v>27</v>
      </c>
      <c r="L1848" s="3"/>
      <c r="M1848" s="1"/>
    </row>
    <row r="1849" spans="1:13" hidden="1" x14ac:dyDescent="0.2">
      <c r="A1849" s="3" t="s">
        <v>25</v>
      </c>
      <c r="B1849" s="3" t="s">
        <v>25</v>
      </c>
      <c r="C1849" s="6">
        <v>572783</v>
      </c>
      <c r="D1849" s="3" t="s">
        <v>617</v>
      </c>
      <c r="E1849" s="3" t="s">
        <v>470</v>
      </c>
      <c r="F1849" s="12" t="str">
        <f t="shared" si="53"/>
        <v>Privitera Lee</v>
      </c>
      <c r="G1849" s="3">
        <v>721</v>
      </c>
      <c r="H1849" s="8" t="s">
        <v>10</v>
      </c>
      <c r="I1849" s="3">
        <v>1</v>
      </c>
      <c r="J1849" s="36" t="s">
        <v>68</v>
      </c>
      <c r="K1849" s="3"/>
      <c r="L1849" s="3"/>
      <c r="M1849" s="3"/>
    </row>
    <row r="1850" spans="1:13" hidden="1" x14ac:dyDescent="0.2">
      <c r="A1850" s="3" t="s">
        <v>14</v>
      </c>
      <c r="B1850" s="3" t="s">
        <v>14</v>
      </c>
      <c r="C1850" s="6">
        <v>572783</v>
      </c>
      <c r="D1850" s="3" t="s">
        <v>617</v>
      </c>
      <c r="E1850" s="3" t="s">
        <v>470</v>
      </c>
      <c r="F1850" s="12" t="str">
        <f t="shared" si="53"/>
        <v>Privitera Lee</v>
      </c>
      <c r="G1850" s="3">
        <v>721</v>
      </c>
      <c r="H1850" s="8" t="s">
        <v>10</v>
      </c>
      <c r="I1850" s="3">
        <v>3</v>
      </c>
      <c r="J1850" s="36" t="s">
        <v>68</v>
      </c>
      <c r="K1850" s="3" t="s">
        <v>27</v>
      </c>
      <c r="L1850" s="3"/>
      <c r="M1850" s="3"/>
    </row>
    <row r="1851" spans="1:13" hidden="1" x14ac:dyDescent="0.2">
      <c r="A1851" s="3" t="s">
        <v>44</v>
      </c>
      <c r="B1851" s="19" t="s">
        <v>104</v>
      </c>
      <c r="C1851" s="6">
        <v>572783</v>
      </c>
      <c r="D1851" s="3" t="s">
        <v>617</v>
      </c>
      <c r="E1851" s="3" t="s">
        <v>470</v>
      </c>
      <c r="F1851" s="12" t="str">
        <f t="shared" si="53"/>
        <v>Privitera Lee</v>
      </c>
      <c r="G1851" s="3">
        <v>721</v>
      </c>
      <c r="H1851" s="8" t="s">
        <v>10</v>
      </c>
      <c r="I1851" s="3">
        <v>3</v>
      </c>
      <c r="J1851" s="36" t="s">
        <v>68</v>
      </c>
      <c r="K1851" s="3" t="s">
        <v>27</v>
      </c>
      <c r="L1851" s="3"/>
      <c r="M1851" s="3"/>
    </row>
    <row r="1852" spans="1:13" x14ac:dyDescent="0.2">
      <c r="A1852" s="3"/>
      <c r="B1852" s="19" t="s">
        <v>25</v>
      </c>
      <c r="C1852" s="3"/>
      <c r="D1852" s="3" t="s">
        <v>477</v>
      </c>
      <c r="E1852" s="3" t="s">
        <v>85</v>
      </c>
      <c r="F1852" s="12" t="str">
        <f t="shared" si="53"/>
        <v>Liyanage Neville</v>
      </c>
      <c r="G1852" s="3">
        <v>721</v>
      </c>
      <c r="H1852" s="8" t="s">
        <v>10</v>
      </c>
      <c r="I1852" s="3">
        <v>1</v>
      </c>
      <c r="J1852" s="36" t="s">
        <v>26</v>
      </c>
      <c r="K1852" s="3" t="s">
        <v>27</v>
      </c>
      <c r="L1852" s="3"/>
      <c r="M1852" s="1"/>
    </row>
    <row r="1853" spans="1:13" hidden="1" x14ac:dyDescent="0.2">
      <c r="A1853" s="3" t="s">
        <v>44</v>
      </c>
      <c r="B1853" s="19" t="s">
        <v>104</v>
      </c>
      <c r="C1853" s="6">
        <v>572783</v>
      </c>
      <c r="D1853" s="3" t="s">
        <v>617</v>
      </c>
      <c r="E1853" s="3" t="s">
        <v>470</v>
      </c>
      <c r="F1853" s="12" t="str">
        <f t="shared" si="53"/>
        <v>Privitera Lee</v>
      </c>
      <c r="G1853" s="3">
        <v>721</v>
      </c>
      <c r="H1853" s="8" t="s">
        <v>10</v>
      </c>
      <c r="I1853" s="3">
        <v>11</v>
      </c>
      <c r="J1853" s="36" t="s">
        <v>24</v>
      </c>
      <c r="K1853" s="3"/>
      <c r="L1853" s="3"/>
      <c r="M1853" s="1"/>
    </row>
    <row r="1854" spans="1:13" hidden="1" x14ac:dyDescent="0.2">
      <c r="A1854" s="3" t="s">
        <v>37</v>
      </c>
      <c r="B1854" s="3" t="s">
        <v>103</v>
      </c>
      <c r="C1854" s="6">
        <v>572783</v>
      </c>
      <c r="D1854" s="3" t="s">
        <v>617</v>
      </c>
      <c r="E1854" s="3" t="s">
        <v>470</v>
      </c>
      <c r="F1854" s="12" t="str">
        <f t="shared" si="53"/>
        <v>Privitera Lee</v>
      </c>
      <c r="G1854" s="9">
        <v>721</v>
      </c>
      <c r="H1854" s="10" t="s">
        <v>10</v>
      </c>
      <c r="I1854" s="3">
        <v>2</v>
      </c>
      <c r="J1854" s="36" t="s">
        <v>24</v>
      </c>
      <c r="K1854" s="3"/>
      <c r="L1854" s="3"/>
      <c r="M1854" s="1"/>
    </row>
    <row r="1855" spans="1:13" hidden="1" x14ac:dyDescent="0.2">
      <c r="A1855" s="3"/>
      <c r="B1855" s="19" t="s">
        <v>104</v>
      </c>
      <c r="C1855" s="6">
        <v>572783</v>
      </c>
      <c r="D1855" s="3" t="s">
        <v>617</v>
      </c>
      <c r="E1855" s="3" t="s">
        <v>470</v>
      </c>
      <c r="F1855" s="12" t="str">
        <f t="shared" si="53"/>
        <v>Privitera Lee</v>
      </c>
      <c r="G1855" s="6">
        <v>721</v>
      </c>
      <c r="H1855" s="7" t="s">
        <v>10</v>
      </c>
      <c r="I1855" s="3">
        <v>5</v>
      </c>
      <c r="J1855" s="36" t="s">
        <v>11</v>
      </c>
      <c r="K1855" s="3" t="s">
        <v>27</v>
      </c>
      <c r="L1855" s="3"/>
      <c r="M1855" s="1"/>
    </row>
    <row r="1856" spans="1:13" hidden="1" x14ac:dyDescent="0.2">
      <c r="A1856" s="3"/>
      <c r="B1856" s="3" t="s">
        <v>103</v>
      </c>
      <c r="C1856" s="6">
        <v>572783</v>
      </c>
      <c r="D1856" s="3" t="s">
        <v>617</v>
      </c>
      <c r="E1856" s="3" t="s">
        <v>470</v>
      </c>
      <c r="F1856" s="12" t="str">
        <f t="shared" si="53"/>
        <v>Privitera Lee</v>
      </c>
      <c r="G1856" s="6">
        <v>721</v>
      </c>
      <c r="H1856" s="3" t="s">
        <v>10</v>
      </c>
      <c r="I1856" s="3">
        <v>5</v>
      </c>
      <c r="J1856" s="36" t="s">
        <v>11</v>
      </c>
      <c r="K1856" s="3" t="s">
        <v>27</v>
      </c>
      <c r="L1856" s="3"/>
      <c r="M1856" s="3"/>
    </row>
    <row r="1857" spans="1:13" hidden="1" x14ac:dyDescent="0.2">
      <c r="A1857" s="3" t="s">
        <v>618</v>
      </c>
      <c r="B1857" s="19" t="s">
        <v>14</v>
      </c>
      <c r="C1857" s="3">
        <v>572783</v>
      </c>
      <c r="D1857" s="3" t="s">
        <v>617</v>
      </c>
      <c r="E1857" s="3" t="s">
        <v>470</v>
      </c>
      <c r="F1857" s="12" t="str">
        <f t="shared" si="53"/>
        <v>Privitera Lee</v>
      </c>
      <c r="G1857" s="3">
        <v>721</v>
      </c>
      <c r="H1857" s="8" t="s">
        <v>10</v>
      </c>
      <c r="I1857" s="8">
        <v>4</v>
      </c>
      <c r="J1857" s="36" t="s">
        <v>30</v>
      </c>
      <c r="K1857" s="3"/>
      <c r="L1857" s="3"/>
      <c r="M1857" s="3"/>
    </row>
    <row r="1858" spans="1:13" hidden="1" x14ac:dyDescent="0.2">
      <c r="A1858" s="3" t="s">
        <v>111</v>
      </c>
      <c r="B1858" s="19" t="s">
        <v>104</v>
      </c>
      <c r="C1858" s="3">
        <v>572783</v>
      </c>
      <c r="D1858" s="3" t="s">
        <v>617</v>
      </c>
      <c r="E1858" s="3" t="s">
        <v>470</v>
      </c>
      <c r="F1858" s="12" t="str">
        <f t="shared" si="53"/>
        <v>Privitera Lee</v>
      </c>
      <c r="G1858" s="3">
        <v>721</v>
      </c>
      <c r="H1858" s="8" t="s">
        <v>10</v>
      </c>
      <c r="I1858" s="8">
        <v>1</v>
      </c>
      <c r="J1858" s="36" t="s">
        <v>30</v>
      </c>
      <c r="K1858" s="3"/>
      <c r="L1858" s="3"/>
      <c r="M1858" s="3"/>
    </row>
    <row r="1859" spans="1:13" hidden="1" x14ac:dyDescent="0.2">
      <c r="A1859" s="16" t="s">
        <v>102</v>
      </c>
      <c r="B1859" s="3" t="s">
        <v>103</v>
      </c>
      <c r="C1859" s="3">
        <v>572783</v>
      </c>
      <c r="D1859" s="3" t="s">
        <v>617</v>
      </c>
      <c r="E1859" s="3" t="s">
        <v>470</v>
      </c>
      <c r="F1859" s="12" t="str">
        <f t="shared" si="53"/>
        <v>Privitera Lee</v>
      </c>
      <c r="G1859" s="9">
        <v>721</v>
      </c>
      <c r="H1859" s="10" t="s">
        <v>10</v>
      </c>
      <c r="I1859" s="8">
        <v>3</v>
      </c>
      <c r="J1859" s="36" t="s">
        <v>30</v>
      </c>
      <c r="K1859" s="3"/>
      <c r="L1859" s="3"/>
      <c r="M1859" s="3"/>
    </row>
    <row r="1860" spans="1:13" hidden="1" x14ac:dyDescent="0.2">
      <c r="A1860" s="5"/>
      <c r="B1860" s="19" t="s">
        <v>1225</v>
      </c>
      <c r="C1860" s="6">
        <v>572783</v>
      </c>
      <c r="D1860" s="3" t="s">
        <v>617</v>
      </c>
      <c r="E1860" s="3" t="s">
        <v>470</v>
      </c>
      <c r="F1860" s="12" t="str">
        <f t="shared" si="53"/>
        <v>Privitera Lee</v>
      </c>
      <c r="G1860" s="3">
        <v>721</v>
      </c>
      <c r="H1860" s="8" t="s">
        <v>10</v>
      </c>
      <c r="I1860" s="13">
        <v>2</v>
      </c>
      <c r="J1860" s="41" t="s">
        <v>30</v>
      </c>
      <c r="K1860" s="3" t="s">
        <v>12</v>
      </c>
      <c r="L1860" s="3"/>
      <c r="M1860" s="3"/>
    </row>
    <row r="1861" spans="1:13" hidden="1" x14ac:dyDescent="0.2">
      <c r="A1861" s="3"/>
      <c r="B1861" s="3" t="s">
        <v>25</v>
      </c>
      <c r="C1861" s="3">
        <v>572783</v>
      </c>
      <c r="D1861" s="3" t="s">
        <v>617</v>
      </c>
      <c r="E1861" s="3" t="s">
        <v>470</v>
      </c>
      <c r="F1861" s="12" t="str">
        <f t="shared" si="53"/>
        <v>Privitera Lee</v>
      </c>
      <c r="G1861" s="3">
        <v>721</v>
      </c>
      <c r="H1861" s="8" t="s">
        <v>10</v>
      </c>
      <c r="I1861" s="3">
        <v>3</v>
      </c>
      <c r="J1861" s="36" t="s">
        <v>105</v>
      </c>
      <c r="K1861" s="3"/>
      <c r="L1861" s="3"/>
      <c r="M1861" s="3"/>
    </row>
    <row r="1862" spans="1:13" hidden="1" x14ac:dyDescent="0.2">
      <c r="A1862" s="3"/>
      <c r="B1862" s="3" t="s">
        <v>103</v>
      </c>
      <c r="C1862" s="3">
        <v>572783</v>
      </c>
      <c r="D1862" s="3" t="s">
        <v>617</v>
      </c>
      <c r="E1862" s="3" t="s">
        <v>470</v>
      </c>
      <c r="F1862" s="12" t="str">
        <f t="shared" si="53"/>
        <v>Privitera Lee</v>
      </c>
      <c r="G1862" s="3">
        <v>721</v>
      </c>
      <c r="H1862" s="8" t="s">
        <v>10</v>
      </c>
      <c r="I1862" s="3">
        <v>6</v>
      </c>
      <c r="J1862" s="36" t="s">
        <v>105</v>
      </c>
      <c r="K1862" s="3"/>
      <c r="L1862" s="3"/>
      <c r="M1862" s="3"/>
    </row>
    <row r="1863" spans="1:13" hidden="1" x14ac:dyDescent="0.2">
      <c r="A1863" s="3" t="s">
        <v>19</v>
      </c>
      <c r="B1863" s="19" t="s">
        <v>14</v>
      </c>
      <c r="C1863" s="3">
        <v>572783</v>
      </c>
      <c r="D1863" s="3" t="s">
        <v>617</v>
      </c>
      <c r="E1863" s="3" t="s">
        <v>470</v>
      </c>
      <c r="F1863" s="12" t="str">
        <f t="shared" ref="F1863:F1881" si="54">D1863&amp;" "&amp;E1863</f>
        <v>Privitera Lee</v>
      </c>
      <c r="G1863" s="9">
        <v>721</v>
      </c>
      <c r="H1863" s="10" t="s">
        <v>10</v>
      </c>
      <c r="I1863" s="3">
        <v>0</v>
      </c>
      <c r="J1863" s="36" t="s">
        <v>35</v>
      </c>
      <c r="K1863" s="3"/>
      <c r="L1863" s="3"/>
      <c r="M1863" s="3"/>
    </row>
    <row r="1864" spans="1:13" hidden="1" x14ac:dyDescent="0.2">
      <c r="A1864" s="3" t="s">
        <v>36</v>
      </c>
      <c r="B1864" s="3" t="s">
        <v>103</v>
      </c>
      <c r="C1864" s="3">
        <v>572783</v>
      </c>
      <c r="D1864" s="3" t="s">
        <v>617</v>
      </c>
      <c r="E1864" s="3" t="s">
        <v>470</v>
      </c>
      <c r="F1864" s="12" t="str">
        <f t="shared" si="54"/>
        <v>Privitera Lee</v>
      </c>
      <c r="G1864" s="3">
        <v>721</v>
      </c>
      <c r="H1864" s="8" t="s">
        <v>10</v>
      </c>
      <c r="I1864" s="3">
        <v>1</v>
      </c>
      <c r="J1864" s="36" t="s">
        <v>35</v>
      </c>
      <c r="K1864" s="3"/>
      <c r="L1864" s="3"/>
      <c r="M1864" s="3"/>
    </row>
    <row r="1865" spans="1:13" hidden="1" x14ac:dyDescent="0.2">
      <c r="A1865" s="3" t="s">
        <v>38</v>
      </c>
      <c r="B1865" s="19" t="s">
        <v>39</v>
      </c>
      <c r="C1865" s="3">
        <v>572783</v>
      </c>
      <c r="D1865" s="3" t="s">
        <v>617</v>
      </c>
      <c r="E1865" s="3" t="s">
        <v>470</v>
      </c>
      <c r="F1865" s="12" t="str">
        <f t="shared" si="54"/>
        <v>Privitera Lee</v>
      </c>
      <c r="G1865" s="3">
        <v>721</v>
      </c>
      <c r="H1865" s="8" t="s">
        <v>10</v>
      </c>
      <c r="I1865" s="3">
        <v>1</v>
      </c>
      <c r="J1865" s="36" t="s">
        <v>18</v>
      </c>
      <c r="K1865" s="3"/>
      <c r="L1865" s="3"/>
      <c r="M1865" s="3"/>
    </row>
    <row r="1866" spans="1:13" hidden="1" x14ac:dyDescent="0.2">
      <c r="A1866" s="3" t="s">
        <v>56</v>
      </c>
      <c r="B1866" s="19" t="s">
        <v>104</v>
      </c>
      <c r="C1866" s="9">
        <v>572783</v>
      </c>
      <c r="D1866" s="3" t="s">
        <v>617</v>
      </c>
      <c r="E1866" s="3" t="s">
        <v>470</v>
      </c>
      <c r="F1866" s="12" t="str">
        <f t="shared" si="54"/>
        <v>Privitera Lee</v>
      </c>
      <c r="G1866" s="3">
        <v>721</v>
      </c>
      <c r="H1866" s="8" t="s">
        <v>10</v>
      </c>
      <c r="I1866" s="9">
        <v>7</v>
      </c>
      <c r="J1866" s="37" t="s">
        <v>18</v>
      </c>
      <c r="K1866" s="3"/>
      <c r="L1866" s="3"/>
      <c r="M1866" s="3"/>
    </row>
    <row r="1867" spans="1:13" hidden="1" x14ac:dyDescent="0.2">
      <c r="A1867" s="3" t="s">
        <v>101</v>
      </c>
      <c r="B1867" s="3" t="s">
        <v>103</v>
      </c>
      <c r="C1867" s="9">
        <v>572783</v>
      </c>
      <c r="D1867" s="3" t="s">
        <v>617</v>
      </c>
      <c r="E1867" s="3" t="s">
        <v>470</v>
      </c>
      <c r="F1867" s="12" t="str">
        <f t="shared" si="54"/>
        <v>Privitera Lee</v>
      </c>
      <c r="G1867" s="9">
        <v>721</v>
      </c>
      <c r="H1867" s="10" t="s">
        <v>10</v>
      </c>
      <c r="I1867" s="9">
        <v>4</v>
      </c>
      <c r="J1867" s="37" t="s">
        <v>18</v>
      </c>
      <c r="K1867" s="3"/>
      <c r="L1867" s="3"/>
      <c r="M1867" s="3"/>
    </row>
    <row r="1868" spans="1:13" hidden="1" x14ac:dyDescent="0.2">
      <c r="A1868" s="3" t="s">
        <v>31</v>
      </c>
      <c r="B1868" s="19" t="s">
        <v>1225</v>
      </c>
      <c r="C1868" s="6">
        <v>572783</v>
      </c>
      <c r="D1868" s="3" t="s">
        <v>617</v>
      </c>
      <c r="E1868" s="3" t="s">
        <v>470</v>
      </c>
      <c r="F1868" s="12" t="str">
        <f t="shared" si="54"/>
        <v>Privitera Lee</v>
      </c>
      <c r="G1868" s="3">
        <v>721</v>
      </c>
      <c r="H1868" s="8" t="s">
        <v>10</v>
      </c>
      <c r="I1868" s="6">
        <v>4</v>
      </c>
      <c r="J1868" s="37" t="s">
        <v>18</v>
      </c>
      <c r="K1868" s="3"/>
      <c r="L1868" s="3"/>
      <c r="M1868" s="3"/>
    </row>
    <row r="1869" spans="1:13" hidden="1" x14ac:dyDescent="0.2">
      <c r="A1869" s="3" t="s">
        <v>38</v>
      </c>
      <c r="B1869" s="19" t="s">
        <v>39</v>
      </c>
      <c r="C1869" s="3">
        <v>572783</v>
      </c>
      <c r="D1869" s="3" t="s">
        <v>617</v>
      </c>
      <c r="E1869" s="3" t="s">
        <v>470</v>
      </c>
      <c r="F1869" s="12" t="str">
        <f t="shared" si="54"/>
        <v>Privitera Lee</v>
      </c>
      <c r="G1869" s="3">
        <v>721</v>
      </c>
      <c r="H1869" s="8" t="s">
        <v>10</v>
      </c>
      <c r="I1869" s="3">
        <v>4</v>
      </c>
      <c r="J1869" s="36" t="s">
        <v>17</v>
      </c>
      <c r="K1869" s="3"/>
      <c r="L1869" s="3"/>
      <c r="M1869" s="3"/>
    </row>
    <row r="1870" spans="1:13" hidden="1" x14ac:dyDescent="0.2">
      <c r="A1870" s="3" t="s">
        <v>31</v>
      </c>
      <c r="B1870" s="19" t="s">
        <v>1225</v>
      </c>
      <c r="C1870" s="6">
        <v>572783</v>
      </c>
      <c r="D1870" s="3" t="s">
        <v>617</v>
      </c>
      <c r="E1870" s="3" t="s">
        <v>470</v>
      </c>
      <c r="F1870" s="12" t="str">
        <f t="shared" si="54"/>
        <v>Privitera Lee</v>
      </c>
      <c r="G1870" s="3">
        <v>721</v>
      </c>
      <c r="H1870" s="8" t="s">
        <v>10</v>
      </c>
      <c r="I1870" s="6">
        <v>12</v>
      </c>
      <c r="J1870" s="36" t="s">
        <v>17</v>
      </c>
      <c r="K1870" s="3"/>
      <c r="L1870" s="3"/>
      <c r="M1870" s="3"/>
    </row>
    <row r="1871" spans="1:13" hidden="1" x14ac:dyDescent="0.2">
      <c r="A1871" s="1" t="s">
        <v>107</v>
      </c>
      <c r="B1871" s="4" t="s">
        <v>39</v>
      </c>
      <c r="C1871" s="3">
        <v>572783</v>
      </c>
      <c r="D1871" s="2" t="s">
        <v>617</v>
      </c>
      <c r="E1871" s="3" t="s">
        <v>470</v>
      </c>
      <c r="F1871" s="12" t="str">
        <f t="shared" si="54"/>
        <v>Privitera Lee</v>
      </c>
      <c r="G1871" s="3">
        <v>721</v>
      </c>
      <c r="H1871" s="8" t="s">
        <v>10</v>
      </c>
      <c r="I1871" s="1">
        <v>4</v>
      </c>
      <c r="J1871" s="40" t="s">
        <v>62</v>
      </c>
      <c r="K1871" s="1"/>
      <c r="L1871" s="3"/>
      <c r="M1871" s="3"/>
    </row>
    <row r="1872" spans="1:13" hidden="1" x14ac:dyDescent="0.2">
      <c r="A1872" s="1" t="s">
        <v>58</v>
      </c>
      <c r="B1872" s="19" t="s">
        <v>104</v>
      </c>
      <c r="C1872" s="3">
        <v>572783</v>
      </c>
      <c r="D1872" s="2" t="s">
        <v>617</v>
      </c>
      <c r="E1872" s="3" t="s">
        <v>470</v>
      </c>
      <c r="F1872" s="12" t="str">
        <f t="shared" si="54"/>
        <v>Privitera Lee</v>
      </c>
      <c r="G1872" s="3">
        <v>721</v>
      </c>
      <c r="H1872" s="8" t="s">
        <v>10</v>
      </c>
      <c r="I1872" s="1">
        <v>1</v>
      </c>
      <c r="J1872" s="40" t="s">
        <v>62</v>
      </c>
      <c r="K1872" s="1"/>
      <c r="L1872" s="3"/>
      <c r="M1872" s="3"/>
    </row>
    <row r="1873" spans="1:13" hidden="1" x14ac:dyDescent="0.2">
      <c r="A1873" s="1" t="s">
        <v>60</v>
      </c>
      <c r="B1873" s="3" t="s">
        <v>103</v>
      </c>
      <c r="C1873" s="3">
        <v>572783</v>
      </c>
      <c r="D1873" s="2" t="s">
        <v>617</v>
      </c>
      <c r="E1873" s="3" t="s">
        <v>470</v>
      </c>
      <c r="F1873" s="12" t="str">
        <f t="shared" si="54"/>
        <v>Privitera Lee</v>
      </c>
      <c r="G1873" s="3">
        <v>721</v>
      </c>
      <c r="H1873" s="8" t="s">
        <v>10</v>
      </c>
      <c r="I1873" s="1">
        <v>1</v>
      </c>
      <c r="J1873" s="40" t="s">
        <v>62</v>
      </c>
      <c r="K1873" s="1"/>
      <c r="L1873" s="3"/>
      <c r="M1873" s="3"/>
    </row>
    <row r="1874" spans="1:13" hidden="1" x14ac:dyDescent="0.2">
      <c r="A1874" s="1" t="s">
        <v>31</v>
      </c>
      <c r="B1874" s="19" t="s">
        <v>1225</v>
      </c>
      <c r="C1874" s="3">
        <v>572783</v>
      </c>
      <c r="D1874" s="2" t="s">
        <v>617</v>
      </c>
      <c r="E1874" s="3" t="s">
        <v>470</v>
      </c>
      <c r="F1874" s="12" t="str">
        <f t="shared" si="54"/>
        <v>Privitera Lee</v>
      </c>
      <c r="G1874" s="9">
        <v>721</v>
      </c>
      <c r="H1874" s="10" t="s">
        <v>10</v>
      </c>
      <c r="I1874" s="1">
        <v>7</v>
      </c>
      <c r="J1874" s="40" t="s">
        <v>62</v>
      </c>
      <c r="K1874" s="1"/>
      <c r="L1874" s="3"/>
      <c r="M1874" s="3"/>
    </row>
    <row r="1875" spans="1:13" hidden="1" x14ac:dyDescent="0.2">
      <c r="A1875" s="31" t="s">
        <v>1271</v>
      </c>
      <c r="B1875" s="34" t="s">
        <v>39</v>
      </c>
      <c r="C1875" s="32">
        <v>572783</v>
      </c>
      <c r="D1875" s="33" t="s">
        <v>617</v>
      </c>
      <c r="E1875" s="3" t="s">
        <v>470</v>
      </c>
      <c r="F1875" s="12" t="str">
        <f t="shared" si="54"/>
        <v>Privitera Lee</v>
      </c>
      <c r="G1875" s="32">
        <v>721</v>
      </c>
      <c r="H1875" s="33" t="s">
        <v>10</v>
      </c>
      <c r="I1875" s="32">
        <v>3</v>
      </c>
      <c r="J1875" s="38" t="s">
        <v>1324</v>
      </c>
      <c r="K1875" s="32"/>
      <c r="L1875" s="3"/>
      <c r="M1875" s="3"/>
    </row>
    <row r="1876" spans="1:13" hidden="1" x14ac:dyDescent="0.2">
      <c r="A1876" s="31" t="s">
        <v>1266</v>
      </c>
      <c r="B1876" s="3" t="s">
        <v>103</v>
      </c>
      <c r="C1876" s="32">
        <v>572783</v>
      </c>
      <c r="D1876" s="33" t="s">
        <v>617</v>
      </c>
      <c r="E1876" s="3" t="s">
        <v>470</v>
      </c>
      <c r="F1876" s="12" t="str">
        <f t="shared" si="54"/>
        <v>Privitera Lee</v>
      </c>
      <c r="G1876" s="32">
        <v>721</v>
      </c>
      <c r="H1876" s="33" t="s">
        <v>10</v>
      </c>
      <c r="I1876" s="32">
        <v>11</v>
      </c>
      <c r="J1876" s="38" t="s">
        <v>1324</v>
      </c>
      <c r="K1876" s="32"/>
      <c r="L1876" s="3"/>
      <c r="M1876" s="3"/>
    </row>
    <row r="1877" spans="1:13" x14ac:dyDescent="0.2">
      <c r="A1877" s="3"/>
      <c r="B1877" s="19" t="s">
        <v>25</v>
      </c>
      <c r="C1877" s="3">
        <v>572764</v>
      </c>
      <c r="D1877" s="3" t="s">
        <v>482</v>
      </c>
      <c r="E1877" s="3" t="s">
        <v>483</v>
      </c>
      <c r="F1877" s="12" t="str">
        <f t="shared" si="54"/>
        <v>Lovus Colin</v>
      </c>
      <c r="G1877" s="3">
        <v>721</v>
      </c>
      <c r="H1877" s="8" t="s">
        <v>10</v>
      </c>
      <c r="I1877" s="3">
        <v>1</v>
      </c>
      <c r="J1877" s="36" t="s">
        <v>26</v>
      </c>
      <c r="K1877" s="3" t="s">
        <v>27</v>
      </c>
      <c r="L1877" s="3"/>
      <c r="M1877" s="3"/>
    </row>
    <row r="1878" spans="1:13" hidden="1" x14ac:dyDescent="0.2">
      <c r="A1878" s="3" t="s">
        <v>14</v>
      </c>
      <c r="B1878" s="3" t="s">
        <v>14</v>
      </c>
      <c r="C1878" s="9">
        <v>946118</v>
      </c>
      <c r="D1878" s="10" t="s">
        <v>397</v>
      </c>
      <c r="E1878" s="10" t="s">
        <v>263</v>
      </c>
      <c r="F1878" s="12" t="str">
        <f t="shared" si="54"/>
        <v>Proud Peter</v>
      </c>
      <c r="G1878" s="9">
        <v>721</v>
      </c>
      <c r="H1878" s="10" t="s">
        <v>10</v>
      </c>
      <c r="I1878" s="3">
        <v>14</v>
      </c>
      <c r="J1878" s="36" t="s">
        <v>24</v>
      </c>
      <c r="K1878" s="3"/>
      <c r="L1878" s="3"/>
      <c r="M1878" s="1"/>
    </row>
    <row r="1879" spans="1:13" hidden="1" x14ac:dyDescent="0.2">
      <c r="A1879" s="3" t="s">
        <v>44</v>
      </c>
      <c r="B1879" s="19" t="s">
        <v>104</v>
      </c>
      <c r="C1879" s="9">
        <v>946121</v>
      </c>
      <c r="D1879" s="10" t="s">
        <v>397</v>
      </c>
      <c r="E1879" s="10" t="s">
        <v>263</v>
      </c>
      <c r="F1879" s="12" t="str">
        <f t="shared" si="54"/>
        <v>Proud Peter</v>
      </c>
      <c r="G1879" s="6">
        <v>721</v>
      </c>
      <c r="H1879" s="3" t="s">
        <v>10</v>
      </c>
      <c r="I1879" s="3">
        <v>1</v>
      </c>
      <c r="J1879" s="36" t="s">
        <v>24</v>
      </c>
      <c r="K1879" s="3"/>
      <c r="L1879" s="3"/>
      <c r="M1879" s="1"/>
    </row>
    <row r="1880" spans="1:13" hidden="1" x14ac:dyDescent="0.2">
      <c r="A1880" s="3" t="s">
        <v>110</v>
      </c>
      <c r="B1880" s="19" t="s">
        <v>14</v>
      </c>
      <c r="C1880" s="9">
        <v>946119</v>
      </c>
      <c r="D1880" s="10" t="s">
        <v>397</v>
      </c>
      <c r="E1880" s="10" t="s">
        <v>263</v>
      </c>
      <c r="F1880" s="12" t="str">
        <f t="shared" si="54"/>
        <v>Proud Peter</v>
      </c>
      <c r="G1880" s="3">
        <v>721</v>
      </c>
      <c r="H1880" s="8" t="s">
        <v>10</v>
      </c>
      <c r="I1880" s="3">
        <v>12</v>
      </c>
      <c r="J1880" s="36" t="s">
        <v>11</v>
      </c>
      <c r="K1880" s="3"/>
      <c r="L1880" s="3"/>
      <c r="M1880" s="3"/>
    </row>
    <row r="1881" spans="1:13" hidden="1" x14ac:dyDescent="0.2">
      <c r="A1881" s="3" t="s">
        <v>56</v>
      </c>
      <c r="B1881" s="19" t="s">
        <v>104</v>
      </c>
      <c r="C1881" s="9">
        <v>946120</v>
      </c>
      <c r="D1881" s="10" t="s">
        <v>397</v>
      </c>
      <c r="E1881" s="10" t="s">
        <v>263</v>
      </c>
      <c r="F1881" s="12" t="str">
        <f t="shared" si="54"/>
        <v>Proud Peter</v>
      </c>
      <c r="G1881" s="9">
        <v>721</v>
      </c>
      <c r="H1881" s="10" t="s">
        <v>10</v>
      </c>
      <c r="I1881" s="9">
        <v>1</v>
      </c>
      <c r="J1881" s="37" t="s">
        <v>18</v>
      </c>
      <c r="K1881" s="3"/>
      <c r="L1881" s="15"/>
      <c r="M1881" s="3"/>
    </row>
    <row r="1882" spans="1:13" hidden="1" x14ac:dyDescent="0.2">
      <c r="A1882" s="31" t="s">
        <v>1268</v>
      </c>
      <c r="B1882" s="32" t="s">
        <v>1239</v>
      </c>
      <c r="C1882" s="32">
        <v>178256</v>
      </c>
      <c r="D1882" s="32" t="s">
        <v>1302</v>
      </c>
      <c r="E1882" s="32" t="s">
        <v>1280</v>
      </c>
      <c r="F1882" s="32" t="s">
        <v>1246</v>
      </c>
      <c r="G1882" s="32">
        <v>721</v>
      </c>
      <c r="H1882" s="33" t="s">
        <v>10</v>
      </c>
      <c r="I1882" s="32">
        <v>2</v>
      </c>
      <c r="J1882" s="38" t="s">
        <v>1324</v>
      </c>
      <c r="K1882" s="32"/>
      <c r="L1882" s="3"/>
      <c r="M1882" s="3"/>
    </row>
    <row r="1883" spans="1:13" hidden="1" x14ac:dyDescent="0.2">
      <c r="A1883" s="3" t="s">
        <v>38</v>
      </c>
      <c r="B1883" s="19" t="s">
        <v>39</v>
      </c>
      <c r="C1883" s="3">
        <v>909365</v>
      </c>
      <c r="D1883" s="8" t="s">
        <v>619</v>
      </c>
      <c r="E1883" s="8" t="s">
        <v>620</v>
      </c>
      <c r="F1883" s="12" t="str">
        <f t="shared" ref="F1883:F1946" si="55">D1883&amp;" "&amp;E1883</f>
        <v>Radloff Conor</v>
      </c>
      <c r="G1883" s="3">
        <v>721</v>
      </c>
      <c r="H1883" s="8" t="s">
        <v>10</v>
      </c>
      <c r="I1883" s="3">
        <v>3</v>
      </c>
      <c r="J1883" s="36" t="s">
        <v>18</v>
      </c>
      <c r="K1883" s="3"/>
      <c r="L1883" s="3"/>
      <c r="M1883" s="3"/>
    </row>
    <row r="1884" spans="1:13" hidden="1" x14ac:dyDescent="0.2">
      <c r="A1884" s="3" t="s">
        <v>31</v>
      </c>
      <c r="B1884" s="19" t="s">
        <v>1225</v>
      </c>
      <c r="C1884" s="6">
        <v>909365</v>
      </c>
      <c r="D1884" s="7" t="s">
        <v>619</v>
      </c>
      <c r="E1884" s="7" t="s">
        <v>620</v>
      </c>
      <c r="F1884" s="12" t="str">
        <f t="shared" si="55"/>
        <v>Radloff Conor</v>
      </c>
      <c r="G1884" s="6">
        <v>721</v>
      </c>
      <c r="H1884" s="7" t="s">
        <v>10</v>
      </c>
      <c r="I1884" s="6">
        <v>10</v>
      </c>
      <c r="J1884" s="37" t="s">
        <v>18</v>
      </c>
      <c r="K1884" s="3"/>
      <c r="L1884" s="3"/>
      <c r="M1884" s="3"/>
    </row>
    <row r="1885" spans="1:13" hidden="1" x14ac:dyDescent="0.2">
      <c r="A1885" s="3" t="s">
        <v>38</v>
      </c>
      <c r="B1885" s="19" t="s">
        <v>39</v>
      </c>
      <c r="C1885" s="3">
        <v>909365</v>
      </c>
      <c r="D1885" s="8" t="s">
        <v>619</v>
      </c>
      <c r="E1885" s="8" t="s">
        <v>620</v>
      </c>
      <c r="F1885" s="12" t="str">
        <f t="shared" si="55"/>
        <v>Radloff Conor</v>
      </c>
      <c r="G1885" s="3">
        <v>721</v>
      </c>
      <c r="H1885" s="8" t="s">
        <v>10</v>
      </c>
      <c r="I1885" s="3">
        <v>1</v>
      </c>
      <c r="J1885" s="36" t="s">
        <v>17</v>
      </c>
      <c r="K1885" s="3"/>
      <c r="L1885" s="3"/>
      <c r="M1885" s="3"/>
    </row>
    <row r="1886" spans="1:13" hidden="1" x14ac:dyDescent="0.2">
      <c r="A1886" s="3" t="s">
        <v>58</v>
      </c>
      <c r="B1886" s="19" t="s">
        <v>104</v>
      </c>
      <c r="C1886" s="6">
        <v>909365</v>
      </c>
      <c r="D1886" s="7" t="s">
        <v>619</v>
      </c>
      <c r="E1886" s="7" t="s">
        <v>620</v>
      </c>
      <c r="F1886" s="12" t="str">
        <f t="shared" si="55"/>
        <v>Radloff Conor</v>
      </c>
      <c r="G1886" s="3">
        <v>721</v>
      </c>
      <c r="H1886" s="8" t="s">
        <v>10</v>
      </c>
      <c r="I1886" s="6">
        <v>1</v>
      </c>
      <c r="J1886" s="36" t="s">
        <v>17</v>
      </c>
      <c r="K1886" s="3"/>
      <c r="L1886" s="15"/>
      <c r="M1886" s="3"/>
    </row>
    <row r="1887" spans="1:13" hidden="1" x14ac:dyDescent="0.2">
      <c r="A1887" s="3" t="s">
        <v>60</v>
      </c>
      <c r="B1887" s="3" t="s">
        <v>103</v>
      </c>
      <c r="C1887" s="6">
        <v>909365</v>
      </c>
      <c r="D1887" s="7" t="s">
        <v>619</v>
      </c>
      <c r="E1887" s="7" t="s">
        <v>620</v>
      </c>
      <c r="F1887" s="12" t="str">
        <f t="shared" si="55"/>
        <v>Radloff Conor</v>
      </c>
      <c r="G1887" s="3">
        <v>721</v>
      </c>
      <c r="H1887" s="8" t="s">
        <v>10</v>
      </c>
      <c r="I1887" s="6">
        <v>1</v>
      </c>
      <c r="J1887" s="36" t="s">
        <v>17</v>
      </c>
      <c r="K1887" s="3"/>
      <c r="L1887" s="3"/>
      <c r="M1887" s="3"/>
    </row>
    <row r="1888" spans="1:13" hidden="1" x14ac:dyDescent="0.2">
      <c r="A1888" s="3" t="s">
        <v>31</v>
      </c>
      <c r="B1888" s="19" t="s">
        <v>1225</v>
      </c>
      <c r="C1888" s="6">
        <v>909365</v>
      </c>
      <c r="D1888" s="7" t="s">
        <v>619</v>
      </c>
      <c r="E1888" s="7" t="s">
        <v>620</v>
      </c>
      <c r="F1888" s="12" t="str">
        <f t="shared" si="55"/>
        <v>Radloff Conor</v>
      </c>
      <c r="G1888" s="9">
        <v>721</v>
      </c>
      <c r="H1888" s="10" t="s">
        <v>10</v>
      </c>
      <c r="I1888" s="6">
        <v>5</v>
      </c>
      <c r="J1888" s="36" t="s">
        <v>17</v>
      </c>
      <c r="K1888" s="3"/>
      <c r="L1888" s="3"/>
      <c r="M1888" s="3"/>
    </row>
    <row r="1889" spans="1:13" hidden="1" x14ac:dyDescent="0.2">
      <c r="A1889" s="1" t="s">
        <v>107</v>
      </c>
      <c r="B1889" s="4" t="s">
        <v>39</v>
      </c>
      <c r="C1889" s="3">
        <v>909366</v>
      </c>
      <c r="D1889" s="8" t="s">
        <v>619</v>
      </c>
      <c r="E1889" s="8" t="s">
        <v>620</v>
      </c>
      <c r="F1889" s="12" t="str">
        <f t="shared" si="55"/>
        <v>Radloff Conor</v>
      </c>
      <c r="G1889" s="3">
        <v>721</v>
      </c>
      <c r="H1889" s="8" t="s">
        <v>10</v>
      </c>
      <c r="I1889" s="1">
        <v>3</v>
      </c>
      <c r="J1889" s="40" t="s">
        <v>62</v>
      </c>
      <c r="K1889" s="1"/>
      <c r="L1889" s="3"/>
      <c r="M1889" s="3"/>
    </row>
    <row r="1890" spans="1:13" hidden="1" x14ac:dyDescent="0.2">
      <c r="A1890" s="1" t="s">
        <v>31</v>
      </c>
      <c r="B1890" s="19" t="s">
        <v>1225</v>
      </c>
      <c r="C1890" s="3">
        <v>909367</v>
      </c>
      <c r="D1890" s="8" t="s">
        <v>619</v>
      </c>
      <c r="E1890" s="8" t="s">
        <v>620</v>
      </c>
      <c r="F1890" s="12" t="str">
        <f t="shared" si="55"/>
        <v>Radloff Conor</v>
      </c>
      <c r="G1890" s="3">
        <v>721</v>
      </c>
      <c r="H1890" s="8" t="s">
        <v>10</v>
      </c>
      <c r="I1890" s="1">
        <v>3</v>
      </c>
      <c r="J1890" s="40" t="s">
        <v>62</v>
      </c>
      <c r="K1890" s="1"/>
      <c r="L1890" s="3"/>
      <c r="M1890" s="3"/>
    </row>
    <row r="1891" spans="1:13" hidden="1" x14ac:dyDescent="0.2">
      <c r="A1891" s="3" t="s">
        <v>114</v>
      </c>
      <c r="B1891" s="19" t="s">
        <v>128</v>
      </c>
      <c r="C1891" s="3">
        <v>751924</v>
      </c>
      <c r="D1891" s="2" t="s">
        <v>621</v>
      </c>
      <c r="E1891" s="8" t="s">
        <v>323</v>
      </c>
      <c r="F1891" s="12" t="str">
        <f t="shared" si="55"/>
        <v>Raikes Anthony</v>
      </c>
      <c r="G1891" s="3">
        <v>721</v>
      </c>
      <c r="H1891" s="8" t="s">
        <v>10</v>
      </c>
      <c r="I1891" s="3">
        <v>6</v>
      </c>
      <c r="J1891" s="36" t="s">
        <v>34</v>
      </c>
      <c r="K1891" s="3"/>
      <c r="L1891" s="3"/>
      <c r="M1891" s="1"/>
    </row>
    <row r="1892" spans="1:13" hidden="1" x14ac:dyDescent="0.2">
      <c r="A1892" s="3" t="s">
        <v>114</v>
      </c>
      <c r="B1892" s="19" t="s">
        <v>166</v>
      </c>
      <c r="C1892" s="3">
        <v>751924</v>
      </c>
      <c r="D1892" s="2" t="s">
        <v>621</v>
      </c>
      <c r="E1892" s="8" t="s">
        <v>323</v>
      </c>
      <c r="F1892" s="12" t="str">
        <f t="shared" si="55"/>
        <v>Raikes Anthony</v>
      </c>
      <c r="G1892" s="3">
        <v>721</v>
      </c>
      <c r="H1892" s="8" t="s">
        <v>10</v>
      </c>
      <c r="I1892" s="3">
        <v>6</v>
      </c>
      <c r="J1892" s="36" t="s">
        <v>35</v>
      </c>
      <c r="K1892" s="3"/>
      <c r="L1892" s="3"/>
      <c r="M1892" s="3"/>
    </row>
    <row r="1893" spans="1:13" hidden="1" x14ac:dyDescent="0.2">
      <c r="A1893" s="3" t="s">
        <v>114</v>
      </c>
      <c r="B1893" s="19" t="s">
        <v>128</v>
      </c>
      <c r="C1893" s="3">
        <v>751924</v>
      </c>
      <c r="D1893" s="2" t="s">
        <v>621</v>
      </c>
      <c r="E1893" s="8" t="s">
        <v>323</v>
      </c>
      <c r="F1893" s="12" t="str">
        <f t="shared" si="55"/>
        <v>Raikes Anthony</v>
      </c>
      <c r="G1893" s="3">
        <v>721</v>
      </c>
      <c r="H1893" s="8" t="s">
        <v>10</v>
      </c>
      <c r="I1893" s="3">
        <v>5</v>
      </c>
      <c r="J1893" s="36" t="s">
        <v>18</v>
      </c>
      <c r="K1893" s="3"/>
      <c r="L1893" s="3"/>
      <c r="M1893" s="3"/>
    </row>
    <row r="1894" spans="1:13" hidden="1" x14ac:dyDescent="0.2">
      <c r="A1894" s="3" t="s">
        <v>114</v>
      </c>
      <c r="B1894" s="19" t="s">
        <v>128</v>
      </c>
      <c r="C1894" s="3">
        <v>751924</v>
      </c>
      <c r="D1894" s="2" t="s">
        <v>621</v>
      </c>
      <c r="E1894" s="8" t="s">
        <v>323</v>
      </c>
      <c r="F1894" s="12" t="str">
        <f t="shared" si="55"/>
        <v>Raikes Anthony</v>
      </c>
      <c r="G1894" s="9">
        <v>721</v>
      </c>
      <c r="H1894" s="10" t="s">
        <v>10</v>
      </c>
      <c r="I1894" s="3">
        <v>6</v>
      </c>
      <c r="J1894" s="36" t="s">
        <v>17</v>
      </c>
      <c r="K1894" s="3"/>
      <c r="L1894" s="3"/>
      <c r="M1894" s="3"/>
    </row>
    <row r="1895" spans="1:13" hidden="1" x14ac:dyDescent="0.2">
      <c r="A1895" s="3" t="s">
        <v>13</v>
      </c>
      <c r="B1895" s="19" t="s">
        <v>14</v>
      </c>
      <c r="C1895" s="6">
        <v>751924</v>
      </c>
      <c r="D1895" s="2" t="s">
        <v>621</v>
      </c>
      <c r="E1895" s="8" t="s">
        <v>323</v>
      </c>
      <c r="F1895" s="12" t="str">
        <f t="shared" si="55"/>
        <v>Raikes Anthony</v>
      </c>
      <c r="G1895" s="9">
        <v>721</v>
      </c>
      <c r="H1895" s="10" t="s">
        <v>10</v>
      </c>
      <c r="I1895" s="6">
        <v>2</v>
      </c>
      <c r="J1895" s="36" t="s">
        <v>17</v>
      </c>
      <c r="K1895" s="3"/>
      <c r="L1895" s="3"/>
      <c r="M1895" s="3"/>
    </row>
    <row r="1896" spans="1:13" hidden="1" x14ac:dyDescent="0.2">
      <c r="A1896" s="3" t="s">
        <v>58</v>
      </c>
      <c r="B1896" s="19" t="s">
        <v>104</v>
      </c>
      <c r="C1896" s="6">
        <v>751924</v>
      </c>
      <c r="D1896" s="2" t="s">
        <v>621</v>
      </c>
      <c r="E1896" s="8" t="s">
        <v>323</v>
      </c>
      <c r="F1896" s="12" t="str">
        <f t="shared" si="55"/>
        <v>Raikes Anthony</v>
      </c>
      <c r="G1896" s="3">
        <v>721</v>
      </c>
      <c r="H1896" s="8" t="s">
        <v>10</v>
      </c>
      <c r="I1896" s="6">
        <v>1</v>
      </c>
      <c r="J1896" s="36" t="s">
        <v>17</v>
      </c>
      <c r="K1896" s="3"/>
      <c r="L1896" s="3"/>
      <c r="M1896" s="3"/>
    </row>
    <row r="1897" spans="1:13" hidden="1" x14ac:dyDescent="0.2">
      <c r="A1897" s="1" t="s">
        <v>114</v>
      </c>
      <c r="B1897" s="4" t="s">
        <v>128</v>
      </c>
      <c r="C1897" s="6">
        <v>751924</v>
      </c>
      <c r="D1897" s="2" t="s">
        <v>621</v>
      </c>
      <c r="E1897" s="8" t="s">
        <v>323</v>
      </c>
      <c r="F1897" s="12" t="str">
        <f t="shared" si="55"/>
        <v>Raikes Anthony</v>
      </c>
      <c r="G1897" s="3">
        <v>721</v>
      </c>
      <c r="H1897" s="8" t="s">
        <v>10</v>
      </c>
      <c r="I1897" s="1">
        <v>5</v>
      </c>
      <c r="J1897" s="40" t="s">
        <v>62</v>
      </c>
      <c r="K1897" s="1"/>
      <c r="L1897" s="3"/>
      <c r="M1897" s="1"/>
    </row>
    <row r="1898" spans="1:13" hidden="1" x14ac:dyDescent="0.2">
      <c r="A1898" s="1" t="s">
        <v>58</v>
      </c>
      <c r="B1898" s="19" t="s">
        <v>104</v>
      </c>
      <c r="C1898" s="6">
        <v>751924</v>
      </c>
      <c r="D1898" s="2" t="s">
        <v>621</v>
      </c>
      <c r="E1898" s="8" t="s">
        <v>323</v>
      </c>
      <c r="F1898" s="12" t="str">
        <f t="shared" si="55"/>
        <v>Raikes Anthony</v>
      </c>
      <c r="G1898" s="3">
        <v>721</v>
      </c>
      <c r="H1898" s="8" t="s">
        <v>10</v>
      </c>
      <c r="I1898" s="1">
        <v>9</v>
      </c>
      <c r="J1898" s="40" t="s">
        <v>62</v>
      </c>
      <c r="K1898" s="1"/>
      <c r="L1898" s="3"/>
      <c r="M1898" s="3"/>
    </row>
    <row r="1899" spans="1:13" hidden="1" x14ac:dyDescent="0.2">
      <c r="A1899" s="31" t="s">
        <v>1270</v>
      </c>
      <c r="B1899" s="32" t="s">
        <v>1256</v>
      </c>
      <c r="C1899" s="32">
        <v>751924</v>
      </c>
      <c r="D1899" s="33" t="s">
        <v>621</v>
      </c>
      <c r="E1899" s="8" t="s">
        <v>323</v>
      </c>
      <c r="F1899" s="12" t="str">
        <f t="shared" si="55"/>
        <v>Raikes Anthony</v>
      </c>
      <c r="G1899" s="32">
        <v>721</v>
      </c>
      <c r="H1899" s="33" t="s">
        <v>10</v>
      </c>
      <c r="I1899" s="32">
        <v>4</v>
      </c>
      <c r="J1899" s="38" t="s">
        <v>1324</v>
      </c>
      <c r="K1899" s="32"/>
      <c r="L1899" s="3"/>
      <c r="M1899" s="3"/>
    </row>
    <row r="1900" spans="1:13" hidden="1" x14ac:dyDescent="0.2">
      <c r="A1900" s="31" t="s">
        <v>1267</v>
      </c>
      <c r="B1900" s="19" t="s">
        <v>104</v>
      </c>
      <c r="C1900" s="32">
        <v>751924</v>
      </c>
      <c r="D1900" s="33" t="s">
        <v>621</v>
      </c>
      <c r="E1900" s="8" t="s">
        <v>323</v>
      </c>
      <c r="F1900" s="12" t="str">
        <f t="shared" si="55"/>
        <v>Raikes Anthony</v>
      </c>
      <c r="G1900" s="32">
        <v>721</v>
      </c>
      <c r="H1900" s="33" t="s">
        <v>10</v>
      </c>
      <c r="I1900" s="32">
        <v>13</v>
      </c>
      <c r="J1900" s="38" t="s">
        <v>1324</v>
      </c>
      <c r="K1900" s="32"/>
      <c r="L1900" s="3"/>
      <c r="M1900" s="3"/>
    </row>
    <row r="1901" spans="1:13" hidden="1" x14ac:dyDescent="0.2">
      <c r="A1901" s="3" t="s">
        <v>13</v>
      </c>
      <c r="B1901" s="19" t="s">
        <v>14</v>
      </c>
      <c r="C1901" s="6">
        <v>628294</v>
      </c>
      <c r="D1901" s="7" t="s">
        <v>621</v>
      </c>
      <c r="E1901" s="7" t="s">
        <v>453</v>
      </c>
      <c r="F1901" s="12" t="str">
        <f t="shared" si="55"/>
        <v>Raikes Stephen</v>
      </c>
      <c r="G1901" s="3">
        <v>721</v>
      </c>
      <c r="H1901" s="8" t="s">
        <v>10</v>
      </c>
      <c r="I1901" s="6">
        <v>2</v>
      </c>
      <c r="J1901" s="36" t="s">
        <v>17</v>
      </c>
      <c r="K1901" s="3"/>
      <c r="L1901" s="3"/>
      <c r="M1901" s="1"/>
    </row>
    <row r="1902" spans="1:13" hidden="1" x14ac:dyDescent="0.2">
      <c r="A1902" s="1" t="s">
        <v>58</v>
      </c>
      <c r="B1902" s="19" t="s">
        <v>104</v>
      </c>
      <c r="C1902" s="6">
        <v>628294</v>
      </c>
      <c r="D1902" s="2" t="s">
        <v>621</v>
      </c>
      <c r="E1902" s="7" t="s">
        <v>453</v>
      </c>
      <c r="F1902" s="12" t="str">
        <f t="shared" si="55"/>
        <v>Raikes Stephen</v>
      </c>
      <c r="G1902" s="3">
        <v>721</v>
      </c>
      <c r="H1902" s="8" t="s">
        <v>10</v>
      </c>
      <c r="I1902" s="1">
        <v>6</v>
      </c>
      <c r="J1902" s="40" t="s">
        <v>62</v>
      </c>
      <c r="K1902" s="1"/>
      <c r="L1902" s="3"/>
      <c r="M1902" s="3"/>
    </row>
    <row r="1903" spans="1:13" hidden="1" x14ac:dyDescent="0.2">
      <c r="A1903" s="1" t="s">
        <v>60</v>
      </c>
      <c r="B1903" s="3" t="s">
        <v>103</v>
      </c>
      <c r="C1903" s="6">
        <v>628294</v>
      </c>
      <c r="D1903" s="2" t="s">
        <v>621</v>
      </c>
      <c r="E1903" s="7" t="s">
        <v>453</v>
      </c>
      <c r="F1903" s="12" t="str">
        <f t="shared" si="55"/>
        <v>Raikes Stephen</v>
      </c>
      <c r="G1903" s="9">
        <v>721</v>
      </c>
      <c r="H1903" s="10" t="s">
        <v>10</v>
      </c>
      <c r="I1903" s="1">
        <v>5</v>
      </c>
      <c r="J1903" s="40" t="s">
        <v>62</v>
      </c>
      <c r="K1903" s="1"/>
      <c r="L1903" s="3"/>
      <c r="M1903" s="3"/>
    </row>
    <row r="1904" spans="1:13" hidden="1" x14ac:dyDescent="0.2">
      <c r="A1904" s="31" t="s">
        <v>1267</v>
      </c>
      <c r="B1904" s="19" t="s">
        <v>104</v>
      </c>
      <c r="C1904" s="32">
        <v>628294</v>
      </c>
      <c r="D1904" s="33" t="s">
        <v>621</v>
      </c>
      <c r="E1904" s="7" t="s">
        <v>453</v>
      </c>
      <c r="F1904" s="12" t="str">
        <f t="shared" si="55"/>
        <v>Raikes Stephen</v>
      </c>
      <c r="G1904" s="32">
        <v>721</v>
      </c>
      <c r="H1904" s="33" t="s">
        <v>10</v>
      </c>
      <c r="I1904" s="32">
        <v>14</v>
      </c>
      <c r="J1904" s="38" t="s">
        <v>1324</v>
      </c>
      <c r="K1904" s="32"/>
      <c r="L1904" s="3"/>
      <c r="M1904" s="3"/>
    </row>
    <row r="1905" spans="1:13" x14ac:dyDescent="0.2">
      <c r="A1905" s="3"/>
      <c r="B1905" s="19" t="s">
        <v>25</v>
      </c>
      <c r="C1905" s="3">
        <v>572756</v>
      </c>
      <c r="D1905" s="8" t="s">
        <v>484</v>
      </c>
      <c r="E1905" s="8" t="s">
        <v>486</v>
      </c>
      <c r="F1905" s="12" t="str">
        <f t="shared" si="55"/>
        <v>Luff Ronald</v>
      </c>
      <c r="G1905" s="9">
        <v>721</v>
      </c>
      <c r="H1905" s="10" t="s">
        <v>10</v>
      </c>
      <c r="I1905" s="3">
        <v>3</v>
      </c>
      <c r="J1905" s="36" t="s">
        <v>26</v>
      </c>
      <c r="K1905" s="3" t="s">
        <v>27</v>
      </c>
      <c r="L1905" s="3"/>
      <c r="M1905" s="3"/>
    </row>
    <row r="1906" spans="1:13" hidden="1" x14ac:dyDescent="0.2">
      <c r="A1906" s="19" t="s">
        <v>51</v>
      </c>
      <c r="B1906" s="1" t="s">
        <v>1225</v>
      </c>
      <c r="C1906" s="1"/>
      <c r="D1906" s="12" t="s">
        <v>622</v>
      </c>
      <c r="E1906" s="12" t="s">
        <v>379</v>
      </c>
      <c r="F1906" s="12" t="str">
        <f t="shared" si="55"/>
        <v>Rathnayeke Charlie</v>
      </c>
      <c r="G1906" s="6">
        <v>721</v>
      </c>
      <c r="H1906" s="3" t="s">
        <v>10</v>
      </c>
      <c r="I1906" s="13">
        <v>11</v>
      </c>
      <c r="J1906" s="41" t="s">
        <v>24</v>
      </c>
      <c r="K1906" s="3" t="s">
        <v>12</v>
      </c>
      <c r="L1906" s="3"/>
      <c r="M1906" s="3"/>
    </row>
    <row r="1907" spans="1:13" hidden="1" x14ac:dyDescent="0.2">
      <c r="A1907" s="3"/>
      <c r="B1907" s="19" t="s">
        <v>1225</v>
      </c>
      <c r="C1907" s="3"/>
      <c r="D1907" s="12" t="s">
        <v>622</v>
      </c>
      <c r="E1907" s="12" t="s">
        <v>379</v>
      </c>
      <c r="F1907" s="12" t="str">
        <f t="shared" si="55"/>
        <v>Rathnayeke Charlie</v>
      </c>
      <c r="G1907" s="3">
        <v>721</v>
      </c>
      <c r="H1907" s="8" t="s">
        <v>10</v>
      </c>
      <c r="I1907" s="13">
        <v>10</v>
      </c>
      <c r="J1907" s="41" t="s">
        <v>11</v>
      </c>
      <c r="K1907" s="3" t="s">
        <v>12</v>
      </c>
      <c r="L1907" s="3"/>
      <c r="M1907" s="3"/>
    </row>
    <row r="1908" spans="1:13" hidden="1" x14ac:dyDescent="0.2">
      <c r="A1908" s="3" t="s">
        <v>114</v>
      </c>
      <c r="B1908" s="19" t="s">
        <v>128</v>
      </c>
      <c r="C1908" s="3">
        <v>112167</v>
      </c>
      <c r="D1908" s="8" t="s">
        <v>623</v>
      </c>
      <c r="E1908" s="8" t="s">
        <v>170</v>
      </c>
      <c r="F1908" s="12" t="str">
        <f t="shared" si="55"/>
        <v>Reed David</v>
      </c>
      <c r="G1908" s="3">
        <v>721</v>
      </c>
      <c r="H1908" s="8" t="s">
        <v>10</v>
      </c>
      <c r="I1908" s="3">
        <v>2</v>
      </c>
      <c r="J1908" s="36" t="s">
        <v>34</v>
      </c>
      <c r="K1908" s="3"/>
      <c r="L1908" s="3"/>
      <c r="M1908" s="1"/>
    </row>
    <row r="1909" spans="1:13" hidden="1" x14ac:dyDescent="0.2">
      <c r="A1909" s="3" t="s">
        <v>114</v>
      </c>
      <c r="B1909" s="19" t="s">
        <v>166</v>
      </c>
      <c r="C1909" s="3">
        <v>112167</v>
      </c>
      <c r="D1909" s="8" t="s">
        <v>623</v>
      </c>
      <c r="E1909" s="8" t="s">
        <v>170</v>
      </c>
      <c r="F1909" s="12" t="str">
        <f t="shared" si="55"/>
        <v>Reed David</v>
      </c>
      <c r="G1909" s="3">
        <v>721</v>
      </c>
      <c r="H1909" s="8" t="s">
        <v>10</v>
      </c>
      <c r="I1909" s="3">
        <v>5</v>
      </c>
      <c r="J1909" s="36" t="s">
        <v>35</v>
      </c>
      <c r="K1909" s="3"/>
      <c r="L1909" s="3"/>
      <c r="M1909" s="3"/>
    </row>
    <row r="1910" spans="1:13" hidden="1" x14ac:dyDescent="0.2">
      <c r="A1910" s="3" t="s">
        <v>114</v>
      </c>
      <c r="B1910" s="19" t="s">
        <v>115</v>
      </c>
      <c r="C1910" s="3">
        <v>112167</v>
      </c>
      <c r="D1910" s="8" t="s">
        <v>623</v>
      </c>
      <c r="E1910" s="8" t="s">
        <v>170</v>
      </c>
      <c r="F1910" s="12" t="str">
        <f t="shared" si="55"/>
        <v>Reed David</v>
      </c>
      <c r="G1910" s="3">
        <v>721</v>
      </c>
      <c r="H1910" s="8" t="s">
        <v>10</v>
      </c>
      <c r="I1910" s="3">
        <v>1</v>
      </c>
      <c r="J1910" s="36" t="s">
        <v>35</v>
      </c>
      <c r="K1910" s="3"/>
      <c r="L1910" s="3"/>
      <c r="M1910" s="3"/>
    </row>
    <row r="1911" spans="1:13" hidden="1" x14ac:dyDescent="0.2">
      <c r="A1911" s="3" t="s">
        <v>114</v>
      </c>
      <c r="B1911" s="19" t="s">
        <v>128</v>
      </c>
      <c r="C1911" s="3">
        <v>112167</v>
      </c>
      <c r="D1911" s="8" t="s">
        <v>623</v>
      </c>
      <c r="E1911" s="8" t="s">
        <v>170</v>
      </c>
      <c r="F1911" s="12" t="str">
        <f t="shared" si="55"/>
        <v>Reed David</v>
      </c>
      <c r="G1911" s="9">
        <v>721</v>
      </c>
      <c r="H1911" s="10" t="s">
        <v>10</v>
      </c>
      <c r="I1911" s="3">
        <v>5</v>
      </c>
      <c r="J1911" s="36" t="s">
        <v>18</v>
      </c>
      <c r="K1911" s="3"/>
      <c r="L1911" s="3"/>
      <c r="M1911" s="3"/>
    </row>
    <row r="1912" spans="1:13" hidden="1" x14ac:dyDescent="0.2">
      <c r="A1912" s="3" t="s">
        <v>114</v>
      </c>
      <c r="B1912" s="19" t="s">
        <v>128</v>
      </c>
      <c r="C1912" s="3">
        <v>112167</v>
      </c>
      <c r="D1912" s="8" t="s">
        <v>623</v>
      </c>
      <c r="E1912" s="8" t="s">
        <v>170</v>
      </c>
      <c r="F1912" s="12" t="str">
        <f t="shared" si="55"/>
        <v>Reed David</v>
      </c>
      <c r="G1912" s="6">
        <v>721</v>
      </c>
      <c r="H1912" s="7" t="s">
        <v>10</v>
      </c>
      <c r="I1912" s="3">
        <v>6</v>
      </c>
      <c r="J1912" s="36" t="s">
        <v>17</v>
      </c>
      <c r="K1912" s="3"/>
      <c r="L1912" s="3"/>
      <c r="M1912" s="3"/>
    </row>
    <row r="1913" spans="1:13" hidden="1" x14ac:dyDescent="0.2">
      <c r="A1913" s="1" t="s">
        <v>114</v>
      </c>
      <c r="B1913" s="4" t="s">
        <v>128</v>
      </c>
      <c r="C1913" s="3">
        <v>112168</v>
      </c>
      <c r="D1913" s="8" t="s">
        <v>623</v>
      </c>
      <c r="E1913" s="8" t="s">
        <v>170</v>
      </c>
      <c r="F1913" s="12" t="str">
        <f t="shared" si="55"/>
        <v>Reed David</v>
      </c>
      <c r="G1913" s="3">
        <v>721</v>
      </c>
      <c r="H1913" s="8" t="s">
        <v>10</v>
      </c>
      <c r="I1913" s="1">
        <v>4</v>
      </c>
      <c r="J1913" s="40" t="s">
        <v>62</v>
      </c>
      <c r="K1913" s="1"/>
      <c r="L1913" s="3"/>
      <c r="M1913" s="3"/>
    </row>
    <row r="1914" spans="1:13" hidden="1" x14ac:dyDescent="0.2">
      <c r="A1914" s="31" t="s">
        <v>1270</v>
      </c>
      <c r="B1914" s="32" t="s">
        <v>1256</v>
      </c>
      <c r="C1914" s="32">
        <v>112167</v>
      </c>
      <c r="D1914" s="33" t="s">
        <v>623</v>
      </c>
      <c r="E1914" s="8" t="s">
        <v>170</v>
      </c>
      <c r="F1914" s="12" t="str">
        <f t="shared" si="55"/>
        <v>Reed David</v>
      </c>
      <c r="G1914" s="32">
        <v>721</v>
      </c>
      <c r="H1914" s="33" t="s">
        <v>10</v>
      </c>
      <c r="I1914" s="32">
        <v>4</v>
      </c>
      <c r="J1914" s="38" t="s">
        <v>1324</v>
      </c>
      <c r="K1914" s="32"/>
      <c r="L1914" s="3"/>
      <c r="M1914" s="3"/>
    </row>
    <row r="1915" spans="1:13" hidden="1" x14ac:dyDescent="0.2">
      <c r="A1915" s="31" t="s">
        <v>1267</v>
      </c>
      <c r="B1915" s="19" t="s">
        <v>104</v>
      </c>
      <c r="C1915" s="32">
        <v>112167</v>
      </c>
      <c r="D1915" s="33" t="s">
        <v>623</v>
      </c>
      <c r="E1915" s="8" t="s">
        <v>170</v>
      </c>
      <c r="F1915" s="12" t="str">
        <f t="shared" si="55"/>
        <v>Reed David</v>
      </c>
      <c r="G1915" s="32">
        <v>721</v>
      </c>
      <c r="H1915" s="33" t="s">
        <v>10</v>
      </c>
      <c r="I1915" s="32">
        <v>2</v>
      </c>
      <c r="J1915" s="38" t="s">
        <v>1324</v>
      </c>
      <c r="K1915" s="32"/>
      <c r="L1915" s="3"/>
      <c r="M1915" s="3"/>
    </row>
    <row r="1916" spans="1:13" hidden="1" x14ac:dyDescent="0.2">
      <c r="A1916" s="31" t="s">
        <v>1267</v>
      </c>
      <c r="B1916" s="19" t="s">
        <v>104</v>
      </c>
      <c r="C1916" s="32">
        <v>356812</v>
      </c>
      <c r="D1916" s="33" t="s">
        <v>623</v>
      </c>
      <c r="E1916" s="32" t="s">
        <v>654</v>
      </c>
      <c r="F1916" s="12" t="str">
        <f t="shared" si="55"/>
        <v>Reed Jackson</v>
      </c>
      <c r="G1916" s="32">
        <v>721</v>
      </c>
      <c r="H1916" s="33" t="s">
        <v>10</v>
      </c>
      <c r="I1916" s="32">
        <v>5</v>
      </c>
      <c r="J1916" s="38" t="s">
        <v>1324</v>
      </c>
      <c r="K1916" s="32"/>
      <c r="L1916" s="3"/>
      <c r="M1916" s="3"/>
    </row>
    <row r="1917" spans="1:13" hidden="1" x14ac:dyDescent="0.2">
      <c r="A1917" s="3" t="s">
        <v>38</v>
      </c>
      <c r="B1917" s="19" t="s">
        <v>39</v>
      </c>
      <c r="C1917" s="3">
        <v>979011</v>
      </c>
      <c r="D1917" s="8" t="s">
        <v>624</v>
      </c>
      <c r="E1917" s="8" t="s">
        <v>625</v>
      </c>
      <c r="F1917" s="12" t="str">
        <f t="shared" si="55"/>
        <v>Reid Kenny</v>
      </c>
      <c r="G1917" s="3">
        <v>721</v>
      </c>
      <c r="H1917" s="8" t="s">
        <v>10</v>
      </c>
      <c r="I1917" s="3">
        <v>4</v>
      </c>
      <c r="J1917" s="36" t="s">
        <v>17</v>
      </c>
      <c r="K1917" s="3"/>
      <c r="L1917" s="1"/>
      <c r="M1917" s="3"/>
    </row>
    <row r="1918" spans="1:13" hidden="1" x14ac:dyDescent="0.2">
      <c r="A1918" s="3" t="s">
        <v>31</v>
      </c>
      <c r="B1918" s="19" t="s">
        <v>1225</v>
      </c>
      <c r="C1918" s="6">
        <v>979011</v>
      </c>
      <c r="D1918" s="7" t="s">
        <v>624</v>
      </c>
      <c r="E1918" s="7" t="s">
        <v>625</v>
      </c>
      <c r="F1918" s="12" t="str">
        <f t="shared" si="55"/>
        <v>Reid Kenny</v>
      </c>
      <c r="G1918" s="3">
        <v>721</v>
      </c>
      <c r="H1918" s="8" t="s">
        <v>10</v>
      </c>
      <c r="I1918" s="6">
        <v>12</v>
      </c>
      <c r="J1918" s="36" t="s">
        <v>17</v>
      </c>
      <c r="K1918" s="3"/>
      <c r="L1918" s="1"/>
      <c r="M1918" s="3"/>
    </row>
    <row r="1919" spans="1:13" hidden="1" x14ac:dyDescent="0.2">
      <c r="A1919" s="3" t="s">
        <v>114</v>
      </c>
      <c r="B1919" s="19" t="s">
        <v>115</v>
      </c>
      <c r="C1919" s="3">
        <v>1017097</v>
      </c>
      <c r="D1919" s="8" t="s">
        <v>626</v>
      </c>
      <c r="E1919" s="8" t="s">
        <v>483</v>
      </c>
      <c r="F1919" s="12" t="str">
        <f t="shared" si="55"/>
        <v>Rice Colin</v>
      </c>
      <c r="G1919" s="9">
        <v>721</v>
      </c>
      <c r="H1919" s="10" t="s">
        <v>10</v>
      </c>
      <c r="I1919" s="3">
        <v>2</v>
      </c>
      <c r="J1919" s="36" t="s">
        <v>17</v>
      </c>
      <c r="K1919" s="3"/>
      <c r="L1919" s="3"/>
      <c r="M1919" s="3"/>
    </row>
    <row r="1920" spans="1:13" hidden="1" x14ac:dyDescent="0.2">
      <c r="A1920" s="3"/>
      <c r="B1920" s="19" t="s">
        <v>1225</v>
      </c>
      <c r="C1920" s="3"/>
      <c r="D1920" s="12" t="s">
        <v>627</v>
      </c>
      <c r="E1920" s="12" t="s">
        <v>247</v>
      </c>
      <c r="F1920" s="12" t="str">
        <f t="shared" si="55"/>
        <v>Richardson Alex</v>
      </c>
      <c r="G1920" s="3">
        <v>721</v>
      </c>
      <c r="H1920" s="8" t="s">
        <v>10</v>
      </c>
      <c r="I1920" s="18">
        <v>9</v>
      </c>
      <c r="J1920" s="39" t="s">
        <v>50</v>
      </c>
      <c r="K1920" s="3" t="s">
        <v>12</v>
      </c>
      <c r="L1920" s="3"/>
      <c r="M1920" s="3"/>
    </row>
    <row r="1921" spans="1:13" hidden="1" x14ac:dyDescent="0.2">
      <c r="A1921" s="3" t="s">
        <v>25</v>
      </c>
      <c r="B1921" s="3" t="s">
        <v>25</v>
      </c>
      <c r="C1921" s="3"/>
      <c r="D1921" s="3" t="s">
        <v>627</v>
      </c>
      <c r="E1921" s="3" t="s">
        <v>247</v>
      </c>
      <c r="F1921" s="12" t="str">
        <f t="shared" si="55"/>
        <v>Richardson Alex</v>
      </c>
      <c r="G1921" s="3">
        <v>721</v>
      </c>
      <c r="H1921" s="8" t="s">
        <v>10</v>
      </c>
      <c r="I1921" s="3">
        <v>12</v>
      </c>
      <c r="J1921" s="36" t="s">
        <v>68</v>
      </c>
      <c r="K1921" s="3"/>
      <c r="L1921" s="3"/>
      <c r="M1921" s="3"/>
    </row>
    <row r="1922" spans="1:13" hidden="1" x14ac:dyDescent="0.2">
      <c r="A1922" s="3" t="s">
        <v>44</v>
      </c>
      <c r="B1922" s="19" t="s">
        <v>104</v>
      </c>
      <c r="C1922" s="3"/>
      <c r="D1922" s="3" t="s">
        <v>627</v>
      </c>
      <c r="E1922" s="3" t="s">
        <v>247</v>
      </c>
      <c r="F1922" s="12" t="str">
        <f t="shared" si="55"/>
        <v>Richardson Alex</v>
      </c>
      <c r="G1922" s="3">
        <v>721</v>
      </c>
      <c r="H1922" s="8" t="s">
        <v>10</v>
      </c>
      <c r="I1922" s="3">
        <v>3</v>
      </c>
      <c r="J1922" s="36" t="s">
        <v>68</v>
      </c>
      <c r="K1922" s="3" t="s">
        <v>27</v>
      </c>
      <c r="L1922" s="1"/>
      <c r="M1922" s="1"/>
    </row>
    <row r="1923" spans="1:13" hidden="1" x14ac:dyDescent="0.2">
      <c r="A1923" s="3" t="s">
        <v>114</v>
      </c>
      <c r="B1923" s="19" t="s">
        <v>115</v>
      </c>
      <c r="C1923" s="3">
        <v>935313</v>
      </c>
      <c r="D1923" s="8" t="s">
        <v>628</v>
      </c>
      <c r="E1923" s="8" t="s">
        <v>629</v>
      </c>
      <c r="F1923" s="12" t="str">
        <f t="shared" si="55"/>
        <v>ritchie simon</v>
      </c>
      <c r="G1923" s="3">
        <v>721</v>
      </c>
      <c r="H1923" s="8" t="s">
        <v>10</v>
      </c>
      <c r="I1923" s="3">
        <v>3</v>
      </c>
      <c r="J1923" s="36" t="s">
        <v>18</v>
      </c>
      <c r="K1923" s="3"/>
      <c r="L1923" s="3"/>
      <c r="M1923" s="3"/>
    </row>
    <row r="1924" spans="1:13" hidden="1" x14ac:dyDescent="0.2">
      <c r="A1924" s="3" t="s">
        <v>13</v>
      </c>
      <c r="B1924" s="19" t="s">
        <v>14</v>
      </c>
      <c r="C1924" s="9">
        <v>935313</v>
      </c>
      <c r="D1924" s="10" t="s">
        <v>628</v>
      </c>
      <c r="E1924" s="10" t="s">
        <v>629</v>
      </c>
      <c r="F1924" s="12" t="str">
        <f t="shared" si="55"/>
        <v>ritchie simon</v>
      </c>
      <c r="G1924" s="3">
        <v>721</v>
      </c>
      <c r="H1924" s="8" t="s">
        <v>10</v>
      </c>
      <c r="I1924" s="9">
        <v>2</v>
      </c>
      <c r="J1924" s="37" t="s">
        <v>18</v>
      </c>
      <c r="K1924" s="3"/>
      <c r="L1924" s="3"/>
      <c r="M1924" s="3"/>
    </row>
    <row r="1925" spans="1:13" hidden="1" x14ac:dyDescent="0.2">
      <c r="A1925" s="3" t="s">
        <v>114</v>
      </c>
      <c r="B1925" s="19" t="s">
        <v>115</v>
      </c>
      <c r="C1925" s="3">
        <v>935313</v>
      </c>
      <c r="D1925" s="8" t="s">
        <v>628</v>
      </c>
      <c r="E1925" s="8" t="s">
        <v>629</v>
      </c>
      <c r="F1925" s="12" t="str">
        <f t="shared" si="55"/>
        <v>ritchie simon</v>
      </c>
      <c r="G1925" s="9">
        <v>721</v>
      </c>
      <c r="H1925" s="10" t="s">
        <v>10</v>
      </c>
      <c r="I1925" s="3">
        <v>7</v>
      </c>
      <c r="J1925" s="36" t="s">
        <v>17</v>
      </c>
      <c r="K1925" s="3"/>
      <c r="L1925" s="1"/>
      <c r="M1925" s="3"/>
    </row>
    <row r="1926" spans="1:13" hidden="1" x14ac:dyDescent="0.2">
      <c r="A1926" s="1" t="s">
        <v>114</v>
      </c>
      <c r="B1926" s="4" t="s">
        <v>115</v>
      </c>
      <c r="C1926" s="9">
        <v>935314</v>
      </c>
      <c r="D1926" s="10" t="s">
        <v>628</v>
      </c>
      <c r="E1926" s="10" t="s">
        <v>629</v>
      </c>
      <c r="F1926" s="12" t="str">
        <f t="shared" si="55"/>
        <v>ritchie simon</v>
      </c>
      <c r="G1926" s="3">
        <v>721</v>
      </c>
      <c r="H1926" s="8" t="s">
        <v>10</v>
      </c>
      <c r="I1926" s="1">
        <v>1</v>
      </c>
      <c r="J1926" s="40" t="s">
        <v>62</v>
      </c>
      <c r="K1926" s="1"/>
      <c r="L1926" s="1"/>
      <c r="M1926" s="1"/>
    </row>
    <row r="1927" spans="1:13" hidden="1" x14ac:dyDescent="0.2">
      <c r="A1927" s="31" t="s">
        <v>1269</v>
      </c>
      <c r="B1927" s="32" t="s">
        <v>1249</v>
      </c>
      <c r="C1927" s="32">
        <v>935313</v>
      </c>
      <c r="D1927" s="33" t="s">
        <v>628</v>
      </c>
      <c r="E1927" s="8" t="s">
        <v>629</v>
      </c>
      <c r="F1927" s="12" t="str">
        <f t="shared" si="55"/>
        <v>ritchie simon</v>
      </c>
      <c r="G1927" s="32">
        <v>721</v>
      </c>
      <c r="H1927" s="33" t="s">
        <v>10</v>
      </c>
      <c r="I1927" s="32">
        <v>5</v>
      </c>
      <c r="J1927" s="38" t="s">
        <v>1324</v>
      </c>
      <c r="K1927" s="32"/>
      <c r="L1927" s="3"/>
      <c r="M1927" s="1"/>
    </row>
    <row r="1928" spans="1:13" hidden="1" x14ac:dyDescent="0.2">
      <c r="A1928" s="3" t="s">
        <v>98</v>
      </c>
      <c r="B1928" s="3" t="s">
        <v>98</v>
      </c>
      <c r="C1928" s="3"/>
      <c r="D1928" s="3" t="s">
        <v>630</v>
      </c>
      <c r="E1928" s="3" t="s">
        <v>287</v>
      </c>
      <c r="F1928" s="12" t="str">
        <f t="shared" si="55"/>
        <v>robind n</v>
      </c>
      <c r="G1928" s="3">
        <v>721</v>
      </c>
      <c r="H1928" s="8" t="s">
        <v>10</v>
      </c>
      <c r="I1928" s="3">
        <v>2</v>
      </c>
      <c r="J1928" s="36" t="s">
        <v>55</v>
      </c>
      <c r="K1928" s="3" t="s">
        <v>27</v>
      </c>
      <c r="L1928" s="3"/>
      <c r="M1928" s="3"/>
    </row>
    <row r="1929" spans="1:13" hidden="1" x14ac:dyDescent="0.2">
      <c r="A1929" s="3" t="s">
        <v>75</v>
      </c>
      <c r="B1929" s="3" t="s">
        <v>25</v>
      </c>
      <c r="C1929" s="3"/>
      <c r="D1929" s="3" t="s">
        <v>631</v>
      </c>
      <c r="E1929" s="3" t="s">
        <v>287</v>
      </c>
      <c r="F1929" s="12" t="str">
        <f t="shared" si="55"/>
        <v>Robins n</v>
      </c>
      <c r="G1929" s="3">
        <v>721</v>
      </c>
      <c r="H1929" s="8" t="s">
        <v>10</v>
      </c>
      <c r="I1929" s="3">
        <v>1</v>
      </c>
      <c r="J1929" s="36" t="s">
        <v>55</v>
      </c>
      <c r="K1929" s="3" t="s">
        <v>78</v>
      </c>
      <c r="L1929" s="3"/>
      <c r="M1929" s="3"/>
    </row>
    <row r="1930" spans="1:13" hidden="1" x14ac:dyDescent="0.2">
      <c r="A1930" s="3" t="s">
        <v>114</v>
      </c>
      <c r="B1930" s="19" t="s">
        <v>115</v>
      </c>
      <c r="C1930" s="3">
        <v>902908</v>
      </c>
      <c r="D1930" s="8" t="s">
        <v>632</v>
      </c>
      <c r="E1930" s="8" t="s">
        <v>318</v>
      </c>
      <c r="F1930" s="12" t="str">
        <f t="shared" si="55"/>
        <v>Robinson Chris</v>
      </c>
      <c r="G1930" s="9">
        <v>721</v>
      </c>
      <c r="H1930" s="10" t="s">
        <v>10</v>
      </c>
      <c r="I1930" s="3">
        <v>3</v>
      </c>
      <c r="J1930" s="36" t="s">
        <v>18</v>
      </c>
      <c r="K1930" s="3"/>
      <c r="L1930" s="3"/>
      <c r="M1930" s="3"/>
    </row>
    <row r="1931" spans="1:13" hidden="1" x14ac:dyDescent="0.2">
      <c r="A1931" s="3"/>
      <c r="B1931" s="19" t="s">
        <v>1225</v>
      </c>
      <c r="C1931" s="3"/>
      <c r="D1931" s="12" t="s">
        <v>633</v>
      </c>
      <c r="E1931" s="12" t="s">
        <v>77</v>
      </c>
      <c r="F1931" s="12" t="str">
        <f t="shared" si="55"/>
        <v>Rowe C</v>
      </c>
      <c r="G1931" s="3">
        <v>721</v>
      </c>
      <c r="H1931" s="8" t="s">
        <v>10</v>
      </c>
      <c r="I1931" s="18">
        <v>7</v>
      </c>
      <c r="J1931" s="39" t="s">
        <v>116</v>
      </c>
      <c r="K1931" s="3" t="s">
        <v>12</v>
      </c>
      <c r="L1931" s="3"/>
      <c r="M1931" s="3"/>
    </row>
    <row r="1932" spans="1:13" hidden="1" x14ac:dyDescent="0.2">
      <c r="A1932" s="3"/>
      <c r="B1932" s="19" t="s">
        <v>1225</v>
      </c>
      <c r="C1932" s="3"/>
      <c r="D1932" s="12" t="s">
        <v>633</v>
      </c>
      <c r="E1932" s="12" t="s">
        <v>77</v>
      </c>
      <c r="F1932" s="12" t="str">
        <f t="shared" si="55"/>
        <v>Rowe C</v>
      </c>
      <c r="G1932" s="3">
        <v>721</v>
      </c>
      <c r="H1932" s="8" t="s">
        <v>10</v>
      </c>
      <c r="I1932" s="18">
        <v>10</v>
      </c>
      <c r="J1932" s="39" t="s">
        <v>141</v>
      </c>
      <c r="K1932" s="3" t="s">
        <v>12</v>
      </c>
      <c r="L1932" s="1"/>
      <c r="M1932" s="1"/>
    </row>
    <row r="1933" spans="1:13" hidden="1" x14ac:dyDescent="0.2">
      <c r="A1933" s="3" t="s">
        <v>13</v>
      </c>
      <c r="B1933" s="19" t="s">
        <v>14</v>
      </c>
      <c r="C1933" s="6">
        <v>1005030</v>
      </c>
      <c r="D1933" s="7" t="s">
        <v>634</v>
      </c>
      <c r="E1933" s="7" t="s">
        <v>59</v>
      </c>
      <c r="F1933" s="12" t="str">
        <f t="shared" si="55"/>
        <v>Rundell Matthew</v>
      </c>
      <c r="G1933" s="6">
        <v>721</v>
      </c>
      <c r="H1933" s="3" t="s">
        <v>10</v>
      </c>
      <c r="I1933" s="6">
        <v>4</v>
      </c>
      <c r="J1933" s="36" t="s">
        <v>17</v>
      </c>
      <c r="K1933" s="3"/>
      <c r="L1933" s="3"/>
      <c r="M1933" s="1"/>
    </row>
    <row r="1934" spans="1:13" hidden="1" x14ac:dyDescent="0.2">
      <c r="A1934" s="3"/>
      <c r="B1934" s="19" t="s">
        <v>1225</v>
      </c>
      <c r="C1934" s="3"/>
      <c r="D1934" s="12" t="s">
        <v>635</v>
      </c>
      <c r="E1934" s="12" t="s">
        <v>636</v>
      </c>
      <c r="F1934" s="12" t="str">
        <f t="shared" si="55"/>
        <v>Salan D.</v>
      </c>
      <c r="G1934" s="6">
        <v>721</v>
      </c>
      <c r="H1934" s="7" t="s">
        <v>10</v>
      </c>
      <c r="I1934" s="18">
        <v>2</v>
      </c>
      <c r="J1934" s="39" t="s">
        <v>211</v>
      </c>
      <c r="K1934" s="3" t="s">
        <v>12</v>
      </c>
      <c r="L1934" s="3"/>
      <c r="M1934" s="3"/>
    </row>
    <row r="1935" spans="1:13" hidden="1" x14ac:dyDescent="0.2">
      <c r="A1935" s="3" t="s">
        <v>19</v>
      </c>
      <c r="B1935" s="19" t="s">
        <v>14</v>
      </c>
      <c r="C1935" s="3">
        <v>8462</v>
      </c>
      <c r="D1935" s="8" t="s">
        <v>637</v>
      </c>
      <c r="E1935" s="8" t="s">
        <v>638</v>
      </c>
      <c r="F1935" s="12" t="str">
        <f t="shared" si="55"/>
        <v>Salvatico Paul E</v>
      </c>
      <c r="G1935" s="9">
        <v>721</v>
      </c>
      <c r="H1935" s="10" t="s">
        <v>10</v>
      </c>
      <c r="I1935" s="3">
        <v>1</v>
      </c>
      <c r="J1935" s="36" t="s">
        <v>35</v>
      </c>
      <c r="K1935" s="3"/>
      <c r="L1935" s="3"/>
      <c r="M1935" s="1"/>
    </row>
    <row r="1936" spans="1:13" hidden="1" x14ac:dyDescent="0.2">
      <c r="A1936" s="3"/>
      <c r="B1936" s="19" t="s">
        <v>1225</v>
      </c>
      <c r="C1936" s="3"/>
      <c r="D1936" s="12" t="s">
        <v>639</v>
      </c>
      <c r="E1936" s="12" t="s">
        <v>640</v>
      </c>
      <c r="F1936" s="12" t="str">
        <f t="shared" si="55"/>
        <v>Samarakkod Ancoka</v>
      </c>
      <c r="G1936" s="3">
        <v>721</v>
      </c>
      <c r="H1936" s="8" t="s">
        <v>10</v>
      </c>
      <c r="I1936" s="18">
        <v>3</v>
      </c>
      <c r="J1936" s="39" t="s">
        <v>82</v>
      </c>
      <c r="K1936" s="3" t="s">
        <v>12</v>
      </c>
      <c r="L1936" s="3"/>
      <c r="M1936" s="3"/>
    </row>
    <row r="1937" spans="1:13" hidden="1" x14ac:dyDescent="0.2">
      <c r="A1937" s="3" t="s">
        <v>25</v>
      </c>
      <c r="B1937" s="3" t="s">
        <v>25</v>
      </c>
      <c r="C1937" s="3"/>
      <c r="D1937" s="3" t="s">
        <v>641</v>
      </c>
      <c r="E1937" s="3" t="s">
        <v>642</v>
      </c>
      <c r="F1937" s="12" t="str">
        <f t="shared" si="55"/>
        <v>Scardamaglia Phil</v>
      </c>
      <c r="G1937" s="3">
        <v>721</v>
      </c>
      <c r="H1937" s="8" t="s">
        <v>10</v>
      </c>
      <c r="I1937" s="3">
        <v>1</v>
      </c>
      <c r="J1937" s="36" t="s">
        <v>68</v>
      </c>
      <c r="K1937" s="3"/>
      <c r="L1937" s="3"/>
      <c r="M1937" s="3"/>
    </row>
    <row r="1938" spans="1:13" hidden="1" x14ac:dyDescent="0.2">
      <c r="A1938" s="3" t="s">
        <v>110</v>
      </c>
      <c r="B1938" s="19" t="s">
        <v>14</v>
      </c>
      <c r="C1938" s="3"/>
      <c r="D1938" s="3" t="s">
        <v>641</v>
      </c>
      <c r="E1938" s="3" t="s">
        <v>642</v>
      </c>
      <c r="F1938" s="12" t="str">
        <f t="shared" si="55"/>
        <v>Scardamaglia Phil</v>
      </c>
      <c r="G1938" s="3">
        <v>721</v>
      </c>
      <c r="H1938" s="8" t="s">
        <v>10</v>
      </c>
      <c r="I1938" s="3">
        <v>1</v>
      </c>
      <c r="J1938" s="36" t="s">
        <v>11</v>
      </c>
      <c r="K1938" s="3"/>
      <c r="L1938" s="3"/>
      <c r="M1938" s="1"/>
    </row>
    <row r="1939" spans="1:13" hidden="1" x14ac:dyDescent="0.2">
      <c r="A1939" s="3" t="s">
        <v>75</v>
      </c>
      <c r="B1939" s="3" t="s">
        <v>25</v>
      </c>
      <c r="C1939" s="3"/>
      <c r="D1939" s="3" t="s">
        <v>140</v>
      </c>
      <c r="E1939" s="3" t="s">
        <v>483</v>
      </c>
      <c r="F1939" s="12" t="str">
        <f t="shared" si="55"/>
        <v>Scott Colin</v>
      </c>
      <c r="G1939" s="9">
        <v>721</v>
      </c>
      <c r="H1939" s="10" t="s">
        <v>10</v>
      </c>
      <c r="I1939" s="3">
        <v>1</v>
      </c>
      <c r="J1939" s="36" t="s">
        <v>55</v>
      </c>
      <c r="K1939" s="3" t="s">
        <v>78</v>
      </c>
      <c r="L1939" s="3"/>
      <c r="M1939" s="3"/>
    </row>
    <row r="1940" spans="1:13" hidden="1" x14ac:dyDescent="0.2">
      <c r="A1940" s="3" t="s">
        <v>25</v>
      </c>
      <c r="B1940" s="3" t="s">
        <v>25</v>
      </c>
      <c r="C1940" s="3"/>
      <c r="D1940" s="3" t="s">
        <v>140</v>
      </c>
      <c r="E1940" s="3" t="s">
        <v>483</v>
      </c>
      <c r="F1940" s="12" t="str">
        <f t="shared" si="55"/>
        <v>Scott Colin</v>
      </c>
      <c r="G1940" s="3">
        <v>721</v>
      </c>
      <c r="H1940" s="8" t="s">
        <v>10</v>
      </c>
      <c r="I1940" s="3">
        <v>1</v>
      </c>
      <c r="J1940" s="36" t="s">
        <v>68</v>
      </c>
      <c r="K1940" s="3"/>
      <c r="L1940" s="3"/>
      <c r="M1940" s="3"/>
    </row>
    <row r="1941" spans="1:13" hidden="1" x14ac:dyDescent="0.2">
      <c r="A1941" s="3" t="s">
        <v>14</v>
      </c>
      <c r="B1941" s="3" t="s">
        <v>14</v>
      </c>
      <c r="C1941" s="3"/>
      <c r="D1941" s="3" t="s">
        <v>140</v>
      </c>
      <c r="E1941" s="3" t="s">
        <v>483</v>
      </c>
      <c r="F1941" s="12" t="str">
        <f t="shared" si="55"/>
        <v>Scott Colin</v>
      </c>
      <c r="G1941" s="3">
        <v>721</v>
      </c>
      <c r="H1941" s="8" t="s">
        <v>10</v>
      </c>
      <c r="I1941" s="3">
        <v>2</v>
      </c>
      <c r="J1941" s="36" t="s">
        <v>68</v>
      </c>
      <c r="K1941" s="3" t="s">
        <v>27</v>
      </c>
      <c r="L1941" s="3"/>
      <c r="M1941" s="3"/>
    </row>
    <row r="1942" spans="1:13" x14ac:dyDescent="0.2">
      <c r="A1942" s="3"/>
      <c r="B1942" s="19" t="s">
        <v>25</v>
      </c>
      <c r="C1942" s="6">
        <v>572766</v>
      </c>
      <c r="D1942" s="3" t="s">
        <v>492</v>
      </c>
      <c r="E1942" s="3" t="s">
        <v>493</v>
      </c>
      <c r="F1942" s="12" t="str">
        <f t="shared" si="55"/>
        <v>Maharaj Nigel</v>
      </c>
      <c r="G1942" s="3">
        <v>721</v>
      </c>
      <c r="H1942" s="8" t="s">
        <v>10</v>
      </c>
      <c r="I1942" s="3">
        <v>8</v>
      </c>
      <c r="J1942" s="36" t="s">
        <v>26</v>
      </c>
      <c r="K1942" s="3" t="s">
        <v>27</v>
      </c>
      <c r="L1942" s="3"/>
      <c r="M1942" s="1"/>
    </row>
    <row r="1943" spans="1:13" hidden="1" x14ac:dyDescent="0.2">
      <c r="A1943" s="3" t="s">
        <v>14</v>
      </c>
      <c r="B1943" s="3" t="s">
        <v>14</v>
      </c>
      <c r="C1943" s="3"/>
      <c r="D1943" s="3" t="s">
        <v>140</v>
      </c>
      <c r="E1943" s="3" t="s">
        <v>483</v>
      </c>
      <c r="F1943" s="12" t="str">
        <f t="shared" si="55"/>
        <v>Scott Colin</v>
      </c>
      <c r="G1943" s="3">
        <v>721</v>
      </c>
      <c r="H1943" s="8" t="s">
        <v>10</v>
      </c>
      <c r="I1943" s="3">
        <v>1</v>
      </c>
      <c r="J1943" s="36" t="s">
        <v>24</v>
      </c>
      <c r="K1943" s="3"/>
      <c r="L1943" s="3"/>
      <c r="M1943" s="1"/>
    </row>
    <row r="1944" spans="1:13" hidden="1" x14ac:dyDescent="0.2">
      <c r="A1944" s="3" t="s">
        <v>75</v>
      </c>
      <c r="B1944" s="3" t="s">
        <v>25</v>
      </c>
      <c r="C1944" s="3"/>
      <c r="D1944" s="3" t="s">
        <v>140</v>
      </c>
      <c r="E1944" s="3" t="s">
        <v>170</v>
      </c>
      <c r="F1944" s="12" t="str">
        <f t="shared" si="55"/>
        <v>Scott David</v>
      </c>
      <c r="G1944" s="3">
        <v>721</v>
      </c>
      <c r="H1944" s="8" t="s">
        <v>10</v>
      </c>
      <c r="I1944" s="3">
        <v>1</v>
      </c>
      <c r="J1944" s="36" t="s">
        <v>55</v>
      </c>
      <c r="K1944" s="3" t="s">
        <v>78</v>
      </c>
      <c r="L1944" s="3"/>
      <c r="M1944" s="3"/>
    </row>
    <row r="1945" spans="1:13" hidden="1" x14ac:dyDescent="0.2">
      <c r="A1945" s="3" t="s">
        <v>98</v>
      </c>
      <c r="B1945" s="3" t="s">
        <v>98</v>
      </c>
      <c r="C1945" s="3"/>
      <c r="D1945" s="3" t="s">
        <v>140</v>
      </c>
      <c r="E1945" s="3" t="s">
        <v>170</v>
      </c>
      <c r="F1945" s="12" t="str">
        <f t="shared" si="55"/>
        <v>Scott David</v>
      </c>
      <c r="G1945" s="3">
        <v>721</v>
      </c>
      <c r="H1945" s="8" t="s">
        <v>10</v>
      </c>
      <c r="I1945" s="3">
        <v>10</v>
      </c>
      <c r="J1945" s="36" t="s">
        <v>55</v>
      </c>
      <c r="K1945" s="3" t="s">
        <v>27</v>
      </c>
      <c r="L1945" s="3"/>
      <c r="M1945" s="3"/>
    </row>
    <row r="1946" spans="1:13" hidden="1" x14ac:dyDescent="0.2">
      <c r="A1946" s="3" t="s">
        <v>44</v>
      </c>
      <c r="B1946" s="19" t="s">
        <v>104</v>
      </c>
      <c r="C1946" s="3"/>
      <c r="D1946" s="3" t="s">
        <v>140</v>
      </c>
      <c r="E1946" s="3" t="s">
        <v>170</v>
      </c>
      <c r="F1946" s="12" t="str">
        <f t="shared" si="55"/>
        <v>Scott David</v>
      </c>
      <c r="G1946" s="3">
        <v>721</v>
      </c>
      <c r="H1946" s="8" t="s">
        <v>10</v>
      </c>
      <c r="I1946" s="3">
        <v>2</v>
      </c>
      <c r="J1946" s="36" t="s">
        <v>55</v>
      </c>
      <c r="K1946" s="3" t="s">
        <v>27</v>
      </c>
      <c r="L1946" s="3"/>
      <c r="M1946" s="3"/>
    </row>
    <row r="1947" spans="1:13" hidden="1" x14ac:dyDescent="0.2">
      <c r="A1947" s="3" t="s">
        <v>25</v>
      </c>
      <c r="B1947" s="3" t="s">
        <v>25</v>
      </c>
      <c r="C1947" s="3"/>
      <c r="D1947" s="3" t="s">
        <v>140</v>
      </c>
      <c r="E1947" s="3" t="s">
        <v>170</v>
      </c>
      <c r="F1947" s="12" t="str">
        <f t="shared" ref="F1947:F2010" si="56">D1947&amp;" "&amp;E1947</f>
        <v>Scott David</v>
      </c>
      <c r="G1947" s="9">
        <v>721</v>
      </c>
      <c r="H1947" s="10" t="s">
        <v>10</v>
      </c>
      <c r="I1947" s="3">
        <v>1</v>
      </c>
      <c r="J1947" s="36" t="s">
        <v>68</v>
      </c>
      <c r="K1947" s="3"/>
      <c r="L1947" s="3"/>
      <c r="M1947" s="3"/>
    </row>
    <row r="1948" spans="1:13" hidden="1" x14ac:dyDescent="0.2">
      <c r="A1948" s="3" t="s">
        <v>14</v>
      </c>
      <c r="B1948" s="3" t="s">
        <v>14</v>
      </c>
      <c r="C1948" s="3"/>
      <c r="D1948" s="3" t="s">
        <v>140</v>
      </c>
      <c r="E1948" s="3" t="s">
        <v>170</v>
      </c>
      <c r="F1948" s="12" t="str">
        <f t="shared" si="56"/>
        <v>Scott David</v>
      </c>
      <c r="G1948" s="3">
        <v>721</v>
      </c>
      <c r="H1948" s="8" t="s">
        <v>10</v>
      </c>
      <c r="I1948" s="3">
        <v>7</v>
      </c>
      <c r="J1948" s="36" t="s">
        <v>68</v>
      </c>
      <c r="K1948" s="3" t="s">
        <v>27</v>
      </c>
      <c r="L1948" s="3"/>
      <c r="M1948" s="1"/>
    </row>
    <row r="1949" spans="1:13" hidden="1" x14ac:dyDescent="0.2">
      <c r="A1949" s="3" t="s">
        <v>44</v>
      </c>
      <c r="B1949" s="19" t="s">
        <v>104</v>
      </c>
      <c r="C1949" s="3"/>
      <c r="D1949" s="3" t="s">
        <v>140</v>
      </c>
      <c r="E1949" s="3" t="s">
        <v>170</v>
      </c>
      <c r="F1949" s="12" t="str">
        <f t="shared" si="56"/>
        <v>Scott David</v>
      </c>
      <c r="G1949" s="3">
        <v>721</v>
      </c>
      <c r="H1949" s="8" t="s">
        <v>10</v>
      </c>
      <c r="I1949" s="3">
        <v>1</v>
      </c>
      <c r="J1949" s="36" t="s">
        <v>68</v>
      </c>
      <c r="K1949" s="3" t="s">
        <v>27</v>
      </c>
      <c r="L1949" s="3"/>
      <c r="M1949" s="1"/>
    </row>
    <row r="1950" spans="1:13" x14ac:dyDescent="0.2">
      <c r="A1950" s="3"/>
      <c r="B1950" s="19" t="s">
        <v>25</v>
      </c>
      <c r="C1950" s="3"/>
      <c r="D1950" s="3" t="s">
        <v>518</v>
      </c>
      <c r="E1950" s="3" t="s">
        <v>340</v>
      </c>
      <c r="F1950" s="12" t="str">
        <f t="shared" si="56"/>
        <v>McCorkell R</v>
      </c>
      <c r="G1950" s="3">
        <v>721</v>
      </c>
      <c r="H1950" s="8" t="s">
        <v>10</v>
      </c>
      <c r="I1950" s="3">
        <v>1</v>
      </c>
      <c r="J1950" s="36" t="s">
        <v>26</v>
      </c>
      <c r="K1950" s="3" t="s">
        <v>27</v>
      </c>
      <c r="L1950" s="3"/>
      <c r="M1950" s="3"/>
    </row>
    <row r="1951" spans="1:13" x14ac:dyDescent="0.2">
      <c r="A1951" s="3"/>
      <c r="B1951" s="19" t="s">
        <v>25</v>
      </c>
      <c r="C1951" s="3"/>
      <c r="D1951" s="3" t="s">
        <v>519</v>
      </c>
      <c r="E1951" s="3" t="s">
        <v>520</v>
      </c>
      <c r="F1951" s="12" t="str">
        <f t="shared" si="56"/>
        <v>McDonald Ian</v>
      </c>
      <c r="G1951" s="3">
        <v>721</v>
      </c>
      <c r="H1951" s="8" t="s">
        <v>10</v>
      </c>
      <c r="I1951" s="3">
        <v>1</v>
      </c>
      <c r="J1951" s="36" t="s">
        <v>26</v>
      </c>
      <c r="K1951" s="3" t="s">
        <v>27</v>
      </c>
      <c r="L1951" s="3"/>
      <c r="M1951" s="3"/>
    </row>
    <row r="1952" spans="1:13" hidden="1" x14ac:dyDescent="0.2">
      <c r="A1952" s="3" t="s">
        <v>14</v>
      </c>
      <c r="B1952" s="3" t="s">
        <v>14</v>
      </c>
      <c r="C1952" s="3"/>
      <c r="D1952" s="3" t="s">
        <v>140</v>
      </c>
      <c r="E1952" s="3" t="s">
        <v>223</v>
      </c>
      <c r="F1952" s="12" t="str">
        <f t="shared" si="56"/>
        <v>Scott P</v>
      </c>
      <c r="G1952" s="3">
        <v>721</v>
      </c>
      <c r="H1952" s="8" t="s">
        <v>10</v>
      </c>
      <c r="I1952" s="3">
        <v>2</v>
      </c>
      <c r="J1952" s="36" t="s">
        <v>68</v>
      </c>
      <c r="K1952" s="3" t="s">
        <v>27</v>
      </c>
      <c r="L1952" s="3"/>
      <c r="M1952" s="1"/>
    </row>
    <row r="1953" spans="1:13" x14ac:dyDescent="0.2">
      <c r="A1953" s="3"/>
      <c r="B1953" s="19" t="s">
        <v>25</v>
      </c>
      <c r="C1953" s="3"/>
      <c r="D1953" s="3" t="s">
        <v>522</v>
      </c>
      <c r="E1953" s="3" t="s">
        <v>223</v>
      </c>
      <c r="F1953" s="12" t="str">
        <f t="shared" si="56"/>
        <v>McKean P</v>
      </c>
      <c r="G1953" s="9">
        <v>721</v>
      </c>
      <c r="H1953" s="10" t="s">
        <v>10</v>
      </c>
      <c r="I1953" s="3">
        <v>3</v>
      </c>
      <c r="J1953" s="36" t="s">
        <v>26</v>
      </c>
      <c r="K1953" s="3" t="s">
        <v>27</v>
      </c>
      <c r="L1953" s="3"/>
      <c r="M1953" s="1"/>
    </row>
    <row r="1954" spans="1:13" hidden="1" x14ac:dyDescent="0.2">
      <c r="A1954" s="3" t="s">
        <v>25</v>
      </c>
      <c r="B1954" s="3" t="s">
        <v>25</v>
      </c>
      <c r="C1954" s="3"/>
      <c r="D1954" s="3" t="s">
        <v>140</v>
      </c>
      <c r="E1954" s="3" t="s">
        <v>263</v>
      </c>
      <c r="F1954" s="12" t="str">
        <f t="shared" si="56"/>
        <v>Scott Peter</v>
      </c>
      <c r="G1954" s="3">
        <v>721</v>
      </c>
      <c r="H1954" s="8" t="s">
        <v>10</v>
      </c>
      <c r="I1954" s="3">
        <v>2</v>
      </c>
      <c r="J1954" s="36" t="s">
        <v>68</v>
      </c>
      <c r="K1954" s="3"/>
      <c r="L1954" s="3"/>
      <c r="M1954" s="3"/>
    </row>
    <row r="1955" spans="1:13" hidden="1" x14ac:dyDescent="0.2">
      <c r="A1955" s="3" t="s">
        <v>25</v>
      </c>
      <c r="B1955" s="3" t="s">
        <v>25</v>
      </c>
      <c r="C1955" s="3"/>
      <c r="D1955" s="3" t="s">
        <v>140</v>
      </c>
      <c r="E1955" s="3" t="s">
        <v>193</v>
      </c>
      <c r="F1955" s="12" t="str">
        <f t="shared" si="56"/>
        <v>Scott Sam</v>
      </c>
      <c r="G1955" s="3">
        <v>721</v>
      </c>
      <c r="H1955" s="8" t="s">
        <v>10</v>
      </c>
      <c r="I1955" s="3">
        <v>2</v>
      </c>
      <c r="J1955" s="36" t="s">
        <v>68</v>
      </c>
      <c r="K1955" s="3"/>
      <c r="L1955" s="3"/>
      <c r="M1955" s="3"/>
    </row>
    <row r="1956" spans="1:13" hidden="1" x14ac:dyDescent="0.2">
      <c r="A1956" s="3" t="s">
        <v>14</v>
      </c>
      <c r="B1956" s="3" t="s">
        <v>14</v>
      </c>
      <c r="C1956" s="3"/>
      <c r="D1956" s="3" t="s">
        <v>140</v>
      </c>
      <c r="E1956" s="3" t="s">
        <v>193</v>
      </c>
      <c r="F1956" s="12" t="str">
        <f t="shared" si="56"/>
        <v>Scott Sam</v>
      </c>
      <c r="G1956" s="3">
        <v>721</v>
      </c>
      <c r="H1956" s="8" t="s">
        <v>10</v>
      </c>
      <c r="I1956" s="3">
        <v>2</v>
      </c>
      <c r="J1956" s="36" t="s">
        <v>68</v>
      </c>
      <c r="K1956" s="3" t="s">
        <v>27</v>
      </c>
      <c r="L1956" s="1"/>
      <c r="M1956" s="3"/>
    </row>
    <row r="1957" spans="1:13" hidden="1" x14ac:dyDescent="0.2">
      <c r="A1957" s="3" t="s">
        <v>44</v>
      </c>
      <c r="B1957" s="19" t="s">
        <v>104</v>
      </c>
      <c r="C1957" s="3"/>
      <c r="D1957" s="3" t="s">
        <v>140</v>
      </c>
      <c r="E1957" s="3" t="s">
        <v>193</v>
      </c>
      <c r="F1957" s="12" t="str">
        <f t="shared" si="56"/>
        <v>Scott Sam</v>
      </c>
      <c r="G1957" s="9">
        <v>721</v>
      </c>
      <c r="H1957" s="10" t="s">
        <v>10</v>
      </c>
      <c r="I1957" s="3">
        <v>5</v>
      </c>
      <c r="J1957" s="36" t="s">
        <v>68</v>
      </c>
      <c r="K1957" s="3" t="s">
        <v>27</v>
      </c>
      <c r="L1957" s="3"/>
      <c r="M1957" s="3"/>
    </row>
    <row r="1958" spans="1:13" hidden="1" x14ac:dyDescent="0.2">
      <c r="A1958" s="3" t="s">
        <v>75</v>
      </c>
      <c r="B1958" s="3" t="s">
        <v>25</v>
      </c>
      <c r="C1958" s="3">
        <v>601658</v>
      </c>
      <c r="D1958" s="3" t="s">
        <v>140</v>
      </c>
      <c r="E1958" s="3" t="s">
        <v>443</v>
      </c>
      <c r="F1958" s="12" t="str">
        <f t="shared" si="56"/>
        <v>Scott Tom</v>
      </c>
      <c r="G1958" s="9">
        <v>721</v>
      </c>
      <c r="H1958" s="10" t="s">
        <v>10</v>
      </c>
      <c r="I1958" s="3">
        <v>8</v>
      </c>
      <c r="J1958" s="36" t="s">
        <v>55</v>
      </c>
      <c r="K1958" s="3" t="s">
        <v>78</v>
      </c>
      <c r="L1958" s="3"/>
      <c r="M1958" s="3"/>
    </row>
    <row r="1959" spans="1:13" hidden="1" x14ac:dyDescent="0.2">
      <c r="A1959" s="3" t="s">
        <v>25</v>
      </c>
      <c r="B1959" s="3" t="s">
        <v>25</v>
      </c>
      <c r="C1959" s="3">
        <v>601658</v>
      </c>
      <c r="D1959" s="3" t="s">
        <v>140</v>
      </c>
      <c r="E1959" s="3" t="s">
        <v>443</v>
      </c>
      <c r="F1959" s="12" t="str">
        <f t="shared" si="56"/>
        <v>Scott Tom</v>
      </c>
      <c r="G1959" s="3">
        <v>721</v>
      </c>
      <c r="H1959" s="8" t="s">
        <v>10</v>
      </c>
      <c r="I1959" s="3">
        <v>3</v>
      </c>
      <c r="J1959" s="36" t="s">
        <v>68</v>
      </c>
      <c r="K1959" s="3"/>
      <c r="L1959" s="3"/>
      <c r="M1959" s="3"/>
    </row>
    <row r="1960" spans="1:13" hidden="1" x14ac:dyDescent="0.2">
      <c r="A1960" s="3" t="s">
        <v>44</v>
      </c>
      <c r="B1960" s="19" t="s">
        <v>104</v>
      </c>
      <c r="C1960" s="3">
        <v>601658</v>
      </c>
      <c r="D1960" s="3" t="s">
        <v>140</v>
      </c>
      <c r="E1960" s="3" t="s">
        <v>443</v>
      </c>
      <c r="F1960" s="12" t="str">
        <f t="shared" si="56"/>
        <v>Scott Tom</v>
      </c>
      <c r="G1960" s="9">
        <v>721</v>
      </c>
      <c r="H1960" s="10" t="s">
        <v>10</v>
      </c>
      <c r="I1960" s="3">
        <v>1</v>
      </c>
      <c r="J1960" s="36" t="s">
        <v>68</v>
      </c>
      <c r="K1960" s="3" t="s">
        <v>27</v>
      </c>
      <c r="L1960" s="1"/>
      <c r="M1960" s="3"/>
    </row>
    <row r="1961" spans="1:13" hidden="1" x14ac:dyDescent="0.2">
      <c r="A1961" s="3" t="s">
        <v>37</v>
      </c>
      <c r="B1961" s="3" t="s">
        <v>103</v>
      </c>
      <c r="C1961" s="3">
        <v>601658</v>
      </c>
      <c r="D1961" s="3" t="s">
        <v>140</v>
      </c>
      <c r="E1961" s="3" t="s">
        <v>443</v>
      </c>
      <c r="F1961" s="12" t="str">
        <f t="shared" si="56"/>
        <v>Scott Tom</v>
      </c>
      <c r="G1961" s="6">
        <v>721</v>
      </c>
      <c r="H1961" s="7" t="s">
        <v>10</v>
      </c>
      <c r="I1961" s="3">
        <v>1</v>
      </c>
      <c r="J1961" s="36" t="s">
        <v>68</v>
      </c>
      <c r="K1961" s="3" t="s">
        <v>27</v>
      </c>
      <c r="L1961" s="1"/>
      <c r="M1961" s="1"/>
    </row>
    <row r="1962" spans="1:13" hidden="1" x14ac:dyDescent="0.2">
      <c r="A1962" s="19" t="s">
        <v>51</v>
      </c>
      <c r="B1962" s="1" t="s">
        <v>1225</v>
      </c>
      <c r="C1962" s="3">
        <v>601658</v>
      </c>
      <c r="D1962" s="3" t="s">
        <v>140</v>
      </c>
      <c r="E1962" s="3" t="s">
        <v>443</v>
      </c>
      <c r="F1962" s="12" t="str">
        <f t="shared" si="56"/>
        <v>Scott Tom</v>
      </c>
      <c r="G1962" s="3">
        <v>721</v>
      </c>
      <c r="H1962" s="8" t="s">
        <v>10</v>
      </c>
      <c r="I1962" s="3">
        <v>6</v>
      </c>
      <c r="J1962" s="36" t="s">
        <v>68</v>
      </c>
      <c r="K1962" s="3"/>
      <c r="L1962" s="3"/>
      <c r="M1962" s="3"/>
    </row>
    <row r="1963" spans="1:13" x14ac:dyDescent="0.2">
      <c r="A1963" s="3"/>
      <c r="B1963" s="19" t="s">
        <v>25</v>
      </c>
      <c r="C1963" s="3">
        <v>572773</v>
      </c>
      <c r="D1963" s="3" t="s">
        <v>537</v>
      </c>
      <c r="E1963" s="3" t="s">
        <v>170</v>
      </c>
      <c r="F1963" s="12" t="str">
        <f t="shared" si="56"/>
        <v>Mitchell David</v>
      </c>
      <c r="G1963" s="3">
        <v>721</v>
      </c>
      <c r="H1963" s="8" t="s">
        <v>10</v>
      </c>
      <c r="I1963" s="3">
        <v>1</v>
      </c>
      <c r="J1963" s="36" t="s">
        <v>26</v>
      </c>
      <c r="K1963" s="3" t="s">
        <v>27</v>
      </c>
      <c r="L1963" s="3"/>
      <c r="M1963" s="3"/>
    </row>
    <row r="1964" spans="1:13" hidden="1" x14ac:dyDescent="0.2">
      <c r="A1964" s="3" t="s">
        <v>40</v>
      </c>
      <c r="B1964" s="19" t="s">
        <v>1225</v>
      </c>
      <c r="C1964" s="3">
        <v>601658</v>
      </c>
      <c r="D1964" s="8" t="s">
        <v>140</v>
      </c>
      <c r="E1964" s="8" t="s">
        <v>443</v>
      </c>
      <c r="F1964" s="12" t="str">
        <f t="shared" si="56"/>
        <v>Scott Tom</v>
      </c>
      <c r="G1964" s="3">
        <v>721</v>
      </c>
      <c r="H1964" s="8" t="s">
        <v>10</v>
      </c>
      <c r="I1964" s="3">
        <v>5</v>
      </c>
      <c r="J1964" s="36" t="s">
        <v>28</v>
      </c>
      <c r="K1964" s="3"/>
      <c r="L1964" s="3"/>
      <c r="M1964" s="3"/>
    </row>
    <row r="1965" spans="1:13" hidden="1" x14ac:dyDescent="0.2">
      <c r="A1965" s="3" t="s">
        <v>45</v>
      </c>
      <c r="B1965" s="19" t="s">
        <v>104</v>
      </c>
      <c r="C1965" s="3">
        <v>601658</v>
      </c>
      <c r="D1965" s="8" t="s">
        <v>140</v>
      </c>
      <c r="E1965" s="8" t="s">
        <v>443</v>
      </c>
      <c r="F1965" s="12" t="str">
        <f t="shared" si="56"/>
        <v>Scott Tom</v>
      </c>
      <c r="G1965" s="6">
        <v>721</v>
      </c>
      <c r="H1965" s="3" t="s">
        <v>10</v>
      </c>
      <c r="I1965" s="3">
        <v>1</v>
      </c>
      <c r="J1965" s="36" t="s">
        <v>35</v>
      </c>
      <c r="K1965" s="3"/>
      <c r="L1965" s="3"/>
      <c r="M1965" s="3"/>
    </row>
    <row r="1966" spans="1:13" hidden="1" x14ac:dyDescent="0.2">
      <c r="A1966" s="3" t="s">
        <v>36</v>
      </c>
      <c r="B1966" s="3" t="s">
        <v>103</v>
      </c>
      <c r="C1966" s="3">
        <v>601658</v>
      </c>
      <c r="D1966" s="8" t="s">
        <v>140</v>
      </c>
      <c r="E1966" s="8" t="s">
        <v>443</v>
      </c>
      <c r="F1966" s="12" t="str">
        <f t="shared" si="56"/>
        <v>Scott Tom</v>
      </c>
      <c r="G1966" s="3">
        <v>721</v>
      </c>
      <c r="H1966" s="8" t="s">
        <v>10</v>
      </c>
      <c r="I1966" s="3">
        <v>7</v>
      </c>
      <c r="J1966" s="36" t="s">
        <v>35</v>
      </c>
      <c r="K1966" s="3"/>
      <c r="L1966" s="3"/>
      <c r="M1966" s="3"/>
    </row>
    <row r="1967" spans="1:13" hidden="1" x14ac:dyDescent="0.2">
      <c r="A1967" s="3" t="s">
        <v>13</v>
      </c>
      <c r="B1967" s="19" t="s">
        <v>14</v>
      </c>
      <c r="C1967" s="3">
        <v>601658</v>
      </c>
      <c r="D1967" s="10" t="s">
        <v>140</v>
      </c>
      <c r="E1967" s="10" t="s">
        <v>443</v>
      </c>
      <c r="F1967" s="12" t="str">
        <f t="shared" si="56"/>
        <v>Scott Tom</v>
      </c>
      <c r="G1967" s="3">
        <v>721</v>
      </c>
      <c r="H1967" s="8" t="s">
        <v>10</v>
      </c>
      <c r="I1967" s="9">
        <v>2</v>
      </c>
      <c r="J1967" s="37" t="s">
        <v>18</v>
      </c>
      <c r="K1967" s="3"/>
      <c r="L1967" s="3"/>
      <c r="M1967" s="3"/>
    </row>
    <row r="1968" spans="1:13" hidden="1" x14ac:dyDescent="0.2">
      <c r="A1968" s="3" t="s">
        <v>44</v>
      </c>
      <c r="B1968" s="19" t="s">
        <v>104</v>
      </c>
      <c r="C1968" s="3"/>
      <c r="D1968" s="3" t="s">
        <v>643</v>
      </c>
      <c r="E1968" s="3" t="s">
        <v>597</v>
      </c>
      <c r="F1968" s="12" t="str">
        <f t="shared" si="56"/>
        <v>Seca Don</v>
      </c>
      <c r="G1968" s="3">
        <v>721</v>
      </c>
      <c r="H1968" s="8" t="s">
        <v>10</v>
      </c>
      <c r="I1968" s="3">
        <v>1</v>
      </c>
      <c r="J1968" s="36" t="s">
        <v>68</v>
      </c>
      <c r="K1968" s="3" t="s">
        <v>27</v>
      </c>
      <c r="L1968" s="3"/>
      <c r="M1968" s="3"/>
    </row>
    <row r="1969" spans="1:13" hidden="1" x14ac:dyDescent="0.2">
      <c r="A1969" s="3"/>
      <c r="B1969" s="19" t="s">
        <v>104</v>
      </c>
      <c r="C1969" s="3"/>
      <c r="D1969" s="3" t="s">
        <v>643</v>
      </c>
      <c r="E1969" s="3" t="s">
        <v>597</v>
      </c>
      <c r="F1969" s="12" t="str">
        <f t="shared" si="56"/>
        <v>Seca Don</v>
      </c>
      <c r="G1969" s="3">
        <v>721</v>
      </c>
      <c r="H1969" s="8" t="s">
        <v>10</v>
      </c>
      <c r="I1969" s="3">
        <v>1</v>
      </c>
      <c r="J1969" s="36" t="s">
        <v>11</v>
      </c>
      <c r="K1969" s="3" t="s">
        <v>27</v>
      </c>
      <c r="L1969" s="15"/>
      <c r="M1969" s="3"/>
    </row>
    <row r="1970" spans="1:13" hidden="1" x14ac:dyDescent="0.2">
      <c r="A1970" s="3" t="s">
        <v>44</v>
      </c>
      <c r="B1970" s="19" t="s">
        <v>104</v>
      </c>
      <c r="C1970" s="3"/>
      <c r="D1970" s="3" t="s">
        <v>644</v>
      </c>
      <c r="E1970" s="3" t="s">
        <v>61</v>
      </c>
      <c r="F1970" s="12" t="str">
        <f t="shared" si="56"/>
        <v>Seddon Paul</v>
      </c>
      <c r="G1970" s="3">
        <v>721</v>
      </c>
      <c r="H1970" s="8" t="s">
        <v>10</v>
      </c>
      <c r="I1970" s="3">
        <v>4</v>
      </c>
      <c r="J1970" s="36" t="s">
        <v>55</v>
      </c>
      <c r="K1970" s="3" t="s">
        <v>27</v>
      </c>
      <c r="L1970" s="3"/>
      <c r="M1970" s="3"/>
    </row>
    <row r="1971" spans="1:13" hidden="1" x14ac:dyDescent="0.2">
      <c r="A1971" s="3" t="s">
        <v>53</v>
      </c>
      <c r="B1971" s="3" t="s">
        <v>103</v>
      </c>
      <c r="C1971" s="3"/>
      <c r="D1971" s="3" t="s">
        <v>644</v>
      </c>
      <c r="E1971" s="3" t="s">
        <v>61</v>
      </c>
      <c r="F1971" s="12" t="str">
        <f t="shared" si="56"/>
        <v>Seddon Paul</v>
      </c>
      <c r="G1971" s="3">
        <v>721</v>
      </c>
      <c r="H1971" s="8" t="s">
        <v>10</v>
      </c>
      <c r="I1971" s="3">
        <v>2</v>
      </c>
      <c r="J1971" s="36" t="s">
        <v>55</v>
      </c>
      <c r="K1971" s="3" t="s">
        <v>27</v>
      </c>
      <c r="L1971" s="3"/>
      <c r="M1971" s="3"/>
    </row>
    <row r="1972" spans="1:13" hidden="1" x14ac:dyDescent="0.2">
      <c r="A1972" s="11" t="s">
        <v>7</v>
      </c>
      <c r="B1972" s="1" t="s">
        <v>1225</v>
      </c>
      <c r="C1972" s="1"/>
      <c r="D1972" s="12" t="s">
        <v>644</v>
      </c>
      <c r="E1972" s="12" t="s">
        <v>61</v>
      </c>
      <c r="F1972" s="12" t="str">
        <f t="shared" si="56"/>
        <v>Seddon Paul</v>
      </c>
      <c r="G1972" s="3">
        <v>721</v>
      </c>
      <c r="H1972" s="8" t="s">
        <v>10</v>
      </c>
      <c r="I1972" s="13">
        <v>1</v>
      </c>
      <c r="J1972" s="41" t="s">
        <v>52</v>
      </c>
      <c r="K1972" s="3" t="s">
        <v>12</v>
      </c>
      <c r="L1972" s="3"/>
      <c r="M1972" s="3"/>
    </row>
    <row r="1973" spans="1:13" hidden="1" x14ac:dyDescent="0.2">
      <c r="A1973" s="3"/>
      <c r="B1973" s="19" t="s">
        <v>104</v>
      </c>
      <c r="C1973" s="3"/>
      <c r="D1973" s="3" t="s">
        <v>645</v>
      </c>
      <c r="E1973" s="3" t="s">
        <v>77</v>
      </c>
      <c r="F1973" s="12" t="str">
        <f t="shared" si="56"/>
        <v>Senevirathne C</v>
      </c>
      <c r="G1973" s="3">
        <v>721</v>
      </c>
      <c r="H1973" s="8" t="s">
        <v>10</v>
      </c>
      <c r="I1973" s="3">
        <v>1</v>
      </c>
      <c r="J1973" s="36" t="s">
        <v>11</v>
      </c>
      <c r="K1973" s="3" t="s">
        <v>27</v>
      </c>
      <c r="L1973" s="3"/>
      <c r="M1973" s="3"/>
    </row>
    <row r="1974" spans="1:13" hidden="1" x14ac:dyDescent="0.2">
      <c r="A1974" s="3" t="s">
        <v>44</v>
      </c>
      <c r="B1974" s="19" t="s">
        <v>104</v>
      </c>
      <c r="C1974" s="3">
        <v>642835</v>
      </c>
      <c r="D1974" s="3" t="s">
        <v>646</v>
      </c>
      <c r="E1974" s="3" t="s">
        <v>195</v>
      </c>
      <c r="F1974" s="12" t="str">
        <f t="shared" si="56"/>
        <v>Sgarioto John</v>
      </c>
      <c r="G1974" s="6">
        <v>721</v>
      </c>
      <c r="H1974" s="3" t="s">
        <v>10</v>
      </c>
      <c r="I1974" s="3">
        <v>15</v>
      </c>
      <c r="J1974" s="36" t="s">
        <v>55</v>
      </c>
      <c r="K1974" s="3" t="s">
        <v>27</v>
      </c>
      <c r="L1974" s="3"/>
      <c r="M1974" s="3"/>
    </row>
    <row r="1975" spans="1:13" hidden="1" x14ac:dyDescent="0.2">
      <c r="A1975" s="3" t="s">
        <v>25</v>
      </c>
      <c r="B1975" s="3" t="s">
        <v>25</v>
      </c>
      <c r="C1975" s="3">
        <v>642835</v>
      </c>
      <c r="D1975" s="3" t="s">
        <v>646</v>
      </c>
      <c r="E1975" s="3" t="s">
        <v>195</v>
      </c>
      <c r="F1975" s="12" t="str">
        <f t="shared" si="56"/>
        <v>Sgarioto John</v>
      </c>
      <c r="G1975" s="3">
        <v>721</v>
      </c>
      <c r="H1975" s="8" t="s">
        <v>10</v>
      </c>
      <c r="I1975" s="3">
        <v>1</v>
      </c>
      <c r="J1975" s="36" t="s">
        <v>68</v>
      </c>
      <c r="K1975" s="3"/>
      <c r="L1975" s="3"/>
      <c r="M1975" s="3"/>
    </row>
    <row r="1976" spans="1:13" hidden="1" x14ac:dyDescent="0.2">
      <c r="A1976" s="3" t="s">
        <v>44</v>
      </c>
      <c r="B1976" s="19" t="s">
        <v>104</v>
      </c>
      <c r="C1976" s="3">
        <v>642835</v>
      </c>
      <c r="D1976" s="3" t="s">
        <v>646</v>
      </c>
      <c r="E1976" s="3" t="s">
        <v>195</v>
      </c>
      <c r="F1976" s="12" t="str">
        <f t="shared" si="56"/>
        <v>Sgarioto John</v>
      </c>
      <c r="G1976" s="3">
        <v>721</v>
      </c>
      <c r="H1976" s="8" t="s">
        <v>10</v>
      </c>
      <c r="I1976" s="3">
        <v>6</v>
      </c>
      <c r="J1976" s="36" t="s">
        <v>68</v>
      </c>
      <c r="K1976" s="3" t="s">
        <v>27</v>
      </c>
      <c r="L1976" s="3"/>
      <c r="M1976" s="3"/>
    </row>
    <row r="1977" spans="1:13" x14ac:dyDescent="0.2">
      <c r="A1977" s="3"/>
      <c r="B1977" s="19" t="s">
        <v>25</v>
      </c>
      <c r="C1977" s="3"/>
      <c r="D1977" s="3" t="s">
        <v>537</v>
      </c>
      <c r="E1977" s="3" t="s">
        <v>251</v>
      </c>
      <c r="F1977" s="12" t="str">
        <f t="shared" si="56"/>
        <v>Mitchell J</v>
      </c>
      <c r="G1977" s="9">
        <v>721</v>
      </c>
      <c r="H1977" s="10" t="s">
        <v>10</v>
      </c>
      <c r="I1977" s="3">
        <v>2</v>
      </c>
      <c r="J1977" s="36" t="s">
        <v>26</v>
      </c>
      <c r="K1977" s="3" t="s">
        <v>27</v>
      </c>
      <c r="L1977" s="3"/>
      <c r="M1977" s="3"/>
    </row>
    <row r="1978" spans="1:13" hidden="1" x14ac:dyDescent="0.2">
      <c r="A1978" s="3" t="s">
        <v>110</v>
      </c>
      <c r="B1978" s="19" t="s">
        <v>14</v>
      </c>
      <c r="C1978" s="3">
        <v>642834</v>
      </c>
      <c r="D1978" s="8" t="s">
        <v>646</v>
      </c>
      <c r="E1978" s="8" t="s">
        <v>195</v>
      </c>
      <c r="F1978" s="12" t="str">
        <f t="shared" si="56"/>
        <v>Sgarioto John</v>
      </c>
      <c r="G1978" s="3">
        <v>721</v>
      </c>
      <c r="H1978" s="8" t="s">
        <v>10</v>
      </c>
      <c r="I1978" s="3">
        <v>8</v>
      </c>
      <c r="J1978" s="36" t="s">
        <v>11</v>
      </c>
      <c r="K1978" s="3"/>
      <c r="L1978" s="3"/>
      <c r="M1978" s="3"/>
    </row>
    <row r="1979" spans="1:13" hidden="1" x14ac:dyDescent="0.2">
      <c r="A1979" s="3"/>
      <c r="B1979" s="19" t="s">
        <v>14</v>
      </c>
      <c r="C1979" s="3">
        <v>642833</v>
      </c>
      <c r="D1979" s="8" t="s">
        <v>646</v>
      </c>
      <c r="E1979" s="8" t="s">
        <v>195</v>
      </c>
      <c r="F1979" s="12" t="str">
        <f t="shared" si="56"/>
        <v>Sgarioto John</v>
      </c>
      <c r="G1979" s="9">
        <v>721</v>
      </c>
      <c r="H1979" s="10" t="s">
        <v>10</v>
      </c>
      <c r="I1979" s="3">
        <v>1</v>
      </c>
      <c r="J1979" s="39" t="s">
        <v>22</v>
      </c>
      <c r="K1979" s="3" t="s">
        <v>23</v>
      </c>
      <c r="L1979" s="3"/>
      <c r="M1979" s="3"/>
    </row>
    <row r="1980" spans="1:13" hidden="1" x14ac:dyDescent="0.2">
      <c r="A1980" s="3" t="s">
        <v>647</v>
      </c>
      <c r="B1980" s="19" t="s">
        <v>14</v>
      </c>
      <c r="C1980" s="3">
        <v>642835</v>
      </c>
      <c r="D1980" s="3" t="s">
        <v>646</v>
      </c>
      <c r="E1980" s="3" t="s">
        <v>195</v>
      </c>
      <c r="F1980" s="12" t="str">
        <f t="shared" si="56"/>
        <v>Sgarioto John</v>
      </c>
      <c r="G1980" s="6">
        <v>721</v>
      </c>
      <c r="H1980" s="7" t="s">
        <v>10</v>
      </c>
      <c r="I1980" s="8">
        <v>8</v>
      </c>
      <c r="J1980" s="36" t="s">
        <v>30</v>
      </c>
      <c r="K1980" s="3"/>
      <c r="L1980" s="3"/>
      <c r="M1980" s="3"/>
    </row>
    <row r="1981" spans="1:13" hidden="1" x14ac:dyDescent="0.2">
      <c r="A1981" s="3" t="s">
        <v>114</v>
      </c>
      <c r="B1981" s="19" t="s">
        <v>115</v>
      </c>
      <c r="C1981" s="3">
        <v>642835</v>
      </c>
      <c r="D1981" s="3" t="s">
        <v>646</v>
      </c>
      <c r="E1981" s="3" t="s">
        <v>195</v>
      </c>
      <c r="F1981" s="12" t="str">
        <f t="shared" si="56"/>
        <v>Sgarioto John</v>
      </c>
      <c r="G1981" s="9">
        <v>721</v>
      </c>
      <c r="H1981" s="10" t="s">
        <v>10</v>
      </c>
      <c r="I1981" s="3">
        <v>4</v>
      </c>
      <c r="J1981" s="36" t="s">
        <v>28</v>
      </c>
      <c r="K1981" s="3"/>
      <c r="L1981" s="1"/>
      <c r="M1981" s="1"/>
    </row>
    <row r="1982" spans="1:13" hidden="1" x14ac:dyDescent="0.2">
      <c r="A1982" s="3" t="s">
        <v>36</v>
      </c>
      <c r="B1982" s="3" t="s">
        <v>103</v>
      </c>
      <c r="C1982" s="3">
        <v>642835</v>
      </c>
      <c r="D1982" s="8" t="s">
        <v>646</v>
      </c>
      <c r="E1982" s="8" t="s">
        <v>195</v>
      </c>
      <c r="F1982" s="12" t="str">
        <f t="shared" si="56"/>
        <v>Sgarioto John</v>
      </c>
      <c r="G1982" s="9">
        <v>721</v>
      </c>
      <c r="H1982" s="10" t="s">
        <v>10</v>
      </c>
      <c r="I1982" s="3">
        <v>1</v>
      </c>
      <c r="J1982" s="36" t="s">
        <v>28</v>
      </c>
      <c r="K1982" s="3"/>
      <c r="L1982" s="3"/>
      <c r="M1982" s="1"/>
    </row>
    <row r="1983" spans="1:13" hidden="1" x14ac:dyDescent="0.2">
      <c r="A1983" s="3" t="s">
        <v>114</v>
      </c>
      <c r="B1983" s="19" t="s">
        <v>115</v>
      </c>
      <c r="C1983" s="3">
        <v>642835</v>
      </c>
      <c r="D1983" s="8" t="s">
        <v>646</v>
      </c>
      <c r="E1983" s="8" t="s">
        <v>195</v>
      </c>
      <c r="F1983" s="12" t="str">
        <f t="shared" si="56"/>
        <v>Sgarioto John</v>
      </c>
      <c r="G1983" s="3">
        <v>721</v>
      </c>
      <c r="H1983" s="8" t="s">
        <v>10</v>
      </c>
      <c r="I1983" s="3">
        <v>6</v>
      </c>
      <c r="J1983" s="36" t="s">
        <v>34</v>
      </c>
      <c r="K1983" s="3"/>
      <c r="L1983" s="3"/>
      <c r="M1983" s="1"/>
    </row>
    <row r="1984" spans="1:13" hidden="1" x14ac:dyDescent="0.2">
      <c r="A1984" s="3" t="s">
        <v>19</v>
      </c>
      <c r="B1984" s="19" t="s">
        <v>14</v>
      </c>
      <c r="C1984" s="3">
        <v>642835</v>
      </c>
      <c r="D1984" s="8" t="s">
        <v>646</v>
      </c>
      <c r="E1984" s="8" t="s">
        <v>195</v>
      </c>
      <c r="F1984" s="12" t="str">
        <f t="shared" si="56"/>
        <v>Sgarioto John</v>
      </c>
      <c r="G1984" s="3">
        <v>721</v>
      </c>
      <c r="H1984" s="8" t="s">
        <v>10</v>
      </c>
      <c r="I1984" s="3">
        <v>1</v>
      </c>
      <c r="J1984" s="36" t="s">
        <v>34</v>
      </c>
      <c r="K1984" s="3"/>
      <c r="L1984" s="3"/>
      <c r="M1984" s="1"/>
    </row>
    <row r="1985" spans="1:13" hidden="1" x14ac:dyDescent="0.2">
      <c r="A1985" s="3" t="s">
        <v>114</v>
      </c>
      <c r="B1985" s="19" t="s">
        <v>115</v>
      </c>
      <c r="C1985" s="3">
        <v>642835</v>
      </c>
      <c r="D1985" s="8" t="s">
        <v>646</v>
      </c>
      <c r="E1985" s="8" t="s">
        <v>195</v>
      </c>
      <c r="F1985" s="12" t="str">
        <f t="shared" si="56"/>
        <v>Sgarioto John</v>
      </c>
      <c r="G1985" s="3">
        <v>721</v>
      </c>
      <c r="H1985" s="8" t="s">
        <v>10</v>
      </c>
      <c r="I1985" s="3">
        <v>5</v>
      </c>
      <c r="J1985" s="36" t="s">
        <v>35</v>
      </c>
      <c r="K1985" s="3"/>
      <c r="L1985" s="3"/>
      <c r="M1985" s="3"/>
    </row>
    <row r="1986" spans="1:13" hidden="1" x14ac:dyDescent="0.2">
      <c r="A1986" s="3" t="s">
        <v>19</v>
      </c>
      <c r="B1986" s="19" t="s">
        <v>14</v>
      </c>
      <c r="C1986" s="3">
        <v>642835</v>
      </c>
      <c r="D1986" s="8" t="s">
        <v>646</v>
      </c>
      <c r="E1986" s="8" t="s">
        <v>195</v>
      </c>
      <c r="F1986" s="12" t="str">
        <f t="shared" si="56"/>
        <v>Sgarioto John</v>
      </c>
      <c r="G1986" s="3">
        <v>721</v>
      </c>
      <c r="H1986" s="8" t="s">
        <v>10</v>
      </c>
      <c r="I1986" s="3">
        <v>1</v>
      </c>
      <c r="J1986" s="36" t="s">
        <v>35</v>
      </c>
      <c r="K1986" s="3"/>
      <c r="L1986" s="15"/>
      <c r="M1986" s="3"/>
    </row>
    <row r="1987" spans="1:13" hidden="1" x14ac:dyDescent="0.2">
      <c r="A1987" s="3" t="s">
        <v>114</v>
      </c>
      <c r="B1987" s="19" t="s">
        <v>115</v>
      </c>
      <c r="C1987" s="3">
        <v>642835</v>
      </c>
      <c r="D1987" s="8" t="s">
        <v>646</v>
      </c>
      <c r="E1987" s="8" t="s">
        <v>195</v>
      </c>
      <c r="F1987" s="12" t="str">
        <f t="shared" si="56"/>
        <v>Sgarioto John</v>
      </c>
      <c r="G1987" s="3">
        <v>721</v>
      </c>
      <c r="H1987" s="8" t="s">
        <v>10</v>
      </c>
      <c r="I1987" s="3">
        <v>3</v>
      </c>
      <c r="J1987" s="36" t="s">
        <v>18</v>
      </c>
      <c r="K1987" s="3"/>
      <c r="L1987" s="3"/>
      <c r="M1987" s="3"/>
    </row>
    <row r="1988" spans="1:13" hidden="1" x14ac:dyDescent="0.2">
      <c r="A1988" s="3" t="s">
        <v>114</v>
      </c>
      <c r="B1988" s="19" t="s">
        <v>115</v>
      </c>
      <c r="C1988" s="3">
        <v>642835</v>
      </c>
      <c r="D1988" s="8" t="s">
        <v>646</v>
      </c>
      <c r="E1988" s="8" t="s">
        <v>195</v>
      </c>
      <c r="F1988" s="12" t="str">
        <f t="shared" si="56"/>
        <v>Sgarioto John</v>
      </c>
      <c r="G1988" s="3">
        <v>721</v>
      </c>
      <c r="H1988" s="8" t="s">
        <v>10</v>
      </c>
      <c r="I1988" s="3">
        <v>3</v>
      </c>
      <c r="J1988" s="36" t="s">
        <v>17</v>
      </c>
      <c r="K1988" s="3"/>
      <c r="L1988" s="3"/>
      <c r="M1988" s="3"/>
    </row>
    <row r="1989" spans="1:13" hidden="1" x14ac:dyDescent="0.2">
      <c r="A1989" s="3" t="s">
        <v>111</v>
      </c>
      <c r="B1989" s="19" t="s">
        <v>104</v>
      </c>
      <c r="C1989" s="8"/>
      <c r="D1989" s="3" t="s">
        <v>648</v>
      </c>
      <c r="E1989" s="3" t="s">
        <v>391</v>
      </c>
      <c r="F1989" s="12" t="str">
        <f t="shared" si="56"/>
        <v>Shah H</v>
      </c>
      <c r="G1989" s="9">
        <v>721</v>
      </c>
      <c r="H1989" s="10" t="s">
        <v>10</v>
      </c>
      <c r="I1989" s="8">
        <v>1</v>
      </c>
      <c r="J1989" s="36" t="s">
        <v>30</v>
      </c>
      <c r="K1989" s="3"/>
      <c r="L1989" s="3"/>
      <c r="M1989" s="3"/>
    </row>
    <row r="1990" spans="1:13" hidden="1" x14ac:dyDescent="0.2">
      <c r="A1990" s="3" t="s">
        <v>19</v>
      </c>
      <c r="B1990" s="19" t="s">
        <v>14</v>
      </c>
      <c r="C1990" s="3">
        <v>717908</v>
      </c>
      <c r="D1990" s="8" t="s">
        <v>649</v>
      </c>
      <c r="E1990" s="8" t="s">
        <v>650</v>
      </c>
      <c r="F1990" s="12" t="str">
        <f t="shared" si="56"/>
        <v>Sharma Pradeep</v>
      </c>
      <c r="G1990" s="3">
        <v>721</v>
      </c>
      <c r="H1990" s="8" t="s">
        <v>10</v>
      </c>
      <c r="I1990" s="3">
        <v>11</v>
      </c>
      <c r="J1990" s="36" t="s">
        <v>34</v>
      </c>
      <c r="K1990" s="3"/>
      <c r="L1990" s="3"/>
      <c r="M1990" s="3"/>
    </row>
    <row r="1991" spans="1:13" hidden="1" x14ac:dyDescent="0.2">
      <c r="A1991" s="3" t="s">
        <v>13</v>
      </c>
      <c r="B1991" s="19" t="s">
        <v>14</v>
      </c>
      <c r="C1991" s="9">
        <v>952441</v>
      </c>
      <c r="D1991" s="10" t="s">
        <v>649</v>
      </c>
      <c r="E1991" s="10" t="s">
        <v>651</v>
      </c>
      <c r="F1991" s="12" t="str">
        <f t="shared" si="56"/>
        <v>Sharma Praveen</v>
      </c>
      <c r="G1991" s="3">
        <v>721</v>
      </c>
      <c r="H1991" s="8" t="s">
        <v>10</v>
      </c>
      <c r="I1991" s="9">
        <v>2</v>
      </c>
      <c r="J1991" s="37" t="s">
        <v>18</v>
      </c>
      <c r="K1991" s="3"/>
      <c r="L1991" s="3"/>
      <c r="M1991" s="3"/>
    </row>
    <row r="1992" spans="1:13" hidden="1" x14ac:dyDescent="0.2">
      <c r="A1992" s="3" t="s">
        <v>56</v>
      </c>
      <c r="B1992" s="19" t="s">
        <v>104</v>
      </c>
      <c r="C1992" s="9">
        <v>952441</v>
      </c>
      <c r="D1992" s="10" t="s">
        <v>649</v>
      </c>
      <c r="E1992" s="10" t="s">
        <v>651</v>
      </c>
      <c r="F1992" s="12" t="str">
        <f t="shared" si="56"/>
        <v>Sharma Praveen</v>
      </c>
      <c r="G1992" s="3">
        <v>721</v>
      </c>
      <c r="H1992" s="8" t="s">
        <v>10</v>
      </c>
      <c r="I1992" s="9">
        <v>1</v>
      </c>
      <c r="J1992" s="37" t="s">
        <v>18</v>
      </c>
      <c r="K1992" s="3"/>
      <c r="L1992" s="3"/>
      <c r="M1992" s="3"/>
    </row>
    <row r="1993" spans="1:13" hidden="1" x14ac:dyDescent="0.2">
      <c r="A1993" s="3" t="s">
        <v>19</v>
      </c>
      <c r="B1993" s="19" t="s">
        <v>14</v>
      </c>
      <c r="C1993" s="3">
        <v>616462</v>
      </c>
      <c r="D1993" s="8" t="s">
        <v>652</v>
      </c>
      <c r="E1993" s="8" t="s">
        <v>238</v>
      </c>
      <c r="F1993" s="12" t="str">
        <f t="shared" si="56"/>
        <v>Sharp Liam</v>
      </c>
      <c r="G1993" s="9">
        <v>721</v>
      </c>
      <c r="H1993" s="10" t="s">
        <v>10</v>
      </c>
      <c r="I1993" s="3">
        <v>1</v>
      </c>
      <c r="J1993" s="36" t="s">
        <v>28</v>
      </c>
      <c r="K1993" s="3"/>
      <c r="L1993" s="3"/>
      <c r="M1993" s="3"/>
    </row>
    <row r="1994" spans="1:13" hidden="1" x14ac:dyDescent="0.2">
      <c r="A1994" s="3" t="s">
        <v>45</v>
      </c>
      <c r="B1994" s="19" t="s">
        <v>104</v>
      </c>
      <c r="C1994" s="3">
        <v>616462</v>
      </c>
      <c r="D1994" s="8" t="s">
        <v>652</v>
      </c>
      <c r="E1994" s="8" t="s">
        <v>238</v>
      </c>
      <c r="F1994" s="12" t="str">
        <f t="shared" si="56"/>
        <v>Sharp Liam</v>
      </c>
      <c r="G1994" s="3">
        <v>721</v>
      </c>
      <c r="H1994" s="8" t="s">
        <v>10</v>
      </c>
      <c r="I1994" s="3">
        <v>3</v>
      </c>
      <c r="J1994" s="36" t="s">
        <v>28</v>
      </c>
      <c r="K1994" s="3"/>
      <c r="L1994" s="3"/>
      <c r="M1994" s="3"/>
    </row>
    <row r="1995" spans="1:13" hidden="1" x14ac:dyDescent="0.2">
      <c r="A1995" s="3" t="s">
        <v>19</v>
      </c>
      <c r="B1995" s="19" t="s">
        <v>14</v>
      </c>
      <c r="C1995" s="3">
        <v>616462</v>
      </c>
      <c r="D1995" s="8" t="s">
        <v>652</v>
      </c>
      <c r="E1995" s="8" t="s">
        <v>238</v>
      </c>
      <c r="F1995" s="12" t="str">
        <f t="shared" si="56"/>
        <v>Sharp Liam</v>
      </c>
      <c r="G1995" s="3">
        <v>721</v>
      </c>
      <c r="H1995" s="8" t="s">
        <v>10</v>
      </c>
      <c r="I1995" s="3">
        <v>5</v>
      </c>
      <c r="J1995" s="36" t="s">
        <v>34</v>
      </c>
      <c r="K1995" s="3"/>
      <c r="L1995" s="3"/>
      <c r="M1995" s="3"/>
    </row>
    <row r="1996" spans="1:13" hidden="1" x14ac:dyDescent="0.2">
      <c r="A1996" s="3" t="s">
        <v>43</v>
      </c>
      <c r="B1996" s="19" t="s">
        <v>104</v>
      </c>
      <c r="C1996" s="3">
        <v>616462</v>
      </c>
      <c r="D1996" s="8" t="s">
        <v>652</v>
      </c>
      <c r="E1996" s="8" t="s">
        <v>238</v>
      </c>
      <c r="F1996" s="12" t="str">
        <f t="shared" si="56"/>
        <v>Sharp Liam</v>
      </c>
      <c r="G1996" s="3">
        <v>721</v>
      </c>
      <c r="H1996" s="8" t="s">
        <v>10</v>
      </c>
      <c r="I1996" s="3">
        <v>2</v>
      </c>
      <c r="J1996" s="36" t="s">
        <v>34</v>
      </c>
      <c r="K1996" s="3"/>
      <c r="L1996" s="1"/>
      <c r="M1996" s="1"/>
    </row>
    <row r="1997" spans="1:13" hidden="1" x14ac:dyDescent="0.2">
      <c r="A1997" s="3" t="s">
        <v>114</v>
      </c>
      <c r="B1997" s="19" t="s">
        <v>128</v>
      </c>
      <c r="C1997" s="3">
        <v>739288</v>
      </c>
      <c r="D1997" s="8" t="s">
        <v>652</v>
      </c>
      <c r="E1997" s="8" t="s">
        <v>143</v>
      </c>
      <c r="F1997" s="12" t="str">
        <f t="shared" si="56"/>
        <v>Sharp Michael</v>
      </c>
      <c r="G1997" s="3">
        <v>721</v>
      </c>
      <c r="H1997" s="8" t="s">
        <v>10</v>
      </c>
      <c r="I1997" s="3">
        <v>2</v>
      </c>
      <c r="J1997" s="36" t="s">
        <v>34</v>
      </c>
      <c r="K1997" s="3"/>
      <c r="L1997" s="3"/>
      <c r="M1997" s="3"/>
    </row>
    <row r="1998" spans="1:13" hidden="1" x14ac:dyDescent="0.2">
      <c r="A1998" s="3" t="s">
        <v>19</v>
      </c>
      <c r="B1998" s="19" t="s">
        <v>14</v>
      </c>
      <c r="C1998" s="3">
        <v>739288</v>
      </c>
      <c r="D1998" s="8" t="s">
        <v>652</v>
      </c>
      <c r="E1998" s="8" t="s">
        <v>143</v>
      </c>
      <c r="F1998" s="12" t="str">
        <f t="shared" si="56"/>
        <v>Sharp Michael</v>
      </c>
      <c r="G1998" s="3">
        <v>721</v>
      </c>
      <c r="H1998" s="8" t="s">
        <v>10</v>
      </c>
      <c r="I1998" s="3">
        <v>2</v>
      </c>
      <c r="J1998" s="36" t="s">
        <v>34</v>
      </c>
      <c r="K1998" s="3"/>
      <c r="L1998" s="3"/>
      <c r="M1998" s="3"/>
    </row>
    <row r="1999" spans="1:13" hidden="1" x14ac:dyDescent="0.2">
      <c r="A1999" s="3" t="s">
        <v>43</v>
      </c>
      <c r="B1999" s="19" t="s">
        <v>104</v>
      </c>
      <c r="C1999" s="3">
        <v>739288</v>
      </c>
      <c r="D1999" s="8" t="s">
        <v>652</v>
      </c>
      <c r="E1999" s="8" t="s">
        <v>143</v>
      </c>
      <c r="F1999" s="12" t="str">
        <f t="shared" si="56"/>
        <v>Sharp Michael</v>
      </c>
      <c r="G1999" s="3">
        <v>721</v>
      </c>
      <c r="H1999" s="8" t="s">
        <v>10</v>
      </c>
      <c r="I1999" s="3">
        <v>1</v>
      </c>
      <c r="J1999" s="36" t="s">
        <v>34</v>
      </c>
      <c r="K1999" s="3"/>
      <c r="L1999" s="1"/>
      <c r="M1999" s="1"/>
    </row>
    <row r="2000" spans="1:13" hidden="1" x14ac:dyDescent="0.2">
      <c r="A2000" s="3" t="s">
        <v>19</v>
      </c>
      <c r="B2000" s="19" t="s">
        <v>14</v>
      </c>
      <c r="C2000" s="3">
        <v>361694</v>
      </c>
      <c r="D2000" s="8" t="s">
        <v>653</v>
      </c>
      <c r="E2000" s="8" t="s">
        <v>654</v>
      </c>
      <c r="F2000" s="12" t="str">
        <f t="shared" si="56"/>
        <v>Sharpe Jackson</v>
      </c>
      <c r="G2000" s="3">
        <v>721</v>
      </c>
      <c r="H2000" s="8" t="s">
        <v>10</v>
      </c>
      <c r="I2000" s="3">
        <v>6</v>
      </c>
      <c r="J2000" s="36" t="s">
        <v>28</v>
      </c>
      <c r="K2000" s="3"/>
      <c r="L2000" s="1"/>
      <c r="M2000" s="1"/>
    </row>
    <row r="2001" spans="1:18" hidden="1" x14ac:dyDescent="0.2">
      <c r="A2001" s="3" t="s">
        <v>45</v>
      </c>
      <c r="B2001" s="19" t="s">
        <v>104</v>
      </c>
      <c r="C2001" s="3">
        <v>361694</v>
      </c>
      <c r="D2001" s="8" t="s">
        <v>653</v>
      </c>
      <c r="E2001" s="8" t="s">
        <v>654</v>
      </c>
      <c r="F2001" s="12" t="str">
        <f t="shared" si="56"/>
        <v>Sharpe Jackson</v>
      </c>
      <c r="G2001" s="9">
        <v>721</v>
      </c>
      <c r="H2001" s="10" t="s">
        <v>10</v>
      </c>
      <c r="I2001" s="3">
        <v>4</v>
      </c>
      <c r="J2001" s="36" t="s">
        <v>28</v>
      </c>
      <c r="K2001" s="3"/>
      <c r="L2001" s="3"/>
      <c r="M2001" s="3"/>
    </row>
    <row r="2002" spans="1:18" hidden="1" x14ac:dyDescent="0.2">
      <c r="A2002" s="3" t="s">
        <v>43</v>
      </c>
      <c r="B2002" s="19" t="s">
        <v>104</v>
      </c>
      <c r="C2002" s="3">
        <v>361694</v>
      </c>
      <c r="D2002" s="8" t="s">
        <v>653</v>
      </c>
      <c r="E2002" s="8" t="s">
        <v>654</v>
      </c>
      <c r="F2002" s="12" t="str">
        <f t="shared" si="56"/>
        <v>Sharpe Jackson</v>
      </c>
      <c r="G2002" s="3">
        <v>721</v>
      </c>
      <c r="H2002" s="8" t="s">
        <v>10</v>
      </c>
      <c r="I2002" s="3">
        <v>4</v>
      </c>
      <c r="J2002" s="36" t="s">
        <v>34</v>
      </c>
      <c r="K2002" s="3"/>
      <c r="L2002" s="3"/>
      <c r="M2002" s="3"/>
    </row>
    <row r="2003" spans="1:18" hidden="1" x14ac:dyDescent="0.2">
      <c r="A2003" s="3" t="s">
        <v>36</v>
      </c>
      <c r="B2003" s="3" t="s">
        <v>103</v>
      </c>
      <c r="C2003" s="3">
        <v>361694</v>
      </c>
      <c r="D2003" s="8" t="s">
        <v>653</v>
      </c>
      <c r="E2003" s="8" t="s">
        <v>654</v>
      </c>
      <c r="F2003" s="12" t="str">
        <f t="shared" si="56"/>
        <v>Sharpe Jackson</v>
      </c>
      <c r="G2003" s="3">
        <v>721</v>
      </c>
      <c r="H2003" s="8" t="s">
        <v>10</v>
      </c>
      <c r="I2003" s="3">
        <v>9</v>
      </c>
      <c r="J2003" s="36" t="s">
        <v>34</v>
      </c>
      <c r="K2003" s="3"/>
      <c r="L2003" s="3"/>
      <c r="M2003" s="3"/>
    </row>
    <row r="2004" spans="1:18" hidden="1" x14ac:dyDescent="0.2">
      <c r="A2004" s="3" t="s">
        <v>19</v>
      </c>
      <c r="B2004" s="19" t="s">
        <v>14</v>
      </c>
      <c r="C2004" s="3">
        <v>361694</v>
      </c>
      <c r="D2004" s="8" t="s">
        <v>653</v>
      </c>
      <c r="E2004" s="8" t="s">
        <v>654</v>
      </c>
      <c r="F2004" s="12" t="str">
        <f t="shared" si="56"/>
        <v>Sharpe Jackson</v>
      </c>
      <c r="G2004" s="3">
        <v>721</v>
      </c>
      <c r="H2004" s="8" t="s">
        <v>10</v>
      </c>
      <c r="I2004" s="3">
        <v>1</v>
      </c>
      <c r="J2004" s="36" t="s">
        <v>35</v>
      </c>
      <c r="K2004" s="3"/>
      <c r="L2004" s="3"/>
      <c r="M2004" s="3"/>
    </row>
    <row r="2005" spans="1:18" hidden="1" x14ac:dyDescent="0.2">
      <c r="A2005" s="3" t="s">
        <v>36</v>
      </c>
      <c r="B2005" s="3" t="s">
        <v>103</v>
      </c>
      <c r="C2005" s="3">
        <v>361694</v>
      </c>
      <c r="D2005" s="8" t="s">
        <v>653</v>
      </c>
      <c r="E2005" s="8" t="s">
        <v>654</v>
      </c>
      <c r="F2005" s="12" t="str">
        <f t="shared" si="56"/>
        <v>Sharpe Jackson</v>
      </c>
      <c r="G2005" s="3">
        <v>721</v>
      </c>
      <c r="H2005" s="8" t="s">
        <v>10</v>
      </c>
      <c r="I2005" s="3">
        <v>9</v>
      </c>
      <c r="J2005" s="36" t="s">
        <v>35</v>
      </c>
      <c r="K2005" s="3"/>
      <c r="L2005" s="3"/>
      <c r="M2005" s="3"/>
    </row>
    <row r="2006" spans="1:18" hidden="1" x14ac:dyDescent="0.2">
      <c r="A2006" s="3" t="s">
        <v>31</v>
      </c>
      <c r="B2006" s="19" t="s">
        <v>1225</v>
      </c>
      <c r="C2006" s="3">
        <v>361694</v>
      </c>
      <c r="D2006" s="8" t="s">
        <v>653</v>
      </c>
      <c r="E2006" s="8" t="s">
        <v>654</v>
      </c>
      <c r="F2006" s="12" t="str">
        <f t="shared" si="56"/>
        <v>Sharpe Jackson</v>
      </c>
      <c r="G2006" s="9">
        <v>721</v>
      </c>
      <c r="H2006" s="10" t="s">
        <v>10</v>
      </c>
      <c r="I2006" s="3">
        <v>1</v>
      </c>
      <c r="J2006" s="36" t="s">
        <v>35</v>
      </c>
      <c r="K2006" s="3"/>
      <c r="L2006" s="15"/>
      <c r="M2006" s="3"/>
    </row>
    <row r="2007" spans="1:18" hidden="1" x14ac:dyDescent="0.2">
      <c r="A2007" s="3" t="s">
        <v>38</v>
      </c>
      <c r="B2007" s="19" t="s">
        <v>39</v>
      </c>
      <c r="C2007" s="3">
        <v>361694</v>
      </c>
      <c r="D2007" s="8" t="s">
        <v>653</v>
      </c>
      <c r="E2007" s="8" t="s">
        <v>654</v>
      </c>
      <c r="F2007" s="12" t="str">
        <f t="shared" si="56"/>
        <v>Sharpe Jackson</v>
      </c>
      <c r="G2007" s="6">
        <v>721</v>
      </c>
      <c r="H2007" s="7" t="s">
        <v>10</v>
      </c>
      <c r="I2007" s="3">
        <v>1</v>
      </c>
      <c r="J2007" s="36" t="s">
        <v>18</v>
      </c>
      <c r="K2007" s="3"/>
      <c r="L2007" s="3"/>
      <c r="M2007" s="3"/>
    </row>
    <row r="2008" spans="1:18" hidden="1" x14ac:dyDescent="0.2">
      <c r="A2008" s="3" t="s">
        <v>101</v>
      </c>
      <c r="B2008" s="3" t="s">
        <v>103</v>
      </c>
      <c r="C2008" s="9">
        <v>361694</v>
      </c>
      <c r="D2008" s="10" t="s">
        <v>653</v>
      </c>
      <c r="E2008" s="10" t="s">
        <v>654</v>
      </c>
      <c r="F2008" s="12" t="str">
        <f t="shared" si="56"/>
        <v>Sharpe Jackson</v>
      </c>
      <c r="G2008" s="3">
        <v>721</v>
      </c>
      <c r="H2008" s="8" t="s">
        <v>10</v>
      </c>
      <c r="I2008" s="9">
        <v>10</v>
      </c>
      <c r="J2008" s="37" t="s">
        <v>18</v>
      </c>
      <c r="K2008" s="3"/>
      <c r="L2008" s="3"/>
      <c r="M2008" s="3"/>
    </row>
    <row r="2009" spans="1:18" hidden="1" x14ac:dyDescent="0.2">
      <c r="A2009" s="3" t="s">
        <v>31</v>
      </c>
      <c r="B2009" s="19" t="s">
        <v>1225</v>
      </c>
      <c r="C2009" s="6">
        <v>361694</v>
      </c>
      <c r="D2009" s="7" t="s">
        <v>653</v>
      </c>
      <c r="E2009" s="7" t="s">
        <v>654</v>
      </c>
      <c r="F2009" s="12" t="str">
        <f t="shared" si="56"/>
        <v>Sharpe Jackson</v>
      </c>
      <c r="G2009" s="6">
        <v>721</v>
      </c>
      <c r="H2009" s="3" t="s">
        <v>10</v>
      </c>
      <c r="I2009" s="6">
        <v>1</v>
      </c>
      <c r="J2009" s="37" t="s">
        <v>18</v>
      </c>
      <c r="K2009" s="3"/>
      <c r="L2009" s="3"/>
      <c r="M2009" s="3"/>
    </row>
    <row r="2010" spans="1:18" hidden="1" x14ac:dyDescent="0.2">
      <c r="A2010" s="3" t="s">
        <v>38</v>
      </c>
      <c r="B2010" s="19" t="s">
        <v>39</v>
      </c>
      <c r="C2010" s="3">
        <v>361694</v>
      </c>
      <c r="D2010" s="8" t="s">
        <v>653</v>
      </c>
      <c r="E2010" s="8" t="s">
        <v>654</v>
      </c>
      <c r="F2010" s="12" t="str">
        <f t="shared" si="56"/>
        <v>Sharpe Jackson</v>
      </c>
      <c r="G2010" s="3">
        <v>721</v>
      </c>
      <c r="H2010" s="8" t="s">
        <v>10</v>
      </c>
      <c r="I2010" s="3">
        <v>3</v>
      </c>
      <c r="J2010" s="36" t="s">
        <v>17</v>
      </c>
      <c r="K2010" s="3"/>
      <c r="L2010" s="3"/>
      <c r="M2010" s="3"/>
    </row>
    <row r="2011" spans="1:18" hidden="1" x14ac:dyDescent="0.2">
      <c r="A2011" s="3" t="s">
        <v>60</v>
      </c>
      <c r="B2011" s="3" t="s">
        <v>103</v>
      </c>
      <c r="C2011" s="6">
        <v>361694</v>
      </c>
      <c r="D2011" s="7" t="s">
        <v>653</v>
      </c>
      <c r="E2011" s="7" t="s">
        <v>654</v>
      </c>
      <c r="F2011" s="12" t="str">
        <f t="shared" ref="F2011:F2074" si="57">D2011&amp;" "&amp;E2011</f>
        <v>Sharpe Jackson</v>
      </c>
      <c r="G2011" s="3">
        <v>721</v>
      </c>
      <c r="H2011" s="8" t="s">
        <v>10</v>
      </c>
      <c r="I2011" s="6">
        <v>2</v>
      </c>
      <c r="J2011" s="36" t="s">
        <v>17</v>
      </c>
      <c r="K2011" s="3"/>
      <c r="L2011" s="3"/>
      <c r="M2011" s="3"/>
    </row>
    <row r="2012" spans="1:18" hidden="1" x14ac:dyDescent="0.2">
      <c r="A2012" s="3" t="s">
        <v>31</v>
      </c>
      <c r="B2012" s="19" t="s">
        <v>1225</v>
      </c>
      <c r="C2012" s="6">
        <v>361694</v>
      </c>
      <c r="D2012" s="7" t="s">
        <v>653</v>
      </c>
      <c r="E2012" s="7" t="s">
        <v>654</v>
      </c>
      <c r="F2012" s="12" t="str">
        <f t="shared" si="57"/>
        <v>Sharpe Jackson</v>
      </c>
      <c r="G2012" s="9">
        <v>721</v>
      </c>
      <c r="H2012" s="10" t="s">
        <v>10</v>
      </c>
      <c r="I2012" s="6">
        <v>10</v>
      </c>
      <c r="J2012" s="36" t="s">
        <v>17</v>
      </c>
      <c r="K2012" s="3"/>
      <c r="L2012" s="3"/>
      <c r="M2012" s="3"/>
    </row>
    <row r="2013" spans="1:18" hidden="1" x14ac:dyDescent="0.2">
      <c r="A2013" s="1" t="s">
        <v>107</v>
      </c>
      <c r="B2013" s="4" t="s">
        <v>39</v>
      </c>
      <c r="C2013" s="3">
        <v>361697</v>
      </c>
      <c r="D2013" s="8" t="s">
        <v>653</v>
      </c>
      <c r="E2013" s="8" t="s">
        <v>654</v>
      </c>
      <c r="F2013" s="12" t="str">
        <f t="shared" si="57"/>
        <v>Sharpe Jackson</v>
      </c>
      <c r="G2013" s="3">
        <v>721</v>
      </c>
      <c r="H2013" s="8" t="s">
        <v>10</v>
      </c>
      <c r="I2013" s="1">
        <v>2</v>
      </c>
      <c r="J2013" s="40" t="s">
        <v>62</v>
      </c>
      <c r="K2013" s="1"/>
      <c r="L2013" s="15"/>
      <c r="M2013" s="3"/>
    </row>
    <row r="2014" spans="1:18" hidden="1" x14ac:dyDescent="0.2">
      <c r="A2014" s="1" t="s">
        <v>60</v>
      </c>
      <c r="B2014" s="3" t="s">
        <v>103</v>
      </c>
      <c r="C2014" s="3">
        <v>361696</v>
      </c>
      <c r="D2014" s="8" t="s">
        <v>653</v>
      </c>
      <c r="E2014" s="8" t="s">
        <v>654</v>
      </c>
      <c r="F2014" s="12" t="str">
        <f t="shared" si="57"/>
        <v>Sharpe Jackson</v>
      </c>
      <c r="G2014" s="3">
        <v>721</v>
      </c>
      <c r="H2014" s="8" t="s">
        <v>10</v>
      </c>
      <c r="I2014" s="1">
        <v>6</v>
      </c>
      <c r="J2014" s="40" t="s">
        <v>62</v>
      </c>
      <c r="K2014" s="1"/>
      <c r="L2014" s="3"/>
      <c r="M2014" s="3"/>
    </row>
    <row r="2015" spans="1:18" hidden="1" x14ac:dyDescent="0.2">
      <c r="A2015" s="1" t="s">
        <v>31</v>
      </c>
      <c r="B2015" s="19" t="s">
        <v>1225</v>
      </c>
      <c r="C2015" s="3">
        <v>361695</v>
      </c>
      <c r="D2015" s="8" t="s">
        <v>653</v>
      </c>
      <c r="E2015" s="8" t="s">
        <v>654</v>
      </c>
      <c r="F2015" s="12" t="str">
        <f t="shared" si="57"/>
        <v>Sharpe Jackson</v>
      </c>
      <c r="G2015" s="3">
        <v>721</v>
      </c>
      <c r="H2015" s="8" t="s">
        <v>10</v>
      </c>
      <c r="I2015" s="1">
        <v>4</v>
      </c>
      <c r="J2015" s="40" t="s">
        <v>62</v>
      </c>
      <c r="K2015" s="1"/>
      <c r="L2015" s="3"/>
      <c r="M2015" s="3"/>
    </row>
    <row r="2016" spans="1:18" hidden="1" x14ac:dyDescent="0.2">
      <c r="A2016" s="31" t="s">
        <v>1271</v>
      </c>
      <c r="B2016" s="34" t="s">
        <v>39</v>
      </c>
      <c r="C2016" s="32">
        <v>361694</v>
      </c>
      <c r="D2016" s="33" t="s">
        <v>653</v>
      </c>
      <c r="E2016" s="8" t="s">
        <v>654</v>
      </c>
      <c r="F2016" s="12" t="str">
        <f t="shared" si="57"/>
        <v>Sharpe Jackson</v>
      </c>
      <c r="G2016" s="32">
        <v>721</v>
      </c>
      <c r="H2016" s="33" t="s">
        <v>10</v>
      </c>
      <c r="I2016" s="32">
        <v>3</v>
      </c>
      <c r="J2016" s="38" t="s">
        <v>1324</v>
      </c>
      <c r="K2016" s="32"/>
      <c r="L2016" s="3"/>
      <c r="M2016" s="3"/>
      <c r="O2016" s="1"/>
      <c r="P2016" s="1"/>
      <c r="Q2016" s="1"/>
      <c r="R2016" s="1"/>
    </row>
    <row r="2017" spans="1:18" hidden="1" x14ac:dyDescent="0.2">
      <c r="A2017" s="31" t="s">
        <v>40</v>
      </c>
      <c r="B2017" s="19" t="s">
        <v>1225</v>
      </c>
      <c r="C2017" s="32">
        <v>361694</v>
      </c>
      <c r="D2017" s="33" t="s">
        <v>653</v>
      </c>
      <c r="E2017" s="8" t="s">
        <v>654</v>
      </c>
      <c r="F2017" s="12" t="str">
        <f t="shared" si="57"/>
        <v>Sharpe Jackson</v>
      </c>
      <c r="G2017" s="32">
        <v>721</v>
      </c>
      <c r="H2017" s="33" t="s">
        <v>10</v>
      </c>
      <c r="I2017" s="32">
        <v>11</v>
      </c>
      <c r="J2017" s="38" t="s">
        <v>1324</v>
      </c>
      <c r="K2017" s="32"/>
      <c r="L2017" s="3"/>
      <c r="M2017" s="3"/>
      <c r="O2017" s="1"/>
      <c r="P2017" s="1"/>
      <c r="Q2017" s="1"/>
      <c r="R2017" s="1"/>
    </row>
    <row r="2018" spans="1:18" hidden="1" x14ac:dyDescent="0.2">
      <c r="A2018" s="3" t="s">
        <v>25</v>
      </c>
      <c r="B2018" s="3" t="s">
        <v>25</v>
      </c>
      <c r="C2018" s="3"/>
      <c r="D2018" s="3" t="s">
        <v>655</v>
      </c>
      <c r="E2018" s="3" t="s">
        <v>278</v>
      </c>
      <c r="F2018" s="12" t="str">
        <f t="shared" si="57"/>
        <v>Shaw T</v>
      </c>
      <c r="G2018" s="3">
        <v>721</v>
      </c>
      <c r="H2018" s="8" t="s">
        <v>10</v>
      </c>
      <c r="I2018" s="3">
        <v>3</v>
      </c>
      <c r="J2018" s="36" t="s">
        <v>68</v>
      </c>
      <c r="K2018" s="3"/>
      <c r="L2018" s="1"/>
      <c r="M2018" s="3"/>
    </row>
    <row r="2019" spans="1:18" hidden="1" x14ac:dyDescent="0.2">
      <c r="A2019" s="3" t="s">
        <v>14</v>
      </c>
      <c r="B2019" s="3" t="s">
        <v>14</v>
      </c>
      <c r="C2019" s="3"/>
      <c r="D2019" s="3" t="s">
        <v>655</v>
      </c>
      <c r="E2019" s="3" t="s">
        <v>278</v>
      </c>
      <c r="F2019" s="12" t="str">
        <f t="shared" si="57"/>
        <v>Shaw T</v>
      </c>
      <c r="G2019" s="3">
        <v>721</v>
      </c>
      <c r="H2019" s="8" t="s">
        <v>10</v>
      </c>
      <c r="I2019" s="3">
        <v>2</v>
      </c>
      <c r="J2019" s="36" t="s">
        <v>68</v>
      </c>
      <c r="K2019" s="3" t="s">
        <v>27</v>
      </c>
      <c r="L2019" s="1"/>
      <c r="M2019" s="3"/>
    </row>
    <row r="2020" spans="1:18" x14ac:dyDescent="0.2">
      <c r="A2020" s="3"/>
      <c r="B2020" s="19" t="s">
        <v>25</v>
      </c>
      <c r="C2020" s="3">
        <v>572772</v>
      </c>
      <c r="D2020" s="3" t="s">
        <v>537</v>
      </c>
      <c r="E2020" s="3" t="s">
        <v>263</v>
      </c>
      <c r="F2020" s="12" t="str">
        <f t="shared" si="57"/>
        <v>Mitchell Peter</v>
      </c>
      <c r="G2020" s="3">
        <v>721</v>
      </c>
      <c r="H2020" s="8" t="s">
        <v>10</v>
      </c>
      <c r="I2020" s="3">
        <v>6</v>
      </c>
      <c r="J2020" s="36" t="s">
        <v>26</v>
      </c>
      <c r="K2020" s="3" t="s">
        <v>27</v>
      </c>
      <c r="L2020" s="3"/>
      <c r="M2020" s="3"/>
    </row>
    <row r="2021" spans="1:18" hidden="1" x14ac:dyDescent="0.2">
      <c r="A2021" s="3" t="s">
        <v>14</v>
      </c>
      <c r="B2021" s="3" t="s">
        <v>14</v>
      </c>
      <c r="C2021" s="3"/>
      <c r="D2021" s="3" t="s">
        <v>655</v>
      </c>
      <c r="E2021" s="3" t="s">
        <v>278</v>
      </c>
      <c r="F2021" s="12" t="str">
        <f t="shared" si="57"/>
        <v>Shaw T</v>
      </c>
      <c r="G2021" s="3">
        <v>721</v>
      </c>
      <c r="H2021" s="8" t="s">
        <v>10</v>
      </c>
      <c r="I2021" s="3">
        <v>1</v>
      </c>
      <c r="J2021" s="36" t="s">
        <v>24</v>
      </c>
      <c r="K2021" s="3"/>
      <c r="L2021" s="3"/>
      <c r="M2021" s="3"/>
    </row>
    <row r="2022" spans="1:18" hidden="1" x14ac:dyDescent="0.2">
      <c r="A2022" s="3" t="s">
        <v>44</v>
      </c>
      <c r="B2022" s="19" t="s">
        <v>104</v>
      </c>
      <c r="C2022" s="3"/>
      <c r="D2022" s="3" t="s">
        <v>655</v>
      </c>
      <c r="E2022" s="3" t="s">
        <v>278</v>
      </c>
      <c r="F2022" s="12" t="str">
        <f t="shared" si="57"/>
        <v>Shaw T</v>
      </c>
      <c r="G2022" s="9">
        <v>721</v>
      </c>
      <c r="H2022" s="10" t="s">
        <v>10</v>
      </c>
      <c r="I2022" s="3">
        <v>1</v>
      </c>
      <c r="J2022" s="36" t="s">
        <v>24</v>
      </c>
      <c r="K2022" s="3"/>
      <c r="L2022" s="3"/>
      <c r="M2022" s="3"/>
    </row>
    <row r="2023" spans="1:18" hidden="1" x14ac:dyDescent="0.2">
      <c r="A2023" s="3" t="s">
        <v>19</v>
      </c>
      <c r="B2023" s="19" t="s">
        <v>14</v>
      </c>
      <c r="C2023" s="3">
        <v>593126</v>
      </c>
      <c r="D2023" s="8" t="s">
        <v>656</v>
      </c>
      <c r="E2023" s="8" t="s">
        <v>265</v>
      </c>
      <c r="F2023" s="12" t="str">
        <f t="shared" si="57"/>
        <v>Sherman Geoff</v>
      </c>
      <c r="G2023" s="3">
        <v>721</v>
      </c>
      <c r="H2023" s="8" t="s">
        <v>10</v>
      </c>
      <c r="I2023" s="3">
        <v>1</v>
      </c>
      <c r="J2023" s="36" t="s">
        <v>28</v>
      </c>
      <c r="K2023" s="3"/>
      <c r="L2023" s="3"/>
      <c r="M2023" s="3"/>
    </row>
    <row r="2024" spans="1:18" hidden="1" x14ac:dyDescent="0.2">
      <c r="A2024" s="3" t="s">
        <v>36</v>
      </c>
      <c r="B2024" s="3" t="s">
        <v>103</v>
      </c>
      <c r="C2024" s="3">
        <v>587735</v>
      </c>
      <c r="D2024" s="8" t="s">
        <v>657</v>
      </c>
      <c r="E2024" s="8" t="s">
        <v>355</v>
      </c>
      <c r="F2024" s="12" t="str">
        <f t="shared" si="57"/>
        <v>Shimmen Adam</v>
      </c>
      <c r="G2024" s="9">
        <v>721</v>
      </c>
      <c r="H2024" s="10" t="s">
        <v>10</v>
      </c>
      <c r="I2024" s="3">
        <v>1</v>
      </c>
      <c r="J2024" s="36" t="s">
        <v>28</v>
      </c>
      <c r="K2024" s="3"/>
      <c r="L2024" s="3"/>
      <c r="M2024" s="3"/>
    </row>
    <row r="2025" spans="1:18" hidden="1" x14ac:dyDescent="0.2">
      <c r="A2025" s="3"/>
      <c r="B2025" s="3" t="s">
        <v>25</v>
      </c>
      <c r="C2025" s="3"/>
      <c r="D2025" s="8" t="s">
        <v>658</v>
      </c>
      <c r="E2025" s="8" t="s">
        <v>64</v>
      </c>
      <c r="F2025" s="12" t="str">
        <f t="shared" si="57"/>
        <v>Silva De</v>
      </c>
      <c r="G2025" s="3">
        <v>721</v>
      </c>
      <c r="H2025" s="8" t="s">
        <v>10</v>
      </c>
      <c r="I2025" s="3">
        <v>1</v>
      </c>
      <c r="J2025" s="36" t="s">
        <v>105</v>
      </c>
      <c r="K2025" s="3"/>
      <c r="L2025" s="1"/>
      <c r="M2025" s="3"/>
    </row>
    <row r="2026" spans="1:18" hidden="1" x14ac:dyDescent="0.2">
      <c r="A2026" s="3"/>
      <c r="B2026" s="19" t="s">
        <v>1225</v>
      </c>
      <c r="C2026" s="3"/>
      <c r="D2026" s="12" t="s">
        <v>660</v>
      </c>
      <c r="E2026" s="12" t="s">
        <v>64</v>
      </c>
      <c r="F2026" s="12" t="str">
        <f t="shared" si="57"/>
        <v>Silva Sanjeey  De</v>
      </c>
      <c r="G2026" s="3">
        <v>721</v>
      </c>
      <c r="H2026" s="8" t="s">
        <v>10</v>
      </c>
      <c r="I2026" s="13">
        <v>3</v>
      </c>
      <c r="J2026" s="41" t="s">
        <v>105</v>
      </c>
      <c r="K2026" s="3" t="s">
        <v>12</v>
      </c>
      <c r="L2026" s="3"/>
      <c r="M2026" s="3"/>
    </row>
    <row r="2027" spans="1:18" hidden="1" x14ac:dyDescent="0.2">
      <c r="A2027" s="3"/>
      <c r="B2027" s="19" t="s">
        <v>1225</v>
      </c>
      <c r="C2027" s="3"/>
      <c r="D2027" s="12" t="s">
        <v>658</v>
      </c>
      <c r="E2027" s="12" t="s">
        <v>659</v>
      </c>
      <c r="F2027" s="12" t="str">
        <f t="shared" si="57"/>
        <v>Silva Siranjith</v>
      </c>
      <c r="G2027" s="3">
        <v>721</v>
      </c>
      <c r="H2027" s="8" t="s">
        <v>10</v>
      </c>
      <c r="I2027" s="18">
        <v>9</v>
      </c>
      <c r="J2027" s="39" t="s">
        <v>82</v>
      </c>
      <c r="K2027" s="3" t="s">
        <v>12</v>
      </c>
      <c r="L2027" s="3"/>
      <c r="M2027" s="3"/>
    </row>
    <row r="2028" spans="1:18" hidden="1" x14ac:dyDescent="0.2">
      <c r="A2028" s="3" t="s">
        <v>19</v>
      </c>
      <c r="B2028" s="19" t="s">
        <v>14</v>
      </c>
      <c r="C2028" s="3">
        <v>664662</v>
      </c>
      <c r="D2028" s="8" t="s">
        <v>661</v>
      </c>
      <c r="E2028" s="8" t="s">
        <v>662</v>
      </c>
      <c r="F2028" s="12" t="str">
        <f t="shared" si="57"/>
        <v>Singh Karanveer</v>
      </c>
      <c r="G2028" s="3">
        <v>721</v>
      </c>
      <c r="H2028" s="8" t="s">
        <v>10</v>
      </c>
      <c r="I2028" s="3">
        <v>1</v>
      </c>
      <c r="J2028" s="36" t="s">
        <v>35</v>
      </c>
      <c r="K2028" s="3"/>
      <c r="L2028" s="3"/>
      <c r="M2028" s="3"/>
    </row>
    <row r="2029" spans="1:18" hidden="1" x14ac:dyDescent="0.2">
      <c r="A2029" s="3" t="s">
        <v>19</v>
      </c>
      <c r="B2029" s="19" t="s">
        <v>14</v>
      </c>
      <c r="C2029" s="3">
        <v>854006</v>
      </c>
      <c r="D2029" s="8" t="s">
        <v>661</v>
      </c>
      <c r="E2029" s="8" t="s">
        <v>663</v>
      </c>
      <c r="F2029" s="12" t="str">
        <f t="shared" si="57"/>
        <v>Singh Manindeer</v>
      </c>
      <c r="G2029" s="3">
        <v>721</v>
      </c>
      <c r="H2029" s="8" t="s">
        <v>10</v>
      </c>
      <c r="I2029" s="3">
        <v>1</v>
      </c>
      <c r="J2029" s="36" t="s">
        <v>35</v>
      </c>
      <c r="K2029" s="3"/>
      <c r="L2029" s="3"/>
      <c r="M2029" s="3"/>
    </row>
    <row r="2030" spans="1:18" hidden="1" x14ac:dyDescent="0.2">
      <c r="A2030" s="3" t="s">
        <v>19</v>
      </c>
      <c r="B2030" s="19" t="s">
        <v>14</v>
      </c>
      <c r="C2030" s="3">
        <v>751831</v>
      </c>
      <c r="D2030" s="8" t="s">
        <v>661</v>
      </c>
      <c r="E2030" s="8" t="s">
        <v>664</v>
      </c>
      <c r="F2030" s="12" t="str">
        <f t="shared" si="57"/>
        <v>Singh Prabhpal</v>
      </c>
      <c r="G2030" s="9">
        <v>721</v>
      </c>
      <c r="H2030" s="10" t="s">
        <v>10</v>
      </c>
      <c r="I2030" s="3">
        <v>3</v>
      </c>
      <c r="J2030" s="36" t="s">
        <v>34</v>
      </c>
      <c r="K2030" s="3"/>
      <c r="L2030" s="3"/>
      <c r="M2030" s="3"/>
    </row>
    <row r="2031" spans="1:18" hidden="1" x14ac:dyDescent="0.2">
      <c r="A2031" s="3"/>
      <c r="B2031" s="19" t="s">
        <v>1225</v>
      </c>
      <c r="C2031" s="3"/>
      <c r="D2031" s="12" t="s">
        <v>666</v>
      </c>
      <c r="E2031" s="12" t="s">
        <v>667</v>
      </c>
      <c r="F2031" s="12" t="str">
        <f t="shared" si="57"/>
        <v>Sirisena Kapil</v>
      </c>
      <c r="G2031" s="9">
        <v>721</v>
      </c>
      <c r="H2031" s="10" t="s">
        <v>10</v>
      </c>
      <c r="I2031" s="13">
        <v>3</v>
      </c>
      <c r="J2031" s="41" t="s">
        <v>22</v>
      </c>
      <c r="K2031" s="3" t="s">
        <v>12</v>
      </c>
      <c r="L2031" s="3"/>
      <c r="M2031" s="3"/>
    </row>
    <row r="2032" spans="1:18" s="1" customFormat="1" hidden="1" x14ac:dyDescent="0.2">
      <c r="A2032" s="5"/>
      <c r="B2032" s="19" t="s">
        <v>1225</v>
      </c>
      <c r="C2032" s="3"/>
      <c r="D2032" s="12" t="s">
        <v>666</v>
      </c>
      <c r="E2032" s="12" t="s">
        <v>667</v>
      </c>
      <c r="F2032" s="12" t="str">
        <f t="shared" si="57"/>
        <v>Sirisena Kapil</v>
      </c>
      <c r="G2032" s="9">
        <v>721</v>
      </c>
      <c r="H2032" s="10" t="s">
        <v>10</v>
      </c>
      <c r="I2032" s="13">
        <v>7</v>
      </c>
      <c r="J2032" s="41" t="s">
        <v>30</v>
      </c>
      <c r="K2032" s="3" t="s">
        <v>12</v>
      </c>
      <c r="L2032" s="3"/>
      <c r="M2032" s="3"/>
    </row>
    <row r="2033" spans="1:18" hidden="1" x14ac:dyDescent="0.2">
      <c r="A2033" s="3"/>
      <c r="B2033" s="19" t="s">
        <v>1225</v>
      </c>
      <c r="C2033" s="3"/>
      <c r="D2033" s="8" t="s">
        <v>666</v>
      </c>
      <c r="E2033" s="8" t="s">
        <v>667</v>
      </c>
      <c r="F2033" s="12" t="str">
        <f t="shared" si="57"/>
        <v>Sirisena Kapil</v>
      </c>
      <c r="G2033" s="3">
        <v>721</v>
      </c>
      <c r="H2033" s="8" t="s">
        <v>10</v>
      </c>
      <c r="I2033" s="3">
        <v>8</v>
      </c>
      <c r="J2033" s="36" t="s">
        <v>105</v>
      </c>
      <c r="K2033" s="3" t="s">
        <v>12</v>
      </c>
      <c r="L2033" s="3"/>
      <c r="M2033" s="3"/>
    </row>
    <row r="2034" spans="1:18" hidden="1" x14ac:dyDescent="0.2">
      <c r="A2034" s="3" t="s">
        <v>38</v>
      </c>
      <c r="B2034" s="19" t="s">
        <v>39</v>
      </c>
      <c r="C2034" s="3">
        <v>572784</v>
      </c>
      <c r="D2034" s="8" t="s">
        <v>666</v>
      </c>
      <c r="E2034" s="8" t="s">
        <v>667</v>
      </c>
      <c r="F2034" s="12" t="str">
        <f t="shared" si="57"/>
        <v>Sirisena Kapil</v>
      </c>
      <c r="G2034" s="3">
        <v>721</v>
      </c>
      <c r="H2034" s="8" t="s">
        <v>10</v>
      </c>
      <c r="I2034" s="3">
        <v>2</v>
      </c>
      <c r="J2034" s="36" t="s">
        <v>34</v>
      </c>
      <c r="K2034" s="3"/>
      <c r="L2034" s="3"/>
      <c r="M2034" s="3"/>
    </row>
    <row r="2035" spans="1:18" hidden="1" x14ac:dyDescent="0.2">
      <c r="A2035" s="3" t="s">
        <v>31</v>
      </c>
      <c r="B2035" s="19" t="s">
        <v>1225</v>
      </c>
      <c r="C2035" s="3">
        <v>572784</v>
      </c>
      <c r="D2035" s="8" t="s">
        <v>666</v>
      </c>
      <c r="E2035" s="8" t="s">
        <v>667</v>
      </c>
      <c r="F2035" s="12" t="str">
        <f t="shared" si="57"/>
        <v>Sirisena Kapil</v>
      </c>
      <c r="G2035" s="3">
        <v>721</v>
      </c>
      <c r="H2035" s="8" t="s">
        <v>10</v>
      </c>
      <c r="I2035" s="3">
        <v>5</v>
      </c>
      <c r="J2035" s="36" t="s">
        <v>34</v>
      </c>
      <c r="K2035" s="3"/>
      <c r="L2035" s="3"/>
      <c r="M2035" s="3"/>
    </row>
    <row r="2036" spans="1:18" hidden="1" x14ac:dyDescent="0.2">
      <c r="A2036" s="3"/>
      <c r="B2036" s="19" t="s">
        <v>1225</v>
      </c>
      <c r="C2036" s="3"/>
      <c r="D2036" s="12" t="s">
        <v>668</v>
      </c>
      <c r="E2036" s="12" t="s">
        <v>665</v>
      </c>
      <c r="F2036" s="12" t="str">
        <f t="shared" si="57"/>
        <v>Siriwardane Rishi</v>
      </c>
      <c r="G2036" s="3">
        <v>721</v>
      </c>
      <c r="H2036" s="8" t="s">
        <v>10</v>
      </c>
      <c r="I2036" s="13">
        <v>6</v>
      </c>
      <c r="J2036" s="41" t="s">
        <v>141</v>
      </c>
      <c r="K2036" s="3" t="s">
        <v>12</v>
      </c>
      <c r="L2036" s="3"/>
      <c r="M2036" s="3"/>
    </row>
    <row r="2037" spans="1:18" hidden="1" x14ac:dyDescent="0.2">
      <c r="A2037" s="3"/>
      <c r="B2037" s="19" t="s">
        <v>1225</v>
      </c>
      <c r="C2037" s="3"/>
      <c r="D2037" s="12" t="s">
        <v>668</v>
      </c>
      <c r="E2037" s="12" t="s">
        <v>665</v>
      </c>
      <c r="F2037" s="12" t="str">
        <f t="shared" si="57"/>
        <v>Siriwardane Rishi</v>
      </c>
      <c r="G2037" s="3">
        <v>721</v>
      </c>
      <c r="H2037" s="8" t="s">
        <v>10</v>
      </c>
      <c r="I2037" s="13">
        <v>11</v>
      </c>
      <c r="J2037" s="41" t="s">
        <v>50</v>
      </c>
      <c r="K2037" s="3" t="s">
        <v>12</v>
      </c>
      <c r="L2037" s="3"/>
      <c r="M2037" s="3"/>
    </row>
    <row r="2038" spans="1:18" hidden="1" x14ac:dyDescent="0.2">
      <c r="A2038" s="3"/>
      <c r="B2038" s="19" t="s">
        <v>1225</v>
      </c>
      <c r="C2038" s="3"/>
      <c r="D2038" s="12" t="s">
        <v>668</v>
      </c>
      <c r="E2038" s="12" t="s">
        <v>665</v>
      </c>
      <c r="F2038" s="12" t="str">
        <f t="shared" si="57"/>
        <v>Siriwardane Rishi</v>
      </c>
      <c r="G2038" s="9">
        <v>721</v>
      </c>
      <c r="H2038" s="10" t="s">
        <v>10</v>
      </c>
      <c r="I2038" s="13">
        <v>8</v>
      </c>
      <c r="J2038" s="41" t="s">
        <v>82</v>
      </c>
      <c r="K2038" s="3" t="s">
        <v>12</v>
      </c>
      <c r="L2038" s="3"/>
      <c r="M2038" s="3"/>
    </row>
    <row r="2039" spans="1:18" hidden="1" x14ac:dyDescent="0.2">
      <c r="A2039" s="11" t="s">
        <v>7</v>
      </c>
      <c r="B2039" s="1" t="s">
        <v>1225</v>
      </c>
      <c r="C2039" s="1"/>
      <c r="D2039" s="12" t="s">
        <v>668</v>
      </c>
      <c r="E2039" s="12" t="s">
        <v>665</v>
      </c>
      <c r="F2039" s="12" t="str">
        <f t="shared" si="57"/>
        <v>Siriwardane Rishi</v>
      </c>
      <c r="G2039" s="3">
        <v>721</v>
      </c>
      <c r="H2039" s="7" t="s">
        <v>10</v>
      </c>
      <c r="I2039" s="13">
        <v>9</v>
      </c>
      <c r="J2039" s="41" t="s">
        <v>52</v>
      </c>
      <c r="K2039" s="3" t="s">
        <v>12</v>
      </c>
      <c r="L2039" s="3"/>
      <c r="M2039" s="3"/>
    </row>
    <row r="2040" spans="1:18" hidden="1" x14ac:dyDescent="0.2">
      <c r="A2040" s="3" t="s">
        <v>44</v>
      </c>
      <c r="B2040" s="19" t="s">
        <v>104</v>
      </c>
      <c r="C2040" s="3"/>
      <c r="D2040" s="12" t="s">
        <v>668</v>
      </c>
      <c r="E2040" s="3" t="s">
        <v>665</v>
      </c>
      <c r="F2040" s="12" t="str">
        <f t="shared" si="57"/>
        <v>Siriwardane Rishi</v>
      </c>
      <c r="G2040" s="3">
        <v>721</v>
      </c>
      <c r="H2040" s="8" t="s">
        <v>10</v>
      </c>
      <c r="I2040" s="3">
        <v>1</v>
      </c>
      <c r="J2040" s="36" t="s">
        <v>68</v>
      </c>
      <c r="K2040" s="3" t="s">
        <v>27</v>
      </c>
      <c r="L2040" s="3"/>
      <c r="M2040" s="3"/>
    </row>
    <row r="2041" spans="1:18" hidden="1" x14ac:dyDescent="0.2">
      <c r="A2041" s="3" t="s">
        <v>37</v>
      </c>
      <c r="B2041" s="3" t="s">
        <v>103</v>
      </c>
      <c r="C2041" s="3"/>
      <c r="D2041" s="12" t="s">
        <v>668</v>
      </c>
      <c r="E2041" s="3" t="s">
        <v>665</v>
      </c>
      <c r="F2041" s="12" t="str">
        <f t="shared" si="57"/>
        <v>Siriwardane Rishi</v>
      </c>
      <c r="G2041" s="3">
        <v>721</v>
      </c>
      <c r="H2041" s="8" t="s">
        <v>10</v>
      </c>
      <c r="I2041" s="3">
        <v>2</v>
      </c>
      <c r="J2041" s="36" t="s">
        <v>68</v>
      </c>
      <c r="K2041" s="3" t="s">
        <v>27</v>
      </c>
      <c r="L2041" s="3"/>
      <c r="M2041" s="3"/>
    </row>
    <row r="2042" spans="1:18" hidden="1" x14ac:dyDescent="0.2">
      <c r="A2042" s="19" t="s">
        <v>51</v>
      </c>
      <c r="B2042" s="1" t="s">
        <v>1225</v>
      </c>
      <c r="C2042" s="3"/>
      <c r="D2042" s="12" t="s">
        <v>668</v>
      </c>
      <c r="E2042" s="3" t="s">
        <v>665</v>
      </c>
      <c r="F2042" s="12" t="str">
        <f t="shared" si="57"/>
        <v>Siriwardane Rishi</v>
      </c>
      <c r="G2042" s="3">
        <v>721</v>
      </c>
      <c r="H2042" s="8" t="s">
        <v>10</v>
      </c>
      <c r="I2042" s="3">
        <v>2</v>
      </c>
      <c r="J2042" s="36" t="s">
        <v>68</v>
      </c>
      <c r="K2042" s="3"/>
      <c r="L2042" s="3"/>
      <c r="M2042" s="3"/>
    </row>
    <row r="2043" spans="1:18" x14ac:dyDescent="0.2">
      <c r="A2043" s="3"/>
      <c r="B2043" s="19" t="s">
        <v>25</v>
      </c>
      <c r="C2043" s="9">
        <v>572775</v>
      </c>
      <c r="D2043" s="3" t="s">
        <v>561</v>
      </c>
      <c r="E2043" s="3" t="s">
        <v>562</v>
      </c>
      <c r="F2043" s="12" t="str">
        <f t="shared" si="57"/>
        <v>Niven Keith</v>
      </c>
      <c r="G2043" s="9">
        <v>721</v>
      </c>
      <c r="H2043" s="10" t="s">
        <v>10</v>
      </c>
      <c r="I2043" s="3">
        <v>1</v>
      </c>
      <c r="J2043" s="36" t="s">
        <v>26</v>
      </c>
      <c r="K2043" s="3" t="s">
        <v>27</v>
      </c>
      <c r="L2043" s="1"/>
      <c r="M2043" s="1"/>
      <c r="O2043" s="32"/>
      <c r="P2043" s="33"/>
      <c r="Q2043" s="32"/>
      <c r="R2043" s="32"/>
    </row>
    <row r="2044" spans="1:18" hidden="1" x14ac:dyDescent="0.2">
      <c r="A2044" s="3" t="s">
        <v>25</v>
      </c>
      <c r="B2044" s="3" t="s">
        <v>25</v>
      </c>
      <c r="C2044" s="3">
        <v>572796</v>
      </c>
      <c r="D2044" s="8" t="s">
        <v>669</v>
      </c>
      <c r="E2044" s="8" t="s">
        <v>670</v>
      </c>
      <c r="F2044" s="12" t="str">
        <f t="shared" si="57"/>
        <v>Small Mathew</v>
      </c>
      <c r="G2044" s="3">
        <v>721</v>
      </c>
      <c r="H2044" s="8" t="s">
        <v>10</v>
      </c>
      <c r="I2044" s="3">
        <v>1</v>
      </c>
      <c r="J2044" s="36" t="s">
        <v>68</v>
      </c>
      <c r="K2044" s="3"/>
      <c r="L2044" s="3"/>
      <c r="M2044" s="3"/>
    </row>
    <row r="2045" spans="1:18" hidden="1" x14ac:dyDescent="0.2">
      <c r="A2045" s="3" t="s">
        <v>14</v>
      </c>
      <c r="B2045" s="3" t="s">
        <v>14</v>
      </c>
      <c r="C2045" s="3">
        <v>572797</v>
      </c>
      <c r="D2045" s="8" t="s">
        <v>669</v>
      </c>
      <c r="E2045" s="8" t="s">
        <v>670</v>
      </c>
      <c r="F2045" s="12" t="str">
        <f t="shared" si="57"/>
        <v>Small Mathew</v>
      </c>
      <c r="G2045" s="3">
        <v>721</v>
      </c>
      <c r="H2045" s="8" t="s">
        <v>10</v>
      </c>
      <c r="I2045" s="3">
        <v>11</v>
      </c>
      <c r="J2045" s="36" t="s">
        <v>68</v>
      </c>
      <c r="K2045" s="3" t="s">
        <v>27</v>
      </c>
      <c r="L2045" s="1"/>
      <c r="M2045" s="3"/>
    </row>
    <row r="2046" spans="1:18" x14ac:dyDescent="0.2">
      <c r="A2046" s="3"/>
      <c r="B2046" s="19" t="s">
        <v>25</v>
      </c>
      <c r="C2046" s="3"/>
      <c r="D2046" s="3" t="s">
        <v>568</v>
      </c>
      <c r="E2046" s="3" t="s">
        <v>77</v>
      </c>
      <c r="F2046" s="12" t="str">
        <f t="shared" si="57"/>
        <v>Nunn C</v>
      </c>
      <c r="G2046" s="9">
        <v>721</v>
      </c>
      <c r="H2046" s="10" t="s">
        <v>10</v>
      </c>
      <c r="I2046" s="3">
        <v>1</v>
      </c>
      <c r="J2046" s="36" t="s">
        <v>26</v>
      </c>
      <c r="K2046" s="3" t="s">
        <v>27</v>
      </c>
      <c r="L2046" s="1"/>
      <c r="M2046" s="3"/>
    </row>
    <row r="2047" spans="1:18" x14ac:dyDescent="0.2">
      <c r="A2047" s="3"/>
      <c r="B2047" s="19" t="s">
        <v>25</v>
      </c>
      <c r="C2047" s="3"/>
      <c r="D2047" s="3" t="s">
        <v>571</v>
      </c>
      <c r="E2047" s="3" t="s">
        <v>567</v>
      </c>
      <c r="F2047" s="12" t="str">
        <f t="shared" si="57"/>
        <v>O'Connor Dan</v>
      </c>
      <c r="G2047" s="3">
        <v>721</v>
      </c>
      <c r="H2047" s="8" t="s">
        <v>10</v>
      </c>
      <c r="I2047" s="3">
        <v>3</v>
      </c>
      <c r="J2047" s="36" t="s">
        <v>26</v>
      </c>
      <c r="K2047" s="3" t="s">
        <v>27</v>
      </c>
      <c r="L2047" s="3"/>
      <c r="M2047" s="3"/>
    </row>
    <row r="2048" spans="1:18" hidden="1" x14ac:dyDescent="0.2">
      <c r="A2048" s="3" t="s">
        <v>14</v>
      </c>
      <c r="B2048" s="3" t="s">
        <v>14</v>
      </c>
      <c r="C2048" s="3">
        <v>572794</v>
      </c>
      <c r="D2048" s="8" t="s">
        <v>669</v>
      </c>
      <c r="E2048" s="8" t="s">
        <v>670</v>
      </c>
      <c r="F2048" s="12" t="str">
        <f t="shared" si="57"/>
        <v>Small Mathew</v>
      </c>
      <c r="G2048" s="3">
        <v>721</v>
      </c>
      <c r="H2048" s="8" t="s">
        <v>10</v>
      </c>
      <c r="I2048" s="3">
        <v>1</v>
      </c>
      <c r="J2048" s="36" t="s">
        <v>24</v>
      </c>
      <c r="K2048" s="3"/>
      <c r="L2048" s="3"/>
      <c r="M2048" s="3"/>
    </row>
    <row r="2049" spans="1:13" hidden="1" x14ac:dyDescent="0.2">
      <c r="A2049" s="3" t="s">
        <v>44</v>
      </c>
      <c r="B2049" s="19" t="s">
        <v>104</v>
      </c>
      <c r="C2049" s="3">
        <v>572787</v>
      </c>
      <c r="D2049" s="8" t="s">
        <v>669</v>
      </c>
      <c r="E2049" s="8" t="s">
        <v>670</v>
      </c>
      <c r="F2049" s="12" t="str">
        <f t="shared" si="57"/>
        <v>Small Mathew</v>
      </c>
      <c r="G2049" s="3">
        <v>721</v>
      </c>
      <c r="H2049" s="8" t="s">
        <v>10</v>
      </c>
      <c r="I2049" s="3">
        <v>8</v>
      </c>
      <c r="J2049" s="36" t="s">
        <v>24</v>
      </c>
      <c r="K2049" s="3"/>
      <c r="L2049" s="3"/>
      <c r="M2049" s="3"/>
    </row>
    <row r="2050" spans="1:13" hidden="1" x14ac:dyDescent="0.2">
      <c r="A2050" s="3" t="s">
        <v>37</v>
      </c>
      <c r="B2050" s="3" t="s">
        <v>103</v>
      </c>
      <c r="C2050" s="3">
        <v>572793</v>
      </c>
      <c r="D2050" s="8" t="s">
        <v>669</v>
      </c>
      <c r="E2050" s="8" t="s">
        <v>670</v>
      </c>
      <c r="F2050" s="12" t="str">
        <f t="shared" si="57"/>
        <v>Small Mathew</v>
      </c>
      <c r="G2050" s="6">
        <v>721</v>
      </c>
      <c r="H2050" s="7" t="s">
        <v>10</v>
      </c>
      <c r="I2050" s="3">
        <v>1</v>
      </c>
      <c r="J2050" s="36" t="s">
        <v>24</v>
      </c>
      <c r="K2050" s="3"/>
      <c r="L2050" s="3"/>
      <c r="M2050" s="3"/>
    </row>
    <row r="2051" spans="1:13" hidden="1" x14ac:dyDescent="0.2">
      <c r="A2051" s="3"/>
      <c r="B2051" s="19" t="s">
        <v>104</v>
      </c>
      <c r="C2051" s="3">
        <v>572789</v>
      </c>
      <c r="D2051" s="8" t="s">
        <v>669</v>
      </c>
      <c r="E2051" s="8" t="s">
        <v>670</v>
      </c>
      <c r="F2051" s="12" t="str">
        <f t="shared" si="57"/>
        <v>Small Mathew</v>
      </c>
      <c r="G2051" s="3">
        <v>721</v>
      </c>
      <c r="H2051" s="8" t="s">
        <v>10</v>
      </c>
      <c r="I2051" s="3">
        <v>5</v>
      </c>
      <c r="J2051" s="36" t="s">
        <v>11</v>
      </c>
      <c r="K2051" s="3" t="s">
        <v>27</v>
      </c>
      <c r="L2051" s="3"/>
      <c r="M2051" s="3"/>
    </row>
    <row r="2052" spans="1:13" hidden="1" x14ac:dyDescent="0.2">
      <c r="A2052" s="3"/>
      <c r="B2052" s="3" t="s">
        <v>103</v>
      </c>
      <c r="C2052" s="3">
        <v>572788</v>
      </c>
      <c r="D2052" s="8" t="s">
        <v>669</v>
      </c>
      <c r="E2052" s="8" t="s">
        <v>670</v>
      </c>
      <c r="F2052" s="12" t="str">
        <f t="shared" si="57"/>
        <v>Small Mathew</v>
      </c>
      <c r="G2052" s="9">
        <v>721</v>
      </c>
      <c r="H2052" s="10" t="s">
        <v>10</v>
      </c>
      <c r="I2052" s="3">
        <v>6</v>
      </c>
      <c r="J2052" s="36" t="s">
        <v>11</v>
      </c>
      <c r="K2052" s="3" t="s">
        <v>27</v>
      </c>
      <c r="L2052" s="3"/>
      <c r="M2052" s="3"/>
    </row>
    <row r="2053" spans="1:13" hidden="1" x14ac:dyDescent="0.2">
      <c r="A2053" s="3"/>
      <c r="B2053" s="19" t="s">
        <v>14</v>
      </c>
      <c r="C2053" s="3">
        <v>572792</v>
      </c>
      <c r="D2053" s="8" t="s">
        <v>669</v>
      </c>
      <c r="E2053" s="8" t="s">
        <v>670</v>
      </c>
      <c r="F2053" s="12" t="str">
        <f t="shared" si="57"/>
        <v>Small Mathew</v>
      </c>
      <c r="G2053" s="9">
        <v>721</v>
      </c>
      <c r="H2053" s="10" t="s">
        <v>10</v>
      </c>
      <c r="I2053" s="3">
        <v>1</v>
      </c>
      <c r="J2053" s="39" t="s">
        <v>22</v>
      </c>
      <c r="K2053" s="3" t="s">
        <v>23</v>
      </c>
      <c r="L2053" s="3"/>
      <c r="M2053" s="3"/>
    </row>
    <row r="2054" spans="1:13" hidden="1" x14ac:dyDescent="0.2">
      <c r="A2054" s="3" t="s">
        <v>671</v>
      </c>
      <c r="B2054" s="19" t="s">
        <v>14</v>
      </c>
      <c r="C2054" s="3">
        <v>572799</v>
      </c>
      <c r="D2054" s="8" t="s">
        <v>669</v>
      </c>
      <c r="E2054" s="8" t="s">
        <v>670</v>
      </c>
      <c r="F2054" s="12" t="str">
        <f t="shared" si="57"/>
        <v>Small Mathew</v>
      </c>
      <c r="G2054" s="9">
        <v>721</v>
      </c>
      <c r="H2054" s="10" t="s">
        <v>10</v>
      </c>
      <c r="I2054" s="8">
        <v>3</v>
      </c>
      <c r="J2054" s="36" t="s">
        <v>30</v>
      </c>
      <c r="K2054" s="3"/>
      <c r="L2054" s="3"/>
      <c r="M2054" s="3"/>
    </row>
    <row r="2055" spans="1:13" hidden="1" x14ac:dyDescent="0.2">
      <c r="A2055" s="16" t="s">
        <v>102</v>
      </c>
      <c r="B2055" s="3" t="s">
        <v>103</v>
      </c>
      <c r="C2055" s="3">
        <v>572797</v>
      </c>
      <c r="D2055" s="8" t="s">
        <v>669</v>
      </c>
      <c r="E2055" s="8" t="s">
        <v>670</v>
      </c>
      <c r="F2055" s="12" t="str">
        <f t="shared" si="57"/>
        <v>Small Mathew</v>
      </c>
      <c r="G2055" s="3">
        <v>721</v>
      </c>
      <c r="H2055" s="8" t="s">
        <v>10</v>
      </c>
      <c r="I2055" s="8">
        <v>7</v>
      </c>
      <c r="J2055" s="36" t="s">
        <v>30</v>
      </c>
      <c r="K2055" s="3"/>
      <c r="L2055" s="3"/>
      <c r="M2055" s="3"/>
    </row>
    <row r="2056" spans="1:13" hidden="1" x14ac:dyDescent="0.2">
      <c r="A2056" s="5"/>
      <c r="B2056" s="19" t="s">
        <v>1225</v>
      </c>
      <c r="C2056" s="3">
        <v>572791</v>
      </c>
      <c r="D2056" s="8" t="s">
        <v>669</v>
      </c>
      <c r="E2056" s="8" t="s">
        <v>670</v>
      </c>
      <c r="F2056" s="12" t="str">
        <f t="shared" si="57"/>
        <v>Small Mathew</v>
      </c>
      <c r="G2056" s="3">
        <v>721</v>
      </c>
      <c r="H2056" s="7" t="s">
        <v>10</v>
      </c>
      <c r="I2056" s="13">
        <v>1</v>
      </c>
      <c r="J2056" s="41" t="s">
        <v>30</v>
      </c>
      <c r="K2056" s="3" t="s">
        <v>12</v>
      </c>
      <c r="L2056" s="3"/>
      <c r="M2056" s="3"/>
    </row>
    <row r="2057" spans="1:13" hidden="1" x14ac:dyDescent="0.2">
      <c r="A2057" s="3"/>
      <c r="B2057" s="3" t="s">
        <v>25</v>
      </c>
      <c r="C2057" s="3">
        <v>572800</v>
      </c>
      <c r="D2057" s="8" t="s">
        <v>669</v>
      </c>
      <c r="E2057" s="8" t="s">
        <v>670</v>
      </c>
      <c r="F2057" s="12" t="str">
        <f t="shared" si="57"/>
        <v>Small Mathew</v>
      </c>
      <c r="G2057" s="3">
        <v>721</v>
      </c>
      <c r="H2057" s="8" t="s">
        <v>10</v>
      </c>
      <c r="I2057" s="3">
        <v>1</v>
      </c>
      <c r="J2057" s="36" t="s">
        <v>105</v>
      </c>
      <c r="K2057" s="3"/>
      <c r="L2057" s="3"/>
      <c r="M2057" s="3"/>
    </row>
    <row r="2058" spans="1:13" hidden="1" x14ac:dyDescent="0.2">
      <c r="A2058" s="3"/>
      <c r="B2058" s="22" t="s">
        <v>104</v>
      </c>
      <c r="C2058" s="3">
        <v>572798</v>
      </c>
      <c r="D2058" s="8" t="s">
        <v>669</v>
      </c>
      <c r="E2058" s="8" t="s">
        <v>670</v>
      </c>
      <c r="F2058" s="12" t="str">
        <f t="shared" si="57"/>
        <v>Small Mathew</v>
      </c>
      <c r="G2058" s="3">
        <v>721</v>
      </c>
      <c r="H2058" s="8" t="s">
        <v>10</v>
      </c>
      <c r="I2058" s="3">
        <v>3</v>
      </c>
      <c r="J2058" s="36" t="s">
        <v>105</v>
      </c>
      <c r="K2058" s="3"/>
      <c r="L2058" s="3"/>
      <c r="M2058" s="3"/>
    </row>
    <row r="2059" spans="1:13" hidden="1" x14ac:dyDescent="0.2">
      <c r="A2059" s="3"/>
      <c r="B2059" s="3" t="s">
        <v>103</v>
      </c>
      <c r="C2059" s="3">
        <v>572790</v>
      </c>
      <c r="D2059" s="8" t="s">
        <v>669</v>
      </c>
      <c r="E2059" s="8" t="s">
        <v>670</v>
      </c>
      <c r="F2059" s="12" t="str">
        <f t="shared" si="57"/>
        <v>Small Mathew</v>
      </c>
      <c r="G2059" s="3">
        <v>721</v>
      </c>
      <c r="H2059" s="8" t="s">
        <v>10</v>
      </c>
      <c r="I2059" s="3">
        <v>2</v>
      </c>
      <c r="J2059" s="36" t="s">
        <v>105</v>
      </c>
      <c r="K2059" s="3"/>
      <c r="L2059" s="3"/>
      <c r="M2059" s="3"/>
    </row>
    <row r="2060" spans="1:13" hidden="1" x14ac:dyDescent="0.2">
      <c r="A2060" s="3" t="s">
        <v>36</v>
      </c>
      <c r="B2060" s="3" t="s">
        <v>103</v>
      </c>
      <c r="C2060" s="3">
        <v>572785</v>
      </c>
      <c r="D2060" s="8" t="s">
        <v>669</v>
      </c>
      <c r="E2060" s="8" t="s">
        <v>670</v>
      </c>
      <c r="F2060" s="12" t="str">
        <f t="shared" si="57"/>
        <v>Small Mathew</v>
      </c>
      <c r="G2060" s="3">
        <v>721</v>
      </c>
      <c r="H2060" s="8" t="s">
        <v>10</v>
      </c>
      <c r="I2060" s="3">
        <v>4</v>
      </c>
      <c r="J2060" s="36" t="s">
        <v>28</v>
      </c>
      <c r="K2060" s="3"/>
      <c r="L2060" s="3"/>
      <c r="M2060" s="3"/>
    </row>
    <row r="2061" spans="1:13" hidden="1" x14ac:dyDescent="0.2">
      <c r="A2061" s="3" t="s">
        <v>40</v>
      </c>
      <c r="B2061" s="19" t="s">
        <v>1225</v>
      </c>
      <c r="C2061" s="3">
        <v>572785</v>
      </c>
      <c r="D2061" s="8" t="s">
        <v>669</v>
      </c>
      <c r="E2061" s="8" t="s">
        <v>670</v>
      </c>
      <c r="F2061" s="12" t="str">
        <f t="shared" si="57"/>
        <v>Small Mathew</v>
      </c>
      <c r="G2061" s="3">
        <v>721</v>
      </c>
      <c r="H2061" s="8" t="s">
        <v>10</v>
      </c>
      <c r="I2061" s="3">
        <v>2</v>
      </c>
      <c r="J2061" s="36" t="s">
        <v>28</v>
      </c>
      <c r="K2061" s="3"/>
      <c r="L2061" s="3"/>
      <c r="M2061" s="3"/>
    </row>
    <row r="2062" spans="1:13" hidden="1" x14ac:dyDescent="0.2">
      <c r="A2062" s="3" t="s">
        <v>19</v>
      </c>
      <c r="B2062" s="19" t="s">
        <v>14</v>
      </c>
      <c r="C2062" s="3">
        <v>572785</v>
      </c>
      <c r="D2062" s="8" t="s">
        <v>669</v>
      </c>
      <c r="E2062" s="8" t="s">
        <v>670</v>
      </c>
      <c r="F2062" s="12" t="str">
        <f t="shared" si="57"/>
        <v>Small Mathew</v>
      </c>
      <c r="G2062" s="3">
        <v>721</v>
      </c>
      <c r="H2062" s="8" t="s">
        <v>10</v>
      </c>
      <c r="I2062" s="3">
        <v>1</v>
      </c>
      <c r="J2062" s="36" t="s">
        <v>34</v>
      </c>
      <c r="K2062" s="3"/>
      <c r="L2062" s="3"/>
      <c r="M2062" s="3"/>
    </row>
    <row r="2063" spans="1:13" hidden="1" x14ac:dyDescent="0.2">
      <c r="A2063" s="3" t="s">
        <v>36</v>
      </c>
      <c r="B2063" s="3" t="s">
        <v>103</v>
      </c>
      <c r="C2063" s="3">
        <v>572785</v>
      </c>
      <c r="D2063" s="8" t="s">
        <v>669</v>
      </c>
      <c r="E2063" s="8" t="s">
        <v>670</v>
      </c>
      <c r="F2063" s="12" t="str">
        <f t="shared" si="57"/>
        <v>Small Mathew</v>
      </c>
      <c r="G2063" s="3">
        <v>721</v>
      </c>
      <c r="H2063" s="8" t="s">
        <v>10</v>
      </c>
      <c r="I2063" s="3">
        <v>7</v>
      </c>
      <c r="J2063" s="36" t="s">
        <v>34</v>
      </c>
      <c r="K2063" s="3"/>
      <c r="L2063" s="3"/>
      <c r="M2063" s="1"/>
    </row>
    <row r="2064" spans="1:13" hidden="1" x14ac:dyDescent="0.2">
      <c r="A2064" s="3" t="s">
        <v>31</v>
      </c>
      <c r="B2064" s="19" t="s">
        <v>1225</v>
      </c>
      <c r="C2064" s="3">
        <v>572785</v>
      </c>
      <c r="D2064" s="8" t="s">
        <v>669</v>
      </c>
      <c r="E2064" s="8" t="s">
        <v>670</v>
      </c>
      <c r="F2064" s="12" t="str">
        <f t="shared" si="57"/>
        <v>Small Mathew</v>
      </c>
      <c r="G2064" s="3">
        <v>721</v>
      </c>
      <c r="H2064" s="8" t="s">
        <v>10</v>
      </c>
      <c r="I2064" s="3">
        <v>3</v>
      </c>
      <c r="J2064" s="36" t="s">
        <v>34</v>
      </c>
      <c r="K2064" s="3"/>
      <c r="L2064" s="3"/>
      <c r="M2064" s="3"/>
    </row>
    <row r="2065" spans="1:18" hidden="1" x14ac:dyDescent="0.2">
      <c r="A2065" s="3" t="s">
        <v>38</v>
      </c>
      <c r="B2065" s="19" t="s">
        <v>39</v>
      </c>
      <c r="C2065" s="3">
        <v>572785</v>
      </c>
      <c r="D2065" s="8" t="s">
        <v>669</v>
      </c>
      <c r="E2065" s="8" t="s">
        <v>670</v>
      </c>
      <c r="F2065" s="12" t="str">
        <f t="shared" si="57"/>
        <v>Small Mathew</v>
      </c>
      <c r="G2065" s="3">
        <v>721</v>
      </c>
      <c r="H2065" s="8" t="s">
        <v>10</v>
      </c>
      <c r="I2065" s="3">
        <v>1</v>
      </c>
      <c r="J2065" s="36" t="s">
        <v>35</v>
      </c>
      <c r="K2065" s="3"/>
      <c r="L2065" s="3"/>
      <c r="M2065" s="3"/>
    </row>
    <row r="2066" spans="1:18" hidden="1" x14ac:dyDescent="0.2">
      <c r="A2066" s="3" t="s">
        <v>19</v>
      </c>
      <c r="B2066" s="19" t="s">
        <v>14</v>
      </c>
      <c r="C2066" s="3">
        <v>572785</v>
      </c>
      <c r="D2066" s="8" t="s">
        <v>669</v>
      </c>
      <c r="E2066" s="8" t="s">
        <v>670</v>
      </c>
      <c r="F2066" s="12" t="str">
        <f t="shared" si="57"/>
        <v>Small Mathew</v>
      </c>
      <c r="G2066" s="3">
        <v>721</v>
      </c>
      <c r="H2066" s="8" t="s">
        <v>10</v>
      </c>
      <c r="I2066" s="3">
        <v>2</v>
      </c>
      <c r="J2066" s="36" t="s">
        <v>35</v>
      </c>
      <c r="K2066" s="3"/>
      <c r="L2066" s="3"/>
      <c r="M2066" s="3"/>
    </row>
    <row r="2067" spans="1:18" hidden="1" x14ac:dyDescent="0.2">
      <c r="A2067" s="3" t="s">
        <v>31</v>
      </c>
      <c r="B2067" s="19" t="s">
        <v>1225</v>
      </c>
      <c r="C2067" s="3">
        <v>572785</v>
      </c>
      <c r="D2067" s="8" t="s">
        <v>669</v>
      </c>
      <c r="E2067" s="8" t="s">
        <v>670</v>
      </c>
      <c r="F2067" s="12" t="str">
        <f t="shared" si="57"/>
        <v>Small Mathew</v>
      </c>
      <c r="G2067" s="3">
        <v>721</v>
      </c>
      <c r="H2067" s="8" t="s">
        <v>10</v>
      </c>
      <c r="I2067" s="3">
        <v>7</v>
      </c>
      <c r="J2067" s="36" t="s">
        <v>35</v>
      </c>
      <c r="K2067" s="3"/>
      <c r="L2067" s="3"/>
      <c r="M2067" s="3"/>
    </row>
    <row r="2068" spans="1:18" hidden="1" x14ac:dyDescent="0.2">
      <c r="A2068" s="3" t="s">
        <v>38</v>
      </c>
      <c r="B2068" s="19" t="s">
        <v>39</v>
      </c>
      <c r="C2068" s="3">
        <v>572785</v>
      </c>
      <c r="D2068" s="8" t="s">
        <v>669</v>
      </c>
      <c r="E2068" s="8" t="s">
        <v>670</v>
      </c>
      <c r="F2068" s="12" t="str">
        <f t="shared" si="57"/>
        <v>Small Mathew</v>
      </c>
      <c r="G2068" s="3">
        <v>721</v>
      </c>
      <c r="H2068" s="8" t="s">
        <v>10</v>
      </c>
      <c r="I2068" s="3">
        <v>1</v>
      </c>
      <c r="J2068" s="36" t="s">
        <v>18</v>
      </c>
      <c r="K2068" s="3"/>
      <c r="L2068" s="1"/>
      <c r="M2068" s="1"/>
      <c r="O2068" s="32"/>
      <c r="P2068" s="33"/>
      <c r="Q2068" s="32"/>
      <c r="R2068" s="32"/>
    </row>
    <row r="2069" spans="1:18" hidden="1" x14ac:dyDescent="0.2">
      <c r="A2069" s="3" t="s">
        <v>101</v>
      </c>
      <c r="B2069" s="3" t="s">
        <v>103</v>
      </c>
      <c r="C2069" s="9">
        <v>572785</v>
      </c>
      <c r="D2069" s="10" t="s">
        <v>669</v>
      </c>
      <c r="E2069" s="10" t="s">
        <v>670</v>
      </c>
      <c r="F2069" s="12" t="str">
        <f t="shared" si="57"/>
        <v>Small Mathew</v>
      </c>
      <c r="G2069" s="9">
        <v>721</v>
      </c>
      <c r="H2069" s="10" t="s">
        <v>10</v>
      </c>
      <c r="I2069" s="9">
        <v>13</v>
      </c>
      <c r="J2069" s="37" t="s">
        <v>18</v>
      </c>
      <c r="K2069" s="3"/>
      <c r="L2069" s="1"/>
      <c r="M2069" s="1"/>
      <c r="O2069" s="32"/>
      <c r="P2069" s="33"/>
      <c r="Q2069" s="32"/>
      <c r="R2069" s="32"/>
    </row>
    <row r="2070" spans="1:18" hidden="1" x14ac:dyDescent="0.2">
      <c r="A2070" s="3" t="s">
        <v>60</v>
      </c>
      <c r="B2070" s="3" t="s">
        <v>103</v>
      </c>
      <c r="C2070" s="6">
        <v>572785</v>
      </c>
      <c r="D2070" s="7" t="s">
        <v>669</v>
      </c>
      <c r="E2070" s="7" t="s">
        <v>670</v>
      </c>
      <c r="F2070" s="12" t="str">
        <f t="shared" si="57"/>
        <v>Small Mathew</v>
      </c>
      <c r="G2070" s="6">
        <v>721</v>
      </c>
      <c r="H2070" s="7" t="s">
        <v>10</v>
      </c>
      <c r="I2070" s="6">
        <v>11</v>
      </c>
      <c r="J2070" s="36" t="s">
        <v>17</v>
      </c>
      <c r="K2070" s="3"/>
      <c r="L2070" s="3"/>
      <c r="M2070" s="3"/>
    </row>
    <row r="2071" spans="1:18" hidden="1" x14ac:dyDescent="0.2">
      <c r="A2071" s="31" t="s">
        <v>1268</v>
      </c>
      <c r="B2071" s="32" t="s">
        <v>1239</v>
      </c>
      <c r="C2071" s="32">
        <v>572785</v>
      </c>
      <c r="D2071" s="33" t="s">
        <v>669</v>
      </c>
      <c r="E2071" s="8" t="s">
        <v>670</v>
      </c>
      <c r="F2071" s="12" t="str">
        <f t="shared" si="57"/>
        <v>Small Mathew</v>
      </c>
      <c r="G2071" s="32">
        <v>721</v>
      </c>
      <c r="H2071" s="33" t="s">
        <v>10</v>
      </c>
      <c r="I2071" s="32">
        <v>3</v>
      </c>
      <c r="J2071" s="38" t="s">
        <v>1324</v>
      </c>
      <c r="K2071" s="32"/>
      <c r="L2071" s="3"/>
      <c r="M2071" s="3"/>
    </row>
    <row r="2072" spans="1:18" hidden="1" x14ac:dyDescent="0.2">
      <c r="A2072" s="3" t="s">
        <v>111</v>
      </c>
      <c r="B2072" s="19" t="s">
        <v>104</v>
      </c>
      <c r="C2072" s="3">
        <v>591806</v>
      </c>
      <c r="D2072" s="8" t="s">
        <v>669</v>
      </c>
      <c r="E2072" s="8" t="s">
        <v>537</v>
      </c>
      <c r="F2072" s="12" t="str">
        <f t="shared" si="57"/>
        <v>Small Mitchell</v>
      </c>
      <c r="G2072" s="3">
        <v>721</v>
      </c>
      <c r="H2072" s="8" t="s">
        <v>10</v>
      </c>
      <c r="I2072" s="8">
        <v>10</v>
      </c>
      <c r="J2072" s="36" t="s">
        <v>30</v>
      </c>
      <c r="K2072" s="3"/>
      <c r="L2072" s="3"/>
      <c r="M2072" s="3"/>
    </row>
    <row r="2073" spans="1:18" hidden="1" x14ac:dyDescent="0.2">
      <c r="A2073" s="3"/>
      <c r="B2073" s="3" t="s">
        <v>25</v>
      </c>
      <c r="C2073" s="3">
        <v>591808</v>
      </c>
      <c r="D2073" s="8" t="s">
        <v>669</v>
      </c>
      <c r="E2073" s="8" t="s">
        <v>537</v>
      </c>
      <c r="F2073" s="12" t="str">
        <f t="shared" si="57"/>
        <v>Small Mitchell</v>
      </c>
      <c r="G2073" s="9">
        <v>721</v>
      </c>
      <c r="H2073" s="10" t="s">
        <v>10</v>
      </c>
      <c r="I2073" s="3">
        <v>3</v>
      </c>
      <c r="J2073" s="36" t="s">
        <v>105</v>
      </c>
      <c r="K2073" s="3"/>
      <c r="L2073" s="3"/>
      <c r="M2073" s="3"/>
    </row>
    <row r="2074" spans="1:18" hidden="1" x14ac:dyDescent="0.2">
      <c r="A2074" s="3"/>
      <c r="B2074" s="22" t="s">
        <v>104</v>
      </c>
      <c r="C2074" s="3">
        <v>591807</v>
      </c>
      <c r="D2074" s="8" t="s">
        <v>669</v>
      </c>
      <c r="E2074" s="8" t="s">
        <v>537</v>
      </c>
      <c r="F2074" s="12" t="str">
        <f t="shared" si="57"/>
        <v>Small Mitchell</v>
      </c>
      <c r="G2074" s="3">
        <v>721</v>
      </c>
      <c r="H2074" s="7" t="s">
        <v>10</v>
      </c>
      <c r="I2074" s="3">
        <v>3</v>
      </c>
      <c r="J2074" s="36" t="s">
        <v>105</v>
      </c>
      <c r="K2074" s="3"/>
      <c r="L2074" s="3"/>
      <c r="M2074" s="3"/>
    </row>
    <row r="2075" spans="1:18" hidden="1" x14ac:dyDescent="0.2">
      <c r="A2075" s="3" t="s">
        <v>36</v>
      </c>
      <c r="B2075" s="3" t="s">
        <v>103</v>
      </c>
      <c r="C2075" s="3">
        <v>591806</v>
      </c>
      <c r="D2075" s="8" t="s">
        <v>669</v>
      </c>
      <c r="E2075" s="8" t="s">
        <v>537</v>
      </c>
      <c r="F2075" s="12" t="str">
        <f t="shared" ref="F2075:F2094" si="58">D2075&amp;" "&amp;E2075</f>
        <v>Small Mitchell</v>
      </c>
      <c r="G2075" s="3">
        <v>721</v>
      </c>
      <c r="H2075" s="8" t="s">
        <v>10</v>
      </c>
      <c r="I2075" s="3">
        <v>7</v>
      </c>
      <c r="J2075" s="36" t="s">
        <v>28</v>
      </c>
      <c r="K2075" s="3"/>
      <c r="L2075" s="3"/>
      <c r="M2075" s="3"/>
    </row>
    <row r="2076" spans="1:18" hidden="1" x14ac:dyDescent="0.2">
      <c r="A2076" s="3" t="s">
        <v>40</v>
      </c>
      <c r="B2076" s="19" t="s">
        <v>1225</v>
      </c>
      <c r="C2076" s="3">
        <v>591806</v>
      </c>
      <c r="D2076" s="8" t="s">
        <v>669</v>
      </c>
      <c r="E2076" s="8" t="s">
        <v>537</v>
      </c>
      <c r="F2076" s="12" t="str">
        <f t="shared" si="58"/>
        <v>Small Mitchell</v>
      </c>
      <c r="G2076" s="3">
        <v>721</v>
      </c>
      <c r="H2076" s="8" t="s">
        <v>10</v>
      </c>
      <c r="I2076" s="3">
        <v>3</v>
      </c>
      <c r="J2076" s="36" t="s">
        <v>28</v>
      </c>
      <c r="K2076" s="3"/>
      <c r="L2076" s="3"/>
      <c r="M2076" s="3"/>
    </row>
    <row r="2077" spans="1:18" hidden="1" x14ac:dyDescent="0.2">
      <c r="A2077" s="3" t="s">
        <v>19</v>
      </c>
      <c r="B2077" s="19" t="s">
        <v>14</v>
      </c>
      <c r="C2077" s="3">
        <v>591806</v>
      </c>
      <c r="D2077" s="8" t="s">
        <v>669</v>
      </c>
      <c r="E2077" s="8" t="s">
        <v>537</v>
      </c>
      <c r="F2077" s="12" t="str">
        <f t="shared" si="58"/>
        <v>Small Mitchell</v>
      </c>
      <c r="G2077" s="3">
        <v>721</v>
      </c>
      <c r="H2077" s="8" t="s">
        <v>10</v>
      </c>
      <c r="I2077" s="3">
        <v>1</v>
      </c>
      <c r="J2077" s="36" t="s">
        <v>34</v>
      </c>
      <c r="K2077" s="3"/>
      <c r="L2077" s="3"/>
      <c r="M2077" s="3"/>
    </row>
    <row r="2078" spans="1:18" hidden="1" x14ac:dyDescent="0.2">
      <c r="A2078" s="3" t="s">
        <v>36</v>
      </c>
      <c r="B2078" s="3" t="s">
        <v>103</v>
      </c>
      <c r="C2078" s="3">
        <v>591806</v>
      </c>
      <c r="D2078" s="8" t="s">
        <v>669</v>
      </c>
      <c r="E2078" s="8" t="s">
        <v>537</v>
      </c>
      <c r="F2078" s="12" t="str">
        <f t="shared" si="58"/>
        <v>Small Mitchell</v>
      </c>
      <c r="G2078" s="3">
        <v>721</v>
      </c>
      <c r="H2078" s="8" t="s">
        <v>10</v>
      </c>
      <c r="I2078" s="3">
        <v>8</v>
      </c>
      <c r="J2078" s="36" t="s">
        <v>34</v>
      </c>
      <c r="K2078" s="3"/>
      <c r="L2078" s="3"/>
      <c r="M2078" s="3"/>
    </row>
    <row r="2079" spans="1:18" hidden="1" x14ac:dyDescent="0.2">
      <c r="A2079" s="3" t="s">
        <v>31</v>
      </c>
      <c r="B2079" s="19" t="s">
        <v>1225</v>
      </c>
      <c r="C2079" s="3">
        <v>591806</v>
      </c>
      <c r="D2079" s="8" t="s">
        <v>669</v>
      </c>
      <c r="E2079" s="8" t="s">
        <v>537</v>
      </c>
      <c r="F2079" s="12" t="str">
        <f t="shared" si="58"/>
        <v>Small Mitchell</v>
      </c>
      <c r="G2079" s="3">
        <v>721</v>
      </c>
      <c r="H2079" s="8" t="s">
        <v>10</v>
      </c>
      <c r="I2079" s="3">
        <v>4</v>
      </c>
      <c r="J2079" s="36" t="s">
        <v>34</v>
      </c>
      <c r="K2079" s="3"/>
      <c r="L2079" s="3"/>
      <c r="M2079" s="3"/>
    </row>
    <row r="2080" spans="1:18" hidden="1" x14ac:dyDescent="0.2">
      <c r="A2080" s="3" t="s">
        <v>38</v>
      </c>
      <c r="B2080" s="19" t="s">
        <v>39</v>
      </c>
      <c r="C2080" s="3">
        <v>591806</v>
      </c>
      <c r="D2080" s="8" t="s">
        <v>669</v>
      </c>
      <c r="E2080" s="8" t="s">
        <v>537</v>
      </c>
      <c r="F2080" s="12" t="str">
        <f t="shared" si="58"/>
        <v>Small Mitchell</v>
      </c>
      <c r="G2080" s="3">
        <v>721</v>
      </c>
      <c r="H2080" s="8" t="s">
        <v>10</v>
      </c>
      <c r="I2080" s="3">
        <v>3</v>
      </c>
      <c r="J2080" s="36" t="s">
        <v>35</v>
      </c>
      <c r="K2080" s="3"/>
      <c r="L2080" s="3"/>
      <c r="M2080" s="3"/>
    </row>
    <row r="2081" spans="1:18" hidden="1" x14ac:dyDescent="0.2">
      <c r="A2081" s="3" t="s">
        <v>19</v>
      </c>
      <c r="B2081" s="19" t="s">
        <v>14</v>
      </c>
      <c r="C2081" s="3">
        <v>591806</v>
      </c>
      <c r="D2081" s="8" t="s">
        <v>669</v>
      </c>
      <c r="E2081" s="8" t="s">
        <v>537</v>
      </c>
      <c r="F2081" s="12" t="str">
        <f t="shared" si="58"/>
        <v>Small Mitchell</v>
      </c>
      <c r="G2081" s="3">
        <v>721</v>
      </c>
      <c r="H2081" s="8" t="s">
        <v>10</v>
      </c>
      <c r="I2081" s="3">
        <v>1</v>
      </c>
      <c r="J2081" s="36" t="s">
        <v>35</v>
      </c>
      <c r="K2081" s="3"/>
      <c r="L2081" s="3"/>
      <c r="M2081" s="3"/>
    </row>
    <row r="2082" spans="1:18" hidden="1" x14ac:dyDescent="0.2">
      <c r="A2082" s="3" t="s">
        <v>36</v>
      </c>
      <c r="B2082" s="3" t="s">
        <v>103</v>
      </c>
      <c r="C2082" s="3">
        <v>591806</v>
      </c>
      <c r="D2082" s="8" t="s">
        <v>669</v>
      </c>
      <c r="E2082" s="8" t="s">
        <v>537</v>
      </c>
      <c r="F2082" s="12" t="str">
        <f t="shared" si="58"/>
        <v>Small Mitchell</v>
      </c>
      <c r="G2082" s="3">
        <v>721</v>
      </c>
      <c r="H2082" s="8" t="s">
        <v>10</v>
      </c>
      <c r="I2082" s="3">
        <v>2</v>
      </c>
      <c r="J2082" s="36" t="s">
        <v>35</v>
      </c>
      <c r="K2082" s="3"/>
      <c r="L2082" s="3"/>
      <c r="M2082" s="3"/>
    </row>
    <row r="2083" spans="1:18" hidden="1" x14ac:dyDescent="0.2">
      <c r="A2083" s="3" t="s">
        <v>31</v>
      </c>
      <c r="B2083" s="19" t="s">
        <v>1225</v>
      </c>
      <c r="C2083" s="3">
        <v>591806</v>
      </c>
      <c r="D2083" s="8" t="s">
        <v>669</v>
      </c>
      <c r="E2083" s="8" t="s">
        <v>537</v>
      </c>
      <c r="F2083" s="12" t="str">
        <f t="shared" si="58"/>
        <v>Small Mitchell</v>
      </c>
      <c r="G2083" s="3">
        <v>721</v>
      </c>
      <c r="H2083" s="8" t="s">
        <v>10</v>
      </c>
      <c r="I2083" s="3">
        <v>6</v>
      </c>
      <c r="J2083" s="36" t="s">
        <v>35</v>
      </c>
      <c r="K2083" s="3"/>
      <c r="L2083" s="3"/>
      <c r="M2083" s="3"/>
    </row>
    <row r="2084" spans="1:18" hidden="1" x14ac:dyDescent="0.2">
      <c r="A2084" s="3" t="s">
        <v>38</v>
      </c>
      <c r="B2084" s="19" t="s">
        <v>39</v>
      </c>
      <c r="C2084" s="3">
        <v>591806</v>
      </c>
      <c r="D2084" s="8" t="s">
        <v>669</v>
      </c>
      <c r="E2084" s="8" t="s">
        <v>537</v>
      </c>
      <c r="F2084" s="12" t="str">
        <f t="shared" si="58"/>
        <v>Small Mitchell</v>
      </c>
      <c r="G2084" s="3">
        <v>721</v>
      </c>
      <c r="H2084" s="8" t="s">
        <v>10</v>
      </c>
      <c r="I2084" s="3">
        <v>2</v>
      </c>
      <c r="J2084" s="36" t="s">
        <v>18</v>
      </c>
      <c r="K2084" s="3"/>
      <c r="L2084" s="3"/>
      <c r="M2084" s="3"/>
    </row>
    <row r="2085" spans="1:18" hidden="1" x14ac:dyDescent="0.2">
      <c r="A2085" s="3" t="s">
        <v>13</v>
      </c>
      <c r="B2085" s="19" t="s">
        <v>14</v>
      </c>
      <c r="C2085" s="9">
        <v>591806</v>
      </c>
      <c r="D2085" s="10" t="s">
        <v>669</v>
      </c>
      <c r="E2085" s="10" t="s">
        <v>537</v>
      </c>
      <c r="F2085" s="12" t="str">
        <f t="shared" si="58"/>
        <v>Small Mitchell</v>
      </c>
      <c r="G2085" s="9">
        <v>721</v>
      </c>
      <c r="H2085" s="10" t="s">
        <v>10</v>
      </c>
      <c r="I2085" s="9">
        <v>1</v>
      </c>
      <c r="J2085" s="37" t="s">
        <v>18</v>
      </c>
      <c r="K2085" s="3"/>
      <c r="L2085" s="3"/>
      <c r="M2085" s="3"/>
      <c r="O2085" s="1"/>
      <c r="P2085" s="1"/>
      <c r="Q2085" s="1"/>
      <c r="R2085" s="1"/>
    </row>
    <row r="2086" spans="1:18" hidden="1" x14ac:dyDescent="0.2">
      <c r="A2086" s="3" t="s">
        <v>101</v>
      </c>
      <c r="B2086" s="3" t="s">
        <v>103</v>
      </c>
      <c r="C2086" s="9">
        <v>591806</v>
      </c>
      <c r="D2086" s="10" t="s">
        <v>669</v>
      </c>
      <c r="E2086" s="10" t="s">
        <v>537</v>
      </c>
      <c r="F2086" s="12" t="str">
        <f t="shared" si="58"/>
        <v>Small Mitchell</v>
      </c>
      <c r="G2086" s="3">
        <v>721</v>
      </c>
      <c r="H2086" s="8" t="s">
        <v>10</v>
      </c>
      <c r="I2086" s="9">
        <v>11</v>
      </c>
      <c r="J2086" s="37" t="s">
        <v>18</v>
      </c>
      <c r="K2086" s="3"/>
      <c r="L2086" s="3"/>
      <c r="M2086" s="3"/>
      <c r="O2086" s="1"/>
      <c r="P2086" s="1"/>
      <c r="Q2086" s="1"/>
      <c r="R2086" s="1"/>
    </row>
    <row r="2087" spans="1:18" hidden="1" x14ac:dyDescent="0.2">
      <c r="A2087" s="3" t="s">
        <v>60</v>
      </c>
      <c r="B2087" s="3" t="s">
        <v>103</v>
      </c>
      <c r="C2087" s="6">
        <v>591806</v>
      </c>
      <c r="D2087" s="7" t="s">
        <v>669</v>
      </c>
      <c r="E2087" s="7" t="s">
        <v>537</v>
      </c>
      <c r="F2087" s="12" t="str">
        <f t="shared" si="58"/>
        <v>Small Mitchell</v>
      </c>
      <c r="G2087" s="3">
        <v>721</v>
      </c>
      <c r="H2087" s="8" t="s">
        <v>10</v>
      </c>
      <c r="I2087" s="6">
        <v>5</v>
      </c>
      <c r="J2087" s="36" t="s">
        <v>17</v>
      </c>
      <c r="K2087" s="3"/>
      <c r="L2087" s="3"/>
      <c r="M2087" s="3"/>
    </row>
    <row r="2088" spans="1:18" hidden="1" x14ac:dyDescent="0.2">
      <c r="A2088" s="3" t="s">
        <v>31</v>
      </c>
      <c r="B2088" s="19" t="s">
        <v>1225</v>
      </c>
      <c r="C2088" s="6">
        <v>591806</v>
      </c>
      <c r="D2088" s="7" t="s">
        <v>669</v>
      </c>
      <c r="E2088" s="7" t="s">
        <v>537</v>
      </c>
      <c r="F2088" s="12" t="str">
        <f t="shared" si="58"/>
        <v>Small Mitchell</v>
      </c>
      <c r="G2088" s="6">
        <v>721</v>
      </c>
      <c r="H2088" s="7" t="s">
        <v>10</v>
      </c>
      <c r="I2088" s="6">
        <v>4</v>
      </c>
      <c r="J2088" s="36" t="s">
        <v>17</v>
      </c>
      <c r="K2088" s="3"/>
      <c r="L2088" s="3"/>
      <c r="M2088" s="3"/>
    </row>
    <row r="2089" spans="1:18" hidden="1" x14ac:dyDescent="0.2">
      <c r="A2089" s="1" t="s">
        <v>107</v>
      </c>
      <c r="B2089" s="4" t="s">
        <v>39</v>
      </c>
      <c r="C2089" s="3">
        <v>591811</v>
      </c>
      <c r="D2089" s="8" t="s">
        <v>669</v>
      </c>
      <c r="E2089" s="8" t="s">
        <v>537</v>
      </c>
      <c r="F2089" s="12" t="str">
        <f t="shared" si="58"/>
        <v>Small Mitchell</v>
      </c>
      <c r="G2089" s="3">
        <v>721</v>
      </c>
      <c r="H2089" s="8" t="s">
        <v>10</v>
      </c>
      <c r="I2089" s="1">
        <v>1</v>
      </c>
      <c r="J2089" s="40" t="s">
        <v>62</v>
      </c>
      <c r="K2089" s="1"/>
      <c r="L2089" s="3"/>
      <c r="M2089" s="3"/>
    </row>
    <row r="2090" spans="1:18" hidden="1" x14ac:dyDescent="0.2">
      <c r="A2090" s="1" t="s">
        <v>58</v>
      </c>
      <c r="B2090" s="19" t="s">
        <v>104</v>
      </c>
      <c r="C2090" s="3">
        <v>591810</v>
      </c>
      <c r="D2090" s="8" t="s">
        <v>669</v>
      </c>
      <c r="E2090" s="8" t="s">
        <v>537</v>
      </c>
      <c r="F2090" s="12" t="str">
        <f t="shared" si="58"/>
        <v>Small Mitchell</v>
      </c>
      <c r="G2090" s="3">
        <v>721</v>
      </c>
      <c r="H2090" s="8" t="s">
        <v>10</v>
      </c>
      <c r="I2090" s="1">
        <v>2</v>
      </c>
      <c r="J2090" s="40" t="s">
        <v>62</v>
      </c>
      <c r="K2090" s="1"/>
      <c r="L2090" s="3"/>
      <c r="M2090" s="3"/>
    </row>
    <row r="2091" spans="1:18" hidden="1" x14ac:dyDescent="0.2">
      <c r="A2091" s="1" t="s">
        <v>31</v>
      </c>
      <c r="B2091" s="19" t="s">
        <v>1225</v>
      </c>
      <c r="C2091" s="3">
        <v>591809</v>
      </c>
      <c r="D2091" s="8" t="s">
        <v>669</v>
      </c>
      <c r="E2091" s="8" t="s">
        <v>537</v>
      </c>
      <c r="F2091" s="12" t="str">
        <f t="shared" si="58"/>
        <v>Small Mitchell</v>
      </c>
      <c r="G2091" s="6">
        <v>721</v>
      </c>
      <c r="H2091" s="7" t="s">
        <v>10</v>
      </c>
      <c r="I2091" s="1">
        <v>6</v>
      </c>
      <c r="J2091" s="40" t="s">
        <v>62</v>
      </c>
      <c r="K2091" s="1"/>
      <c r="L2091" s="1"/>
      <c r="M2091" s="3"/>
    </row>
    <row r="2092" spans="1:18" hidden="1" x14ac:dyDescent="0.2">
      <c r="A2092" s="31" t="s">
        <v>1268</v>
      </c>
      <c r="B2092" s="32" t="s">
        <v>1239</v>
      </c>
      <c r="C2092" s="32">
        <v>591806</v>
      </c>
      <c r="D2092" s="32" t="s">
        <v>669</v>
      </c>
      <c r="E2092" s="8" t="s">
        <v>537</v>
      </c>
      <c r="F2092" s="12" t="str">
        <f t="shared" si="58"/>
        <v>Small Mitchell</v>
      </c>
      <c r="G2092" s="32">
        <v>721</v>
      </c>
      <c r="H2092" s="33" t="s">
        <v>10</v>
      </c>
      <c r="I2092" s="32">
        <v>7</v>
      </c>
      <c r="J2092" s="38" t="s">
        <v>1324</v>
      </c>
      <c r="K2092" s="32"/>
      <c r="L2092" s="1"/>
      <c r="M2092" s="3"/>
    </row>
    <row r="2093" spans="1:18" hidden="1" x14ac:dyDescent="0.2">
      <c r="A2093" s="31" t="s">
        <v>1266</v>
      </c>
      <c r="B2093" s="32" t="s">
        <v>103</v>
      </c>
      <c r="C2093" s="32">
        <v>591806</v>
      </c>
      <c r="D2093" s="32" t="s">
        <v>669</v>
      </c>
      <c r="E2093" s="8" t="s">
        <v>537</v>
      </c>
      <c r="F2093" s="12" t="str">
        <f t="shared" si="58"/>
        <v>Small Mitchell</v>
      </c>
      <c r="G2093" s="32">
        <v>721</v>
      </c>
      <c r="H2093" s="33" t="s">
        <v>10</v>
      </c>
      <c r="I2093" s="32">
        <v>2</v>
      </c>
      <c r="J2093" s="38" t="s">
        <v>1324</v>
      </c>
      <c r="K2093" s="32"/>
      <c r="L2093" s="1"/>
      <c r="M2093" s="3"/>
    </row>
    <row r="2094" spans="1:18" hidden="1" x14ac:dyDescent="0.2">
      <c r="A2094" s="3" t="s">
        <v>25</v>
      </c>
      <c r="B2094" s="3" t="s">
        <v>25</v>
      </c>
      <c r="C2094" s="3"/>
      <c r="D2094" s="3" t="s">
        <v>672</v>
      </c>
      <c r="E2094" s="3" t="s">
        <v>283</v>
      </c>
      <c r="F2094" s="12" t="str">
        <f t="shared" si="58"/>
        <v>Smith Robin</v>
      </c>
      <c r="G2094" s="3">
        <v>721</v>
      </c>
      <c r="H2094" s="8" t="s">
        <v>10</v>
      </c>
      <c r="I2094" s="3">
        <v>2</v>
      </c>
      <c r="J2094" s="36" t="s">
        <v>68</v>
      </c>
      <c r="K2094" s="3"/>
      <c r="L2094" s="1"/>
      <c r="M2094" s="1"/>
    </row>
    <row r="2095" spans="1:18" hidden="1" x14ac:dyDescent="0.2">
      <c r="A2095" s="31" t="s">
        <v>1269</v>
      </c>
      <c r="B2095" s="32" t="s">
        <v>1249</v>
      </c>
      <c r="C2095" s="32">
        <v>1192302</v>
      </c>
      <c r="D2095" s="33" t="s">
        <v>672</v>
      </c>
      <c r="E2095" s="32" t="s">
        <v>1276</v>
      </c>
      <c r="F2095" s="33" t="s">
        <v>1251</v>
      </c>
      <c r="G2095" s="32">
        <v>721</v>
      </c>
      <c r="H2095" s="33" t="s">
        <v>10</v>
      </c>
      <c r="I2095" s="32">
        <v>5</v>
      </c>
      <c r="J2095" s="38" t="s">
        <v>1324</v>
      </c>
      <c r="K2095" s="32"/>
      <c r="L2095" s="3"/>
      <c r="M2095" s="3"/>
    </row>
    <row r="2096" spans="1:18" hidden="1" x14ac:dyDescent="0.2">
      <c r="A2096" s="3" t="s">
        <v>19</v>
      </c>
      <c r="B2096" s="19" t="s">
        <v>14</v>
      </c>
      <c r="C2096" s="3">
        <v>362201</v>
      </c>
      <c r="D2096" s="8" t="s">
        <v>673</v>
      </c>
      <c r="E2096" s="8" t="s">
        <v>189</v>
      </c>
      <c r="F2096" s="12" t="str">
        <f t="shared" ref="F2096:F2110" si="59">D2096&amp;" "&amp;E2096</f>
        <v>Smithers Lachlan</v>
      </c>
      <c r="G2096" s="3">
        <v>721</v>
      </c>
      <c r="H2096" s="8" t="s">
        <v>10</v>
      </c>
      <c r="I2096" s="3">
        <v>1</v>
      </c>
      <c r="J2096" s="36" t="s">
        <v>34</v>
      </c>
      <c r="K2096" s="3"/>
      <c r="L2096" s="3"/>
      <c r="M2096" s="3"/>
    </row>
    <row r="2097" spans="1:18" hidden="1" x14ac:dyDescent="0.2">
      <c r="A2097" s="3" t="s">
        <v>13</v>
      </c>
      <c r="B2097" s="19" t="s">
        <v>14</v>
      </c>
      <c r="C2097" s="9">
        <v>362201</v>
      </c>
      <c r="D2097" s="10" t="s">
        <v>673</v>
      </c>
      <c r="E2097" s="10" t="s">
        <v>189</v>
      </c>
      <c r="F2097" s="12" t="str">
        <f t="shared" si="59"/>
        <v>Smithers Lachlan</v>
      </c>
      <c r="G2097" s="3">
        <v>721</v>
      </c>
      <c r="H2097" s="8" t="s">
        <v>10</v>
      </c>
      <c r="I2097" s="9">
        <v>1</v>
      </c>
      <c r="J2097" s="37" t="s">
        <v>18</v>
      </c>
      <c r="K2097" s="3"/>
      <c r="L2097" s="3"/>
      <c r="M2097" s="3"/>
    </row>
    <row r="2098" spans="1:18" hidden="1" x14ac:dyDescent="0.2">
      <c r="A2098" s="3" t="s">
        <v>56</v>
      </c>
      <c r="B2098" s="19" t="s">
        <v>104</v>
      </c>
      <c r="C2098" s="9">
        <v>362201</v>
      </c>
      <c r="D2098" s="10" t="s">
        <v>673</v>
      </c>
      <c r="E2098" s="10" t="s">
        <v>189</v>
      </c>
      <c r="F2098" s="12" t="str">
        <f t="shared" si="59"/>
        <v>Smithers Lachlan</v>
      </c>
      <c r="G2098" s="3">
        <v>721</v>
      </c>
      <c r="H2098" s="8" t="s">
        <v>10</v>
      </c>
      <c r="I2098" s="9">
        <v>1</v>
      </c>
      <c r="J2098" s="37" t="s">
        <v>18</v>
      </c>
      <c r="K2098" s="3"/>
      <c r="L2098" s="3"/>
      <c r="M2098" s="3"/>
    </row>
    <row r="2099" spans="1:18" hidden="1" x14ac:dyDescent="0.2">
      <c r="A2099" s="31" t="s">
        <v>1268</v>
      </c>
      <c r="B2099" s="32" t="s">
        <v>1239</v>
      </c>
      <c r="C2099" s="32">
        <v>362201</v>
      </c>
      <c r="D2099" s="33" t="s">
        <v>673</v>
      </c>
      <c r="E2099" s="8" t="s">
        <v>189</v>
      </c>
      <c r="F2099" s="12" t="str">
        <f t="shared" si="59"/>
        <v>Smithers Lachlan</v>
      </c>
      <c r="G2099" s="32">
        <v>721</v>
      </c>
      <c r="H2099" s="33" t="s">
        <v>10</v>
      </c>
      <c r="I2099" s="32">
        <v>10</v>
      </c>
      <c r="J2099" s="38" t="s">
        <v>1324</v>
      </c>
      <c r="K2099" s="32"/>
      <c r="L2099" s="3"/>
      <c r="M2099" s="3"/>
    </row>
    <row r="2100" spans="1:18" hidden="1" x14ac:dyDescent="0.2">
      <c r="A2100" s="3" t="s">
        <v>75</v>
      </c>
      <c r="B2100" s="3" t="s">
        <v>25</v>
      </c>
      <c r="C2100" s="3"/>
      <c r="D2100" s="3" t="s">
        <v>674</v>
      </c>
      <c r="E2100" s="3" t="s">
        <v>259</v>
      </c>
      <c r="F2100" s="12" t="str">
        <f t="shared" si="59"/>
        <v>Smyth W</v>
      </c>
      <c r="G2100" s="3">
        <v>721</v>
      </c>
      <c r="H2100" s="8" t="s">
        <v>10</v>
      </c>
      <c r="I2100" s="3">
        <v>7</v>
      </c>
      <c r="J2100" s="36" t="s">
        <v>55</v>
      </c>
      <c r="K2100" s="3" t="s">
        <v>78</v>
      </c>
      <c r="L2100" s="3"/>
      <c r="M2100" s="3"/>
    </row>
    <row r="2101" spans="1:18" hidden="1" x14ac:dyDescent="0.2">
      <c r="A2101" s="3"/>
      <c r="B2101" s="19" t="s">
        <v>1225</v>
      </c>
      <c r="C2101" s="3"/>
      <c r="D2101" s="12" t="s">
        <v>675</v>
      </c>
      <c r="E2101" s="12" t="s">
        <v>348</v>
      </c>
      <c r="F2101" s="12" t="str">
        <f t="shared" si="59"/>
        <v>Smythe Wayne</v>
      </c>
      <c r="G2101" s="3">
        <v>721</v>
      </c>
      <c r="H2101" s="8" t="s">
        <v>10</v>
      </c>
      <c r="I2101" s="18">
        <v>3</v>
      </c>
      <c r="J2101" s="39" t="s">
        <v>146</v>
      </c>
      <c r="K2101" s="3" t="s">
        <v>12</v>
      </c>
      <c r="L2101" s="3"/>
      <c r="M2101" s="3"/>
    </row>
    <row r="2102" spans="1:18" hidden="1" x14ac:dyDescent="0.2">
      <c r="A2102" s="3" t="s">
        <v>51</v>
      </c>
      <c r="B2102" s="19" t="s">
        <v>1225</v>
      </c>
      <c r="C2102" s="11"/>
      <c r="D2102" s="12" t="s">
        <v>676</v>
      </c>
      <c r="E2102" s="12" t="s">
        <v>95</v>
      </c>
      <c r="F2102" s="12" t="str">
        <f t="shared" si="59"/>
        <v>Sotiropoulos Nick</v>
      </c>
      <c r="G2102" s="3">
        <v>721</v>
      </c>
      <c r="H2102" s="8" t="s">
        <v>10</v>
      </c>
      <c r="I2102" s="13">
        <v>13</v>
      </c>
      <c r="J2102" s="41" t="s">
        <v>81</v>
      </c>
      <c r="K2102" s="3" t="s">
        <v>12</v>
      </c>
      <c r="L2102" s="3"/>
      <c r="M2102" s="3"/>
    </row>
    <row r="2103" spans="1:18" hidden="1" x14ac:dyDescent="0.2">
      <c r="A2103" s="11" t="s">
        <v>7</v>
      </c>
      <c r="B2103" s="1" t="s">
        <v>1225</v>
      </c>
      <c r="C2103" s="1"/>
      <c r="D2103" s="12" t="s">
        <v>676</v>
      </c>
      <c r="E2103" s="12" t="s">
        <v>95</v>
      </c>
      <c r="F2103" s="12" t="str">
        <f t="shared" si="59"/>
        <v>Sotiropoulos Nick</v>
      </c>
      <c r="G2103" s="3">
        <v>721</v>
      </c>
      <c r="H2103" s="8" t="s">
        <v>10</v>
      </c>
      <c r="I2103" s="13">
        <v>3</v>
      </c>
      <c r="J2103" s="41" t="s">
        <v>52</v>
      </c>
      <c r="K2103" s="3" t="s">
        <v>12</v>
      </c>
      <c r="L2103" s="3"/>
      <c r="M2103" s="3"/>
    </row>
    <row r="2104" spans="1:18" hidden="1" x14ac:dyDescent="0.2">
      <c r="A2104" s="3" t="s">
        <v>98</v>
      </c>
      <c r="B2104" s="3" t="s">
        <v>98</v>
      </c>
      <c r="C2104" s="3"/>
      <c r="D2104" s="3" t="s">
        <v>677</v>
      </c>
      <c r="E2104" s="3" t="s">
        <v>444</v>
      </c>
      <c r="F2104" s="12" t="str">
        <f t="shared" si="59"/>
        <v>Sowersby D</v>
      </c>
      <c r="G2104" s="9">
        <v>721</v>
      </c>
      <c r="H2104" s="10" t="s">
        <v>10</v>
      </c>
      <c r="I2104" s="3">
        <v>8</v>
      </c>
      <c r="J2104" s="36" t="s">
        <v>55</v>
      </c>
      <c r="K2104" s="3" t="s">
        <v>27</v>
      </c>
      <c r="L2104" s="3"/>
      <c r="M2104" s="3"/>
    </row>
    <row r="2105" spans="1:18" hidden="1" x14ac:dyDescent="0.2">
      <c r="A2105" s="3" t="s">
        <v>44</v>
      </c>
      <c r="B2105" s="19" t="s">
        <v>104</v>
      </c>
      <c r="C2105" s="3"/>
      <c r="D2105" s="3" t="s">
        <v>677</v>
      </c>
      <c r="E2105" s="3" t="s">
        <v>444</v>
      </c>
      <c r="F2105" s="12" t="str">
        <f t="shared" si="59"/>
        <v>Sowersby D</v>
      </c>
      <c r="G2105" s="3">
        <v>721</v>
      </c>
      <c r="H2105" s="8" t="s">
        <v>10</v>
      </c>
      <c r="I2105" s="3">
        <v>5</v>
      </c>
      <c r="J2105" s="36" t="s">
        <v>55</v>
      </c>
      <c r="K2105" s="3" t="s">
        <v>27</v>
      </c>
      <c r="L2105" s="3"/>
      <c r="M2105" s="3"/>
    </row>
    <row r="2106" spans="1:18" hidden="1" x14ac:dyDescent="0.2">
      <c r="A2106" s="3"/>
      <c r="B2106" s="19" t="s">
        <v>1225</v>
      </c>
      <c r="C2106" s="3"/>
      <c r="D2106" s="12" t="s">
        <v>677</v>
      </c>
      <c r="E2106" s="12" t="s">
        <v>535</v>
      </c>
      <c r="F2106" s="12" t="str">
        <f t="shared" si="59"/>
        <v>Sowersby Joey</v>
      </c>
      <c r="G2106" s="3">
        <v>721</v>
      </c>
      <c r="H2106" s="7" t="s">
        <v>10</v>
      </c>
      <c r="I2106" s="18">
        <v>1</v>
      </c>
      <c r="J2106" s="39" t="s">
        <v>50</v>
      </c>
      <c r="K2106" s="3" t="s">
        <v>12</v>
      </c>
      <c r="L2106" s="3"/>
      <c r="M2106" s="3"/>
    </row>
    <row r="2107" spans="1:18" hidden="1" x14ac:dyDescent="0.2">
      <c r="A2107" s="3" t="s">
        <v>75</v>
      </c>
      <c r="B2107" s="3" t="s">
        <v>25</v>
      </c>
      <c r="C2107" s="3"/>
      <c r="D2107" s="3" t="s">
        <v>677</v>
      </c>
      <c r="E2107" s="12" t="s">
        <v>535</v>
      </c>
      <c r="F2107" s="12" t="str">
        <f t="shared" si="59"/>
        <v>Sowersby Joey</v>
      </c>
      <c r="G2107" s="3">
        <v>721</v>
      </c>
      <c r="H2107" s="8" t="s">
        <v>10</v>
      </c>
      <c r="I2107" s="3">
        <v>3</v>
      </c>
      <c r="J2107" s="36" t="s">
        <v>55</v>
      </c>
      <c r="K2107" s="3" t="s">
        <v>78</v>
      </c>
      <c r="L2107" s="3"/>
      <c r="M2107" s="3"/>
    </row>
    <row r="2108" spans="1:18" hidden="1" x14ac:dyDescent="0.2">
      <c r="A2108" s="3" t="s">
        <v>98</v>
      </c>
      <c r="B2108" s="3" t="s">
        <v>98</v>
      </c>
      <c r="C2108" s="3"/>
      <c r="D2108" s="3" t="s">
        <v>677</v>
      </c>
      <c r="E2108" s="12" t="s">
        <v>535</v>
      </c>
      <c r="F2108" s="12" t="str">
        <f t="shared" si="59"/>
        <v>Sowersby Joey</v>
      </c>
      <c r="G2108" s="3">
        <v>721</v>
      </c>
      <c r="H2108" s="8" t="s">
        <v>10</v>
      </c>
      <c r="I2108" s="3">
        <v>1</v>
      </c>
      <c r="J2108" s="36" t="s">
        <v>55</v>
      </c>
      <c r="K2108" s="3" t="s">
        <v>27</v>
      </c>
      <c r="L2108" s="3"/>
      <c r="M2108" s="3"/>
    </row>
    <row r="2109" spans="1:18" hidden="1" x14ac:dyDescent="0.2">
      <c r="A2109" s="3" t="s">
        <v>98</v>
      </c>
      <c r="B2109" s="3" t="s">
        <v>98</v>
      </c>
      <c r="C2109" s="9">
        <v>751915</v>
      </c>
      <c r="D2109" s="10" t="s">
        <v>678</v>
      </c>
      <c r="E2109" s="10" t="s">
        <v>679</v>
      </c>
      <c r="F2109" s="12" t="str">
        <f t="shared" si="59"/>
        <v>Spinks Ray</v>
      </c>
      <c r="G2109" s="9">
        <v>721</v>
      </c>
      <c r="H2109" s="10" t="s">
        <v>10</v>
      </c>
      <c r="I2109" s="3">
        <v>3</v>
      </c>
      <c r="J2109" s="36" t="s">
        <v>55</v>
      </c>
      <c r="K2109" s="3" t="s">
        <v>27</v>
      </c>
      <c r="L2109" s="3"/>
      <c r="M2109" s="3"/>
    </row>
    <row r="2110" spans="1:18" hidden="1" x14ac:dyDescent="0.2">
      <c r="A2110" s="3" t="s">
        <v>13</v>
      </c>
      <c r="B2110" s="19" t="s">
        <v>14</v>
      </c>
      <c r="C2110" s="9">
        <v>751916</v>
      </c>
      <c r="D2110" s="10" t="s">
        <v>678</v>
      </c>
      <c r="E2110" s="10" t="s">
        <v>679</v>
      </c>
      <c r="F2110" s="12" t="str">
        <f t="shared" si="59"/>
        <v>Spinks Ray</v>
      </c>
      <c r="G2110" s="6">
        <v>721</v>
      </c>
      <c r="H2110" s="7" t="s">
        <v>10</v>
      </c>
      <c r="I2110" s="9">
        <v>1</v>
      </c>
      <c r="J2110" s="37" t="s">
        <v>18</v>
      </c>
      <c r="K2110" s="3"/>
      <c r="L2110" s="15"/>
      <c r="M2110" s="3"/>
    </row>
    <row r="2111" spans="1:18" hidden="1" x14ac:dyDescent="0.2">
      <c r="A2111" s="31" t="s">
        <v>1271</v>
      </c>
      <c r="B2111" s="34" t="s">
        <v>39</v>
      </c>
      <c r="C2111" s="32">
        <v>266313</v>
      </c>
      <c r="D2111" s="33" t="s">
        <v>1275</v>
      </c>
      <c r="E2111" s="32" t="s">
        <v>1327</v>
      </c>
      <c r="F2111" s="33" t="s">
        <v>1228</v>
      </c>
      <c r="G2111" s="32">
        <v>721</v>
      </c>
      <c r="H2111" s="33" t="s">
        <v>10</v>
      </c>
      <c r="I2111" s="32">
        <v>1</v>
      </c>
      <c r="J2111" s="38" t="s">
        <v>1324</v>
      </c>
      <c r="K2111" s="32"/>
      <c r="L2111" s="3"/>
      <c r="M2111" s="3"/>
      <c r="O2111" s="1"/>
      <c r="P2111" s="1"/>
      <c r="Q2111" s="1"/>
      <c r="R2111" s="1"/>
    </row>
    <row r="2112" spans="1:18" hidden="1" x14ac:dyDescent="0.2">
      <c r="A2112" s="31" t="s">
        <v>40</v>
      </c>
      <c r="B2112" s="19" t="s">
        <v>1225</v>
      </c>
      <c r="C2112" s="32">
        <v>266313</v>
      </c>
      <c r="D2112" s="33" t="s">
        <v>1275</v>
      </c>
      <c r="E2112" s="32" t="s">
        <v>1327</v>
      </c>
      <c r="F2112" s="33" t="s">
        <v>1228</v>
      </c>
      <c r="G2112" s="32">
        <v>721</v>
      </c>
      <c r="H2112" s="33" t="s">
        <v>10</v>
      </c>
      <c r="I2112" s="32">
        <v>11</v>
      </c>
      <c r="J2112" s="38" t="s">
        <v>1324</v>
      </c>
      <c r="K2112" s="32"/>
      <c r="L2112" s="3"/>
      <c r="M2112" s="3"/>
      <c r="O2112" s="1"/>
      <c r="P2112" s="1"/>
      <c r="Q2112" s="1"/>
      <c r="R2112" s="1"/>
    </row>
    <row r="2113" spans="1:13" hidden="1" x14ac:dyDescent="0.2">
      <c r="A2113" s="3" t="s">
        <v>75</v>
      </c>
      <c r="B2113" s="3" t="s">
        <v>25</v>
      </c>
      <c r="C2113" s="3"/>
      <c r="D2113" s="3" t="s">
        <v>680</v>
      </c>
      <c r="E2113" s="3" t="s">
        <v>498</v>
      </c>
      <c r="F2113" s="12" t="str">
        <f t="shared" ref="F2113:F2144" si="60">D2113&amp;" "&amp;E2113</f>
        <v>Stapleton Ben</v>
      </c>
      <c r="G2113" s="3">
        <v>721</v>
      </c>
      <c r="H2113" s="8" t="s">
        <v>10</v>
      </c>
      <c r="I2113" s="3">
        <v>2</v>
      </c>
      <c r="J2113" s="36" t="s">
        <v>55</v>
      </c>
      <c r="K2113" s="3" t="s">
        <v>78</v>
      </c>
      <c r="L2113" s="3"/>
      <c r="M2113" s="3"/>
    </row>
    <row r="2114" spans="1:13" hidden="1" x14ac:dyDescent="0.2">
      <c r="A2114" s="3" t="s">
        <v>44</v>
      </c>
      <c r="B2114" s="19" t="s">
        <v>104</v>
      </c>
      <c r="C2114" s="3"/>
      <c r="D2114" s="3" t="s">
        <v>680</v>
      </c>
      <c r="E2114" s="3" t="s">
        <v>498</v>
      </c>
      <c r="F2114" s="12" t="str">
        <f t="shared" si="60"/>
        <v>Stapleton Ben</v>
      </c>
      <c r="G2114" s="3">
        <v>721</v>
      </c>
      <c r="H2114" s="8" t="s">
        <v>10</v>
      </c>
      <c r="I2114" s="3">
        <v>1</v>
      </c>
      <c r="J2114" s="36" t="s">
        <v>55</v>
      </c>
      <c r="K2114" s="3" t="s">
        <v>27</v>
      </c>
      <c r="L2114" s="3"/>
      <c r="M2114" s="3"/>
    </row>
    <row r="2115" spans="1:13" hidden="1" x14ac:dyDescent="0.2">
      <c r="A2115" s="3" t="s">
        <v>53</v>
      </c>
      <c r="B2115" s="3" t="s">
        <v>103</v>
      </c>
      <c r="C2115" s="3"/>
      <c r="D2115" s="3" t="s">
        <v>680</v>
      </c>
      <c r="E2115" s="3" t="s">
        <v>498</v>
      </c>
      <c r="F2115" s="12" t="str">
        <f t="shared" si="60"/>
        <v>Stapleton Ben</v>
      </c>
      <c r="G2115" s="3">
        <v>721</v>
      </c>
      <c r="H2115" s="8" t="s">
        <v>10</v>
      </c>
      <c r="I2115" s="3">
        <v>5</v>
      </c>
      <c r="J2115" s="36" t="s">
        <v>55</v>
      </c>
      <c r="K2115" s="3" t="s">
        <v>27</v>
      </c>
      <c r="L2115" s="3"/>
      <c r="M2115" s="3"/>
    </row>
    <row r="2116" spans="1:13" hidden="1" x14ac:dyDescent="0.2">
      <c r="A2116" s="3" t="s">
        <v>51</v>
      </c>
      <c r="B2116" s="19" t="s">
        <v>1225</v>
      </c>
      <c r="C2116" s="11"/>
      <c r="D2116" s="12" t="s">
        <v>681</v>
      </c>
      <c r="E2116" s="12" t="s">
        <v>682</v>
      </c>
      <c r="F2116" s="12" t="str">
        <f t="shared" si="60"/>
        <v>Stehn K.</v>
      </c>
      <c r="G2116" s="3">
        <v>721</v>
      </c>
      <c r="H2116" s="8" t="s">
        <v>10</v>
      </c>
      <c r="I2116" s="18">
        <v>3</v>
      </c>
      <c r="J2116" s="39" t="s">
        <v>81</v>
      </c>
      <c r="K2116" s="3" t="s">
        <v>12</v>
      </c>
      <c r="L2116" s="3"/>
      <c r="M2116" s="3"/>
    </row>
    <row r="2117" spans="1:13" hidden="1" x14ac:dyDescent="0.2">
      <c r="A2117" s="3"/>
      <c r="B2117" s="19" t="s">
        <v>1225</v>
      </c>
      <c r="C2117" s="3"/>
      <c r="D2117" s="12" t="s">
        <v>683</v>
      </c>
      <c r="E2117" s="12" t="s">
        <v>684</v>
      </c>
      <c r="F2117" s="12" t="str">
        <f t="shared" si="60"/>
        <v>Stevenson T.</v>
      </c>
      <c r="G2117" s="3">
        <v>721</v>
      </c>
      <c r="H2117" s="8" t="s">
        <v>10</v>
      </c>
      <c r="I2117" s="18">
        <v>2</v>
      </c>
      <c r="J2117" s="39" t="s">
        <v>116</v>
      </c>
      <c r="K2117" s="3" t="s">
        <v>12</v>
      </c>
      <c r="L2117" s="3"/>
      <c r="M2117" s="3"/>
    </row>
    <row r="2118" spans="1:13" hidden="1" x14ac:dyDescent="0.2">
      <c r="A2118" s="3" t="s">
        <v>14</v>
      </c>
      <c r="B2118" s="3" t="s">
        <v>14</v>
      </c>
      <c r="C2118" s="3"/>
      <c r="D2118" s="3" t="s">
        <v>685</v>
      </c>
      <c r="E2118" s="12" t="s">
        <v>686</v>
      </c>
      <c r="F2118" s="12" t="str">
        <f t="shared" si="60"/>
        <v>Stewart Fletcher</v>
      </c>
      <c r="G2118" s="3">
        <v>721</v>
      </c>
      <c r="H2118" s="8" t="s">
        <v>10</v>
      </c>
      <c r="I2118" s="3">
        <v>10</v>
      </c>
      <c r="J2118" s="36" t="s">
        <v>68</v>
      </c>
      <c r="K2118" s="3" t="s">
        <v>27</v>
      </c>
      <c r="L2118" s="3"/>
      <c r="M2118" s="1"/>
    </row>
    <row r="2119" spans="1:13" x14ac:dyDescent="0.2">
      <c r="A2119" s="3"/>
      <c r="B2119" s="19" t="s">
        <v>25</v>
      </c>
      <c r="C2119" s="3">
        <v>772192</v>
      </c>
      <c r="D2119" s="3" t="s">
        <v>596</v>
      </c>
      <c r="E2119" s="3" t="s">
        <v>597</v>
      </c>
      <c r="F2119" s="12" t="str">
        <f t="shared" si="60"/>
        <v>Perriman Don</v>
      </c>
      <c r="G2119" s="3">
        <v>721</v>
      </c>
      <c r="H2119" s="8" t="s">
        <v>10</v>
      </c>
      <c r="I2119" s="3">
        <v>1</v>
      </c>
      <c r="J2119" s="36" t="s">
        <v>26</v>
      </c>
      <c r="K2119" s="3" t="s">
        <v>27</v>
      </c>
      <c r="L2119" s="3"/>
      <c r="M2119" s="1"/>
    </row>
    <row r="2120" spans="1:13" hidden="1" x14ac:dyDescent="0.2">
      <c r="A2120" s="16" t="s">
        <v>102</v>
      </c>
      <c r="B2120" s="3" t="s">
        <v>103</v>
      </c>
      <c r="C2120" s="8"/>
      <c r="D2120" s="3" t="s">
        <v>685</v>
      </c>
      <c r="E2120" s="12" t="s">
        <v>686</v>
      </c>
      <c r="F2120" s="12" t="str">
        <f t="shared" si="60"/>
        <v>Stewart Fletcher</v>
      </c>
      <c r="G2120" s="3">
        <v>721</v>
      </c>
      <c r="H2120" s="8" t="s">
        <v>10</v>
      </c>
      <c r="I2120" s="8">
        <v>1</v>
      </c>
      <c r="J2120" s="36" t="s">
        <v>30</v>
      </c>
      <c r="K2120" s="3"/>
      <c r="L2120" s="3"/>
      <c r="M2120" s="3"/>
    </row>
    <row r="2121" spans="1:13" hidden="1" x14ac:dyDescent="0.2">
      <c r="A2121" s="5"/>
      <c r="B2121" s="19" t="s">
        <v>1225</v>
      </c>
      <c r="C2121" s="3"/>
      <c r="D2121" s="12" t="s">
        <v>685</v>
      </c>
      <c r="E2121" s="12" t="s">
        <v>686</v>
      </c>
      <c r="F2121" s="12" t="str">
        <f t="shared" si="60"/>
        <v>Stewart Fletcher</v>
      </c>
      <c r="G2121" s="3">
        <v>721</v>
      </c>
      <c r="H2121" s="8" t="s">
        <v>10</v>
      </c>
      <c r="I2121" s="13">
        <v>4</v>
      </c>
      <c r="J2121" s="41" t="s">
        <v>30</v>
      </c>
      <c r="K2121" s="3" t="s">
        <v>12</v>
      </c>
      <c r="L2121" s="3"/>
      <c r="M2121" s="3"/>
    </row>
    <row r="2122" spans="1:13" hidden="1" x14ac:dyDescent="0.2">
      <c r="A2122" s="3" t="s">
        <v>14</v>
      </c>
      <c r="B2122" s="3" t="s">
        <v>14</v>
      </c>
      <c r="C2122" s="3"/>
      <c r="D2122" s="3" t="s">
        <v>685</v>
      </c>
      <c r="E2122" s="3" t="s">
        <v>61</v>
      </c>
      <c r="F2122" s="12" t="str">
        <f t="shared" si="60"/>
        <v>Stewart Paul</v>
      </c>
      <c r="G2122" s="3">
        <v>721</v>
      </c>
      <c r="H2122" s="8" t="s">
        <v>10</v>
      </c>
      <c r="I2122" s="3">
        <v>4</v>
      </c>
      <c r="J2122" s="36" t="s">
        <v>68</v>
      </c>
      <c r="K2122" s="3" t="s">
        <v>27</v>
      </c>
      <c r="L2122" s="3"/>
      <c r="M2122" s="3"/>
    </row>
    <row r="2123" spans="1:13" hidden="1" x14ac:dyDescent="0.2">
      <c r="A2123" s="3"/>
      <c r="B2123" s="19" t="s">
        <v>1225</v>
      </c>
      <c r="C2123" s="3"/>
      <c r="D2123" s="12" t="s">
        <v>685</v>
      </c>
      <c r="E2123" s="12" t="s">
        <v>525</v>
      </c>
      <c r="F2123" s="12" t="str">
        <f t="shared" si="60"/>
        <v>Stewart Shaun</v>
      </c>
      <c r="G2123" s="3">
        <v>721</v>
      </c>
      <c r="H2123" s="8" t="s">
        <v>10</v>
      </c>
      <c r="I2123" s="18">
        <v>10</v>
      </c>
      <c r="J2123" s="39" t="s">
        <v>211</v>
      </c>
      <c r="K2123" s="3" t="s">
        <v>12</v>
      </c>
      <c r="L2123" s="3"/>
      <c r="M2123" s="3"/>
    </row>
    <row r="2124" spans="1:13" hidden="1" x14ac:dyDescent="0.2">
      <c r="A2124" s="3"/>
      <c r="B2124" s="19" t="s">
        <v>1225</v>
      </c>
      <c r="C2124" s="3"/>
      <c r="D2124" s="12" t="s">
        <v>685</v>
      </c>
      <c r="E2124" s="12" t="s">
        <v>525</v>
      </c>
      <c r="F2124" s="12" t="str">
        <f t="shared" si="60"/>
        <v>Stewart Shaun</v>
      </c>
      <c r="G2124" s="3">
        <v>721</v>
      </c>
      <c r="H2124" s="8" t="s">
        <v>10</v>
      </c>
      <c r="I2124" s="18">
        <v>11</v>
      </c>
      <c r="J2124" s="39" t="s">
        <v>116</v>
      </c>
      <c r="K2124" s="3" t="s">
        <v>12</v>
      </c>
      <c r="L2124" s="3"/>
      <c r="M2124" s="3"/>
    </row>
    <row r="2125" spans="1:13" hidden="1" x14ac:dyDescent="0.2">
      <c r="A2125" s="3"/>
      <c r="B2125" s="19" t="s">
        <v>1225</v>
      </c>
      <c r="C2125" s="3"/>
      <c r="D2125" s="12" t="s">
        <v>685</v>
      </c>
      <c r="E2125" s="12" t="s">
        <v>525</v>
      </c>
      <c r="F2125" s="12" t="str">
        <f t="shared" si="60"/>
        <v>Stewart Shaun</v>
      </c>
      <c r="G2125" s="3">
        <v>721</v>
      </c>
      <c r="H2125" s="8" t="s">
        <v>10</v>
      </c>
      <c r="I2125" s="18">
        <v>13</v>
      </c>
      <c r="J2125" s="39" t="s">
        <v>141</v>
      </c>
      <c r="K2125" s="3" t="s">
        <v>12</v>
      </c>
      <c r="L2125" s="3"/>
      <c r="M2125" s="3"/>
    </row>
    <row r="2126" spans="1:13" hidden="1" x14ac:dyDescent="0.2">
      <c r="A2126" s="3"/>
      <c r="B2126" s="19" t="s">
        <v>1225</v>
      </c>
      <c r="C2126" s="3"/>
      <c r="D2126" s="12" t="s">
        <v>685</v>
      </c>
      <c r="E2126" s="12" t="s">
        <v>525</v>
      </c>
      <c r="F2126" s="12" t="str">
        <f t="shared" si="60"/>
        <v>Stewart Shaun</v>
      </c>
      <c r="G2126" s="9">
        <v>721</v>
      </c>
      <c r="H2126" s="10" t="s">
        <v>10</v>
      </c>
      <c r="I2126" s="18">
        <v>11</v>
      </c>
      <c r="J2126" s="39" t="s">
        <v>50</v>
      </c>
      <c r="K2126" s="3" t="s">
        <v>12</v>
      </c>
      <c r="L2126" s="3"/>
      <c r="M2126" s="3"/>
    </row>
    <row r="2127" spans="1:13" hidden="1" x14ac:dyDescent="0.2">
      <c r="A2127" s="11" t="s">
        <v>7</v>
      </c>
      <c r="B2127" s="1" t="s">
        <v>1225</v>
      </c>
      <c r="C2127" s="3">
        <v>602634</v>
      </c>
      <c r="D2127" s="12" t="s">
        <v>687</v>
      </c>
      <c r="E2127" s="12" t="s">
        <v>189</v>
      </c>
      <c r="F2127" s="12" t="str">
        <f t="shared" si="60"/>
        <v>Stonehouse Lachlan</v>
      </c>
      <c r="G2127" s="3">
        <v>721</v>
      </c>
      <c r="H2127" s="8" t="s">
        <v>10</v>
      </c>
      <c r="I2127" s="13">
        <v>10</v>
      </c>
      <c r="J2127" s="41" t="s">
        <v>52</v>
      </c>
      <c r="K2127" s="3" t="s">
        <v>12</v>
      </c>
      <c r="L2127" s="1"/>
      <c r="M2127" s="1"/>
    </row>
    <row r="2128" spans="1:13" hidden="1" x14ac:dyDescent="0.2">
      <c r="A2128" s="3" t="s">
        <v>25</v>
      </c>
      <c r="B2128" s="3" t="s">
        <v>25</v>
      </c>
      <c r="C2128" s="3">
        <v>602634</v>
      </c>
      <c r="D2128" s="3" t="s">
        <v>687</v>
      </c>
      <c r="E2128" s="3" t="s">
        <v>189</v>
      </c>
      <c r="F2128" s="12" t="str">
        <f t="shared" si="60"/>
        <v>Stonehouse Lachlan</v>
      </c>
      <c r="G2128" s="3">
        <v>721</v>
      </c>
      <c r="H2128" s="8" t="s">
        <v>10</v>
      </c>
      <c r="I2128" s="3">
        <v>1</v>
      </c>
      <c r="J2128" s="36" t="s">
        <v>68</v>
      </c>
      <c r="K2128" s="3"/>
      <c r="L2128" s="3"/>
      <c r="M2128" s="3"/>
    </row>
    <row r="2129" spans="1:13" hidden="1" x14ac:dyDescent="0.2">
      <c r="A2129" s="19" t="s">
        <v>51</v>
      </c>
      <c r="B2129" s="1" t="s">
        <v>1225</v>
      </c>
      <c r="C2129" s="6">
        <v>602634</v>
      </c>
      <c r="D2129" s="3" t="s">
        <v>687</v>
      </c>
      <c r="E2129" s="3" t="s">
        <v>189</v>
      </c>
      <c r="F2129" s="12" t="str">
        <f t="shared" si="60"/>
        <v>Stonehouse Lachlan</v>
      </c>
      <c r="G2129" s="3">
        <v>721</v>
      </c>
      <c r="H2129" s="7" t="s">
        <v>10</v>
      </c>
      <c r="I2129" s="3">
        <v>10</v>
      </c>
      <c r="J2129" s="36" t="s">
        <v>68</v>
      </c>
      <c r="K2129" s="3"/>
      <c r="L2129" s="1"/>
      <c r="M2129" s="3"/>
    </row>
    <row r="2130" spans="1:13" x14ac:dyDescent="0.2">
      <c r="A2130" s="3"/>
      <c r="B2130" s="19" t="s">
        <v>25</v>
      </c>
      <c r="C2130" s="3">
        <v>751922</v>
      </c>
      <c r="D2130" s="3" t="s">
        <v>598</v>
      </c>
      <c r="E2130" s="3" t="s">
        <v>61</v>
      </c>
      <c r="F2130" s="12" t="str">
        <f t="shared" si="60"/>
        <v>Pettenon Paul</v>
      </c>
      <c r="G2130" s="6">
        <v>721</v>
      </c>
      <c r="H2130" s="7" t="s">
        <v>10</v>
      </c>
      <c r="I2130" s="3">
        <v>6</v>
      </c>
      <c r="J2130" s="36" t="s">
        <v>26</v>
      </c>
      <c r="K2130" s="3" t="s">
        <v>27</v>
      </c>
      <c r="L2130" s="1"/>
      <c r="M2130" s="1"/>
    </row>
    <row r="2131" spans="1:13" x14ac:dyDescent="0.2">
      <c r="A2131" s="3"/>
      <c r="B2131" s="19" t="s">
        <v>25</v>
      </c>
      <c r="C2131" s="9">
        <v>946120</v>
      </c>
      <c r="D2131" s="10" t="s">
        <v>397</v>
      </c>
      <c r="E2131" s="10" t="s">
        <v>263</v>
      </c>
      <c r="F2131" s="12" t="str">
        <f t="shared" si="60"/>
        <v>Proud Peter</v>
      </c>
      <c r="G2131" s="3">
        <v>721</v>
      </c>
      <c r="H2131" s="8" t="s">
        <v>10</v>
      </c>
      <c r="I2131" s="3">
        <v>8</v>
      </c>
      <c r="J2131" s="36" t="s">
        <v>26</v>
      </c>
      <c r="K2131" s="3" t="s">
        <v>27</v>
      </c>
      <c r="L2131" s="3"/>
      <c r="M2131" s="3"/>
    </row>
    <row r="2132" spans="1:13" hidden="1" x14ac:dyDescent="0.2">
      <c r="A2132" s="3" t="s">
        <v>14</v>
      </c>
      <c r="B2132" s="3" t="s">
        <v>14</v>
      </c>
      <c r="C2132" s="6">
        <v>602634</v>
      </c>
      <c r="D2132" s="3" t="s">
        <v>687</v>
      </c>
      <c r="E2132" s="3" t="s">
        <v>189</v>
      </c>
      <c r="F2132" s="12" t="str">
        <f t="shared" si="60"/>
        <v>Stonehouse Lachlan</v>
      </c>
      <c r="G2132" s="3">
        <v>721</v>
      </c>
      <c r="H2132" s="8" t="s">
        <v>10</v>
      </c>
      <c r="I2132" s="3">
        <v>13</v>
      </c>
      <c r="J2132" s="36" t="s">
        <v>24</v>
      </c>
      <c r="K2132" s="3"/>
      <c r="L2132" s="3"/>
      <c r="M2132" s="3"/>
    </row>
    <row r="2133" spans="1:13" hidden="1" x14ac:dyDescent="0.2">
      <c r="A2133" s="3" t="s">
        <v>110</v>
      </c>
      <c r="B2133" s="19" t="s">
        <v>14</v>
      </c>
      <c r="C2133" s="6">
        <v>602634</v>
      </c>
      <c r="D2133" s="3" t="s">
        <v>687</v>
      </c>
      <c r="E2133" s="3" t="s">
        <v>189</v>
      </c>
      <c r="F2133" s="12" t="str">
        <f t="shared" si="60"/>
        <v>Stonehouse Lachlan</v>
      </c>
      <c r="G2133" s="9">
        <v>721</v>
      </c>
      <c r="H2133" s="10" t="s">
        <v>10</v>
      </c>
      <c r="I2133" s="3">
        <v>19</v>
      </c>
      <c r="J2133" s="36" t="s">
        <v>11</v>
      </c>
      <c r="K2133" s="3"/>
      <c r="L2133" s="3"/>
      <c r="M2133" s="3"/>
    </row>
    <row r="2134" spans="1:13" hidden="1" x14ac:dyDescent="0.2">
      <c r="A2134" s="3"/>
      <c r="B2134" s="19" t="s">
        <v>14</v>
      </c>
      <c r="C2134" s="6">
        <v>602634</v>
      </c>
      <c r="D2134" s="3" t="s">
        <v>687</v>
      </c>
      <c r="E2134" s="3" t="s">
        <v>189</v>
      </c>
      <c r="F2134" s="12" t="str">
        <f t="shared" si="60"/>
        <v>Stonehouse Lachlan</v>
      </c>
      <c r="G2134" s="6">
        <v>721</v>
      </c>
      <c r="H2134" s="7" t="s">
        <v>10</v>
      </c>
      <c r="I2134" s="3">
        <v>18</v>
      </c>
      <c r="J2134" s="39" t="s">
        <v>22</v>
      </c>
      <c r="K2134" s="3" t="s">
        <v>23</v>
      </c>
      <c r="L2134" s="3"/>
      <c r="M2134" s="3"/>
    </row>
    <row r="2135" spans="1:13" hidden="1" x14ac:dyDescent="0.2">
      <c r="A2135" s="3" t="s">
        <v>688</v>
      </c>
      <c r="B2135" s="19" t="s">
        <v>14</v>
      </c>
      <c r="C2135" s="3">
        <v>602634</v>
      </c>
      <c r="D2135" s="3" t="s">
        <v>687</v>
      </c>
      <c r="E2135" s="3" t="s">
        <v>189</v>
      </c>
      <c r="F2135" s="12" t="str">
        <f t="shared" si="60"/>
        <v>Stonehouse Lachlan</v>
      </c>
      <c r="G2135" s="6">
        <v>721</v>
      </c>
      <c r="H2135" s="7" t="s">
        <v>10</v>
      </c>
      <c r="I2135" s="8">
        <v>13</v>
      </c>
      <c r="J2135" s="36" t="s">
        <v>30</v>
      </c>
      <c r="K2135" s="3"/>
      <c r="L2135" s="3"/>
      <c r="M2135" s="3"/>
    </row>
    <row r="2136" spans="1:13" hidden="1" x14ac:dyDescent="0.2">
      <c r="A2136" s="3" t="s">
        <v>111</v>
      </c>
      <c r="B2136" s="19" t="s">
        <v>104</v>
      </c>
      <c r="C2136" s="3">
        <v>602634</v>
      </c>
      <c r="D2136" s="3" t="s">
        <v>687</v>
      </c>
      <c r="E2136" s="3" t="s">
        <v>189</v>
      </c>
      <c r="F2136" s="12" t="str">
        <f t="shared" si="60"/>
        <v>Stonehouse Lachlan</v>
      </c>
      <c r="G2136" s="3">
        <v>721</v>
      </c>
      <c r="H2136" s="8" t="s">
        <v>10</v>
      </c>
      <c r="I2136" s="8">
        <v>1</v>
      </c>
      <c r="J2136" s="36" t="s">
        <v>30</v>
      </c>
      <c r="K2136" s="3"/>
      <c r="L2136" s="3"/>
      <c r="M2136" s="3"/>
    </row>
    <row r="2137" spans="1:13" hidden="1" x14ac:dyDescent="0.2">
      <c r="A2137" s="16" t="s">
        <v>102</v>
      </c>
      <c r="B2137" s="3" t="s">
        <v>103</v>
      </c>
      <c r="C2137" s="3">
        <v>602634</v>
      </c>
      <c r="D2137" s="3" t="s">
        <v>687</v>
      </c>
      <c r="E2137" s="3" t="s">
        <v>189</v>
      </c>
      <c r="F2137" s="12" t="str">
        <f t="shared" si="60"/>
        <v>Stonehouse Lachlan</v>
      </c>
      <c r="G2137" s="3">
        <v>721</v>
      </c>
      <c r="H2137" s="8" t="s">
        <v>10</v>
      </c>
      <c r="I2137" s="8">
        <v>1</v>
      </c>
      <c r="J2137" s="36" t="s">
        <v>30</v>
      </c>
      <c r="K2137" s="3"/>
      <c r="L2137" s="3"/>
      <c r="M2137" s="3"/>
    </row>
    <row r="2138" spans="1:13" hidden="1" x14ac:dyDescent="0.2">
      <c r="A2138" s="5"/>
      <c r="B2138" s="19" t="s">
        <v>1225</v>
      </c>
      <c r="C2138" s="3">
        <v>602634</v>
      </c>
      <c r="D2138" s="12" t="s">
        <v>687</v>
      </c>
      <c r="E2138" s="12" t="s">
        <v>189</v>
      </c>
      <c r="F2138" s="12" t="str">
        <f t="shared" si="60"/>
        <v>Stonehouse Lachlan</v>
      </c>
      <c r="G2138" s="3">
        <v>721</v>
      </c>
      <c r="H2138" s="8" t="s">
        <v>10</v>
      </c>
      <c r="I2138" s="13">
        <v>1</v>
      </c>
      <c r="J2138" s="41" t="s">
        <v>30</v>
      </c>
      <c r="K2138" s="3" t="s">
        <v>12</v>
      </c>
      <c r="L2138" s="1"/>
      <c r="M2138" s="1"/>
    </row>
    <row r="2139" spans="1:13" hidden="1" x14ac:dyDescent="0.2">
      <c r="A2139" s="3"/>
      <c r="B2139" s="3" t="s">
        <v>25</v>
      </c>
      <c r="C2139" s="3">
        <v>602634</v>
      </c>
      <c r="D2139" s="3" t="s">
        <v>687</v>
      </c>
      <c r="E2139" s="3" t="s">
        <v>189</v>
      </c>
      <c r="F2139" s="12" t="str">
        <f t="shared" si="60"/>
        <v>Stonehouse Lachlan</v>
      </c>
      <c r="G2139" s="9">
        <v>721</v>
      </c>
      <c r="H2139" s="10" t="s">
        <v>10</v>
      </c>
      <c r="I2139" s="3">
        <v>14</v>
      </c>
      <c r="J2139" s="36" t="s">
        <v>105</v>
      </c>
      <c r="K2139" s="3"/>
      <c r="L2139" s="1"/>
      <c r="M2139" s="1"/>
    </row>
    <row r="2140" spans="1:13" hidden="1" x14ac:dyDescent="0.2">
      <c r="A2140" s="3"/>
      <c r="B2140" s="22" t="s">
        <v>104</v>
      </c>
      <c r="C2140" s="3">
        <v>602634</v>
      </c>
      <c r="D2140" s="3" t="s">
        <v>687</v>
      </c>
      <c r="E2140" s="3" t="s">
        <v>189</v>
      </c>
      <c r="F2140" s="12" t="str">
        <f t="shared" si="60"/>
        <v>Stonehouse Lachlan</v>
      </c>
      <c r="G2140" s="3">
        <v>721</v>
      </c>
      <c r="H2140" s="8" t="s">
        <v>10</v>
      </c>
      <c r="I2140" s="3">
        <v>1</v>
      </c>
      <c r="J2140" s="36" t="s">
        <v>105</v>
      </c>
      <c r="K2140" s="3"/>
      <c r="L2140" s="1"/>
      <c r="M2140" s="1"/>
    </row>
    <row r="2141" spans="1:13" hidden="1" x14ac:dyDescent="0.2">
      <c r="A2141" s="3"/>
      <c r="B2141" s="19" t="s">
        <v>1225</v>
      </c>
      <c r="C2141" s="3">
        <v>602634</v>
      </c>
      <c r="D2141" s="12" t="s">
        <v>687</v>
      </c>
      <c r="E2141" s="12" t="s">
        <v>189</v>
      </c>
      <c r="F2141" s="12" t="str">
        <f t="shared" si="60"/>
        <v>Stonehouse Lachlan</v>
      </c>
      <c r="G2141" s="3">
        <v>721</v>
      </c>
      <c r="H2141" s="8" t="s">
        <v>10</v>
      </c>
      <c r="I2141" s="13">
        <v>1</v>
      </c>
      <c r="J2141" s="41" t="s">
        <v>105</v>
      </c>
      <c r="K2141" s="3" t="s">
        <v>12</v>
      </c>
      <c r="L2141" s="3"/>
      <c r="M2141" s="3"/>
    </row>
    <row r="2142" spans="1:13" hidden="1" x14ac:dyDescent="0.2">
      <c r="A2142" s="3" t="s">
        <v>38</v>
      </c>
      <c r="B2142" s="19" t="s">
        <v>39</v>
      </c>
      <c r="C2142" s="3">
        <v>602634</v>
      </c>
      <c r="D2142" s="8" t="s">
        <v>687</v>
      </c>
      <c r="E2142" s="8" t="s">
        <v>189</v>
      </c>
      <c r="F2142" s="12" t="str">
        <f t="shared" si="60"/>
        <v>Stonehouse Lachlan</v>
      </c>
      <c r="G2142" s="3">
        <v>721</v>
      </c>
      <c r="H2142" s="8" t="s">
        <v>10</v>
      </c>
      <c r="I2142" s="3">
        <v>1</v>
      </c>
      <c r="J2142" s="36" t="s">
        <v>28</v>
      </c>
      <c r="K2142" s="3"/>
      <c r="L2142" s="3"/>
      <c r="M2142" s="3"/>
    </row>
    <row r="2143" spans="1:13" hidden="1" x14ac:dyDescent="0.2">
      <c r="A2143" s="3" t="s">
        <v>19</v>
      </c>
      <c r="B2143" s="19" t="s">
        <v>14</v>
      </c>
      <c r="C2143" s="3">
        <v>602634</v>
      </c>
      <c r="D2143" s="8" t="s">
        <v>687</v>
      </c>
      <c r="E2143" s="8" t="s">
        <v>189</v>
      </c>
      <c r="F2143" s="12" t="str">
        <f t="shared" si="60"/>
        <v>Stonehouse Lachlan</v>
      </c>
      <c r="G2143" s="3">
        <v>721</v>
      </c>
      <c r="H2143" s="8" t="s">
        <v>10</v>
      </c>
      <c r="I2143" s="3">
        <v>8</v>
      </c>
      <c r="J2143" s="36" t="s">
        <v>28</v>
      </c>
      <c r="K2143" s="3"/>
      <c r="L2143" s="3"/>
      <c r="M2143" s="3"/>
    </row>
    <row r="2144" spans="1:13" hidden="1" x14ac:dyDescent="0.2">
      <c r="A2144" s="3" t="s">
        <v>45</v>
      </c>
      <c r="B2144" s="19" t="s">
        <v>104</v>
      </c>
      <c r="C2144" s="3">
        <v>602634</v>
      </c>
      <c r="D2144" s="8" t="s">
        <v>687</v>
      </c>
      <c r="E2144" s="8" t="s">
        <v>189</v>
      </c>
      <c r="F2144" s="12" t="str">
        <f t="shared" si="60"/>
        <v>Stonehouse Lachlan</v>
      </c>
      <c r="G2144" s="3">
        <v>721</v>
      </c>
      <c r="H2144" s="8" t="s">
        <v>10</v>
      </c>
      <c r="I2144" s="3">
        <v>1</v>
      </c>
      <c r="J2144" s="36" t="s">
        <v>28</v>
      </c>
      <c r="K2144" s="3"/>
      <c r="L2144" s="3"/>
      <c r="M2144" s="3"/>
    </row>
    <row r="2145" spans="1:18" hidden="1" x14ac:dyDescent="0.2">
      <c r="A2145" s="3" t="s">
        <v>40</v>
      </c>
      <c r="B2145" s="19" t="s">
        <v>1225</v>
      </c>
      <c r="C2145" s="3">
        <v>602634</v>
      </c>
      <c r="D2145" s="8" t="s">
        <v>687</v>
      </c>
      <c r="E2145" s="8" t="s">
        <v>189</v>
      </c>
      <c r="F2145" s="12" t="str">
        <f t="shared" ref="F2145:F2176" si="61">D2145&amp;" "&amp;E2145</f>
        <v>Stonehouse Lachlan</v>
      </c>
      <c r="G2145" s="3">
        <v>721</v>
      </c>
      <c r="H2145" s="8" t="s">
        <v>10</v>
      </c>
      <c r="I2145" s="3">
        <v>1</v>
      </c>
      <c r="J2145" s="36" t="s">
        <v>28</v>
      </c>
      <c r="K2145" s="3"/>
      <c r="L2145" s="3"/>
      <c r="M2145" s="3"/>
    </row>
    <row r="2146" spans="1:18" hidden="1" x14ac:dyDescent="0.2">
      <c r="A2146" s="3" t="s">
        <v>38</v>
      </c>
      <c r="B2146" s="19" t="s">
        <v>39</v>
      </c>
      <c r="C2146" s="3">
        <v>602634</v>
      </c>
      <c r="D2146" s="8" t="s">
        <v>687</v>
      </c>
      <c r="E2146" s="8" t="s">
        <v>189</v>
      </c>
      <c r="F2146" s="12" t="str">
        <f t="shared" si="61"/>
        <v>Stonehouse Lachlan</v>
      </c>
      <c r="G2146" s="3">
        <v>721</v>
      </c>
      <c r="H2146" s="8" t="s">
        <v>10</v>
      </c>
      <c r="I2146" s="3">
        <v>2</v>
      </c>
      <c r="J2146" s="36" t="s">
        <v>34</v>
      </c>
      <c r="K2146" s="3"/>
      <c r="L2146" s="3"/>
      <c r="M2146" s="3"/>
    </row>
    <row r="2147" spans="1:18" hidden="1" x14ac:dyDescent="0.2">
      <c r="A2147" s="3" t="s">
        <v>19</v>
      </c>
      <c r="B2147" s="19" t="s">
        <v>14</v>
      </c>
      <c r="C2147" s="3">
        <v>602634</v>
      </c>
      <c r="D2147" s="8" t="s">
        <v>687</v>
      </c>
      <c r="E2147" s="8" t="s">
        <v>189</v>
      </c>
      <c r="F2147" s="12" t="str">
        <f t="shared" si="61"/>
        <v>Stonehouse Lachlan</v>
      </c>
      <c r="G2147" s="3">
        <v>721</v>
      </c>
      <c r="H2147" s="8" t="s">
        <v>10</v>
      </c>
      <c r="I2147" s="3">
        <v>6</v>
      </c>
      <c r="J2147" s="36" t="s">
        <v>34</v>
      </c>
      <c r="K2147" s="3"/>
      <c r="L2147" s="3"/>
      <c r="M2147" s="3"/>
    </row>
    <row r="2148" spans="1:18" hidden="1" x14ac:dyDescent="0.2">
      <c r="A2148" s="3" t="s">
        <v>36</v>
      </c>
      <c r="B2148" s="3" t="s">
        <v>103</v>
      </c>
      <c r="C2148" s="3">
        <v>602634</v>
      </c>
      <c r="D2148" s="8" t="s">
        <v>687</v>
      </c>
      <c r="E2148" s="8" t="s">
        <v>189</v>
      </c>
      <c r="F2148" s="12" t="str">
        <f t="shared" si="61"/>
        <v>Stonehouse Lachlan</v>
      </c>
      <c r="G2148" s="3">
        <v>721</v>
      </c>
      <c r="H2148" s="8" t="s">
        <v>10</v>
      </c>
      <c r="I2148" s="3">
        <v>7</v>
      </c>
      <c r="J2148" s="36" t="s">
        <v>34</v>
      </c>
      <c r="K2148" s="3"/>
      <c r="L2148" s="3"/>
      <c r="M2148" s="3"/>
    </row>
    <row r="2149" spans="1:18" hidden="1" x14ac:dyDescent="0.2">
      <c r="A2149" s="3" t="s">
        <v>19</v>
      </c>
      <c r="B2149" s="19" t="s">
        <v>14</v>
      </c>
      <c r="C2149" s="3">
        <v>602634</v>
      </c>
      <c r="D2149" s="8" t="s">
        <v>687</v>
      </c>
      <c r="E2149" s="8" t="s">
        <v>189</v>
      </c>
      <c r="F2149" s="12" t="str">
        <f t="shared" si="61"/>
        <v>Stonehouse Lachlan</v>
      </c>
      <c r="G2149" s="3">
        <v>721</v>
      </c>
      <c r="H2149" s="8" t="s">
        <v>10</v>
      </c>
      <c r="I2149" s="3">
        <v>2</v>
      </c>
      <c r="J2149" s="36" t="s">
        <v>35</v>
      </c>
      <c r="K2149" s="3"/>
      <c r="L2149" s="3"/>
      <c r="M2149" s="3"/>
    </row>
    <row r="2150" spans="1:18" hidden="1" x14ac:dyDescent="0.2">
      <c r="A2150" s="3" t="s">
        <v>45</v>
      </c>
      <c r="B2150" s="19" t="s">
        <v>104</v>
      </c>
      <c r="C2150" s="3">
        <v>602634</v>
      </c>
      <c r="D2150" s="8" t="s">
        <v>687</v>
      </c>
      <c r="E2150" s="8" t="s">
        <v>189</v>
      </c>
      <c r="F2150" s="12" t="str">
        <f t="shared" si="61"/>
        <v>Stonehouse Lachlan</v>
      </c>
      <c r="G2150" s="3">
        <v>721</v>
      </c>
      <c r="H2150" s="8" t="s">
        <v>10</v>
      </c>
      <c r="I2150" s="3">
        <v>7</v>
      </c>
      <c r="J2150" s="36" t="s">
        <v>35</v>
      </c>
      <c r="K2150" s="3"/>
      <c r="L2150" s="1"/>
      <c r="M2150" s="3"/>
    </row>
    <row r="2151" spans="1:18" hidden="1" x14ac:dyDescent="0.2">
      <c r="A2151" s="3" t="s">
        <v>36</v>
      </c>
      <c r="B2151" s="3" t="s">
        <v>103</v>
      </c>
      <c r="C2151" s="3">
        <v>602634</v>
      </c>
      <c r="D2151" s="8" t="s">
        <v>687</v>
      </c>
      <c r="E2151" s="8" t="s">
        <v>189</v>
      </c>
      <c r="F2151" s="12" t="str">
        <f t="shared" si="61"/>
        <v>Stonehouse Lachlan</v>
      </c>
      <c r="G2151" s="3">
        <v>721</v>
      </c>
      <c r="H2151" s="8" t="s">
        <v>10</v>
      </c>
      <c r="I2151" s="3">
        <v>2</v>
      </c>
      <c r="J2151" s="36" t="s">
        <v>35</v>
      </c>
      <c r="K2151" s="3"/>
      <c r="L2151" s="1"/>
      <c r="M2151" s="3"/>
    </row>
    <row r="2152" spans="1:18" hidden="1" x14ac:dyDescent="0.2">
      <c r="A2152" s="3" t="s">
        <v>56</v>
      </c>
      <c r="B2152" s="19" t="s">
        <v>104</v>
      </c>
      <c r="C2152" s="9">
        <v>602634</v>
      </c>
      <c r="D2152" s="10" t="s">
        <v>687</v>
      </c>
      <c r="E2152" s="10" t="s">
        <v>189</v>
      </c>
      <c r="F2152" s="12" t="str">
        <f t="shared" si="61"/>
        <v>Stonehouse Lachlan</v>
      </c>
      <c r="G2152" s="3">
        <v>721</v>
      </c>
      <c r="H2152" s="8" t="s">
        <v>10</v>
      </c>
      <c r="I2152" s="9">
        <v>11</v>
      </c>
      <c r="J2152" s="37" t="s">
        <v>18</v>
      </c>
      <c r="K2152" s="3"/>
      <c r="L2152" s="1"/>
      <c r="M2152" s="3"/>
    </row>
    <row r="2153" spans="1:18" hidden="1" x14ac:dyDescent="0.2">
      <c r="A2153" s="3" t="s">
        <v>101</v>
      </c>
      <c r="B2153" s="3" t="s">
        <v>103</v>
      </c>
      <c r="C2153" s="9">
        <v>602634</v>
      </c>
      <c r="D2153" s="10" t="s">
        <v>687</v>
      </c>
      <c r="E2153" s="10" t="s">
        <v>189</v>
      </c>
      <c r="F2153" s="12" t="str">
        <f t="shared" si="61"/>
        <v>Stonehouse Lachlan</v>
      </c>
      <c r="G2153" s="9">
        <v>721</v>
      </c>
      <c r="H2153" s="10" t="s">
        <v>10</v>
      </c>
      <c r="I2153" s="9">
        <v>1</v>
      </c>
      <c r="J2153" s="37" t="s">
        <v>18</v>
      </c>
      <c r="K2153" s="3"/>
      <c r="L2153" s="1"/>
      <c r="M2153" s="1"/>
      <c r="O2153" s="32"/>
      <c r="P2153" s="33"/>
      <c r="Q2153" s="32"/>
      <c r="R2153" s="32"/>
    </row>
    <row r="2154" spans="1:18" hidden="1" x14ac:dyDescent="0.2">
      <c r="A2154" s="3" t="s">
        <v>31</v>
      </c>
      <c r="B2154" s="19" t="s">
        <v>1225</v>
      </c>
      <c r="C2154" s="6">
        <v>602634</v>
      </c>
      <c r="D2154" s="7" t="s">
        <v>687</v>
      </c>
      <c r="E2154" s="7" t="s">
        <v>189</v>
      </c>
      <c r="F2154" s="12" t="str">
        <f t="shared" si="61"/>
        <v>Stonehouse Lachlan</v>
      </c>
      <c r="G2154" s="6">
        <v>721</v>
      </c>
      <c r="H2154" s="7" t="s">
        <v>10</v>
      </c>
      <c r="I2154" s="6">
        <v>1</v>
      </c>
      <c r="J2154" s="37" t="s">
        <v>18</v>
      </c>
      <c r="K2154" s="3"/>
      <c r="L2154" s="1"/>
      <c r="M2154" s="1"/>
      <c r="O2154" s="32"/>
      <c r="P2154" s="33"/>
      <c r="Q2154" s="32"/>
      <c r="R2154" s="32"/>
    </row>
    <row r="2155" spans="1:18" hidden="1" x14ac:dyDescent="0.2">
      <c r="A2155" s="3" t="s">
        <v>58</v>
      </c>
      <c r="B2155" s="19" t="s">
        <v>104</v>
      </c>
      <c r="C2155" s="6">
        <v>602634</v>
      </c>
      <c r="D2155" s="7" t="s">
        <v>687</v>
      </c>
      <c r="E2155" s="7" t="s">
        <v>189</v>
      </c>
      <c r="F2155" s="12" t="str">
        <f t="shared" si="61"/>
        <v>Stonehouse Lachlan</v>
      </c>
      <c r="G2155" s="3">
        <v>721</v>
      </c>
      <c r="H2155" s="8" t="s">
        <v>10</v>
      </c>
      <c r="I2155" s="6">
        <v>13</v>
      </c>
      <c r="J2155" s="36" t="s">
        <v>17</v>
      </c>
      <c r="K2155" s="3"/>
      <c r="L2155" s="3"/>
      <c r="M2155" s="3"/>
    </row>
    <row r="2156" spans="1:18" hidden="1" x14ac:dyDescent="0.2">
      <c r="A2156" s="3" t="s">
        <v>60</v>
      </c>
      <c r="B2156" s="3" t="s">
        <v>103</v>
      </c>
      <c r="C2156" s="6">
        <v>602634</v>
      </c>
      <c r="D2156" s="7" t="s">
        <v>687</v>
      </c>
      <c r="E2156" s="7" t="s">
        <v>189</v>
      </c>
      <c r="F2156" s="12" t="str">
        <f t="shared" si="61"/>
        <v>Stonehouse Lachlan</v>
      </c>
      <c r="G2156" s="6">
        <v>721</v>
      </c>
      <c r="H2156" s="7" t="s">
        <v>10</v>
      </c>
      <c r="I2156" s="6">
        <v>1</v>
      </c>
      <c r="J2156" s="36" t="s">
        <v>17</v>
      </c>
      <c r="K2156" s="3"/>
      <c r="L2156" s="3"/>
      <c r="M2156" s="3"/>
    </row>
    <row r="2157" spans="1:18" hidden="1" x14ac:dyDescent="0.2">
      <c r="A2157" s="1" t="s">
        <v>114</v>
      </c>
      <c r="B2157" s="4" t="s">
        <v>115</v>
      </c>
      <c r="C2157" s="3">
        <v>602634</v>
      </c>
      <c r="D2157" s="2" t="s">
        <v>687</v>
      </c>
      <c r="E2157" s="12" t="s">
        <v>189</v>
      </c>
      <c r="F2157" s="12" t="str">
        <f t="shared" si="61"/>
        <v>Stonehouse Lachlan</v>
      </c>
      <c r="G2157" s="3">
        <v>721</v>
      </c>
      <c r="H2157" s="8" t="s">
        <v>10</v>
      </c>
      <c r="I2157" s="1">
        <v>3</v>
      </c>
      <c r="J2157" s="40" t="s">
        <v>62</v>
      </c>
      <c r="K2157" s="1"/>
      <c r="L2157" s="3"/>
      <c r="M2157" s="3"/>
    </row>
    <row r="2158" spans="1:18" hidden="1" x14ac:dyDescent="0.2">
      <c r="A2158" s="1" t="s">
        <v>58</v>
      </c>
      <c r="B2158" s="19" t="s">
        <v>104</v>
      </c>
      <c r="C2158" s="3">
        <v>602634</v>
      </c>
      <c r="D2158" s="2" t="s">
        <v>687</v>
      </c>
      <c r="E2158" s="12" t="s">
        <v>189</v>
      </c>
      <c r="F2158" s="12" t="str">
        <f t="shared" si="61"/>
        <v>Stonehouse Lachlan</v>
      </c>
      <c r="G2158" s="3">
        <v>721</v>
      </c>
      <c r="H2158" s="8" t="s">
        <v>10</v>
      </c>
      <c r="I2158" s="1">
        <v>11</v>
      </c>
      <c r="J2158" s="40" t="s">
        <v>62</v>
      </c>
      <c r="K2158" s="1"/>
      <c r="L2158" s="3"/>
      <c r="M2158" s="3"/>
      <c r="O2158" s="1"/>
      <c r="P2158" s="1"/>
      <c r="Q2158" s="1"/>
      <c r="R2158" s="1"/>
    </row>
    <row r="2159" spans="1:18" hidden="1" x14ac:dyDescent="0.2">
      <c r="A2159" s="1" t="s">
        <v>60</v>
      </c>
      <c r="B2159" s="3" t="s">
        <v>103</v>
      </c>
      <c r="C2159" s="3">
        <v>602635</v>
      </c>
      <c r="D2159" s="2" t="s">
        <v>687</v>
      </c>
      <c r="E2159" s="12" t="s">
        <v>189</v>
      </c>
      <c r="F2159" s="12" t="str">
        <f t="shared" si="61"/>
        <v>Stonehouse Lachlan</v>
      </c>
      <c r="G2159" s="3">
        <v>722</v>
      </c>
      <c r="H2159" s="8" t="s">
        <v>10</v>
      </c>
      <c r="I2159" s="1">
        <v>3</v>
      </c>
      <c r="J2159" s="40" t="s">
        <v>62</v>
      </c>
      <c r="K2159" s="1"/>
      <c r="L2159" s="3"/>
      <c r="M2159" s="3"/>
      <c r="O2159" s="1"/>
      <c r="P2159" s="1"/>
      <c r="Q2159" s="1"/>
      <c r="R2159" s="1"/>
    </row>
    <row r="2160" spans="1:18" hidden="1" x14ac:dyDescent="0.2">
      <c r="A2160" s="31" t="s">
        <v>1266</v>
      </c>
      <c r="B2160" s="3" t="s">
        <v>103</v>
      </c>
      <c r="C2160" s="32">
        <v>602634</v>
      </c>
      <c r="D2160" s="33" t="s">
        <v>687</v>
      </c>
      <c r="E2160" s="8" t="s">
        <v>189</v>
      </c>
      <c r="F2160" s="12" t="str">
        <f t="shared" si="61"/>
        <v>Stonehouse Lachlan</v>
      </c>
      <c r="G2160" s="32">
        <v>721</v>
      </c>
      <c r="H2160" s="33" t="s">
        <v>10</v>
      </c>
      <c r="I2160" s="32">
        <v>7</v>
      </c>
      <c r="J2160" s="38" t="s">
        <v>1324</v>
      </c>
      <c r="K2160" s="32"/>
      <c r="L2160" s="1"/>
      <c r="M2160" s="3"/>
    </row>
    <row r="2161" spans="1:13" hidden="1" x14ac:dyDescent="0.2">
      <c r="A2161" s="31" t="s">
        <v>40</v>
      </c>
      <c r="B2161" s="19" t="s">
        <v>1225</v>
      </c>
      <c r="C2161" s="32">
        <v>602634</v>
      </c>
      <c r="D2161" s="33" t="s">
        <v>687</v>
      </c>
      <c r="E2161" s="8" t="s">
        <v>189</v>
      </c>
      <c r="F2161" s="12" t="str">
        <f t="shared" si="61"/>
        <v>Stonehouse Lachlan</v>
      </c>
      <c r="G2161" s="32">
        <v>721</v>
      </c>
      <c r="H2161" s="33" t="s">
        <v>10</v>
      </c>
      <c r="I2161" s="32">
        <v>2</v>
      </c>
      <c r="J2161" s="38" t="s">
        <v>1324</v>
      </c>
      <c r="K2161" s="32"/>
      <c r="L2161" s="1"/>
      <c r="M2161" s="3"/>
    </row>
    <row r="2162" spans="1:13" hidden="1" x14ac:dyDescent="0.2">
      <c r="A2162" s="3" t="s">
        <v>56</v>
      </c>
      <c r="B2162" s="19" t="s">
        <v>104</v>
      </c>
      <c r="C2162" s="9">
        <v>355675</v>
      </c>
      <c r="D2162" s="10" t="s">
        <v>687</v>
      </c>
      <c r="E2162" s="10" t="s">
        <v>1328</v>
      </c>
      <c r="F2162" s="12" t="str">
        <f t="shared" si="61"/>
        <v>Stonehouse William W</v>
      </c>
      <c r="G2162" s="3">
        <v>721</v>
      </c>
      <c r="H2162" s="7" t="s">
        <v>10</v>
      </c>
      <c r="I2162" s="9">
        <v>10</v>
      </c>
      <c r="J2162" s="37" t="s">
        <v>18</v>
      </c>
      <c r="K2162" s="3"/>
      <c r="L2162" s="3"/>
      <c r="M2162" s="3"/>
    </row>
    <row r="2163" spans="1:13" hidden="1" x14ac:dyDescent="0.2">
      <c r="A2163" s="3" t="s">
        <v>58</v>
      </c>
      <c r="B2163" s="19" t="s">
        <v>104</v>
      </c>
      <c r="C2163" s="6">
        <v>355675</v>
      </c>
      <c r="D2163" s="7" t="s">
        <v>687</v>
      </c>
      <c r="E2163" s="10" t="s">
        <v>1328</v>
      </c>
      <c r="F2163" s="12" t="str">
        <f t="shared" si="61"/>
        <v>Stonehouse William W</v>
      </c>
      <c r="G2163" s="3">
        <v>721</v>
      </c>
      <c r="H2163" s="8" t="s">
        <v>10</v>
      </c>
      <c r="I2163" s="6">
        <v>14</v>
      </c>
      <c r="J2163" s="36" t="s">
        <v>17</v>
      </c>
      <c r="K2163" s="3"/>
      <c r="L2163" s="3"/>
      <c r="M2163" s="3"/>
    </row>
    <row r="2164" spans="1:13" hidden="1" x14ac:dyDescent="0.2">
      <c r="A2164" s="1" t="s">
        <v>13</v>
      </c>
      <c r="B2164" s="4" t="s">
        <v>14</v>
      </c>
      <c r="C2164" s="9">
        <v>355675</v>
      </c>
      <c r="D2164" s="2" t="s">
        <v>687</v>
      </c>
      <c r="E2164" s="10" t="s">
        <v>1328</v>
      </c>
      <c r="F2164" s="12" t="str">
        <f t="shared" si="61"/>
        <v>Stonehouse William W</v>
      </c>
      <c r="G2164" s="3">
        <v>721</v>
      </c>
      <c r="H2164" s="8" t="s">
        <v>10</v>
      </c>
      <c r="I2164" s="1">
        <v>2</v>
      </c>
      <c r="J2164" s="40" t="s">
        <v>62</v>
      </c>
      <c r="K2164" s="1"/>
      <c r="L2164" s="3"/>
      <c r="M2164" s="3"/>
    </row>
    <row r="2165" spans="1:13" hidden="1" x14ac:dyDescent="0.2">
      <c r="A2165" s="1" t="s">
        <v>58</v>
      </c>
      <c r="B2165" s="19" t="s">
        <v>104</v>
      </c>
      <c r="C2165" s="9">
        <v>355675</v>
      </c>
      <c r="D2165" s="2" t="s">
        <v>687</v>
      </c>
      <c r="E2165" s="10" t="s">
        <v>1328</v>
      </c>
      <c r="F2165" s="12" t="str">
        <f t="shared" si="61"/>
        <v>Stonehouse William W</v>
      </c>
      <c r="G2165" s="3">
        <v>721</v>
      </c>
      <c r="H2165" s="8" t="s">
        <v>10</v>
      </c>
      <c r="I2165" s="1">
        <v>6</v>
      </c>
      <c r="J2165" s="40" t="s">
        <v>62</v>
      </c>
      <c r="K2165" s="1"/>
      <c r="L2165" s="3"/>
      <c r="M2165" s="3"/>
    </row>
    <row r="2166" spans="1:13" hidden="1" x14ac:dyDescent="0.2">
      <c r="A2166" s="1" t="s">
        <v>60</v>
      </c>
      <c r="B2166" s="3" t="s">
        <v>103</v>
      </c>
      <c r="C2166" s="9">
        <v>355675</v>
      </c>
      <c r="D2166" s="2" t="s">
        <v>687</v>
      </c>
      <c r="E2166" s="10" t="s">
        <v>1328</v>
      </c>
      <c r="F2166" s="12" t="str">
        <f t="shared" si="61"/>
        <v>Stonehouse William W</v>
      </c>
      <c r="G2166" s="3">
        <v>721</v>
      </c>
      <c r="H2166" s="8" t="s">
        <v>10</v>
      </c>
      <c r="I2166" s="1">
        <v>3</v>
      </c>
      <c r="J2166" s="40" t="s">
        <v>62</v>
      </c>
      <c r="K2166" s="1"/>
      <c r="L2166" s="3"/>
      <c r="M2166" s="3"/>
    </row>
    <row r="2167" spans="1:13" hidden="1" x14ac:dyDescent="0.2">
      <c r="A2167" s="31" t="s">
        <v>1271</v>
      </c>
      <c r="B2167" s="34" t="s">
        <v>39</v>
      </c>
      <c r="C2167" s="32">
        <v>355675</v>
      </c>
      <c r="D2167" s="33" t="s">
        <v>687</v>
      </c>
      <c r="E2167" s="10" t="s">
        <v>1328</v>
      </c>
      <c r="F2167" s="12" t="str">
        <f t="shared" si="61"/>
        <v>Stonehouse William W</v>
      </c>
      <c r="G2167" s="32">
        <v>721</v>
      </c>
      <c r="H2167" s="33" t="s">
        <v>10</v>
      </c>
      <c r="I2167" s="32">
        <v>2</v>
      </c>
      <c r="J2167" s="38" t="s">
        <v>1324</v>
      </c>
      <c r="K2167" s="32"/>
      <c r="L2167" s="3"/>
      <c r="M2167" s="3"/>
    </row>
    <row r="2168" spans="1:13" hidden="1" x14ac:dyDescent="0.2">
      <c r="A2168" s="31" t="s">
        <v>1266</v>
      </c>
      <c r="B2168" s="3" t="s">
        <v>103</v>
      </c>
      <c r="C2168" s="32">
        <v>355675</v>
      </c>
      <c r="D2168" s="33" t="s">
        <v>687</v>
      </c>
      <c r="E2168" s="10" t="s">
        <v>1328</v>
      </c>
      <c r="F2168" s="12" t="str">
        <f t="shared" si="61"/>
        <v>Stonehouse William W</v>
      </c>
      <c r="G2168" s="32">
        <v>721</v>
      </c>
      <c r="H2168" s="33" t="s">
        <v>10</v>
      </c>
      <c r="I2168" s="32">
        <v>7</v>
      </c>
      <c r="J2168" s="38" t="s">
        <v>1324</v>
      </c>
      <c r="K2168" s="32"/>
      <c r="L2168" s="3"/>
      <c r="M2168" s="3"/>
    </row>
    <row r="2169" spans="1:13" hidden="1" x14ac:dyDescent="0.2">
      <c r="A2169" s="31" t="s">
        <v>40</v>
      </c>
      <c r="B2169" s="19" t="s">
        <v>1225</v>
      </c>
      <c r="C2169" s="32">
        <v>355675</v>
      </c>
      <c r="D2169" s="33" t="s">
        <v>687</v>
      </c>
      <c r="E2169" s="10" t="s">
        <v>1328</v>
      </c>
      <c r="F2169" s="12" t="str">
        <f t="shared" si="61"/>
        <v>Stonehouse William W</v>
      </c>
      <c r="G2169" s="32">
        <v>721</v>
      </c>
      <c r="H2169" s="33" t="s">
        <v>10</v>
      </c>
      <c r="I2169" s="32">
        <v>4</v>
      </c>
      <c r="J2169" s="38" t="s">
        <v>1324</v>
      </c>
      <c r="K2169" s="32"/>
      <c r="L2169" s="3"/>
      <c r="M2169" s="3"/>
    </row>
    <row r="2170" spans="1:13" hidden="1" x14ac:dyDescent="0.2">
      <c r="A2170" s="1" t="s">
        <v>13</v>
      </c>
      <c r="B2170" s="4" t="s">
        <v>14</v>
      </c>
      <c r="C2170" s="1"/>
      <c r="D2170" s="2" t="s">
        <v>689</v>
      </c>
      <c r="E2170" s="2" t="s">
        <v>323</v>
      </c>
      <c r="F2170" s="12" t="str">
        <f t="shared" si="61"/>
        <v>Swan Anthony</v>
      </c>
      <c r="G2170" s="3">
        <v>721</v>
      </c>
      <c r="H2170" s="8" t="s">
        <v>10</v>
      </c>
      <c r="I2170" s="1">
        <v>1</v>
      </c>
      <c r="J2170" s="40" t="s">
        <v>62</v>
      </c>
      <c r="K2170" s="1"/>
      <c r="L2170" s="3"/>
      <c r="M2170" s="3"/>
    </row>
    <row r="2171" spans="1:13" hidden="1" x14ac:dyDescent="0.2">
      <c r="A2171" s="1" t="s">
        <v>58</v>
      </c>
      <c r="B2171" s="19" t="s">
        <v>104</v>
      </c>
      <c r="C2171" s="1"/>
      <c r="D2171" s="2" t="s">
        <v>689</v>
      </c>
      <c r="E2171" s="2" t="s">
        <v>323</v>
      </c>
      <c r="F2171" s="12" t="str">
        <f t="shared" si="61"/>
        <v>Swan Anthony</v>
      </c>
      <c r="G2171" s="3">
        <v>721</v>
      </c>
      <c r="H2171" s="8" t="s">
        <v>10</v>
      </c>
      <c r="I2171" s="1">
        <v>8</v>
      </c>
      <c r="J2171" s="40" t="s">
        <v>62</v>
      </c>
      <c r="K2171" s="1"/>
      <c r="L2171" s="3"/>
      <c r="M2171" s="3"/>
    </row>
    <row r="2172" spans="1:13" hidden="1" x14ac:dyDescent="0.2">
      <c r="A2172" s="3" t="s">
        <v>19</v>
      </c>
      <c r="B2172" s="19" t="s">
        <v>14</v>
      </c>
      <c r="C2172" s="3">
        <v>601085</v>
      </c>
      <c r="D2172" s="8" t="s">
        <v>689</v>
      </c>
      <c r="E2172" s="8" t="s">
        <v>205</v>
      </c>
      <c r="F2172" s="12" t="str">
        <f t="shared" si="61"/>
        <v>Swan Mark</v>
      </c>
      <c r="G2172" s="3">
        <v>721</v>
      </c>
      <c r="H2172" s="8" t="s">
        <v>10</v>
      </c>
      <c r="I2172" s="3">
        <v>1</v>
      </c>
      <c r="J2172" s="36" t="s">
        <v>34</v>
      </c>
      <c r="K2172" s="3"/>
      <c r="L2172" s="3"/>
      <c r="M2172" s="3"/>
    </row>
    <row r="2173" spans="1:13" hidden="1" x14ac:dyDescent="0.2">
      <c r="A2173" s="3" t="s">
        <v>43</v>
      </c>
      <c r="B2173" s="19" t="s">
        <v>104</v>
      </c>
      <c r="C2173" s="3">
        <v>601085</v>
      </c>
      <c r="D2173" s="8" t="s">
        <v>689</v>
      </c>
      <c r="E2173" s="8" t="s">
        <v>205</v>
      </c>
      <c r="F2173" s="12" t="str">
        <f t="shared" si="61"/>
        <v>Swan Mark</v>
      </c>
      <c r="G2173" s="3">
        <v>721</v>
      </c>
      <c r="H2173" s="8" t="s">
        <v>10</v>
      </c>
      <c r="I2173" s="3">
        <v>5</v>
      </c>
      <c r="J2173" s="36" t="s">
        <v>34</v>
      </c>
      <c r="K2173" s="3"/>
      <c r="L2173" s="3"/>
      <c r="M2173" s="3"/>
    </row>
    <row r="2174" spans="1:13" hidden="1" x14ac:dyDescent="0.2">
      <c r="A2174" s="3" t="s">
        <v>36</v>
      </c>
      <c r="B2174" s="3" t="s">
        <v>103</v>
      </c>
      <c r="C2174" s="3">
        <v>601085</v>
      </c>
      <c r="D2174" s="8" t="s">
        <v>689</v>
      </c>
      <c r="E2174" s="8" t="s">
        <v>205</v>
      </c>
      <c r="F2174" s="12" t="str">
        <f t="shared" si="61"/>
        <v>Swan Mark</v>
      </c>
      <c r="G2174" s="3">
        <v>721</v>
      </c>
      <c r="H2174" s="8" t="s">
        <v>10</v>
      </c>
      <c r="I2174" s="3">
        <v>2</v>
      </c>
      <c r="J2174" s="36" t="s">
        <v>34</v>
      </c>
      <c r="K2174" s="3"/>
      <c r="L2174" s="3"/>
      <c r="M2174" s="3"/>
    </row>
    <row r="2175" spans="1:13" hidden="1" x14ac:dyDescent="0.2">
      <c r="A2175" s="3" t="s">
        <v>19</v>
      </c>
      <c r="B2175" s="19" t="s">
        <v>14</v>
      </c>
      <c r="C2175" s="3">
        <v>601085</v>
      </c>
      <c r="D2175" s="8" t="s">
        <v>689</v>
      </c>
      <c r="E2175" s="8" t="s">
        <v>205</v>
      </c>
      <c r="F2175" s="12" t="str">
        <f t="shared" si="61"/>
        <v>Swan Mark</v>
      </c>
      <c r="G2175" s="3">
        <v>721</v>
      </c>
      <c r="H2175" s="8" t="s">
        <v>10</v>
      </c>
      <c r="I2175" s="3">
        <v>3</v>
      </c>
      <c r="J2175" s="36" t="s">
        <v>35</v>
      </c>
      <c r="K2175" s="3"/>
      <c r="L2175" s="3"/>
      <c r="M2175" s="3"/>
    </row>
    <row r="2176" spans="1:13" hidden="1" x14ac:dyDescent="0.2">
      <c r="A2176" s="3" t="s">
        <v>45</v>
      </c>
      <c r="B2176" s="19" t="s">
        <v>104</v>
      </c>
      <c r="C2176" s="3">
        <v>601085</v>
      </c>
      <c r="D2176" s="8" t="s">
        <v>689</v>
      </c>
      <c r="E2176" s="8" t="s">
        <v>205</v>
      </c>
      <c r="F2176" s="12" t="str">
        <f t="shared" si="61"/>
        <v>Swan Mark</v>
      </c>
      <c r="G2176" s="3">
        <v>721</v>
      </c>
      <c r="H2176" s="8" t="s">
        <v>10</v>
      </c>
      <c r="I2176" s="3">
        <v>9</v>
      </c>
      <c r="J2176" s="36" t="s">
        <v>35</v>
      </c>
      <c r="K2176" s="3"/>
      <c r="L2176" s="3"/>
      <c r="M2176" s="3"/>
    </row>
    <row r="2177" spans="1:18" hidden="1" x14ac:dyDescent="0.2">
      <c r="A2177" s="3" t="s">
        <v>36</v>
      </c>
      <c r="B2177" s="3" t="s">
        <v>103</v>
      </c>
      <c r="C2177" s="3">
        <v>601085</v>
      </c>
      <c r="D2177" s="8" t="s">
        <v>689</v>
      </c>
      <c r="E2177" s="8" t="s">
        <v>205</v>
      </c>
      <c r="F2177" s="12" t="str">
        <f t="shared" ref="F2177:F2194" si="62">D2177&amp;" "&amp;E2177</f>
        <v>Swan Mark</v>
      </c>
      <c r="G2177" s="3">
        <v>721</v>
      </c>
      <c r="H2177" s="8" t="s">
        <v>10</v>
      </c>
      <c r="I2177" s="3">
        <v>1</v>
      </c>
      <c r="J2177" s="36" t="s">
        <v>35</v>
      </c>
      <c r="K2177" s="3"/>
      <c r="L2177" s="1"/>
      <c r="M2177" s="3"/>
    </row>
    <row r="2178" spans="1:18" hidden="1" x14ac:dyDescent="0.2">
      <c r="A2178" s="3" t="s">
        <v>13</v>
      </c>
      <c r="B2178" s="19" t="s">
        <v>14</v>
      </c>
      <c r="C2178" s="9">
        <v>601085</v>
      </c>
      <c r="D2178" s="10" t="s">
        <v>689</v>
      </c>
      <c r="E2178" s="10" t="s">
        <v>205</v>
      </c>
      <c r="F2178" s="12" t="str">
        <f t="shared" si="62"/>
        <v>Swan Mark</v>
      </c>
      <c r="G2178" s="9">
        <v>721</v>
      </c>
      <c r="H2178" s="10" t="s">
        <v>10</v>
      </c>
      <c r="I2178" s="9">
        <v>1</v>
      </c>
      <c r="J2178" s="37" t="s">
        <v>18</v>
      </c>
      <c r="K2178" s="3"/>
      <c r="L2178" s="1"/>
      <c r="M2178" s="1"/>
    </row>
    <row r="2179" spans="1:18" hidden="1" x14ac:dyDescent="0.2">
      <c r="A2179" s="3" t="s">
        <v>56</v>
      </c>
      <c r="B2179" s="19" t="s">
        <v>104</v>
      </c>
      <c r="C2179" s="9">
        <v>601085</v>
      </c>
      <c r="D2179" s="10" t="s">
        <v>689</v>
      </c>
      <c r="E2179" s="10" t="s">
        <v>205</v>
      </c>
      <c r="F2179" s="12" t="str">
        <f t="shared" si="62"/>
        <v>Swan Mark</v>
      </c>
      <c r="G2179" s="9">
        <v>721</v>
      </c>
      <c r="H2179" s="10" t="s">
        <v>10</v>
      </c>
      <c r="I2179" s="9">
        <v>9</v>
      </c>
      <c r="J2179" s="37" t="s">
        <v>18</v>
      </c>
      <c r="K2179" s="3"/>
      <c r="L2179" s="3"/>
      <c r="M2179" s="3"/>
    </row>
    <row r="2180" spans="1:18" hidden="1" x14ac:dyDescent="0.2">
      <c r="A2180" s="3" t="s">
        <v>101</v>
      </c>
      <c r="B2180" s="3" t="s">
        <v>103</v>
      </c>
      <c r="C2180" s="9">
        <v>601085</v>
      </c>
      <c r="D2180" s="10" t="s">
        <v>689</v>
      </c>
      <c r="E2180" s="10" t="s">
        <v>205</v>
      </c>
      <c r="F2180" s="12" t="str">
        <f t="shared" si="62"/>
        <v>Swan Mark</v>
      </c>
      <c r="G2180" s="9">
        <v>721</v>
      </c>
      <c r="H2180" s="10" t="s">
        <v>10</v>
      </c>
      <c r="I2180" s="9">
        <v>2</v>
      </c>
      <c r="J2180" s="37" t="s">
        <v>18</v>
      </c>
      <c r="K2180" s="3"/>
      <c r="L2180" s="3"/>
      <c r="M2180" s="3"/>
    </row>
    <row r="2181" spans="1:18" hidden="1" x14ac:dyDescent="0.2">
      <c r="A2181" s="3" t="s">
        <v>58</v>
      </c>
      <c r="B2181" s="19" t="s">
        <v>104</v>
      </c>
      <c r="C2181" s="6">
        <v>601085</v>
      </c>
      <c r="D2181" s="7" t="s">
        <v>689</v>
      </c>
      <c r="E2181" s="7" t="s">
        <v>205</v>
      </c>
      <c r="F2181" s="12" t="str">
        <f t="shared" si="62"/>
        <v>Swan Mark</v>
      </c>
      <c r="G2181" s="6">
        <v>721</v>
      </c>
      <c r="H2181" s="7" t="s">
        <v>10</v>
      </c>
      <c r="I2181" s="6">
        <v>1</v>
      </c>
      <c r="J2181" s="36" t="s">
        <v>17</v>
      </c>
      <c r="K2181" s="3"/>
      <c r="L2181" s="15"/>
      <c r="M2181" s="3"/>
    </row>
    <row r="2182" spans="1:18" hidden="1" x14ac:dyDescent="0.2">
      <c r="A2182" s="3" t="s">
        <v>60</v>
      </c>
      <c r="B2182" s="3" t="s">
        <v>103</v>
      </c>
      <c r="C2182" s="6">
        <v>601085</v>
      </c>
      <c r="D2182" s="7" t="s">
        <v>689</v>
      </c>
      <c r="E2182" s="7" t="s">
        <v>205</v>
      </c>
      <c r="F2182" s="12" t="str">
        <f t="shared" si="62"/>
        <v>Swan Mark</v>
      </c>
      <c r="G2182" s="6">
        <v>721</v>
      </c>
      <c r="H2182" s="7" t="s">
        <v>10</v>
      </c>
      <c r="I2182" s="6">
        <v>10</v>
      </c>
      <c r="J2182" s="36" t="s">
        <v>17</v>
      </c>
      <c r="K2182" s="3"/>
      <c r="L2182" s="3"/>
      <c r="M2182" s="3"/>
    </row>
    <row r="2183" spans="1:18" hidden="1" x14ac:dyDescent="0.2">
      <c r="A2183" s="1" t="s">
        <v>60</v>
      </c>
      <c r="B2183" s="3" t="s">
        <v>103</v>
      </c>
      <c r="C2183" s="3">
        <v>601085</v>
      </c>
      <c r="D2183" s="2" t="s">
        <v>689</v>
      </c>
      <c r="E2183" s="8" t="s">
        <v>205</v>
      </c>
      <c r="F2183" s="12" t="str">
        <f t="shared" si="62"/>
        <v>Swan Mark</v>
      </c>
      <c r="G2183" s="9">
        <v>721</v>
      </c>
      <c r="H2183" s="10" t="s">
        <v>10</v>
      </c>
      <c r="I2183" s="1">
        <v>8</v>
      </c>
      <c r="J2183" s="40" t="s">
        <v>62</v>
      </c>
      <c r="K2183" s="1"/>
      <c r="L2183" s="3"/>
      <c r="M2183" s="3"/>
    </row>
    <row r="2184" spans="1:18" hidden="1" x14ac:dyDescent="0.2">
      <c r="A2184" s="1" t="s">
        <v>31</v>
      </c>
      <c r="B2184" s="19" t="s">
        <v>1225</v>
      </c>
      <c r="C2184" s="3">
        <v>601085</v>
      </c>
      <c r="D2184" s="2" t="s">
        <v>689</v>
      </c>
      <c r="E2184" s="8" t="s">
        <v>205</v>
      </c>
      <c r="F2184" s="12" t="str">
        <f t="shared" si="62"/>
        <v>Swan Mark</v>
      </c>
      <c r="G2184" s="3">
        <v>721</v>
      </c>
      <c r="H2184" s="8" t="s">
        <v>10</v>
      </c>
      <c r="I2184" s="1">
        <v>3</v>
      </c>
      <c r="J2184" s="40" t="s">
        <v>62</v>
      </c>
      <c r="K2184" s="1"/>
      <c r="L2184" s="3"/>
      <c r="M2184" s="3"/>
    </row>
    <row r="2185" spans="1:18" hidden="1" x14ac:dyDescent="0.2">
      <c r="A2185" s="31" t="s">
        <v>1266</v>
      </c>
      <c r="B2185" s="3" t="s">
        <v>103</v>
      </c>
      <c r="C2185" s="32">
        <v>601085</v>
      </c>
      <c r="D2185" s="33" t="s">
        <v>689</v>
      </c>
      <c r="E2185" s="8" t="s">
        <v>205</v>
      </c>
      <c r="F2185" s="12" t="str">
        <f t="shared" si="62"/>
        <v>Swan Mark</v>
      </c>
      <c r="G2185" s="32">
        <v>721</v>
      </c>
      <c r="H2185" s="33" t="s">
        <v>10</v>
      </c>
      <c r="I2185" s="32">
        <v>1</v>
      </c>
      <c r="J2185" s="38" t="s">
        <v>1324</v>
      </c>
      <c r="K2185" s="32"/>
      <c r="L2185" s="3"/>
      <c r="M2185" s="3"/>
      <c r="O2185" s="1"/>
      <c r="P2185" s="1"/>
      <c r="Q2185" s="1"/>
      <c r="R2185" s="1"/>
    </row>
    <row r="2186" spans="1:18" hidden="1" x14ac:dyDescent="0.2">
      <c r="A2186" s="31" t="s">
        <v>40</v>
      </c>
      <c r="B2186" s="19" t="s">
        <v>1225</v>
      </c>
      <c r="C2186" s="32">
        <v>601085</v>
      </c>
      <c r="D2186" s="33" t="s">
        <v>689</v>
      </c>
      <c r="E2186" s="8" t="s">
        <v>205</v>
      </c>
      <c r="F2186" s="12" t="str">
        <f t="shared" si="62"/>
        <v>Swan Mark</v>
      </c>
      <c r="G2186" s="32">
        <v>721</v>
      </c>
      <c r="H2186" s="33" t="s">
        <v>10</v>
      </c>
      <c r="I2186" s="32">
        <v>9</v>
      </c>
      <c r="J2186" s="38" t="s">
        <v>1324</v>
      </c>
      <c r="K2186" s="32"/>
      <c r="L2186" s="3"/>
      <c r="M2186" s="3"/>
    </row>
    <row r="2187" spans="1:18" hidden="1" x14ac:dyDescent="0.2">
      <c r="A2187" s="3" t="s">
        <v>114</v>
      </c>
      <c r="B2187" s="19" t="s">
        <v>128</v>
      </c>
      <c r="C2187" s="3">
        <v>751927</v>
      </c>
      <c r="D2187" s="8" t="s">
        <v>689</v>
      </c>
      <c r="E2187" s="8" t="s">
        <v>263</v>
      </c>
      <c r="F2187" s="12" t="str">
        <f t="shared" si="62"/>
        <v>Swan Peter</v>
      </c>
      <c r="G2187" s="3">
        <v>721</v>
      </c>
      <c r="H2187" s="8" t="s">
        <v>10</v>
      </c>
      <c r="I2187" s="3">
        <v>7</v>
      </c>
      <c r="J2187" s="36" t="s">
        <v>34</v>
      </c>
      <c r="K2187" s="3"/>
      <c r="L2187" s="3"/>
      <c r="M2187" s="3"/>
    </row>
    <row r="2188" spans="1:18" hidden="1" x14ac:dyDescent="0.2">
      <c r="A2188" s="3" t="s">
        <v>114</v>
      </c>
      <c r="B2188" s="19" t="s">
        <v>166</v>
      </c>
      <c r="C2188" s="3">
        <v>751927</v>
      </c>
      <c r="D2188" s="8" t="s">
        <v>689</v>
      </c>
      <c r="E2188" s="8" t="s">
        <v>263</v>
      </c>
      <c r="F2188" s="12" t="str">
        <f t="shared" si="62"/>
        <v>Swan Peter</v>
      </c>
      <c r="G2188" s="3">
        <v>721</v>
      </c>
      <c r="H2188" s="8" t="s">
        <v>10</v>
      </c>
      <c r="I2188" s="3">
        <v>7</v>
      </c>
      <c r="J2188" s="36" t="s">
        <v>35</v>
      </c>
      <c r="K2188" s="3"/>
      <c r="L2188" s="3"/>
      <c r="M2188" s="3"/>
    </row>
    <row r="2189" spans="1:18" hidden="1" x14ac:dyDescent="0.2">
      <c r="A2189" s="3" t="s">
        <v>19</v>
      </c>
      <c r="B2189" s="19" t="s">
        <v>14</v>
      </c>
      <c r="C2189" s="3">
        <v>751927</v>
      </c>
      <c r="D2189" s="8" t="s">
        <v>689</v>
      </c>
      <c r="E2189" s="8" t="s">
        <v>263</v>
      </c>
      <c r="F2189" s="12" t="str">
        <f t="shared" si="62"/>
        <v>Swan Peter</v>
      </c>
      <c r="G2189" s="3">
        <v>721</v>
      </c>
      <c r="H2189" s="8" t="s">
        <v>10</v>
      </c>
      <c r="I2189" s="3">
        <v>2</v>
      </c>
      <c r="J2189" s="36" t="s">
        <v>35</v>
      </c>
      <c r="K2189" s="3"/>
      <c r="L2189" s="3"/>
      <c r="M2189" s="1"/>
    </row>
    <row r="2190" spans="1:18" hidden="1" x14ac:dyDescent="0.2">
      <c r="A2190" s="3" t="s">
        <v>45</v>
      </c>
      <c r="B2190" s="19" t="s">
        <v>104</v>
      </c>
      <c r="C2190" s="3">
        <v>751927</v>
      </c>
      <c r="D2190" s="8" t="s">
        <v>689</v>
      </c>
      <c r="E2190" s="8" t="s">
        <v>263</v>
      </c>
      <c r="F2190" s="12" t="str">
        <f t="shared" si="62"/>
        <v>Swan Peter</v>
      </c>
      <c r="G2190" s="3">
        <v>721</v>
      </c>
      <c r="H2190" s="8" t="s">
        <v>10</v>
      </c>
      <c r="I2190" s="3">
        <v>1</v>
      </c>
      <c r="J2190" s="36" t="s">
        <v>35</v>
      </c>
      <c r="K2190" s="3"/>
      <c r="L2190" s="1"/>
      <c r="M2190" s="3"/>
    </row>
    <row r="2191" spans="1:18" hidden="1" x14ac:dyDescent="0.2">
      <c r="A2191" s="3" t="s">
        <v>114</v>
      </c>
      <c r="B2191" s="19" t="s">
        <v>128</v>
      </c>
      <c r="C2191" s="3">
        <v>751927</v>
      </c>
      <c r="D2191" s="8" t="s">
        <v>689</v>
      </c>
      <c r="E2191" s="8" t="s">
        <v>263</v>
      </c>
      <c r="F2191" s="12" t="str">
        <f t="shared" si="62"/>
        <v>Swan Peter</v>
      </c>
      <c r="G2191" s="3">
        <v>721</v>
      </c>
      <c r="H2191" s="8" t="s">
        <v>10</v>
      </c>
      <c r="I2191" s="3">
        <v>6</v>
      </c>
      <c r="J2191" s="36" t="s">
        <v>18</v>
      </c>
      <c r="K2191" s="3"/>
      <c r="L2191" s="3"/>
      <c r="M2191" s="3"/>
    </row>
    <row r="2192" spans="1:18" hidden="1" x14ac:dyDescent="0.2">
      <c r="A2192" s="3" t="s">
        <v>114</v>
      </c>
      <c r="B2192" s="19" t="s">
        <v>128</v>
      </c>
      <c r="C2192" s="3">
        <v>751927</v>
      </c>
      <c r="D2192" s="8" t="s">
        <v>689</v>
      </c>
      <c r="E2192" s="8" t="s">
        <v>263</v>
      </c>
      <c r="F2192" s="12" t="str">
        <f t="shared" si="62"/>
        <v>Swan Peter</v>
      </c>
      <c r="G2192" s="3">
        <v>721</v>
      </c>
      <c r="H2192" s="8" t="s">
        <v>10</v>
      </c>
      <c r="I2192" s="3">
        <v>5</v>
      </c>
      <c r="J2192" s="36" t="s">
        <v>17</v>
      </c>
      <c r="K2192" s="3"/>
      <c r="L2192" s="3"/>
      <c r="M2192" s="3"/>
      <c r="O2192" s="1"/>
      <c r="P2192" s="1"/>
      <c r="Q2192" s="1"/>
      <c r="R2192" s="1"/>
    </row>
    <row r="2193" spans="1:13" hidden="1" x14ac:dyDescent="0.2">
      <c r="A2193" s="1" t="s">
        <v>114</v>
      </c>
      <c r="B2193" s="4" t="s">
        <v>128</v>
      </c>
      <c r="C2193" s="3">
        <v>751927</v>
      </c>
      <c r="D2193" s="2" t="s">
        <v>689</v>
      </c>
      <c r="E2193" s="8" t="s">
        <v>263</v>
      </c>
      <c r="F2193" s="12" t="str">
        <f t="shared" si="62"/>
        <v>Swan Peter</v>
      </c>
      <c r="G2193" s="3">
        <v>721</v>
      </c>
      <c r="H2193" s="8" t="s">
        <v>10</v>
      </c>
      <c r="I2193" s="1">
        <v>6</v>
      </c>
      <c r="J2193" s="40" t="s">
        <v>62</v>
      </c>
      <c r="K2193" s="1"/>
      <c r="L2193" s="3"/>
      <c r="M2193" s="3"/>
    </row>
    <row r="2194" spans="1:13" hidden="1" x14ac:dyDescent="0.2">
      <c r="A2194" s="31" t="s">
        <v>1270</v>
      </c>
      <c r="B2194" s="32" t="s">
        <v>1256</v>
      </c>
      <c r="C2194" s="32">
        <v>751927</v>
      </c>
      <c r="D2194" s="33" t="s">
        <v>689</v>
      </c>
      <c r="E2194" s="8" t="s">
        <v>263</v>
      </c>
      <c r="F2194" s="12" t="str">
        <f t="shared" si="62"/>
        <v>Swan Peter</v>
      </c>
      <c r="G2194" s="32">
        <v>721</v>
      </c>
      <c r="H2194" s="33" t="s">
        <v>10</v>
      </c>
      <c r="I2194" s="32">
        <v>5</v>
      </c>
      <c r="J2194" s="38" t="s">
        <v>1324</v>
      </c>
      <c r="K2194" s="32"/>
      <c r="L2194" s="3"/>
      <c r="M2194" s="3"/>
    </row>
    <row r="2195" spans="1:13" hidden="1" x14ac:dyDescent="0.2">
      <c r="A2195" s="31" t="s">
        <v>1268</v>
      </c>
      <c r="B2195" s="4" t="s">
        <v>14</v>
      </c>
      <c r="C2195" s="32">
        <v>350435</v>
      </c>
      <c r="D2195" s="33" t="s">
        <v>689</v>
      </c>
      <c r="E2195" s="32" t="s">
        <v>323</v>
      </c>
      <c r="F2195" s="33" t="s">
        <v>1230</v>
      </c>
      <c r="G2195" s="32">
        <v>721</v>
      </c>
      <c r="H2195" s="33" t="s">
        <v>10</v>
      </c>
      <c r="I2195" s="32">
        <v>1</v>
      </c>
      <c r="J2195" s="38" t="s">
        <v>1324</v>
      </c>
      <c r="K2195" s="32"/>
      <c r="L2195" s="3"/>
      <c r="M2195" s="3"/>
    </row>
    <row r="2196" spans="1:13" hidden="1" x14ac:dyDescent="0.2">
      <c r="A2196" s="31" t="s">
        <v>1267</v>
      </c>
      <c r="B2196" s="19" t="s">
        <v>104</v>
      </c>
      <c r="C2196" s="32">
        <v>350435</v>
      </c>
      <c r="D2196" s="33" t="s">
        <v>689</v>
      </c>
      <c r="E2196" s="32" t="s">
        <v>323</v>
      </c>
      <c r="F2196" s="33" t="s">
        <v>1230</v>
      </c>
      <c r="G2196" s="32">
        <v>721</v>
      </c>
      <c r="H2196" s="33" t="s">
        <v>10</v>
      </c>
      <c r="I2196" s="32">
        <v>12</v>
      </c>
      <c r="J2196" s="38" t="s">
        <v>1324</v>
      </c>
      <c r="K2196" s="32"/>
      <c r="L2196" s="3"/>
      <c r="M2196" s="3"/>
    </row>
    <row r="2197" spans="1:13" hidden="1" x14ac:dyDescent="0.2">
      <c r="A2197" s="3" t="s">
        <v>114</v>
      </c>
      <c r="B2197" s="19" t="s">
        <v>128</v>
      </c>
      <c r="C2197" s="3">
        <v>742388</v>
      </c>
      <c r="D2197" s="8" t="s">
        <v>690</v>
      </c>
      <c r="E2197" s="8" t="s">
        <v>138</v>
      </c>
      <c r="F2197" s="12" t="str">
        <f>D2197&amp;" "&amp;E2197</f>
        <v>Swift James</v>
      </c>
      <c r="G2197" s="3">
        <v>721</v>
      </c>
      <c r="H2197" s="7" t="s">
        <v>10</v>
      </c>
      <c r="I2197" s="3">
        <v>7</v>
      </c>
      <c r="J2197" s="36" t="s">
        <v>34</v>
      </c>
      <c r="K2197" s="3"/>
      <c r="L2197" s="1"/>
      <c r="M2197" s="1"/>
    </row>
    <row r="2198" spans="1:13" hidden="1" x14ac:dyDescent="0.2">
      <c r="A2198" s="3" t="s">
        <v>114</v>
      </c>
      <c r="B2198" s="19" t="s">
        <v>166</v>
      </c>
      <c r="C2198" s="3">
        <v>742388</v>
      </c>
      <c r="D2198" s="8" t="s">
        <v>690</v>
      </c>
      <c r="E2198" s="8" t="s">
        <v>138</v>
      </c>
      <c r="F2198" s="12" t="str">
        <f>D2198&amp;" "&amp;E2198</f>
        <v>Swift James</v>
      </c>
      <c r="G2198" s="9">
        <v>721</v>
      </c>
      <c r="H2198" s="10" t="s">
        <v>10</v>
      </c>
      <c r="I2198" s="3">
        <v>5</v>
      </c>
      <c r="J2198" s="36" t="s">
        <v>35</v>
      </c>
      <c r="K2198" s="3"/>
      <c r="L2198" s="3"/>
      <c r="M2198" s="3"/>
    </row>
    <row r="2199" spans="1:13" hidden="1" x14ac:dyDescent="0.2">
      <c r="A2199" s="3" t="s">
        <v>114</v>
      </c>
      <c r="B2199" s="19" t="s">
        <v>128</v>
      </c>
      <c r="C2199" s="3">
        <v>742388</v>
      </c>
      <c r="D2199" s="8" t="s">
        <v>690</v>
      </c>
      <c r="E2199" s="8" t="s">
        <v>138</v>
      </c>
      <c r="F2199" s="12" t="str">
        <f>D2199&amp;" "&amp;E2199</f>
        <v>Swift James</v>
      </c>
      <c r="G2199" s="6">
        <v>721</v>
      </c>
      <c r="H2199" s="7" t="s">
        <v>10</v>
      </c>
      <c r="I2199" s="3">
        <v>2</v>
      </c>
      <c r="J2199" s="36" t="s">
        <v>18</v>
      </c>
      <c r="K2199" s="3"/>
      <c r="L2199" s="3"/>
      <c r="M2199" s="3"/>
    </row>
    <row r="2200" spans="1:13" hidden="1" x14ac:dyDescent="0.2">
      <c r="A2200" s="3" t="s">
        <v>13</v>
      </c>
      <c r="B2200" s="19" t="s">
        <v>14</v>
      </c>
      <c r="C2200" s="6">
        <v>406891</v>
      </c>
      <c r="D2200" s="7" t="s">
        <v>691</v>
      </c>
      <c r="E2200" s="7" t="s">
        <v>692</v>
      </c>
      <c r="F2200" s="12" t="str">
        <f>D2200&amp;" "&amp;E2200</f>
        <v>Szabo Tomas</v>
      </c>
      <c r="G2200" s="3">
        <v>721</v>
      </c>
      <c r="H2200" s="8" t="s">
        <v>10</v>
      </c>
      <c r="I2200" s="6">
        <v>6</v>
      </c>
      <c r="J2200" s="36" t="s">
        <v>17</v>
      </c>
      <c r="K2200" s="3"/>
      <c r="L2200" s="3"/>
      <c r="M2200" s="3"/>
    </row>
    <row r="2201" spans="1:13" hidden="1" x14ac:dyDescent="0.2">
      <c r="A2201" s="1" t="s">
        <v>13</v>
      </c>
      <c r="B2201" s="4" t="s">
        <v>14</v>
      </c>
      <c r="C2201" s="6">
        <v>406891</v>
      </c>
      <c r="D2201" s="2" t="s">
        <v>691</v>
      </c>
      <c r="E2201" s="7" t="s">
        <v>692</v>
      </c>
      <c r="F2201" s="12" t="str">
        <f>D2201&amp;" "&amp;E2201</f>
        <v>Szabo Tomas</v>
      </c>
      <c r="G2201" s="3">
        <v>721</v>
      </c>
      <c r="H2201" s="8" t="s">
        <v>10</v>
      </c>
      <c r="I2201" s="1">
        <v>4</v>
      </c>
      <c r="J2201" s="40" t="s">
        <v>62</v>
      </c>
      <c r="K2201" s="1"/>
      <c r="L2201" s="3"/>
      <c r="M2201" s="3"/>
    </row>
    <row r="2202" spans="1:13" hidden="1" x14ac:dyDescent="0.2">
      <c r="A2202" s="31" t="s">
        <v>1268</v>
      </c>
      <c r="B2202" s="32" t="s">
        <v>1239</v>
      </c>
      <c r="C2202" s="32">
        <v>406891</v>
      </c>
      <c r="D2202" s="33" t="s">
        <v>691</v>
      </c>
      <c r="E2202" s="32" t="s">
        <v>1299</v>
      </c>
      <c r="F2202" s="33" t="s">
        <v>1244</v>
      </c>
      <c r="G2202" s="32">
        <v>721</v>
      </c>
      <c r="H2202" s="33" t="s">
        <v>10</v>
      </c>
      <c r="I2202" s="32">
        <v>4</v>
      </c>
      <c r="J2202" s="38" t="s">
        <v>1324</v>
      </c>
      <c r="K2202" s="32"/>
      <c r="L2202" s="3"/>
      <c r="M2202" s="3"/>
    </row>
    <row r="2203" spans="1:13" hidden="1" x14ac:dyDescent="0.2">
      <c r="A2203" s="3"/>
      <c r="B2203" s="3" t="s">
        <v>25</v>
      </c>
      <c r="C2203" s="3">
        <v>600538</v>
      </c>
      <c r="D2203" s="8" t="s">
        <v>693</v>
      </c>
      <c r="E2203" s="7" t="s">
        <v>323</v>
      </c>
      <c r="F2203" s="12" t="str">
        <f t="shared" ref="F2203:F2229" si="63">D2203&amp;" "&amp;E2203</f>
        <v>Tamburrino Anthony</v>
      </c>
      <c r="G2203" s="3">
        <v>721</v>
      </c>
      <c r="H2203" s="8" t="s">
        <v>10</v>
      </c>
      <c r="I2203" s="3">
        <v>2</v>
      </c>
      <c r="J2203" s="36" t="s">
        <v>105</v>
      </c>
      <c r="K2203" s="3"/>
      <c r="L2203" s="3"/>
      <c r="M2203" s="3"/>
    </row>
    <row r="2204" spans="1:13" hidden="1" x14ac:dyDescent="0.2">
      <c r="A2204" s="3" t="s">
        <v>19</v>
      </c>
      <c r="B2204" s="19" t="s">
        <v>14</v>
      </c>
      <c r="C2204" s="3">
        <v>350436</v>
      </c>
      <c r="D2204" s="8" t="s">
        <v>693</v>
      </c>
      <c r="E2204" s="8" t="s">
        <v>323</v>
      </c>
      <c r="F2204" s="12" t="str">
        <f t="shared" si="63"/>
        <v>Tamburrino Anthony</v>
      </c>
      <c r="G2204" s="3">
        <v>721</v>
      </c>
      <c r="H2204" s="8" t="s">
        <v>10</v>
      </c>
      <c r="I2204" s="3">
        <v>4</v>
      </c>
      <c r="J2204" s="36" t="s">
        <v>35</v>
      </c>
      <c r="K2204" s="3"/>
      <c r="L2204" s="3"/>
      <c r="M2204" s="3"/>
    </row>
    <row r="2205" spans="1:13" hidden="1" x14ac:dyDescent="0.2">
      <c r="A2205" s="3" t="s">
        <v>45</v>
      </c>
      <c r="B2205" s="19" t="s">
        <v>104</v>
      </c>
      <c r="C2205" s="3">
        <v>350436</v>
      </c>
      <c r="D2205" s="8" t="s">
        <v>693</v>
      </c>
      <c r="E2205" s="8" t="s">
        <v>323</v>
      </c>
      <c r="F2205" s="12" t="str">
        <f t="shared" si="63"/>
        <v>Tamburrino Anthony</v>
      </c>
      <c r="G2205" s="3">
        <v>721</v>
      </c>
      <c r="H2205" s="8" t="s">
        <v>10</v>
      </c>
      <c r="I2205" s="3">
        <v>2</v>
      </c>
      <c r="J2205" s="36" t="s">
        <v>35</v>
      </c>
      <c r="K2205" s="3"/>
      <c r="L2205" s="3"/>
      <c r="M2205" s="3"/>
    </row>
    <row r="2206" spans="1:13" hidden="1" x14ac:dyDescent="0.2">
      <c r="A2206" s="3" t="s">
        <v>13</v>
      </c>
      <c r="B2206" s="19" t="s">
        <v>14</v>
      </c>
      <c r="C2206" s="9">
        <v>350436</v>
      </c>
      <c r="D2206" s="10" t="s">
        <v>693</v>
      </c>
      <c r="E2206" s="10" t="s">
        <v>323</v>
      </c>
      <c r="F2206" s="12" t="str">
        <f t="shared" si="63"/>
        <v>Tamburrino Anthony</v>
      </c>
      <c r="G2206" s="3">
        <v>721</v>
      </c>
      <c r="H2206" s="8" t="s">
        <v>10</v>
      </c>
      <c r="I2206" s="9">
        <v>9</v>
      </c>
      <c r="J2206" s="37" t="s">
        <v>18</v>
      </c>
      <c r="K2206" s="3"/>
      <c r="L2206" s="3"/>
      <c r="M2206" s="3"/>
    </row>
    <row r="2207" spans="1:13" hidden="1" x14ac:dyDescent="0.2">
      <c r="A2207" s="3" t="s">
        <v>38</v>
      </c>
      <c r="B2207" s="19" t="s">
        <v>39</v>
      </c>
      <c r="C2207" s="3">
        <v>600537</v>
      </c>
      <c r="D2207" s="8" t="s">
        <v>693</v>
      </c>
      <c r="E2207" s="7" t="s">
        <v>323</v>
      </c>
      <c r="F2207" s="12" t="str">
        <f t="shared" si="63"/>
        <v>Tamburrino Anthony</v>
      </c>
      <c r="G2207" s="3">
        <v>721</v>
      </c>
      <c r="H2207" s="8" t="s">
        <v>10</v>
      </c>
      <c r="I2207" s="3">
        <v>2</v>
      </c>
      <c r="J2207" s="36" t="s">
        <v>17</v>
      </c>
      <c r="K2207" s="3"/>
      <c r="L2207" s="3"/>
      <c r="M2207" s="3"/>
    </row>
    <row r="2208" spans="1:13" hidden="1" x14ac:dyDescent="0.2">
      <c r="A2208" s="3" t="s">
        <v>13</v>
      </c>
      <c r="B2208" s="19" t="s">
        <v>14</v>
      </c>
      <c r="C2208" s="6">
        <v>350436</v>
      </c>
      <c r="D2208" s="7" t="s">
        <v>693</v>
      </c>
      <c r="E2208" s="7" t="s">
        <v>323</v>
      </c>
      <c r="F2208" s="12" t="str">
        <f t="shared" si="63"/>
        <v>Tamburrino Anthony</v>
      </c>
      <c r="G2208" s="3">
        <v>721</v>
      </c>
      <c r="H2208" s="8" t="s">
        <v>10</v>
      </c>
      <c r="I2208" s="6">
        <v>16</v>
      </c>
      <c r="J2208" s="36" t="s">
        <v>17</v>
      </c>
      <c r="K2208" s="3"/>
      <c r="L2208" s="3"/>
      <c r="M2208" s="3"/>
    </row>
    <row r="2209" spans="1:13" hidden="1" x14ac:dyDescent="0.2">
      <c r="A2209" s="1" t="s">
        <v>60</v>
      </c>
      <c r="B2209" s="3" t="s">
        <v>103</v>
      </c>
      <c r="C2209" s="6">
        <v>350436</v>
      </c>
      <c r="D2209" s="7" t="s">
        <v>693</v>
      </c>
      <c r="E2209" s="7" t="s">
        <v>323</v>
      </c>
      <c r="F2209" s="12" t="str">
        <f t="shared" si="63"/>
        <v>Tamburrino Anthony</v>
      </c>
      <c r="G2209" s="3">
        <v>721</v>
      </c>
      <c r="H2209" s="8" t="s">
        <v>10</v>
      </c>
      <c r="I2209" s="1">
        <v>12</v>
      </c>
      <c r="J2209" s="40" t="s">
        <v>62</v>
      </c>
      <c r="K2209" s="1"/>
      <c r="L2209" s="3"/>
      <c r="M2209" s="3"/>
    </row>
    <row r="2210" spans="1:13" hidden="1" x14ac:dyDescent="0.2">
      <c r="A2210" s="31" t="s">
        <v>1271</v>
      </c>
      <c r="B2210" s="34" t="s">
        <v>39</v>
      </c>
      <c r="C2210" s="32">
        <v>350436</v>
      </c>
      <c r="D2210" s="33" t="s">
        <v>693</v>
      </c>
      <c r="E2210" s="7" t="s">
        <v>323</v>
      </c>
      <c r="F2210" s="12" t="str">
        <f t="shared" si="63"/>
        <v>Tamburrino Anthony</v>
      </c>
      <c r="G2210" s="32">
        <v>721</v>
      </c>
      <c r="H2210" s="33" t="s">
        <v>10</v>
      </c>
      <c r="I2210" s="32">
        <v>1</v>
      </c>
      <c r="J2210" s="38" t="s">
        <v>1324</v>
      </c>
      <c r="K2210" s="32"/>
      <c r="L2210" s="3"/>
      <c r="M2210" s="3"/>
    </row>
    <row r="2211" spans="1:13" hidden="1" x14ac:dyDescent="0.2">
      <c r="A2211" s="31" t="s">
        <v>1266</v>
      </c>
      <c r="B2211" s="3" t="s">
        <v>103</v>
      </c>
      <c r="C2211" s="32">
        <v>350436</v>
      </c>
      <c r="D2211" s="33" t="s">
        <v>693</v>
      </c>
      <c r="E2211" s="7" t="s">
        <v>323</v>
      </c>
      <c r="F2211" s="12" t="str">
        <f t="shared" si="63"/>
        <v>Tamburrino Anthony</v>
      </c>
      <c r="G2211" s="32">
        <v>721</v>
      </c>
      <c r="H2211" s="33" t="s">
        <v>10</v>
      </c>
      <c r="I2211" s="32">
        <v>7</v>
      </c>
      <c r="J2211" s="38" t="s">
        <v>1324</v>
      </c>
      <c r="K2211" s="32"/>
      <c r="L2211" s="3"/>
      <c r="M2211" s="3"/>
    </row>
    <row r="2212" spans="1:13" hidden="1" x14ac:dyDescent="0.2">
      <c r="A2212" s="31" t="s">
        <v>40</v>
      </c>
      <c r="B2212" s="19" t="s">
        <v>1225</v>
      </c>
      <c r="C2212" s="32">
        <v>350436</v>
      </c>
      <c r="D2212" s="33" t="s">
        <v>693</v>
      </c>
      <c r="E2212" s="7" t="s">
        <v>323</v>
      </c>
      <c r="F2212" s="12" t="str">
        <f t="shared" si="63"/>
        <v>Tamburrino Anthony</v>
      </c>
      <c r="G2212" s="32">
        <v>721</v>
      </c>
      <c r="H2212" s="33" t="s">
        <v>10</v>
      </c>
      <c r="I2212" s="32">
        <v>3</v>
      </c>
      <c r="J2212" s="38" t="s">
        <v>1324</v>
      </c>
      <c r="K2212" s="32"/>
      <c r="L2212" s="3"/>
      <c r="M2212" s="3"/>
    </row>
    <row r="2213" spans="1:13" hidden="1" x14ac:dyDescent="0.2">
      <c r="A2213" s="3" t="s">
        <v>19</v>
      </c>
      <c r="B2213" s="19" t="s">
        <v>14</v>
      </c>
      <c r="C2213" s="3">
        <v>600537</v>
      </c>
      <c r="D2213" s="8" t="s">
        <v>693</v>
      </c>
      <c r="E2213" s="8" t="s">
        <v>694</v>
      </c>
      <c r="F2213" s="12" t="str">
        <f t="shared" si="63"/>
        <v>Tamburrino Joseph</v>
      </c>
      <c r="G2213" s="3">
        <v>721</v>
      </c>
      <c r="H2213" s="8" t="s">
        <v>10</v>
      </c>
      <c r="I2213" s="3">
        <v>1</v>
      </c>
      <c r="J2213" s="36" t="s">
        <v>28</v>
      </c>
      <c r="K2213" s="3"/>
      <c r="L2213" s="3"/>
      <c r="M2213" s="3"/>
    </row>
    <row r="2214" spans="1:13" hidden="1" x14ac:dyDescent="0.2">
      <c r="A2214" s="3" t="s">
        <v>45</v>
      </c>
      <c r="B2214" s="19" t="s">
        <v>104</v>
      </c>
      <c r="C2214" s="3">
        <v>600537</v>
      </c>
      <c r="D2214" s="8" t="s">
        <v>693</v>
      </c>
      <c r="E2214" s="8" t="s">
        <v>694</v>
      </c>
      <c r="F2214" s="12" t="str">
        <f t="shared" si="63"/>
        <v>Tamburrino Joseph</v>
      </c>
      <c r="G2214" s="3">
        <v>721</v>
      </c>
      <c r="H2214" s="8" t="s">
        <v>10</v>
      </c>
      <c r="I2214" s="3">
        <v>5</v>
      </c>
      <c r="J2214" s="36" t="s">
        <v>28</v>
      </c>
      <c r="K2214" s="3"/>
      <c r="L2214" s="3"/>
      <c r="M2214" s="3"/>
    </row>
    <row r="2215" spans="1:13" hidden="1" x14ac:dyDescent="0.2">
      <c r="A2215" s="3" t="s">
        <v>36</v>
      </c>
      <c r="B2215" s="3" t="s">
        <v>103</v>
      </c>
      <c r="C2215" s="3">
        <v>600537</v>
      </c>
      <c r="D2215" s="8" t="s">
        <v>693</v>
      </c>
      <c r="E2215" s="8" t="s">
        <v>694</v>
      </c>
      <c r="F2215" s="12" t="str">
        <f t="shared" si="63"/>
        <v>Tamburrino Joseph</v>
      </c>
      <c r="G2215" s="3">
        <v>721</v>
      </c>
      <c r="H2215" s="8" t="s">
        <v>10</v>
      </c>
      <c r="I2215" s="3">
        <v>2</v>
      </c>
      <c r="J2215" s="36" t="s">
        <v>28</v>
      </c>
      <c r="K2215" s="3"/>
      <c r="L2215" s="3"/>
      <c r="M2215" s="3"/>
    </row>
    <row r="2216" spans="1:13" hidden="1" x14ac:dyDescent="0.2">
      <c r="A2216" s="3" t="s">
        <v>19</v>
      </c>
      <c r="B2216" s="19" t="s">
        <v>14</v>
      </c>
      <c r="C2216" s="3">
        <v>600537</v>
      </c>
      <c r="D2216" s="8" t="s">
        <v>693</v>
      </c>
      <c r="E2216" s="8" t="s">
        <v>694</v>
      </c>
      <c r="F2216" s="12" t="str">
        <f t="shared" si="63"/>
        <v>Tamburrino Joseph</v>
      </c>
      <c r="G2216" s="3">
        <v>721</v>
      </c>
      <c r="H2216" s="8" t="s">
        <v>10</v>
      </c>
      <c r="I2216" s="3">
        <v>2</v>
      </c>
      <c r="J2216" s="36" t="s">
        <v>34</v>
      </c>
      <c r="K2216" s="3"/>
      <c r="L2216" s="3"/>
      <c r="M2216" s="3"/>
    </row>
    <row r="2217" spans="1:13" hidden="1" x14ac:dyDescent="0.2">
      <c r="A2217" s="3" t="s">
        <v>43</v>
      </c>
      <c r="B2217" s="19" t="s">
        <v>104</v>
      </c>
      <c r="C2217" s="3">
        <v>600537</v>
      </c>
      <c r="D2217" s="8" t="s">
        <v>693</v>
      </c>
      <c r="E2217" s="8" t="s">
        <v>694</v>
      </c>
      <c r="F2217" s="12" t="str">
        <f t="shared" si="63"/>
        <v>Tamburrino Joseph</v>
      </c>
      <c r="G2217" s="3">
        <v>721</v>
      </c>
      <c r="H2217" s="8" t="s">
        <v>10</v>
      </c>
      <c r="I2217" s="3">
        <v>12</v>
      </c>
      <c r="J2217" s="36" t="s">
        <v>34</v>
      </c>
      <c r="K2217" s="3"/>
      <c r="L2217" s="3"/>
      <c r="M2217" s="3"/>
    </row>
    <row r="2218" spans="1:13" hidden="1" x14ac:dyDescent="0.2">
      <c r="A2218" s="3" t="s">
        <v>36</v>
      </c>
      <c r="B2218" s="3" t="s">
        <v>103</v>
      </c>
      <c r="C2218" s="3">
        <v>600537</v>
      </c>
      <c r="D2218" s="8" t="s">
        <v>693</v>
      </c>
      <c r="E2218" s="8" t="s">
        <v>694</v>
      </c>
      <c r="F2218" s="12" t="str">
        <f t="shared" si="63"/>
        <v>Tamburrino Joseph</v>
      </c>
      <c r="G2218" s="3">
        <v>721</v>
      </c>
      <c r="H2218" s="8" t="s">
        <v>10</v>
      </c>
      <c r="I2218" s="3">
        <v>1</v>
      </c>
      <c r="J2218" s="36" t="s">
        <v>34</v>
      </c>
      <c r="K2218" s="3"/>
      <c r="L2218" s="3"/>
      <c r="M2218" s="3"/>
    </row>
    <row r="2219" spans="1:13" hidden="1" x14ac:dyDescent="0.2">
      <c r="A2219" s="3" t="s">
        <v>31</v>
      </c>
      <c r="B2219" s="19" t="s">
        <v>1225</v>
      </c>
      <c r="C2219" s="3">
        <v>600537</v>
      </c>
      <c r="D2219" s="8" t="s">
        <v>693</v>
      </c>
      <c r="E2219" s="8" t="s">
        <v>694</v>
      </c>
      <c r="F2219" s="12" t="str">
        <f t="shared" si="63"/>
        <v>Tamburrino Joseph</v>
      </c>
      <c r="G2219" s="3">
        <v>721</v>
      </c>
      <c r="H2219" s="8" t="s">
        <v>10</v>
      </c>
      <c r="I2219" s="3">
        <v>2</v>
      </c>
      <c r="J2219" s="36" t="s">
        <v>34</v>
      </c>
      <c r="K2219" s="3"/>
      <c r="L2219" s="3"/>
      <c r="M2219" s="3"/>
    </row>
    <row r="2220" spans="1:13" hidden="1" x14ac:dyDescent="0.2">
      <c r="A2220" s="3" t="s">
        <v>19</v>
      </c>
      <c r="B2220" s="19" t="s">
        <v>14</v>
      </c>
      <c r="C2220" s="3">
        <v>600537</v>
      </c>
      <c r="D2220" s="8" t="s">
        <v>693</v>
      </c>
      <c r="E2220" s="8" t="s">
        <v>694</v>
      </c>
      <c r="F2220" s="12" t="str">
        <f t="shared" si="63"/>
        <v>Tamburrino Joseph</v>
      </c>
      <c r="G2220" s="3">
        <v>721</v>
      </c>
      <c r="H2220" s="8" t="s">
        <v>10</v>
      </c>
      <c r="I2220" s="3">
        <v>0</v>
      </c>
      <c r="J2220" s="36" t="s">
        <v>35</v>
      </c>
      <c r="K2220" s="3"/>
      <c r="L2220" s="1"/>
      <c r="M2220" s="1"/>
    </row>
    <row r="2221" spans="1:13" hidden="1" x14ac:dyDescent="0.2">
      <c r="A2221" s="3" t="s">
        <v>45</v>
      </c>
      <c r="B2221" s="19" t="s">
        <v>104</v>
      </c>
      <c r="C2221" s="3">
        <v>600537</v>
      </c>
      <c r="D2221" s="8" t="s">
        <v>693</v>
      </c>
      <c r="E2221" s="8" t="s">
        <v>694</v>
      </c>
      <c r="F2221" s="12" t="str">
        <f t="shared" si="63"/>
        <v>Tamburrino Joseph</v>
      </c>
      <c r="G2221" s="3">
        <v>721</v>
      </c>
      <c r="H2221" s="8" t="s">
        <v>10</v>
      </c>
      <c r="I2221" s="3">
        <v>5</v>
      </c>
      <c r="J2221" s="36" t="s">
        <v>35</v>
      </c>
      <c r="K2221" s="3"/>
      <c r="L2221" s="1"/>
      <c r="M2221" s="3"/>
    </row>
    <row r="2222" spans="1:13" hidden="1" x14ac:dyDescent="0.2">
      <c r="A2222" s="3" t="s">
        <v>36</v>
      </c>
      <c r="B2222" s="3" t="s">
        <v>103</v>
      </c>
      <c r="C2222" s="3">
        <v>600537</v>
      </c>
      <c r="D2222" s="8" t="s">
        <v>693</v>
      </c>
      <c r="E2222" s="8" t="s">
        <v>694</v>
      </c>
      <c r="F2222" s="12" t="str">
        <f t="shared" si="63"/>
        <v>Tamburrino Joseph</v>
      </c>
      <c r="G2222" s="3">
        <v>721</v>
      </c>
      <c r="H2222" s="8" t="s">
        <v>10</v>
      </c>
      <c r="I2222" s="3">
        <v>9</v>
      </c>
      <c r="J2222" s="36" t="s">
        <v>35</v>
      </c>
      <c r="K2222" s="3"/>
      <c r="L2222" s="1"/>
      <c r="M2222" s="1"/>
    </row>
    <row r="2223" spans="1:13" hidden="1" x14ac:dyDescent="0.2">
      <c r="A2223" s="3" t="s">
        <v>13</v>
      </c>
      <c r="B2223" s="19" t="s">
        <v>14</v>
      </c>
      <c r="C2223" s="9">
        <v>600537</v>
      </c>
      <c r="D2223" s="10" t="s">
        <v>693</v>
      </c>
      <c r="E2223" s="10" t="s">
        <v>694</v>
      </c>
      <c r="F2223" s="12" t="str">
        <f t="shared" si="63"/>
        <v>Tamburrino Joseph</v>
      </c>
      <c r="G2223" s="9">
        <v>721</v>
      </c>
      <c r="H2223" s="10" t="s">
        <v>10</v>
      </c>
      <c r="I2223" s="9">
        <v>5</v>
      </c>
      <c r="J2223" s="37" t="s">
        <v>18</v>
      </c>
      <c r="K2223" s="3"/>
      <c r="L2223" s="1"/>
      <c r="M2223" s="3"/>
    </row>
    <row r="2224" spans="1:13" hidden="1" x14ac:dyDescent="0.2">
      <c r="A2224" s="3" t="s">
        <v>56</v>
      </c>
      <c r="B2224" s="19" t="s">
        <v>104</v>
      </c>
      <c r="C2224" s="9">
        <v>600537</v>
      </c>
      <c r="D2224" s="10" t="s">
        <v>693</v>
      </c>
      <c r="E2224" s="10" t="s">
        <v>694</v>
      </c>
      <c r="F2224" s="12" t="str">
        <f t="shared" si="63"/>
        <v>Tamburrino Joseph</v>
      </c>
      <c r="G2224" s="9">
        <v>721</v>
      </c>
      <c r="H2224" s="10" t="s">
        <v>10</v>
      </c>
      <c r="I2224" s="9">
        <v>3</v>
      </c>
      <c r="J2224" s="37" t="s">
        <v>18</v>
      </c>
      <c r="K2224" s="3"/>
      <c r="L2224" s="3"/>
      <c r="M2224" s="3"/>
    </row>
    <row r="2225" spans="1:13" hidden="1" x14ac:dyDescent="0.2">
      <c r="A2225" s="3" t="s">
        <v>101</v>
      </c>
      <c r="B2225" s="3" t="s">
        <v>103</v>
      </c>
      <c r="C2225" s="9">
        <v>600537</v>
      </c>
      <c r="D2225" s="10" t="s">
        <v>693</v>
      </c>
      <c r="E2225" s="10" t="s">
        <v>694</v>
      </c>
      <c r="F2225" s="12" t="str">
        <f t="shared" si="63"/>
        <v>Tamburrino Joseph</v>
      </c>
      <c r="G2225" s="9">
        <v>721</v>
      </c>
      <c r="H2225" s="10" t="s">
        <v>10</v>
      </c>
      <c r="I2225" s="9">
        <v>2</v>
      </c>
      <c r="J2225" s="37" t="s">
        <v>18</v>
      </c>
      <c r="K2225" s="3"/>
      <c r="L2225" s="3"/>
      <c r="M2225" s="3"/>
    </row>
    <row r="2226" spans="1:13" hidden="1" x14ac:dyDescent="0.2">
      <c r="A2226" s="3" t="s">
        <v>13</v>
      </c>
      <c r="B2226" s="19" t="s">
        <v>14</v>
      </c>
      <c r="C2226" s="6">
        <v>600537</v>
      </c>
      <c r="D2226" s="7" t="s">
        <v>693</v>
      </c>
      <c r="E2226" s="7" t="s">
        <v>694</v>
      </c>
      <c r="F2226" s="12" t="str">
        <f t="shared" si="63"/>
        <v>Tamburrino Joseph</v>
      </c>
      <c r="G2226" s="3">
        <v>721</v>
      </c>
      <c r="H2226" s="8" t="s">
        <v>10</v>
      </c>
      <c r="I2226" s="6">
        <v>14</v>
      </c>
      <c r="J2226" s="36" t="s">
        <v>17</v>
      </c>
      <c r="K2226" s="3"/>
      <c r="L2226" s="3"/>
      <c r="M2226" s="3"/>
    </row>
    <row r="2227" spans="1:13" hidden="1" x14ac:dyDescent="0.2">
      <c r="A2227" s="3" t="s">
        <v>58</v>
      </c>
      <c r="B2227" s="19" t="s">
        <v>104</v>
      </c>
      <c r="C2227" s="6">
        <v>600537</v>
      </c>
      <c r="D2227" s="7" t="s">
        <v>693</v>
      </c>
      <c r="E2227" s="7" t="s">
        <v>694</v>
      </c>
      <c r="F2227" s="12" t="str">
        <f t="shared" si="63"/>
        <v>Tamburrino Joseph</v>
      </c>
      <c r="G2227" s="6">
        <v>721</v>
      </c>
      <c r="H2227" s="7" t="s">
        <v>10</v>
      </c>
      <c r="I2227" s="6">
        <v>1</v>
      </c>
      <c r="J2227" s="36" t="s">
        <v>17</v>
      </c>
      <c r="K2227" s="3"/>
      <c r="L2227" s="3"/>
      <c r="M2227" s="3"/>
    </row>
    <row r="2228" spans="1:13" hidden="1" x14ac:dyDescent="0.2">
      <c r="A2228" s="1" t="s">
        <v>13</v>
      </c>
      <c r="B2228" s="4" t="s">
        <v>14</v>
      </c>
      <c r="C2228" s="3">
        <v>600538</v>
      </c>
      <c r="D2228" s="8" t="s">
        <v>693</v>
      </c>
      <c r="E2228" s="8" t="s">
        <v>694</v>
      </c>
      <c r="F2228" s="12" t="str">
        <f t="shared" si="63"/>
        <v>Tamburrino Joseph</v>
      </c>
      <c r="G2228" s="9">
        <v>721</v>
      </c>
      <c r="H2228" s="10" t="s">
        <v>10</v>
      </c>
      <c r="I2228" s="1">
        <v>14</v>
      </c>
      <c r="J2228" s="40" t="s">
        <v>62</v>
      </c>
      <c r="K2228" s="1"/>
      <c r="L2228" s="3"/>
      <c r="M2228" s="3"/>
    </row>
    <row r="2229" spans="1:13" hidden="1" x14ac:dyDescent="0.2">
      <c r="A2229" s="1" t="s">
        <v>60</v>
      </c>
      <c r="B2229" s="3" t="s">
        <v>103</v>
      </c>
      <c r="C2229" s="3">
        <v>600539</v>
      </c>
      <c r="D2229" s="8" t="s">
        <v>693</v>
      </c>
      <c r="E2229" s="8" t="s">
        <v>694</v>
      </c>
      <c r="F2229" s="12" t="str">
        <f t="shared" si="63"/>
        <v>Tamburrino Joseph</v>
      </c>
      <c r="G2229" s="3">
        <v>721</v>
      </c>
      <c r="H2229" s="8" t="s">
        <v>10</v>
      </c>
      <c r="I2229" s="1">
        <v>1</v>
      </c>
      <c r="J2229" s="40" t="s">
        <v>62</v>
      </c>
      <c r="K2229" s="1"/>
      <c r="L2229" s="3"/>
      <c r="M2229" s="3"/>
    </row>
    <row r="2230" spans="1:13" hidden="1" x14ac:dyDescent="0.2">
      <c r="A2230" s="31" t="s">
        <v>1271</v>
      </c>
      <c r="B2230" s="32" t="s">
        <v>39</v>
      </c>
      <c r="C2230" s="32">
        <v>600537</v>
      </c>
      <c r="D2230" s="33" t="s">
        <v>693</v>
      </c>
      <c r="E2230" s="32" t="s">
        <v>1294</v>
      </c>
      <c r="F2230" s="33" t="s">
        <v>1240</v>
      </c>
      <c r="G2230" s="32">
        <v>721</v>
      </c>
      <c r="H2230" s="33" t="s">
        <v>10</v>
      </c>
      <c r="I2230" s="32">
        <v>1</v>
      </c>
      <c r="J2230" s="38" t="s">
        <v>1324</v>
      </c>
      <c r="K2230" s="32"/>
      <c r="L2230" s="3"/>
      <c r="M2230" s="3"/>
    </row>
    <row r="2231" spans="1:13" hidden="1" x14ac:dyDescent="0.2">
      <c r="A2231" s="31" t="s">
        <v>1268</v>
      </c>
      <c r="B2231" s="32" t="s">
        <v>1239</v>
      </c>
      <c r="C2231" s="32">
        <v>600537</v>
      </c>
      <c r="D2231" s="33" t="s">
        <v>693</v>
      </c>
      <c r="E2231" s="32" t="s">
        <v>1294</v>
      </c>
      <c r="F2231" s="33" t="s">
        <v>1240</v>
      </c>
      <c r="G2231" s="32">
        <v>721</v>
      </c>
      <c r="H2231" s="33" t="s">
        <v>10</v>
      </c>
      <c r="I2231" s="32">
        <v>14</v>
      </c>
      <c r="J2231" s="38" t="s">
        <v>1324</v>
      </c>
      <c r="K2231" s="32"/>
      <c r="L2231" s="3"/>
      <c r="M2231" s="3"/>
    </row>
    <row r="2232" spans="1:13" hidden="1" x14ac:dyDescent="0.2">
      <c r="A2232" s="3" t="s">
        <v>53</v>
      </c>
      <c r="B2232" s="3" t="s">
        <v>103</v>
      </c>
      <c r="C2232" s="3"/>
      <c r="D2232" s="3" t="s">
        <v>695</v>
      </c>
      <c r="E2232" s="3" t="s">
        <v>323</v>
      </c>
      <c r="F2232" s="12" t="str">
        <f t="shared" ref="F2232:F2263" si="64">D2232&amp;" "&amp;E2232</f>
        <v>Tanner Anthony</v>
      </c>
      <c r="G2232" s="3">
        <v>721</v>
      </c>
      <c r="H2232" s="8" t="s">
        <v>10</v>
      </c>
      <c r="I2232" s="3">
        <v>1</v>
      </c>
      <c r="J2232" s="36" t="s">
        <v>55</v>
      </c>
      <c r="K2232" s="3" t="s">
        <v>27</v>
      </c>
      <c r="L2232" s="3"/>
      <c r="M2232" s="3"/>
    </row>
    <row r="2233" spans="1:13" hidden="1" x14ac:dyDescent="0.2">
      <c r="A2233" s="3" t="s">
        <v>75</v>
      </c>
      <c r="B2233" s="3" t="s">
        <v>25</v>
      </c>
      <c r="C2233" s="3"/>
      <c r="D2233" s="3" t="s">
        <v>696</v>
      </c>
      <c r="E2233" s="3" t="s">
        <v>77</v>
      </c>
      <c r="F2233" s="12" t="str">
        <f t="shared" si="64"/>
        <v>Templeton C</v>
      </c>
      <c r="G2233" s="3">
        <v>721</v>
      </c>
      <c r="H2233" s="7" t="s">
        <v>10</v>
      </c>
      <c r="I2233" s="3">
        <v>11</v>
      </c>
      <c r="J2233" s="36" t="s">
        <v>55</v>
      </c>
      <c r="K2233" s="3" t="s">
        <v>78</v>
      </c>
      <c r="L2233" s="3"/>
      <c r="M2233" s="3"/>
    </row>
    <row r="2234" spans="1:13" hidden="1" x14ac:dyDescent="0.2">
      <c r="A2234" s="3" t="s">
        <v>98</v>
      </c>
      <c r="B2234" s="3" t="s">
        <v>98</v>
      </c>
      <c r="C2234" s="3"/>
      <c r="D2234" s="3" t="s">
        <v>696</v>
      </c>
      <c r="E2234" s="3" t="s">
        <v>77</v>
      </c>
      <c r="F2234" s="12" t="str">
        <f t="shared" si="64"/>
        <v>Templeton C</v>
      </c>
      <c r="G2234" s="9">
        <v>721</v>
      </c>
      <c r="H2234" s="10" t="s">
        <v>10</v>
      </c>
      <c r="I2234" s="3">
        <v>1</v>
      </c>
      <c r="J2234" s="36" t="s">
        <v>55</v>
      </c>
      <c r="K2234" s="3" t="s">
        <v>27</v>
      </c>
      <c r="L2234" s="3"/>
      <c r="M2234" s="3"/>
    </row>
    <row r="2235" spans="1:13" hidden="1" x14ac:dyDescent="0.2">
      <c r="A2235" s="3" t="s">
        <v>25</v>
      </c>
      <c r="B2235" s="3" t="s">
        <v>25</v>
      </c>
      <c r="C2235" s="3"/>
      <c r="D2235" s="3" t="s">
        <v>696</v>
      </c>
      <c r="E2235" s="3" t="s">
        <v>77</v>
      </c>
      <c r="F2235" s="12" t="str">
        <f t="shared" si="64"/>
        <v>Templeton C</v>
      </c>
      <c r="G2235" s="6">
        <v>721</v>
      </c>
      <c r="H2235" s="7" t="s">
        <v>10</v>
      </c>
      <c r="I2235" s="3">
        <v>7</v>
      </c>
      <c r="J2235" s="36" t="s">
        <v>68</v>
      </c>
      <c r="K2235" s="3"/>
      <c r="L2235" s="3"/>
      <c r="M2235" s="3"/>
    </row>
    <row r="2236" spans="1:13" hidden="1" x14ac:dyDescent="0.2">
      <c r="A2236" s="3" t="s">
        <v>14</v>
      </c>
      <c r="B2236" s="3" t="s">
        <v>14</v>
      </c>
      <c r="C2236" s="3"/>
      <c r="D2236" s="3" t="s">
        <v>696</v>
      </c>
      <c r="E2236" s="3" t="s">
        <v>77</v>
      </c>
      <c r="F2236" s="12" t="str">
        <f t="shared" si="64"/>
        <v>Templeton C</v>
      </c>
      <c r="G2236" s="3">
        <v>721</v>
      </c>
      <c r="H2236" s="8" t="s">
        <v>10</v>
      </c>
      <c r="I2236" s="3">
        <v>1</v>
      </c>
      <c r="J2236" s="36" t="s">
        <v>68</v>
      </c>
      <c r="K2236" s="3" t="s">
        <v>27</v>
      </c>
      <c r="L2236" s="15"/>
      <c r="M2236" s="3"/>
    </row>
    <row r="2237" spans="1:13" x14ac:dyDescent="0.2">
      <c r="A2237" s="3"/>
      <c r="B2237" s="19" t="s">
        <v>25</v>
      </c>
      <c r="C2237" s="3"/>
      <c r="D2237" s="3" t="s">
        <v>140</v>
      </c>
      <c r="E2237" s="3" t="s">
        <v>483</v>
      </c>
      <c r="F2237" s="12" t="str">
        <f t="shared" si="64"/>
        <v>Scott Colin</v>
      </c>
      <c r="G2237" s="3">
        <v>721</v>
      </c>
      <c r="H2237" s="8" t="s">
        <v>10</v>
      </c>
      <c r="I2237" s="3">
        <v>1</v>
      </c>
      <c r="J2237" s="36" t="s">
        <v>26</v>
      </c>
      <c r="K2237" s="3" t="s">
        <v>27</v>
      </c>
      <c r="L2237" s="3"/>
      <c r="M2237" s="1"/>
    </row>
    <row r="2238" spans="1:13" hidden="1" x14ac:dyDescent="0.2">
      <c r="A2238" s="3" t="s">
        <v>44</v>
      </c>
      <c r="B2238" s="19" t="s">
        <v>104</v>
      </c>
      <c r="C2238" s="3"/>
      <c r="D2238" s="3" t="s">
        <v>697</v>
      </c>
      <c r="E2238" s="3" t="s">
        <v>698</v>
      </c>
      <c r="F2238" s="12" t="str">
        <f t="shared" si="64"/>
        <v>Thiruvdy DJ</v>
      </c>
      <c r="G2238" s="3">
        <v>721</v>
      </c>
      <c r="H2238" s="8" t="s">
        <v>10</v>
      </c>
      <c r="I2238" s="3">
        <v>2</v>
      </c>
      <c r="J2238" s="36" t="s">
        <v>68</v>
      </c>
      <c r="K2238" s="3" t="s">
        <v>27</v>
      </c>
      <c r="L2238" s="3"/>
      <c r="M2238" s="3"/>
    </row>
    <row r="2239" spans="1:13" hidden="1" x14ac:dyDescent="0.2">
      <c r="A2239" s="3"/>
      <c r="B2239" s="19" t="s">
        <v>1225</v>
      </c>
      <c r="C2239" s="15"/>
      <c r="D2239" s="12" t="s">
        <v>699</v>
      </c>
      <c r="E2239" s="12" t="s">
        <v>700</v>
      </c>
      <c r="F2239" s="12" t="str">
        <f t="shared" si="64"/>
        <v>Thotilawage Malinda</v>
      </c>
      <c r="G2239" s="3">
        <v>721</v>
      </c>
      <c r="H2239" s="8" t="s">
        <v>10</v>
      </c>
      <c r="I2239" s="13">
        <v>9</v>
      </c>
      <c r="J2239" s="41" t="s">
        <v>11</v>
      </c>
      <c r="K2239" s="3" t="s">
        <v>12</v>
      </c>
      <c r="L2239" s="3"/>
      <c r="M2239" s="3"/>
    </row>
    <row r="2240" spans="1:13" hidden="1" x14ac:dyDescent="0.2">
      <c r="A2240" s="3" t="s">
        <v>75</v>
      </c>
      <c r="B2240" s="3" t="s">
        <v>25</v>
      </c>
      <c r="C2240" s="3"/>
      <c r="D2240" s="3" t="s">
        <v>701</v>
      </c>
      <c r="E2240" s="3" t="s">
        <v>387</v>
      </c>
      <c r="F2240" s="12" t="str">
        <f t="shared" si="64"/>
        <v>Tolson Brett</v>
      </c>
      <c r="G2240" s="3">
        <v>721</v>
      </c>
      <c r="H2240" s="8" t="s">
        <v>10</v>
      </c>
      <c r="I2240" s="3">
        <v>4</v>
      </c>
      <c r="J2240" s="36" t="s">
        <v>55</v>
      </c>
      <c r="K2240" s="3" t="s">
        <v>78</v>
      </c>
      <c r="L2240" s="3"/>
      <c r="M2240" s="3"/>
    </row>
    <row r="2241" spans="1:13" hidden="1" x14ac:dyDescent="0.2">
      <c r="A2241" s="3" t="s">
        <v>14</v>
      </c>
      <c r="B2241" s="3" t="s">
        <v>14</v>
      </c>
      <c r="C2241" s="3"/>
      <c r="D2241" s="3" t="s">
        <v>701</v>
      </c>
      <c r="E2241" s="3" t="s">
        <v>387</v>
      </c>
      <c r="F2241" s="12" t="str">
        <f t="shared" si="64"/>
        <v>Tolson Brett</v>
      </c>
      <c r="G2241" s="3">
        <v>721</v>
      </c>
      <c r="H2241" s="8" t="s">
        <v>10</v>
      </c>
      <c r="I2241" s="3">
        <v>2</v>
      </c>
      <c r="J2241" s="36" t="s">
        <v>24</v>
      </c>
      <c r="K2241" s="3"/>
      <c r="L2241" s="3"/>
      <c r="M2241" s="3"/>
    </row>
    <row r="2242" spans="1:13" hidden="1" x14ac:dyDescent="0.2">
      <c r="A2242" s="3" t="s">
        <v>111</v>
      </c>
      <c r="B2242" s="19" t="s">
        <v>104</v>
      </c>
      <c r="C2242" s="8"/>
      <c r="D2242" s="3" t="s">
        <v>701</v>
      </c>
      <c r="E2242" s="3" t="s">
        <v>387</v>
      </c>
      <c r="F2242" s="12" t="str">
        <f t="shared" si="64"/>
        <v>Tolson Brett</v>
      </c>
      <c r="G2242" s="6">
        <v>721</v>
      </c>
      <c r="H2242" s="7" t="s">
        <v>10</v>
      </c>
      <c r="I2242" s="8">
        <v>1</v>
      </c>
      <c r="J2242" s="36" t="s">
        <v>30</v>
      </c>
      <c r="K2242" s="3"/>
      <c r="L2242" s="3"/>
      <c r="M2242" s="3"/>
    </row>
    <row r="2243" spans="1:13" hidden="1" x14ac:dyDescent="0.2">
      <c r="A2243" s="3" t="s">
        <v>98</v>
      </c>
      <c r="B2243" s="3" t="s">
        <v>98</v>
      </c>
      <c r="C2243" s="3">
        <v>772201</v>
      </c>
      <c r="D2243" s="8" t="s">
        <v>701</v>
      </c>
      <c r="E2243" s="8" t="s">
        <v>702</v>
      </c>
      <c r="F2243" s="12" t="str">
        <f t="shared" si="64"/>
        <v>Tolson Ernest</v>
      </c>
      <c r="G2243" s="9">
        <v>721</v>
      </c>
      <c r="H2243" s="10" t="s">
        <v>10</v>
      </c>
      <c r="I2243" s="3">
        <v>12</v>
      </c>
      <c r="J2243" s="36" t="s">
        <v>55</v>
      </c>
      <c r="K2243" s="3" t="s">
        <v>27</v>
      </c>
      <c r="L2243" s="3"/>
      <c r="M2243" s="3"/>
    </row>
    <row r="2244" spans="1:13" hidden="1" x14ac:dyDescent="0.2">
      <c r="A2244" s="3" t="s">
        <v>14</v>
      </c>
      <c r="B2244" s="3" t="s">
        <v>14</v>
      </c>
      <c r="C2244" s="3">
        <v>772200</v>
      </c>
      <c r="D2244" s="8" t="s">
        <v>701</v>
      </c>
      <c r="E2244" s="8" t="s">
        <v>702</v>
      </c>
      <c r="F2244" s="12" t="str">
        <f t="shared" si="64"/>
        <v>Tolson Ernest</v>
      </c>
      <c r="G2244" s="3">
        <v>721</v>
      </c>
      <c r="H2244" s="7" t="s">
        <v>10</v>
      </c>
      <c r="I2244" s="3">
        <v>12</v>
      </c>
      <c r="J2244" s="36" t="s">
        <v>68</v>
      </c>
      <c r="K2244" s="3" t="s">
        <v>27</v>
      </c>
      <c r="L2244" s="3"/>
      <c r="M2244" s="3"/>
    </row>
    <row r="2245" spans="1:13" x14ac:dyDescent="0.2">
      <c r="A2245" s="3"/>
      <c r="B2245" s="19" t="s">
        <v>25</v>
      </c>
      <c r="C2245" s="3"/>
      <c r="D2245" s="3" t="s">
        <v>140</v>
      </c>
      <c r="E2245" s="3" t="s">
        <v>170</v>
      </c>
      <c r="F2245" s="12" t="str">
        <f t="shared" si="64"/>
        <v>Scott David</v>
      </c>
      <c r="G2245" s="3">
        <v>721</v>
      </c>
      <c r="H2245" s="8" t="s">
        <v>10</v>
      </c>
      <c r="I2245" s="3">
        <v>4</v>
      </c>
      <c r="J2245" s="36" t="s">
        <v>26</v>
      </c>
      <c r="K2245" s="3" t="s">
        <v>27</v>
      </c>
      <c r="L2245" s="3"/>
      <c r="M2245" s="3"/>
    </row>
    <row r="2246" spans="1:13" x14ac:dyDescent="0.2">
      <c r="A2246" s="3"/>
      <c r="B2246" s="19" t="s">
        <v>25</v>
      </c>
      <c r="C2246" s="3">
        <v>642835</v>
      </c>
      <c r="D2246" s="3" t="s">
        <v>646</v>
      </c>
      <c r="E2246" s="3" t="s">
        <v>195</v>
      </c>
      <c r="F2246" s="12" t="str">
        <f t="shared" si="64"/>
        <v>Sgarioto John</v>
      </c>
      <c r="G2246" s="3">
        <v>721</v>
      </c>
      <c r="H2246" s="8" t="s">
        <v>10</v>
      </c>
      <c r="I2246" s="3">
        <v>4</v>
      </c>
      <c r="J2246" s="36" t="s">
        <v>26</v>
      </c>
      <c r="K2246" s="3" t="s">
        <v>27</v>
      </c>
      <c r="L2246" s="3"/>
      <c r="M2246" s="3"/>
    </row>
    <row r="2247" spans="1:13" hidden="1" x14ac:dyDescent="0.2">
      <c r="A2247" s="3" t="s">
        <v>14</v>
      </c>
      <c r="B2247" s="3" t="s">
        <v>14</v>
      </c>
      <c r="C2247" s="3">
        <v>772196</v>
      </c>
      <c r="D2247" s="8" t="s">
        <v>701</v>
      </c>
      <c r="E2247" s="8" t="s">
        <v>702</v>
      </c>
      <c r="F2247" s="12" t="str">
        <f t="shared" si="64"/>
        <v>Tolson Ernest</v>
      </c>
      <c r="G2247" s="3">
        <v>721</v>
      </c>
      <c r="H2247" s="8" t="s">
        <v>10</v>
      </c>
      <c r="I2247" s="3">
        <v>14</v>
      </c>
      <c r="J2247" s="36" t="s">
        <v>24</v>
      </c>
      <c r="K2247" s="3"/>
      <c r="L2247" s="3"/>
      <c r="M2247" s="3"/>
    </row>
    <row r="2248" spans="1:13" hidden="1" x14ac:dyDescent="0.2">
      <c r="A2248" s="3" t="s">
        <v>110</v>
      </c>
      <c r="B2248" s="19" t="s">
        <v>14</v>
      </c>
      <c r="C2248" s="3">
        <v>772195</v>
      </c>
      <c r="D2248" s="8" t="s">
        <v>701</v>
      </c>
      <c r="E2248" s="8" t="s">
        <v>702</v>
      </c>
      <c r="F2248" s="12" t="str">
        <f t="shared" si="64"/>
        <v>Tolson Ernest</v>
      </c>
      <c r="G2248" s="3">
        <v>721</v>
      </c>
      <c r="H2248" s="8" t="s">
        <v>10</v>
      </c>
      <c r="I2248" s="3">
        <v>17</v>
      </c>
      <c r="J2248" s="36" t="s">
        <v>11</v>
      </c>
      <c r="K2248" s="3"/>
      <c r="L2248" s="3"/>
      <c r="M2248" s="3"/>
    </row>
    <row r="2249" spans="1:13" hidden="1" x14ac:dyDescent="0.2">
      <c r="A2249" s="3"/>
      <c r="B2249" s="19" t="s">
        <v>14</v>
      </c>
      <c r="C2249" s="3">
        <v>772198</v>
      </c>
      <c r="D2249" s="8" t="s">
        <v>701</v>
      </c>
      <c r="E2249" s="8" t="s">
        <v>702</v>
      </c>
      <c r="F2249" s="12" t="str">
        <f t="shared" si="64"/>
        <v>Tolson Ernest</v>
      </c>
      <c r="G2249" s="3">
        <v>721</v>
      </c>
      <c r="H2249" s="8" t="s">
        <v>10</v>
      </c>
      <c r="I2249" s="3">
        <v>1</v>
      </c>
      <c r="J2249" s="39" t="s">
        <v>22</v>
      </c>
      <c r="K2249" s="3" t="s">
        <v>23</v>
      </c>
      <c r="L2249" s="3"/>
      <c r="M2249" s="3"/>
    </row>
    <row r="2250" spans="1:13" hidden="1" x14ac:dyDescent="0.2">
      <c r="A2250" s="3" t="s">
        <v>111</v>
      </c>
      <c r="B2250" s="19" t="s">
        <v>104</v>
      </c>
      <c r="C2250" s="3">
        <v>772201</v>
      </c>
      <c r="D2250" s="8" t="s">
        <v>701</v>
      </c>
      <c r="E2250" s="8" t="s">
        <v>702</v>
      </c>
      <c r="F2250" s="12" t="str">
        <f t="shared" si="64"/>
        <v>Tolson Ernest</v>
      </c>
      <c r="G2250" s="3">
        <v>721</v>
      </c>
      <c r="H2250" s="8" t="s">
        <v>10</v>
      </c>
      <c r="I2250" s="8">
        <v>5</v>
      </c>
      <c r="J2250" s="36" t="s">
        <v>30</v>
      </c>
      <c r="K2250" s="3"/>
      <c r="L2250" s="3"/>
      <c r="M2250" s="3"/>
    </row>
    <row r="2251" spans="1:13" hidden="1" x14ac:dyDescent="0.2">
      <c r="A2251" s="3" t="s">
        <v>114</v>
      </c>
      <c r="B2251" s="19" t="s">
        <v>115</v>
      </c>
      <c r="C2251" s="3">
        <v>772194</v>
      </c>
      <c r="D2251" s="8" t="s">
        <v>701</v>
      </c>
      <c r="E2251" s="8" t="s">
        <v>702</v>
      </c>
      <c r="F2251" s="12" t="str">
        <f t="shared" si="64"/>
        <v>Tolson Ernest</v>
      </c>
      <c r="G2251" s="3">
        <v>721</v>
      </c>
      <c r="H2251" s="8" t="s">
        <v>10</v>
      </c>
      <c r="I2251" s="3">
        <v>3</v>
      </c>
      <c r="J2251" s="36" t="s">
        <v>34</v>
      </c>
      <c r="K2251" s="3"/>
      <c r="L2251" s="3"/>
      <c r="M2251" s="3"/>
    </row>
    <row r="2252" spans="1:13" hidden="1" x14ac:dyDescent="0.2">
      <c r="A2252" s="3" t="s">
        <v>114</v>
      </c>
      <c r="B2252" s="19" t="s">
        <v>115</v>
      </c>
      <c r="C2252" s="3">
        <v>772194</v>
      </c>
      <c r="D2252" s="8" t="s">
        <v>701</v>
      </c>
      <c r="E2252" s="8" t="s">
        <v>702</v>
      </c>
      <c r="F2252" s="12" t="str">
        <f t="shared" si="64"/>
        <v>Tolson Ernest</v>
      </c>
      <c r="G2252" s="3">
        <v>721</v>
      </c>
      <c r="H2252" s="8" t="s">
        <v>10</v>
      </c>
      <c r="I2252" s="3">
        <v>4</v>
      </c>
      <c r="J2252" s="36" t="s">
        <v>35</v>
      </c>
      <c r="K2252" s="3"/>
      <c r="L2252" s="3"/>
      <c r="M2252" s="3"/>
    </row>
    <row r="2253" spans="1:13" hidden="1" x14ac:dyDescent="0.2">
      <c r="A2253" s="3" t="s">
        <v>114</v>
      </c>
      <c r="B2253" s="19" t="s">
        <v>115</v>
      </c>
      <c r="C2253" s="3">
        <v>772194</v>
      </c>
      <c r="D2253" s="8" t="s">
        <v>701</v>
      </c>
      <c r="E2253" s="8" t="s">
        <v>702</v>
      </c>
      <c r="F2253" s="12" t="str">
        <f t="shared" si="64"/>
        <v>Tolson Ernest</v>
      </c>
      <c r="G2253" s="3">
        <v>721</v>
      </c>
      <c r="H2253" s="8" t="s">
        <v>10</v>
      </c>
      <c r="I2253" s="3">
        <v>2</v>
      </c>
      <c r="J2253" s="36" t="s">
        <v>18</v>
      </c>
      <c r="K2253" s="3"/>
      <c r="L2253" s="3"/>
      <c r="M2253" s="3"/>
    </row>
    <row r="2254" spans="1:13" hidden="1" x14ac:dyDescent="0.2">
      <c r="A2254" s="3" t="s">
        <v>114</v>
      </c>
      <c r="B2254" s="19" t="s">
        <v>128</v>
      </c>
      <c r="C2254" s="3">
        <v>902894</v>
      </c>
      <c r="D2254" s="8" t="s">
        <v>703</v>
      </c>
      <c r="E2254" s="8" t="s">
        <v>704</v>
      </c>
      <c r="F2254" s="12" t="str">
        <f t="shared" si="64"/>
        <v>Tovenati Frank</v>
      </c>
      <c r="G2254" s="3">
        <v>721</v>
      </c>
      <c r="H2254" s="8" t="s">
        <v>10</v>
      </c>
      <c r="I2254" s="3">
        <v>6</v>
      </c>
      <c r="J2254" s="36" t="s">
        <v>18</v>
      </c>
      <c r="K2254" s="3"/>
      <c r="L2254" s="3"/>
      <c r="M2254" s="1"/>
    </row>
    <row r="2255" spans="1:13" hidden="1" x14ac:dyDescent="0.2">
      <c r="A2255" s="3" t="s">
        <v>114</v>
      </c>
      <c r="B2255" s="19" t="s">
        <v>128</v>
      </c>
      <c r="C2255" s="3">
        <v>902894</v>
      </c>
      <c r="D2255" s="8" t="s">
        <v>703</v>
      </c>
      <c r="E2255" s="8" t="s">
        <v>704</v>
      </c>
      <c r="F2255" s="12" t="str">
        <f t="shared" si="64"/>
        <v>Tovenati Frank</v>
      </c>
      <c r="G2255" s="3">
        <v>721</v>
      </c>
      <c r="H2255" s="8" t="s">
        <v>10</v>
      </c>
      <c r="I2255" s="3">
        <v>5</v>
      </c>
      <c r="J2255" s="36" t="s">
        <v>17</v>
      </c>
      <c r="K2255" s="3"/>
      <c r="L2255" s="3"/>
      <c r="M2255" s="3"/>
    </row>
    <row r="2256" spans="1:13" hidden="1" x14ac:dyDescent="0.2">
      <c r="A2256" s="1" t="s">
        <v>114</v>
      </c>
      <c r="B2256" s="4" t="s">
        <v>128</v>
      </c>
      <c r="C2256" s="3">
        <v>902894</v>
      </c>
      <c r="D2256" s="8" t="s">
        <v>703</v>
      </c>
      <c r="E2256" s="8" t="s">
        <v>704</v>
      </c>
      <c r="F2256" s="12" t="str">
        <f t="shared" si="64"/>
        <v>Tovenati Frank</v>
      </c>
      <c r="G2256" s="3">
        <v>721</v>
      </c>
      <c r="H2256" s="8" t="s">
        <v>10</v>
      </c>
      <c r="I2256" s="1">
        <v>6</v>
      </c>
      <c r="J2256" s="40" t="s">
        <v>62</v>
      </c>
      <c r="K2256" s="1"/>
      <c r="L2256" s="3"/>
      <c r="M2256" s="3"/>
    </row>
    <row r="2257" spans="1:13" hidden="1" x14ac:dyDescent="0.2">
      <c r="A2257" s="31" t="s">
        <v>1270</v>
      </c>
      <c r="B2257" s="32" t="s">
        <v>1256</v>
      </c>
      <c r="C2257" s="32">
        <v>902894</v>
      </c>
      <c r="D2257" s="33" t="s">
        <v>703</v>
      </c>
      <c r="E2257" s="8" t="s">
        <v>704</v>
      </c>
      <c r="F2257" s="12" t="str">
        <f t="shared" si="64"/>
        <v>Tovenati Frank</v>
      </c>
      <c r="G2257" s="32">
        <v>721</v>
      </c>
      <c r="H2257" s="33" t="s">
        <v>10</v>
      </c>
      <c r="I2257" s="32">
        <v>5</v>
      </c>
      <c r="J2257" s="38" t="s">
        <v>1324</v>
      </c>
      <c r="K2257" s="32"/>
      <c r="L2257" s="3"/>
      <c r="M2257" s="3"/>
    </row>
    <row r="2258" spans="1:13" hidden="1" x14ac:dyDescent="0.2">
      <c r="A2258" s="3" t="s">
        <v>13</v>
      </c>
      <c r="B2258" s="19" t="s">
        <v>14</v>
      </c>
      <c r="C2258" s="9">
        <v>393130</v>
      </c>
      <c r="D2258" s="10" t="s">
        <v>703</v>
      </c>
      <c r="E2258" s="10" t="s">
        <v>426</v>
      </c>
      <c r="F2258" s="12" t="str">
        <f t="shared" si="64"/>
        <v>Tovenati Julian</v>
      </c>
      <c r="G2258" s="3">
        <v>721</v>
      </c>
      <c r="H2258" s="8" t="s">
        <v>10</v>
      </c>
      <c r="I2258" s="9">
        <v>2</v>
      </c>
      <c r="J2258" s="37" t="s">
        <v>18</v>
      </c>
      <c r="K2258" s="3"/>
      <c r="L2258" s="3"/>
      <c r="M2258" s="3"/>
    </row>
    <row r="2259" spans="1:13" hidden="1" x14ac:dyDescent="0.2">
      <c r="A2259" s="3" t="s">
        <v>13</v>
      </c>
      <c r="B2259" s="19" t="s">
        <v>14</v>
      </c>
      <c r="C2259" s="6">
        <v>393130</v>
      </c>
      <c r="D2259" s="7" t="s">
        <v>703</v>
      </c>
      <c r="E2259" s="7" t="s">
        <v>426</v>
      </c>
      <c r="F2259" s="12" t="str">
        <f t="shared" si="64"/>
        <v>Tovenati Julian</v>
      </c>
      <c r="G2259" s="3">
        <v>721</v>
      </c>
      <c r="H2259" s="8" t="s">
        <v>10</v>
      </c>
      <c r="I2259" s="6">
        <v>12</v>
      </c>
      <c r="J2259" s="36" t="s">
        <v>17</v>
      </c>
      <c r="K2259" s="3"/>
      <c r="L2259" s="3"/>
      <c r="M2259" s="3"/>
    </row>
    <row r="2260" spans="1:13" hidden="1" x14ac:dyDescent="0.2">
      <c r="A2260" s="3" t="s">
        <v>58</v>
      </c>
      <c r="B2260" s="19" t="s">
        <v>104</v>
      </c>
      <c r="C2260" s="6">
        <v>393130</v>
      </c>
      <c r="D2260" s="7" t="s">
        <v>703</v>
      </c>
      <c r="E2260" s="7" t="s">
        <v>426</v>
      </c>
      <c r="F2260" s="12" t="str">
        <f t="shared" si="64"/>
        <v>Tovenati Julian</v>
      </c>
      <c r="G2260" s="3">
        <v>721</v>
      </c>
      <c r="H2260" s="8" t="s">
        <v>10</v>
      </c>
      <c r="I2260" s="6">
        <v>1</v>
      </c>
      <c r="J2260" s="36" t="s">
        <v>17</v>
      </c>
      <c r="K2260" s="3"/>
      <c r="L2260" s="3"/>
      <c r="M2260" s="3"/>
    </row>
    <row r="2261" spans="1:13" hidden="1" x14ac:dyDescent="0.2">
      <c r="A2261" s="1" t="s">
        <v>13</v>
      </c>
      <c r="B2261" s="4" t="s">
        <v>14</v>
      </c>
      <c r="C2261" s="6">
        <v>393130</v>
      </c>
      <c r="D2261" s="7" t="s">
        <v>703</v>
      </c>
      <c r="E2261" s="7" t="s">
        <v>426</v>
      </c>
      <c r="F2261" s="12" t="str">
        <f t="shared" si="64"/>
        <v>Tovenati Julian</v>
      </c>
      <c r="G2261" s="3">
        <v>721</v>
      </c>
      <c r="H2261" s="8" t="s">
        <v>10</v>
      </c>
      <c r="I2261" s="1">
        <v>3</v>
      </c>
      <c r="J2261" s="40" t="s">
        <v>62</v>
      </c>
      <c r="K2261" s="1"/>
      <c r="L2261" s="3"/>
      <c r="M2261" s="3"/>
    </row>
    <row r="2262" spans="1:13" hidden="1" x14ac:dyDescent="0.2">
      <c r="A2262" s="1" t="s">
        <v>58</v>
      </c>
      <c r="B2262" s="19" t="s">
        <v>104</v>
      </c>
      <c r="C2262" s="6">
        <v>393130</v>
      </c>
      <c r="D2262" s="7" t="s">
        <v>703</v>
      </c>
      <c r="E2262" s="7" t="s">
        <v>426</v>
      </c>
      <c r="F2262" s="12" t="str">
        <f t="shared" si="64"/>
        <v>Tovenati Julian</v>
      </c>
      <c r="G2262" s="3">
        <v>721</v>
      </c>
      <c r="H2262" s="8" t="s">
        <v>10</v>
      </c>
      <c r="I2262" s="1">
        <v>8</v>
      </c>
      <c r="J2262" s="40" t="s">
        <v>62</v>
      </c>
      <c r="K2262" s="1"/>
      <c r="L2262" s="3"/>
      <c r="M2262" s="3"/>
    </row>
    <row r="2263" spans="1:13" hidden="1" x14ac:dyDescent="0.2">
      <c r="A2263" s="1" t="s">
        <v>60</v>
      </c>
      <c r="B2263" s="3" t="s">
        <v>103</v>
      </c>
      <c r="C2263" s="6">
        <v>393130</v>
      </c>
      <c r="D2263" s="7" t="s">
        <v>703</v>
      </c>
      <c r="E2263" s="7" t="s">
        <v>426</v>
      </c>
      <c r="F2263" s="12" t="str">
        <f t="shared" si="64"/>
        <v>Tovenati Julian</v>
      </c>
      <c r="G2263" s="3">
        <v>721</v>
      </c>
      <c r="H2263" s="8" t="s">
        <v>10</v>
      </c>
      <c r="I2263" s="1">
        <v>1</v>
      </c>
      <c r="J2263" s="40" t="s">
        <v>62</v>
      </c>
      <c r="K2263" s="1"/>
      <c r="L2263" s="3"/>
      <c r="M2263" s="3"/>
    </row>
    <row r="2264" spans="1:13" hidden="1" x14ac:dyDescent="0.2">
      <c r="A2264" s="31" t="s">
        <v>1267</v>
      </c>
      <c r="B2264" s="19" t="s">
        <v>104</v>
      </c>
      <c r="C2264" s="32">
        <v>393130</v>
      </c>
      <c r="D2264" s="33" t="s">
        <v>703</v>
      </c>
      <c r="E2264" s="10" t="s">
        <v>426</v>
      </c>
      <c r="F2264" s="12" t="str">
        <f t="shared" ref="F2264:F2295" si="65">D2264&amp;" "&amp;E2264</f>
        <v>Tovenati Julian</v>
      </c>
      <c r="G2264" s="32">
        <v>721</v>
      </c>
      <c r="H2264" s="33" t="s">
        <v>10</v>
      </c>
      <c r="I2264" s="32">
        <v>13</v>
      </c>
      <c r="J2264" s="38" t="s">
        <v>1324</v>
      </c>
      <c r="K2264" s="32"/>
      <c r="L2264" s="3"/>
      <c r="M2264" s="3"/>
    </row>
    <row r="2265" spans="1:13" hidden="1" x14ac:dyDescent="0.2">
      <c r="A2265" s="3" t="s">
        <v>25</v>
      </c>
      <c r="B2265" s="3" t="s">
        <v>25</v>
      </c>
      <c r="C2265" s="3"/>
      <c r="D2265" s="3" t="s">
        <v>467</v>
      </c>
      <c r="E2265" s="3" t="s">
        <v>466</v>
      </c>
      <c r="F2265" s="12" t="str">
        <f t="shared" si="65"/>
        <v>Trachi Laxman</v>
      </c>
      <c r="G2265" s="3">
        <v>721</v>
      </c>
      <c r="H2265" s="8" t="s">
        <v>10</v>
      </c>
      <c r="I2265" s="3">
        <v>1</v>
      </c>
      <c r="J2265" s="36" t="s">
        <v>68</v>
      </c>
      <c r="K2265" s="3"/>
      <c r="L2265" s="3"/>
      <c r="M2265" s="3"/>
    </row>
    <row r="2266" spans="1:13" hidden="1" x14ac:dyDescent="0.2">
      <c r="A2266" s="3" t="s">
        <v>44</v>
      </c>
      <c r="B2266" s="19" t="s">
        <v>104</v>
      </c>
      <c r="C2266" s="3"/>
      <c r="D2266" s="3" t="s">
        <v>467</v>
      </c>
      <c r="E2266" s="3" t="s">
        <v>705</v>
      </c>
      <c r="F2266" s="12" t="str">
        <f t="shared" si="65"/>
        <v>Trachi Raman</v>
      </c>
      <c r="G2266" s="9">
        <v>721</v>
      </c>
      <c r="H2266" s="10" t="s">
        <v>10</v>
      </c>
      <c r="I2266" s="3">
        <v>1</v>
      </c>
      <c r="J2266" s="36" t="s">
        <v>68</v>
      </c>
      <c r="K2266" s="3" t="s">
        <v>27</v>
      </c>
      <c r="L2266" s="3"/>
      <c r="M2266" s="3"/>
    </row>
    <row r="2267" spans="1:13" hidden="1" x14ac:dyDescent="0.2">
      <c r="A2267" s="3" t="s">
        <v>19</v>
      </c>
      <c r="B2267" s="19" t="s">
        <v>14</v>
      </c>
      <c r="C2267" s="3">
        <v>843419</v>
      </c>
      <c r="D2267" s="8" t="s">
        <v>706</v>
      </c>
      <c r="E2267" s="8" t="s">
        <v>707</v>
      </c>
      <c r="F2267" s="12" t="str">
        <f t="shared" si="65"/>
        <v>Trivedi Parthiv</v>
      </c>
      <c r="G2267" s="3">
        <v>721</v>
      </c>
      <c r="H2267" s="8" t="s">
        <v>10</v>
      </c>
      <c r="I2267" s="3">
        <v>3</v>
      </c>
      <c r="J2267" s="36" t="s">
        <v>35</v>
      </c>
      <c r="K2267" s="3"/>
      <c r="L2267" s="3"/>
      <c r="M2267" s="3"/>
    </row>
    <row r="2268" spans="1:13" hidden="1" x14ac:dyDescent="0.2">
      <c r="A2268" s="3" t="s">
        <v>45</v>
      </c>
      <c r="B2268" s="19" t="s">
        <v>104</v>
      </c>
      <c r="C2268" s="3">
        <v>843419</v>
      </c>
      <c r="D2268" s="8" t="s">
        <v>706</v>
      </c>
      <c r="E2268" s="8" t="s">
        <v>707</v>
      </c>
      <c r="F2268" s="12" t="str">
        <f t="shared" si="65"/>
        <v>Trivedi Parthiv</v>
      </c>
      <c r="G2268" s="3">
        <v>721</v>
      </c>
      <c r="H2268" s="8" t="s">
        <v>10</v>
      </c>
      <c r="I2268" s="3">
        <v>3</v>
      </c>
      <c r="J2268" s="36" t="s">
        <v>35</v>
      </c>
      <c r="K2268" s="3"/>
      <c r="L2268" s="1"/>
      <c r="M2268" s="3"/>
    </row>
    <row r="2269" spans="1:13" hidden="1" x14ac:dyDescent="0.2">
      <c r="A2269" s="3" t="s">
        <v>19</v>
      </c>
      <c r="B2269" s="19" t="s">
        <v>14</v>
      </c>
      <c r="C2269" s="3">
        <v>777011</v>
      </c>
      <c r="D2269" s="8" t="s">
        <v>708</v>
      </c>
      <c r="E2269" s="8" t="s">
        <v>709</v>
      </c>
      <c r="F2269" s="12" t="str">
        <f t="shared" si="65"/>
        <v>Tuli Dheeraj</v>
      </c>
      <c r="G2269" s="3">
        <v>721</v>
      </c>
      <c r="H2269" s="7" t="s">
        <v>10</v>
      </c>
      <c r="I2269" s="3">
        <v>1</v>
      </c>
      <c r="J2269" s="36" t="s">
        <v>34</v>
      </c>
      <c r="K2269" s="3"/>
      <c r="L2269" s="3"/>
      <c r="M2269" s="3"/>
    </row>
    <row r="2270" spans="1:13" hidden="1" x14ac:dyDescent="0.2">
      <c r="A2270" s="1" t="s">
        <v>13</v>
      </c>
      <c r="B2270" s="4" t="s">
        <v>14</v>
      </c>
      <c r="C2270" s="32">
        <v>351408</v>
      </c>
      <c r="D2270" s="2" t="s">
        <v>710</v>
      </c>
      <c r="E2270" s="32" t="s">
        <v>1291</v>
      </c>
      <c r="F2270" s="12" t="str">
        <f t="shared" si="65"/>
        <v>Upton  Rhys</v>
      </c>
      <c r="G2270" s="3">
        <v>721</v>
      </c>
      <c r="H2270" s="8" t="s">
        <v>10</v>
      </c>
      <c r="I2270" s="1">
        <v>6</v>
      </c>
      <c r="J2270" s="40" t="s">
        <v>62</v>
      </c>
      <c r="K2270" s="1"/>
      <c r="L2270" s="3"/>
      <c r="M2270" s="3"/>
    </row>
    <row r="2271" spans="1:13" hidden="1" x14ac:dyDescent="0.2">
      <c r="A2271" s="1" t="s">
        <v>58</v>
      </c>
      <c r="B2271" s="19" t="s">
        <v>104</v>
      </c>
      <c r="C2271" s="32">
        <v>351408</v>
      </c>
      <c r="D2271" s="2" t="s">
        <v>710</v>
      </c>
      <c r="E2271" s="32" t="s">
        <v>1291</v>
      </c>
      <c r="F2271" s="12" t="str">
        <f t="shared" si="65"/>
        <v>Upton  Rhys</v>
      </c>
      <c r="G2271" s="3">
        <v>721</v>
      </c>
      <c r="H2271" s="8" t="s">
        <v>10</v>
      </c>
      <c r="I2271" s="1">
        <v>3</v>
      </c>
      <c r="J2271" s="40" t="s">
        <v>62</v>
      </c>
      <c r="K2271" s="1"/>
      <c r="L2271" s="3"/>
      <c r="M2271" s="3"/>
    </row>
    <row r="2272" spans="1:13" hidden="1" x14ac:dyDescent="0.2">
      <c r="A2272" s="31" t="s">
        <v>1268</v>
      </c>
      <c r="B2272" s="4" t="s">
        <v>14</v>
      </c>
      <c r="C2272" s="32">
        <v>351408</v>
      </c>
      <c r="D2272" s="33" t="s">
        <v>710</v>
      </c>
      <c r="E2272" s="32" t="s">
        <v>1291</v>
      </c>
      <c r="F2272" s="12" t="str">
        <f t="shared" si="65"/>
        <v>Upton  Rhys</v>
      </c>
      <c r="G2272" s="32">
        <v>721</v>
      </c>
      <c r="H2272" s="33" t="s">
        <v>10</v>
      </c>
      <c r="I2272" s="32">
        <v>2</v>
      </c>
      <c r="J2272" s="38" t="s">
        <v>1324</v>
      </c>
      <c r="K2272" s="32"/>
      <c r="L2272" s="1"/>
      <c r="M2272" s="1"/>
    </row>
    <row r="2273" spans="1:13" hidden="1" x14ac:dyDescent="0.2">
      <c r="A2273" s="31" t="s">
        <v>1267</v>
      </c>
      <c r="B2273" s="19" t="s">
        <v>104</v>
      </c>
      <c r="C2273" s="32">
        <v>351408</v>
      </c>
      <c r="D2273" s="33" t="s">
        <v>710</v>
      </c>
      <c r="E2273" s="32" t="s">
        <v>1291</v>
      </c>
      <c r="F2273" s="12" t="str">
        <f t="shared" si="65"/>
        <v>Upton  Rhys</v>
      </c>
      <c r="G2273" s="32">
        <v>721</v>
      </c>
      <c r="H2273" s="33" t="s">
        <v>10</v>
      </c>
      <c r="I2273" s="32">
        <v>2</v>
      </c>
      <c r="J2273" s="38" t="s">
        <v>1324</v>
      </c>
      <c r="K2273" s="32"/>
      <c r="L2273" s="3"/>
      <c r="M2273" s="3"/>
    </row>
    <row r="2274" spans="1:13" hidden="1" x14ac:dyDescent="0.2">
      <c r="A2274" s="3" t="s">
        <v>114</v>
      </c>
      <c r="B2274" s="19" t="s">
        <v>115</v>
      </c>
      <c r="C2274" s="3">
        <v>751932</v>
      </c>
      <c r="D2274" s="3" t="s">
        <v>710</v>
      </c>
      <c r="E2274" s="3" t="s">
        <v>346</v>
      </c>
      <c r="F2274" s="12" t="str">
        <f t="shared" si="65"/>
        <v>Upton Greg</v>
      </c>
      <c r="G2274" s="3">
        <v>721</v>
      </c>
      <c r="H2274" s="8" t="s">
        <v>10</v>
      </c>
      <c r="I2274" s="3">
        <v>1</v>
      </c>
      <c r="J2274" s="36" t="s">
        <v>28</v>
      </c>
      <c r="K2274" s="3"/>
      <c r="L2274" s="3"/>
      <c r="M2274" s="3"/>
    </row>
    <row r="2275" spans="1:13" hidden="1" x14ac:dyDescent="0.2">
      <c r="A2275" s="3" t="s">
        <v>114</v>
      </c>
      <c r="B2275" s="19" t="s">
        <v>128</v>
      </c>
      <c r="C2275" s="3">
        <v>751932</v>
      </c>
      <c r="D2275" s="8" t="s">
        <v>710</v>
      </c>
      <c r="E2275" s="8" t="s">
        <v>346</v>
      </c>
      <c r="F2275" s="12" t="str">
        <f t="shared" si="65"/>
        <v>Upton Greg</v>
      </c>
      <c r="G2275" s="9">
        <v>721</v>
      </c>
      <c r="H2275" s="10" t="s">
        <v>10</v>
      </c>
      <c r="I2275" s="3">
        <v>7</v>
      </c>
      <c r="J2275" s="36" t="s">
        <v>34</v>
      </c>
      <c r="K2275" s="3"/>
      <c r="L2275" s="3"/>
      <c r="M2275" s="3"/>
    </row>
    <row r="2276" spans="1:13" hidden="1" x14ac:dyDescent="0.2">
      <c r="A2276" s="3" t="s">
        <v>114</v>
      </c>
      <c r="B2276" s="19" t="s">
        <v>166</v>
      </c>
      <c r="C2276" s="3">
        <v>751932</v>
      </c>
      <c r="D2276" s="8" t="s">
        <v>710</v>
      </c>
      <c r="E2276" s="8" t="s">
        <v>346</v>
      </c>
      <c r="F2276" s="12" t="str">
        <f t="shared" si="65"/>
        <v>Upton Greg</v>
      </c>
      <c r="G2276" s="6">
        <v>721</v>
      </c>
      <c r="H2276" s="7" t="s">
        <v>10</v>
      </c>
      <c r="I2276" s="3">
        <v>5</v>
      </c>
      <c r="J2276" s="36" t="s">
        <v>35</v>
      </c>
      <c r="K2276" s="3"/>
      <c r="L2276" s="3"/>
      <c r="M2276" s="3"/>
    </row>
    <row r="2277" spans="1:13" hidden="1" x14ac:dyDescent="0.2">
      <c r="A2277" s="3" t="s">
        <v>114</v>
      </c>
      <c r="B2277" s="19" t="s">
        <v>128</v>
      </c>
      <c r="C2277" s="3">
        <v>751932</v>
      </c>
      <c r="D2277" s="8" t="s">
        <v>710</v>
      </c>
      <c r="E2277" s="8" t="s">
        <v>346</v>
      </c>
      <c r="F2277" s="12" t="str">
        <f t="shared" si="65"/>
        <v>Upton Greg</v>
      </c>
      <c r="G2277" s="3">
        <v>721</v>
      </c>
      <c r="H2277" s="8" t="s">
        <v>10</v>
      </c>
      <c r="I2277" s="3">
        <v>4</v>
      </c>
      <c r="J2277" s="36" t="s">
        <v>18</v>
      </c>
      <c r="K2277" s="3"/>
      <c r="L2277" s="3"/>
      <c r="M2277" s="3"/>
    </row>
    <row r="2278" spans="1:13" hidden="1" x14ac:dyDescent="0.2">
      <c r="A2278" s="3"/>
      <c r="B2278" s="19" t="s">
        <v>1225</v>
      </c>
      <c r="C2278" s="3"/>
      <c r="D2278" s="12" t="s">
        <v>711</v>
      </c>
      <c r="E2278" s="12" t="s">
        <v>712</v>
      </c>
      <c r="F2278" s="12" t="str">
        <f t="shared" si="65"/>
        <v>Urrutia Wilson</v>
      </c>
      <c r="G2278" s="3">
        <v>721</v>
      </c>
      <c r="H2278" s="8" t="s">
        <v>10</v>
      </c>
      <c r="I2278" s="18">
        <v>10</v>
      </c>
      <c r="J2278" s="39" t="s">
        <v>82</v>
      </c>
      <c r="K2278" s="3" t="s">
        <v>12</v>
      </c>
      <c r="L2278" s="1"/>
      <c r="M2278" s="3"/>
    </row>
    <row r="2279" spans="1:13" hidden="1" x14ac:dyDescent="0.2">
      <c r="A2279" s="3" t="s">
        <v>44</v>
      </c>
      <c r="B2279" s="19" t="s">
        <v>104</v>
      </c>
      <c r="C2279" s="3"/>
      <c r="D2279" s="12" t="s">
        <v>711</v>
      </c>
      <c r="E2279" s="12" t="s">
        <v>712</v>
      </c>
      <c r="F2279" s="12" t="str">
        <f t="shared" si="65"/>
        <v>Urrutia Wilson</v>
      </c>
      <c r="G2279" s="3">
        <v>721</v>
      </c>
      <c r="H2279" s="8" t="s">
        <v>10</v>
      </c>
      <c r="I2279" s="3">
        <v>1</v>
      </c>
      <c r="J2279" s="36" t="s">
        <v>55</v>
      </c>
      <c r="K2279" s="3" t="s">
        <v>27</v>
      </c>
      <c r="L2279" s="3"/>
      <c r="M2279" s="3"/>
    </row>
    <row r="2280" spans="1:13" hidden="1" x14ac:dyDescent="0.2">
      <c r="A2280" s="3" t="s">
        <v>51</v>
      </c>
      <c r="B2280" s="19" t="s">
        <v>1225</v>
      </c>
      <c r="C2280" s="11"/>
      <c r="D2280" s="12" t="s">
        <v>711</v>
      </c>
      <c r="E2280" s="12" t="s">
        <v>712</v>
      </c>
      <c r="F2280" s="12" t="str">
        <f t="shared" si="65"/>
        <v>Urrutia Wilson</v>
      </c>
      <c r="G2280" s="3">
        <v>721</v>
      </c>
      <c r="H2280" s="8" t="s">
        <v>10</v>
      </c>
      <c r="I2280" s="18">
        <v>13</v>
      </c>
      <c r="J2280" s="39" t="s">
        <v>81</v>
      </c>
      <c r="K2280" s="3" t="s">
        <v>12</v>
      </c>
      <c r="L2280" s="3"/>
      <c r="M2280" s="3"/>
    </row>
    <row r="2281" spans="1:13" hidden="1" x14ac:dyDescent="0.2">
      <c r="A2281" s="11" t="s">
        <v>7</v>
      </c>
      <c r="B2281" s="1" t="s">
        <v>1225</v>
      </c>
      <c r="C2281" s="1"/>
      <c r="D2281" s="12" t="s">
        <v>711</v>
      </c>
      <c r="E2281" s="12" t="s">
        <v>712</v>
      </c>
      <c r="F2281" s="12" t="str">
        <f t="shared" si="65"/>
        <v>Urrutia Wilson</v>
      </c>
      <c r="G2281" s="3">
        <v>721</v>
      </c>
      <c r="H2281" s="8" t="s">
        <v>10</v>
      </c>
      <c r="I2281" s="18">
        <v>10</v>
      </c>
      <c r="J2281" s="39" t="s">
        <v>52</v>
      </c>
      <c r="K2281" s="3" t="s">
        <v>12</v>
      </c>
      <c r="L2281" s="3"/>
      <c r="M2281" s="3"/>
    </row>
    <row r="2282" spans="1:13" hidden="1" x14ac:dyDescent="0.2">
      <c r="A2282" s="3" t="s">
        <v>25</v>
      </c>
      <c r="B2282" s="3" t="s">
        <v>25</v>
      </c>
      <c r="C2282" s="3"/>
      <c r="D2282" s="12" t="s">
        <v>711</v>
      </c>
      <c r="E2282" s="12" t="s">
        <v>712</v>
      </c>
      <c r="F2282" s="12" t="str">
        <f t="shared" si="65"/>
        <v>Urrutia Wilson</v>
      </c>
      <c r="G2282" s="3">
        <v>721</v>
      </c>
      <c r="H2282" s="8" t="s">
        <v>10</v>
      </c>
      <c r="I2282" s="3">
        <v>1</v>
      </c>
      <c r="J2282" s="36" t="s">
        <v>68</v>
      </c>
      <c r="K2282" s="3"/>
      <c r="L2282" s="3"/>
      <c r="M2282" s="3"/>
    </row>
    <row r="2283" spans="1:13" hidden="1" x14ac:dyDescent="0.2">
      <c r="A2283" s="3" t="s">
        <v>14</v>
      </c>
      <c r="B2283" s="3" t="s">
        <v>14</v>
      </c>
      <c r="C2283" s="3"/>
      <c r="D2283" s="12" t="s">
        <v>711</v>
      </c>
      <c r="E2283" s="12" t="s">
        <v>712</v>
      </c>
      <c r="F2283" s="12" t="str">
        <f t="shared" si="65"/>
        <v>Urrutia Wilson</v>
      </c>
      <c r="G2283" s="3">
        <v>721</v>
      </c>
      <c r="H2283" s="8" t="s">
        <v>10</v>
      </c>
      <c r="I2283" s="3">
        <v>1</v>
      </c>
      <c r="J2283" s="36" t="s">
        <v>68</v>
      </c>
      <c r="K2283" s="3" t="s">
        <v>27</v>
      </c>
      <c r="L2283" s="3"/>
      <c r="M2283" s="3"/>
    </row>
    <row r="2284" spans="1:13" hidden="1" x14ac:dyDescent="0.2">
      <c r="A2284" s="19" t="s">
        <v>51</v>
      </c>
      <c r="B2284" s="1" t="s">
        <v>1225</v>
      </c>
      <c r="C2284" s="3"/>
      <c r="D2284" s="12" t="s">
        <v>711</v>
      </c>
      <c r="E2284" s="12" t="s">
        <v>712</v>
      </c>
      <c r="F2284" s="12" t="str">
        <f t="shared" si="65"/>
        <v>Urrutia Wilson</v>
      </c>
      <c r="G2284" s="3">
        <v>721</v>
      </c>
      <c r="H2284" s="8" t="s">
        <v>10</v>
      </c>
      <c r="I2284" s="3">
        <v>9</v>
      </c>
      <c r="J2284" s="36" t="s">
        <v>68</v>
      </c>
      <c r="K2284" s="3"/>
      <c r="L2284" s="3"/>
      <c r="M2284" s="3"/>
    </row>
    <row r="2285" spans="1:13" hidden="1" x14ac:dyDescent="0.2">
      <c r="A2285" s="3" t="s">
        <v>45</v>
      </c>
      <c r="B2285" s="19" t="s">
        <v>104</v>
      </c>
      <c r="C2285" s="3">
        <v>815846</v>
      </c>
      <c r="D2285" s="8" t="s">
        <v>713</v>
      </c>
      <c r="E2285" s="8" t="s">
        <v>714</v>
      </c>
      <c r="F2285" s="12" t="str">
        <f t="shared" si="65"/>
        <v>Vadivelu Venkatesh</v>
      </c>
      <c r="G2285" s="3">
        <v>721</v>
      </c>
      <c r="H2285" s="7" t="s">
        <v>10</v>
      </c>
      <c r="I2285" s="3">
        <v>13</v>
      </c>
      <c r="J2285" s="36" t="s">
        <v>35</v>
      </c>
      <c r="K2285" s="3"/>
      <c r="L2285" s="3"/>
      <c r="M2285" s="3"/>
    </row>
    <row r="2286" spans="1:13" hidden="1" x14ac:dyDescent="0.2">
      <c r="A2286" s="3" t="s">
        <v>13</v>
      </c>
      <c r="B2286" s="19" t="s">
        <v>14</v>
      </c>
      <c r="C2286" s="9">
        <v>815846</v>
      </c>
      <c r="D2286" s="10" t="s">
        <v>713</v>
      </c>
      <c r="E2286" s="10" t="s">
        <v>714</v>
      </c>
      <c r="F2286" s="12" t="str">
        <f t="shared" si="65"/>
        <v>Vadivelu Venkatesh</v>
      </c>
      <c r="G2286" s="3">
        <v>721</v>
      </c>
      <c r="H2286" s="8" t="s">
        <v>10</v>
      </c>
      <c r="I2286" s="9">
        <v>1</v>
      </c>
      <c r="J2286" s="37" t="s">
        <v>18</v>
      </c>
      <c r="K2286" s="3"/>
      <c r="L2286" s="3"/>
      <c r="M2286" s="3"/>
    </row>
    <row r="2287" spans="1:13" hidden="1" x14ac:dyDescent="0.2">
      <c r="A2287" s="3" t="s">
        <v>56</v>
      </c>
      <c r="B2287" s="19" t="s">
        <v>104</v>
      </c>
      <c r="C2287" s="9">
        <v>815846</v>
      </c>
      <c r="D2287" s="10" t="s">
        <v>713</v>
      </c>
      <c r="E2287" s="10" t="s">
        <v>714</v>
      </c>
      <c r="F2287" s="12" t="str">
        <f t="shared" si="65"/>
        <v>Vadivelu Venkatesh</v>
      </c>
      <c r="G2287" s="9">
        <v>721</v>
      </c>
      <c r="H2287" s="10" t="s">
        <v>10</v>
      </c>
      <c r="I2287" s="9">
        <v>11</v>
      </c>
      <c r="J2287" s="37" t="s">
        <v>18</v>
      </c>
      <c r="K2287" s="3"/>
      <c r="L2287" s="3"/>
      <c r="M2287" s="3"/>
    </row>
    <row r="2288" spans="1:13" hidden="1" x14ac:dyDescent="0.2">
      <c r="A2288" s="3" t="s">
        <v>58</v>
      </c>
      <c r="B2288" s="19" t="s">
        <v>104</v>
      </c>
      <c r="C2288" s="6">
        <v>815846</v>
      </c>
      <c r="D2288" s="7" t="s">
        <v>713</v>
      </c>
      <c r="E2288" s="7" t="s">
        <v>714</v>
      </c>
      <c r="F2288" s="12" t="str">
        <f t="shared" si="65"/>
        <v>Vadivelu Venkatesh</v>
      </c>
      <c r="G2288" s="6">
        <v>721</v>
      </c>
      <c r="H2288" s="7" t="s">
        <v>10</v>
      </c>
      <c r="I2288" s="6">
        <v>7</v>
      </c>
      <c r="J2288" s="36" t="s">
        <v>17</v>
      </c>
      <c r="K2288" s="3"/>
      <c r="L2288" s="3"/>
      <c r="M2288" s="3"/>
    </row>
    <row r="2289" spans="1:13" hidden="1" x14ac:dyDescent="0.2">
      <c r="A2289" s="3" t="s">
        <v>60</v>
      </c>
      <c r="B2289" s="3" t="s">
        <v>103</v>
      </c>
      <c r="C2289" s="6">
        <v>815846</v>
      </c>
      <c r="D2289" s="7" t="s">
        <v>713</v>
      </c>
      <c r="E2289" s="7" t="s">
        <v>714</v>
      </c>
      <c r="F2289" s="12" t="str">
        <f t="shared" si="65"/>
        <v>Vadivelu Venkatesh</v>
      </c>
      <c r="G2289" s="3">
        <v>721</v>
      </c>
      <c r="H2289" s="8" t="s">
        <v>10</v>
      </c>
      <c r="I2289" s="6">
        <v>1</v>
      </c>
      <c r="J2289" s="36" t="s">
        <v>17</v>
      </c>
      <c r="K2289" s="3"/>
      <c r="L2289" s="3"/>
      <c r="M2289" s="3"/>
    </row>
    <row r="2290" spans="1:13" hidden="1" x14ac:dyDescent="0.2">
      <c r="A2290" s="1" t="s">
        <v>13</v>
      </c>
      <c r="B2290" s="4" t="s">
        <v>14</v>
      </c>
      <c r="C2290" s="3">
        <v>815846</v>
      </c>
      <c r="D2290" s="8" t="s">
        <v>713</v>
      </c>
      <c r="E2290" s="8" t="s">
        <v>714</v>
      </c>
      <c r="F2290" s="12" t="str">
        <f t="shared" si="65"/>
        <v>Vadivelu Venkatesh</v>
      </c>
      <c r="G2290" s="9">
        <v>721</v>
      </c>
      <c r="H2290" s="10" t="s">
        <v>10</v>
      </c>
      <c r="I2290" s="1">
        <v>3</v>
      </c>
      <c r="J2290" s="40" t="s">
        <v>62</v>
      </c>
      <c r="K2290" s="1"/>
      <c r="L2290" s="3"/>
      <c r="M2290" s="3"/>
    </row>
    <row r="2291" spans="1:13" hidden="1" x14ac:dyDescent="0.2">
      <c r="A2291" s="1" t="s">
        <v>58</v>
      </c>
      <c r="B2291" s="19" t="s">
        <v>104</v>
      </c>
      <c r="C2291" s="3">
        <v>815846</v>
      </c>
      <c r="D2291" s="8" t="s">
        <v>713</v>
      </c>
      <c r="E2291" s="8" t="s">
        <v>714</v>
      </c>
      <c r="F2291" s="12" t="str">
        <f t="shared" si="65"/>
        <v>Vadivelu Venkatesh</v>
      </c>
      <c r="G2291" s="3">
        <v>721</v>
      </c>
      <c r="H2291" s="8" t="s">
        <v>10</v>
      </c>
      <c r="I2291" s="1">
        <v>1</v>
      </c>
      <c r="J2291" s="40" t="s">
        <v>62</v>
      </c>
      <c r="K2291" s="1"/>
      <c r="L2291" s="3"/>
      <c r="M2291" s="3"/>
    </row>
    <row r="2292" spans="1:13" hidden="1" x14ac:dyDescent="0.2">
      <c r="A2292" s="1" t="s">
        <v>60</v>
      </c>
      <c r="B2292" s="3" t="s">
        <v>103</v>
      </c>
      <c r="C2292" s="3">
        <v>815846</v>
      </c>
      <c r="D2292" s="8" t="s">
        <v>713</v>
      </c>
      <c r="E2292" s="8" t="s">
        <v>714</v>
      </c>
      <c r="F2292" s="12" t="str">
        <f t="shared" si="65"/>
        <v>Vadivelu Venkatesh</v>
      </c>
      <c r="G2292" s="3">
        <v>721</v>
      </c>
      <c r="H2292" s="8" t="s">
        <v>10</v>
      </c>
      <c r="I2292" s="1">
        <v>1</v>
      </c>
      <c r="J2292" s="40" t="s">
        <v>62</v>
      </c>
      <c r="K2292" s="1"/>
      <c r="L2292" s="3"/>
      <c r="M2292" s="3"/>
    </row>
    <row r="2293" spans="1:13" hidden="1" x14ac:dyDescent="0.2">
      <c r="A2293" s="31" t="s">
        <v>1268</v>
      </c>
      <c r="B2293" s="32" t="s">
        <v>1239</v>
      </c>
      <c r="C2293" s="32">
        <v>815846</v>
      </c>
      <c r="D2293" s="32" t="s">
        <v>713</v>
      </c>
      <c r="E2293" s="10" t="s">
        <v>714</v>
      </c>
      <c r="F2293" s="12" t="str">
        <f t="shared" si="65"/>
        <v>Vadivelu Venkatesh</v>
      </c>
      <c r="G2293" s="32">
        <v>721</v>
      </c>
      <c r="H2293" s="33" t="s">
        <v>10</v>
      </c>
      <c r="I2293" s="32">
        <v>13</v>
      </c>
      <c r="J2293" s="38" t="s">
        <v>1324</v>
      </c>
      <c r="K2293" s="32"/>
      <c r="L2293" s="3"/>
      <c r="M2293" s="3"/>
    </row>
    <row r="2294" spans="1:13" hidden="1" x14ac:dyDescent="0.2">
      <c r="A2294" s="3" t="s">
        <v>58</v>
      </c>
      <c r="B2294" s="19" t="s">
        <v>104</v>
      </c>
      <c r="C2294" s="6">
        <v>1008472</v>
      </c>
      <c r="D2294" s="7" t="s">
        <v>1216</v>
      </c>
      <c r="E2294" s="7" t="s">
        <v>715</v>
      </c>
      <c r="F2294" s="12" t="str">
        <f t="shared" si="65"/>
        <v>Van Hattum Ash</v>
      </c>
      <c r="G2294" s="3">
        <v>721</v>
      </c>
      <c r="H2294" s="8" t="s">
        <v>10</v>
      </c>
      <c r="I2294" s="6">
        <v>3</v>
      </c>
      <c r="J2294" s="36" t="s">
        <v>17</v>
      </c>
      <c r="K2294" s="3"/>
      <c r="L2294" s="3"/>
      <c r="M2294" s="3"/>
    </row>
    <row r="2295" spans="1:13" hidden="1" x14ac:dyDescent="0.2">
      <c r="A2295" s="1" t="s">
        <v>13</v>
      </c>
      <c r="B2295" s="4" t="s">
        <v>14</v>
      </c>
      <c r="C2295" s="6">
        <v>1008472</v>
      </c>
      <c r="D2295" s="7" t="s">
        <v>1216</v>
      </c>
      <c r="E2295" s="7" t="s">
        <v>715</v>
      </c>
      <c r="F2295" s="12" t="str">
        <f t="shared" si="65"/>
        <v>Van Hattum Ash</v>
      </c>
      <c r="G2295" s="3">
        <v>721</v>
      </c>
      <c r="H2295" s="8" t="s">
        <v>10</v>
      </c>
      <c r="I2295" s="1">
        <v>1</v>
      </c>
      <c r="J2295" s="40" t="s">
        <v>62</v>
      </c>
      <c r="K2295" s="1"/>
      <c r="L2295" s="3"/>
      <c r="M2295" s="3"/>
    </row>
    <row r="2296" spans="1:13" hidden="1" x14ac:dyDescent="0.2">
      <c r="A2296" s="3"/>
      <c r="B2296" s="19" t="s">
        <v>1225</v>
      </c>
      <c r="C2296" s="3"/>
      <c r="D2296" s="12" t="s">
        <v>716</v>
      </c>
      <c r="E2296" s="12" t="s">
        <v>125</v>
      </c>
      <c r="F2296" s="12" t="str">
        <f t="shared" ref="F2296:F2305" si="66">D2296&amp;" "&amp;E2296</f>
        <v>Vanderpass Steve</v>
      </c>
      <c r="G2296" s="3">
        <v>721</v>
      </c>
      <c r="H2296" s="8" t="s">
        <v>10</v>
      </c>
      <c r="I2296" s="18">
        <v>10</v>
      </c>
      <c r="J2296" s="39" t="s">
        <v>50</v>
      </c>
      <c r="K2296" s="3" t="s">
        <v>12</v>
      </c>
      <c r="L2296" s="3"/>
      <c r="M2296" s="3"/>
    </row>
    <row r="2297" spans="1:13" hidden="1" x14ac:dyDescent="0.2">
      <c r="A2297" s="3"/>
      <c r="B2297" s="19" t="s">
        <v>1225</v>
      </c>
      <c r="C2297" s="3"/>
      <c r="D2297" s="12" t="s">
        <v>717</v>
      </c>
      <c r="E2297" s="12" t="s">
        <v>718</v>
      </c>
      <c r="F2297" s="12" t="str">
        <f t="shared" si="66"/>
        <v>Vanderwert Shean</v>
      </c>
      <c r="G2297" s="3">
        <v>721</v>
      </c>
      <c r="H2297" s="8" t="s">
        <v>10</v>
      </c>
      <c r="I2297" s="18">
        <v>10</v>
      </c>
      <c r="J2297" s="39" t="s">
        <v>82</v>
      </c>
      <c r="K2297" s="3" t="s">
        <v>12</v>
      </c>
      <c r="L2297" s="3"/>
      <c r="M2297" s="1"/>
    </row>
    <row r="2298" spans="1:13" hidden="1" x14ac:dyDescent="0.2">
      <c r="A2298" s="3" t="s">
        <v>51</v>
      </c>
      <c r="B2298" s="19" t="s">
        <v>1225</v>
      </c>
      <c r="C2298" s="11"/>
      <c r="D2298" s="12" t="s">
        <v>717</v>
      </c>
      <c r="E2298" s="12" t="s">
        <v>718</v>
      </c>
      <c r="F2298" s="12" t="str">
        <f t="shared" si="66"/>
        <v>Vanderwert Shean</v>
      </c>
      <c r="G2298" s="3">
        <v>721</v>
      </c>
      <c r="H2298" s="8" t="s">
        <v>10</v>
      </c>
      <c r="I2298" s="18">
        <v>13</v>
      </c>
      <c r="J2298" s="39" t="s">
        <v>81</v>
      </c>
      <c r="K2298" s="3" t="s">
        <v>12</v>
      </c>
      <c r="L2298" s="3"/>
      <c r="M2298" s="1"/>
    </row>
    <row r="2299" spans="1:13" hidden="1" x14ac:dyDescent="0.2">
      <c r="A2299" s="3" t="s">
        <v>110</v>
      </c>
      <c r="B2299" s="19" t="s">
        <v>14</v>
      </c>
      <c r="C2299" s="3"/>
      <c r="D2299" s="3" t="s">
        <v>719</v>
      </c>
      <c r="E2299" s="3" t="s">
        <v>223</v>
      </c>
      <c r="F2299" s="12" t="str">
        <f t="shared" si="66"/>
        <v>Vanderwolf P</v>
      </c>
      <c r="G2299" s="3">
        <v>721</v>
      </c>
      <c r="H2299" s="8" t="s">
        <v>10</v>
      </c>
      <c r="I2299" s="3">
        <v>2</v>
      </c>
      <c r="J2299" s="36" t="s">
        <v>11</v>
      </c>
      <c r="K2299" s="3"/>
      <c r="L2299" s="1"/>
      <c r="M2299" s="3"/>
    </row>
    <row r="2300" spans="1:13" hidden="1" x14ac:dyDescent="0.2">
      <c r="A2300" s="3"/>
      <c r="B2300" s="19" t="s">
        <v>104</v>
      </c>
      <c r="C2300" s="3"/>
      <c r="D2300" s="3" t="s">
        <v>719</v>
      </c>
      <c r="E2300" s="3" t="s">
        <v>223</v>
      </c>
      <c r="F2300" s="12" t="str">
        <f t="shared" si="66"/>
        <v>Vanderwolf P</v>
      </c>
      <c r="G2300" s="3">
        <v>721</v>
      </c>
      <c r="H2300" s="8" t="s">
        <v>10</v>
      </c>
      <c r="I2300" s="3">
        <v>9</v>
      </c>
      <c r="J2300" s="36" t="s">
        <v>11</v>
      </c>
      <c r="K2300" s="3" t="s">
        <v>27</v>
      </c>
      <c r="L2300" s="1"/>
      <c r="M2300" s="3"/>
    </row>
    <row r="2301" spans="1:13" hidden="1" x14ac:dyDescent="0.2">
      <c r="A2301" s="3"/>
      <c r="B2301" s="19" t="s">
        <v>14</v>
      </c>
      <c r="C2301" s="3"/>
      <c r="D2301" s="3" t="s">
        <v>719</v>
      </c>
      <c r="E2301" s="3" t="s">
        <v>223</v>
      </c>
      <c r="F2301" s="12" t="str">
        <f t="shared" si="66"/>
        <v>Vanderwolf P</v>
      </c>
      <c r="G2301" s="3">
        <v>721</v>
      </c>
      <c r="H2301" s="8" t="s">
        <v>10</v>
      </c>
      <c r="I2301" s="3">
        <v>0</v>
      </c>
      <c r="J2301" s="39" t="s">
        <v>22</v>
      </c>
      <c r="K2301" s="3" t="s">
        <v>23</v>
      </c>
      <c r="L2301" s="3"/>
      <c r="M2301" s="3"/>
    </row>
    <row r="2302" spans="1:13" hidden="1" x14ac:dyDescent="0.2">
      <c r="A2302" s="3"/>
      <c r="B2302" s="19" t="s">
        <v>104</v>
      </c>
      <c r="C2302" s="3"/>
      <c r="D2302" s="3" t="s">
        <v>720</v>
      </c>
      <c r="E2302" s="12" t="s">
        <v>458</v>
      </c>
      <c r="F2302" s="12" t="str">
        <f t="shared" si="66"/>
        <v>Victor Vinay</v>
      </c>
      <c r="G2302" s="9">
        <v>721</v>
      </c>
      <c r="H2302" s="10" t="s">
        <v>10</v>
      </c>
      <c r="I2302" s="3">
        <v>1</v>
      </c>
      <c r="J2302" s="36" t="s">
        <v>11</v>
      </c>
      <c r="K2302" s="3" t="s">
        <v>27</v>
      </c>
      <c r="L2302" s="3"/>
      <c r="M2302" s="3"/>
    </row>
    <row r="2303" spans="1:13" hidden="1" x14ac:dyDescent="0.2">
      <c r="A2303" s="3"/>
      <c r="B2303" s="3" t="s">
        <v>103</v>
      </c>
      <c r="C2303" s="3"/>
      <c r="D2303" s="3" t="s">
        <v>720</v>
      </c>
      <c r="E2303" s="12" t="s">
        <v>458</v>
      </c>
      <c r="F2303" s="12" t="str">
        <f t="shared" si="66"/>
        <v>Victor Vinay</v>
      </c>
      <c r="G2303" s="3">
        <v>721</v>
      </c>
      <c r="H2303" s="8" t="s">
        <v>10</v>
      </c>
      <c r="I2303" s="3">
        <v>2</v>
      </c>
      <c r="J2303" s="36" t="s">
        <v>11</v>
      </c>
      <c r="K2303" s="3" t="s">
        <v>27</v>
      </c>
      <c r="L2303" s="3"/>
      <c r="M2303" s="3"/>
    </row>
    <row r="2304" spans="1:13" hidden="1" x14ac:dyDescent="0.2">
      <c r="A2304" s="3"/>
      <c r="B2304" s="19" t="s">
        <v>1225</v>
      </c>
      <c r="C2304" s="15"/>
      <c r="D2304" s="12" t="s">
        <v>720</v>
      </c>
      <c r="E2304" s="12" t="s">
        <v>458</v>
      </c>
      <c r="F2304" s="12" t="str">
        <f t="shared" si="66"/>
        <v>Victor Vinay</v>
      </c>
      <c r="G2304" s="3">
        <v>721</v>
      </c>
      <c r="H2304" s="8" t="s">
        <v>10</v>
      </c>
      <c r="I2304" s="13">
        <v>4</v>
      </c>
      <c r="J2304" s="41" t="s">
        <v>11</v>
      </c>
      <c r="K2304" s="3" t="s">
        <v>12</v>
      </c>
      <c r="L2304" s="3"/>
      <c r="M2304" s="1"/>
    </row>
    <row r="2305" spans="1:13" hidden="1" x14ac:dyDescent="0.2">
      <c r="A2305" s="3" t="s">
        <v>19</v>
      </c>
      <c r="B2305" s="19" t="s">
        <v>14</v>
      </c>
      <c r="C2305" s="3">
        <v>811998</v>
      </c>
      <c r="D2305" s="8" t="s">
        <v>721</v>
      </c>
      <c r="E2305" s="8" t="s">
        <v>722</v>
      </c>
      <c r="F2305" s="12" t="str">
        <f t="shared" si="66"/>
        <v>Vimawala Viraj</v>
      </c>
      <c r="G2305" s="3">
        <v>721</v>
      </c>
      <c r="H2305" s="8" t="s">
        <v>10</v>
      </c>
      <c r="I2305" s="3">
        <v>4</v>
      </c>
      <c r="J2305" s="36" t="s">
        <v>35</v>
      </c>
      <c r="K2305" s="3"/>
      <c r="L2305" s="3"/>
      <c r="M2305" s="3"/>
    </row>
    <row r="2306" spans="1:13" hidden="1" x14ac:dyDescent="0.2">
      <c r="A2306" s="31" t="s">
        <v>1270</v>
      </c>
      <c r="B2306" s="32" t="s">
        <v>1256</v>
      </c>
      <c r="C2306" s="32">
        <v>1203782</v>
      </c>
      <c r="D2306" s="33" t="s">
        <v>1319</v>
      </c>
      <c r="E2306" s="32" t="s">
        <v>1320</v>
      </c>
      <c r="F2306" s="33" t="s">
        <v>1263</v>
      </c>
      <c r="G2306" s="32">
        <v>721</v>
      </c>
      <c r="H2306" s="33" t="s">
        <v>10</v>
      </c>
      <c r="I2306" s="32">
        <v>2</v>
      </c>
      <c r="J2306" s="38" t="s">
        <v>1324</v>
      </c>
      <c r="K2306" s="32"/>
      <c r="L2306" s="3"/>
      <c r="M2306" s="1"/>
    </row>
    <row r="2307" spans="1:13" hidden="1" x14ac:dyDescent="0.2">
      <c r="A2307" s="3" t="s">
        <v>13</v>
      </c>
      <c r="B2307" s="19" t="s">
        <v>14</v>
      </c>
      <c r="C2307" s="9">
        <v>338848</v>
      </c>
      <c r="D2307" s="10" t="s">
        <v>723</v>
      </c>
      <c r="E2307" s="10" t="s">
        <v>138</v>
      </c>
      <c r="F2307" s="12" t="str">
        <f t="shared" ref="F2307:F2338" si="67">D2307&amp;" "&amp;E2307</f>
        <v>Volpato James</v>
      </c>
      <c r="G2307" s="3">
        <v>721</v>
      </c>
      <c r="H2307" s="7" t="s">
        <v>10</v>
      </c>
      <c r="I2307" s="9">
        <v>1</v>
      </c>
      <c r="J2307" s="37" t="s">
        <v>18</v>
      </c>
      <c r="K2307" s="3"/>
      <c r="L2307" s="3"/>
      <c r="M2307" s="3"/>
    </row>
    <row r="2308" spans="1:13" hidden="1" x14ac:dyDescent="0.2">
      <c r="A2308" s="3" t="s">
        <v>25</v>
      </c>
      <c r="B2308" s="3" t="s">
        <v>25</v>
      </c>
      <c r="C2308" s="3"/>
      <c r="D2308" s="3" t="s">
        <v>724</v>
      </c>
      <c r="E2308" s="3" t="s">
        <v>725</v>
      </c>
      <c r="F2308" s="12" t="str">
        <f t="shared" si="67"/>
        <v>Vonhagt Marlon</v>
      </c>
      <c r="G2308" s="3">
        <v>721</v>
      </c>
      <c r="H2308" s="8" t="s">
        <v>10</v>
      </c>
      <c r="I2308" s="3">
        <v>1</v>
      </c>
      <c r="J2308" s="36" t="s">
        <v>68</v>
      </c>
      <c r="K2308" s="3"/>
      <c r="L2308" s="1"/>
      <c r="M2308" s="3"/>
    </row>
    <row r="2309" spans="1:13" hidden="1" x14ac:dyDescent="0.2">
      <c r="A2309" s="19" t="s">
        <v>51</v>
      </c>
      <c r="B2309" s="1" t="s">
        <v>1225</v>
      </c>
      <c r="C2309" s="3"/>
      <c r="D2309" s="12" t="s">
        <v>724</v>
      </c>
      <c r="E2309" s="12" t="s">
        <v>725</v>
      </c>
      <c r="F2309" s="12" t="str">
        <f t="shared" si="67"/>
        <v>Vonhagt Marlon</v>
      </c>
      <c r="G2309" s="9">
        <v>721</v>
      </c>
      <c r="H2309" s="10" t="s">
        <v>10</v>
      </c>
      <c r="I2309" s="3">
        <v>9</v>
      </c>
      <c r="J2309" s="36" t="s">
        <v>68</v>
      </c>
      <c r="K2309" s="3"/>
      <c r="L2309" s="3"/>
      <c r="M2309" s="1"/>
    </row>
    <row r="2310" spans="1:13" x14ac:dyDescent="0.2">
      <c r="A2310" s="3"/>
      <c r="B2310" s="19" t="s">
        <v>25</v>
      </c>
      <c r="C2310" s="3"/>
      <c r="D2310" s="3" t="s">
        <v>655</v>
      </c>
      <c r="E2310" s="3" t="s">
        <v>278</v>
      </c>
      <c r="F2310" s="12" t="str">
        <f t="shared" si="67"/>
        <v>Shaw T</v>
      </c>
      <c r="G2310" s="3">
        <v>721</v>
      </c>
      <c r="H2310" s="8" t="s">
        <v>10</v>
      </c>
      <c r="I2310" s="3">
        <v>6</v>
      </c>
      <c r="J2310" s="36" t="s">
        <v>26</v>
      </c>
      <c r="K2310" s="3" t="s">
        <v>27</v>
      </c>
      <c r="L2310" s="3"/>
      <c r="M2310" s="1"/>
    </row>
    <row r="2311" spans="1:13" hidden="1" x14ac:dyDescent="0.2">
      <c r="A2311" s="19" t="s">
        <v>51</v>
      </c>
      <c r="B2311" s="1" t="s">
        <v>1225</v>
      </c>
      <c r="C2311" s="1"/>
      <c r="D2311" s="12" t="s">
        <v>724</v>
      </c>
      <c r="E2311" s="12" t="s">
        <v>725</v>
      </c>
      <c r="F2311" s="12" t="str">
        <f t="shared" si="67"/>
        <v>Vonhagt Marlon</v>
      </c>
      <c r="G2311" s="3">
        <v>721</v>
      </c>
      <c r="H2311" s="8" t="s">
        <v>10</v>
      </c>
      <c r="I2311" s="13">
        <v>9</v>
      </c>
      <c r="J2311" s="41" t="s">
        <v>24</v>
      </c>
      <c r="K2311" s="3" t="s">
        <v>12</v>
      </c>
      <c r="L2311" s="3"/>
      <c r="M2311" s="1"/>
    </row>
    <row r="2312" spans="1:13" hidden="1" x14ac:dyDescent="0.2">
      <c r="A2312" s="3"/>
      <c r="B2312" s="19" t="s">
        <v>1225</v>
      </c>
      <c r="C2312" s="9">
        <v>928547</v>
      </c>
      <c r="D2312" s="12" t="s">
        <v>726</v>
      </c>
      <c r="E2312" s="12" t="s">
        <v>453</v>
      </c>
      <c r="F2312" s="12" t="str">
        <f t="shared" si="67"/>
        <v>Wain Stephen</v>
      </c>
      <c r="G2312" s="3">
        <v>721</v>
      </c>
      <c r="H2312" s="8" t="s">
        <v>10</v>
      </c>
      <c r="I2312" s="13">
        <v>7</v>
      </c>
      <c r="J2312" s="41" t="s">
        <v>116</v>
      </c>
      <c r="K2312" s="3" t="s">
        <v>12</v>
      </c>
      <c r="L2312" s="3"/>
      <c r="M2312" s="3"/>
    </row>
    <row r="2313" spans="1:13" hidden="1" x14ac:dyDescent="0.2">
      <c r="A2313" s="3"/>
      <c r="B2313" s="19" t="s">
        <v>1225</v>
      </c>
      <c r="C2313" s="9">
        <v>928547</v>
      </c>
      <c r="D2313" s="12" t="s">
        <v>726</v>
      </c>
      <c r="E2313" s="12" t="s">
        <v>453</v>
      </c>
      <c r="F2313" s="12" t="str">
        <f t="shared" si="67"/>
        <v>Wain Stephen</v>
      </c>
      <c r="G2313" s="3">
        <v>721</v>
      </c>
      <c r="H2313" s="8" t="s">
        <v>10</v>
      </c>
      <c r="I2313" s="13">
        <v>3</v>
      </c>
      <c r="J2313" s="41" t="s">
        <v>141</v>
      </c>
      <c r="K2313" s="3" t="s">
        <v>12</v>
      </c>
      <c r="L2313" s="3"/>
      <c r="M2313" s="3"/>
    </row>
    <row r="2314" spans="1:13" hidden="1" x14ac:dyDescent="0.2">
      <c r="A2314" s="3" t="s">
        <v>75</v>
      </c>
      <c r="B2314" s="3" t="s">
        <v>25</v>
      </c>
      <c r="C2314" s="9">
        <v>928547</v>
      </c>
      <c r="D2314" s="12" t="s">
        <v>726</v>
      </c>
      <c r="E2314" s="12" t="s">
        <v>453</v>
      </c>
      <c r="F2314" s="12" t="str">
        <f t="shared" si="67"/>
        <v>Wain Stephen</v>
      </c>
      <c r="G2314" s="3">
        <v>721</v>
      </c>
      <c r="H2314" s="8" t="s">
        <v>10</v>
      </c>
      <c r="I2314" s="3">
        <v>11</v>
      </c>
      <c r="J2314" s="36" t="s">
        <v>55</v>
      </c>
      <c r="K2314" s="3" t="s">
        <v>78</v>
      </c>
      <c r="L2314" s="3"/>
      <c r="M2314" s="3"/>
    </row>
    <row r="2315" spans="1:13" hidden="1" x14ac:dyDescent="0.2">
      <c r="A2315" s="3" t="s">
        <v>25</v>
      </c>
      <c r="B2315" s="3" t="s">
        <v>25</v>
      </c>
      <c r="C2315" s="3">
        <v>928547</v>
      </c>
      <c r="D2315" s="8" t="s">
        <v>726</v>
      </c>
      <c r="E2315" s="8" t="s">
        <v>453</v>
      </c>
      <c r="F2315" s="12" t="str">
        <f t="shared" si="67"/>
        <v>Wain Stephen</v>
      </c>
      <c r="G2315" s="3">
        <v>721</v>
      </c>
      <c r="H2315" s="8" t="s">
        <v>10</v>
      </c>
      <c r="I2315" s="3">
        <v>1</v>
      </c>
      <c r="J2315" s="36" t="s">
        <v>68</v>
      </c>
      <c r="K2315" s="3"/>
      <c r="L2315" s="3"/>
      <c r="M2315" s="3"/>
    </row>
    <row r="2316" spans="1:13" hidden="1" x14ac:dyDescent="0.2">
      <c r="A2316" s="16" t="s">
        <v>102</v>
      </c>
      <c r="B2316" s="3" t="s">
        <v>103</v>
      </c>
      <c r="C2316" s="3">
        <v>928547</v>
      </c>
      <c r="D2316" s="8" t="s">
        <v>726</v>
      </c>
      <c r="E2316" s="8" t="s">
        <v>453</v>
      </c>
      <c r="F2316" s="12" t="str">
        <f t="shared" si="67"/>
        <v>Wain Stephen</v>
      </c>
      <c r="G2316" s="3">
        <v>721</v>
      </c>
      <c r="H2316" s="8" t="s">
        <v>10</v>
      </c>
      <c r="I2316" s="8">
        <v>1</v>
      </c>
      <c r="J2316" s="36" t="s">
        <v>30</v>
      </c>
      <c r="K2316" s="3"/>
      <c r="L2316" s="3"/>
      <c r="M2316" s="3"/>
    </row>
    <row r="2317" spans="1:13" hidden="1" x14ac:dyDescent="0.2">
      <c r="A2317" s="3" t="s">
        <v>114</v>
      </c>
      <c r="B2317" s="19" t="s">
        <v>115</v>
      </c>
      <c r="C2317" s="3">
        <v>928547</v>
      </c>
      <c r="D2317" s="8" t="s">
        <v>726</v>
      </c>
      <c r="E2317" s="8" t="s">
        <v>453</v>
      </c>
      <c r="F2317" s="12" t="str">
        <f t="shared" si="67"/>
        <v>Wain Stephen</v>
      </c>
      <c r="G2317" s="3">
        <v>721</v>
      </c>
      <c r="H2317" s="8" t="s">
        <v>10</v>
      </c>
      <c r="I2317" s="3">
        <v>1</v>
      </c>
      <c r="J2317" s="36" t="s">
        <v>18</v>
      </c>
      <c r="K2317" s="3"/>
      <c r="L2317" s="3"/>
      <c r="M2317" s="3"/>
    </row>
    <row r="2318" spans="1:13" hidden="1" x14ac:dyDescent="0.2">
      <c r="A2318" s="3" t="s">
        <v>13</v>
      </c>
      <c r="B2318" s="19" t="s">
        <v>14</v>
      </c>
      <c r="C2318" s="9">
        <v>928547</v>
      </c>
      <c r="D2318" s="10" t="s">
        <v>726</v>
      </c>
      <c r="E2318" s="20" t="s">
        <v>453</v>
      </c>
      <c r="F2318" s="12" t="str">
        <f t="shared" si="67"/>
        <v>Wain Stephen</v>
      </c>
      <c r="G2318" s="3">
        <v>721</v>
      </c>
      <c r="H2318" s="8" t="s">
        <v>10</v>
      </c>
      <c r="I2318" s="9">
        <v>4</v>
      </c>
      <c r="J2318" s="37" t="s">
        <v>18</v>
      </c>
      <c r="K2318" s="3"/>
      <c r="L2318" s="1"/>
      <c r="M2318" s="3"/>
    </row>
    <row r="2319" spans="1:13" hidden="1" x14ac:dyDescent="0.2">
      <c r="A2319" s="3" t="s">
        <v>44</v>
      </c>
      <c r="B2319" s="19" t="s">
        <v>104</v>
      </c>
      <c r="C2319" s="3"/>
      <c r="D2319" s="3" t="s">
        <v>727</v>
      </c>
      <c r="E2319" s="3" t="s">
        <v>140</v>
      </c>
      <c r="F2319" s="12" t="str">
        <f t="shared" si="67"/>
        <v>Walker Scott</v>
      </c>
      <c r="G2319" s="3">
        <v>721</v>
      </c>
      <c r="H2319" s="8" t="s">
        <v>10</v>
      </c>
      <c r="I2319" s="3">
        <v>2</v>
      </c>
      <c r="J2319" s="36" t="s">
        <v>68</v>
      </c>
      <c r="K2319" s="3" t="s">
        <v>27</v>
      </c>
      <c r="L2319" s="3"/>
      <c r="M2319" s="3"/>
    </row>
    <row r="2320" spans="1:13" hidden="1" x14ac:dyDescent="0.2">
      <c r="A2320" s="3" t="s">
        <v>114</v>
      </c>
      <c r="B2320" s="19" t="s">
        <v>115</v>
      </c>
      <c r="C2320" s="3">
        <v>751936</v>
      </c>
      <c r="D2320" s="3" t="s">
        <v>727</v>
      </c>
      <c r="E2320" s="3" t="s">
        <v>685</v>
      </c>
      <c r="F2320" s="12" t="str">
        <f t="shared" si="67"/>
        <v>Walker Stewart</v>
      </c>
      <c r="G2320" s="3">
        <v>721</v>
      </c>
      <c r="H2320" s="7" t="s">
        <v>10</v>
      </c>
      <c r="I2320" s="3">
        <v>1</v>
      </c>
      <c r="J2320" s="36" t="s">
        <v>28</v>
      </c>
      <c r="K2320" s="3"/>
      <c r="L2320" s="3"/>
      <c r="M2320" s="3"/>
    </row>
    <row r="2321" spans="1:18" hidden="1" x14ac:dyDescent="0.2">
      <c r="A2321" s="3" t="s">
        <v>114</v>
      </c>
      <c r="B2321" s="19" t="s">
        <v>115</v>
      </c>
      <c r="C2321" s="3">
        <v>751936</v>
      </c>
      <c r="D2321" s="8" t="s">
        <v>727</v>
      </c>
      <c r="E2321" s="8" t="s">
        <v>685</v>
      </c>
      <c r="F2321" s="12" t="str">
        <f t="shared" si="67"/>
        <v>Walker Stewart</v>
      </c>
      <c r="G2321" s="9">
        <v>721</v>
      </c>
      <c r="H2321" s="10" t="s">
        <v>10</v>
      </c>
      <c r="I2321" s="3">
        <v>7</v>
      </c>
      <c r="J2321" s="36" t="s">
        <v>34</v>
      </c>
      <c r="K2321" s="3"/>
      <c r="L2321" s="3"/>
      <c r="M2321" s="3"/>
      <c r="O2321" s="1"/>
      <c r="P2321" s="1"/>
      <c r="Q2321" s="1"/>
      <c r="R2321" s="1"/>
    </row>
    <row r="2322" spans="1:18" hidden="1" x14ac:dyDescent="0.2">
      <c r="A2322" s="3" t="s">
        <v>114</v>
      </c>
      <c r="B2322" s="19" t="s">
        <v>115</v>
      </c>
      <c r="C2322" s="3">
        <v>751936</v>
      </c>
      <c r="D2322" s="8" t="s">
        <v>727</v>
      </c>
      <c r="E2322" s="8" t="s">
        <v>685</v>
      </c>
      <c r="F2322" s="12" t="str">
        <f t="shared" si="67"/>
        <v>Walker Stewart</v>
      </c>
      <c r="G2322" s="3">
        <v>721</v>
      </c>
      <c r="H2322" s="8" t="s">
        <v>10</v>
      </c>
      <c r="I2322" s="3">
        <v>7</v>
      </c>
      <c r="J2322" s="36" t="s">
        <v>35</v>
      </c>
      <c r="K2322" s="3"/>
      <c r="L2322" s="1"/>
      <c r="M2322" s="1"/>
      <c r="O2322" s="32"/>
      <c r="P2322" s="33"/>
      <c r="Q2322" s="32"/>
      <c r="R2322" s="32"/>
    </row>
    <row r="2323" spans="1:18" hidden="1" x14ac:dyDescent="0.2">
      <c r="A2323" s="3" t="s">
        <v>114</v>
      </c>
      <c r="B2323" s="19" t="s">
        <v>115</v>
      </c>
      <c r="C2323" s="3">
        <v>751936</v>
      </c>
      <c r="D2323" s="8" t="s">
        <v>727</v>
      </c>
      <c r="E2323" s="8" t="s">
        <v>685</v>
      </c>
      <c r="F2323" s="12" t="str">
        <f t="shared" si="67"/>
        <v>Walker Stewart</v>
      </c>
      <c r="G2323" s="3">
        <v>721</v>
      </c>
      <c r="H2323" s="8" t="s">
        <v>10</v>
      </c>
      <c r="I2323" s="3">
        <v>4</v>
      </c>
      <c r="J2323" s="36" t="s">
        <v>18</v>
      </c>
      <c r="K2323" s="3"/>
      <c r="L2323" s="3"/>
      <c r="M2323" s="3"/>
    </row>
    <row r="2324" spans="1:18" hidden="1" x14ac:dyDescent="0.2">
      <c r="A2324" s="3" t="s">
        <v>114</v>
      </c>
      <c r="B2324" s="19" t="s">
        <v>115</v>
      </c>
      <c r="C2324" s="3">
        <v>751936</v>
      </c>
      <c r="D2324" s="8" t="s">
        <v>727</v>
      </c>
      <c r="E2324" s="8" t="s">
        <v>685</v>
      </c>
      <c r="F2324" s="12" t="str">
        <f t="shared" si="67"/>
        <v>Walker Stewart</v>
      </c>
      <c r="G2324" s="3">
        <v>721</v>
      </c>
      <c r="H2324" s="8" t="s">
        <v>10</v>
      </c>
      <c r="I2324" s="3">
        <v>6</v>
      </c>
      <c r="J2324" s="36" t="s">
        <v>17</v>
      </c>
      <c r="K2324" s="3"/>
      <c r="L2324" s="3"/>
      <c r="M2324" s="3"/>
    </row>
    <row r="2325" spans="1:18" hidden="1" x14ac:dyDescent="0.2">
      <c r="A2325" s="3" t="s">
        <v>13</v>
      </c>
      <c r="B2325" s="19" t="s">
        <v>14</v>
      </c>
      <c r="C2325" s="6">
        <v>1019255</v>
      </c>
      <c r="D2325" s="7" t="s">
        <v>728</v>
      </c>
      <c r="E2325" s="7" t="s">
        <v>729</v>
      </c>
      <c r="F2325" s="12" t="str">
        <f t="shared" si="67"/>
        <v>Waller Rhys</v>
      </c>
      <c r="G2325" s="9">
        <v>721</v>
      </c>
      <c r="H2325" s="10" t="s">
        <v>10</v>
      </c>
      <c r="I2325" s="6">
        <v>7</v>
      </c>
      <c r="J2325" s="36" t="s">
        <v>17</v>
      </c>
      <c r="K2325" s="3"/>
      <c r="L2325" s="3"/>
      <c r="M2325" s="3"/>
    </row>
    <row r="2326" spans="1:18" hidden="1" x14ac:dyDescent="0.2">
      <c r="A2326" s="3" t="s">
        <v>114</v>
      </c>
      <c r="B2326" s="19" t="s">
        <v>128</v>
      </c>
      <c r="C2326" s="3">
        <v>742382</v>
      </c>
      <c r="D2326" s="8" t="s">
        <v>730</v>
      </c>
      <c r="E2326" s="8" t="s">
        <v>143</v>
      </c>
      <c r="F2326" s="12" t="str">
        <f t="shared" si="67"/>
        <v>Walsh Michael</v>
      </c>
      <c r="G2326" s="6">
        <v>721</v>
      </c>
      <c r="H2326" s="7" t="s">
        <v>10</v>
      </c>
      <c r="I2326" s="3">
        <v>8</v>
      </c>
      <c r="J2326" s="36" t="s">
        <v>34</v>
      </c>
      <c r="K2326" s="3"/>
      <c r="L2326" s="3"/>
      <c r="M2326" s="3"/>
    </row>
    <row r="2327" spans="1:18" hidden="1" x14ac:dyDescent="0.2">
      <c r="A2327" s="3" t="s">
        <v>114</v>
      </c>
      <c r="B2327" s="19" t="s">
        <v>166</v>
      </c>
      <c r="C2327" s="3">
        <v>742382</v>
      </c>
      <c r="D2327" s="8" t="s">
        <v>730</v>
      </c>
      <c r="E2327" s="8" t="s">
        <v>143</v>
      </c>
      <c r="F2327" s="12" t="str">
        <f t="shared" si="67"/>
        <v>Walsh Michael</v>
      </c>
      <c r="G2327" s="3">
        <v>721</v>
      </c>
      <c r="H2327" s="8" t="s">
        <v>10</v>
      </c>
      <c r="I2327" s="3">
        <v>5</v>
      </c>
      <c r="J2327" s="36" t="s">
        <v>35</v>
      </c>
      <c r="K2327" s="3"/>
      <c r="L2327" s="3"/>
      <c r="M2327" s="3"/>
    </row>
    <row r="2328" spans="1:18" hidden="1" x14ac:dyDescent="0.2">
      <c r="A2328" s="3" t="s">
        <v>114</v>
      </c>
      <c r="B2328" s="19" t="s">
        <v>128</v>
      </c>
      <c r="C2328" s="3">
        <v>742382</v>
      </c>
      <c r="D2328" s="8" t="s">
        <v>730</v>
      </c>
      <c r="E2328" s="8" t="s">
        <v>143</v>
      </c>
      <c r="F2328" s="12" t="str">
        <f t="shared" si="67"/>
        <v>Walsh Michael</v>
      </c>
      <c r="G2328" s="3">
        <v>721</v>
      </c>
      <c r="H2328" s="8" t="s">
        <v>10</v>
      </c>
      <c r="I2328" s="3">
        <v>3</v>
      </c>
      <c r="J2328" s="36" t="s">
        <v>18</v>
      </c>
      <c r="K2328" s="3"/>
      <c r="L2328" s="3"/>
      <c r="M2328" s="3"/>
    </row>
    <row r="2329" spans="1:18" hidden="1" x14ac:dyDescent="0.2">
      <c r="A2329" s="3" t="s">
        <v>114</v>
      </c>
      <c r="B2329" s="19" t="s">
        <v>128</v>
      </c>
      <c r="C2329" s="3">
        <v>742382</v>
      </c>
      <c r="D2329" s="8" t="s">
        <v>730</v>
      </c>
      <c r="E2329" s="8" t="s">
        <v>143</v>
      </c>
      <c r="F2329" s="12" t="str">
        <f t="shared" si="67"/>
        <v>Walsh Michael</v>
      </c>
      <c r="G2329" s="3">
        <v>721</v>
      </c>
      <c r="H2329" s="8" t="s">
        <v>10</v>
      </c>
      <c r="I2329" s="3">
        <v>4</v>
      </c>
      <c r="J2329" s="36" t="s">
        <v>17</v>
      </c>
      <c r="K2329" s="3"/>
      <c r="L2329" s="3"/>
      <c r="M2329" s="3"/>
    </row>
    <row r="2330" spans="1:18" x14ac:dyDescent="0.2">
      <c r="A2330" s="3"/>
      <c r="B2330" s="19" t="s">
        <v>25</v>
      </c>
      <c r="C2330" s="3">
        <v>572795</v>
      </c>
      <c r="D2330" s="8" t="s">
        <v>669</v>
      </c>
      <c r="E2330" s="8" t="s">
        <v>670</v>
      </c>
      <c r="F2330" s="12" t="str">
        <f t="shared" si="67"/>
        <v>Small Mathew</v>
      </c>
      <c r="G2330" s="3">
        <v>721</v>
      </c>
      <c r="H2330" s="8" t="s">
        <v>10</v>
      </c>
      <c r="I2330" s="3">
        <v>1</v>
      </c>
      <c r="J2330" s="36" t="s">
        <v>26</v>
      </c>
      <c r="K2330" s="3" t="s">
        <v>27</v>
      </c>
      <c r="L2330" s="3"/>
      <c r="M2330" s="3"/>
    </row>
    <row r="2331" spans="1:18" x14ac:dyDescent="0.2">
      <c r="A2331" s="3"/>
      <c r="B2331" s="19" t="s">
        <v>25</v>
      </c>
      <c r="C2331" s="6">
        <v>602634</v>
      </c>
      <c r="D2331" s="3" t="s">
        <v>687</v>
      </c>
      <c r="E2331" s="3" t="s">
        <v>189</v>
      </c>
      <c r="F2331" s="12" t="str">
        <f t="shared" si="67"/>
        <v>Stonehouse Lachlan</v>
      </c>
      <c r="G2331" s="3">
        <v>721</v>
      </c>
      <c r="H2331" s="8" t="s">
        <v>10</v>
      </c>
      <c r="I2331" s="3">
        <v>12</v>
      </c>
      <c r="J2331" s="36" t="s">
        <v>26</v>
      </c>
      <c r="K2331" s="3" t="s">
        <v>27</v>
      </c>
      <c r="L2331" s="15"/>
      <c r="M2331" s="3"/>
    </row>
    <row r="2332" spans="1:18" hidden="1" x14ac:dyDescent="0.2">
      <c r="A2332" s="3" t="s">
        <v>14</v>
      </c>
      <c r="B2332" s="3" t="s">
        <v>14</v>
      </c>
      <c r="C2332" s="3"/>
      <c r="D2332" s="3" t="s">
        <v>730</v>
      </c>
      <c r="E2332" s="3" t="s">
        <v>412</v>
      </c>
      <c r="F2332" s="12" t="str">
        <f t="shared" si="67"/>
        <v>Walsh Robert</v>
      </c>
      <c r="G2332" s="3">
        <v>721</v>
      </c>
      <c r="H2332" s="8" t="s">
        <v>10</v>
      </c>
      <c r="I2332" s="3">
        <v>1</v>
      </c>
      <c r="J2332" s="36" t="s">
        <v>24</v>
      </c>
      <c r="K2332" s="3"/>
      <c r="L2332" s="3"/>
      <c r="M2332" s="3"/>
    </row>
    <row r="2333" spans="1:18" hidden="1" x14ac:dyDescent="0.2">
      <c r="A2333" s="3" t="s">
        <v>44</v>
      </c>
      <c r="B2333" s="19" t="s">
        <v>104</v>
      </c>
      <c r="C2333" s="3"/>
      <c r="D2333" s="3" t="s">
        <v>730</v>
      </c>
      <c r="E2333" s="3" t="s">
        <v>412</v>
      </c>
      <c r="F2333" s="12" t="str">
        <f t="shared" si="67"/>
        <v>Walsh Robert</v>
      </c>
      <c r="G2333" s="3">
        <v>721</v>
      </c>
      <c r="H2333" s="8" t="s">
        <v>10</v>
      </c>
      <c r="I2333" s="3">
        <v>3</v>
      </c>
      <c r="J2333" s="36" t="s">
        <v>24</v>
      </c>
      <c r="K2333" s="3"/>
      <c r="L2333" s="3"/>
      <c r="M2333" s="3"/>
    </row>
    <row r="2334" spans="1:18" hidden="1" x14ac:dyDescent="0.2">
      <c r="A2334" s="3" t="s">
        <v>19</v>
      </c>
      <c r="B2334" s="19" t="s">
        <v>14</v>
      </c>
      <c r="C2334" s="3">
        <v>362199</v>
      </c>
      <c r="D2334" s="8" t="s">
        <v>730</v>
      </c>
      <c r="E2334" s="8" t="s">
        <v>453</v>
      </c>
      <c r="F2334" s="12" t="str">
        <f t="shared" si="67"/>
        <v>Walsh Stephen</v>
      </c>
      <c r="G2334" s="3">
        <v>721</v>
      </c>
      <c r="H2334" s="8" t="s">
        <v>10</v>
      </c>
      <c r="I2334" s="3">
        <v>1</v>
      </c>
      <c r="J2334" s="36" t="s">
        <v>28</v>
      </c>
      <c r="K2334" s="3"/>
      <c r="L2334" s="1"/>
      <c r="M2334" s="3"/>
    </row>
    <row r="2335" spans="1:18" hidden="1" x14ac:dyDescent="0.2">
      <c r="A2335" s="3" t="s">
        <v>19</v>
      </c>
      <c r="B2335" s="19" t="s">
        <v>14</v>
      </c>
      <c r="C2335" s="3">
        <v>362199</v>
      </c>
      <c r="D2335" s="8" t="s">
        <v>730</v>
      </c>
      <c r="E2335" s="8" t="s">
        <v>453</v>
      </c>
      <c r="F2335" s="12" t="str">
        <f t="shared" si="67"/>
        <v>Walsh Stephen</v>
      </c>
      <c r="G2335" s="3">
        <v>721</v>
      </c>
      <c r="H2335" s="8" t="s">
        <v>10</v>
      </c>
      <c r="I2335" s="3">
        <v>1</v>
      </c>
      <c r="J2335" s="36" t="s">
        <v>34</v>
      </c>
      <c r="K2335" s="3"/>
      <c r="L2335" s="15"/>
      <c r="M2335" s="3"/>
    </row>
    <row r="2336" spans="1:18" hidden="1" x14ac:dyDescent="0.2">
      <c r="A2336" s="3" t="s">
        <v>43</v>
      </c>
      <c r="B2336" s="19" t="s">
        <v>104</v>
      </c>
      <c r="C2336" s="3">
        <v>362199</v>
      </c>
      <c r="D2336" s="8" t="s">
        <v>730</v>
      </c>
      <c r="E2336" s="8" t="s">
        <v>453</v>
      </c>
      <c r="F2336" s="12" t="str">
        <f t="shared" si="67"/>
        <v>Walsh Stephen</v>
      </c>
      <c r="G2336" s="3">
        <v>721</v>
      </c>
      <c r="H2336" s="8" t="s">
        <v>10</v>
      </c>
      <c r="I2336" s="3">
        <v>8</v>
      </c>
      <c r="J2336" s="36" t="s">
        <v>34</v>
      </c>
      <c r="K2336" s="3"/>
      <c r="L2336" s="1"/>
      <c r="M2336" s="1"/>
    </row>
    <row r="2337" spans="1:18" hidden="1" x14ac:dyDescent="0.2">
      <c r="A2337" s="3" t="s">
        <v>36</v>
      </c>
      <c r="B2337" s="3" t="s">
        <v>103</v>
      </c>
      <c r="C2337" s="3">
        <v>362199</v>
      </c>
      <c r="D2337" s="8" t="s">
        <v>730</v>
      </c>
      <c r="E2337" s="8" t="s">
        <v>453</v>
      </c>
      <c r="F2337" s="12" t="str">
        <f t="shared" si="67"/>
        <v>Walsh Stephen</v>
      </c>
      <c r="G2337" s="3">
        <v>721</v>
      </c>
      <c r="H2337" s="8" t="s">
        <v>10</v>
      </c>
      <c r="I2337" s="3">
        <v>2</v>
      </c>
      <c r="J2337" s="36" t="s">
        <v>34</v>
      </c>
      <c r="K2337" s="3"/>
      <c r="L2337" s="3"/>
      <c r="M2337" s="3"/>
    </row>
    <row r="2338" spans="1:18" hidden="1" x14ac:dyDescent="0.2">
      <c r="A2338" s="3" t="s">
        <v>19</v>
      </c>
      <c r="B2338" s="19" t="s">
        <v>14</v>
      </c>
      <c r="C2338" s="3">
        <v>362199</v>
      </c>
      <c r="D2338" s="8" t="s">
        <v>730</v>
      </c>
      <c r="E2338" s="8" t="s">
        <v>453</v>
      </c>
      <c r="F2338" s="12" t="str">
        <f t="shared" si="67"/>
        <v>Walsh Stephen</v>
      </c>
      <c r="G2338" s="3">
        <v>721</v>
      </c>
      <c r="H2338" s="8" t="s">
        <v>10</v>
      </c>
      <c r="I2338" s="3">
        <v>5</v>
      </c>
      <c r="J2338" s="36" t="s">
        <v>35</v>
      </c>
      <c r="K2338" s="3"/>
      <c r="L2338" s="3"/>
      <c r="M2338" s="3"/>
    </row>
    <row r="2339" spans="1:18" hidden="1" x14ac:dyDescent="0.2">
      <c r="A2339" s="3" t="s">
        <v>36</v>
      </c>
      <c r="B2339" s="3" t="s">
        <v>103</v>
      </c>
      <c r="C2339" s="3">
        <v>362199</v>
      </c>
      <c r="D2339" s="8" t="s">
        <v>730</v>
      </c>
      <c r="E2339" s="8" t="s">
        <v>453</v>
      </c>
      <c r="F2339" s="12" t="str">
        <f t="shared" ref="F2339:F2370" si="68">D2339&amp;" "&amp;E2339</f>
        <v>Walsh Stephen</v>
      </c>
      <c r="G2339" s="3">
        <v>721</v>
      </c>
      <c r="H2339" s="8" t="s">
        <v>10</v>
      </c>
      <c r="I2339" s="3">
        <v>1</v>
      </c>
      <c r="J2339" s="36" t="s">
        <v>35</v>
      </c>
      <c r="K2339" s="3"/>
      <c r="L2339" s="3"/>
      <c r="M2339" s="3"/>
    </row>
    <row r="2340" spans="1:18" hidden="1" x14ac:dyDescent="0.2">
      <c r="A2340" s="3" t="s">
        <v>38</v>
      </c>
      <c r="B2340" s="19" t="s">
        <v>39</v>
      </c>
      <c r="C2340" s="3">
        <v>362199</v>
      </c>
      <c r="D2340" s="8" t="s">
        <v>730</v>
      </c>
      <c r="E2340" s="8" t="s">
        <v>453</v>
      </c>
      <c r="F2340" s="12" t="str">
        <f t="shared" si="68"/>
        <v>Walsh Stephen</v>
      </c>
      <c r="G2340" s="3">
        <v>721</v>
      </c>
      <c r="H2340" s="8" t="s">
        <v>10</v>
      </c>
      <c r="I2340" s="3">
        <v>1</v>
      </c>
      <c r="J2340" s="36" t="s">
        <v>18</v>
      </c>
      <c r="K2340" s="3"/>
      <c r="L2340" s="3"/>
      <c r="M2340" s="3"/>
    </row>
    <row r="2341" spans="1:18" hidden="1" x14ac:dyDescent="0.2">
      <c r="A2341" s="3" t="s">
        <v>13</v>
      </c>
      <c r="B2341" s="19" t="s">
        <v>14</v>
      </c>
      <c r="C2341" s="9">
        <v>362199</v>
      </c>
      <c r="D2341" s="10" t="s">
        <v>730</v>
      </c>
      <c r="E2341" s="10" t="s">
        <v>453</v>
      </c>
      <c r="F2341" s="12" t="str">
        <f t="shared" si="68"/>
        <v>Walsh Stephen</v>
      </c>
      <c r="G2341" s="9">
        <v>721</v>
      </c>
      <c r="H2341" s="10" t="s">
        <v>10</v>
      </c>
      <c r="I2341" s="9">
        <v>1</v>
      </c>
      <c r="J2341" s="37" t="s">
        <v>18</v>
      </c>
      <c r="K2341" s="3"/>
      <c r="L2341" s="3"/>
      <c r="M2341" s="1"/>
    </row>
    <row r="2342" spans="1:18" hidden="1" x14ac:dyDescent="0.2">
      <c r="A2342" s="3" t="s">
        <v>101</v>
      </c>
      <c r="B2342" s="3" t="s">
        <v>103</v>
      </c>
      <c r="C2342" s="9">
        <v>362199</v>
      </c>
      <c r="D2342" s="10" t="s">
        <v>730</v>
      </c>
      <c r="E2342" s="10" t="s">
        <v>453</v>
      </c>
      <c r="F2342" s="12" t="str">
        <f t="shared" si="68"/>
        <v>Walsh Stephen</v>
      </c>
      <c r="G2342" s="3">
        <v>721</v>
      </c>
      <c r="H2342" s="8" t="s">
        <v>10</v>
      </c>
      <c r="I2342" s="9">
        <v>10</v>
      </c>
      <c r="J2342" s="37" t="s">
        <v>18</v>
      </c>
      <c r="K2342" s="3"/>
      <c r="L2342" s="3"/>
      <c r="M2342" s="1"/>
    </row>
    <row r="2343" spans="1:18" hidden="1" x14ac:dyDescent="0.2">
      <c r="A2343" s="3" t="s">
        <v>38</v>
      </c>
      <c r="B2343" s="19" t="s">
        <v>39</v>
      </c>
      <c r="C2343" s="3">
        <v>362199</v>
      </c>
      <c r="D2343" s="8" t="s">
        <v>730</v>
      </c>
      <c r="E2343" s="8" t="s">
        <v>453</v>
      </c>
      <c r="F2343" s="12" t="str">
        <f t="shared" si="68"/>
        <v>Walsh Stephen</v>
      </c>
      <c r="G2343" s="3">
        <v>721</v>
      </c>
      <c r="H2343" s="8" t="s">
        <v>10</v>
      </c>
      <c r="I2343" s="3">
        <v>3</v>
      </c>
      <c r="J2343" s="36" t="s">
        <v>17</v>
      </c>
      <c r="K2343" s="3"/>
      <c r="L2343" s="3"/>
      <c r="M2343" s="1"/>
    </row>
    <row r="2344" spans="1:18" hidden="1" x14ac:dyDescent="0.2">
      <c r="A2344" s="3" t="s">
        <v>60</v>
      </c>
      <c r="B2344" s="3" t="s">
        <v>103</v>
      </c>
      <c r="C2344" s="6">
        <v>362199</v>
      </c>
      <c r="D2344" s="7" t="s">
        <v>730</v>
      </c>
      <c r="E2344" s="7" t="s">
        <v>453</v>
      </c>
      <c r="F2344" s="12" t="str">
        <f t="shared" si="68"/>
        <v>Walsh Stephen</v>
      </c>
      <c r="G2344" s="6">
        <v>721</v>
      </c>
      <c r="H2344" s="7" t="s">
        <v>10</v>
      </c>
      <c r="I2344" s="6">
        <v>7</v>
      </c>
      <c r="J2344" s="36" t="s">
        <v>17</v>
      </c>
      <c r="K2344" s="3"/>
      <c r="L2344" s="3"/>
      <c r="M2344" s="1"/>
    </row>
    <row r="2345" spans="1:18" hidden="1" x14ac:dyDescent="0.2">
      <c r="A2345" s="3" t="s">
        <v>31</v>
      </c>
      <c r="B2345" s="19" t="s">
        <v>1225</v>
      </c>
      <c r="C2345" s="6">
        <v>362199</v>
      </c>
      <c r="D2345" s="7" t="s">
        <v>730</v>
      </c>
      <c r="E2345" s="7" t="s">
        <v>453</v>
      </c>
      <c r="F2345" s="12" t="str">
        <f t="shared" si="68"/>
        <v>Walsh Stephen</v>
      </c>
      <c r="G2345" s="6">
        <v>721</v>
      </c>
      <c r="H2345" s="7" t="s">
        <v>10</v>
      </c>
      <c r="I2345" s="6">
        <v>3</v>
      </c>
      <c r="J2345" s="36" t="s">
        <v>17</v>
      </c>
      <c r="K2345" s="3"/>
      <c r="L2345" s="3"/>
      <c r="M2345" s="3"/>
      <c r="O2345" s="1"/>
      <c r="P2345" s="1"/>
      <c r="Q2345" s="1"/>
      <c r="R2345" s="1"/>
    </row>
    <row r="2346" spans="1:18" s="1" customFormat="1" hidden="1" x14ac:dyDescent="0.2">
      <c r="A2346" s="1" t="s">
        <v>60</v>
      </c>
      <c r="B2346" s="3" t="s">
        <v>103</v>
      </c>
      <c r="C2346" s="3">
        <v>362199</v>
      </c>
      <c r="D2346" s="2" t="s">
        <v>730</v>
      </c>
      <c r="E2346" s="8" t="s">
        <v>453</v>
      </c>
      <c r="F2346" s="12" t="str">
        <f t="shared" si="68"/>
        <v>Walsh Stephen</v>
      </c>
      <c r="G2346" s="3">
        <v>721</v>
      </c>
      <c r="H2346" s="8" t="s">
        <v>10</v>
      </c>
      <c r="I2346" s="1">
        <v>4</v>
      </c>
      <c r="J2346" s="40" t="s">
        <v>62</v>
      </c>
      <c r="M2346" s="3"/>
    </row>
    <row r="2347" spans="1:18" hidden="1" x14ac:dyDescent="0.2">
      <c r="A2347" s="1" t="s">
        <v>31</v>
      </c>
      <c r="B2347" s="19" t="s">
        <v>1225</v>
      </c>
      <c r="C2347" s="3">
        <v>362199</v>
      </c>
      <c r="D2347" s="2" t="s">
        <v>730</v>
      </c>
      <c r="E2347" s="8" t="s">
        <v>453</v>
      </c>
      <c r="F2347" s="12" t="str">
        <f t="shared" si="68"/>
        <v>Walsh Stephen</v>
      </c>
      <c r="G2347" s="3">
        <v>721</v>
      </c>
      <c r="H2347" s="8" t="s">
        <v>10</v>
      </c>
      <c r="I2347" s="1">
        <v>6</v>
      </c>
      <c r="J2347" s="40" t="s">
        <v>62</v>
      </c>
      <c r="K2347" s="1"/>
      <c r="M2347" s="3"/>
      <c r="O2347" s="1"/>
      <c r="P2347" s="1"/>
      <c r="Q2347" s="1"/>
      <c r="R2347" s="1"/>
    </row>
    <row r="2348" spans="1:18" s="1" customFormat="1" hidden="1" x14ac:dyDescent="0.2">
      <c r="A2348" s="31" t="s">
        <v>40</v>
      </c>
      <c r="B2348" s="19" t="s">
        <v>1225</v>
      </c>
      <c r="C2348" s="32">
        <v>362199</v>
      </c>
      <c r="D2348" s="33" t="s">
        <v>730</v>
      </c>
      <c r="E2348" s="8" t="s">
        <v>453</v>
      </c>
      <c r="F2348" s="12" t="str">
        <f t="shared" si="68"/>
        <v>Walsh Stephen</v>
      </c>
      <c r="G2348" s="32">
        <v>721</v>
      </c>
      <c r="H2348" s="33" t="s">
        <v>10</v>
      </c>
      <c r="I2348" s="32">
        <v>7</v>
      </c>
      <c r="J2348" s="38" t="s">
        <v>1324</v>
      </c>
      <c r="K2348" s="32"/>
    </row>
    <row r="2349" spans="1:18" hidden="1" x14ac:dyDescent="0.2">
      <c r="A2349" s="3"/>
      <c r="B2349" s="3" t="s">
        <v>103</v>
      </c>
      <c r="C2349" s="3"/>
      <c r="D2349" s="12" t="s">
        <v>731</v>
      </c>
      <c r="E2349" s="12" t="s">
        <v>732</v>
      </c>
      <c r="F2349" s="12" t="str">
        <f t="shared" si="68"/>
        <v>Walter Aaron</v>
      </c>
      <c r="G2349" s="9">
        <v>721</v>
      </c>
      <c r="H2349" s="10" t="s">
        <v>10</v>
      </c>
      <c r="I2349" s="3">
        <v>1</v>
      </c>
      <c r="J2349" s="36" t="s">
        <v>11</v>
      </c>
      <c r="K2349" s="3" t="s">
        <v>27</v>
      </c>
      <c r="L2349" s="3"/>
      <c r="M2349" s="3"/>
      <c r="O2349" s="1"/>
      <c r="P2349" s="1"/>
      <c r="Q2349" s="1"/>
      <c r="R2349" s="1"/>
    </row>
    <row r="2350" spans="1:18" s="1" customFormat="1" hidden="1" x14ac:dyDescent="0.2">
      <c r="A2350" s="3"/>
      <c r="B2350" s="19" t="s">
        <v>1225</v>
      </c>
      <c r="C2350" s="3"/>
      <c r="D2350" s="12" t="s">
        <v>731</v>
      </c>
      <c r="E2350" s="12" t="s">
        <v>732</v>
      </c>
      <c r="F2350" s="12" t="str">
        <f t="shared" si="68"/>
        <v>Walter Aaron</v>
      </c>
      <c r="G2350" s="3">
        <v>721</v>
      </c>
      <c r="H2350" s="8" t="s">
        <v>10</v>
      </c>
      <c r="I2350" s="13">
        <v>3</v>
      </c>
      <c r="J2350" s="41" t="s">
        <v>11</v>
      </c>
      <c r="K2350" s="3" t="s">
        <v>12</v>
      </c>
    </row>
    <row r="2351" spans="1:18" s="1" customFormat="1" hidden="1" x14ac:dyDescent="0.2">
      <c r="A2351" s="3" t="s">
        <v>25</v>
      </c>
      <c r="B2351" s="3" t="s">
        <v>25</v>
      </c>
      <c r="C2351" s="3">
        <v>572786</v>
      </c>
      <c r="D2351" s="3" t="s">
        <v>733</v>
      </c>
      <c r="E2351" s="3" t="s">
        <v>130</v>
      </c>
      <c r="F2351" s="12" t="str">
        <f t="shared" si="68"/>
        <v>Walton Adrian</v>
      </c>
      <c r="G2351" s="3">
        <v>721</v>
      </c>
      <c r="H2351" s="8" t="s">
        <v>10</v>
      </c>
      <c r="I2351" s="3">
        <v>1</v>
      </c>
      <c r="J2351" s="36" t="s">
        <v>68</v>
      </c>
      <c r="K2351" s="3"/>
      <c r="L2351" s="3"/>
      <c r="M2351" s="3"/>
    </row>
    <row r="2352" spans="1:18" hidden="1" x14ac:dyDescent="0.2">
      <c r="A2352" s="3" t="s">
        <v>14</v>
      </c>
      <c r="B2352" s="3" t="s">
        <v>14</v>
      </c>
      <c r="C2352" s="3">
        <v>572786</v>
      </c>
      <c r="D2352" s="3" t="s">
        <v>733</v>
      </c>
      <c r="E2352" s="3" t="s">
        <v>130</v>
      </c>
      <c r="F2352" s="12" t="str">
        <f t="shared" si="68"/>
        <v>Walton Adrian</v>
      </c>
      <c r="G2352" s="3">
        <v>721</v>
      </c>
      <c r="H2352" s="8" t="s">
        <v>10</v>
      </c>
      <c r="I2352" s="3">
        <v>2</v>
      </c>
      <c r="J2352" s="36" t="s">
        <v>68</v>
      </c>
      <c r="K2352" s="3" t="s">
        <v>27</v>
      </c>
      <c r="L2352" s="3"/>
      <c r="M2352" s="3"/>
      <c r="O2352" s="1"/>
      <c r="P2352" s="1"/>
      <c r="Q2352" s="1"/>
      <c r="R2352" s="1"/>
    </row>
    <row r="2353" spans="1:18" s="1" customFormat="1" x14ac:dyDescent="0.2">
      <c r="A2353" s="3"/>
      <c r="B2353" s="19" t="s">
        <v>25</v>
      </c>
      <c r="C2353" s="3">
        <v>772197</v>
      </c>
      <c r="D2353" s="8" t="s">
        <v>701</v>
      </c>
      <c r="E2353" s="8" t="s">
        <v>702</v>
      </c>
      <c r="F2353" s="12" t="str">
        <f t="shared" si="68"/>
        <v>Tolson Ernest</v>
      </c>
      <c r="G2353" s="9">
        <v>721</v>
      </c>
      <c r="H2353" s="10" t="s">
        <v>10</v>
      </c>
      <c r="I2353" s="3">
        <v>6</v>
      </c>
      <c r="J2353" s="36" t="s">
        <v>26</v>
      </c>
      <c r="K2353" s="3" t="s">
        <v>27</v>
      </c>
      <c r="L2353" s="3"/>
      <c r="M2353" s="3"/>
    </row>
    <row r="2354" spans="1:18" s="1" customFormat="1" x14ac:dyDescent="0.2">
      <c r="A2354" s="3"/>
      <c r="B2354" s="19" t="s">
        <v>25</v>
      </c>
      <c r="C2354" s="3"/>
      <c r="D2354" s="3" t="s">
        <v>730</v>
      </c>
      <c r="E2354" s="3" t="s">
        <v>412</v>
      </c>
      <c r="F2354" s="12" t="str">
        <f t="shared" si="68"/>
        <v>Walsh Robert</v>
      </c>
      <c r="G2354" s="3">
        <v>721</v>
      </c>
      <c r="H2354" s="8" t="s">
        <v>10</v>
      </c>
      <c r="I2354" s="3">
        <v>3</v>
      </c>
      <c r="J2354" s="36" t="s">
        <v>26</v>
      </c>
      <c r="K2354" s="3" t="s">
        <v>27</v>
      </c>
      <c r="L2354" s="3"/>
      <c r="M2354" s="3"/>
    </row>
    <row r="2355" spans="1:18" hidden="1" x14ac:dyDescent="0.2">
      <c r="A2355" s="3" t="s">
        <v>44</v>
      </c>
      <c r="B2355" s="19" t="s">
        <v>104</v>
      </c>
      <c r="C2355" s="3">
        <v>572786</v>
      </c>
      <c r="D2355" s="3" t="s">
        <v>733</v>
      </c>
      <c r="E2355" s="3" t="s">
        <v>130</v>
      </c>
      <c r="F2355" s="12" t="str">
        <f t="shared" si="68"/>
        <v>Walton Adrian</v>
      </c>
      <c r="G2355" s="3">
        <v>721</v>
      </c>
      <c r="H2355" s="7" t="s">
        <v>10</v>
      </c>
      <c r="I2355" s="3">
        <v>9</v>
      </c>
      <c r="J2355" s="36" t="s">
        <v>24</v>
      </c>
      <c r="K2355" s="3"/>
      <c r="L2355" s="3"/>
      <c r="M2355" s="3"/>
      <c r="O2355" s="1"/>
      <c r="P2355" s="1"/>
      <c r="Q2355" s="1"/>
      <c r="R2355" s="1"/>
    </row>
    <row r="2356" spans="1:18" s="1" customFormat="1" hidden="1" x14ac:dyDescent="0.2">
      <c r="A2356" s="3" t="s">
        <v>37</v>
      </c>
      <c r="B2356" s="3" t="s">
        <v>103</v>
      </c>
      <c r="C2356" s="3">
        <v>572786</v>
      </c>
      <c r="D2356" s="3" t="s">
        <v>733</v>
      </c>
      <c r="E2356" s="3" t="s">
        <v>130</v>
      </c>
      <c r="F2356" s="12" t="str">
        <f t="shared" si="68"/>
        <v>Walton Adrian</v>
      </c>
      <c r="G2356" s="3">
        <v>721</v>
      </c>
      <c r="H2356" s="8" t="s">
        <v>10</v>
      </c>
      <c r="I2356" s="3">
        <v>1</v>
      </c>
      <c r="J2356" s="36" t="s">
        <v>24</v>
      </c>
      <c r="K2356" s="3"/>
      <c r="L2356" s="3"/>
      <c r="M2356" s="3"/>
    </row>
    <row r="2357" spans="1:18" hidden="1" x14ac:dyDescent="0.2">
      <c r="A2357" s="3"/>
      <c r="B2357" s="19" t="s">
        <v>14</v>
      </c>
      <c r="C2357" s="3">
        <v>572786</v>
      </c>
      <c r="D2357" s="3" t="s">
        <v>733</v>
      </c>
      <c r="E2357" s="3" t="s">
        <v>130</v>
      </c>
      <c r="F2357" s="12" t="str">
        <f t="shared" si="68"/>
        <v>Walton Adrian</v>
      </c>
      <c r="G2357" s="9">
        <v>721</v>
      </c>
      <c r="H2357" s="10" t="s">
        <v>10</v>
      </c>
      <c r="I2357" s="3">
        <v>2</v>
      </c>
      <c r="J2357" s="39" t="s">
        <v>22</v>
      </c>
      <c r="K2357" s="3" t="s">
        <v>23</v>
      </c>
      <c r="L2357" s="3"/>
      <c r="M2357" s="3"/>
      <c r="O2357" s="1"/>
      <c r="P2357" s="1"/>
      <c r="Q2357" s="1"/>
      <c r="R2357" s="1"/>
    </row>
    <row r="2358" spans="1:18" hidden="1" x14ac:dyDescent="0.2">
      <c r="A2358" s="3" t="s">
        <v>734</v>
      </c>
      <c r="B2358" s="19" t="s">
        <v>14</v>
      </c>
      <c r="C2358" s="3">
        <v>572786</v>
      </c>
      <c r="D2358" s="3" t="s">
        <v>733</v>
      </c>
      <c r="E2358" s="3" t="s">
        <v>130</v>
      </c>
      <c r="F2358" s="12" t="str">
        <f t="shared" si="68"/>
        <v>Walton Adrian</v>
      </c>
      <c r="G2358" s="3">
        <v>721</v>
      </c>
      <c r="H2358" s="8" t="s">
        <v>10</v>
      </c>
      <c r="I2358" s="8">
        <v>3</v>
      </c>
      <c r="J2358" s="36" t="s">
        <v>30</v>
      </c>
      <c r="K2358" s="3"/>
      <c r="L2358" s="3"/>
      <c r="M2358" s="3"/>
      <c r="O2358" s="1"/>
      <c r="P2358" s="1"/>
      <c r="Q2358" s="1"/>
      <c r="R2358" s="1"/>
    </row>
    <row r="2359" spans="1:18" s="1" customFormat="1" hidden="1" x14ac:dyDescent="0.2">
      <c r="A2359" s="3" t="s">
        <v>111</v>
      </c>
      <c r="B2359" s="19" t="s">
        <v>104</v>
      </c>
      <c r="C2359" s="3">
        <v>572786</v>
      </c>
      <c r="D2359" s="3" t="s">
        <v>733</v>
      </c>
      <c r="E2359" s="3" t="s">
        <v>130</v>
      </c>
      <c r="F2359" s="12" t="str">
        <f t="shared" si="68"/>
        <v>Walton Adrian</v>
      </c>
      <c r="G2359" s="3">
        <v>721</v>
      </c>
      <c r="H2359" s="8" t="s">
        <v>10</v>
      </c>
      <c r="I2359" s="8">
        <v>3</v>
      </c>
      <c r="J2359" s="36" t="s">
        <v>30</v>
      </c>
      <c r="K2359" s="3"/>
      <c r="L2359" s="3"/>
      <c r="M2359" s="3"/>
    </row>
    <row r="2360" spans="1:18" hidden="1" x14ac:dyDescent="0.2">
      <c r="A2360" s="3"/>
      <c r="B2360" s="3" t="s">
        <v>25</v>
      </c>
      <c r="C2360" s="3">
        <v>572786</v>
      </c>
      <c r="D2360" s="3" t="s">
        <v>733</v>
      </c>
      <c r="E2360" s="3" t="s">
        <v>130</v>
      </c>
      <c r="F2360" s="12" t="str">
        <f t="shared" si="68"/>
        <v>Walton Adrian</v>
      </c>
      <c r="G2360" s="3">
        <v>721</v>
      </c>
      <c r="H2360" s="8" t="s">
        <v>10</v>
      </c>
      <c r="I2360" s="3">
        <v>1</v>
      </c>
      <c r="J2360" s="36" t="s">
        <v>105</v>
      </c>
      <c r="K2360" s="3"/>
      <c r="L2360" s="3"/>
      <c r="M2360" s="3"/>
      <c r="O2360" s="1"/>
      <c r="P2360" s="1"/>
      <c r="Q2360" s="1"/>
      <c r="R2360" s="1"/>
    </row>
    <row r="2361" spans="1:18" s="1" customFormat="1" hidden="1" x14ac:dyDescent="0.2">
      <c r="A2361" s="3"/>
      <c r="B2361" s="22" t="s">
        <v>104</v>
      </c>
      <c r="C2361" s="3">
        <v>572786</v>
      </c>
      <c r="D2361" s="3" t="s">
        <v>733</v>
      </c>
      <c r="E2361" s="3" t="s">
        <v>130</v>
      </c>
      <c r="F2361" s="12" t="str">
        <f t="shared" si="68"/>
        <v>Walton Adrian</v>
      </c>
      <c r="G2361" s="3">
        <v>721</v>
      </c>
      <c r="H2361" s="8" t="s">
        <v>10</v>
      </c>
      <c r="I2361" s="3">
        <v>1</v>
      </c>
      <c r="J2361" s="36" t="s">
        <v>105</v>
      </c>
      <c r="K2361" s="3"/>
      <c r="L2361" s="3"/>
      <c r="M2361" s="3"/>
    </row>
    <row r="2362" spans="1:18" s="1" customFormat="1" hidden="1" x14ac:dyDescent="0.2">
      <c r="A2362" s="3" t="s">
        <v>19</v>
      </c>
      <c r="B2362" s="19" t="s">
        <v>14</v>
      </c>
      <c r="C2362" s="3">
        <v>572786</v>
      </c>
      <c r="D2362" s="8" t="s">
        <v>733</v>
      </c>
      <c r="E2362" s="8" t="s">
        <v>130</v>
      </c>
      <c r="F2362" s="12" t="str">
        <f t="shared" si="68"/>
        <v>Walton Adrian</v>
      </c>
      <c r="G2362" s="3">
        <v>721</v>
      </c>
      <c r="H2362" s="8" t="s">
        <v>10</v>
      </c>
      <c r="I2362" s="3">
        <v>1</v>
      </c>
      <c r="J2362" s="36" t="s">
        <v>28</v>
      </c>
      <c r="K2362" s="3"/>
      <c r="L2362" s="3"/>
      <c r="M2362" s="3"/>
    </row>
    <row r="2363" spans="1:18" hidden="1" x14ac:dyDescent="0.2">
      <c r="A2363" s="3" t="s">
        <v>19</v>
      </c>
      <c r="B2363" s="19" t="s">
        <v>14</v>
      </c>
      <c r="C2363" s="3">
        <v>572786</v>
      </c>
      <c r="D2363" s="8" t="s">
        <v>733</v>
      </c>
      <c r="E2363" s="8" t="s">
        <v>130</v>
      </c>
      <c r="F2363" s="12" t="str">
        <f t="shared" si="68"/>
        <v>Walton Adrian</v>
      </c>
      <c r="G2363" s="3">
        <v>721</v>
      </c>
      <c r="H2363" s="8" t="s">
        <v>10</v>
      </c>
      <c r="I2363" s="3">
        <v>1</v>
      </c>
      <c r="J2363" s="36" t="s">
        <v>35</v>
      </c>
      <c r="K2363" s="3"/>
      <c r="L2363" s="3"/>
      <c r="M2363" s="3"/>
      <c r="O2363" s="1"/>
      <c r="P2363" s="1"/>
      <c r="Q2363" s="1"/>
      <c r="R2363" s="1"/>
    </row>
    <row r="2364" spans="1:18" hidden="1" x14ac:dyDescent="0.2">
      <c r="A2364" s="3" t="s">
        <v>19</v>
      </c>
      <c r="B2364" s="19" t="s">
        <v>14</v>
      </c>
      <c r="C2364" s="3">
        <v>699064</v>
      </c>
      <c r="D2364" s="8" t="s">
        <v>735</v>
      </c>
      <c r="E2364" s="8" t="s">
        <v>736</v>
      </c>
      <c r="F2364" s="12" t="str">
        <f t="shared" si="68"/>
        <v>Wanigarathne Kusal</v>
      </c>
      <c r="G2364" s="3">
        <v>721</v>
      </c>
      <c r="H2364" s="8" t="s">
        <v>10</v>
      </c>
      <c r="I2364" s="3">
        <v>1</v>
      </c>
      <c r="J2364" s="36" t="s">
        <v>34</v>
      </c>
      <c r="K2364" s="3"/>
      <c r="L2364" s="3"/>
      <c r="M2364" s="3"/>
      <c r="O2364" s="1"/>
      <c r="P2364" s="1"/>
      <c r="Q2364" s="1"/>
      <c r="R2364" s="1"/>
    </row>
    <row r="2365" spans="1:18" s="1" customFormat="1" hidden="1" x14ac:dyDescent="0.2">
      <c r="A2365" s="3" t="s">
        <v>43</v>
      </c>
      <c r="B2365" s="19" t="s">
        <v>104</v>
      </c>
      <c r="C2365" s="3">
        <v>699064</v>
      </c>
      <c r="D2365" s="8" t="s">
        <v>735</v>
      </c>
      <c r="E2365" s="8" t="s">
        <v>736</v>
      </c>
      <c r="F2365" s="12" t="str">
        <f t="shared" si="68"/>
        <v>Wanigarathne Kusal</v>
      </c>
      <c r="G2365" s="3">
        <v>721</v>
      </c>
      <c r="H2365" s="8" t="s">
        <v>10</v>
      </c>
      <c r="I2365" s="3">
        <v>13</v>
      </c>
      <c r="J2365" s="36" t="s">
        <v>34</v>
      </c>
      <c r="K2365" s="3"/>
      <c r="L2365" s="3"/>
      <c r="M2365" s="3"/>
    </row>
    <row r="2366" spans="1:18" hidden="1" x14ac:dyDescent="0.2">
      <c r="A2366" s="3"/>
      <c r="B2366" s="19" t="s">
        <v>1225</v>
      </c>
      <c r="C2366" s="3"/>
      <c r="D2366" s="12" t="s">
        <v>737</v>
      </c>
      <c r="E2366" s="12" t="s">
        <v>59</v>
      </c>
      <c r="F2366" s="12" t="str">
        <f t="shared" si="68"/>
        <v>Warner Matthew</v>
      </c>
      <c r="G2366" s="3">
        <v>721</v>
      </c>
      <c r="H2366" s="8" t="s">
        <v>10</v>
      </c>
      <c r="I2366" s="18">
        <v>1</v>
      </c>
      <c r="J2366" s="39" t="s">
        <v>50</v>
      </c>
      <c r="K2366" s="3" t="s">
        <v>12</v>
      </c>
      <c r="L2366" s="1"/>
      <c r="M2366" s="1"/>
    </row>
    <row r="2367" spans="1:18" hidden="1" x14ac:dyDescent="0.2">
      <c r="A2367" s="3" t="s">
        <v>98</v>
      </c>
      <c r="B2367" s="3" t="s">
        <v>98</v>
      </c>
      <c r="C2367" s="3"/>
      <c r="D2367" s="3" t="s">
        <v>738</v>
      </c>
      <c r="E2367" s="3" t="s">
        <v>739</v>
      </c>
      <c r="F2367" s="12" t="str">
        <f t="shared" si="68"/>
        <v>warner max</v>
      </c>
      <c r="G2367" s="3">
        <v>721</v>
      </c>
      <c r="H2367" s="8" t="s">
        <v>10</v>
      </c>
      <c r="I2367" s="3">
        <v>1</v>
      </c>
      <c r="J2367" s="36" t="s">
        <v>55</v>
      </c>
      <c r="K2367" s="3" t="s">
        <v>27</v>
      </c>
      <c r="L2367" s="3"/>
      <c r="M2367" s="3"/>
    </row>
    <row r="2368" spans="1:18" s="1" customFormat="1" hidden="1" x14ac:dyDescent="0.2">
      <c r="A2368" s="3"/>
      <c r="B2368" s="19" t="s">
        <v>1225</v>
      </c>
      <c r="C2368" s="3">
        <v>902889</v>
      </c>
      <c r="D2368" s="12" t="s">
        <v>737</v>
      </c>
      <c r="E2368" s="12" t="s">
        <v>143</v>
      </c>
      <c r="F2368" s="12" t="str">
        <f t="shared" si="68"/>
        <v>Warner Michael</v>
      </c>
      <c r="G2368" s="9">
        <v>721</v>
      </c>
      <c r="H2368" s="10" t="s">
        <v>10</v>
      </c>
      <c r="I2368" s="18">
        <v>1</v>
      </c>
      <c r="J2368" s="39" t="s">
        <v>740</v>
      </c>
      <c r="K2368" s="3" t="s">
        <v>12</v>
      </c>
      <c r="L2368" s="3"/>
      <c r="M2368" s="3"/>
    </row>
    <row r="2369" spans="1:13" hidden="1" x14ac:dyDescent="0.2">
      <c r="A2369" s="3"/>
      <c r="B2369" s="19" t="s">
        <v>1225</v>
      </c>
      <c r="C2369" s="3">
        <v>902889</v>
      </c>
      <c r="D2369" s="12" t="s">
        <v>737</v>
      </c>
      <c r="E2369" s="12" t="s">
        <v>143</v>
      </c>
      <c r="F2369" s="12" t="str">
        <f t="shared" si="68"/>
        <v>Warner Michael</v>
      </c>
      <c r="G2369" s="3">
        <v>721</v>
      </c>
      <c r="H2369" s="8" t="s">
        <v>10</v>
      </c>
      <c r="I2369" s="18">
        <v>7</v>
      </c>
      <c r="J2369" s="39" t="s">
        <v>208</v>
      </c>
      <c r="K2369" s="3" t="s">
        <v>12</v>
      </c>
      <c r="L2369" s="3"/>
      <c r="M2369" s="3"/>
    </row>
    <row r="2370" spans="1:13" s="1" customFormat="1" hidden="1" x14ac:dyDescent="0.2">
      <c r="A2370" s="3"/>
      <c r="B2370" s="19" t="s">
        <v>1225</v>
      </c>
      <c r="C2370" s="3">
        <v>902889</v>
      </c>
      <c r="D2370" s="12" t="s">
        <v>737</v>
      </c>
      <c r="E2370" s="12" t="s">
        <v>143</v>
      </c>
      <c r="F2370" s="12" t="str">
        <f t="shared" si="68"/>
        <v>Warner Michael</v>
      </c>
      <c r="G2370" s="9">
        <v>721</v>
      </c>
      <c r="H2370" s="10" t="s">
        <v>10</v>
      </c>
      <c r="I2370" s="18">
        <v>11</v>
      </c>
      <c r="J2370" s="39" t="s">
        <v>210</v>
      </c>
      <c r="K2370" s="3" t="s">
        <v>12</v>
      </c>
      <c r="L2370" s="3"/>
      <c r="M2370" s="3"/>
    </row>
    <row r="2371" spans="1:13" s="1" customFormat="1" hidden="1" x14ac:dyDescent="0.2">
      <c r="A2371" s="3"/>
      <c r="B2371" s="19" t="s">
        <v>1225</v>
      </c>
      <c r="C2371" s="3">
        <v>902889</v>
      </c>
      <c r="D2371" s="12" t="s">
        <v>737</v>
      </c>
      <c r="E2371" s="12" t="s">
        <v>143</v>
      </c>
      <c r="F2371" s="12" t="str">
        <f t="shared" ref="F2371:F2385" si="69">D2371&amp;" "&amp;E2371</f>
        <v>Warner Michael</v>
      </c>
      <c r="G2371" s="3">
        <v>721</v>
      </c>
      <c r="H2371" s="8" t="s">
        <v>10</v>
      </c>
      <c r="I2371" s="18">
        <v>9</v>
      </c>
      <c r="J2371" s="39" t="s">
        <v>153</v>
      </c>
      <c r="K2371" s="3" t="s">
        <v>12</v>
      </c>
      <c r="L2371" s="3"/>
      <c r="M2371" s="3"/>
    </row>
    <row r="2372" spans="1:13" hidden="1" x14ac:dyDescent="0.2">
      <c r="A2372" s="3"/>
      <c r="B2372" s="19" t="s">
        <v>1225</v>
      </c>
      <c r="C2372" s="3">
        <v>902889</v>
      </c>
      <c r="D2372" s="12" t="s">
        <v>737</v>
      </c>
      <c r="E2372" s="12" t="s">
        <v>143</v>
      </c>
      <c r="F2372" s="12" t="str">
        <f t="shared" si="69"/>
        <v>Warner Michael</v>
      </c>
      <c r="G2372" s="6">
        <v>721</v>
      </c>
      <c r="H2372" s="7" t="s">
        <v>10</v>
      </c>
      <c r="I2372" s="18">
        <v>1</v>
      </c>
      <c r="J2372" s="39" t="s">
        <v>209</v>
      </c>
      <c r="K2372" s="3" t="s">
        <v>12</v>
      </c>
      <c r="L2372" s="3"/>
      <c r="M2372" s="3"/>
    </row>
    <row r="2373" spans="1:13" s="1" customFormat="1" hidden="1" x14ac:dyDescent="0.2">
      <c r="A2373" s="3"/>
      <c r="B2373" s="19" t="s">
        <v>1225</v>
      </c>
      <c r="C2373" s="3">
        <v>902889</v>
      </c>
      <c r="D2373" s="12" t="s">
        <v>737</v>
      </c>
      <c r="E2373" s="12" t="s">
        <v>143</v>
      </c>
      <c r="F2373" s="12" t="str">
        <f t="shared" si="69"/>
        <v>Warner Michael</v>
      </c>
      <c r="G2373" s="3">
        <v>721</v>
      </c>
      <c r="H2373" s="7" t="s">
        <v>10</v>
      </c>
      <c r="I2373" s="18">
        <v>2</v>
      </c>
      <c r="J2373" s="39" t="s">
        <v>116</v>
      </c>
      <c r="K2373" s="3" t="s">
        <v>12</v>
      </c>
      <c r="L2373" s="3"/>
      <c r="M2373" s="3"/>
    </row>
    <row r="2374" spans="1:13" hidden="1" x14ac:dyDescent="0.2">
      <c r="A2374" s="3" t="s">
        <v>114</v>
      </c>
      <c r="B2374" s="19" t="s">
        <v>115</v>
      </c>
      <c r="C2374" s="3">
        <v>902889</v>
      </c>
      <c r="D2374" s="3" t="s">
        <v>737</v>
      </c>
      <c r="E2374" s="3" t="s">
        <v>143</v>
      </c>
      <c r="F2374" s="12" t="str">
        <f t="shared" si="69"/>
        <v>Warner Michael</v>
      </c>
      <c r="G2374" s="3">
        <v>721</v>
      </c>
      <c r="H2374" s="8" t="s">
        <v>10</v>
      </c>
      <c r="I2374" s="3">
        <v>1</v>
      </c>
      <c r="J2374" s="36" t="s">
        <v>28</v>
      </c>
      <c r="K2374" s="3"/>
      <c r="L2374" s="3"/>
      <c r="M2374" s="3"/>
    </row>
    <row r="2375" spans="1:13" s="1" customFormat="1" hidden="1" x14ac:dyDescent="0.2">
      <c r="A2375" s="3" t="s">
        <v>114</v>
      </c>
      <c r="B2375" s="19" t="s">
        <v>115</v>
      </c>
      <c r="C2375" s="3">
        <v>902889</v>
      </c>
      <c r="D2375" s="8" t="s">
        <v>737</v>
      </c>
      <c r="E2375" s="8" t="s">
        <v>143</v>
      </c>
      <c r="F2375" s="12" t="str">
        <f t="shared" si="69"/>
        <v>Warner Michael</v>
      </c>
      <c r="G2375" s="3">
        <v>721</v>
      </c>
      <c r="H2375" s="8" t="s">
        <v>10</v>
      </c>
      <c r="I2375" s="3">
        <v>1</v>
      </c>
      <c r="J2375" s="36" t="s">
        <v>18</v>
      </c>
      <c r="K2375" s="3"/>
      <c r="L2375" s="3"/>
      <c r="M2375" s="3"/>
    </row>
    <row r="2376" spans="1:13" s="1" customFormat="1" hidden="1" x14ac:dyDescent="0.2">
      <c r="A2376" s="1" t="s">
        <v>114</v>
      </c>
      <c r="B2376" s="4" t="s">
        <v>115</v>
      </c>
      <c r="C2376" s="3">
        <v>902889</v>
      </c>
      <c r="D2376" s="2" t="s">
        <v>737</v>
      </c>
      <c r="E2376" s="3" t="s">
        <v>143</v>
      </c>
      <c r="F2376" s="12" t="str">
        <f t="shared" si="69"/>
        <v>Warner Michael</v>
      </c>
      <c r="G2376" s="3">
        <v>721</v>
      </c>
      <c r="H2376" s="8" t="s">
        <v>10</v>
      </c>
      <c r="I2376" s="1">
        <v>2</v>
      </c>
      <c r="J2376" s="40" t="s">
        <v>62</v>
      </c>
      <c r="L2376" s="3"/>
      <c r="M2376" s="3"/>
    </row>
    <row r="2377" spans="1:13" hidden="1" x14ac:dyDescent="0.2">
      <c r="A2377" s="3" t="s">
        <v>75</v>
      </c>
      <c r="B2377" s="3" t="s">
        <v>25</v>
      </c>
      <c r="C2377" s="3"/>
      <c r="D2377" s="3" t="s">
        <v>737</v>
      </c>
      <c r="E2377" s="3" t="s">
        <v>263</v>
      </c>
      <c r="F2377" s="12" t="str">
        <f t="shared" si="69"/>
        <v>Warner Peter</v>
      </c>
      <c r="G2377" s="3">
        <v>721</v>
      </c>
      <c r="H2377" s="8" t="s">
        <v>10</v>
      </c>
      <c r="I2377" s="3">
        <v>3</v>
      </c>
      <c r="J2377" s="36" t="s">
        <v>55</v>
      </c>
      <c r="K2377" s="3" t="s">
        <v>78</v>
      </c>
      <c r="L2377" s="1"/>
      <c r="M2377" s="1"/>
    </row>
    <row r="2378" spans="1:13" s="1" customFormat="1" hidden="1" x14ac:dyDescent="0.2">
      <c r="A2378" s="3" t="s">
        <v>44</v>
      </c>
      <c r="B2378" s="19" t="s">
        <v>104</v>
      </c>
      <c r="C2378" s="3"/>
      <c r="D2378" s="3" t="s">
        <v>737</v>
      </c>
      <c r="E2378" s="3" t="s">
        <v>263</v>
      </c>
      <c r="F2378" s="12" t="str">
        <f t="shared" si="69"/>
        <v>Warner Peter</v>
      </c>
      <c r="G2378" s="3">
        <v>721</v>
      </c>
      <c r="H2378" s="8" t="s">
        <v>10</v>
      </c>
      <c r="I2378" s="3">
        <v>8</v>
      </c>
      <c r="J2378" s="36" t="s">
        <v>55</v>
      </c>
      <c r="K2378" s="3" t="s">
        <v>27</v>
      </c>
    </row>
    <row r="2379" spans="1:13" hidden="1" x14ac:dyDescent="0.2">
      <c r="A2379" s="3" t="s">
        <v>14</v>
      </c>
      <c r="B2379" s="3" t="s">
        <v>14</v>
      </c>
      <c r="C2379" s="3"/>
      <c r="D2379" s="3" t="s">
        <v>737</v>
      </c>
      <c r="E2379" s="3" t="s">
        <v>263</v>
      </c>
      <c r="F2379" s="12" t="str">
        <f t="shared" si="69"/>
        <v>Warner Peter</v>
      </c>
      <c r="G2379" s="3">
        <v>721</v>
      </c>
      <c r="H2379" s="8" t="s">
        <v>10</v>
      </c>
      <c r="I2379" s="3">
        <v>10</v>
      </c>
      <c r="J2379" s="36" t="s">
        <v>68</v>
      </c>
      <c r="K2379" s="3" t="s">
        <v>27</v>
      </c>
      <c r="L2379" s="3"/>
      <c r="M2379" s="3"/>
    </row>
    <row r="2380" spans="1:13" s="1" customFormat="1" hidden="1" x14ac:dyDescent="0.2">
      <c r="A2380" s="3" t="s">
        <v>44</v>
      </c>
      <c r="B2380" s="19" t="s">
        <v>104</v>
      </c>
      <c r="C2380" s="3"/>
      <c r="D2380" s="3" t="s">
        <v>737</v>
      </c>
      <c r="E2380" s="3" t="s">
        <v>263</v>
      </c>
      <c r="F2380" s="12" t="str">
        <f t="shared" si="69"/>
        <v>Warner Peter</v>
      </c>
      <c r="G2380" s="3">
        <v>721</v>
      </c>
      <c r="H2380" s="8" t="s">
        <v>10</v>
      </c>
      <c r="I2380" s="3">
        <v>4</v>
      </c>
      <c r="J2380" s="36" t="s">
        <v>68</v>
      </c>
      <c r="K2380" s="3" t="s">
        <v>27</v>
      </c>
      <c r="L2380" s="3"/>
      <c r="M2380" s="3"/>
    </row>
    <row r="2381" spans="1:13" s="1" customFormat="1" x14ac:dyDescent="0.2">
      <c r="A2381" s="3"/>
      <c r="B2381" s="19" t="s">
        <v>25</v>
      </c>
      <c r="C2381" s="3">
        <v>572786</v>
      </c>
      <c r="D2381" s="3" t="s">
        <v>733</v>
      </c>
      <c r="E2381" s="3" t="s">
        <v>130</v>
      </c>
      <c r="F2381" s="12" t="str">
        <f t="shared" si="69"/>
        <v>Walton Adrian</v>
      </c>
      <c r="G2381" s="6">
        <v>721</v>
      </c>
      <c r="H2381" s="7" t="s">
        <v>10</v>
      </c>
      <c r="I2381" s="3">
        <v>2</v>
      </c>
      <c r="J2381" s="36" t="s">
        <v>26</v>
      </c>
      <c r="K2381" s="3" t="s">
        <v>27</v>
      </c>
      <c r="L2381" s="3"/>
      <c r="M2381" s="3"/>
    </row>
    <row r="2382" spans="1:13" s="1" customFormat="1" hidden="1" x14ac:dyDescent="0.2">
      <c r="A2382" s="3" t="s">
        <v>14</v>
      </c>
      <c r="B2382" s="3" t="s">
        <v>14</v>
      </c>
      <c r="C2382" s="3"/>
      <c r="D2382" s="3" t="s">
        <v>737</v>
      </c>
      <c r="E2382" s="3" t="s">
        <v>263</v>
      </c>
      <c r="F2382" s="12" t="str">
        <f t="shared" si="69"/>
        <v>Warner Peter</v>
      </c>
      <c r="G2382" s="3">
        <v>721</v>
      </c>
      <c r="H2382" s="8" t="s">
        <v>10</v>
      </c>
      <c r="I2382" s="3">
        <v>5</v>
      </c>
      <c r="J2382" s="36" t="s">
        <v>24</v>
      </c>
      <c r="K2382" s="3"/>
      <c r="L2382" s="3"/>
      <c r="M2382" s="3"/>
    </row>
    <row r="2383" spans="1:13" hidden="1" x14ac:dyDescent="0.2">
      <c r="A2383" s="1" t="s">
        <v>13</v>
      </c>
      <c r="B2383" s="4" t="s">
        <v>14</v>
      </c>
      <c r="C2383" s="1"/>
      <c r="D2383" s="2" t="s">
        <v>741</v>
      </c>
      <c r="E2383" s="2" t="s">
        <v>97</v>
      </c>
      <c r="F2383" s="12" t="str">
        <f t="shared" si="69"/>
        <v>Waterhouse A</v>
      </c>
      <c r="G2383" s="3">
        <v>721</v>
      </c>
      <c r="H2383" s="8" t="s">
        <v>10</v>
      </c>
      <c r="I2383" s="1">
        <v>3</v>
      </c>
      <c r="J2383" s="40" t="s">
        <v>62</v>
      </c>
      <c r="K2383" s="1"/>
      <c r="L2383" s="3"/>
      <c r="M2383" s="3"/>
    </row>
    <row r="2384" spans="1:13" s="1" customFormat="1" hidden="1" x14ac:dyDescent="0.2">
      <c r="A2384" s="3" t="s">
        <v>111</v>
      </c>
      <c r="B2384" s="19" t="s">
        <v>104</v>
      </c>
      <c r="C2384" s="8"/>
      <c r="D2384" s="3" t="s">
        <v>742</v>
      </c>
      <c r="E2384" s="3" t="s">
        <v>217</v>
      </c>
      <c r="F2384" s="12" t="str">
        <f t="shared" si="69"/>
        <v>Waters N</v>
      </c>
      <c r="G2384" s="3">
        <v>721</v>
      </c>
      <c r="H2384" s="8" t="s">
        <v>10</v>
      </c>
      <c r="I2384" s="8">
        <v>7</v>
      </c>
      <c r="J2384" s="36" t="s">
        <v>30</v>
      </c>
      <c r="K2384" s="3"/>
      <c r="L2384" s="3"/>
      <c r="M2384" s="3"/>
    </row>
    <row r="2385" spans="1:13" s="1" customFormat="1" hidden="1" x14ac:dyDescent="0.2">
      <c r="A2385" s="1" t="s">
        <v>114</v>
      </c>
      <c r="B2385" s="4" t="s">
        <v>115</v>
      </c>
      <c r="D2385" s="2" t="s">
        <v>743</v>
      </c>
      <c r="E2385" s="2" t="s">
        <v>251</v>
      </c>
      <c r="F2385" s="12" t="str">
        <f t="shared" si="69"/>
        <v>Wedrien J</v>
      </c>
      <c r="G2385" s="9">
        <v>721</v>
      </c>
      <c r="H2385" s="10" t="s">
        <v>10</v>
      </c>
      <c r="I2385" s="1">
        <v>3</v>
      </c>
      <c r="J2385" s="40" t="s">
        <v>62</v>
      </c>
    </row>
    <row r="2386" spans="1:13" hidden="1" x14ac:dyDescent="0.2">
      <c r="A2386" s="31" t="s">
        <v>1269</v>
      </c>
      <c r="B2386" s="32" t="s">
        <v>1249</v>
      </c>
      <c r="C2386" s="32">
        <v>737309</v>
      </c>
      <c r="D2386" s="33" t="s">
        <v>743</v>
      </c>
      <c r="E2386" s="32" t="s">
        <v>1311</v>
      </c>
      <c r="F2386" s="33" t="s">
        <v>1255</v>
      </c>
      <c r="G2386" s="32">
        <v>721</v>
      </c>
      <c r="H2386" s="33" t="s">
        <v>10</v>
      </c>
      <c r="I2386" s="32">
        <v>1</v>
      </c>
      <c r="J2386" s="38" t="s">
        <v>1324</v>
      </c>
      <c r="K2386" s="32"/>
      <c r="M2386" s="3"/>
    </row>
    <row r="2387" spans="1:13" s="1" customFormat="1" hidden="1" x14ac:dyDescent="0.2">
      <c r="A2387" s="3" t="s">
        <v>19</v>
      </c>
      <c r="B2387" s="19" t="s">
        <v>14</v>
      </c>
      <c r="C2387" s="3">
        <v>584954</v>
      </c>
      <c r="D2387" s="8" t="s">
        <v>744</v>
      </c>
      <c r="E2387" s="8" t="s">
        <v>138</v>
      </c>
      <c r="F2387" s="12" t="str">
        <f t="shared" ref="F2387:F2402" si="70">D2387&amp;" "&amp;E2387</f>
        <v>Weghorn James</v>
      </c>
      <c r="G2387" s="6">
        <v>721</v>
      </c>
      <c r="H2387" s="7" t="s">
        <v>10</v>
      </c>
      <c r="I2387" s="3">
        <v>1</v>
      </c>
      <c r="J2387" s="36" t="s">
        <v>28</v>
      </c>
      <c r="K2387" s="3"/>
      <c r="M2387" s="3"/>
    </row>
    <row r="2388" spans="1:13" hidden="1" x14ac:dyDescent="0.2">
      <c r="A2388" s="3" t="s">
        <v>45</v>
      </c>
      <c r="B2388" s="19" t="s">
        <v>104</v>
      </c>
      <c r="C2388" s="3">
        <v>584954</v>
      </c>
      <c r="D2388" s="8" t="s">
        <v>744</v>
      </c>
      <c r="E2388" s="8" t="s">
        <v>138</v>
      </c>
      <c r="F2388" s="12" t="str">
        <f t="shared" si="70"/>
        <v>Weghorn James</v>
      </c>
      <c r="G2388" s="3">
        <v>721</v>
      </c>
      <c r="H2388" s="8" t="s">
        <v>10</v>
      </c>
      <c r="I2388" s="3">
        <v>3</v>
      </c>
      <c r="J2388" s="36" t="s">
        <v>28</v>
      </c>
      <c r="K2388" s="3"/>
      <c r="L2388" s="1"/>
      <c r="M2388" s="3"/>
    </row>
    <row r="2389" spans="1:13" s="1" customFormat="1" hidden="1" x14ac:dyDescent="0.2">
      <c r="A2389" s="3" t="s">
        <v>36</v>
      </c>
      <c r="B2389" s="3" t="s">
        <v>103</v>
      </c>
      <c r="C2389" s="3">
        <v>584954</v>
      </c>
      <c r="D2389" s="8" t="s">
        <v>744</v>
      </c>
      <c r="E2389" s="8" t="s">
        <v>138</v>
      </c>
      <c r="F2389" s="12" t="str">
        <f t="shared" si="70"/>
        <v>Weghorn James</v>
      </c>
      <c r="G2389" s="3">
        <v>721</v>
      </c>
      <c r="H2389" s="8" t="s">
        <v>10</v>
      </c>
      <c r="I2389" s="3">
        <v>2</v>
      </c>
      <c r="J2389" s="36" t="s">
        <v>28</v>
      </c>
      <c r="K2389" s="3"/>
    </row>
    <row r="2390" spans="1:13" hidden="1" x14ac:dyDescent="0.2">
      <c r="A2390" s="3" t="s">
        <v>19</v>
      </c>
      <c r="B2390" s="19" t="s">
        <v>14</v>
      </c>
      <c r="C2390" s="3">
        <v>584954</v>
      </c>
      <c r="D2390" s="8" t="s">
        <v>744</v>
      </c>
      <c r="E2390" s="8" t="s">
        <v>138</v>
      </c>
      <c r="F2390" s="12" t="str">
        <f t="shared" si="70"/>
        <v>Weghorn James</v>
      </c>
      <c r="G2390" s="9">
        <v>721</v>
      </c>
      <c r="H2390" s="10" t="s">
        <v>10</v>
      </c>
      <c r="I2390" s="3">
        <v>1</v>
      </c>
      <c r="J2390" s="36" t="s">
        <v>34</v>
      </c>
      <c r="K2390" s="3"/>
      <c r="L2390" s="1"/>
    </row>
    <row r="2391" spans="1:13" hidden="1" x14ac:dyDescent="0.2">
      <c r="A2391" s="3" t="s">
        <v>19</v>
      </c>
      <c r="B2391" s="19" t="s">
        <v>14</v>
      </c>
      <c r="C2391" s="3">
        <v>584954</v>
      </c>
      <c r="D2391" s="8" t="s">
        <v>744</v>
      </c>
      <c r="E2391" s="8" t="s">
        <v>138</v>
      </c>
      <c r="F2391" s="12" t="str">
        <f t="shared" si="70"/>
        <v>Weghorn James</v>
      </c>
      <c r="G2391" s="3">
        <v>721</v>
      </c>
      <c r="H2391" s="7" t="s">
        <v>10</v>
      </c>
      <c r="I2391" s="3">
        <v>1</v>
      </c>
      <c r="J2391" s="36" t="s">
        <v>35</v>
      </c>
      <c r="K2391" s="3"/>
      <c r="L2391" s="3"/>
      <c r="M2391" s="3"/>
    </row>
    <row r="2392" spans="1:13" s="1" customFormat="1" hidden="1" x14ac:dyDescent="0.2">
      <c r="A2392" s="3"/>
      <c r="B2392" s="19" t="s">
        <v>14</v>
      </c>
      <c r="C2392" s="3"/>
      <c r="D2392" s="3" t="s">
        <v>745</v>
      </c>
      <c r="E2392" s="3" t="s">
        <v>97</v>
      </c>
      <c r="F2392" s="12" t="str">
        <f t="shared" si="70"/>
        <v>Wekselman A</v>
      </c>
      <c r="G2392" s="3">
        <v>721</v>
      </c>
      <c r="H2392" s="8" t="s">
        <v>10</v>
      </c>
      <c r="I2392" s="3">
        <v>7</v>
      </c>
      <c r="J2392" s="39" t="s">
        <v>22</v>
      </c>
      <c r="K2392" s="3" t="s">
        <v>23</v>
      </c>
    </row>
    <row r="2393" spans="1:13" s="1" customFormat="1" hidden="1" x14ac:dyDescent="0.2">
      <c r="A2393" s="3" t="s">
        <v>746</v>
      </c>
      <c r="B2393" s="19" t="s">
        <v>14</v>
      </c>
      <c r="C2393" s="8"/>
      <c r="D2393" s="3" t="s">
        <v>745</v>
      </c>
      <c r="E2393" s="3" t="s">
        <v>97</v>
      </c>
      <c r="F2393" s="12" t="str">
        <f t="shared" si="70"/>
        <v>Wekselman A</v>
      </c>
      <c r="G2393" s="3">
        <v>721</v>
      </c>
      <c r="H2393" s="8" t="s">
        <v>10</v>
      </c>
      <c r="I2393" s="8">
        <v>3</v>
      </c>
      <c r="J2393" s="36" t="s">
        <v>30</v>
      </c>
      <c r="K2393" s="3"/>
      <c r="L2393" s="3"/>
      <c r="M2393" s="3"/>
    </row>
    <row r="2394" spans="1:13" hidden="1" x14ac:dyDescent="0.2">
      <c r="A2394" s="3" t="s">
        <v>111</v>
      </c>
      <c r="B2394" s="19" t="s">
        <v>104</v>
      </c>
      <c r="C2394" s="8"/>
      <c r="D2394" s="3" t="s">
        <v>745</v>
      </c>
      <c r="E2394" s="3" t="s">
        <v>97</v>
      </c>
      <c r="F2394" s="12" t="str">
        <f t="shared" si="70"/>
        <v>Wekselman A</v>
      </c>
      <c r="G2394" s="3">
        <v>721</v>
      </c>
      <c r="H2394" s="8" t="s">
        <v>10</v>
      </c>
      <c r="I2394" s="8">
        <v>5</v>
      </c>
      <c r="J2394" s="36" t="s">
        <v>30</v>
      </c>
      <c r="K2394" s="3"/>
      <c r="L2394" s="3"/>
      <c r="M2394" s="3"/>
    </row>
    <row r="2395" spans="1:13" s="1" customFormat="1" hidden="1" x14ac:dyDescent="0.2">
      <c r="A2395" s="3" t="s">
        <v>75</v>
      </c>
      <c r="B2395" s="3" t="s">
        <v>25</v>
      </c>
      <c r="C2395" s="3"/>
      <c r="D2395" s="3" t="s">
        <v>747</v>
      </c>
      <c r="E2395" s="3" t="s">
        <v>748</v>
      </c>
      <c r="F2395" s="12" t="str">
        <f t="shared" si="70"/>
        <v>wemyss rob</v>
      </c>
      <c r="G2395" s="3">
        <v>721</v>
      </c>
      <c r="H2395" s="8" t="s">
        <v>10</v>
      </c>
      <c r="I2395" s="3">
        <v>1</v>
      </c>
      <c r="J2395" s="36" t="s">
        <v>55</v>
      </c>
      <c r="K2395" s="3" t="s">
        <v>78</v>
      </c>
      <c r="L2395" s="3"/>
      <c r="M2395" s="3"/>
    </row>
    <row r="2396" spans="1:13" hidden="1" x14ac:dyDescent="0.2">
      <c r="A2396" s="3" t="s">
        <v>98</v>
      </c>
      <c r="B2396" s="3" t="s">
        <v>98</v>
      </c>
      <c r="C2396" s="3"/>
      <c r="D2396" s="3" t="s">
        <v>747</v>
      </c>
      <c r="E2396" s="3" t="s">
        <v>748</v>
      </c>
      <c r="F2396" s="12" t="str">
        <f t="shared" si="70"/>
        <v>wemyss rob</v>
      </c>
      <c r="G2396" s="3">
        <v>721</v>
      </c>
      <c r="H2396" s="8" t="s">
        <v>10</v>
      </c>
      <c r="I2396" s="3">
        <v>13</v>
      </c>
      <c r="J2396" s="36" t="s">
        <v>55</v>
      </c>
      <c r="K2396" s="3" t="s">
        <v>27</v>
      </c>
      <c r="L2396" s="3"/>
      <c r="M2396" s="3"/>
    </row>
    <row r="2397" spans="1:13" s="1" customFormat="1" hidden="1" x14ac:dyDescent="0.2">
      <c r="A2397" s="3" t="s">
        <v>19</v>
      </c>
      <c r="B2397" s="19" t="s">
        <v>14</v>
      </c>
      <c r="C2397" s="3">
        <v>618955</v>
      </c>
      <c r="D2397" s="8" t="s">
        <v>749</v>
      </c>
      <c r="E2397" s="8" t="s">
        <v>138</v>
      </c>
      <c r="F2397" s="12" t="str">
        <f t="shared" si="70"/>
        <v>Werner James</v>
      </c>
      <c r="G2397" s="3">
        <v>721</v>
      </c>
      <c r="H2397" s="8" t="s">
        <v>10</v>
      </c>
      <c r="I2397" s="3">
        <v>1</v>
      </c>
      <c r="J2397" s="36" t="s">
        <v>35</v>
      </c>
      <c r="K2397" s="3"/>
      <c r="L2397" s="3"/>
      <c r="M2397" s="3"/>
    </row>
    <row r="2398" spans="1:13" s="1" customFormat="1" hidden="1" x14ac:dyDescent="0.2">
      <c r="A2398" s="3" t="s">
        <v>751</v>
      </c>
      <c r="B2398" s="19" t="s">
        <v>14</v>
      </c>
      <c r="C2398" s="3">
        <v>593129</v>
      </c>
      <c r="D2398" s="8" t="s">
        <v>750</v>
      </c>
      <c r="E2398" s="8" t="s">
        <v>170</v>
      </c>
      <c r="F2398" s="12" t="str">
        <f t="shared" si="70"/>
        <v>West David</v>
      </c>
      <c r="G2398" s="3">
        <v>721</v>
      </c>
      <c r="H2398" s="8" t="s">
        <v>10</v>
      </c>
      <c r="I2398" s="8">
        <v>1</v>
      </c>
      <c r="J2398" s="36" t="s">
        <v>30</v>
      </c>
      <c r="K2398" s="3"/>
      <c r="L2398" s="3"/>
      <c r="M2398" s="3"/>
    </row>
    <row r="2399" spans="1:13" hidden="1" x14ac:dyDescent="0.2">
      <c r="A2399" s="3" t="s">
        <v>19</v>
      </c>
      <c r="B2399" s="19" t="s">
        <v>14</v>
      </c>
      <c r="C2399" s="3">
        <v>593129</v>
      </c>
      <c r="D2399" s="8" t="s">
        <v>750</v>
      </c>
      <c r="E2399" s="8" t="s">
        <v>170</v>
      </c>
      <c r="F2399" s="12" t="str">
        <f t="shared" si="70"/>
        <v>West David</v>
      </c>
      <c r="G2399" s="3">
        <v>721</v>
      </c>
      <c r="H2399" s="8" t="s">
        <v>10</v>
      </c>
      <c r="I2399" s="3">
        <v>2</v>
      </c>
      <c r="J2399" s="36" t="s">
        <v>28</v>
      </c>
      <c r="K2399" s="3"/>
      <c r="L2399" s="3"/>
      <c r="M2399" s="3"/>
    </row>
    <row r="2400" spans="1:13" s="1" customFormat="1" hidden="1" x14ac:dyDescent="0.2">
      <c r="A2400" s="3" t="s">
        <v>45</v>
      </c>
      <c r="B2400" s="19" t="s">
        <v>104</v>
      </c>
      <c r="C2400" s="3">
        <v>593129</v>
      </c>
      <c r="D2400" s="8" t="s">
        <v>750</v>
      </c>
      <c r="E2400" s="8" t="s">
        <v>170</v>
      </c>
      <c r="F2400" s="12" t="str">
        <f t="shared" si="70"/>
        <v>West David</v>
      </c>
      <c r="G2400" s="3">
        <v>721</v>
      </c>
      <c r="H2400" s="8" t="s">
        <v>10</v>
      </c>
      <c r="I2400" s="3">
        <v>2</v>
      </c>
      <c r="J2400" s="36" t="s">
        <v>28</v>
      </c>
      <c r="K2400" s="3"/>
      <c r="L2400" s="3"/>
      <c r="M2400" s="3"/>
    </row>
    <row r="2401" spans="1:13" hidden="1" x14ac:dyDescent="0.2">
      <c r="A2401" s="3" t="s">
        <v>36</v>
      </c>
      <c r="B2401" s="3" t="s">
        <v>103</v>
      </c>
      <c r="C2401" s="3">
        <v>593129</v>
      </c>
      <c r="D2401" s="8" t="s">
        <v>750</v>
      </c>
      <c r="E2401" s="8" t="s">
        <v>170</v>
      </c>
      <c r="F2401" s="12" t="str">
        <f t="shared" si="70"/>
        <v>West David</v>
      </c>
      <c r="G2401" s="3">
        <v>721</v>
      </c>
      <c r="H2401" s="8" t="s">
        <v>10</v>
      </c>
      <c r="I2401" s="3">
        <v>6</v>
      </c>
      <c r="J2401" s="36" t="s">
        <v>28</v>
      </c>
      <c r="K2401" s="3"/>
      <c r="L2401" s="3"/>
      <c r="M2401" s="3"/>
    </row>
    <row r="2402" spans="1:13" s="1" customFormat="1" hidden="1" x14ac:dyDescent="0.2">
      <c r="A2402" s="1" t="s">
        <v>114</v>
      </c>
      <c r="B2402" s="4" t="s">
        <v>115</v>
      </c>
      <c r="D2402" s="2" t="s">
        <v>752</v>
      </c>
      <c r="E2402" s="2" t="s">
        <v>753</v>
      </c>
      <c r="F2402" s="12" t="str">
        <f t="shared" si="70"/>
        <v>Wickman MP</v>
      </c>
      <c r="G2402" s="3">
        <v>721</v>
      </c>
      <c r="H2402" s="8" t="s">
        <v>10</v>
      </c>
      <c r="I2402" s="1">
        <v>3</v>
      </c>
      <c r="J2402" s="40" t="s">
        <v>62</v>
      </c>
    </row>
    <row r="2403" spans="1:13" hidden="1" x14ac:dyDescent="0.2">
      <c r="A2403" s="31" t="s">
        <v>1269</v>
      </c>
      <c r="B2403" s="32" t="s">
        <v>1249</v>
      </c>
      <c r="C2403" s="32">
        <v>639334</v>
      </c>
      <c r="D2403" s="33" t="s">
        <v>752</v>
      </c>
      <c r="E2403" s="32" t="s">
        <v>1306</v>
      </c>
      <c r="F2403" s="33" t="s">
        <v>1252</v>
      </c>
      <c r="G2403" s="32">
        <v>721</v>
      </c>
      <c r="H2403" s="33" t="s">
        <v>10</v>
      </c>
      <c r="I2403" s="32">
        <v>3</v>
      </c>
      <c r="J2403" s="38" t="s">
        <v>1324</v>
      </c>
      <c r="K2403" s="32"/>
      <c r="M2403" s="3"/>
    </row>
    <row r="2404" spans="1:13" s="1" customFormat="1" hidden="1" x14ac:dyDescent="0.2">
      <c r="A2404" s="3" t="s">
        <v>44</v>
      </c>
      <c r="B2404" s="19" t="s">
        <v>104</v>
      </c>
      <c r="C2404" s="3"/>
      <c r="D2404" s="3" t="s">
        <v>754</v>
      </c>
      <c r="E2404" s="3" t="s">
        <v>251</v>
      </c>
      <c r="F2404" s="12" t="str">
        <f>D2404&amp;" "&amp;E2404</f>
        <v>Wigg J</v>
      </c>
      <c r="G2404" s="9">
        <v>721</v>
      </c>
      <c r="H2404" s="10" t="s">
        <v>10</v>
      </c>
      <c r="I2404" s="3">
        <v>1</v>
      </c>
      <c r="J2404" s="36" t="s">
        <v>24</v>
      </c>
      <c r="K2404" s="3"/>
      <c r="L2404" s="3"/>
      <c r="M2404" s="3"/>
    </row>
    <row r="2405" spans="1:13" hidden="1" x14ac:dyDescent="0.2">
      <c r="A2405" s="31" t="s">
        <v>1270</v>
      </c>
      <c r="B2405" s="32" t="s">
        <v>1256</v>
      </c>
      <c r="C2405" s="32">
        <v>29592</v>
      </c>
      <c r="D2405" s="33" t="s">
        <v>1313</v>
      </c>
      <c r="E2405" s="32" t="s">
        <v>1295</v>
      </c>
      <c r="F2405" s="33" t="s">
        <v>1258</v>
      </c>
      <c r="G2405" s="32">
        <v>721</v>
      </c>
      <c r="H2405" s="33" t="s">
        <v>10</v>
      </c>
      <c r="I2405" s="32">
        <v>4</v>
      </c>
      <c r="J2405" s="38" t="s">
        <v>1324</v>
      </c>
      <c r="K2405" s="32"/>
      <c r="L2405" s="3"/>
    </row>
    <row r="2406" spans="1:13" s="1" customFormat="1" hidden="1" x14ac:dyDescent="0.2">
      <c r="A2406" s="3"/>
      <c r="B2406" s="3" t="s">
        <v>103</v>
      </c>
      <c r="C2406" s="3"/>
      <c r="D2406" s="3" t="s">
        <v>755</v>
      </c>
      <c r="E2406" s="3" t="s">
        <v>253</v>
      </c>
      <c r="F2406" s="12" t="str">
        <f t="shared" ref="F2406:F2435" si="71">D2406&amp;" "&amp;E2406</f>
        <v>Williamson S</v>
      </c>
      <c r="G2406" s="3">
        <v>721</v>
      </c>
      <c r="H2406" s="8" t="s">
        <v>10</v>
      </c>
      <c r="I2406" s="3">
        <v>1</v>
      </c>
      <c r="J2406" s="36" t="s">
        <v>11</v>
      </c>
      <c r="K2406" s="3" t="s">
        <v>27</v>
      </c>
      <c r="L2406" s="3"/>
      <c r="M2406" s="3"/>
    </row>
    <row r="2407" spans="1:13" hidden="1" x14ac:dyDescent="0.2">
      <c r="A2407" s="3" t="s">
        <v>756</v>
      </c>
      <c r="B2407" s="19" t="s">
        <v>14</v>
      </c>
      <c r="C2407" s="8"/>
      <c r="D2407" s="3" t="s">
        <v>755</v>
      </c>
      <c r="E2407" s="3" t="s">
        <v>253</v>
      </c>
      <c r="F2407" s="12" t="str">
        <f t="shared" si="71"/>
        <v>Williamson S</v>
      </c>
      <c r="G2407" s="3">
        <v>721</v>
      </c>
      <c r="H2407" s="8" t="s">
        <v>10</v>
      </c>
      <c r="I2407" s="8">
        <v>9</v>
      </c>
      <c r="J2407" s="36" t="s">
        <v>30</v>
      </c>
      <c r="K2407" s="3"/>
      <c r="L2407" s="3"/>
      <c r="M2407" s="3"/>
    </row>
    <row r="2408" spans="1:13" hidden="1" x14ac:dyDescent="0.2">
      <c r="A2408" s="3"/>
      <c r="B2408" s="22" t="s">
        <v>104</v>
      </c>
      <c r="C2408" s="3"/>
      <c r="D2408" s="8" t="s">
        <v>755</v>
      </c>
      <c r="E2408" s="8" t="s">
        <v>253</v>
      </c>
      <c r="F2408" s="12" t="str">
        <f t="shared" si="71"/>
        <v>Williamson S</v>
      </c>
      <c r="G2408" s="3">
        <v>721</v>
      </c>
      <c r="H2408" s="7" t="s">
        <v>10</v>
      </c>
      <c r="I2408" s="3">
        <v>1</v>
      </c>
      <c r="J2408" s="36" t="s">
        <v>105</v>
      </c>
      <c r="K2408" s="3"/>
      <c r="L2408" s="3"/>
      <c r="M2408" s="3"/>
    </row>
    <row r="2409" spans="1:13" hidden="1" x14ac:dyDescent="0.2">
      <c r="A2409" s="3"/>
      <c r="B2409" s="3" t="s">
        <v>103</v>
      </c>
      <c r="C2409" s="3"/>
      <c r="D2409" s="3" t="s">
        <v>755</v>
      </c>
      <c r="E2409" s="3" t="s">
        <v>253</v>
      </c>
      <c r="F2409" s="12" t="str">
        <f t="shared" si="71"/>
        <v>Williamson S</v>
      </c>
      <c r="G2409" s="9">
        <v>721</v>
      </c>
      <c r="H2409" s="10" t="s">
        <v>10</v>
      </c>
      <c r="I2409" s="3">
        <v>1</v>
      </c>
      <c r="J2409" s="36" t="s">
        <v>105</v>
      </c>
      <c r="K2409" s="3"/>
      <c r="L2409" s="3"/>
      <c r="M2409" s="3"/>
    </row>
    <row r="2410" spans="1:13" s="1" customFormat="1" hidden="1" x14ac:dyDescent="0.2">
      <c r="A2410" s="3" t="s">
        <v>25</v>
      </c>
      <c r="B2410" s="3" t="s">
        <v>25</v>
      </c>
      <c r="C2410" s="3"/>
      <c r="D2410" s="3" t="s">
        <v>712</v>
      </c>
      <c r="E2410" s="3" t="s">
        <v>170</v>
      </c>
      <c r="F2410" s="12" t="str">
        <f t="shared" si="71"/>
        <v>Wilson David</v>
      </c>
      <c r="G2410" s="6">
        <v>721</v>
      </c>
      <c r="H2410" s="7" t="s">
        <v>10</v>
      </c>
      <c r="I2410" s="3">
        <v>7</v>
      </c>
      <c r="J2410" s="36" t="s">
        <v>68</v>
      </c>
      <c r="K2410" s="3"/>
      <c r="L2410" s="3"/>
      <c r="M2410" s="3"/>
    </row>
    <row r="2411" spans="1:13" hidden="1" x14ac:dyDescent="0.2">
      <c r="A2411" s="3" t="s">
        <v>14</v>
      </c>
      <c r="B2411" s="3" t="s">
        <v>14</v>
      </c>
      <c r="C2411" s="3"/>
      <c r="D2411" s="3" t="s">
        <v>712</v>
      </c>
      <c r="E2411" s="3" t="s">
        <v>170</v>
      </c>
      <c r="F2411" s="12" t="str">
        <f t="shared" si="71"/>
        <v>Wilson David</v>
      </c>
      <c r="G2411" s="3">
        <v>721</v>
      </c>
      <c r="H2411" s="8" t="s">
        <v>10</v>
      </c>
      <c r="I2411" s="3">
        <v>5</v>
      </c>
      <c r="J2411" s="36" t="s">
        <v>24</v>
      </c>
      <c r="K2411" s="3"/>
      <c r="L2411" s="3"/>
      <c r="M2411" s="3"/>
    </row>
    <row r="2412" spans="1:13" s="1" customFormat="1" hidden="1" x14ac:dyDescent="0.2">
      <c r="A2412" s="3" t="s">
        <v>45</v>
      </c>
      <c r="B2412" s="19" t="s">
        <v>104</v>
      </c>
      <c r="C2412" s="3">
        <v>358936</v>
      </c>
      <c r="D2412" s="8" t="s">
        <v>712</v>
      </c>
      <c r="E2412" s="8" t="s">
        <v>138</v>
      </c>
      <c r="F2412" s="12" t="str">
        <f t="shared" si="71"/>
        <v>Wilson James</v>
      </c>
      <c r="G2412" s="3">
        <v>721</v>
      </c>
      <c r="H2412" s="8" t="s">
        <v>10</v>
      </c>
      <c r="I2412" s="3">
        <v>1</v>
      </c>
      <c r="J2412" s="36" t="s">
        <v>28</v>
      </c>
      <c r="K2412" s="3"/>
      <c r="M2412" s="3"/>
    </row>
    <row r="2413" spans="1:13" s="1" customFormat="1" hidden="1" x14ac:dyDescent="0.2">
      <c r="A2413" s="3" t="s">
        <v>36</v>
      </c>
      <c r="B2413" s="3" t="s">
        <v>103</v>
      </c>
      <c r="C2413" s="3">
        <v>358936</v>
      </c>
      <c r="D2413" s="8" t="s">
        <v>712</v>
      </c>
      <c r="E2413" s="8" t="s">
        <v>138</v>
      </c>
      <c r="F2413" s="12" t="str">
        <f t="shared" si="71"/>
        <v>Wilson James</v>
      </c>
      <c r="G2413" s="3">
        <v>721</v>
      </c>
      <c r="H2413" s="8" t="s">
        <v>10</v>
      </c>
      <c r="I2413" s="3">
        <v>8</v>
      </c>
      <c r="J2413" s="36" t="s">
        <v>28</v>
      </c>
      <c r="K2413" s="3"/>
      <c r="M2413" s="3"/>
    </row>
    <row r="2414" spans="1:13" hidden="1" x14ac:dyDescent="0.2">
      <c r="A2414" s="3" t="s">
        <v>38</v>
      </c>
      <c r="B2414" s="19" t="s">
        <v>39</v>
      </c>
      <c r="C2414" s="3">
        <v>358936</v>
      </c>
      <c r="D2414" s="8" t="s">
        <v>712</v>
      </c>
      <c r="E2414" s="8" t="s">
        <v>138</v>
      </c>
      <c r="F2414" s="12" t="str">
        <f t="shared" si="71"/>
        <v>Wilson James</v>
      </c>
      <c r="G2414" s="3">
        <v>721</v>
      </c>
      <c r="H2414" s="8" t="s">
        <v>10</v>
      </c>
      <c r="I2414" s="3">
        <v>1</v>
      </c>
      <c r="J2414" s="36" t="s">
        <v>34</v>
      </c>
      <c r="K2414" s="3"/>
      <c r="L2414" s="1"/>
      <c r="M2414" s="1"/>
    </row>
    <row r="2415" spans="1:13" hidden="1" x14ac:dyDescent="0.2">
      <c r="A2415" s="3" t="s">
        <v>43</v>
      </c>
      <c r="B2415" s="19" t="s">
        <v>104</v>
      </c>
      <c r="C2415" s="3">
        <v>358936</v>
      </c>
      <c r="D2415" s="8" t="s">
        <v>712</v>
      </c>
      <c r="E2415" s="8" t="s">
        <v>138</v>
      </c>
      <c r="F2415" s="12" t="str">
        <f t="shared" si="71"/>
        <v>Wilson James</v>
      </c>
      <c r="G2415" s="3">
        <v>721</v>
      </c>
      <c r="H2415" s="8" t="s">
        <v>10</v>
      </c>
      <c r="I2415" s="3">
        <v>1</v>
      </c>
      <c r="J2415" s="36" t="s">
        <v>34</v>
      </c>
      <c r="K2415" s="3"/>
      <c r="L2415" s="1"/>
      <c r="M2415" s="1"/>
    </row>
    <row r="2416" spans="1:13" s="1" customFormat="1" hidden="1" x14ac:dyDescent="0.2">
      <c r="A2416" s="3" t="s">
        <v>36</v>
      </c>
      <c r="B2416" s="3" t="s">
        <v>103</v>
      </c>
      <c r="C2416" s="3">
        <v>358936</v>
      </c>
      <c r="D2416" s="8" t="s">
        <v>712</v>
      </c>
      <c r="E2416" s="8" t="s">
        <v>138</v>
      </c>
      <c r="F2416" s="12" t="str">
        <f t="shared" si="71"/>
        <v>Wilson James</v>
      </c>
      <c r="G2416" s="3">
        <v>721</v>
      </c>
      <c r="H2416" s="8" t="s">
        <v>10</v>
      </c>
      <c r="I2416" s="3">
        <v>1</v>
      </c>
      <c r="J2416" s="36" t="s">
        <v>34</v>
      </c>
      <c r="K2416" s="3"/>
    </row>
    <row r="2417" spans="1:18" hidden="1" x14ac:dyDescent="0.2">
      <c r="A2417" s="3" t="s">
        <v>31</v>
      </c>
      <c r="B2417" s="19" t="s">
        <v>1225</v>
      </c>
      <c r="C2417" s="3">
        <v>358936</v>
      </c>
      <c r="D2417" s="8" t="s">
        <v>712</v>
      </c>
      <c r="E2417" s="8" t="s">
        <v>138</v>
      </c>
      <c r="F2417" s="12" t="str">
        <f t="shared" si="71"/>
        <v>Wilson James</v>
      </c>
      <c r="G2417" s="3">
        <v>721</v>
      </c>
      <c r="H2417" s="8" t="s">
        <v>10</v>
      </c>
      <c r="I2417" s="3">
        <v>6</v>
      </c>
      <c r="J2417" s="36" t="s">
        <v>34</v>
      </c>
      <c r="K2417" s="3"/>
      <c r="L2417" s="3"/>
      <c r="M2417" s="3"/>
    </row>
    <row r="2418" spans="1:18" s="1" customFormat="1" hidden="1" x14ac:dyDescent="0.2">
      <c r="A2418" s="3" t="s">
        <v>31</v>
      </c>
      <c r="B2418" s="19" t="s">
        <v>1225</v>
      </c>
      <c r="C2418" s="3">
        <v>358936</v>
      </c>
      <c r="D2418" s="8" t="s">
        <v>712</v>
      </c>
      <c r="E2418" s="8" t="s">
        <v>138</v>
      </c>
      <c r="F2418" s="12" t="str">
        <f t="shared" si="71"/>
        <v>Wilson James</v>
      </c>
      <c r="G2418" s="3">
        <v>721</v>
      </c>
      <c r="H2418" s="8" t="s">
        <v>10</v>
      </c>
      <c r="I2418" s="3">
        <v>9</v>
      </c>
      <c r="J2418" s="36" t="s">
        <v>35</v>
      </c>
      <c r="K2418" s="3"/>
      <c r="L2418" s="3"/>
      <c r="M2418" s="3"/>
    </row>
    <row r="2419" spans="1:18" hidden="1" x14ac:dyDescent="0.2">
      <c r="A2419" s="3" t="s">
        <v>38</v>
      </c>
      <c r="B2419" s="19" t="s">
        <v>39</v>
      </c>
      <c r="C2419" s="3">
        <v>358936</v>
      </c>
      <c r="D2419" s="8" t="s">
        <v>712</v>
      </c>
      <c r="E2419" s="8" t="s">
        <v>138</v>
      </c>
      <c r="F2419" s="12" t="str">
        <f t="shared" si="71"/>
        <v>Wilson James</v>
      </c>
      <c r="G2419" s="3">
        <v>721</v>
      </c>
      <c r="H2419" s="8" t="s">
        <v>10</v>
      </c>
      <c r="I2419" s="3">
        <v>1</v>
      </c>
      <c r="J2419" s="36" t="s">
        <v>18</v>
      </c>
      <c r="K2419" s="3"/>
      <c r="L2419" s="3"/>
      <c r="M2419" s="3"/>
    </row>
    <row r="2420" spans="1:18" hidden="1" x14ac:dyDescent="0.2">
      <c r="A2420" s="3" t="s">
        <v>38</v>
      </c>
      <c r="B2420" s="19" t="s">
        <v>39</v>
      </c>
      <c r="C2420" s="3">
        <v>358936</v>
      </c>
      <c r="D2420" s="8" t="s">
        <v>712</v>
      </c>
      <c r="E2420" s="8" t="s">
        <v>138</v>
      </c>
      <c r="F2420" s="12" t="str">
        <f t="shared" si="71"/>
        <v>Wilson James</v>
      </c>
      <c r="G2420" s="3">
        <v>721</v>
      </c>
      <c r="H2420" s="8" t="s">
        <v>10</v>
      </c>
      <c r="I2420" s="3">
        <v>2</v>
      </c>
      <c r="J2420" s="36" t="s">
        <v>17</v>
      </c>
      <c r="K2420" s="3"/>
      <c r="L2420" s="3"/>
      <c r="M2420" s="3"/>
    </row>
    <row r="2421" spans="1:18" s="1" customFormat="1" hidden="1" x14ac:dyDescent="0.2">
      <c r="A2421" s="3" t="s">
        <v>60</v>
      </c>
      <c r="B2421" s="3" t="s">
        <v>103</v>
      </c>
      <c r="C2421" s="6">
        <v>358936</v>
      </c>
      <c r="D2421" s="7" t="s">
        <v>712</v>
      </c>
      <c r="E2421" s="7" t="s">
        <v>138</v>
      </c>
      <c r="F2421" s="12" t="str">
        <f t="shared" si="71"/>
        <v>Wilson James</v>
      </c>
      <c r="G2421" s="3">
        <v>721</v>
      </c>
      <c r="H2421" s="8" t="s">
        <v>10</v>
      </c>
      <c r="I2421" s="6">
        <v>1</v>
      </c>
      <c r="J2421" s="36" t="s">
        <v>17</v>
      </c>
      <c r="K2421" s="3"/>
      <c r="L2421" s="3"/>
      <c r="M2421" s="3"/>
    </row>
    <row r="2422" spans="1:18" hidden="1" x14ac:dyDescent="0.2">
      <c r="A2422" s="3" t="s">
        <v>31</v>
      </c>
      <c r="B2422" s="19" t="s">
        <v>1225</v>
      </c>
      <c r="C2422" s="6">
        <v>358936</v>
      </c>
      <c r="D2422" s="7" t="s">
        <v>712</v>
      </c>
      <c r="E2422" s="7" t="s">
        <v>138</v>
      </c>
      <c r="F2422" s="12" t="str">
        <f t="shared" si="71"/>
        <v>Wilson James</v>
      </c>
      <c r="G2422" s="3">
        <v>721</v>
      </c>
      <c r="H2422" s="8" t="s">
        <v>10</v>
      </c>
      <c r="I2422" s="6">
        <v>11</v>
      </c>
      <c r="J2422" s="36" t="s">
        <v>17</v>
      </c>
      <c r="K2422" s="3"/>
      <c r="L2422" s="3"/>
      <c r="M2422" s="3"/>
    </row>
    <row r="2423" spans="1:18" hidden="1" x14ac:dyDescent="0.2">
      <c r="A2423" s="1" t="s">
        <v>107</v>
      </c>
      <c r="B2423" s="4" t="s">
        <v>39</v>
      </c>
      <c r="C2423" s="3">
        <v>358936</v>
      </c>
      <c r="D2423" s="8" t="s">
        <v>712</v>
      </c>
      <c r="E2423" s="8" t="s">
        <v>138</v>
      </c>
      <c r="F2423" s="12" t="str">
        <f t="shared" si="71"/>
        <v>Wilson James</v>
      </c>
      <c r="G2423" s="3">
        <v>721</v>
      </c>
      <c r="H2423" s="8" t="s">
        <v>10</v>
      </c>
      <c r="I2423" s="1">
        <v>3</v>
      </c>
      <c r="J2423" s="40" t="s">
        <v>62</v>
      </c>
      <c r="K2423" s="1"/>
      <c r="L2423" s="3"/>
      <c r="M2423" s="3"/>
    </row>
    <row r="2424" spans="1:18" s="1" customFormat="1" hidden="1" x14ac:dyDescent="0.2">
      <c r="A2424" s="1" t="s">
        <v>13</v>
      </c>
      <c r="B2424" s="4" t="s">
        <v>14</v>
      </c>
      <c r="C2424" s="3">
        <v>358936</v>
      </c>
      <c r="D2424" s="8" t="s">
        <v>712</v>
      </c>
      <c r="E2424" s="8" t="s">
        <v>138</v>
      </c>
      <c r="F2424" s="12" t="str">
        <f t="shared" si="71"/>
        <v>Wilson James</v>
      </c>
      <c r="G2424" s="3">
        <v>721</v>
      </c>
      <c r="H2424" s="8" t="s">
        <v>10</v>
      </c>
      <c r="I2424" s="1">
        <v>1</v>
      </c>
      <c r="J2424" s="40" t="s">
        <v>62</v>
      </c>
      <c r="L2424" s="3"/>
      <c r="M2424" s="3"/>
    </row>
    <row r="2425" spans="1:18" hidden="1" x14ac:dyDescent="0.2">
      <c r="A2425" s="1" t="s">
        <v>31</v>
      </c>
      <c r="B2425" s="19" t="s">
        <v>1225</v>
      </c>
      <c r="C2425" s="3">
        <v>358936</v>
      </c>
      <c r="D2425" s="8" t="s">
        <v>712</v>
      </c>
      <c r="E2425" s="8" t="s">
        <v>138</v>
      </c>
      <c r="F2425" s="12" t="str">
        <f t="shared" si="71"/>
        <v>Wilson James</v>
      </c>
      <c r="G2425" s="6">
        <v>721</v>
      </c>
      <c r="H2425" s="7" t="s">
        <v>10</v>
      </c>
      <c r="I2425" s="1">
        <v>9</v>
      </c>
      <c r="J2425" s="40" t="s">
        <v>62</v>
      </c>
      <c r="K2425" s="1"/>
      <c r="L2425" s="3"/>
      <c r="M2425" s="3"/>
    </row>
    <row r="2426" spans="1:18" s="1" customFormat="1" hidden="1" x14ac:dyDescent="0.2">
      <c r="A2426" s="31" t="s">
        <v>1271</v>
      </c>
      <c r="B2426" s="34" t="s">
        <v>39</v>
      </c>
      <c r="C2426" s="32">
        <v>358936</v>
      </c>
      <c r="D2426" s="33" t="s">
        <v>712</v>
      </c>
      <c r="E2426" s="8" t="s">
        <v>138</v>
      </c>
      <c r="F2426" s="12" t="str">
        <f t="shared" si="71"/>
        <v>Wilson James</v>
      </c>
      <c r="G2426" s="32">
        <v>721</v>
      </c>
      <c r="H2426" s="33" t="s">
        <v>10</v>
      </c>
      <c r="I2426" s="32">
        <v>3</v>
      </c>
      <c r="J2426" s="38" t="s">
        <v>1324</v>
      </c>
      <c r="K2426" s="32"/>
      <c r="L2426" s="3"/>
      <c r="M2426" s="3"/>
    </row>
    <row r="2427" spans="1:18" hidden="1" x14ac:dyDescent="0.2">
      <c r="A2427" s="31" t="s">
        <v>1266</v>
      </c>
      <c r="B2427" s="3" t="s">
        <v>103</v>
      </c>
      <c r="C2427" s="32">
        <v>358936</v>
      </c>
      <c r="D2427" s="33" t="s">
        <v>712</v>
      </c>
      <c r="E2427" s="8" t="s">
        <v>138</v>
      </c>
      <c r="F2427" s="12" t="str">
        <f t="shared" si="71"/>
        <v>Wilson James</v>
      </c>
      <c r="G2427" s="32">
        <v>721</v>
      </c>
      <c r="H2427" s="33" t="s">
        <v>10</v>
      </c>
      <c r="I2427" s="32">
        <v>2</v>
      </c>
      <c r="J2427" s="38" t="s">
        <v>1324</v>
      </c>
      <c r="K2427" s="32"/>
      <c r="L2427" s="3"/>
      <c r="M2427" s="3"/>
      <c r="O2427" s="1"/>
      <c r="P2427" s="1"/>
      <c r="Q2427" s="1"/>
      <c r="R2427" s="1"/>
    </row>
    <row r="2428" spans="1:18" hidden="1" x14ac:dyDescent="0.2">
      <c r="A2428" s="31" t="s">
        <v>40</v>
      </c>
      <c r="B2428" s="19" t="s">
        <v>1225</v>
      </c>
      <c r="C2428" s="32">
        <v>358936</v>
      </c>
      <c r="D2428" s="33" t="s">
        <v>712</v>
      </c>
      <c r="E2428" s="8" t="s">
        <v>138</v>
      </c>
      <c r="F2428" s="12" t="str">
        <f t="shared" si="71"/>
        <v>Wilson James</v>
      </c>
      <c r="G2428" s="32">
        <v>721</v>
      </c>
      <c r="H2428" s="33" t="s">
        <v>10</v>
      </c>
      <c r="I2428" s="32">
        <v>9</v>
      </c>
      <c r="J2428" s="38" t="s">
        <v>1324</v>
      </c>
      <c r="K2428" s="32"/>
      <c r="L2428" s="3"/>
      <c r="M2428" s="3"/>
      <c r="O2428" s="1"/>
      <c r="P2428" s="1"/>
      <c r="Q2428" s="1"/>
      <c r="R2428" s="1"/>
    </row>
    <row r="2429" spans="1:18" hidden="1" x14ac:dyDescent="0.2">
      <c r="A2429" s="3" t="s">
        <v>53</v>
      </c>
      <c r="B2429" s="3" t="s">
        <v>103</v>
      </c>
      <c r="C2429" s="3"/>
      <c r="D2429" s="3" t="s">
        <v>712</v>
      </c>
      <c r="E2429" s="3" t="s">
        <v>143</v>
      </c>
      <c r="F2429" s="12" t="str">
        <f t="shared" si="71"/>
        <v>Wilson Michael</v>
      </c>
      <c r="G2429" s="3">
        <v>721</v>
      </c>
      <c r="H2429" s="8" t="s">
        <v>10</v>
      </c>
      <c r="I2429" s="3">
        <v>1</v>
      </c>
      <c r="J2429" s="36" t="s">
        <v>55</v>
      </c>
      <c r="K2429" s="3" t="s">
        <v>27</v>
      </c>
      <c r="L2429" s="3"/>
      <c r="M2429" s="3"/>
    </row>
    <row r="2430" spans="1:18" s="1" customFormat="1" hidden="1" x14ac:dyDescent="0.2">
      <c r="A2430" s="3" t="s">
        <v>51</v>
      </c>
      <c r="B2430" s="19" t="s">
        <v>1225</v>
      </c>
      <c r="C2430" s="11"/>
      <c r="D2430" s="12" t="s">
        <v>712</v>
      </c>
      <c r="E2430" s="12" t="s">
        <v>143</v>
      </c>
      <c r="F2430" s="12" t="str">
        <f t="shared" si="71"/>
        <v>Wilson Michael</v>
      </c>
      <c r="G2430" s="3">
        <v>721</v>
      </c>
      <c r="H2430" s="8" t="s">
        <v>10</v>
      </c>
      <c r="I2430" s="13">
        <v>10</v>
      </c>
      <c r="J2430" s="41" t="s">
        <v>81</v>
      </c>
      <c r="K2430" s="3" t="s">
        <v>12</v>
      </c>
      <c r="L2430" s="3"/>
      <c r="M2430" s="3"/>
    </row>
    <row r="2431" spans="1:18" hidden="1" x14ac:dyDescent="0.2">
      <c r="A2431" s="11" t="s">
        <v>7</v>
      </c>
      <c r="B2431" s="1" t="s">
        <v>1225</v>
      </c>
      <c r="C2431" s="1"/>
      <c r="D2431" s="12" t="s">
        <v>712</v>
      </c>
      <c r="E2431" s="12" t="s">
        <v>143</v>
      </c>
      <c r="F2431" s="12" t="str">
        <f t="shared" si="71"/>
        <v>Wilson Michael</v>
      </c>
      <c r="G2431" s="9">
        <v>721</v>
      </c>
      <c r="H2431" s="10" t="s">
        <v>10</v>
      </c>
      <c r="I2431" s="13">
        <v>2</v>
      </c>
      <c r="J2431" s="41" t="s">
        <v>52</v>
      </c>
      <c r="K2431" s="3" t="s">
        <v>12</v>
      </c>
      <c r="L2431" s="3"/>
      <c r="M2431" s="3"/>
    </row>
    <row r="2432" spans="1:18" s="1" customFormat="1" hidden="1" x14ac:dyDescent="0.2">
      <c r="A2432" s="3" t="s">
        <v>25</v>
      </c>
      <c r="B2432" s="3" t="s">
        <v>25</v>
      </c>
      <c r="C2432" s="3"/>
      <c r="D2432" s="3" t="s">
        <v>712</v>
      </c>
      <c r="E2432" s="3" t="s">
        <v>143</v>
      </c>
      <c r="F2432" s="12" t="str">
        <f t="shared" si="71"/>
        <v>Wilson Michael</v>
      </c>
      <c r="G2432" s="3">
        <v>721</v>
      </c>
      <c r="H2432" s="8" t="s">
        <v>10</v>
      </c>
      <c r="I2432" s="3">
        <v>1</v>
      </c>
      <c r="J2432" s="36" t="s">
        <v>68</v>
      </c>
      <c r="K2432" s="3"/>
      <c r="L2432" s="3"/>
      <c r="M2432" s="3"/>
    </row>
    <row r="2433" spans="1:18" hidden="1" x14ac:dyDescent="0.2">
      <c r="A2433" s="19" t="s">
        <v>51</v>
      </c>
      <c r="B2433" s="1" t="s">
        <v>1225</v>
      </c>
      <c r="C2433" s="3"/>
      <c r="D2433" s="3" t="s">
        <v>712</v>
      </c>
      <c r="E2433" s="3" t="s">
        <v>143</v>
      </c>
      <c r="F2433" s="12" t="str">
        <f t="shared" si="71"/>
        <v>Wilson Michael</v>
      </c>
      <c r="G2433" s="3">
        <v>721</v>
      </c>
      <c r="H2433" s="8" t="s">
        <v>10</v>
      </c>
      <c r="I2433" s="3">
        <v>10</v>
      </c>
      <c r="J2433" s="36" t="s">
        <v>68</v>
      </c>
      <c r="K2433" s="3"/>
      <c r="L2433" s="3"/>
      <c r="M2433" s="3"/>
      <c r="O2433" s="1"/>
      <c r="P2433" s="1"/>
      <c r="Q2433" s="1"/>
      <c r="R2433" s="1"/>
    </row>
    <row r="2434" spans="1:18" s="1" customFormat="1" hidden="1" x14ac:dyDescent="0.2">
      <c r="A2434" s="11" t="s">
        <v>7</v>
      </c>
      <c r="B2434" s="1" t="s">
        <v>1225</v>
      </c>
      <c r="D2434" s="12" t="s">
        <v>712</v>
      </c>
      <c r="E2434" s="12" t="s">
        <v>143</v>
      </c>
      <c r="F2434" s="12" t="str">
        <f t="shared" si="71"/>
        <v>Wilson Michael</v>
      </c>
      <c r="G2434" s="3">
        <v>721</v>
      </c>
      <c r="H2434" s="7" t="s">
        <v>10</v>
      </c>
      <c r="I2434" s="13">
        <v>3</v>
      </c>
      <c r="J2434" s="41" t="s">
        <v>68</v>
      </c>
      <c r="K2434" s="3" t="s">
        <v>12</v>
      </c>
      <c r="L2434" s="3"/>
      <c r="M2434" s="3"/>
    </row>
    <row r="2435" spans="1:18" x14ac:dyDescent="0.2">
      <c r="A2435" s="3"/>
      <c r="B2435" s="19" t="s">
        <v>25</v>
      </c>
      <c r="C2435" s="3"/>
      <c r="D2435" s="3" t="s">
        <v>737</v>
      </c>
      <c r="E2435" s="3" t="s">
        <v>263</v>
      </c>
      <c r="F2435" s="12" t="str">
        <f t="shared" si="71"/>
        <v>Warner Peter</v>
      </c>
      <c r="G2435" s="3">
        <v>721</v>
      </c>
      <c r="H2435" s="8" t="s">
        <v>10</v>
      </c>
      <c r="I2435" s="3">
        <v>6</v>
      </c>
      <c r="J2435" s="36" t="s">
        <v>26</v>
      </c>
      <c r="K2435" s="3" t="s">
        <v>27</v>
      </c>
      <c r="L2435" s="3"/>
      <c r="M2435" s="3"/>
      <c r="O2435" s="1"/>
      <c r="P2435" s="1"/>
      <c r="Q2435" s="1"/>
      <c r="R2435" s="1"/>
    </row>
    <row r="2436" spans="1:18" hidden="1" x14ac:dyDescent="0.2">
      <c r="A2436" s="3" t="s">
        <v>758</v>
      </c>
      <c r="B2436" s="19" t="s">
        <v>14</v>
      </c>
      <c r="C2436" s="9">
        <v>602637</v>
      </c>
      <c r="D2436" s="10" t="s">
        <v>757</v>
      </c>
      <c r="E2436" s="10" t="s">
        <v>138</v>
      </c>
      <c r="F2436" s="12" t="str">
        <f t="shared" ref="F2436:F2437" si="72">D2436&amp;" "&amp;E2436</f>
        <v>Wood James</v>
      </c>
      <c r="G2436" s="9">
        <v>721</v>
      </c>
      <c r="H2436" s="10" t="s">
        <v>10</v>
      </c>
      <c r="I2436" s="8">
        <v>1</v>
      </c>
      <c r="J2436" s="36" t="s">
        <v>30</v>
      </c>
      <c r="K2436" s="3"/>
      <c r="L2436" s="3"/>
      <c r="M2436" s="3"/>
    </row>
    <row r="2437" spans="1:18" hidden="1" x14ac:dyDescent="0.2">
      <c r="A2437" s="16" t="s">
        <v>102</v>
      </c>
      <c r="B2437" s="3" t="s">
        <v>103</v>
      </c>
      <c r="C2437" s="9">
        <v>602637</v>
      </c>
      <c r="D2437" s="10" t="s">
        <v>757</v>
      </c>
      <c r="E2437" s="10" t="s">
        <v>138</v>
      </c>
      <c r="F2437" s="12" t="str">
        <f t="shared" si="72"/>
        <v>Wood James</v>
      </c>
      <c r="G2437" s="3">
        <v>721</v>
      </c>
      <c r="H2437" s="8" t="s">
        <v>10</v>
      </c>
      <c r="I2437" s="8">
        <v>1</v>
      </c>
      <c r="J2437" s="36" t="s">
        <v>30</v>
      </c>
      <c r="K2437" s="3"/>
      <c r="L2437" s="3"/>
      <c r="M2437" s="3"/>
    </row>
    <row r="2438" spans="1:18" hidden="1" x14ac:dyDescent="0.2">
      <c r="A2438" s="3"/>
      <c r="B2438" s="3" t="s">
        <v>25</v>
      </c>
      <c r="C2438" s="9">
        <v>602637</v>
      </c>
      <c r="D2438" s="10" t="s">
        <v>757</v>
      </c>
      <c r="E2438" s="10" t="s">
        <v>138</v>
      </c>
      <c r="F2438" s="12" t="str">
        <f t="shared" ref="F2438:F2469" si="73">D2438&amp;" "&amp;E2438</f>
        <v>Wood James</v>
      </c>
      <c r="G2438" s="3">
        <v>721</v>
      </c>
      <c r="H2438" s="8" t="s">
        <v>10</v>
      </c>
      <c r="I2438" s="3">
        <v>1</v>
      </c>
      <c r="J2438" s="36" t="s">
        <v>105</v>
      </c>
      <c r="K2438" s="3"/>
      <c r="L2438" s="3"/>
      <c r="M2438" s="3"/>
    </row>
    <row r="2439" spans="1:18" s="1" customFormat="1" hidden="1" x14ac:dyDescent="0.2">
      <c r="A2439" s="3" t="s">
        <v>38</v>
      </c>
      <c r="B2439" s="19" t="s">
        <v>39</v>
      </c>
      <c r="C2439" s="3">
        <v>602637</v>
      </c>
      <c r="D2439" s="8" t="s">
        <v>757</v>
      </c>
      <c r="E2439" s="8" t="s">
        <v>138</v>
      </c>
      <c r="F2439" s="12" t="str">
        <f t="shared" si="73"/>
        <v>Wood James</v>
      </c>
      <c r="G2439" s="3">
        <v>721</v>
      </c>
      <c r="H2439" s="8" t="s">
        <v>10</v>
      </c>
      <c r="I2439" s="3">
        <v>1</v>
      </c>
      <c r="J2439" s="36" t="s">
        <v>28</v>
      </c>
      <c r="K2439" s="3"/>
      <c r="L2439" s="3"/>
      <c r="M2439" s="3"/>
    </row>
    <row r="2440" spans="1:18" hidden="1" x14ac:dyDescent="0.2">
      <c r="A2440" s="3" t="s">
        <v>45</v>
      </c>
      <c r="B2440" s="19" t="s">
        <v>104</v>
      </c>
      <c r="C2440" s="3">
        <v>602637</v>
      </c>
      <c r="D2440" s="8" t="s">
        <v>757</v>
      </c>
      <c r="E2440" s="8" t="s">
        <v>138</v>
      </c>
      <c r="F2440" s="12" t="str">
        <f t="shared" si="73"/>
        <v>Wood James</v>
      </c>
      <c r="G2440" s="3">
        <v>721</v>
      </c>
      <c r="H2440" s="8" t="s">
        <v>10</v>
      </c>
      <c r="I2440" s="3">
        <v>1</v>
      </c>
      <c r="J2440" s="36" t="s">
        <v>28</v>
      </c>
      <c r="K2440" s="3"/>
      <c r="L2440" s="3"/>
      <c r="M2440" s="3"/>
    </row>
    <row r="2441" spans="1:18" s="1" customFormat="1" hidden="1" x14ac:dyDescent="0.2">
      <c r="A2441" s="3" t="s">
        <v>40</v>
      </c>
      <c r="B2441" s="19" t="s">
        <v>1225</v>
      </c>
      <c r="C2441" s="3">
        <v>602637</v>
      </c>
      <c r="D2441" s="8" t="s">
        <v>757</v>
      </c>
      <c r="E2441" s="8" t="s">
        <v>138</v>
      </c>
      <c r="F2441" s="12" t="str">
        <f t="shared" si="73"/>
        <v>Wood James</v>
      </c>
      <c r="G2441" s="3">
        <v>721</v>
      </c>
      <c r="H2441" s="8" t="s">
        <v>10</v>
      </c>
      <c r="I2441" s="3">
        <v>7</v>
      </c>
      <c r="J2441" s="36" t="s">
        <v>28</v>
      </c>
      <c r="K2441" s="3"/>
      <c r="L2441" s="3"/>
      <c r="M2441" s="3"/>
    </row>
    <row r="2442" spans="1:18" hidden="1" x14ac:dyDescent="0.2">
      <c r="A2442" s="3" t="s">
        <v>38</v>
      </c>
      <c r="B2442" s="19" t="s">
        <v>39</v>
      </c>
      <c r="C2442" s="3">
        <v>602637</v>
      </c>
      <c r="D2442" s="8" t="s">
        <v>757</v>
      </c>
      <c r="E2442" s="8" t="s">
        <v>138</v>
      </c>
      <c r="F2442" s="12" t="str">
        <f t="shared" si="73"/>
        <v>Wood James</v>
      </c>
      <c r="G2442" s="3">
        <v>721</v>
      </c>
      <c r="H2442" s="8" t="s">
        <v>10</v>
      </c>
      <c r="I2442" s="3">
        <v>2</v>
      </c>
      <c r="J2442" s="36" t="s">
        <v>34</v>
      </c>
      <c r="K2442" s="3"/>
      <c r="L2442" s="1"/>
      <c r="M2442" s="1"/>
    </row>
    <row r="2443" spans="1:18" hidden="1" x14ac:dyDescent="0.2">
      <c r="A2443" s="3" t="s">
        <v>36</v>
      </c>
      <c r="B2443" s="3" t="s">
        <v>103</v>
      </c>
      <c r="C2443" s="3">
        <v>602637</v>
      </c>
      <c r="D2443" s="8" t="s">
        <v>757</v>
      </c>
      <c r="E2443" s="8" t="s">
        <v>138</v>
      </c>
      <c r="F2443" s="12" t="str">
        <f t="shared" si="73"/>
        <v>Wood James</v>
      </c>
      <c r="G2443" s="3">
        <v>721</v>
      </c>
      <c r="H2443" s="8" t="s">
        <v>10</v>
      </c>
      <c r="I2443" s="3">
        <v>7</v>
      </c>
      <c r="J2443" s="36" t="s">
        <v>34</v>
      </c>
      <c r="K2443" s="3"/>
      <c r="L2443" s="3"/>
      <c r="M2443" s="3"/>
    </row>
    <row r="2444" spans="1:18" s="1" customFormat="1" hidden="1" x14ac:dyDescent="0.2">
      <c r="A2444" s="3" t="s">
        <v>31</v>
      </c>
      <c r="B2444" s="19" t="s">
        <v>1225</v>
      </c>
      <c r="C2444" s="3">
        <v>602637</v>
      </c>
      <c r="D2444" s="8" t="s">
        <v>757</v>
      </c>
      <c r="E2444" s="8" t="s">
        <v>138</v>
      </c>
      <c r="F2444" s="12" t="str">
        <f t="shared" si="73"/>
        <v>Wood James</v>
      </c>
      <c r="G2444" s="3">
        <v>721</v>
      </c>
      <c r="H2444" s="8" t="s">
        <v>10</v>
      </c>
      <c r="I2444" s="3">
        <v>6</v>
      </c>
      <c r="J2444" s="36" t="s">
        <v>34</v>
      </c>
      <c r="K2444" s="3"/>
      <c r="L2444" s="3"/>
      <c r="M2444" s="3"/>
    </row>
    <row r="2445" spans="1:18" hidden="1" x14ac:dyDescent="0.2">
      <c r="A2445" s="3" t="s">
        <v>38</v>
      </c>
      <c r="B2445" s="19" t="s">
        <v>39</v>
      </c>
      <c r="C2445" s="3">
        <v>602637</v>
      </c>
      <c r="D2445" s="8" t="s">
        <v>757</v>
      </c>
      <c r="E2445" s="8" t="s">
        <v>138</v>
      </c>
      <c r="F2445" s="12" t="str">
        <f t="shared" si="73"/>
        <v>Wood James</v>
      </c>
      <c r="G2445" s="3">
        <v>721</v>
      </c>
      <c r="H2445" s="8" t="s">
        <v>10</v>
      </c>
      <c r="I2445" s="3">
        <v>3</v>
      </c>
      <c r="J2445" s="36" t="s">
        <v>35</v>
      </c>
      <c r="K2445" s="3"/>
      <c r="L2445" s="15"/>
      <c r="M2445" s="3"/>
    </row>
    <row r="2446" spans="1:18" hidden="1" x14ac:dyDescent="0.2">
      <c r="A2446" s="3" t="s">
        <v>19</v>
      </c>
      <c r="B2446" s="19" t="s">
        <v>14</v>
      </c>
      <c r="C2446" s="3">
        <v>602637</v>
      </c>
      <c r="D2446" s="8" t="s">
        <v>757</v>
      </c>
      <c r="E2446" s="8" t="s">
        <v>138</v>
      </c>
      <c r="F2446" s="12" t="str">
        <f t="shared" si="73"/>
        <v>Wood James</v>
      </c>
      <c r="G2446" s="3">
        <v>721</v>
      </c>
      <c r="H2446" s="8" t="s">
        <v>10</v>
      </c>
      <c r="I2446" s="3">
        <v>1</v>
      </c>
      <c r="J2446" s="36" t="s">
        <v>35</v>
      </c>
      <c r="K2446" s="3"/>
      <c r="L2446" s="3"/>
      <c r="M2446" s="3"/>
    </row>
    <row r="2447" spans="1:18" hidden="1" x14ac:dyDescent="0.2">
      <c r="A2447" s="3" t="s">
        <v>36</v>
      </c>
      <c r="B2447" s="3" t="s">
        <v>103</v>
      </c>
      <c r="C2447" s="3">
        <v>602637</v>
      </c>
      <c r="D2447" s="8" t="s">
        <v>757</v>
      </c>
      <c r="E2447" s="8" t="s">
        <v>138</v>
      </c>
      <c r="F2447" s="12" t="str">
        <f t="shared" si="73"/>
        <v>Wood James</v>
      </c>
      <c r="G2447" s="3">
        <v>721</v>
      </c>
      <c r="H2447" s="8" t="s">
        <v>10</v>
      </c>
      <c r="I2447" s="3">
        <v>10</v>
      </c>
      <c r="J2447" s="36" t="s">
        <v>35</v>
      </c>
      <c r="K2447" s="3"/>
      <c r="L2447" s="3"/>
      <c r="M2447" s="3"/>
    </row>
    <row r="2448" spans="1:18" hidden="1" x14ac:dyDescent="0.2">
      <c r="A2448" s="3" t="s">
        <v>31</v>
      </c>
      <c r="B2448" s="19" t="s">
        <v>1225</v>
      </c>
      <c r="C2448" s="3">
        <v>602637</v>
      </c>
      <c r="D2448" s="8" t="s">
        <v>757</v>
      </c>
      <c r="E2448" s="8" t="s">
        <v>138</v>
      </c>
      <c r="F2448" s="12" t="str">
        <f t="shared" si="73"/>
        <v>Wood James</v>
      </c>
      <c r="G2448" s="3">
        <v>721</v>
      </c>
      <c r="H2448" s="8" t="s">
        <v>10</v>
      </c>
      <c r="I2448" s="3">
        <v>1</v>
      </c>
      <c r="J2448" s="36" t="s">
        <v>35</v>
      </c>
      <c r="K2448" s="3"/>
      <c r="L2448" s="3"/>
      <c r="M2448" s="3"/>
    </row>
    <row r="2449" spans="1:13" hidden="1" x14ac:dyDescent="0.2">
      <c r="A2449" s="3" t="s">
        <v>13</v>
      </c>
      <c r="B2449" s="19" t="s">
        <v>14</v>
      </c>
      <c r="C2449" s="9">
        <v>602637</v>
      </c>
      <c r="D2449" s="10" t="s">
        <v>757</v>
      </c>
      <c r="E2449" s="10" t="s">
        <v>138</v>
      </c>
      <c r="F2449" s="12" t="str">
        <f t="shared" si="73"/>
        <v>Wood James</v>
      </c>
      <c r="G2449" s="9">
        <v>721</v>
      </c>
      <c r="H2449" s="10" t="s">
        <v>10</v>
      </c>
      <c r="I2449" s="9">
        <v>0</v>
      </c>
      <c r="J2449" s="37" t="s">
        <v>18</v>
      </c>
      <c r="K2449" s="3"/>
      <c r="L2449" s="3"/>
      <c r="M2449" s="3"/>
    </row>
    <row r="2450" spans="1:13" hidden="1" x14ac:dyDescent="0.2">
      <c r="A2450" s="3" t="s">
        <v>101</v>
      </c>
      <c r="B2450" s="3" t="s">
        <v>103</v>
      </c>
      <c r="C2450" s="9">
        <v>602637</v>
      </c>
      <c r="D2450" s="10" t="s">
        <v>757</v>
      </c>
      <c r="E2450" s="10" t="s">
        <v>138</v>
      </c>
      <c r="F2450" s="12" t="str">
        <f t="shared" si="73"/>
        <v>Wood James</v>
      </c>
      <c r="G2450" s="3">
        <v>721</v>
      </c>
      <c r="H2450" s="8" t="s">
        <v>10</v>
      </c>
      <c r="I2450" s="9">
        <v>10</v>
      </c>
      <c r="J2450" s="37" t="s">
        <v>18</v>
      </c>
      <c r="K2450" s="3"/>
      <c r="L2450" s="3"/>
      <c r="M2450" s="3"/>
    </row>
    <row r="2451" spans="1:13" hidden="1" x14ac:dyDescent="0.2">
      <c r="A2451" s="3" t="s">
        <v>31</v>
      </c>
      <c r="B2451" s="19" t="s">
        <v>1225</v>
      </c>
      <c r="C2451" s="6">
        <v>602637</v>
      </c>
      <c r="D2451" s="7" t="s">
        <v>757</v>
      </c>
      <c r="E2451" s="7" t="s">
        <v>138</v>
      </c>
      <c r="F2451" s="12" t="str">
        <f t="shared" si="73"/>
        <v>Wood James</v>
      </c>
      <c r="G2451" s="3">
        <v>721</v>
      </c>
      <c r="H2451" s="8" t="s">
        <v>10</v>
      </c>
      <c r="I2451" s="6">
        <v>2</v>
      </c>
      <c r="J2451" s="37" t="s">
        <v>18</v>
      </c>
      <c r="K2451" s="3"/>
      <c r="L2451" s="3"/>
      <c r="M2451" s="3"/>
    </row>
    <row r="2452" spans="1:13" hidden="1" x14ac:dyDescent="0.2">
      <c r="A2452" s="1" t="s">
        <v>60</v>
      </c>
      <c r="B2452" s="3" t="s">
        <v>103</v>
      </c>
      <c r="C2452" s="9">
        <v>602637</v>
      </c>
      <c r="D2452" s="10" t="s">
        <v>757</v>
      </c>
      <c r="E2452" s="10" t="s">
        <v>138</v>
      </c>
      <c r="F2452" s="12" t="str">
        <f t="shared" si="73"/>
        <v>Wood James</v>
      </c>
      <c r="G2452" s="3">
        <v>721</v>
      </c>
      <c r="H2452" s="8" t="s">
        <v>10</v>
      </c>
      <c r="I2452" s="1">
        <v>1</v>
      </c>
      <c r="J2452" s="40" t="s">
        <v>62</v>
      </c>
      <c r="K2452" s="1"/>
      <c r="L2452" s="3"/>
      <c r="M2452" s="3"/>
    </row>
    <row r="2453" spans="1:13" s="1" customFormat="1" hidden="1" x14ac:dyDescent="0.2">
      <c r="A2453" s="1" t="s">
        <v>31</v>
      </c>
      <c r="B2453" s="19" t="s">
        <v>1225</v>
      </c>
      <c r="C2453" s="9">
        <v>602637</v>
      </c>
      <c r="D2453" s="10" t="s">
        <v>757</v>
      </c>
      <c r="E2453" s="10" t="s">
        <v>138</v>
      </c>
      <c r="F2453" s="12" t="str">
        <f t="shared" si="73"/>
        <v>Wood James</v>
      </c>
      <c r="G2453" s="3">
        <v>721</v>
      </c>
      <c r="H2453" s="8" t="s">
        <v>10</v>
      </c>
      <c r="I2453" s="1">
        <v>2</v>
      </c>
      <c r="J2453" s="40" t="s">
        <v>62</v>
      </c>
      <c r="M2453" s="3"/>
    </row>
    <row r="2454" spans="1:13" hidden="1" x14ac:dyDescent="0.2">
      <c r="A2454" s="3" t="s">
        <v>19</v>
      </c>
      <c r="B2454" s="19" t="s">
        <v>14</v>
      </c>
      <c r="C2454" s="3">
        <v>602635</v>
      </c>
      <c r="D2454" s="8" t="s">
        <v>757</v>
      </c>
      <c r="E2454" s="8" t="s">
        <v>195</v>
      </c>
      <c r="F2454" s="12" t="str">
        <f t="shared" si="73"/>
        <v>Wood John</v>
      </c>
      <c r="G2454" s="3">
        <v>721</v>
      </c>
      <c r="H2454" s="8" t="s">
        <v>10</v>
      </c>
      <c r="I2454" s="3">
        <v>3</v>
      </c>
      <c r="J2454" s="36" t="s">
        <v>28</v>
      </c>
      <c r="K2454" s="3"/>
      <c r="L2454" s="3"/>
      <c r="M2454" s="3"/>
    </row>
    <row r="2455" spans="1:13" s="1" customFormat="1" hidden="1" x14ac:dyDescent="0.2">
      <c r="A2455" s="3"/>
      <c r="B2455" s="22" t="s">
        <v>104</v>
      </c>
      <c r="C2455" s="3">
        <v>572789</v>
      </c>
      <c r="D2455" s="3" t="s">
        <v>759</v>
      </c>
      <c r="E2455" s="3" t="s">
        <v>514</v>
      </c>
      <c r="F2455" s="12" t="str">
        <f t="shared" si="73"/>
        <v>Woods Graham</v>
      </c>
      <c r="G2455" s="3">
        <v>721</v>
      </c>
      <c r="H2455" s="8" t="s">
        <v>10</v>
      </c>
      <c r="I2455" s="3">
        <v>1</v>
      </c>
      <c r="J2455" s="36" t="s">
        <v>105</v>
      </c>
      <c r="K2455" s="3"/>
      <c r="L2455" s="3"/>
    </row>
    <row r="2456" spans="1:13" s="1" customFormat="1" hidden="1" x14ac:dyDescent="0.2">
      <c r="A2456" s="3" t="s">
        <v>114</v>
      </c>
      <c r="B2456" s="19" t="s">
        <v>115</v>
      </c>
      <c r="C2456" s="3">
        <v>572789</v>
      </c>
      <c r="D2456" s="3" t="s">
        <v>759</v>
      </c>
      <c r="E2456" s="3" t="s">
        <v>514</v>
      </c>
      <c r="F2456" s="12" t="str">
        <f t="shared" si="73"/>
        <v>Woods Graham</v>
      </c>
      <c r="G2456" s="3">
        <v>721</v>
      </c>
      <c r="H2456" s="8" t="s">
        <v>10</v>
      </c>
      <c r="I2456" s="3">
        <v>2</v>
      </c>
      <c r="J2456" s="36" t="s">
        <v>28</v>
      </c>
      <c r="K2456" s="3"/>
      <c r="L2456" s="3"/>
      <c r="M2456" s="3"/>
    </row>
    <row r="2457" spans="1:13" hidden="1" x14ac:dyDescent="0.2">
      <c r="A2457" s="3" t="s">
        <v>114</v>
      </c>
      <c r="B2457" s="19" t="s">
        <v>128</v>
      </c>
      <c r="C2457" s="3">
        <v>572789</v>
      </c>
      <c r="D2457" s="8" t="s">
        <v>759</v>
      </c>
      <c r="E2457" s="8" t="s">
        <v>514</v>
      </c>
      <c r="F2457" s="12" t="str">
        <f t="shared" si="73"/>
        <v>Woods Graham</v>
      </c>
      <c r="G2457" s="3">
        <v>721</v>
      </c>
      <c r="H2457" s="7" t="s">
        <v>10</v>
      </c>
      <c r="I2457" s="3">
        <v>8</v>
      </c>
      <c r="J2457" s="36" t="s">
        <v>34</v>
      </c>
      <c r="K2457" s="3"/>
      <c r="L2457" s="3"/>
      <c r="M2457" s="3"/>
    </row>
    <row r="2458" spans="1:13" hidden="1" x14ac:dyDescent="0.2">
      <c r="A2458" s="3" t="s">
        <v>114</v>
      </c>
      <c r="B2458" s="19" t="s">
        <v>166</v>
      </c>
      <c r="C2458" s="3">
        <v>572789</v>
      </c>
      <c r="D2458" s="8" t="s">
        <v>759</v>
      </c>
      <c r="E2458" s="8" t="s">
        <v>514</v>
      </c>
      <c r="F2458" s="12" t="str">
        <f t="shared" si="73"/>
        <v>Woods Graham</v>
      </c>
      <c r="G2458" s="9">
        <v>721</v>
      </c>
      <c r="H2458" s="10" t="s">
        <v>10</v>
      </c>
      <c r="I2458" s="3">
        <v>7</v>
      </c>
      <c r="J2458" s="36" t="s">
        <v>35</v>
      </c>
      <c r="K2458" s="3"/>
      <c r="L2458" s="3"/>
      <c r="M2458" s="3"/>
    </row>
    <row r="2459" spans="1:13" hidden="1" x14ac:dyDescent="0.2">
      <c r="A2459" s="3" t="s">
        <v>114</v>
      </c>
      <c r="B2459" s="19" t="s">
        <v>128</v>
      </c>
      <c r="C2459" s="3">
        <v>572789</v>
      </c>
      <c r="D2459" s="8" t="s">
        <v>759</v>
      </c>
      <c r="E2459" s="8" t="s">
        <v>514</v>
      </c>
      <c r="F2459" s="12" t="str">
        <f t="shared" si="73"/>
        <v>Woods Graham</v>
      </c>
      <c r="G2459" s="3">
        <v>721</v>
      </c>
      <c r="H2459" s="8" t="s">
        <v>10</v>
      </c>
      <c r="I2459" s="3">
        <v>5</v>
      </c>
      <c r="J2459" s="36" t="s">
        <v>18</v>
      </c>
      <c r="K2459" s="3"/>
      <c r="L2459" s="3"/>
      <c r="M2459" s="3"/>
    </row>
    <row r="2460" spans="1:13" hidden="1" x14ac:dyDescent="0.2">
      <c r="A2460" s="3" t="s">
        <v>114</v>
      </c>
      <c r="B2460" s="19" t="s">
        <v>128</v>
      </c>
      <c r="C2460" s="3">
        <v>572789</v>
      </c>
      <c r="D2460" s="8" t="s">
        <v>759</v>
      </c>
      <c r="E2460" s="8" t="s">
        <v>514</v>
      </c>
      <c r="F2460" s="12" t="str">
        <f t="shared" si="73"/>
        <v>Woods Graham</v>
      </c>
      <c r="G2460" s="6">
        <v>721</v>
      </c>
      <c r="H2460" s="7" t="s">
        <v>10</v>
      </c>
      <c r="I2460" s="3">
        <v>6</v>
      </c>
      <c r="J2460" s="36" t="s">
        <v>17</v>
      </c>
      <c r="K2460" s="3"/>
      <c r="L2460" s="1"/>
      <c r="M2460" s="3"/>
    </row>
    <row r="2461" spans="1:13" hidden="1" x14ac:dyDescent="0.2">
      <c r="A2461" s="1" t="s">
        <v>114</v>
      </c>
      <c r="B2461" s="4" t="s">
        <v>128</v>
      </c>
      <c r="C2461" s="3">
        <v>572789</v>
      </c>
      <c r="D2461" s="2" t="s">
        <v>759</v>
      </c>
      <c r="E2461" s="3" t="s">
        <v>514</v>
      </c>
      <c r="F2461" s="12" t="str">
        <f t="shared" si="73"/>
        <v>Woods Graham</v>
      </c>
      <c r="G2461" s="3">
        <v>721</v>
      </c>
      <c r="H2461" s="7" t="s">
        <v>10</v>
      </c>
      <c r="I2461" s="1">
        <v>5</v>
      </c>
      <c r="J2461" s="40" t="s">
        <v>62</v>
      </c>
      <c r="K2461" s="1"/>
      <c r="L2461" s="1"/>
      <c r="M2461" s="3"/>
    </row>
    <row r="2462" spans="1:13" s="1" customFormat="1" hidden="1" x14ac:dyDescent="0.2">
      <c r="A2462" s="3"/>
      <c r="B2462" s="19" t="s">
        <v>1225</v>
      </c>
      <c r="C2462" s="3">
        <v>616463</v>
      </c>
      <c r="D2462" s="12" t="s">
        <v>759</v>
      </c>
      <c r="E2462" s="12" t="s">
        <v>138</v>
      </c>
      <c r="F2462" s="12" t="str">
        <f t="shared" si="73"/>
        <v>Woods James</v>
      </c>
      <c r="G2462" s="3">
        <v>721</v>
      </c>
      <c r="H2462" s="8" t="s">
        <v>10</v>
      </c>
      <c r="I2462" s="13">
        <v>2</v>
      </c>
      <c r="J2462" s="41" t="s">
        <v>22</v>
      </c>
      <c r="K2462" s="3" t="s">
        <v>12</v>
      </c>
      <c r="L2462" s="3"/>
      <c r="M2462" s="3"/>
    </row>
    <row r="2463" spans="1:13" s="1" customFormat="1" hidden="1" x14ac:dyDescent="0.2">
      <c r="A2463" s="5"/>
      <c r="B2463" s="19" t="s">
        <v>1225</v>
      </c>
      <c r="C2463" s="3">
        <v>616463</v>
      </c>
      <c r="D2463" s="12" t="s">
        <v>759</v>
      </c>
      <c r="E2463" s="12" t="s">
        <v>138</v>
      </c>
      <c r="F2463" s="12" t="str">
        <f t="shared" si="73"/>
        <v>Woods James</v>
      </c>
      <c r="G2463" s="3">
        <v>721</v>
      </c>
      <c r="H2463" s="8" t="s">
        <v>10</v>
      </c>
      <c r="I2463" s="13">
        <v>4</v>
      </c>
      <c r="J2463" s="41" t="s">
        <v>30</v>
      </c>
      <c r="K2463" s="3" t="s">
        <v>12</v>
      </c>
      <c r="L2463" s="3"/>
      <c r="M2463" s="3"/>
    </row>
    <row r="2464" spans="1:13" hidden="1" x14ac:dyDescent="0.2">
      <c r="A2464" s="3"/>
      <c r="B2464" s="3" t="s">
        <v>103</v>
      </c>
      <c r="C2464" s="9">
        <v>616463</v>
      </c>
      <c r="D2464" s="10" t="s">
        <v>759</v>
      </c>
      <c r="E2464" s="10" t="s">
        <v>138</v>
      </c>
      <c r="F2464" s="12" t="str">
        <f t="shared" si="73"/>
        <v>Woods James</v>
      </c>
      <c r="G2464" s="3">
        <v>721</v>
      </c>
      <c r="H2464" s="8" t="s">
        <v>10</v>
      </c>
      <c r="I2464" s="3">
        <v>2</v>
      </c>
      <c r="J2464" s="36" t="s">
        <v>105</v>
      </c>
      <c r="K2464" s="3"/>
      <c r="L2464" s="1"/>
      <c r="M2464" s="3"/>
    </row>
    <row r="2465" spans="1:13" hidden="1" x14ac:dyDescent="0.2">
      <c r="A2465" s="3" t="s">
        <v>40</v>
      </c>
      <c r="B2465" s="19" t="s">
        <v>1225</v>
      </c>
      <c r="C2465" s="3">
        <v>616463</v>
      </c>
      <c r="D2465" s="8" t="s">
        <v>759</v>
      </c>
      <c r="E2465" s="8" t="s">
        <v>138</v>
      </c>
      <c r="F2465" s="12" t="str">
        <f t="shared" si="73"/>
        <v>Woods James</v>
      </c>
      <c r="G2465" s="3">
        <v>721</v>
      </c>
      <c r="H2465" s="8" t="s">
        <v>10</v>
      </c>
      <c r="I2465" s="3">
        <v>1</v>
      </c>
      <c r="J2465" s="36" t="s">
        <v>28</v>
      </c>
      <c r="K2465" s="3"/>
      <c r="L2465" s="3"/>
      <c r="M2465" s="3"/>
    </row>
    <row r="2466" spans="1:13" hidden="1" x14ac:dyDescent="0.2">
      <c r="A2466" s="3" t="s">
        <v>19</v>
      </c>
      <c r="B2466" s="19" t="s">
        <v>14</v>
      </c>
      <c r="C2466" s="3">
        <v>616463</v>
      </c>
      <c r="D2466" s="8" t="s">
        <v>759</v>
      </c>
      <c r="E2466" s="8" t="s">
        <v>138</v>
      </c>
      <c r="F2466" s="12" t="str">
        <f t="shared" si="73"/>
        <v>Woods James</v>
      </c>
      <c r="G2466" s="3">
        <v>721</v>
      </c>
      <c r="H2466" s="8" t="s">
        <v>10</v>
      </c>
      <c r="I2466" s="3">
        <v>2</v>
      </c>
      <c r="J2466" s="36" t="s">
        <v>34</v>
      </c>
      <c r="K2466" s="3"/>
      <c r="L2466" s="3"/>
      <c r="M2466" s="3"/>
    </row>
    <row r="2467" spans="1:13" hidden="1" x14ac:dyDescent="0.2">
      <c r="A2467" s="3" t="s">
        <v>45</v>
      </c>
      <c r="B2467" s="19" t="s">
        <v>104</v>
      </c>
      <c r="C2467" s="3">
        <v>616463</v>
      </c>
      <c r="D2467" s="8" t="s">
        <v>759</v>
      </c>
      <c r="E2467" s="8" t="s">
        <v>138</v>
      </c>
      <c r="F2467" s="12" t="str">
        <f t="shared" si="73"/>
        <v>Woods James</v>
      </c>
      <c r="G2467" s="3">
        <v>721</v>
      </c>
      <c r="H2467" s="8" t="s">
        <v>10</v>
      </c>
      <c r="I2467" s="3">
        <v>12</v>
      </c>
      <c r="J2467" s="36" t="s">
        <v>35</v>
      </c>
      <c r="K2467" s="3"/>
      <c r="L2467" s="3"/>
      <c r="M2467" s="3"/>
    </row>
    <row r="2468" spans="1:13" hidden="1" x14ac:dyDescent="0.2">
      <c r="A2468" s="3" t="s">
        <v>36</v>
      </c>
      <c r="B2468" s="3" t="s">
        <v>103</v>
      </c>
      <c r="C2468" s="3">
        <v>616463</v>
      </c>
      <c r="D2468" s="8" t="s">
        <v>759</v>
      </c>
      <c r="E2468" s="8" t="s">
        <v>138</v>
      </c>
      <c r="F2468" s="12" t="str">
        <f t="shared" si="73"/>
        <v>Woods James</v>
      </c>
      <c r="G2468" s="9">
        <v>721</v>
      </c>
      <c r="H2468" s="10" t="s">
        <v>10</v>
      </c>
      <c r="I2468" s="3">
        <v>1</v>
      </c>
      <c r="J2468" s="36" t="s">
        <v>35</v>
      </c>
      <c r="K2468" s="3"/>
      <c r="L2468" s="3"/>
      <c r="M2468" s="3"/>
    </row>
    <row r="2469" spans="1:13" hidden="1" x14ac:dyDescent="0.2">
      <c r="A2469" s="3" t="s">
        <v>13</v>
      </c>
      <c r="B2469" s="19" t="s">
        <v>14</v>
      </c>
      <c r="C2469" s="9">
        <v>616463</v>
      </c>
      <c r="D2469" s="10" t="s">
        <v>759</v>
      </c>
      <c r="E2469" s="10" t="s">
        <v>138</v>
      </c>
      <c r="F2469" s="12" t="str">
        <f t="shared" si="73"/>
        <v>Woods James</v>
      </c>
      <c r="G2469" s="3">
        <v>721</v>
      </c>
      <c r="H2469" s="8" t="s">
        <v>10</v>
      </c>
      <c r="I2469" s="9">
        <v>1</v>
      </c>
      <c r="J2469" s="37" t="s">
        <v>18</v>
      </c>
      <c r="K2469" s="3"/>
      <c r="L2469" s="3"/>
      <c r="M2469" s="3"/>
    </row>
    <row r="2470" spans="1:13" hidden="1" x14ac:dyDescent="0.2">
      <c r="A2470" s="3" t="s">
        <v>56</v>
      </c>
      <c r="B2470" s="19" t="s">
        <v>104</v>
      </c>
      <c r="C2470" s="9">
        <v>616463</v>
      </c>
      <c r="D2470" s="10" t="s">
        <v>759</v>
      </c>
      <c r="E2470" s="10" t="s">
        <v>138</v>
      </c>
      <c r="F2470" s="12" t="str">
        <f t="shared" ref="F2470:F2477" si="74">D2470&amp;" "&amp;E2470</f>
        <v>Woods James</v>
      </c>
      <c r="G2470" s="3">
        <v>721</v>
      </c>
      <c r="H2470" s="8" t="s">
        <v>10</v>
      </c>
      <c r="I2470" s="9">
        <v>13</v>
      </c>
      <c r="J2470" s="37" t="s">
        <v>18</v>
      </c>
      <c r="K2470" s="3"/>
      <c r="L2470" s="3"/>
      <c r="M2470" s="3"/>
    </row>
    <row r="2471" spans="1:13" hidden="1" x14ac:dyDescent="0.2">
      <c r="A2471" s="3" t="s">
        <v>38</v>
      </c>
      <c r="B2471" s="19" t="s">
        <v>39</v>
      </c>
      <c r="C2471" s="3">
        <v>616463</v>
      </c>
      <c r="D2471" s="8" t="s">
        <v>759</v>
      </c>
      <c r="E2471" s="8" t="s">
        <v>138</v>
      </c>
      <c r="F2471" s="12" t="str">
        <f t="shared" si="74"/>
        <v>Woods James</v>
      </c>
      <c r="G2471" s="3">
        <v>721</v>
      </c>
      <c r="H2471" s="8" t="s">
        <v>10</v>
      </c>
      <c r="I2471" s="3">
        <v>4</v>
      </c>
      <c r="J2471" s="36" t="s">
        <v>17</v>
      </c>
      <c r="K2471" s="3"/>
      <c r="L2471" s="3"/>
      <c r="M2471" s="3"/>
    </row>
    <row r="2472" spans="1:13" s="1" customFormat="1" hidden="1" x14ac:dyDescent="0.2">
      <c r="A2472" s="3" t="s">
        <v>60</v>
      </c>
      <c r="B2472" s="3" t="s">
        <v>103</v>
      </c>
      <c r="C2472" s="6">
        <v>616463</v>
      </c>
      <c r="D2472" s="7" t="s">
        <v>759</v>
      </c>
      <c r="E2472" s="7" t="s">
        <v>138</v>
      </c>
      <c r="F2472" s="12" t="str">
        <f t="shared" si="74"/>
        <v>Woods James</v>
      </c>
      <c r="G2472" s="3">
        <v>721</v>
      </c>
      <c r="H2472" s="8" t="s">
        <v>10</v>
      </c>
      <c r="I2472" s="6">
        <v>8</v>
      </c>
      <c r="J2472" s="36" t="s">
        <v>17</v>
      </c>
      <c r="K2472" s="3"/>
      <c r="L2472" s="15"/>
      <c r="M2472" s="3"/>
    </row>
    <row r="2473" spans="1:13" hidden="1" x14ac:dyDescent="0.2">
      <c r="A2473" s="3" t="s">
        <v>31</v>
      </c>
      <c r="B2473" s="19" t="s">
        <v>1225</v>
      </c>
      <c r="C2473" s="6">
        <v>616463</v>
      </c>
      <c r="D2473" s="7" t="s">
        <v>759</v>
      </c>
      <c r="E2473" s="7" t="s">
        <v>138</v>
      </c>
      <c r="F2473" s="12" t="str">
        <f t="shared" si="74"/>
        <v>Woods James</v>
      </c>
      <c r="G2473" s="3">
        <v>721</v>
      </c>
      <c r="H2473" s="8" t="s">
        <v>10</v>
      </c>
      <c r="I2473" s="6">
        <v>3</v>
      </c>
      <c r="J2473" s="36" t="s">
        <v>17</v>
      </c>
      <c r="K2473" s="3"/>
      <c r="M2473" s="3"/>
    </row>
    <row r="2474" spans="1:13" hidden="1" x14ac:dyDescent="0.2">
      <c r="A2474" s="1" t="s">
        <v>107</v>
      </c>
      <c r="B2474" s="4" t="s">
        <v>39</v>
      </c>
      <c r="C2474" s="9">
        <v>616463</v>
      </c>
      <c r="D2474" s="2" t="s">
        <v>759</v>
      </c>
      <c r="E2474" s="8" t="s">
        <v>138</v>
      </c>
      <c r="F2474" s="12" t="str">
        <f t="shared" si="74"/>
        <v>Woods James</v>
      </c>
      <c r="G2474" s="6">
        <v>721</v>
      </c>
      <c r="H2474" s="7" t="s">
        <v>10</v>
      </c>
      <c r="I2474" s="1">
        <v>4</v>
      </c>
      <c r="J2474" s="40" t="s">
        <v>62</v>
      </c>
      <c r="K2474" s="1"/>
      <c r="L2474" s="3"/>
      <c r="M2474" s="1"/>
    </row>
    <row r="2475" spans="1:13" hidden="1" x14ac:dyDescent="0.2">
      <c r="A2475" s="1" t="s">
        <v>31</v>
      </c>
      <c r="B2475" s="19" t="s">
        <v>1225</v>
      </c>
      <c r="C2475" s="9">
        <v>616463</v>
      </c>
      <c r="D2475" s="2" t="s">
        <v>759</v>
      </c>
      <c r="E2475" s="8" t="s">
        <v>138</v>
      </c>
      <c r="F2475" s="12" t="str">
        <f t="shared" si="74"/>
        <v>Woods James</v>
      </c>
      <c r="G2475" s="9">
        <v>721</v>
      </c>
      <c r="H2475" s="10" t="s">
        <v>10</v>
      </c>
      <c r="I2475" s="1">
        <v>10</v>
      </c>
      <c r="J2475" s="40" t="s">
        <v>62</v>
      </c>
      <c r="K2475" s="1"/>
      <c r="L2475" s="3"/>
      <c r="M2475" s="3"/>
    </row>
    <row r="2476" spans="1:13" hidden="1" x14ac:dyDescent="0.2">
      <c r="A2476" s="31" t="s">
        <v>1266</v>
      </c>
      <c r="B2476" s="3" t="s">
        <v>103</v>
      </c>
      <c r="C2476" s="32">
        <v>616463</v>
      </c>
      <c r="D2476" s="33" t="s">
        <v>759</v>
      </c>
      <c r="E2476" s="8" t="s">
        <v>138</v>
      </c>
      <c r="F2476" s="12" t="str">
        <f t="shared" si="74"/>
        <v>Woods James</v>
      </c>
      <c r="G2476" s="32">
        <v>721</v>
      </c>
      <c r="H2476" s="33" t="s">
        <v>10</v>
      </c>
      <c r="I2476" s="32">
        <v>6</v>
      </c>
      <c r="J2476" s="38" t="s">
        <v>1324</v>
      </c>
      <c r="K2476" s="32"/>
      <c r="L2476" s="3"/>
      <c r="M2476" s="3"/>
    </row>
    <row r="2477" spans="1:13" s="1" customFormat="1" hidden="1" x14ac:dyDescent="0.2">
      <c r="A2477" s="31" t="s">
        <v>40</v>
      </c>
      <c r="B2477" s="19" t="s">
        <v>1225</v>
      </c>
      <c r="C2477" s="32">
        <v>616463</v>
      </c>
      <c r="D2477" s="33" t="s">
        <v>759</v>
      </c>
      <c r="E2477" s="8" t="s">
        <v>138</v>
      </c>
      <c r="F2477" s="12" t="str">
        <f t="shared" si="74"/>
        <v>Woods James</v>
      </c>
      <c r="G2477" s="32">
        <v>721</v>
      </c>
      <c r="H2477" s="33" t="s">
        <v>10</v>
      </c>
      <c r="I2477" s="32">
        <v>4</v>
      </c>
      <c r="J2477" s="38" t="s">
        <v>1324</v>
      </c>
      <c r="K2477" s="32"/>
      <c r="L2477" s="3"/>
      <c r="M2477" s="3"/>
    </row>
    <row r="2478" spans="1:13" hidden="1" x14ac:dyDescent="0.2">
      <c r="A2478" s="31" t="s">
        <v>1270</v>
      </c>
      <c r="B2478" s="32" t="s">
        <v>1256</v>
      </c>
      <c r="C2478" s="32">
        <v>572789</v>
      </c>
      <c r="D2478" s="33" t="s">
        <v>759</v>
      </c>
      <c r="E2478" s="32" t="s">
        <v>1316</v>
      </c>
      <c r="F2478" s="33" t="s">
        <v>1261</v>
      </c>
      <c r="G2478" s="32">
        <v>721</v>
      </c>
      <c r="H2478" s="33" t="s">
        <v>10</v>
      </c>
      <c r="I2478" s="32">
        <v>3</v>
      </c>
      <c r="J2478" s="38" t="s">
        <v>1324</v>
      </c>
      <c r="K2478" s="32"/>
      <c r="L2478" s="3"/>
      <c r="M2478" s="3"/>
    </row>
    <row r="2479" spans="1:13" hidden="1" x14ac:dyDescent="0.2">
      <c r="A2479" s="3" t="s">
        <v>110</v>
      </c>
      <c r="B2479" s="19" t="s">
        <v>14</v>
      </c>
      <c r="C2479" s="3">
        <v>572790</v>
      </c>
      <c r="D2479" s="8" t="s">
        <v>760</v>
      </c>
      <c r="E2479" s="8" t="s">
        <v>761</v>
      </c>
      <c r="F2479" s="12" t="str">
        <f t="shared" ref="F2479:F2506" si="75">D2479&amp;" "&amp;E2479</f>
        <v>Worthington Harry</v>
      </c>
      <c r="G2479" s="3">
        <v>721</v>
      </c>
      <c r="H2479" s="8" t="s">
        <v>10</v>
      </c>
      <c r="I2479" s="3">
        <v>17</v>
      </c>
      <c r="J2479" s="36" t="s">
        <v>11</v>
      </c>
      <c r="K2479" s="3"/>
      <c r="L2479" s="3"/>
      <c r="M2479" s="3"/>
    </row>
    <row r="2480" spans="1:13" hidden="1" x14ac:dyDescent="0.2">
      <c r="A2480" s="3"/>
      <c r="B2480" s="19" t="s">
        <v>14</v>
      </c>
      <c r="C2480" s="3">
        <v>572790</v>
      </c>
      <c r="D2480" s="8" t="s">
        <v>760</v>
      </c>
      <c r="E2480" s="8" t="s">
        <v>761</v>
      </c>
      <c r="F2480" s="12" t="str">
        <f t="shared" si="75"/>
        <v>Worthington Harry</v>
      </c>
      <c r="G2480" s="3">
        <v>721</v>
      </c>
      <c r="H2480" s="8" t="s">
        <v>10</v>
      </c>
      <c r="I2480" s="3">
        <v>18</v>
      </c>
      <c r="J2480" s="39" t="s">
        <v>22</v>
      </c>
      <c r="K2480" s="3" t="s">
        <v>23</v>
      </c>
      <c r="L2480" s="3"/>
      <c r="M2480" s="3"/>
    </row>
    <row r="2481" spans="1:13" s="1" customFormat="1" hidden="1" x14ac:dyDescent="0.2">
      <c r="A2481" s="3" t="s">
        <v>19</v>
      </c>
      <c r="B2481" s="19" t="s">
        <v>14</v>
      </c>
      <c r="C2481" s="3">
        <v>572790</v>
      </c>
      <c r="D2481" s="8" t="s">
        <v>760</v>
      </c>
      <c r="E2481" s="8" t="s">
        <v>761</v>
      </c>
      <c r="F2481" s="12" t="str">
        <f t="shared" si="75"/>
        <v>Worthington Harry</v>
      </c>
      <c r="G2481" s="3">
        <v>721</v>
      </c>
      <c r="H2481" s="8" t="s">
        <v>10</v>
      </c>
      <c r="I2481" s="8">
        <v>17</v>
      </c>
      <c r="J2481" s="36" t="s">
        <v>30</v>
      </c>
      <c r="K2481" s="3"/>
      <c r="L2481" s="3"/>
      <c r="M2481" s="3"/>
    </row>
    <row r="2482" spans="1:13" hidden="1" x14ac:dyDescent="0.2">
      <c r="A2482" s="3" t="s">
        <v>111</v>
      </c>
      <c r="B2482" s="19" t="s">
        <v>104</v>
      </c>
      <c r="C2482" s="3">
        <v>572790</v>
      </c>
      <c r="D2482" s="8" t="s">
        <v>760</v>
      </c>
      <c r="E2482" s="8" t="s">
        <v>761</v>
      </c>
      <c r="F2482" s="12" t="str">
        <f t="shared" si="75"/>
        <v>Worthington Harry</v>
      </c>
      <c r="G2482" s="3">
        <v>721</v>
      </c>
      <c r="H2482" s="8" t="s">
        <v>10</v>
      </c>
      <c r="I2482" s="8">
        <v>1</v>
      </c>
      <c r="J2482" s="36" t="s">
        <v>30</v>
      </c>
      <c r="K2482" s="3"/>
      <c r="L2482" s="3"/>
      <c r="M2482" s="3"/>
    </row>
    <row r="2483" spans="1:13" hidden="1" x14ac:dyDescent="0.2">
      <c r="A2483" s="3"/>
      <c r="B2483" s="3" t="s">
        <v>25</v>
      </c>
      <c r="C2483" s="3">
        <v>572790</v>
      </c>
      <c r="D2483" s="8" t="s">
        <v>760</v>
      </c>
      <c r="E2483" s="8" t="s">
        <v>761</v>
      </c>
      <c r="F2483" s="12" t="str">
        <f t="shared" si="75"/>
        <v>Worthington Harry</v>
      </c>
      <c r="G2483" s="3">
        <v>721</v>
      </c>
      <c r="H2483" s="8" t="s">
        <v>10</v>
      </c>
      <c r="I2483" s="3">
        <v>15</v>
      </c>
      <c r="J2483" s="36" t="s">
        <v>105</v>
      </c>
      <c r="K2483" s="3"/>
      <c r="L2483" s="3"/>
      <c r="M2483" s="3"/>
    </row>
    <row r="2484" spans="1:13" hidden="1" x14ac:dyDescent="0.2">
      <c r="A2484" s="3"/>
      <c r="B2484" s="22" t="s">
        <v>104</v>
      </c>
      <c r="C2484" s="3">
        <v>572790</v>
      </c>
      <c r="D2484" s="8" t="s">
        <v>760</v>
      </c>
      <c r="E2484" s="8" t="s">
        <v>761</v>
      </c>
      <c r="F2484" s="12" t="str">
        <f t="shared" si="75"/>
        <v>Worthington Harry</v>
      </c>
      <c r="G2484" s="3">
        <v>721</v>
      </c>
      <c r="H2484" s="8" t="s">
        <v>10</v>
      </c>
      <c r="I2484" s="3">
        <v>2</v>
      </c>
      <c r="J2484" s="36" t="s">
        <v>105</v>
      </c>
      <c r="K2484" s="3"/>
      <c r="L2484" s="3"/>
      <c r="M2484" s="3"/>
    </row>
    <row r="2485" spans="1:13" hidden="1" x14ac:dyDescent="0.2">
      <c r="A2485" s="3" t="s">
        <v>19</v>
      </c>
      <c r="B2485" s="19" t="s">
        <v>14</v>
      </c>
      <c r="C2485" s="3">
        <v>572790</v>
      </c>
      <c r="D2485" s="8" t="s">
        <v>760</v>
      </c>
      <c r="E2485" s="8" t="s">
        <v>761</v>
      </c>
      <c r="F2485" s="12" t="str">
        <f t="shared" si="75"/>
        <v>Worthington Harry</v>
      </c>
      <c r="G2485" s="3">
        <v>721</v>
      </c>
      <c r="H2485" s="8" t="s">
        <v>10</v>
      </c>
      <c r="I2485" s="3">
        <v>12</v>
      </c>
      <c r="J2485" s="36" t="s">
        <v>28</v>
      </c>
      <c r="K2485" s="3"/>
      <c r="L2485" s="3"/>
      <c r="M2485" s="3"/>
    </row>
    <row r="2486" spans="1:13" hidden="1" x14ac:dyDescent="0.2">
      <c r="A2486" s="3" t="s">
        <v>19</v>
      </c>
      <c r="B2486" s="19" t="s">
        <v>14</v>
      </c>
      <c r="C2486" s="3">
        <v>572790</v>
      </c>
      <c r="D2486" s="8" t="s">
        <v>760</v>
      </c>
      <c r="E2486" s="8" t="s">
        <v>761</v>
      </c>
      <c r="F2486" s="12" t="str">
        <f t="shared" si="75"/>
        <v>Worthington Harry</v>
      </c>
      <c r="G2486" s="3">
        <v>721</v>
      </c>
      <c r="H2486" s="8" t="s">
        <v>10</v>
      </c>
      <c r="I2486" s="3">
        <v>13</v>
      </c>
      <c r="J2486" s="36" t="s">
        <v>34</v>
      </c>
      <c r="K2486" s="3"/>
      <c r="L2486" s="3"/>
      <c r="M2486" s="3"/>
    </row>
    <row r="2487" spans="1:13" hidden="1" x14ac:dyDescent="0.2">
      <c r="A2487" s="3"/>
      <c r="B2487" s="19" t="s">
        <v>14</v>
      </c>
      <c r="C2487" s="3">
        <v>572791</v>
      </c>
      <c r="D2487" s="8" t="s">
        <v>762</v>
      </c>
      <c r="E2487" s="8" t="s">
        <v>205</v>
      </c>
      <c r="F2487" s="12" t="str">
        <f t="shared" si="75"/>
        <v>Wright Mark</v>
      </c>
      <c r="G2487" s="3">
        <v>721</v>
      </c>
      <c r="H2487" s="8" t="s">
        <v>10</v>
      </c>
      <c r="I2487" s="3">
        <v>11</v>
      </c>
      <c r="J2487" s="39" t="s">
        <v>22</v>
      </c>
      <c r="K2487" s="3" t="s">
        <v>23</v>
      </c>
      <c r="L2487" s="3"/>
      <c r="M2487" s="3"/>
    </row>
    <row r="2488" spans="1:13" hidden="1" x14ac:dyDescent="0.2">
      <c r="A2488" s="3" t="s">
        <v>19</v>
      </c>
      <c r="B2488" s="19" t="s">
        <v>14</v>
      </c>
      <c r="C2488" s="9">
        <v>572791</v>
      </c>
      <c r="D2488" s="10" t="s">
        <v>762</v>
      </c>
      <c r="E2488" s="10" t="s">
        <v>205</v>
      </c>
      <c r="F2488" s="12" t="str">
        <f t="shared" si="75"/>
        <v>Wright Mark</v>
      </c>
      <c r="G2488" s="3">
        <v>721</v>
      </c>
      <c r="H2488" s="8" t="s">
        <v>10</v>
      </c>
      <c r="I2488" s="8">
        <v>2</v>
      </c>
      <c r="J2488" s="36" t="s">
        <v>30</v>
      </c>
      <c r="K2488" s="3"/>
      <c r="L2488" s="3"/>
      <c r="M2488" s="3"/>
    </row>
    <row r="2489" spans="1:13" hidden="1" x14ac:dyDescent="0.2">
      <c r="A2489" s="3" t="s">
        <v>111</v>
      </c>
      <c r="B2489" s="19" t="s">
        <v>104</v>
      </c>
      <c r="C2489" s="9">
        <v>572791</v>
      </c>
      <c r="D2489" s="10" t="s">
        <v>762</v>
      </c>
      <c r="E2489" s="10" t="s">
        <v>205</v>
      </c>
      <c r="F2489" s="12" t="str">
        <f t="shared" si="75"/>
        <v>Wright Mark</v>
      </c>
      <c r="G2489" s="6">
        <v>721</v>
      </c>
      <c r="H2489" s="7" t="s">
        <v>10</v>
      </c>
      <c r="I2489" s="8">
        <v>5</v>
      </c>
      <c r="J2489" s="36" t="s">
        <v>30</v>
      </c>
      <c r="K2489" s="3"/>
      <c r="L2489" s="3"/>
      <c r="M2489" s="3"/>
    </row>
    <row r="2490" spans="1:13" hidden="1" x14ac:dyDescent="0.2">
      <c r="A2490" s="16" t="s">
        <v>102</v>
      </c>
      <c r="B2490" s="3" t="s">
        <v>103</v>
      </c>
      <c r="C2490" s="9">
        <v>572791</v>
      </c>
      <c r="D2490" s="10" t="s">
        <v>762</v>
      </c>
      <c r="E2490" s="10" t="s">
        <v>205</v>
      </c>
      <c r="F2490" s="12" t="str">
        <f t="shared" si="75"/>
        <v>Wright Mark</v>
      </c>
      <c r="G2490" s="3">
        <v>721</v>
      </c>
      <c r="H2490" s="8" t="s">
        <v>10</v>
      </c>
      <c r="I2490" s="8">
        <v>3</v>
      </c>
      <c r="J2490" s="36" t="s">
        <v>30</v>
      </c>
      <c r="K2490" s="3"/>
      <c r="L2490" s="3"/>
      <c r="M2490" s="3"/>
    </row>
    <row r="2491" spans="1:13" hidden="1" x14ac:dyDescent="0.2">
      <c r="A2491" s="3"/>
      <c r="B2491" s="3" t="s">
        <v>25</v>
      </c>
      <c r="C2491" s="9">
        <v>572791</v>
      </c>
      <c r="D2491" s="10" t="s">
        <v>762</v>
      </c>
      <c r="E2491" s="10" t="s">
        <v>205</v>
      </c>
      <c r="F2491" s="12" t="str">
        <f t="shared" si="75"/>
        <v>Wright Mark</v>
      </c>
      <c r="G2491" s="9">
        <v>721</v>
      </c>
      <c r="H2491" s="10" t="s">
        <v>10</v>
      </c>
      <c r="I2491" s="3">
        <v>7</v>
      </c>
      <c r="J2491" s="36" t="s">
        <v>105</v>
      </c>
      <c r="K2491" s="3"/>
      <c r="L2491" s="3"/>
      <c r="M2491" s="3"/>
    </row>
    <row r="2492" spans="1:13" hidden="1" x14ac:dyDescent="0.2">
      <c r="A2492" s="3"/>
      <c r="B2492" s="22" t="s">
        <v>104</v>
      </c>
      <c r="C2492" s="9">
        <v>572791</v>
      </c>
      <c r="D2492" s="10" t="s">
        <v>762</v>
      </c>
      <c r="E2492" s="10" t="s">
        <v>205</v>
      </c>
      <c r="F2492" s="12" t="str">
        <f t="shared" si="75"/>
        <v>Wright Mark</v>
      </c>
      <c r="G2492" s="3">
        <v>721</v>
      </c>
      <c r="H2492" s="8" t="s">
        <v>10</v>
      </c>
      <c r="I2492" s="3">
        <v>4</v>
      </c>
      <c r="J2492" s="36" t="s">
        <v>105</v>
      </c>
      <c r="K2492" s="3"/>
      <c r="L2492" s="3"/>
      <c r="M2492" s="3"/>
    </row>
    <row r="2493" spans="1:13" hidden="1" x14ac:dyDescent="0.2">
      <c r="A2493" s="3" t="s">
        <v>36</v>
      </c>
      <c r="B2493" s="3" t="s">
        <v>103</v>
      </c>
      <c r="C2493" s="3">
        <v>572791</v>
      </c>
      <c r="D2493" s="8" t="s">
        <v>762</v>
      </c>
      <c r="E2493" s="8" t="s">
        <v>205</v>
      </c>
      <c r="F2493" s="12" t="str">
        <f t="shared" si="75"/>
        <v>Wright Mark</v>
      </c>
      <c r="G2493" s="3">
        <v>721</v>
      </c>
      <c r="H2493" s="8" t="s">
        <v>10</v>
      </c>
      <c r="I2493" s="3">
        <v>10</v>
      </c>
      <c r="J2493" s="36" t="s">
        <v>28</v>
      </c>
      <c r="K2493" s="3"/>
      <c r="L2493" s="1"/>
      <c r="M2493" s="3"/>
    </row>
    <row r="2494" spans="1:13" hidden="1" x14ac:dyDescent="0.2">
      <c r="A2494" s="3" t="s">
        <v>19</v>
      </c>
      <c r="B2494" s="19" t="s">
        <v>14</v>
      </c>
      <c r="C2494" s="3">
        <v>572791</v>
      </c>
      <c r="D2494" s="8" t="s">
        <v>762</v>
      </c>
      <c r="E2494" s="8" t="s">
        <v>205</v>
      </c>
      <c r="F2494" s="12" t="str">
        <f t="shared" si="75"/>
        <v>Wright Mark</v>
      </c>
      <c r="G2494" s="3">
        <v>721</v>
      </c>
      <c r="H2494" s="8" t="s">
        <v>10</v>
      </c>
      <c r="I2494" s="3">
        <v>1</v>
      </c>
      <c r="J2494" s="36" t="s">
        <v>34</v>
      </c>
      <c r="K2494" s="3"/>
      <c r="L2494" s="3"/>
      <c r="M2494" s="3"/>
    </row>
    <row r="2495" spans="1:13" hidden="1" x14ac:dyDescent="0.2">
      <c r="A2495" s="3" t="s">
        <v>43</v>
      </c>
      <c r="B2495" s="19" t="s">
        <v>104</v>
      </c>
      <c r="C2495" s="3">
        <v>572791</v>
      </c>
      <c r="D2495" s="8" t="s">
        <v>762</v>
      </c>
      <c r="E2495" s="8" t="s">
        <v>205</v>
      </c>
      <c r="F2495" s="12" t="str">
        <f t="shared" si="75"/>
        <v>Wright Mark</v>
      </c>
      <c r="G2495" s="3">
        <v>721</v>
      </c>
      <c r="H2495" s="8" t="s">
        <v>10</v>
      </c>
      <c r="I2495" s="3">
        <v>2</v>
      </c>
      <c r="J2495" s="36" t="s">
        <v>34</v>
      </c>
      <c r="K2495" s="3"/>
      <c r="L2495" s="1"/>
      <c r="M2495" s="3"/>
    </row>
    <row r="2496" spans="1:13" hidden="1" x14ac:dyDescent="0.2">
      <c r="A2496" s="3" t="s">
        <v>36</v>
      </c>
      <c r="B2496" s="3" t="s">
        <v>103</v>
      </c>
      <c r="C2496" s="3">
        <v>572791</v>
      </c>
      <c r="D2496" s="8" t="s">
        <v>762</v>
      </c>
      <c r="E2496" s="8" t="s">
        <v>205</v>
      </c>
      <c r="F2496" s="12" t="str">
        <f t="shared" si="75"/>
        <v>Wright Mark</v>
      </c>
      <c r="G2496" s="3">
        <v>721</v>
      </c>
      <c r="H2496" s="8" t="s">
        <v>10</v>
      </c>
      <c r="I2496" s="3">
        <v>9</v>
      </c>
      <c r="J2496" s="36" t="s">
        <v>34</v>
      </c>
      <c r="K2496" s="3"/>
      <c r="L2496" s="3"/>
      <c r="M2496" s="3"/>
    </row>
    <row r="2497" spans="1:13" hidden="1" x14ac:dyDescent="0.2">
      <c r="A2497" s="3" t="s">
        <v>19</v>
      </c>
      <c r="B2497" s="19" t="s">
        <v>14</v>
      </c>
      <c r="C2497" s="3">
        <v>572791</v>
      </c>
      <c r="D2497" s="8" t="s">
        <v>762</v>
      </c>
      <c r="E2497" s="8" t="s">
        <v>205</v>
      </c>
      <c r="F2497" s="12" t="str">
        <f t="shared" si="75"/>
        <v>Wright Mark</v>
      </c>
      <c r="G2497" s="9">
        <v>721</v>
      </c>
      <c r="H2497" s="10" t="s">
        <v>10</v>
      </c>
      <c r="I2497" s="3">
        <v>2</v>
      </c>
      <c r="J2497" s="36" t="s">
        <v>35</v>
      </c>
      <c r="K2497" s="3"/>
      <c r="L2497" s="3"/>
      <c r="M2497" s="3"/>
    </row>
    <row r="2498" spans="1:13" hidden="1" x14ac:dyDescent="0.2">
      <c r="A2498" s="3" t="s">
        <v>13</v>
      </c>
      <c r="B2498" s="19" t="s">
        <v>14</v>
      </c>
      <c r="C2498" s="9">
        <v>572791</v>
      </c>
      <c r="D2498" s="10" t="s">
        <v>762</v>
      </c>
      <c r="E2498" s="10" t="s">
        <v>205</v>
      </c>
      <c r="F2498" s="12" t="str">
        <f t="shared" si="75"/>
        <v>Wright Mark</v>
      </c>
      <c r="G2498" s="3">
        <v>721</v>
      </c>
      <c r="H2498" s="7" t="s">
        <v>10</v>
      </c>
      <c r="I2498" s="9">
        <v>0</v>
      </c>
      <c r="J2498" s="37" t="s">
        <v>18</v>
      </c>
      <c r="K2498" s="3"/>
      <c r="L2498" s="15"/>
      <c r="M2498" s="3"/>
    </row>
    <row r="2499" spans="1:13" hidden="1" x14ac:dyDescent="0.2">
      <c r="A2499" s="1" t="s">
        <v>13</v>
      </c>
      <c r="B2499" s="4" t="s">
        <v>14</v>
      </c>
      <c r="C2499" s="9">
        <v>572791</v>
      </c>
      <c r="D2499" s="2" t="s">
        <v>762</v>
      </c>
      <c r="E2499" s="10" t="s">
        <v>205</v>
      </c>
      <c r="F2499" s="12" t="str">
        <f t="shared" si="75"/>
        <v>Wright Mark</v>
      </c>
      <c r="G2499" s="3">
        <v>721</v>
      </c>
      <c r="H2499" s="8" t="s">
        <v>10</v>
      </c>
      <c r="I2499" s="1">
        <v>1</v>
      </c>
      <c r="J2499" s="40" t="s">
        <v>62</v>
      </c>
      <c r="K2499" s="1"/>
      <c r="L2499" s="3"/>
      <c r="M2499" s="3"/>
    </row>
    <row r="2500" spans="1:13" hidden="1" x14ac:dyDescent="0.2">
      <c r="A2500" s="1" t="s">
        <v>58</v>
      </c>
      <c r="B2500" s="19" t="s">
        <v>104</v>
      </c>
      <c r="C2500" s="9">
        <v>572791</v>
      </c>
      <c r="D2500" s="2" t="s">
        <v>762</v>
      </c>
      <c r="E2500" s="10" t="s">
        <v>205</v>
      </c>
      <c r="F2500" s="12" t="str">
        <f t="shared" si="75"/>
        <v>Wright Mark</v>
      </c>
      <c r="G2500" s="3">
        <v>721</v>
      </c>
      <c r="H2500" s="8" t="s">
        <v>10</v>
      </c>
      <c r="I2500" s="1">
        <v>1</v>
      </c>
      <c r="J2500" s="40" t="s">
        <v>62</v>
      </c>
      <c r="K2500" s="1"/>
      <c r="L2500" s="3"/>
      <c r="M2500" s="3"/>
    </row>
    <row r="2501" spans="1:13" hidden="1" x14ac:dyDescent="0.2">
      <c r="A2501" s="3" t="s">
        <v>60</v>
      </c>
      <c r="B2501" s="3" t="s">
        <v>103</v>
      </c>
      <c r="C2501" s="6">
        <v>621064</v>
      </c>
      <c r="D2501" s="7" t="s">
        <v>763</v>
      </c>
      <c r="E2501" s="7" t="s">
        <v>138</v>
      </c>
      <c r="F2501" s="12" t="str">
        <f t="shared" si="75"/>
        <v>Yosiffidis James</v>
      </c>
      <c r="G2501" s="3">
        <v>721</v>
      </c>
      <c r="H2501" s="8" t="s">
        <v>10</v>
      </c>
      <c r="I2501" s="6">
        <v>1</v>
      </c>
      <c r="J2501" s="36" t="s">
        <v>17</v>
      </c>
      <c r="K2501" s="3"/>
      <c r="L2501" s="3"/>
      <c r="M2501" s="3"/>
    </row>
    <row r="2502" spans="1:13" hidden="1" x14ac:dyDescent="0.2">
      <c r="A2502" s="3" t="s">
        <v>14</v>
      </c>
      <c r="B2502" s="3" t="s">
        <v>14</v>
      </c>
      <c r="C2502" s="3"/>
      <c r="D2502" s="3" t="s">
        <v>764</v>
      </c>
      <c r="E2502" s="3"/>
      <c r="F2502" s="12" t="str">
        <f t="shared" si="75"/>
        <v xml:space="preserve">Youings </v>
      </c>
      <c r="G2502" s="3">
        <v>721</v>
      </c>
      <c r="H2502" s="8" t="s">
        <v>10</v>
      </c>
      <c r="I2502" s="3">
        <v>1</v>
      </c>
      <c r="J2502" s="36" t="s">
        <v>24</v>
      </c>
      <c r="K2502" s="3"/>
      <c r="L2502" s="1"/>
      <c r="M2502" s="3"/>
    </row>
    <row r="2503" spans="1:13" hidden="1" x14ac:dyDescent="0.2">
      <c r="A2503" s="19" t="s">
        <v>1325</v>
      </c>
      <c r="B2503" s="19" t="s">
        <v>1225</v>
      </c>
      <c r="C2503" s="3"/>
      <c r="D2503" s="12" t="s">
        <v>765</v>
      </c>
      <c r="E2503" s="12" t="s">
        <v>636</v>
      </c>
      <c r="F2503" s="12" t="str">
        <f t="shared" si="75"/>
        <v>Young D.</v>
      </c>
      <c r="G2503" s="3">
        <v>721</v>
      </c>
      <c r="H2503" s="8" t="s">
        <v>10</v>
      </c>
      <c r="I2503" s="18">
        <v>6</v>
      </c>
      <c r="J2503" s="39" t="s">
        <v>50</v>
      </c>
      <c r="K2503" s="3" t="s">
        <v>12</v>
      </c>
      <c r="L2503" s="1"/>
      <c r="M2503" s="1"/>
    </row>
    <row r="2504" spans="1:13" hidden="1" x14ac:dyDescent="0.2">
      <c r="A2504" s="3" t="s">
        <v>13</v>
      </c>
      <c r="B2504" s="19" t="s">
        <v>14</v>
      </c>
      <c r="C2504" s="6">
        <v>902550</v>
      </c>
      <c r="D2504" s="7" t="s">
        <v>766</v>
      </c>
      <c r="E2504" s="7" t="s">
        <v>236</v>
      </c>
      <c r="F2504" s="12" t="str">
        <f t="shared" si="75"/>
        <v>Yuille Darcy</v>
      </c>
      <c r="G2504" s="3">
        <v>721</v>
      </c>
      <c r="H2504" s="8" t="s">
        <v>10</v>
      </c>
      <c r="I2504" s="6">
        <v>10</v>
      </c>
      <c r="J2504" s="36" t="s">
        <v>17</v>
      </c>
      <c r="K2504" s="3"/>
      <c r="L2504" s="3"/>
      <c r="M2504" s="3"/>
    </row>
    <row r="2505" spans="1:13" hidden="1" x14ac:dyDescent="0.2">
      <c r="A2505" s="3" t="s">
        <v>58</v>
      </c>
      <c r="B2505" s="19" t="s">
        <v>104</v>
      </c>
      <c r="C2505" s="6">
        <v>902550</v>
      </c>
      <c r="D2505" s="7" t="s">
        <v>766</v>
      </c>
      <c r="E2505" s="7" t="s">
        <v>236</v>
      </c>
      <c r="F2505" s="12" t="str">
        <f t="shared" si="75"/>
        <v>Yuille Darcy</v>
      </c>
      <c r="G2505" s="6">
        <v>721</v>
      </c>
      <c r="H2505" s="7" t="s">
        <v>10</v>
      </c>
      <c r="I2505" s="6">
        <v>1</v>
      </c>
      <c r="J2505" s="36" t="s">
        <v>17</v>
      </c>
      <c r="K2505" s="3"/>
      <c r="L2505" s="1"/>
      <c r="M2505" s="3"/>
    </row>
    <row r="2506" spans="1:13" hidden="1" x14ac:dyDescent="0.2">
      <c r="A2506" s="31" t="s">
        <v>1268</v>
      </c>
      <c r="B2506" s="32" t="s">
        <v>1239</v>
      </c>
      <c r="C2506" s="32">
        <v>902550</v>
      </c>
      <c r="D2506" s="33" t="s">
        <v>766</v>
      </c>
      <c r="E2506" s="7" t="s">
        <v>236</v>
      </c>
      <c r="F2506" s="12" t="str">
        <f t="shared" si="75"/>
        <v>Yuille Darcy</v>
      </c>
      <c r="G2506" s="32">
        <v>721</v>
      </c>
      <c r="H2506" s="33" t="s">
        <v>10</v>
      </c>
      <c r="I2506" s="32">
        <v>13</v>
      </c>
      <c r="J2506" s="38" t="s">
        <v>1324</v>
      </c>
      <c r="K2506" s="32"/>
      <c r="L2506" s="3"/>
      <c r="M2506" s="3"/>
    </row>
    <row r="2507" spans="1:13" x14ac:dyDescent="0.2">
      <c r="B2507" s="32"/>
      <c r="C2507" s="32"/>
      <c r="D2507" s="33"/>
      <c r="E2507" s="32"/>
      <c r="F2507" s="32"/>
      <c r="G2507" s="32"/>
      <c r="H2507" s="32"/>
      <c r="I2507" s="32"/>
      <c r="J2507" s="38"/>
      <c r="K2507" s="32"/>
    </row>
  </sheetData>
  <autoFilter ref="A1:K2506">
    <filterColumn colId="9">
      <filters>
        <filter val="2002/03"/>
      </filters>
    </filterColumn>
    <sortState ref="A6:K2435">
      <sortCondition ref="B1:B2506"/>
    </sortState>
  </autoFilter>
  <sortState ref="A1:R2507">
    <sortCondition ref="D1:D2507"/>
    <sortCondition ref="E1:E2507"/>
  </sortState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"/>
  <sheetViews>
    <sheetView workbookViewId="0">
      <selection activeCell="F33" sqref="F33"/>
    </sheetView>
  </sheetViews>
  <sheetFormatPr defaultRowHeight="12.75" x14ac:dyDescent="0.2"/>
  <cols>
    <col min="1" max="1" width="13.85546875" customWidth="1"/>
  </cols>
  <sheetData>
    <row r="1" spans="1:3" x14ac:dyDescent="0.2">
      <c r="A1" t="s">
        <v>2338</v>
      </c>
    </row>
    <row r="2" spans="1:3" x14ac:dyDescent="0.2">
      <c r="A2" t="s">
        <v>2339</v>
      </c>
    </row>
    <row r="3" spans="1:3" s="1" customFormat="1" x14ac:dyDescent="0.2">
      <c r="A3" s="1" t="s">
        <v>2353</v>
      </c>
    </row>
    <row r="4" spans="1:3" x14ac:dyDescent="0.2">
      <c r="A4" s="52" t="s">
        <v>2340</v>
      </c>
      <c r="C4" t="s">
        <v>2354</v>
      </c>
    </row>
    <row r="5" spans="1:3" x14ac:dyDescent="0.2">
      <c r="A5" s="153" t="s">
        <v>2341</v>
      </c>
      <c r="B5" s="153"/>
      <c r="C5" s="153">
        <v>9</v>
      </c>
    </row>
    <row r="6" spans="1:3" x14ac:dyDescent="0.2">
      <c r="A6" s="153" t="s">
        <v>2342</v>
      </c>
      <c r="B6" s="153"/>
      <c r="C6" s="153">
        <v>9</v>
      </c>
    </row>
    <row r="7" spans="1:3" x14ac:dyDescent="0.2">
      <c r="A7" s="153" t="s">
        <v>2343</v>
      </c>
      <c r="B7" s="153"/>
      <c r="C7" s="153">
        <v>3</v>
      </c>
    </row>
    <row r="8" spans="1:3" x14ac:dyDescent="0.2">
      <c r="A8" s="153" t="s">
        <v>2344</v>
      </c>
      <c r="B8" s="153"/>
      <c r="C8" s="153">
        <v>3</v>
      </c>
    </row>
    <row r="9" spans="1:3" x14ac:dyDescent="0.2">
      <c r="A9" s="153" t="s">
        <v>2345</v>
      </c>
      <c r="B9" s="153"/>
      <c r="C9" s="153">
        <v>1</v>
      </c>
    </row>
    <row r="10" spans="1:3" x14ac:dyDescent="0.2">
      <c r="A10" s="153" t="s">
        <v>2346</v>
      </c>
      <c r="B10" s="153"/>
      <c r="C10" s="153">
        <v>5</v>
      </c>
    </row>
    <row r="11" spans="1:3" x14ac:dyDescent="0.2">
      <c r="A11" s="153" t="s">
        <v>2347</v>
      </c>
      <c r="B11" s="153"/>
      <c r="C11" s="153">
        <v>5</v>
      </c>
    </row>
    <row r="12" spans="1:3" x14ac:dyDescent="0.2">
      <c r="A12" s="153" t="s">
        <v>2348</v>
      </c>
      <c r="B12" s="153"/>
      <c r="C12" s="153">
        <v>1</v>
      </c>
    </row>
    <row r="13" spans="1:3" x14ac:dyDescent="0.2">
      <c r="A13" s="153" t="s">
        <v>2349</v>
      </c>
      <c r="B13" s="153"/>
      <c r="C13" s="153">
        <v>2</v>
      </c>
    </row>
    <row r="14" spans="1:3" x14ac:dyDescent="0.2">
      <c r="A14" s="153" t="s">
        <v>2350</v>
      </c>
      <c r="B14" s="153"/>
      <c r="C14" s="153">
        <v>4</v>
      </c>
    </row>
    <row r="15" spans="1:3" x14ac:dyDescent="0.2">
      <c r="A15" s="153" t="s">
        <v>2351</v>
      </c>
      <c r="B15" s="153"/>
      <c r="C15" s="153">
        <v>6</v>
      </c>
    </row>
    <row r="16" spans="1:3" x14ac:dyDescent="0.2">
      <c r="A16" s="153" t="s">
        <v>2352</v>
      </c>
      <c r="B16" s="153"/>
      <c r="C16" s="153">
        <v>6</v>
      </c>
    </row>
    <row r="19" spans="1:3" x14ac:dyDescent="0.2">
      <c r="A19" t="s">
        <v>2355</v>
      </c>
      <c r="C19">
        <v>3</v>
      </c>
    </row>
    <row r="20" spans="1:3" x14ac:dyDescent="0.2">
      <c r="A20" t="s">
        <v>2356</v>
      </c>
      <c r="C20">
        <v>5</v>
      </c>
    </row>
    <row r="21" spans="1:3" x14ac:dyDescent="0.2">
      <c r="A21" t="s">
        <v>2357</v>
      </c>
      <c r="C21">
        <v>2</v>
      </c>
    </row>
    <row r="22" spans="1:3" x14ac:dyDescent="0.2">
      <c r="A22" t="s">
        <v>617</v>
      </c>
      <c r="C22">
        <v>3</v>
      </c>
    </row>
    <row r="23" spans="1:3" x14ac:dyDescent="0.2">
      <c r="A23" t="s">
        <v>2358</v>
      </c>
      <c r="C23">
        <v>7</v>
      </c>
    </row>
    <row r="24" spans="1:3" x14ac:dyDescent="0.2">
      <c r="A24" t="s">
        <v>2359</v>
      </c>
      <c r="C24">
        <v>7</v>
      </c>
    </row>
    <row r="25" spans="1:3" x14ac:dyDescent="0.2">
      <c r="A25" t="s">
        <v>121</v>
      </c>
      <c r="C25">
        <v>3</v>
      </c>
    </row>
    <row r="26" spans="1:3" x14ac:dyDescent="0.2">
      <c r="A26" t="s">
        <v>2360</v>
      </c>
      <c r="C26">
        <v>10</v>
      </c>
    </row>
    <row r="27" spans="1:3" x14ac:dyDescent="0.2">
      <c r="A27" t="s">
        <v>646</v>
      </c>
      <c r="C27">
        <v>3</v>
      </c>
    </row>
    <row r="28" spans="1:3" x14ac:dyDescent="0.2">
      <c r="A28" t="s">
        <v>571</v>
      </c>
      <c r="C28">
        <v>1</v>
      </c>
    </row>
    <row r="29" spans="1:3" x14ac:dyDescent="0.2">
      <c r="A29" t="s">
        <v>2361</v>
      </c>
      <c r="C29">
        <v>7</v>
      </c>
    </row>
    <row r="30" spans="1:3" x14ac:dyDescent="0.2">
      <c r="A30" t="s">
        <v>2362</v>
      </c>
      <c r="C30">
        <v>2</v>
      </c>
    </row>
    <row r="31" spans="1:3" x14ac:dyDescent="0.2">
      <c r="A31" t="s">
        <v>2363</v>
      </c>
      <c r="C31">
        <v>2</v>
      </c>
    </row>
    <row r="32" spans="1:3" x14ac:dyDescent="0.2">
      <c r="A32" t="s">
        <v>2364</v>
      </c>
      <c r="C32">
        <v>2</v>
      </c>
    </row>
    <row r="33" spans="1:3" x14ac:dyDescent="0.2">
      <c r="A33" t="s">
        <v>2365</v>
      </c>
      <c r="C33">
        <v>8</v>
      </c>
    </row>
    <row r="34" spans="1:3" x14ac:dyDescent="0.2">
      <c r="A34" t="s">
        <v>194</v>
      </c>
      <c r="C34">
        <v>3</v>
      </c>
    </row>
    <row r="35" spans="1:3" x14ac:dyDescent="0.2">
      <c r="A35" t="s">
        <v>2366</v>
      </c>
      <c r="C35">
        <v>3</v>
      </c>
    </row>
    <row r="36" spans="1:3" x14ac:dyDescent="0.2">
      <c r="A36" t="s">
        <v>2367</v>
      </c>
      <c r="C36">
        <v>2</v>
      </c>
    </row>
    <row r="37" spans="1:3" x14ac:dyDescent="0.2">
      <c r="A37" t="s">
        <v>2368</v>
      </c>
      <c r="C37">
        <v>2</v>
      </c>
    </row>
    <row r="38" spans="1:3" x14ac:dyDescent="0.2">
      <c r="A38" t="s">
        <v>2369</v>
      </c>
      <c r="C38">
        <v>6</v>
      </c>
    </row>
    <row r="39" spans="1:3" x14ac:dyDescent="0.2">
      <c r="A39" t="s">
        <v>2370</v>
      </c>
      <c r="C39">
        <v>2</v>
      </c>
    </row>
    <row r="41" spans="1:3" x14ac:dyDescent="0.2">
      <c r="C41">
        <v>137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9"/>
  <sheetViews>
    <sheetView topLeftCell="A19" workbookViewId="0">
      <selection activeCell="I21" sqref="I21"/>
    </sheetView>
  </sheetViews>
  <sheetFormatPr defaultRowHeight="12.75" x14ac:dyDescent="0.2"/>
  <cols>
    <col min="1" max="1" width="24.85546875" customWidth="1"/>
    <col min="3" max="3" width="17.42578125" customWidth="1"/>
    <col min="4" max="4" width="27.5703125" customWidth="1"/>
  </cols>
  <sheetData>
    <row r="1" spans="1:5" ht="51" x14ac:dyDescent="0.2">
      <c r="A1" s="87"/>
      <c r="B1" s="86" t="s">
        <v>2425</v>
      </c>
      <c r="C1" s="177" t="s">
        <v>2334</v>
      </c>
      <c r="D1" t="s">
        <v>2424</v>
      </c>
      <c r="E1" s="179" t="s">
        <v>2432</v>
      </c>
    </row>
    <row r="2" spans="1:5" x14ac:dyDescent="0.2">
      <c r="A2" s="87" t="s">
        <v>1014</v>
      </c>
      <c r="B2" s="170">
        <v>323</v>
      </c>
      <c r="C2" s="42" t="s">
        <v>1894</v>
      </c>
      <c r="D2" t="s">
        <v>2426</v>
      </c>
      <c r="E2" t="s">
        <v>1848</v>
      </c>
    </row>
    <row r="3" spans="1:5" x14ac:dyDescent="0.2">
      <c r="A3" s="42" t="s">
        <v>1798</v>
      </c>
      <c r="B3" s="170">
        <v>278</v>
      </c>
      <c r="C3" s="114" t="s">
        <v>2423</v>
      </c>
      <c r="D3" s="1" t="s">
        <v>2427</v>
      </c>
      <c r="E3" t="s">
        <v>217</v>
      </c>
    </row>
    <row r="4" spans="1:5" ht="38.25" x14ac:dyDescent="0.2">
      <c r="A4" s="117" t="s">
        <v>1167</v>
      </c>
      <c r="B4" s="68">
        <v>265</v>
      </c>
      <c r="C4" s="114" t="s">
        <v>2423</v>
      </c>
      <c r="D4" s="28" t="s">
        <v>2428</v>
      </c>
      <c r="E4" t="s">
        <v>217</v>
      </c>
    </row>
    <row r="5" spans="1:5" x14ac:dyDescent="0.2">
      <c r="A5" s="88" t="s">
        <v>1632</v>
      </c>
      <c r="B5" s="170">
        <v>254</v>
      </c>
      <c r="C5" s="42" t="s">
        <v>2421</v>
      </c>
      <c r="D5" t="s">
        <v>2429</v>
      </c>
      <c r="E5" t="s">
        <v>1848</v>
      </c>
    </row>
    <row r="6" spans="1:5" x14ac:dyDescent="0.2">
      <c r="A6" s="23" t="s">
        <v>1839</v>
      </c>
      <c r="B6" s="68">
        <v>224</v>
      </c>
      <c r="C6" s="42"/>
      <c r="D6" s="1" t="s">
        <v>2433</v>
      </c>
      <c r="E6" t="s">
        <v>217</v>
      </c>
    </row>
    <row r="7" spans="1:5" x14ac:dyDescent="0.2">
      <c r="A7" s="23" t="s">
        <v>1330</v>
      </c>
      <c r="B7" s="68">
        <v>223</v>
      </c>
      <c r="C7" s="172"/>
      <c r="D7" t="s">
        <v>2433</v>
      </c>
    </row>
    <row r="8" spans="1:5" x14ac:dyDescent="0.2">
      <c r="A8" s="42" t="s">
        <v>1804</v>
      </c>
      <c r="B8" s="68">
        <v>222</v>
      </c>
      <c r="C8" s="42"/>
      <c r="D8" s="1" t="s">
        <v>2433</v>
      </c>
      <c r="E8" t="s">
        <v>217</v>
      </c>
    </row>
    <row r="9" spans="1:5" x14ac:dyDescent="0.2">
      <c r="A9" s="87" t="s">
        <v>990</v>
      </c>
      <c r="B9" s="170">
        <v>212</v>
      </c>
      <c r="C9" s="178" t="s">
        <v>1896</v>
      </c>
      <c r="D9" t="s">
        <v>2430</v>
      </c>
      <c r="E9" t="s">
        <v>1848</v>
      </c>
    </row>
    <row r="10" spans="1:5" x14ac:dyDescent="0.2">
      <c r="A10" s="42" t="s">
        <v>1805</v>
      </c>
      <c r="B10" s="68">
        <v>205</v>
      </c>
      <c r="C10" s="42"/>
      <c r="D10" s="1" t="s">
        <v>2433</v>
      </c>
    </row>
    <row r="11" spans="1:5" x14ac:dyDescent="0.2">
      <c r="A11" s="42" t="s">
        <v>1807</v>
      </c>
      <c r="B11" s="68">
        <v>200</v>
      </c>
      <c r="C11" s="42"/>
      <c r="D11" s="1" t="s">
        <v>2433</v>
      </c>
    </row>
    <row r="12" spans="1:5" x14ac:dyDescent="0.2">
      <c r="A12" s="23" t="s">
        <v>790</v>
      </c>
      <c r="B12" s="174">
        <v>187</v>
      </c>
      <c r="C12" s="42"/>
      <c r="D12" t="s">
        <v>2434</v>
      </c>
    </row>
    <row r="13" spans="1:5" x14ac:dyDescent="0.2">
      <c r="A13" s="42" t="s">
        <v>1811</v>
      </c>
      <c r="B13" s="174">
        <v>184</v>
      </c>
      <c r="C13" s="42"/>
      <c r="D13" s="1" t="s">
        <v>2434</v>
      </c>
    </row>
    <row r="14" spans="1:5" x14ac:dyDescent="0.2">
      <c r="A14" s="42" t="s">
        <v>1812</v>
      </c>
      <c r="B14" s="174">
        <v>181</v>
      </c>
      <c r="C14" s="42"/>
      <c r="D14" s="1" t="s">
        <v>2434</v>
      </c>
    </row>
    <row r="15" spans="1:5" x14ac:dyDescent="0.2">
      <c r="A15" s="87" t="s">
        <v>1000</v>
      </c>
      <c r="B15" s="174">
        <v>180</v>
      </c>
      <c r="C15" s="42" t="s">
        <v>1897</v>
      </c>
      <c r="E15" t="s">
        <v>1848</v>
      </c>
    </row>
    <row r="16" spans="1:5" x14ac:dyDescent="0.2">
      <c r="A16" s="42" t="s">
        <v>1813</v>
      </c>
      <c r="B16" s="174">
        <v>178</v>
      </c>
      <c r="C16" s="42" t="s">
        <v>1897</v>
      </c>
      <c r="D16" s="1" t="s">
        <v>2434</v>
      </c>
      <c r="E16" s="1" t="s">
        <v>217</v>
      </c>
    </row>
    <row r="17" spans="1:5" x14ac:dyDescent="0.2">
      <c r="A17" s="178" t="s">
        <v>1018</v>
      </c>
      <c r="B17" s="174">
        <v>174.5</v>
      </c>
      <c r="C17" s="42" t="s">
        <v>1897</v>
      </c>
      <c r="D17" s="1" t="s">
        <v>2434</v>
      </c>
      <c r="E17" t="s">
        <v>217</v>
      </c>
    </row>
    <row r="18" spans="1:5" x14ac:dyDescent="0.2">
      <c r="A18" s="88" t="s">
        <v>1814</v>
      </c>
      <c r="B18" s="174">
        <v>167</v>
      </c>
      <c r="C18" s="42" t="s">
        <v>1897</v>
      </c>
      <c r="E18" t="s">
        <v>1848</v>
      </c>
    </row>
    <row r="19" spans="1:5" x14ac:dyDescent="0.2">
      <c r="A19" s="172" t="s">
        <v>1815</v>
      </c>
      <c r="B19" s="174">
        <v>161</v>
      </c>
      <c r="C19" s="42" t="s">
        <v>1897</v>
      </c>
      <c r="D19" s="1" t="s">
        <v>2434</v>
      </c>
    </row>
    <row r="20" spans="1:5" x14ac:dyDescent="0.2">
      <c r="A20" s="87" t="s">
        <v>869</v>
      </c>
      <c r="B20" s="170">
        <v>158.5</v>
      </c>
      <c r="C20" s="42" t="s">
        <v>1897</v>
      </c>
      <c r="E20" t="s">
        <v>1848</v>
      </c>
    </row>
    <row r="21" spans="1:5" x14ac:dyDescent="0.2">
      <c r="A21" s="178" t="s">
        <v>833</v>
      </c>
      <c r="B21" s="174">
        <v>158</v>
      </c>
      <c r="C21" s="42" t="s">
        <v>1899</v>
      </c>
      <c r="D21" s="1" t="s">
        <v>2434</v>
      </c>
    </row>
    <row r="22" spans="1:5" x14ac:dyDescent="0.2">
      <c r="A22" s="87" t="s">
        <v>989</v>
      </c>
      <c r="B22" s="170">
        <v>156</v>
      </c>
      <c r="C22" s="42" t="s">
        <v>1897</v>
      </c>
      <c r="D22" t="s">
        <v>2431</v>
      </c>
      <c r="E22" t="s">
        <v>1848</v>
      </c>
    </row>
    <row r="23" spans="1:5" x14ac:dyDescent="0.2">
      <c r="A23" s="42" t="s">
        <v>1797</v>
      </c>
      <c r="B23" s="170">
        <v>150</v>
      </c>
      <c r="C23" s="42" t="s">
        <v>1897</v>
      </c>
      <c r="E23" t="s">
        <v>1848</v>
      </c>
    </row>
    <row r="24" spans="1:5" x14ac:dyDescent="0.2">
      <c r="A24" s="42" t="s">
        <v>1793</v>
      </c>
      <c r="B24" s="174">
        <v>148</v>
      </c>
      <c r="C24" s="42" t="s">
        <v>1899</v>
      </c>
      <c r="D24" s="1" t="s">
        <v>2434</v>
      </c>
    </row>
    <row r="25" spans="1:5" x14ac:dyDescent="0.2">
      <c r="A25" s="42" t="s">
        <v>1796</v>
      </c>
      <c r="B25" s="174">
        <v>146</v>
      </c>
      <c r="C25" s="42" t="s">
        <v>1899</v>
      </c>
    </row>
    <row r="26" spans="1:5" x14ac:dyDescent="0.2">
      <c r="A26" s="42" t="s">
        <v>1795</v>
      </c>
      <c r="B26" s="174">
        <v>142</v>
      </c>
      <c r="C26" s="42" t="s">
        <v>1899</v>
      </c>
    </row>
    <row r="27" spans="1:5" x14ac:dyDescent="0.2">
      <c r="A27" s="42" t="s">
        <v>1799</v>
      </c>
      <c r="B27" s="174">
        <v>140</v>
      </c>
      <c r="C27" s="42" t="s">
        <v>1899</v>
      </c>
    </row>
    <row r="28" spans="1:5" x14ac:dyDescent="0.2">
      <c r="A28" s="42" t="s">
        <v>1800</v>
      </c>
      <c r="B28" s="174">
        <v>138</v>
      </c>
      <c r="C28" s="42" t="s">
        <v>1899</v>
      </c>
    </row>
    <row r="29" spans="1:5" x14ac:dyDescent="0.2">
      <c r="A29" s="23" t="s">
        <v>840</v>
      </c>
      <c r="B29" s="174">
        <v>134</v>
      </c>
      <c r="C29" s="42" t="s">
        <v>1899</v>
      </c>
    </row>
    <row r="30" spans="1:5" x14ac:dyDescent="0.2">
      <c r="A30" s="42" t="s">
        <v>1801</v>
      </c>
      <c r="B30" s="174">
        <v>133</v>
      </c>
      <c r="C30" s="42" t="s">
        <v>1899</v>
      </c>
    </row>
    <row r="31" spans="1:5" x14ac:dyDescent="0.2">
      <c r="A31" s="87" t="s">
        <v>1095</v>
      </c>
      <c r="B31" s="174">
        <v>131</v>
      </c>
      <c r="C31" s="42" t="s">
        <v>1899</v>
      </c>
      <c r="E31" t="s">
        <v>1848</v>
      </c>
    </row>
    <row r="32" spans="1:5" x14ac:dyDescent="0.2">
      <c r="A32" s="23" t="s">
        <v>806</v>
      </c>
      <c r="B32" s="170">
        <v>125</v>
      </c>
      <c r="C32" s="42" t="s">
        <v>1899</v>
      </c>
      <c r="E32" t="s">
        <v>1848</v>
      </c>
    </row>
    <row r="33" spans="1:5" x14ac:dyDescent="0.2">
      <c r="A33" s="23" t="s">
        <v>819</v>
      </c>
      <c r="B33" s="174">
        <v>124</v>
      </c>
      <c r="C33" s="42" t="s">
        <v>1899</v>
      </c>
    </row>
    <row r="34" spans="1:5" x14ac:dyDescent="0.2">
      <c r="A34" s="23" t="s">
        <v>1163</v>
      </c>
      <c r="B34" s="174">
        <v>119</v>
      </c>
      <c r="C34" s="42" t="s">
        <v>1899</v>
      </c>
    </row>
    <row r="35" spans="1:5" x14ac:dyDescent="0.2">
      <c r="A35" s="42" t="s">
        <v>1808</v>
      </c>
      <c r="B35" s="174">
        <v>117</v>
      </c>
      <c r="C35" s="42" t="s">
        <v>1899</v>
      </c>
    </row>
    <row r="36" spans="1:5" x14ac:dyDescent="0.2">
      <c r="A36" s="42" t="s">
        <v>1809</v>
      </c>
      <c r="B36" s="174">
        <v>116</v>
      </c>
      <c r="C36" s="42" t="s">
        <v>1899</v>
      </c>
    </row>
    <row r="37" spans="1:5" x14ac:dyDescent="0.2">
      <c r="A37" s="23" t="s">
        <v>1032</v>
      </c>
      <c r="B37" s="174">
        <v>115</v>
      </c>
      <c r="C37" s="42" t="s">
        <v>1899</v>
      </c>
    </row>
    <row r="38" spans="1:5" x14ac:dyDescent="0.2">
      <c r="A38" s="23" t="s">
        <v>1161</v>
      </c>
      <c r="B38" s="170">
        <v>114.5</v>
      </c>
      <c r="C38" s="42" t="s">
        <v>1899</v>
      </c>
      <c r="E38" t="s">
        <v>1848</v>
      </c>
    </row>
    <row r="39" spans="1:5" x14ac:dyDescent="0.2">
      <c r="A39" s="42" t="s">
        <v>1806</v>
      </c>
      <c r="B39" s="174">
        <v>113</v>
      </c>
      <c r="C39" s="42" t="s">
        <v>1899</v>
      </c>
    </row>
    <row r="40" spans="1:5" x14ac:dyDescent="0.2">
      <c r="A40" s="42" t="s">
        <v>1810</v>
      </c>
      <c r="B40" s="174">
        <v>112</v>
      </c>
      <c r="C40" s="42" t="s">
        <v>1899</v>
      </c>
    </row>
    <row r="41" spans="1:5" x14ac:dyDescent="0.2">
      <c r="A41" s="87" t="s">
        <v>1042</v>
      </c>
      <c r="B41" s="170">
        <v>111</v>
      </c>
      <c r="C41" s="42" t="s">
        <v>1899</v>
      </c>
      <c r="E41" t="s">
        <v>1848</v>
      </c>
    </row>
    <row r="42" spans="1:5" x14ac:dyDescent="0.2">
      <c r="A42" s="23" t="s">
        <v>1182</v>
      </c>
      <c r="B42" s="174">
        <v>110</v>
      </c>
      <c r="C42" s="42" t="s">
        <v>1899</v>
      </c>
    </row>
    <row r="43" spans="1:5" x14ac:dyDescent="0.2">
      <c r="A43" s="87" t="s">
        <v>795</v>
      </c>
      <c r="B43" s="174">
        <v>110</v>
      </c>
      <c r="C43" s="42" t="s">
        <v>1899</v>
      </c>
      <c r="E43" t="s">
        <v>1848</v>
      </c>
    </row>
    <row r="44" spans="1:5" x14ac:dyDescent="0.2">
      <c r="A44" s="23" t="s">
        <v>1063</v>
      </c>
      <c r="B44" s="174">
        <v>107</v>
      </c>
      <c r="C44" s="42" t="s">
        <v>1899</v>
      </c>
    </row>
    <row r="45" spans="1:5" x14ac:dyDescent="0.2">
      <c r="A45" s="23" t="s">
        <v>912</v>
      </c>
      <c r="B45" s="170">
        <v>106.5</v>
      </c>
      <c r="C45" s="42" t="s">
        <v>1899</v>
      </c>
      <c r="E45" t="s">
        <v>1848</v>
      </c>
    </row>
    <row r="46" spans="1:5" x14ac:dyDescent="0.2">
      <c r="A46" s="23" t="s">
        <v>1123</v>
      </c>
      <c r="B46" s="174">
        <v>104</v>
      </c>
      <c r="C46" s="42" t="s">
        <v>1899</v>
      </c>
    </row>
    <row r="47" spans="1:5" x14ac:dyDescent="0.2">
      <c r="A47" s="23" t="s">
        <v>1129</v>
      </c>
      <c r="B47" s="170">
        <v>102.5</v>
      </c>
      <c r="C47" s="42" t="s">
        <v>1899</v>
      </c>
      <c r="E47" t="s">
        <v>1848</v>
      </c>
    </row>
    <row r="48" spans="1:5" x14ac:dyDescent="0.2">
      <c r="A48" s="23" t="s">
        <v>803</v>
      </c>
      <c r="B48" s="170">
        <v>101</v>
      </c>
      <c r="C48" s="42" t="s">
        <v>1899</v>
      </c>
    </row>
    <row r="49" spans="1:3" x14ac:dyDescent="0.2">
      <c r="A49" s="23" t="s">
        <v>804</v>
      </c>
      <c r="B49" s="170">
        <v>101</v>
      </c>
      <c r="C49" s="42" t="s">
        <v>1899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62"/>
  <sheetViews>
    <sheetView topLeftCell="E1" workbookViewId="0">
      <selection activeCell="AG10" sqref="AG10"/>
    </sheetView>
  </sheetViews>
  <sheetFormatPr defaultRowHeight="12.75" x14ac:dyDescent="0.2"/>
  <cols>
    <col min="1" max="1" width="18.140625" hidden="1" customWidth="1"/>
    <col min="2" max="2" width="11.85546875" hidden="1" customWidth="1"/>
    <col min="3" max="3" width="12.140625" hidden="1" customWidth="1"/>
    <col min="4" max="4" width="2.140625" style="284" hidden="1" customWidth="1"/>
    <col min="5" max="5" width="4.42578125" customWidth="1"/>
    <col min="6" max="6" width="21.140625" customWidth="1"/>
    <col min="7" max="7" width="8.7109375" hidden="1" customWidth="1"/>
    <col min="8" max="31" width="0" hidden="1" customWidth="1"/>
    <col min="34" max="34" width="21.140625" hidden="1" customWidth="1"/>
    <col min="35" max="35" width="10.28515625" hidden="1" customWidth="1"/>
    <col min="36" max="36" width="0" hidden="1" customWidth="1"/>
    <col min="37" max="37" width="13.7109375" style="191" customWidth="1"/>
    <col min="38" max="38" width="9.140625" style="191"/>
  </cols>
  <sheetData>
    <row r="1" spans="1:38" s="284" customFormat="1" x14ac:dyDescent="0.2">
      <c r="A1" s="652" t="s">
        <v>3433</v>
      </c>
      <c r="B1" s="652"/>
      <c r="C1" s="652"/>
      <c r="AK1" s="191"/>
      <c r="AL1" s="191"/>
    </row>
    <row r="2" spans="1:38" ht="25.5" x14ac:dyDescent="0.2">
      <c r="A2" s="51" t="s">
        <v>2438</v>
      </c>
      <c r="B2" s="51" t="s">
        <v>2440</v>
      </c>
      <c r="C2" s="42"/>
      <c r="D2" s="42"/>
      <c r="E2" s="392" t="s">
        <v>3180</v>
      </c>
      <c r="F2" s="169" t="s">
        <v>2438</v>
      </c>
      <c r="G2" s="180" t="s">
        <v>2435</v>
      </c>
      <c r="H2" s="149" t="s">
        <v>116</v>
      </c>
      <c r="I2" s="149" t="s">
        <v>141</v>
      </c>
      <c r="J2" s="149" t="s">
        <v>2333</v>
      </c>
      <c r="K2" s="149" t="s">
        <v>50</v>
      </c>
      <c r="L2" s="149" t="s">
        <v>2330</v>
      </c>
      <c r="M2" s="149" t="s">
        <v>82</v>
      </c>
      <c r="N2" s="149" t="s">
        <v>81</v>
      </c>
      <c r="O2" s="149" t="s">
        <v>52</v>
      </c>
      <c r="P2" s="149" t="s">
        <v>68</v>
      </c>
      <c r="Q2" s="149" t="s">
        <v>26</v>
      </c>
      <c r="R2" s="149" t="s">
        <v>24</v>
      </c>
      <c r="S2" s="149" t="s">
        <v>11</v>
      </c>
      <c r="T2" s="149" t="s">
        <v>22</v>
      </c>
      <c r="U2" s="149" t="s">
        <v>30</v>
      </c>
      <c r="V2" s="149" t="s">
        <v>105</v>
      </c>
      <c r="W2" s="149" t="s">
        <v>28</v>
      </c>
      <c r="X2" s="149" t="s">
        <v>34</v>
      </c>
      <c r="Y2" s="149" t="s">
        <v>35</v>
      </c>
      <c r="Z2" s="149" t="s">
        <v>18</v>
      </c>
      <c r="AA2" s="149" t="s">
        <v>17</v>
      </c>
      <c r="AB2" s="149" t="s">
        <v>62</v>
      </c>
      <c r="AC2" s="149" t="s">
        <v>1324</v>
      </c>
      <c r="AD2" s="149" t="s">
        <v>1892</v>
      </c>
      <c r="AE2" s="150" t="s">
        <v>2335</v>
      </c>
      <c r="AF2" s="86" t="s">
        <v>769</v>
      </c>
      <c r="AI2" s="179" t="s">
        <v>2437</v>
      </c>
    </row>
    <row r="3" spans="1:38" ht="14.25" x14ac:dyDescent="0.2">
      <c r="A3" s="42" t="s">
        <v>1014</v>
      </c>
      <c r="B3" s="42">
        <v>323</v>
      </c>
      <c r="C3" s="167" t="s">
        <v>2435</v>
      </c>
      <c r="D3" s="167"/>
      <c r="E3" s="172">
        <v>1</v>
      </c>
      <c r="F3" s="178" t="s">
        <v>1014</v>
      </c>
      <c r="G3" s="172"/>
      <c r="H3" s="178"/>
      <c r="I3" s="178"/>
      <c r="J3" s="172"/>
      <c r="K3" s="172"/>
      <c r="L3" s="172"/>
      <c r="M3" s="172">
        <v>178</v>
      </c>
      <c r="N3" s="634">
        <v>13</v>
      </c>
      <c r="O3" s="634">
        <v>10</v>
      </c>
      <c r="P3" s="634">
        <v>11</v>
      </c>
      <c r="Q3" s="634">
        <v>7</v>
      </c>
      <c r="R3" s="634">
        <v>8</v>
      </c>
      <c r="S3" s="634">
        <v>14</v>
      </c>
      <c r="T3" s="634">
        <v>11</v>
      </c>
      <c r="U3" s="634">
        <v>10</v>
      </c>
      <c r="V3" s="634">
        <v>9</v>
      </c>
      <c r="W3" s="634">
        <v>8</v>
      </c>
      <c r="X3" s="634">
        <v>10</v>
      </c>
      <c r="Y3" s="634">
        <v>1</v>
      </c>
      <c r="Z3" s="634">
        <v>4</v>
      </c>
      <c r="AA3" s="634">
        <v>6</v>
      </c>
      <c r="AB3" s="634">
        <v>6</v>
      </c>
      <c r="AC3" s="634">
        <v>10</v>
      </c>
      <c r="AD3" s="634">
        <v>7</v>
      </c>
      <c r="AE3" s="634"/>
      <c r="AF3" s="176">
        <f t="shared" ref="AF3:AF34" si="0">SUM(H3:AD3)+(AE3*0.5)</f>
        <v>323</v>
      </c>
      <c r="AH3" s="87" t="s">
        <v>2432</v>
      </c>
      <c r="AK3" s="190"/>
      <c r="AL3" s="190"/>
    </row>
    <row r="4" spans="1:38" ht="14.25" x14ac:dyDescent="0.2">
      <c r="A4" s="42" t="s">
        <v>1792</v>
      </c>
      <c r="B4" s="42">
        <v>319</v>
      </c>
      <c r="C4" s="167" t="s">
        <v>2435</v>
      </c>
      <c r="D4" s="167"/>
      <c r="E4" s="172">
        <v>2</v>
      </c>
      <c r="F4" s="172" t="s">
        <v>1792</v>
      </c>
      <c r="G4" s="172"/>
      <c r="H4" s="172"/>
      <c r="I4" s="172"/>
      <c r="J4" s="172"/>
      <c r="K4" s="172"/>
      <c r="L4" s="172"/>
      <c r="M4" s="172">
        <v>269</v>
      </c>
      <c r="N4" s="172">
        <v>11</v>
      </c>
      <c r="O4" s="172">
        <v>9</v>
      </c>
      <c r="P4" s="172"/>
      <c r="Q4" s="172"/>
      <c r="R4" s="172"/>
      <c r="S4" s="172"/>
      <c r="T4" s="172"/>
      <c r="U4" s="172"/>
      <c r="V4" s="172"/>
      <c r="W4" s="634">
        <v>5</v>
      </c>
      <c r="X4" s="634">
        <v>2</v>
      </c>
      <c r="Y4" s="634">
        <v>7</v>
      </c>
      <c r="Z4" s="634">
        <v>5</v>
      </c>
      <c r="AA4" s="634">
        <v>7</v>
      </c>
      <c r="AB4" s="634">
        <v>3</v>
      </c>
      <c r="AC4" s="172"/>
      <c r="AD4" s="172">
        <v>1</v>
      </c>
      <c r="AE4" s="172"/>
      <c r="AF4" s="796">
        <f t="shared" si="0"/>
        <v>319</v>
      </c>
      <c r="AH4" s="167" t="s">
        <v>2435</v>
      </c>
      <c r="AK4" s="190"/>
      <c r="AL4" s="190"/>
    </row>
    <row r="5" spans="1:38" ht="14.25" x14ac:dyDescent="0.2">
      <c r="A5" s="42" t="s">
        <v>1794</v>
      </c>
      <c r="B5" s="42">
        <v>304</v>
      </c>
      <c r="C5" s="167" t="s">
        <v>2435</v>
      </c>
      <c r="D5" s="167"/>
      <c r="E5" s="172">
        <v>3</v>
      </c>
      <c r="F5" s="172" t="s">
        <v>1794</v>
      </c>
      <c r="G5" s="172"/>
      <c r="H5" s="172"/>
      <c r="I5" s="172"/>
      <c r="J5" s="172"/>
      <c r="K5" s="172"/>
      <c r="L5" s="172"/>
      <c r="M5" s="172">
        <v>201</v>
      </c>
      <c r="N5" s="172">
        <v>11</v>
      </c>
      <c r="O5" s="172">
        <v>13</v>
      </c>
      <c r="P5" s="172">
        <v>12</v>
      </c>
      <c r="Q5" s="634">
        <v>13</v>
      </c>
      <c r="R5" s="172">
        <v>13</v>
      </c>
      <c r="S5" s="172">
        <v>9</v>
      </c>
      <c r="T5" s="172">
        <v>11</v>
      </c>
      <c r="U5" s="172">
        <v>18</v>
      </c>
      <c r="V5" s="172"/>
      <c r="W5" s="172"/>
      <c r="X5" s="172">
        <v>3</v>
      </c>
      <c r="Y5" s="172"/>
      <c r="Z5" s="172"/>
      <c r="AA5" s="172"/>
      <c r="AB5" s="172"/>
      <c r="AC5" s="172"/>
      <c r="AD5" s="172"/>
      <c r="AE5" s="172"/>
      <c r="AF5" s="796">
        <f t="shared" si="0"/>
        <v>304</v>
      </c>
      <c r="AK5" s="190"/>
      <c r="AL5" s="190"/>
    </row>
    <row r="6" spans="1:38" ht="14.25" x14ac:dyDescent="0.2">
      <c r="A6" s="42" t="s">
        <v>1798</v>
      </c>
      <c r="B6" s="42">
        <v>278</v>
      </c>
      <c r="C6" s="167" t="s">
        <v>2435</v>
      </c>
      <c r="D6" s="167"/>
      <c r="E6" s="172">
        <v>4</v>
      </c>
      <c r="F6" s="172" t="s">
        <v>1798</v>
      </c>
      <c r="G6" s="172"/>
      <c r="H6" s="172"/>
      <c r="I6" s="172"/>
      <c r="J6" s="172"/>
      <c r="K6" s="172"/>
      <c r="L6" s="172"/>
      <c r="M6" s="172">
        <v>278</v>
      </c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6">
        <f t="shared" si="0"/>
        <v>278</v>
      </c>
      <c r="AK6" s="190"/>
      <c r="AL6" s="190"/>
    </row>
    <row r="7" spans="1:38" ht="14.25" x14ac:dyDescent="0.2">
      <c r="A7" s="42" t="s">
        <v>1167</v>
      </c>
      <c r="B7" s="42">
        <v>265</v>
      </c>
      <c r="C7" s="167" t="s">
        <v>2435</v>
      </c>
      <c r="D7" s="167"/>
      <c r="E7" s="172">
        <v>5</v>
      </c>
      <c r="F7" s="178" t="s">
        <v>1167</v>
      </c>
      <c r="G7" s="172"/>
      <c r="H7" s="178"/>
      <c r="I7" s="178"/>
      <c r="J7" s="172"/>
      <c r="K7" s="172"/>
      <c r="L7" s="172"/>
      <c r="M7" s="172">
        <v>158</v>
      </c>
      <c r="N7" s="634">
        <v>12</v>
      </c>
      <c r="O7" s="634">
        <v>15</v>
      </c>
      <c r="P7" s="634">
        <v>12</v>
      </c>
      <c r="Q7" s="172">
        <v>13</v>
      </c>
      <c r="R7" s="634">
        <v>15</v>
      </c>
      <c r="S7" s="634">
        <v>16</v>
      </c>
      <c r="T7" s="634">
        <v>10</v>
      </c>
      <c r="U7" s="634">
        <v>5</v>
      </c>
      <c r="V7" s="634"/>
      <c r="W7" s="634"/>
      <c r="X7" s="634">
        <v>3</v>
      </c>
      <c r="Y7" s="634">
        <v>4</v>
      </c>
      <c r="Z7" s="634">
        <v>2</v>
      </c>
      <c r="AA7" s="634"/>
      <c r="AB7" s="634"/>
      <c r="AC7" s="634"/>
      <c r="AD7" s="634"/>
      <c r="AE7" s="634"/>
      <c r="AF7" s="796">
        <f t="shared" si="0"/>
        <v>265</v>
      </c>
      <c r="AK7" s="190"/>
      <c r="AL7" s="190"/>
    </row>
    <row r="8" spans="1:38" ht="14.25" x14ac:dyDescent="0.2">
      <c r="A8" s="42" t="s">
        <v>1632</v>
      </c>
      <c r="B8" s="42">
        <v>254</v>
      </c>
      <c r="C8" s="167" t="s">
        <v>2435</v>
      </c>
      <c r="D8" s="167"/>
      <c r="E8" s="172">
        <v>6</v>
      </c>
      <c r="F8" s="172" t="s">
        <v>1632</v>
      </c>
      <c r="G8" s="172"/>
      <c r="H8" s="172"/>
      <c r="I8" s="172"/>
      <c r="J8" s="172"/>
      <c r="K8" s="172"/>
      <c r="L8" s="172"/>
      <c r="M8" s="172">
        <v>189</v>
      </c>
      <c r="N8" s="634">
        <v>6</v>
      </c>
      <c r="O8" s="634">
        <v>11</v>
      </c>
      <c r="P8" s="634"/>
      <c r="Q8" s="634"/>
      <c r="R8" s="634"/>
      <c r="S8" s="634"/>
      <c r="T8" s="634"/>
      <c r="U8" s="634"/>
      <c r="V8" s="634"/>
      <c r="W8" s="634">
        <v>6</v>
      </c>
      <c r="X8" s="634">
        <v>5</v>
      </c>
      <c r="Y8" s="634">
        <v>6</v>
      </c>
      <c r="Z8" s="634">
        <v>4</v>
      </c>
      <c r="AA8" s="634">
        <v>7</v>
      </c>
      <c r="AB8" s="634">
        <v>5</v>
      </c>
      <c r="AC8" s="634">
        <v>8</v>
      </c>
      <c r="AD8" s="634">
        <v>7</v>
      </c>
      <c r="AE8" s="634"/>
      <c r="AF8" s="176">
        <f t="shared" si="0"/>
        <v>254</v>
      </c>
      <c r="AK8" s="190"/>
      <c r="AL8" s="190"/>
    </row>
    <row r="9" spans="1:38" ht="14.25" x14ac:dyDescent="0.2">
      <c r="A9" s="42" t="s">
        <v>1839</v>
      </c>
      <c r="B9" s="42">
        <v>224</v>
      </c>
      <c r="C9" s="167" t="s">
        <v>2435</v>
      </c>
      <c r="D9" s="167"/>
      <c r="E9" s="172">
        <v>7</v>
      </c>
      <c r="F9" s="172" t="s">
        <v>1839</v>
      </c>
      <c r="G9" s="172"/>
      <c r="H9" s="172"/>
      <c r="I9" s="172"/>
      <c r="J9" s="172"/>
      <c r="K9" s="172"/>
      <c r="L9" s="172"/>
      <c r="M9" s="172">
        <v>159</v>
      </c>
      <c r="N9" s="634">
        <v>10</v>
      </c>
      <c r="O9" s="634">
        <v>7</v>
      </c>
      <c r="P9" s="634">
        <v>9</v>
      </c>
      <c r="Q9" s="634">
        <v>12</v>
      </c>
      <c r="R9" s="634">
        <v>9</v>
      </c>
      <c r="S9" s="634">
        <v>10</v>
      </c>
      <c r="T9" s="634"/>
      <c r="U9" s="634"/>
      <c r="V9" s="634"/>
      <c r="W9" s="634">
        <v>6</v>
      </c>
      <c r="X9" s="634">
        <v>2</v>
      </c>
      <c r="Y9" s="172"/>
      <c r="Z9" s="172"/>
      <c r="AA9" s="172"/>
      <c r="AB9" s="172"/>
      <c r="AC9" s="172"/>
      <c r="AD9" s="172"/>
      <c r="AE9" s="172"/>
      <c r="AF9" s="796">
        <f t="shared" si="0"/>
        <v>224</v>
      </c>
      <c r="AK9" s="190"/>
      <c r="AL9" s="190"/>
    </row>
    <row r="10" spans="1:38" x14ac:dyDescent="0.2">
      <c r="A10" s="42" t="s">
        <v>1803</v>
      </c>
      <c r="B10" s="42">
        <v>224</v>
      </c>
      <c r="C10" s="167" t="s">
        <v>2435</v>
      </c>
      <c r="D10" s="167"/>
      <c r="E10" s="172">
        <v>8</v>
      </c>
      <c r="F10" s="172" t="s">
        <v>1803</v>
      </c>
      <c r="G10" s="172"/>
      <c r="H10" s="172"/>
      <c r="I10" s="172"/>
      <c r="J10" s="172"/>
      <c r="K10" s="172"/>
      <c r="L10" s="172"/>
      <c r="M10" s="172">
        <v>224</v>
      </c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796">
        <f t="shared" si="0"/>
        <v>224</v>
      </c>
      <c r="AK10" s="192"/>
      <c r="AL10" s="192"/>
    </row>
    <row r="11" spans="1:38" ht="14.25" x14ac:dyDescent="0.2">
      <c r="A11" s="42" t="s">
        <v>1802</v>
      </c>
      <c r="B11" s="42">
        <v>224</v>
      </c>
      <c r="C11" s="167" t="s">
        <v>2435</v>
      </c>
      <c r="D11" s="167"/>
      <c r="E11" s="172">
        <v>9</v>
      </c>
      <c r="F11" s="172" t="s">
        <v>1802</v>
      </c>
      <c r="G11" s="172"/>
      <c r="H11" s="172"/>
      <c r="I11" s="172"/>
      <c r="J11" s="172"/>
      <c r="K11" s="172"/>
      <c r="L11" s="172"/>
      <c r="M11" s="172">
        <v>224</v>
      </c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796">
        <f t="shared" si="0"/>
        <v>224</v>
      </c>
      <c r="AK11" s="190"/>
      <c r="AL11" s="190"/>
    </row>
    <row r="12" spans="1:38" ht="14.25" x14ac:dyDescent="0.2">
      <c r="A12" s="42" t="s">
        <v>1330</v>
      </c>
      <c r="B12" s="42">
        <v>223</v>
      </c>
      <c r="C12" s="167" t="s">
        <v>2435</v>
      </c>
      <c r="D12" s="167"/>
      <c r="E12" s="172">
        <v>10</v>
      </c>
      <c r="F12" s="178" t="s">
        <v>1330</v>
      </c>
      <c r="G12" s="172"/>
      <c r="H12" s="178"/>
      <c r="I12" s="178"/>
      <c r="J12" s="172"/>
      <c r="K12" s="172"/>
      <c r="L12" s="172"/>
      <c r="M12" s="172">
        <v>215</v>
      </c>
      <c r="N12" s="634">
        <v>4</v>
      </c>
      <c r="O12" s="634"/>
      <c r="P12" s="634"/>
      <c r="Q12" s="634">
        <v>1</v>
      </c>
      <c r="R12" s="634"/>
      <c r="S12" s="634"/>
      <c r="T12" s="634"/>
      <c r="U12" s="634"/>
      <c r="V12" s="634"/>
      <c r="W12" s="634">
        <v>2</v>
      </c>
      <c r="X12" s="634">
        <v>1</v>
      </c>
      <c r="Y12" s="634"/>
      <c r="Z12" s="634"/>
      <c r="AA12" s="634"/>
      <c r="AB12" s="634"/>
      <c r="AC12" s="634"/>
      <c r="AD12" s="634"/>
      <c r="AE12" s="634"/>
      <c r="AF12" s="796">
        <f t="shared" si="0"/>
        <v>223</v>
      </c>
      <c r="AK12" s="190"/>
      <c r="AL12" s="190"/>
    </row>
    <row r="13" spans="1:38" ht="14.25" x14ac:dyDescent="0.2">
      <c r="A13" s="42" t="s">
        <v>1804</v>
      </c>
      <c r="B13" s="42">
        <v>222</v>
      </c>
      <c r="C13" s="167" t="s">
        <v>2435</v>
      </c>
      <c r="D13" s="167"/>
      <c r="E13" s="172">
        <v>11</v>
      </c>
      <c r="F13" s="172" t="s">
        <v>1804</v>
      </c>
      <c r="G13" s="172"/>
      <c r="H13" s="172"/>
      <c r="I13" s="172"/>
      <c r="J13" s="172"/>
      <c r="K13" s="172"/>
      <c r="L13" s="172"/>
      <c r="M13" s="172">
        <v>222</v>
      </c>
      <c r="N13" s="172"/>
      <c r="O13" s="191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796">
        <f t="shared" si="0"/>
        <v>222</v>
      </c>
      <c r="AK13" s="190"/>
      <c r="AL13" s="190"/>
    </row>
    <row r="14" spans="1:38" ht="14.25" x14ac:dyDescent="0.2">
      <c r="A14" s="42" t="s">
        <v>1155</v>
      </c>
      <c r="B14" s="42">
        <v>221.5</v>
      </c>
      <c r="C14" s="42"/>
      <c r="D14" s="42"/>
      <c r="E14" s="172">
        <v>12</v>
      </c>
      <c r="F14" s="178" t="s">
        <v>1155</v>
      </c>
      <c r="G14" s="178"/>
      <c r="H14" s="178"/>
      <c r="I14" s="178"/>
      <c r="J14" s="172"/>
      <c r="K14" s="172"/>
      <c r="L14" s="172"/>
      <c r="M14" s="137"/>
      <c r="N14" s="172"/>
      <c r="O14" s="634">
        <v>10</v>
      </c>
      <c r="P14" s="172">
        <v>11</v>
      </c>
      <c r="Q14" s="634">
        <v>15</v>
      </c>
      <c r="R14" s="634">
        <v>14</v>
      </c>
      <c r="S14" s="634">
        <v>18</v>
      </c>
      <c r="T14" s="634">
        <v>18</v>
      </c>
      <c r="U14" s="634">
        <v>16</v>
      </c>
      <c r="V14" s="634">
        <v>18</v>
      </c>
      <c r="W14" s="634">
        <v>11</v>
      </c>
      <c r="X14" s="634">
        <v>15</v>
      </c>
      <c r="Y14" s="634">
        <v>11</v>
      </c>
      <c r="Z14" s="634">
        <v>13</v>
      </c>
      <c r="AA14" s="634">
        <v>14</v>
      </c>
      <c r="AB14" s="634">
        <v>17</v>
      </c>
      <c r="AC14" s="634">
        <v>9</v>
      </c>
      <c r="AD14" s="634">
        <v>10</v>
      </c>
      <c r="AE14" s="634">
        <v>3</v>
      </c>
      <c r="AF14" s="796">
        <f t="shared" si="0"/>
        <v>221.5</v>
      </c>
      <c r="AK14" s="190"/>
      <c r="AL14" s="190"/>
    </row>
    <row r="15" spans="1:38" ht="14.25" x14ac:dyDescent="0.2">
      <c r="A15" s="42" t="s">
        <v>990</v>
      </c>
      <c r="B15" s="42">
        <v>212</v>
      </c>
      <c r="C15" s="167" t="s">
        <v>2435</v>
      </c>
      <c r="D15" s="167"/>
      <c r="E15" s="172">
        <v>13</v>
      </c>
      <c r="F15" s="178" t="s">
        <v>990</v>
      </c>
      <c r="G15" s="178"/>
      <c r="H15" s="172"/>
      <c r="I15" s="178">
        <v>5</v>
      </c>
      <c r="J15" s="137">
        <v>10</v>
      </c>
      <c r="K15" s="137">
        <v>4</v>
      </c>
      <c r="L15" s="137">
        <v>10</v>
      </c>
      <c r="M15" s="325">
        <v>13</v>
      </c>
      <c r="N15" s="634">
        <v>5</v>
      </c>
      <c r="O15" s="634">
        <v>5</v>
      </c>
      <c r="P15" s="634">
        <v>14</v>
      </c>
      <c r="Q15" s="634">
        <v>10</v>
      </c>
      <c r="R15" s="634">
        <v>10</v>
      </c>
      <c r="S15" s="634">
        <v>10</v>
      </c>
      <c r="T15" s="634">
        <v>12</v>
      </c>
      <c r="U15" s="634">
        <v>7</v>
      </c>
      <c r="V15" s="634">
        <v>11</v>
      </c>
      <c r="W15" s="634">
        <v>7</v>
      </c>
      <c r="X15" s="634">
        <v>13</v>
      </c>
      <c r="Y15" s="634">
        <v>14</v>
      </c>
      <c r="Z15" s="634">
        <v>2</v>
      </c>
      <c r="AA15" s="634">
        <v>20</v>
      </c>
      <c r="AB15" s="634">
        <v>7</v>
      </c>
      <c r="AC15" s="634">
        <v>7</v>
      </c>
      <c r="AD15" s="634">
        <v>16</v>
      </c>
      <c r="AE15" s="634"/>
      <c r="AF15" s="176">
        <f t="shared" si="0"/>
        <v>212</v>
      </c>
      <c r="AK15" s="190"/>
      <c r="AL15" s="190"/>
    </row>
    <row r="16" spans="1:38" ht="14.25" x14ac:dyDescent="0.2">
      <c r="A16" s="42" t="s">
        <v>1805</v>
      </c>
      <c r="B16" s="42">
        <v>205</v>
      </c>
      <c r="C16" s="167" t="s">
        <v>2435</v>
      </c>
      <c r="D16" s="167"/>
      <c r="E16" s="172">
        <v>14</v>
      </c>
      <c r="F16" s="172" t="s">
        <v>1805</v>
      </c>
      <c r="G16" s="172"/>
      <c r="H16" s="172"/>
      <c r="I16" s="172"/>
      <c r="J16" s="172"/>
      <c r="K16" s="172"/>
      <c r="L16" s="172"/>
      <c r="M16" s="172">
        <v>205</v>
      </c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796">
        <f t="shared" si="0"/>
        <v>205</v>
      </c>
      <c r="AK16" s="190"/>
      <c r="AL16" s="190"/>
    </row>
    <row r="17" spans="1:38" ht="14.25" x14ac:dyDescent="0.2">
      <c r="A17" s="42" t="s">
        <v>1092</v>
      </c>
      <c r="B17" s="42">
        <v>202</v>
      </c>
      <c r="C17" s="42"/>
      <c r="D17" s="42"/>
      <c r="E17" s="172">
        <v>15</v>
      </c>
      <c r="F17" s="172" t="s">
        <v>1092</v>
      </c>
      <c r="G17" s="172"/>
      <c r="H17" s="178"/>
      <c r="I17" s="178"/>
      <c r="J17" s="172"/>
      <c r="K17" s="172"/>
      <c r="L17" s="172"/>
      <c r="M17" s="172">
        <v>158</v>
      </c>
      <c r="N17" s="634"/>
      <c r="O17" s="634"/>
      <c r="P17" s="634">
        <v>5</v>
      </c>
      <c r="Q17" s="634">
        <v>7</v>
      </c>
      <c r="R17" s="634">
        <v>12</v>
      </c>
      <c r="S17" s="634"/>
      <c r="T17" s="634"/>
      <c r="U17" s="634"/>
      <c r="V17" s="634"/>
      <c r="W17" s="634">
        <v>5</v>
      </c>
      <c r="X17" s="634">
        <v>8</v>
      </c>
      <c r="Y17" s="634">
        <v>3</v>
      </c>
      <c r="Z17" s="634">
        <v>2</v>
      </c>
      <c r="AA17" s="634">
        <v>1</v>
      </c>
      <c r="AB17" s="634">
        <v>1</v>
      </c>
      <c r="AC17" s="634"/>
      <c r="AD17" s="634"/>
      <c r="AE17" s="634"/>
      <c r="AF17" s="796">
        <f t="shared" si="0"/>
        <v>202</v>
      </c>
      <c r="AK17" s="190"/>
      <c r="AL17" s="190"/>
    </row>
    <row r="18" spans="1:38" ht="14.25" x14ac:dyDescent="0.2">
      <c r="A18" s="42" t="s">
        <v>1807</v>
      </c>
      <c r="B18" s="42">
        <v>200</v>
      </c>
      <c r="C18" s="167" t="s">
        <v>2435</v>
      </c>
      <c r="D18" s="167"/>
      <c r="E18" s="172">
        <v>16</v>
      </c>
      <c r="F18" s="172" t="s">
        <v>1807</v>
      </c>
      <c r="G18" s="172"/>
      <c r="H18" s="172"/>
      <c r="I18" s="172"/>
      <c r="J18" s="172"/>
      <c r="K18" s="172"/>
      <c r="L18" s="172"/>
      <c r="M18" s="172">
        <v>200</v>
      </c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796">
        <f t="shared" si="0"/>
        <v>200</v>
      </c>
      <c r="AK18" s="190"/>
      <c r="AL18" s="190"/>
    </row>
    <row r="19" spans="1:38" ht="14.25" x14ac:dyDescent="0.2">
      <c r="A19" s="42" t="s">
        <v>992</v>
      </c>
      <c r="B19" s="42">
        <v>198</v>
      </c>
      <c r="C19" s="42"/>
      <c r="D19" s="42"/>
      <c r="E19" s="172">
        <v>17</v>
      </c>
      <c r="F19" s="178" t="s">
        <v>992</v>
      </c>
      <c r="G19" s="178"/>
      <c r="H19" s="178"/>
      <c r="I19" s="178"/>
      <c r="J19" s="172"/>
      <c r="K19" s="172"/>
      <c r="L19" s="172"/>
      <c r="M19" s="172">
        <v>134</v>
      </c>
      <c r="N19" s="634">
        <v>12</v>
      </c>
      <c r="O19" s="634">
        <v>11</v>
      </c>
      <c r="P19" s="634"/>
      <c r="Q19" s="634">
        <v>5</v>
      </c>
      <c r="R19" s="634"/>
      <c r="S19" s="634"/>
      <c r="T19" s="634">
        <v>1</v>
      </c>
      <c r="U19" s="634"/>
      <c r="V19" s="634"/>
      <c r="W19" s="634"/>
      <c r="X19" s="634"/>
      <c r="Y19" s="634">
        <v>5</v>
      </c>
      <c r="Z19" s="634">
        <v>3</v>
      </c>
      <c r="AA19" s="634">
        <v>8</v>
      </c>
      <c r="AB19" s="634">
        <v>4</v>
      </c>
      <c r="AC19" s="634">
        <v>8</v>
      </c>
      <c r="AD19" s="634">
        <v>7</v>
      </c>
      <c r="AE19" s="634"/>
      <c r="AF19" s="796">
        <f t="shared" si="0"/>
        <v>198</v>
      </c>
      <c r="AI19" s="181"/>
      <c r="AK19" s="190"/>
      <c r="AL19" s="190"/>
    </row>
    <row r="20" spans="1:38" ht="14.25" x14ac:dyDescent="0.2">
      <c r="A20" s="42" t="s">
        <v>922</v>
      </c>
      <c r="B20" s="42">
        <v>190</v>
      </c>
      <c r="C20" s="42"/>
      <c r="D20" s="42"/>
      <c r="E20" s="172">
        <v>18</v>
      </c>
      <c r="F20" s="172" t="s">
        <v>922</v>
      </c>
      <c r="G20" s="172"/>
      <c r="H20" s="172"/>
      <c r="I20" s="172"/>
      <c r="J20" s="172"/>
      <c r="K20" s="172"/>
      <c r="L20" s="172"/>
      <c r="M20" s="172">
        <v>161</v>
      </c>
      <c r="N20" s="172"/>
      <c r="O20" s="172"/>
      <c r="P20" s="172"/>
      <c r="Q20" s="172"/>
      <c r="R20" s="172"/>
      <c r="S20" s="172"/>
      <c r="T20" s="172"/>
      <c r="U20" s="172"/>
      <c r="V20" s="172"/>
      <c r="W20" s="172">
        <v>7</v>
      </c>
      <c r="X20" s="172">
        <v>6</v>
      </c>
      <c r="Y20" s="172">
        <v>4</v>
      </c>
      <c r="Z20" s="172">
        <v>4</v>
      </c>
      <c r="AA20" s="172">
        <v>7</v>
      </c>
      <c r="AB20" s="172"/>
      <c r="AC20" s="172">
        <v>1</v>
      </c>
      <c r="AD20" s="172"/>
      <c r="AE20" s="634"/>
      <c r="AF20" s="796">
        <f t="shared" si="0"/>
        <v>190</v>
      </c>
      <c r="AK20" s="190"/>
      <c r="AL20" s="190"/>
    </row>
    <row r="21" spans="1:38" ht="14.25" x14ac:dyDescent="0.2">
      <c r="A21" s="42" t="s">
        <v>790</v>
      </c>
      <c r="B21" s="42">
        <v>187</v>
      </c>
      <c r="C21" s="167" t="s">
        <v>2435</v>
      </c>
      <c r="D21" s="167"/>
      <c r="E21" s="172">
        <v>19</v>
      </c>
      <c r="F21" s="178" t="s">
        <v>790</v>
      </c>
      <c r="G21" s="178"/>
      <c r="H21" s="178"/>
      <c r="I21" s="178"/>
      <c r="J21" s="172"/>
      <c r="K21" s="172"/>
      <c r="L21" s="172"/>
      <c r="M21" s="172">
        <v>187</v>
      </c>
      <c r="N21" s="172"/>
      <c r="O21" s="634"/>
      <c r="P21" s="634"/>
      <c r="Q21" s="634"/>
      <c r="R21" s="634"/>
      <c r="S21" s="634"/>
      <c r="T21" s="634"/>
      <c r="U21" s="634"/>
      <c r="V21" s="634"/>
      <c r="W21" s="634"/>
      <c r="X21" s="634"/>
      <c r="Y21" s="634"/>
      <c r="Z21" s="634"/>
      <c r="AA21" s="634"/>
      <c r="AB21" s="634"/>
      <c r="AC21" s="634"/>
      <c r="AD21" s="634"/>
      <c r="AE21" s="634"/>
      <c r="AF21" s="796">
        <f t="shared" si="0"/>
        <v>187</v>
      </c>
      <c r="AK21" s="190"/>
      <c r="AL21" s="190"/>
    </row>
    <row r="22" spans="1:38" ht="14.25" x14ac:dyDescent="0.2">
      <c r="A22" s="42" t="s">
        <v>1100</v>
      </c>
      <c r="B22" s="42">
        <v>187</v>
      </c>
      <c r="C22" s="42"/>
      <c r="D22" s="42"/>
      <c r="E22" s="172">
        <v>20</v>
      </c>
      <c r="F22" s="172" t="s">
        <v>1100</v>
      </c>
      <c r="G22" s="172"/>
      <c r="H22" s="172"/>
      <c r="I22" s="172"/>
      <c r="J22" s="172"/>
      <c r="K22" s="172"/>
      <c r="L22" s="137">
        <v>12</v>
      </c>
      <c r="M22" s="325">
        <v>6</v>
      </c>
      <c r="N22" s="634">
        <v>10</v>
      </c>
      <c r="O22" s="634">
        <v>13</v>
      </c>
      <c r="P22" s="634">
        <v>11</v>
      </c>
      <c r="Q22" s="634">
        <v>9</v>
      </c>
      <c r="R22" s="634">
        <v>13</v>
      </c>
      <c r="S22" s="634">
        <v>11</v>
      </c>
      <c r="T22" s="634">
        <v>14</v>
      </c>
      <c r="U22" s="634">
        <v>10</v>
      </c>
      <c r="V22" s="634">
        <v>9</v>
      </c>
      <c r="W22" s="172"/>
      <c r="X22" s="172"/>
      <c r="Y22" s="634">
        <v>1</v>
      </c>
      <c r="Z22" s="634">
        <v>16</v>
      </c>
      <c r="AA22" s="634">
        <v>16</v>
      </c>
      <c r="AB22" s="634">
        <v>16</v>
      </c>
      <c r="AC22" s="634">
        <v>14</v>
      </c>
      <c r="AD22" s="172"/>
      <c r="AE22" s="634">
        <v>12</v>
      </c>
      <c r="AF22" s="796">
        <f t="shared" si="0"/>
        <v>187</v>
      </c>
      <c r="AK22" s="190"/>
      <c r="AL22" s="190"/>
    </row>
    <row r="23" spans="1:38" ht="14.25" x14ac:dyDescent="0.2">
      <c r="A23" s="42" t="s">
        <v>1811</v>
      </c>
      <c r="B23" s="42">
        <v>184</v>
      </c>
      <c r="C23" s="42"/>
      <c r="D23" s="42"/>
      <c r="E23" s="172">
        <v>21</v>
      </c>
      <c r="F23" s="172" t="s">
        <v>1811</v>
      </c>
      <c r="G23" s="172"/>
      <c r="H23" s="172"/>
      <c r="I23" s="172"/>
      <c r="J23" s="172"/>
      <c r="K23" s="172"/>
      <c r="L23" s="172"/>
      <c r="M23" s="172">
        <v>184</v>
      </c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796">
        <f t="shared" si="0"/>
        <v>184</v>
      </c>
      <c r="AK23" s="190"/>
      <c r="AL23" s="190"/>
    </row>
    <row r="24" spans="1:38" ht="14.25" x14ac:dyDescent="0.2">
      <c r="A24" s="42" t="s">
        <v>1812</v>
      </c>
      <c r="B24" s="42">
        <v>181</v>
      </c>
      <c r="C24" s="42"/>
      <c r="D24" s="42"/>
      <c r="E24" s="172">
        <v>22</v>
      </c>
      <c r="F24" s="172" t="s">
        <v>1812</v>
      </c>
      <c r="G24" s="172"/>
      <c r="H24" s="172"/>
      <c r="I24" s="172"/>
      <c r="J24" s="172"/>
      <c r="K24" s="172"/>
      <c r="L24" s="172"/>
      <c r="M24" s="172">
        <v>181</v>
      </c>
      <c r="N24" s="172"/>
      <c r="O24" s="191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796">
        <f t="shared" si="0"/>
        <v>181</v>
      </c>
      <c r="AK24" s="190"/>
      <c r="AL24" s="190"/>
    </row>
    <row r="25" spans="1:38" ht="14.25" x14ac:dyDescent="0.2">
      <c r="A25" s="42" t="s">
        <v>1782</v>
      </c>
      <c r="B25" s="42">
        <v>180</v>
      </c>
      <c r="C25" s="167" t="s">
        <v>2435</v>
      </c>
      <c r="D25" s="167"/>
      <c r="E25" s="172">
        <v>23</v>
      </c>
      <c r="F25" s="172" t="s">
        <v>1782</v>
      </c>
      <c r="G25" s="172"/>
      <c r="H25" s="172"/>
      <c r="I25" s="172"/>
      <c r="J25" s="172"/>
      <c r="K25" s="172"/>
      <c r="L25" s="172"/>
      <c r="M25" s="172">
        <v>82</v>
      </c>
      <c r="N25" s="634">
        <v>11</v>
      </c>
      <c r="O25" s="634">
        <v>12</v>
      </c>
      <c r="P25" s="634">
        <v>10</v>
      </c>
      <c r="Q25" s="634">
        <v>12</v>
      </c>
      <c r="R25" s="634">
        <v>12</v>
      </c>
      <c r="S25" s="634">
        <v>5</v>
      </c>
      <c r="T25" s="634">
        <v>8</v>
      </c>
      <c r="U25" s="634"/>
      <c r="V25" s="634"/>
      <c r="W25" s="634">
        <v>1</v>
      </c>
      <c r="X25" s="634">
        <v>4</v>
      </c>
      <c r="Y25" s="634"/>
      <c r="Z25" s="634">
        <v>2</v>
      </c>
      <c r="AA25" s="634">
        <v>8</v>
      </c>
      <c r="AB25" s="634">
        <v>4</v>
      </c>
      <c r="AC25" s="634">
        <v>5</v>
      </c>
      <c r="AD25" s="634">
        <v>4</v>
      </c>
      <c r="AE25" s="634"/>
      <c r="AF25" s="796">
        <f t="shared" si="0"/>
        <v>180</v>
      </c>
      <c r="AK25" s="190"/>
      <c r="AL25" s="190"/>
    </row>
    <row r="26" spans="1:38" ht="14.25" x14ac:dyDescent="0.2">
      <c r="A26" s="42" t="s">
        <v>1000</v>
      </c>
      <c r="B26" s="42">
        <v>180</v>
      </c>
      <c r="C26" s="42"/>
      <c r="D26" s="42"/>
      <c r="E26" s="172">
        <v>24</v>
      </c>
      <c r="F26" s="178" t="s">
        <v>1000</v>
      </c>
      <c r="G26" s="178"/>
      <c r="H26" s="178"/>
      <c r="I26" s="178"/>
      <c r="J26" s="172"/>
      <c r="K26" s="172"/>
      <c r="L26" s="137">
        <v>8</v>
      </c>
      <c r="M26" s="325">
        <v>9</v>
      </c>
      <c r="N26" s="634">
        <v>14</v>
      </c>
      <c r="O26" s="634">
        <v>17</v>
      </c>
      <c r="P26" s="634">
        <v>12</v>
      </c>
      <c r="Q26" s="634">
        <v>13</v>
      </c>
      <c r="R26" s="634">
        <v>13</v>
      </c>
      <c r="S26" s="634">
        <v>6</v>
      </c>
      <c r="T26" s="634">
        <v>11</v>
      </c>
      <c r="U26" s="634">
        <v>7</v>
      </c>
      <c r="V26" s="634">
        <v>7</v>
      </c>
      <c r="W26" s="634">
        <v>12</v>
      </c>
      <c r="X26" s="634">
        <v>11</v>
      </c>
      <c r="Y26" s="634">
        <v>10</v>
      </c>
      <c r="Z26" s="634"/>
      <c r="AA26" s="634"/>
      <c r="AB26" s="634">
        <v>9</v>
      </c>
      <c r="AC26" s="634">
        <v>12</v>
      </c>
      <c r="AD26" s="634">
        <v>9</v>
      </c>
      <c r="AE26" s="634"/>
      <c r="AF26" s="796">
        <f t="shared" si="0"/>
        <v>180</v>
      </c>
      <c r="AK26" s="190"/>
      <c r="AL26" s="190"/>
    </row>
    <row r="27" spans="1:38" ht="14.25" x14ac:dyDescent="0.2">
      <c r="A27" s="42" t="s">
        <v>1813</v>
      </c>
      <c r="B27" s="42">
        <v>178</v>
      </c>
      <c r="C27" s="167" t="s">
        <v>2435</v>
      </c>
      <c r="D27" s="167"/>
      <c r="E27" s="172">
        <v>25</v>
      </c>
      <c r="F27" s="172" t="s">
        <v>1813</v>
      </c>
      <c r="G27" s="172"/>
      <c r="H27" s="172"/>
      <c r="I27" s="172"/>
      <c r="J27" s="172"/>
      <c r="K27" s="172"/>
      <c r="L27" s="172"/>
      <c r="M27" s="172">
        <v>178</v>
      </c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796">
        <f t="shared" si="0"/>
        <v>178</v>
      </c>
      <c r="AK27" s="190"/>
      <c r="AL27" s="190"/>
    </row>
    <row r="28" spans="1:38" ht="14.25" x14ac:dyDescent="0.2">
      <c r="A28" s="42" t="s">
        <v>1018</v>
      </c>
      <c r="B28" s="42">
        <v>174.5</v>
      </c>
      <c r="C28" s="42"/>
      <c r="D28" s="42"/>
      <c r="E28" s="172">
        <v>26</v>
      </c>
      <c r="F28" s="172" t="s">
        <v>1018</v>
      </c>
      <c r="G28" s="172"/>
      <c r="H28" s="178"/>
      <c r="I28" s="172"/>
      <c r="J28" s="137">
        <v>1</v>
      </c>
      <c r="K28" s="172"/>
      <c r="L28" s="137">
        <v>12</v>
      </c>
      <c r="M28" s="325">
        <v>12</v>
      </c>
      <c r="N28" s="634">
        <v>13</v>
      </c>
      <c r="O28" s="634">
        <v>16</v>
      </c>
      <c r="P28" s="634">
        <v>9</v>
      </c>
      <c r="Q28" s="172">
        <v>12</v>
      </c>
      <c r="R28" s="634">
        <v>12</v>
      </c>
      <c r="S28" s="634">
        <v>9</v>
      </c>
      <c r="T28" s="634">
        <v>9</v>
      </c>
      <c r="U28" s="634">
        <v>11</v>
      </c>
      <c r="V28" s="634">
        <v>10</v>
      </c>
      <c r="W28" s="634">
        <v>10</v>
      </c>
      <c r="X28" s="634"/>
      <c r="Y28" s="634">
        <v>13</v>
      </c>
      <c r="Z28" s="634">
        <v>14</v>
      </c>
      <c r="AA28" s="634">
        <v>8</v>
      </c>
      <c r="AB28" s="634"/>
      <c r="AC28" s="634"/>
      <c r="AD28" s="634"/>
      <c r="AE28" s="634">
        <v>7</v>
      </c>
      <c r="AF28" s="796">
        <f t="shared" si="0"/>
        <v>174.5</v>
      </c>
      <c r="AK28" s="190"/>
      <c r="AL28" s="190"/>
    </row>
    <row r="29" spans="1:38" ht="14.25" x14ac:dyDescent="0.2">
      <c r="A29" s="42" t="s">
        <v>1814</v>
      </c>
      <c r="B29" s="42">
        <v>167</v>
      </c>
      <c r="C29" s="42"/>
      <c r="D29" s="42"/>
      <c r="E29" s="172">
        <v>27</v>
      </c>
      <c r="F29" s="172" t="s">
        <v>1814</v>
      </c>
      <c r="G29" s="172"/>
      <c r="H29" s="172"/>
      <c r="I29" s="172"/>
      <c r="J29" s="172"/>
      <c r="K29" s="172"/>
      <c r="L29" s="172"/>
      <c r="M29" s="172">
        <v>131</v>
      </c>
      <c r="N29" s="634">
        <v>10</v>
      </c>
      <c r="O29" s="634">
        <v>7</v>
      </c>
      <c r="P29" s="634">
        <v>2</v>
      </c>
      <c r="Q29" s="172"/>
      <c r="R29" s="172"/>
      <c r="S29" s="172"/>
      <c r="T29" s="172"/>
      <c r="U29" s="172"/>
      <c r="V29" s="172"/>
      <c r="W29" s="634">
        <v>1</v>
      </c>
      <c r="X29" s="172"/>
      <c r="Y29" s="172"/>
      <c r="Z29" s="172"/>
      <c r="AA29" s="172"/>
      <c r="AB29" s="634">
        <v>2</v>
      </c>
      <c r="AC29" s="634">
        <v>7</v>
      </c>
      <c r="AD29" s="634">
        <v>7</v>
      </c>
      <c r="AE29" s="634"/>
      <c r="AF29" s="796">
        <f t="shared" si="0"/>
        <v>167</v>
      </c>
      <c r="AK29" s="190"/>
      <c r="AL29" s="190"/>
    </row>
    <row r="30" spans="1:38" ht="14.25" x14ac:dyDescent="0.2">
      <c r="A30" s="42" t="s">
        <v>1815</v>
      </c>
      <c r="B30" s="42">
        <v>161</v>
      </c>
      <c r="C30" s="167" t="s">
        <v>2435</v>
      </c>
      <c r="D30" s="167"/>
      <c r="E30" s="172">
        <v>28</v>
      </c>
      <c r="F30" s="172" t="s">
        <v>1815</v>
      </c>
      <c r="G30" s="172"/>
      <c r="H30" s="172"/>
      <c r="I30" s="172"/>
      <c r="J30" s="172"/>
      <c r="K30" s="172"/>
      <c r="L30" s="172"/>
      <c r="M30" s="172">
        <v>133</v>
      </c>
      <c r="N30" s="634">
        <v>14</v>
      </c>
      <c r="O30" s="172">
        <v>14</v>
      </c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796">
        <f t="shared" si="0"/>
        <v>161</v>
      </c>
      <c r="AK30" s="190"/>
      <c r="AL30" s="190"/>
    </row>
    <row r="31" spans="1:38" x14ac:dyDescent="0.2">
      <c r="A31" s="42" t="s">
        <v>869</v>
      </c>
      <c r="B31" s="42">
        <v>158.5</v>
      </c>
      <c r="C31" s="42"/>
      <c r="D31" s="42"/>
      <c r="E31" s="172">
        <v>29</v>
      </c>
      <c r="F31" s="178" t="s">
        <v>869</v>
      </c>
      <c r="G31" s="178"/>
      <c r="H31" s="178"/>
      <c r="I31" s="178"/>
      <c r="J31" s="172"/>
      <c r="K31" s="172"/>
      <c r="L31" s="172"/>
      <c r="M31" s="325">
        <v>2</v>
      </c>
      <c r="N31" s="634">
        <v>8</v>
      </c>
      <c r="O31" s="634">
        <v>6</v>
      </c>
      <c r="P31" s="634">
        <v>10</v>
      </c>
      <c r="Q31" s="634">
        <v>10</v>
      </c>
      <c r="R31" s="634">
        <v>4</v>
      </c>
      <c r="S31" s="634">
        <v>11</v>
      </c>
      <c r="T31" s="634">
        <v>10</v>
      </c>
      <c r="U31" s="634">
        <v>11</v>
      </c>
      <c r="V31" s="634">
        <v>12</v>
      </c>
      <c r="W31" s="634">
        <v>12</v>
      </c>
      <c r="X31" s="634">
        <v>10</v>
      </c>
      <c r="Y31" s="634">
        <v>12</v>
      </c>
      <c r="Z31" s="634">
        <v>12</v>
      </c>
      <c r="AA31" s="634">
        <v>9</v>
      </c>
      <c r="AB31" s="634">
        <v>6</v>
      </c>
      <c r="AC31" s="634">
        <v>7</v>
      </c>
      <c r="AD31" s="634">
        <v>5</v>
      </c>
      <c r="AE31" s="634">
        <v>3</v>
      </c>
      <c r="AF31" s="176">
        <f t="shared" si="0"/>
        <v>158.5</v>
      </c>
      <c r="AK31" s="192"/>
      <c r="AL31" s="192"/>
    </row>
    <row r="32" spans="1:38" x14ac:dyDescent="0.2">
      <c r="A32" s="42" t="s">
        <v>833</v>
      </c>
      <c r="B32" s="42">
        <v>158</v>
      </c>
      <c r="C32" s="42"/>
      <c r="D32" s="42"/>
      <c r="E32" s="172">
        <v>30</v>
      </c>
      <c r="F32" s="172" t="s">
        <v>833</v>
      </c>
      <c r="G32" s="172"/>
      <c r="H32" s="178"/>
      <c r="I32" s="178"/>
      <c r="J32" s="172"/>
      <c r="K32" s="172"/>
      <c r="L32" s="172"/>
      <c r="M32" s="172">
        <v>73</v>
      </c>
      <c r="N32" s="634">
        <v>11</v>
      </c>
      <c r="O32" s="634">
        <v>12</v>
      </c>
      <c r="P32" s="634">
        <v>13</v>
      </c>
      <c r="Q32" s="634">
        <v>8</v>
      </c>
      <c r="R32" s="634">
        <v>10</v>
      </c>
      <c r="S32" s="634">
        <v>11</v>
      </c>
      <c r="T32" s="634">
        <v>4</v>
      </c>
      <c r="U32" s="634">
        <v>0</v>
      </c>
      <c r="V32" s="634">
        <v>0</v>
      </c>
      <c r="W32" s="634">
        <v>3</v>
      </c>
      <c r="X32" s="634">
        <v>6</v>
      </c>
      <c r="Y32" s="634">
        <v>3</v>
      </c>
      <c r="Z32" s="634">
        <v>2</v>
      </c>
      <c r="AA32" s="634">
        <v>2</v>
      </c>
      <c r="AB32" s="634"/>
      <c r="AC32" s="634"/>
      <c r="AD32" s="634"/>
      <c r="AE32" s="634"/>
      <c r="AF32" s="796">
        <f t="shared" si="0"/>
        <v>158</v>
      </c>
    </row>
    <row r="33" spans="1:35" x14ac:dyDescent="0.2">
      <c r="A33" s="42" t="s">
        <v>989</v>
      </c>
      <c r="B33" s="42">
        <v>156</v>
      </c>
      <c r="C33" s="42"/>
      <c r="D33" s="42"/>
      <c r="E33" s="172">
        <v>31</v>
      </c>
      <c r="F33" s="178" t="s">
        <v>989</v>
      </c>
      <c r="G33" s="178"/>
      <c r="H33" s="178"/>
      <c r="I33" s="178"/>
      <c r="J33" s="172"/>
      <c r="K33" s="172"/>
      <c r="L33" s="797">
        <v>7</v>
      </c>
      <c r="M33" s="137">
        <v>8</v>
      </c>
      <c r="N33" s="634"/>
      <c r="O33" s="634"/>
      <c r="P33" s="634"/>
      <c r="Q33" s="634">
        <v>3</v>
      </c>
      <c r="R33" s="634"/>
      <c r="S33" s="634"/>
      <c r="T33" s="634"/>
      <c r="U33" s="634">
        <v>9</v>
      </c>
      <c r="V33" s="634">
        <v>14</v>
      </c>
      <c r="W33" s="634">
        <v>9</v>
      </c>
      <c r="X33" s="634">
        <v>15</v>
      </c>
      <c r="Y33" s="634">
        <v>16</v>
      </c>
      <c r="Z33" s="634">
        <v>12</v>
      </c>
      <c r="AA33" s="634">
        <v>17</v>
      </c>
      <c r="AB33" s="634">
        <v>17</v>
      </c>
      <c r="AC33" s="634">
        <v>12</v>
      </c>
      <c r="AD33" s="634">
        <v>10</v>
      </c>
      <c r="AE33" s="634">
        <v>14</v>
      </c>
      <c r="AF33" s="176">
        <f t="shared" si="0"/>
        <v>156</v>
      </c>
    </row>
    <row r="34" spans="1:35" x14ac:dyDescent="0.2">
      <c r="A34" s="42" t="s">
        <v>1797</v>
      </c>
      <c r="B34" s="42">
        <v>155</v>
      </c>
      <c r="C34" s="42"/>
      <c r="D34" s="42"/>
      <c r="E34" s="172">
        <v>32</v>
      </c>
      <c r="F34" s="178" t="s">
        <v>1797</v>
      </c>
      <c r="G34" s="178"/>
      <c r="H34" s="178"/>
      <c r="I34" s="178"/>
      <c r="J34" s="178"/>
      <c r="K34" s="178"/>
      <c r="L34" s="178"/>
      <c r="M34" s="178">
        <v>131</v>
      </c>
      <c r="N34" s="178"/>
      <c r="O34" s="178"/>
      <c r="P34" s="178"/>
      <c r="Q34" s="178"/>
      <c r="R34" s="178"/>
      <c r="S34" s="178"/>
      <c r="T34" s="178"/>
      <c r="U34" s="178"/>
      <c r="V34" s="178"/>
      <c r="W34" s="178">
        <v>2</v>
      </c>
      <c r="X34" s="178">
        <v>6</v>
      </c>
      <c r="Y34" s="178">
        <v>1</v>
      </c>
      <c r="Z34" s="178"/>
      <c r="AA34" s="178"/>
      <c r="AB34" s="178">
        <v>4</v>
      </c>
      <c r="AC34" s="178">
        <v>6</v>
      </c>
      <c r="AD34" s="325">
        <v>5</v>
      </c>
      <c r="AE34" s="172"/>
      <c r="AF34" s="176">
        <f t="shared" si="0"/>
        <v>155</v>
      </c>
    </row>
    <row r="35" spans="1:35" x14ac:dyDescent="0.2">
      <c r="A35" s="42" t="s">
        <v>1793</v>
      </c>
      <c r="B35" s="42">
        <v>148</v>
      </c>
      <c r="C35" s="42"/>
      <c r="D35" s="42"/>
      <c r="E35" s="172">
        <v>33</v>
      </c>
      <c r="F35" s="172" t="s">
        <v>1793</v>
      </c>
      <c r="G35" s="172"/>
      <c r="H35" s="172"/>
      <c r="I35" s="172"/>
      <c r="J35" s="172"/>
      <c r="K35" s="172"/>
      <c r="L35" s="172"/>
      <c r="M35" s="172">
        <v>148</v>
      </c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796">
        <f t="shared" ref="AF35:AF66" si="1">SUM(H35:AD35)+(AE35*0.5)</f>
        <v>148</v>
      </c>
    </row>
    <row r="36" spans="1:35" x14ac:dyDescent="0.2">
      <c r="A36" s="42" t="s">
        <v>1796</v>
      </c>
      <c r="B36" s="42">
        <v>146</v>
      </c>
      <c r="C36" s="42"/>
      <c r="D36" s="42"/>
      <c r="E36" s="172">
        <v>34</v>
      </c>
      <c r="F36" s="172" t="s">
        <v>1796</v>
      </c>
      <c r="G36" s="172"/>
      <c r="H36" s="172"/>
      <c r="I36" s="172"/>
      <c r="J36" s="172"/>
      <c r="K36" s="172"/>
      <c r="L36" s="172"/>
      <c r="M36" s="172">
        <v>146</v>
      </c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796">
        <f t="shared" si="1"/>
        <v>146</v>
      </c>
    </row>
    <row r="37" spans="1:35" x14ac:dyDescent="0.2">
      <c r="A37" s="42" t="s">
        <v>1795</v>
      </c>
      <c r="B37" s="42">
        <v>142</v>
      </c>
      <c r="C37" s="167" t="s">
        <v>2435</v>
      </c>
      <c r="D37" s="167"/>
      <c r="E37" s="172">
        <v>35</v>
      </c>
      <c r="F37" s="172" t="s">
        <v>1795</v>
      </c>
      <c r="G37" s="172"/>
      <c r="H37" s="172"/>
      <c r="I37" s="172"/>
      <c r="J37" s="172"/>
      <c r="K37" s="172"/>
      <c r="L37" s="172"/>
      <c r="M37" s="172">
        <v>142</v>
      </c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796">
        <f t="shared" si="1"/>
        <v>142</v>
      </c>
    </row>
    <row r="38" spans="1:35" x14ac:dyDescent="0.2">
      <c r="A38" s="42" t="s">
        <v>971</v>
      </c>
      <c r="B38" s="42">
        <v>141.5</v>
      </c>
      <c r="C38" s="42"/>
      <c r="D38" s="42"/>
      <c r="E38" s="172">
        <v>36</v>
      </c>
      <c r="F38" s="178" t="s">
        <v>971</v>
      </c>
      <c r="G38" s="178"/>
      <c r="H38" s="178"/>
      <c r="I38" s="178"/>
      <c r="J38" s="172"/>
      <c r="K38" s="172"/>
      <c r="L38" s="172"/>
      <c r="M38" s="137"/>
      <c r="N38" s="634"/>
      <c r="O38" s="634"/>
      <c r="P38" s="634"/>
      <c r="Q38" s="634"/>
      <c r="R38" s="634"/>
      <c r="S38" s="172"/>
      <c r="T38" s="634">
        <v>15</v>
      </c>
      <c r="U38" s="634">
        <v>11</v>
      </c>
      <c r="V38" s="634">
        <v>12</v>
      </c>
      <c r="W38" s="634">
        <v>10</v>
      </c>
      <c r="X38" s="634">
        <v>14</v>
      </c>
      <c r="Y38" s="634">
        <v>15</v>
      </c>
      <c r="Z38" s="634">
        <v>13</v>
      </c>
      <c r="AA38" s="634">
        <v>13</v>
      </c>
      <c r="AB38" s="634">
        <v>15</v>
      </c>
      <c r="AC38" s="634">
        <v>8</v>
      </c>
      <c r="AD38" s="634">
        <v>10</v>
      </c>
      <c r="AE38" s="634">
        <v>11</v>
      </c>
      <c r="AF38" s="796">
        <f t="shared" si="1"/>
        <v>141.5</v>
      </c>
      <c r="AI38" s="181"/>
    </row>
    <row r="39" spans="1:35" x14ac:dyDescent="0.2">
      <c r="A39" s="42" t="s">
        <v>1799</v>
      </c>
      <c r="B39" s="42">
        <v>140</v>
      </c>
      <c r="C39" s="42"/>
      <c r="D39" s="42"/>
      <c r="E39" s="172">
        <v>37</v>
      </c>
      <c r="F39" s="172" t="s">
        <v>1799</v>
      </c>
      <c r="G39" s="172"/>
      <c r="H39" s="172"/>
      <c r="I39" s="172"/>
      <c r="J39" s="172"/>
      <c r="K39" s="172"/>
      <c r="L39" s="172"/>
      <c r="M39" s="172">
        <v>140</v>
      </c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796">
        <f t="shared" si="1"/>
        <v>140</v>
      </c>
    </row>
    <row r="40" spans="1:35" x14ac:dyDescent="0.2">
      <c r="A40" s="42" t="s">
        <v>1800</v>
      </c>
      <c r="B40" s="42">
        <v>138</v>
      </c>
      <c r="C40" s="42"/>
      <c r="D40" s="42"/>
      <c r="E40" s="172">
        <v>38</v>
      </c>
      <c r="F40" s="172" t="s">
        <v>1800</v>
      </c>
      <c r="G40" s="172"/>
      <c r="H40" s="172"/>
      <c r="I40" s="172"/>
      <c r="J40" s="172"/>
      <c r="K40" s="172"/>
      <c r="L40" s="172"/>
      <c r="M40" s="172">
        <v>138</v>
      </c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796">
        <f t="shared" si="1"/>
        <v>138</v>
      </c>
    </row>
    <row r="41" spans="1:35" x14ac:dyDescent="0.2">
      <c r="A41" s="42" t="s">
        <v>840</v>
      </c>
      <c r="B41" s="42">
        <v>134</v>
      </c>
      <c r="C41" s="42"/>
      <c r="D41" s="42"/>
      <c r="E41" s="172">
        <v>39</v>
      </c>
      <c r="F41" s="178" t="s">
        <v>840</v>
      </c>
      <c r="G41" s="178"/>
      <c r="H41" s="178"/>
      <c r="I41" s="178"/>
      <c r="J41" s="172"/>
      <c r="K41" s="172"/>
      <c r="L41" s="172"/>
      <c r="M41" s="172">
        <v>90</v>
      </c>
      <c r="N41" s="634"/>
      <c r="O41" s="634">
        <v>10</v>
      </c>
      <c r="P41" s="634">
        <v>12</v>
      </c>
      <c r="Q41" s="634">
        <v>12</v>
      </c>
      <c r="R41" s="634">
        <v>10</v>
      </c>
      <c r="S41" s="634"/>
      <c r="T41" s="634"/>
      <c r="U41" s="634"/>
      <c r="V41" s="634"/>
      <c r="W41" s="634"/>
      <c r="X41" s="634"/>
      <c r="Y41" s="634"/>
      <c r="Z41" s="634"/>
      <c r="AA41" s="634"/>
      <c r="AB41" s="634"/>
      <c r="AC41" s="634"/>
      <c r="AD41" s="634"/>
      <c r="AE41" s="634"/>
      <c r="AF41" s="796">
        <f t="shared" si="1"/>
        <v>134</v>
      </c>
    </row>
    <row r="42" spans="1:35" x14ac:dyDescent="0.2">
      <c r="A42" s="42" t="s">
        <v>1801</v>
      </c>
      <c r="B42" s="42">
        <v>133</v>
      </c>
      <c r="C42" s="42"/>
      <c r="D42" s="42"/>
      <c r="E42" s="172">
        <v>40</v>
      </c>
      <c r="F42" s="172" t="s">
        <v>1801</v>
      </c>
      <c r="G42" s="172"/>
      <c r="H42" s="172"/>
      <c r="I42" s="172"/>
      <c r="J42" s="172"/>
      <c r="K42" s="172"/>
      <c r="L42" s="172"/>
      <c r="M42" s="172">
        <v>128</v>
      </c>
      <c r="N42" s="634">
        <v>1</v>
      </c>
      <c r="O42" s="172"/>
      <c r="P42" s="172"/>
      <c r="Q42" s="172"/>
      <c r="R42" s="172"/>
      <c r="S42" s="172"/>
      <c r="T42" s="172"/>
      <c r="U42" s="172"/>
      <c r="V42" s="172"/>
      <c r="W42" s="634">
        <v>4</v>
      </c>
      <c r="X42" s="172"/>
      <c r="Y42" s="172"/>
      <c r="Z42" s="172"/>
      <c r="AA42" s="172"/>
      <c r="AB42" s="172"/>
      <c r="AC42" s="172"/>
      <c r="AD42" s="172"/>
      <c r="AE42" s="172"/>
      <c r="AF42" s="796">
        <f t="shared" si="1"/>
        <v>133</v>
      </c>
    </row>
    <row r="43" spans="1:35" x14ac:dyDescent="0.2">
      <c r="A43" s="42" t="s">
        <v>1840</v>
      </c>
      <c r="B43" s="42">
        <v>132</v>
      </c>
      <c r="C43" s="42"/>
      <c r="D43" s="42"/>
      <c r="E43" s="172">
        <v>41</v>
      </c>
      <c r="F43" s="178" t="s">
        <v>1840</v>
      </c>
      <c r="G43" s="178"/>
      <c r="H43" s="172"/>
      <c r="I43" s="172"/>
      <c r="J43" s="172"/>
      <c r="K43" s="172"/>
      <c r="L43" s="172"/>
      <c r="M43" s="172">
        <v>81</v>
      </c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634">
        <v>5</v>
      </c>
      <c r="Z43" s="634"/>
      <c r="AA43" s="634">
        <v>12</v>
      </c>
      <c r="AB43" s="634">
        <v>15</v>
      </c>
      <c r="AC43" s="634">
        <v>6</v>
      </c>
      <c r="AD43" s="634">
        <v>12</v>
      </c>
      <c r="AE43" s="634">
        <v>2</v>
      </c>
      <c r="AF43" s="796">
        <f t="shared" si="1"/>
        <v>132</v>
      </c>
    </row>
    <row r="44" spans="1:35" x14ac:dyDescent="0.2">
      <c r="A44" s="42" t="s">
        <v>975</v>
      </c>
      <c r="B44" s="42">
        <v>131</v>
      </c>
      <c r="C44" s="42"/>
      <c r="D44" s="42"/>
      <c r="E44" s="172">
        <v>42</v>
      </c>
      <c r="F44" s="178" t="s">
        <v>975</v>
      </c>
      <c r="G44" s="178"/>
      <c r="H44" s="178"/>
      <c r="I44" s="178"/>
      <c r="J44" s="172"/>
      <c r="K44" s="172"/>
      <c r="L44" s="137">
        <v>5</v>
      </c>
      <c r="M44" s="137">
        <v>3</v>
      </c>
      <c r="N44" s="634"/>
      <c r="O44" s="634">
        <v>1</v>
      </c>
      <c r="P44" s="634">
        <v>10</v>
      </c>
      <c r="Q44" s="634">
        <v>12</v>
      </c>
      <c r="R44" s="634">
        <v>12</v>
      </c>
      <c r="S44" s="634">
        <v>9</v>
      </c>
      <c r="T44" s="634">
        <v>5</v>
      </c>
      <c r="U44" s="634">
        <v>5</v>
      </c>
      <c r="V44" s="634">
        <v>9</v>
      </c>
      <c r="W44" s="634">
        <v>6</v>
      </c>
      <c r="X44" s="634">
        <v>12</v>
      </c>
      <c r="Y44" s="634">
        <v>11</v>
      </c>
      <c r="Z44" s="634">
        <v>13</v>
      </c>
      <c r="AA44" s="634">
        <v>11</v>
      </c>
      <c r="AB44" s="634">
        <v>2</v>
      </c>
      <c r="AC44" s="634">
        <v>3</v>
      </c>
      <c r="AD44" s="634">
        <v>2</v>
      </c>
      <c r="AE44" s="634"/>
      <c r="AF44" s="176">
        <f t="shared" si="1"/>
        <v>131</v>
      </c>
    </row>
    <row r="45" spans="1:35" x14ac:dyDescent="0.2">
      <c r="A45" s="42" t="s">
        <v>1095</v>
      </c>
      <c r="B45" s="42">
        <v>131</v>
      </c>
      <c r="C45" s="42"/>
      <c r="D45" s="42"/>
      <c r="E45" s="172">
        <v>43</v>
      </c>
      <c r="F45" s="178" t="s">
        <v>1095</v>
      </c>
      <c r="G45" s="178"/>
      <c r="H45" s="178"/>
      <c r="I45" s="178"/>
      <c r="J45" s="172"/>
      <c r="K45" s="172"/>
      <c r="L45" s="172"/>
      <c r="M45" s="137"/>
      <c r="N45" s="634"/>
      <c r="O45" s="634"/>
      <c r="P45" s="634"/>
      <c r="Q45" s="634"/>
      <c r="R45" s="634"/>
      <c r="S45" s="172"/>
      <c r="T45" s="634">
        <v>12</v>
      </c>
      <c r="U45" s="634">
        <v>10</v>
      </c>
      <c r="V45" s="634">
        <v>9</v>
      </c>
      <c r="W45" s="634">
        <v>9</v>
      </c>
      <c r="X45" s="634">
        <v>9</v>
      </c>
      <c r="Y45" s="634">
        <v>10</v>
      </c>
      <c r="Z45" s="634">
        <v>11</v>
      </c>
      <c r="AA45" s="634">
        <v>13</v>
      </c>
      <c r="AB45" s="634">
        <v>16</v>
      </c>
      <c r="AC45" s="634">
        <v>13</v>
      </c>
      <c r="AD45" s="634">
        <v>11</v>
      </c>
      <c r="AE45" s="634">
        <v>16</v>
      </c>
      <c r="AF45" s="796">
        <f t="shared" si="1"/>
        <v>131</v>
      </c>
    </row>
    <row r="46" spans="1:35" x14ac:dyDescent="0.2">
      <c r="A46" s="42" t="s">
        <v>1017</v>
      </c>
      <c r="B46" s="42">
        <v>130</v>
      </c>
      <c r="C46" s="42"/>
      <c r="D46" s="42"/>
      <c r="E46" s="172">
        <v>44</v>
      </c>
      <c r="F46" s="172" t="s">
        <v>1017</v>
      </c>
      <c r="G46" s="172"/>
      <c r="H46" s="178"/>
      <c r="I46" s="178"/>
      <c r="J46" s="172"/>
      <c r="K46" s="172"/>
      <c r="L46" s="172"/>
      <c r="M46" s="172"/>
      <c r="N46" s="634">
        <v>21</v>
      </c>
      <c r="O46" s="634">
        <v>16</v>
      </c>
      <c r="P46" s="634">
        <v>14</v>
      </c>
      <c r="Q46" s="634">
        <v>12</v>
      </c>
      <c r="R46" s="634">
        <v>15</v>
      </c>
      <c r="S46" s="634">
        <v>18</v>
      </c>
      <c r="T46" s="634">
        <v>15</v>
      </c>
      <c r="U46" s="634">
        <v>7</v>
      </c>
      <c r="V46" s="634">
        <v>1</v>
      </c>
      <c r="W46" s="634">
        <v>1</v>
      </c>
      <c r="X46" s="634">
        <v>1</v>
      </c>
      <c r="Y46" s="634">
        <v>1</v>
      </c>
      <c r="Z46" s="634"/>
      <c r="AA46" s="634">
        <v>6</v>
      </c>
      <c r="AB46" s="634">
        <v>2</v>
      </c>
      <c r="AC46" s="634"/>
      <c r="AD46" s="634"/>
      <c r="AE46" s="634"/>
      <c r="AF46" s="796">
        <f t="shared" si="1"/>
        <v>130</v>
      </c>
    </row>
    <row r="47" spans="1:35" x14ac:dyDescent="0.2">
      <c r="A47" s="42" t="s">
        <v>806</v>
      </c>
      <c r="B47" s="42">
        <v>125</v>
      </c>
      <c r="C47" s="42"/>
      <c r="D47" s="42"/>
      <c r="E47" s="172">
        <v>45</v>
      </c>
      <c r="F47" s="178" t="s">
        <v>806</v>
      </c>
      <c r="G47" s="178"/>
      <c r="H47" s="137">
        <v>9</v>
      </c>
      <c r="I47" s="137">
        <v>3</v>
      </c>
      <c r="J47" s="137">
        <v>11</v>
      </c>
      <c r="K47" s="137">
        <v>7</v>
      </c>
      <c r="L47" s="137">
        <v>9</v>
      </c>
      <c r="M47" s="137">
        <v>9</v>
      </c>
      <c r="N47" s="634">
        <v>9</v>
      </c>
      <c r="O47" s="634">
        <v>10</v>
      </c>
      <c r="P47" s="634">
        <v>9</v>
      </c>
      <c r="Q47" s="634">
        <v>12</v>
      </c>
      <c r="R47" s="634">
        <v>1</v>
      </c>
      <c r="S47" s="634">
        <v>2</v>
      </c>
      <c r="T47" s="634">
        <v>6</v>
      </c>
      <c r="U47" s="634">
        <v>1</v>
      </c>
      <c r="V47" s="634"/>
      <c r="W47" s="634"/>
      <c r="X47" s="634"/>
      <c r="Y47" s="634">
        <v>4</v>
      </c>
      <c r="Z47" s="634">
        <v>1</v>
      </c>
      <c r="AA47" s="634">
        <v>5</v>
      </c>
      <c r="AB47" s="634">
        <v>3</v>
      </c>
      <c r="AC47" s="634">
        <v>6</v>
      </c>
      <c r="AD47" s="634">
        <v>8</v>
      </c>
      <c r="AE47" s="634"/>
      <c r="AF47" s="176">
        <f t="shared" si="1"/>
        <v>125</v>
      </c>
    </row>
    <row r="48" spans="1:35" x14ac:dyDescent="0.2">
      <c r="A48" s="42" t="s">
        <v>819</v>
      </c>
      <c r="B48" s="42">
        <v>124</v>
      </c>
      <c r="C48" s="42"/>
      <c r="D48" s="42"/>
      <c r="E48" s="172">
        <v>46</v>
      </c>
      <c r="F48" s="178" t="s">
        <v>819</v>
      </c>
      <c r="G48" s="178"/>
      <c r="H48" s="178"/>
      <c r="I48" s="178"/>
      <c r="J48" s="172"/>
      <c r="K48" s="172"/>
      <c r="L48" s="172"/>
      <c r="M48" s="172">
        <v>123</v>
      </c>
      <c r="N48" s="634"/>
      <c r="O48" s="634"/>
      <c r="P48" s="634"/>
      <c r="Q48" s="634"/>
      <c r="R48" s="634"/>
      <c r="S48" s="634"/>
      <c r="T48" s="634"/>
      <c r="U48" s="634"/>
      <c r="V48" s="634"/>
      <c r="W48" s="634">
        <v>1</v>
      </c>
      <c r="X48" s="172"/>
      <c r="Y48" s="634"/>
      <c r="Z48" s="634"/>
      <c r="AA48" s="634"/>
      <c r="AB48" s="634"/>
      <c r="AC48" s="634"/>
      <c r="AD48" s="634"/>
      <c r="AE48" s="634"/>
      <c r="AF48" s="796">
        <f t="shared" si="1"/>
        <v>124</v>
      </c>
    </row>
    <row r="49" spans="1:32" x14ac:dyDescent="0.2">
      <c r="A49" s="42" t="s">
        <v>1141</v>
      </c>
      <c r="B49" s="42">
        <v>122</v>
      </c>
      <c r="C49" s="42"/>
      <c r="D49" s="42"/>
      <c r="E49" s="172">
        <v>47</v>
      </c>
      <c r="F49" s="172" t="s">
        <v>1141</v>
      </c>
      <c r="G49" s="172"/>
      <c r="H49" s="172"/>
      <c r="I49" s="172"/>
      <c r="J49" s="172"/>
      <c r="K49" s="172"/>
      <c r="L49" s="172"/>
      <c r="M49" s="172"/>
      <c r="N49" s="172"/>
      <c r="O49" s="172"/>
      <c r="P49" s="172">
        <v>12</v>
      </c>
      <c r="Q49" s="172">
        <v>11</v>
      </c>
      <c r="R49" s="172">
        <v>8</v>
      </c>
      <c r="S49" s="172">
        <v>8</v>
      </c>
      <c r="T49" s="172">
        <v>8</v>
      </c>
      <c r="U49" s="172">
        <v>10</v>
      </c>
      <c r="V49" s="172">
        <v>7</v>
      </c>
      <c r="W49" s="172">
        <v>6</v>
      </c>
      <c r="X49" s="172">
        <v>11</v>
      </c>
      <c r="Y49" s="172">
        <v>10</v>
      </c>
      <c r="Z49" s="172">
        <v>14</v>
      </c>
      <c r="AA49" s="172">
        <v>11</v>
      </c>
      <c r="AB49" s="172">
        <v>3</v>
      </c>
      <c r="AC49" s="172">
        <v>2</v>
      </c>
      <c r="AD49" s="172"/>
      <c r="AE49" s="634">
        <v>2</v>
      </c>
      <c r="AF49" s="796">
        <f t="shared" si="1"/>
        <v>122</v>
      </c>
    </row>
    <row r="50" spans="1:32" x14ac:dyDescent="0.2">
      <c r="A50" s="42" t="s">
        <v>977</v>
      </c>
      <c r="B50" s="42">
        <v>121</v>
      </c>
      <c r="C50" s="42"/>
      <c r="D50" s="42"/>
      <c r="E50" s="172">
        <v>48</v>
      </c>
      <c r="F50" s="178" t="s">
        <v>977</v>
      </c>
      <c r="G50" s="178"/>
      <c r="H50" s="178"/>
      <c r="I50" s="178"/>
      <c r="J50" s="172"/>
      <c r="K50" s="172"/>
      <c r="L50" s="172"/>
      <c r="M50" s="137"/>
      <c r="N50" s="172"/>
      <c r="O50" s="634">
        <v>2</v>
      </c>
      <c r="P50" s="634">
        <v>11</v>
      </c>
      <c r="Q50" s="634">
        <v>11</v>
      </c>
      <c r="R50" s="634">
        <v>11</v>
      </c>
      <c r="S50" s="634">
        <v>5</v>
      </c>
      <c r="T50" s="634">
        <v>10</v>
      </c>
      <c r="U50" s="634">
        <v>11</v>
      </c>
      <c r="V50" s="634">
        <v>10</v>
      </c>
      <c r="W50" s="634">
        <v>11</v>
      </c>
      <c r="X50" s="634">
        <v>9</v>
      </c>
      <c r="Y50" s="634">
        <v>3</v>
      </c>
      <c r="Z50" s="634">
        <v>6</v>
      </c>
      <c r="AA50" s="634">
        <v>14</v>
      </c>
      <c r="AB50" s="634"/>
      <c r="AC50" s="634"/>
      <c r="AD50" s="178">
        <v>6</v>
      </c>
      <c r="AE50" s="634">
        <v>2</v>
      </c>
      <c r="AF50" s="796">
        <f t="shared" si="1"/>
        <v>121</v>
      </c>
    </row>
    <row r="51" spans="1:32" x14ac:dyDescent="0.2">
      <c r="A51" s="42" t="s">
        <v>1163</v>
      </c>
      <c r="B51" s="42">
        <v>119</v>
      </c>
      <c r="C51" s="42"/>
      <c r="D51" s="42"/>
      <c r="E51" s="172">
        <v>49</v>
      </c>
      <c r="F51" s="178" t="s">
        <v>1163</v>
      </c>
      <c r="G51" s="178"/>
      <c r="H51" s="178"/>
      <c r="I51" s="178"/>
      <c r="J51" s="172"/>
      <c r="K51" s="172"/>
      <c r="L51" s="172"/>
      <c r="M51" s="172">
        <v>79</v>
      </c>
      <c r="N51" s="634">
        <v>12</v>
      </c>
      <c r="O51" s="634">
        <v>14</v>
      </c>
      <c r="P51" s="634">
        <v>9</v>
      </c>
      <c r="Q51" s="172">
        <v>5</v>
      </c>
      <c r="R51" s="172"/>
      <c r="S51" s="634"/>
      <c r="T51" s="634"/>
      <c r="U51" s="634"/>
      <c r="V51" s="634"/>
      <c r="W51" s="634"/>
      <c r="X51" s="634"/>
      <c r="Y51" s="634"/>
      <c r="Z51" s="634"/>
      <c r="AA51" s="634"/>
      <c r="AB51" s="634"/>
      <c r="AC51" s="634"/>
      <c r="AD51" s="634"/>
      <c r="AE51" s="634"/>
      <c r="AF51" s="796">
        <f t="shared" si="1"/>
        <v>119</v>
      </c>
    </row>
    <row r="52" spans="1:32" x14ac:dyDescent="0.2">
      <c r="A52" s="42" t="s">
        <v>1808</v>
      </c>
      <c r="B52" s="42">
        <v>117</v>
      </c>
      <c r="C52" s="42"/>
      <c r="D52" s="42"/>
      <c r="E52" s="172">
        <v>50</v>
      </c>
      <c r="F52" s="172" t="s">
        <v>1808</v>
      </c>
      <c r="G52" s="172"/>
      <c r="H52" s="172"/>
      <c r="I52" s="172"/>
      <c r="J52" s="172"/>
      <c r="K52" s="172"/>
      <c r="L52" s="172"/>
      <c r="M52" s="172">
        <v>117</v>
      </c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796">
        <f t="shared" si="1"/>
        <v>117</v>
      </c>
    </row>
    <row r="53" spans="1:32" x14ac:dyDescent="0.2">
      <c r="A53" s="42" t="s">
        <v>1809</v>
      </c>
      <c r="B53" s="42">
        <v>116</v>
      </c>
      <c r="C53" s="42"/>
      <c r="D53" s="42"/>
      <c r="E53" s="172">
        <v>51</v>
      </c>
      <c r="F53" s="172" t="s">
        <v>1809</v>
      </c>
      <c r="G53" s="172"/>
      <c r="H53" s="172"/>
      <c r="I53" s="172"/>
      <c r="J53" s="172"/>
      <c r="K53" s="172"/>
      <c r="L53" s="172"/>
      <c r="M53" s="172">
        <v>116</v>
      </c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796">
        <f t="shared" si="1"/>
        <v>116</v>
      </c>
    </row>
    <row r="54" spans="1:32" x14ac:dyDescent="0.2">
      <c r="A54" s="42" t="s">
        <v>1032</v>
      </c>
      <c r="B54" s="42">
        <v>115</v>
      </c>
      <c r="C54" s="42"/>
      <c r="D54" s="42"/>
      <c r="E54" s="172">
        <v>52</v>
      </c>
      <c r="F54" s="178" t="s">
        <v>1032</v>
      </c>
      <c r="G54" s="178"/>
      <c r="H54" s="172"/>
      <c r="I54" s="178">
        <v>8</v>
      </c>
      <c r="J54" s="172"/>
      <c r="K54" s="137">
        <v>6</v>
      </c>
      <c r="L54" s="172"/>
      <c r="M54" s="137">
        <v>8</v>
      </c>
      <c r="N54" s="634">
        <v>21</v>
      </c>
      <c r="O54" s="634">
        <v>19</v>
      </c>
      <c r="P54" s="634">
        <v>20</v>
      </c>
      <c r="Q54" s="634">
        <v>13</v>
      </c>
      <c r="R54" s="634">
        <v>13</v>
      </c>
      <c r="S54" s="634">
        <v>7</v>
      </c>
      <c r="T54" s="634"/>
      <c r="U54" s="634"/>
      <c r="V54" s="634"/>
      <c r="W54" s="634"/>
      <c r="X54" s="634"/>
      <c r="Y54" s="634"/>
      <c r="Z54" s="634"/>
      <c r="AA54" s="634"/>
      <c r="AB54" s="634"/>
      <c r="AC54" s="634"/>
      <c r="AD54" s="634"/>
      <c r="AE54" s="634"/>
      <c r="AF54" s="796">
        <f t="shared" si="1"/>
        <v>115</v>
      </c>
    </row>
    <row r="55" spans="1:32" x14ac:dyDescent="0.2">
      <c r="A55" s="42" t="s">
        <v>1161</v>
      </c>
      <c r="B55" s="42">
        <v>114.5</v>
      </c>
      <c r="C55" s="42"/>
      <c r="D55" s="42"/>
      <c r="E55" s="172">
        <v>53</v>
      </c>
      <c r="F55" s="178" t="s">
        <v>1161</v>
      </c>
      <c r="G55" s="178"/>
      <c r="H55" s="178"/>
      <c r="I55" s="178"/>
      <c r="J55" s="172"/>
      <c r="K55" s="172"/>
      <c r="L55" s="172"/>
      <c r="M55" s="137"/>
      <c r="N55" s="634"/>
      <c r="O55" s="634"/>
      <c r="P55" s="634"/>
      <c r="Q55" s="634"/>
      <c r="R55" s="634"/>
      <c r="S55" s="634"/>
      <c r="T55" s="634"/>
      <c r="U55" s="172"/>
      <c r="V55" s="634">
        <v>3</v>
      </c>
      <c r="W55" s="634">
        <v>8</v>
      </c>
      <c r="X55" s="634">
        <v>17</v>
      </c>
      <c r="Y55" s="634">
        <v>14</v>
      </c>
      <c r="Z55" s="634">
        <v>10</v>
      </c>
      <c r="AA55" s="634">
        <v>15</v>
      </c>
      <c r="AB55" s="634">
        <v>15</v>
      </c>
      <c r="AC55" s="634">
        <v>15</v>
      </c>
      <c r="AD55" s="634">
        <v>16</v>
      </c>
      <c r="AE55" s="634">
        <v>3</v>
      </c>
      <c r="AF55" s="176">
        <f t="shared" si="1"/>
        <v>114.5</v>
      </c>
    </row>
    <row r="56" spans="1:32" x14ac:dyDescent="0.2">
      <c r="A56" s="42" t="s">
        <v>1806</v>
      </c>
      <c r="B56" s="42">
        <v>113</v>
      </c>
      <c r="C56" s="42"/>
      <c r="D56" s="42"/>
      <c r="E56" s="172">
        <v>54</v>
      </c>
      <c r="F56" s="172" t="s">
        <v>1806</v>
      </c>
      <c r="G56" s="172"/>
      <c r="H56" s="172"/>
      <c r="I56" s="172"/>
      <c r="J56" s="172"/>
      <c r="K56" s="172"/>
      <c r="L56" s="172"/>
      <c r="M56" s="172">
        <v>112</v>
      </c>
      <c r="N56" s="172">
        <v>1</v>
      </c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796">
        <f t="shared" si="1"/>
        <v>113</v>
      </c>
    </row>
    <row r="57" spans="1:32" x14ac:dyDescent="0.2">
      <c r="A57" s="42" t="s">
        <v>1810</v>
      </c>
      <c r="B57" s="42">
        <v>112</v>
      </c>
      <c r="C57" s="42"/>
      <c r="D57" s="42"/>
      <c r="E57" s="172">
        <v>55</v>
      </c>
      <c r="F57" s="172" t="s">
        <v>1810</v>
      </c>
      <c r="G57" s="172"/>
      <c r="H57" s="172"/>
      <c r="I57" s="172"/>
      <c r="J57" s="172"/>
      <c r="K57" s="172"/>
      <c r="L57" s="172"/>
      <c r="M57" s="172">
        <v>112</v>
      </c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796">
        <f t="shared" si="1"/>
        <v>112</v>
      </c>
    </row>
    <row r="58" spans="1:32" x14ac:dyDescent="0.2">
      <c r="A58" s="42" t="s">
        <v>1042</v>
      </c>
      <c r="B58" s="42">
        <v>111</v>
      </c>
      <c r="C58" s="42"/>
      <c r="D58" s="42"/>
      <c r="E58" s="172">
        <v>56</v>
      </c>
      <c r="F58" s="178" t="s">
        <v>1042</v>
      </c>
      <c r="G58" s="178"/>
      <c r="H58" s="178"/>
      <c r="I58" s="178"/>
      <c r="J58" s="172"/>
      <c r="K58" s="172"/>
      <c r="L58" s="172"/>
      <c r="M58" s="137"/>
      <c r="N58" s="634"/>
      <c r="O58" s="634"/>
      <c r="P58" s="172"/>
      <c r="Q58" s="172">
        <v>12</v>
      </c>
      <c r="R58" s="634">
        <v>12</v>
      </c>
      <c r="S58" s="634">
        <v>11</v>
      </c>
      <c r="T58" s="634">
        <v>10</v>
      </c>
      <c r="U58" s="634">
        <v>11</v>
      </c>
      <c r="V58" s="634">
        <v>12</v>
      </c>
      <c r="W58" s="634">
        <v>8</v>
      </c>
      <c r="X58" s="634"/>
      <c r="Y58" s="634"/>
      <c r="Z58" s="634"/>
      <c r="AA58" s="634"/>
      <c r="AB58" s="634">
        <v>14</v>
      </c>
      <c r="AC58" s="634">
        <v>10</v>
      </c>
      <c r="AD58" s="634">
        <v>9</v>
      </c>
      <c r="AE58" s="634">
        <v>4</v>
      </c>
      <c r="AF58" s="176">
        <f t="shared" si="1"/>
        <v>111</v>
      </c>
    </row>
    <row r="59" spans="1:32" x14ac:dyDescent="0.2">
      <c r="A59" s="42" t="s">
        <v>1182</v>
      </c>
      <c r="B59" s="42">
        <v>110</v>
      </c>
      <c r="C59" s="42"/>
      <c r="D59" s="42"/>
      <c r="E59" s="172">
        <v>57</v>
      </c>
      <c r="F59" s="178" t="s">
        <v>795</v>
      </c>
      <c r="G59" s="178"/>
      <c r="H59" s="178"/>
      <c r="I59" s="178"/>
      <c r="J59" s="172"/>
      <c r="K59" s="172"/>
      <c r="L59" s="172"/>
      <c r="M59" s="172">
        <v>57</v>
      </c>
      <c r="N59" s="634">
        <v>10</v>
      </c>
      <c r="O59" s="634">
        <v>10</v>
      </c>
      <c r="P59" s="634"/>
      <c r="Q59" s="634">
        <v>4</v>
      </c>
      <c r="R59" s="634"/>
      <c r="S59" s="634"/>
      <c r="T59" s="634"/>
      <c r="U59" s="634">
        <v>2</v>
      </c>
      <c r="V59" s="634">
        <v>1</v>
      </c>
      <c r="W59" s="634"/>
      <c r="X59" s="634"/>
      <c r="Y59" s="634">
        <v>5</v>
      </c>
      <c r="Z59" s="634">
        <v>3</v>
      </c>
      <c r="AA59" s="634"/>
      <c r="AB59" s="634">
        <v>5</v>
      </c>
      <c r="AC59" s="634">
        <v>7</v>
      </c>
      <c r="AD59" s="634">
        <v>6</v>
      </c>
      <c r="AE59" s="634"/>
      <c r="AF59" s="796">
        <f t="shared" si="1"/>
        <v>110</v>
      </c>
    </row>
    <row r="60" spans="1:32" x14ac:dyDescent="0.2">
      <c r="A60" s="42" t="s">
        <v>795</v>
      </c>
      <c r="B60" s="42">
        <v>110</v>
      </c>
      <c r="C60" s="42"/>
      <c r="D60" s="42"/>
      <c r="E60" s="172">
        <v>58</v>
      </c>
      <c r="F60" s="178" t="s">
        <v>1182</v>
      </c>
      <c r="G60" s="178"/>
      <c r="H60" s="178"/>
      <c r="I60" s="178"/>
      <c r="J60" s="172"/>
      <c r="K60" s="172"/>
      <c r="L60" s="172"/>
      <c r="M60" s="172">
        <v>83</v>
      </c>
      <c r="N60" s="634">
        <v>11</v>
      </c>
      <c r="O60" s="634">
        <v>9</v>
      </c>
      <c r="P60" s="634">
        <v>1</v>
      </c>
      <c r="Q60" s="634"/>
      <c r="R60" s="634"/>
      <c r="S60" s="634"/>
      <c r="T60" s="634"/>
      <c r="U60" s="634">
        <v>1</v>
      </c>
      <c r="V60" s="634"/>
      <c r="W60" s="634"/>
      <c r="X60" s="634"/>
      <c r="Y60" s="634"/>
      <c r="Z60" s="634">
        <v>5</v>
      </c>
      <c r="AA60" s="634"/>
      <c r="AB60" s="634"/>
      <c r="AC60" s="634"/>
      <c r="AD60" s="634"/>
      <c r="AE60" s="634"/>
      <c r="AF60" s="796">
        <f t="shared" si="1"/>
        <v>110</v>
      </c>
    </row>
    <row r="61" spans="1:32" x14ac:dyDescent="0.2">
      <c r="A61" s="42" t="s">
        <v>1063</v>
      </c>
      <c r="B61" s="42">
        <v>107</v>
      </c>
      <c r="C61" s="42"/>
      <c r="D61" s="42"/>
      <c r="E61" s="172">
        <v>59</v>
      </c>
      <c r="F61" s="178" t="s">
        <v>1063</v>
      </c>
      <c r="G61" s="178"/>
      <c r="H61" s="178"/>
      <c r="I61" s="178"/>
      <c r="J61" s="172"/>
      <c r="K61" s="172"/>
      <c r="L61" s="797">
        <v>12</v>
      </c>
      <c r="M61" s="137">
        <v>11</v>
      </c>
      <c r="N61" s="634">
        <v>11</v>
      </c>
      <c r="O61" s="634">
        <v>10</v>
      </c>
      <c r="P61" s="634">
        <v>8</v>
      </c>
      <c r="Q61" s="634">
        <v>13</v>
      </c>
      <c r="R61" s="634">
        <v>9</v>
      </c>
      <c r="S61" s="634">
        <v>6</v>
      </c>
      <c r="T61" s="634">
        <v>8</v>
      </c>
      <c r="U61" s="634">
        <v>11</v>
      </c>
      <c r="V61" s="634">
        <v>8</v>
      </c>
      <c r="W61" s="634"/>
      <c r="X61" s="634"/>
      <c r="Y61" s="634"/>
      <c r="Z61" s="634"/>
      <c r="AA61" s="634"/>
      <c r="AB61" s="634"/>
      <c r="AC61" s="634"/>
      <c r="AD61" s="634"/>
      <c r="AE61" s="634"/>
      <c r="AF61" s="796">
        <f t="shared" si="1"/>
        <v>107</v>
      </c>
    </row>
    <row r="62" spans="1:32" x14ac:dyDescent="0.2">
      <c r="A62" s="42" t="s">
        <v>912</v>
      </c>
      <c r="B62" s="42">
        <v>106.5</v>
      </c>
      <c r="C62" s="42"/>
      <c r="D62" s="42"/>
      <c r="E62" s="172">
        <v>60</v>
      </c>
      <c r="F62" s="178" t="s">
        <v>912</v>
      </c>
      <c r="G62" s="178"/>
      <c r="H62" s="178"/>
      <c r="I62" s="178"/>
      <c r="J62" s="172"/>
      <c r="K62" s="172"/>
      <c r="L62" s="172"/>
      <c r="M62" s="137"/>
      <c r="N62" s="634"/>
      <c r="O62" s="634"/>
      <c r="P62" s="634"/>
      <c r="Q62" s="634"/>
      <c r="R62" s="172"/>
      <c r="S62" s="634">
        <v>9</v>
      </c>
      <c r="T62" s="634">
        <v>13</v>
      </c>
      <c r="U62" s="634">
        <v>11</v>
      </c>
      <c r="V62" s="634">
        <v>11</v>
      </c>
      <c r="W62" s="634"/>
      <c r="X62" s="634">
        <v>9</v>
      </c>
      <c r="Y62" s="634"/>
      <c r="Z62" s="634">
        <v>4</v>
      </c>
      <c r="AA62" s="634">
        <v>11</v>
      </c>
      <c r="AB62" s="634">
        <v>13</v>
      </c>
      <c r="AC62" s="634">
        <v>13</v>
      </c>
      <c r="AD62" s="634">
        <v>11</v>
      </c>
      <c r="AE62" s="634">
        <v>3</v>
      </c>
      <c r="AF62" s="176">
        <f t="shared" si="1"/>
        <v>106.5</v>
      </c>
    </row>
    <row r="63" spans="1:32" x14ac:dyDescent="0.2">
      <c r="A63" s="42" t="s">
        <v>1472</v>
      </c>
      <c r="B63" s="42">
        <v>105</v>
      </c>
      <c r="C63" s="42"/>
      <c r="D63" s="42"/>
      <c r="E63" s="172">
        <v>61</v>
      </c>
      <c r="F63" s="172" t="s">
        <v>1472</v>
      </c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>
        <v>1</v>
      </c>
      <c r="R63" s="172"/>
      <c r="S63" s="172">
        <v>9</v>
      </c>
      <c r="T63" s="172">
        <v>9</v>
      </c>
      <c r="U63" s="172">
        <v>11</v>
      </c>
      <c r="V63" s="172">
        <v>11</v>
      </c>
      <c r="W63" s="172">
        <v>9</v>
      </c>
      <c r="X63" s="172">
        <v>11</v>
      </c>
      <c r="Y63" s="172">
        <v>15</v>
      </c>
      <c r="Z63" s="172">
        <v>1</v>
      </c>
      <c r="AA63" s="172">
        <v>14</v>
      </c>
      <c r="AB63" s="172">
        <v>8</v>
      </c>
      <c r="AC63" s="172">
        <v>6</v>
      </c>
      <c r="AD63" s="172"/>
      <c r="AE63" s="634"/>
      <c r="AF63" s="796">
        <f t="shared" si="1"/>
        <v>105</v>
      </c>
    </row>
    <row r="64" spans="1:32" x14ac:dyDescent="0.2">
      <c r="A64" s="42" t="s">
        <v>1123</v>
      </c>
      <c r="B64" s="42">
        <v>104</v>
      </c>
      <c r="C64" s="42"/>
      <c r="D64" s="42"/>
      <c r="E64" s="172">
        <v>62</v>
      </c>
      <c r="F64" s="178" t="s">
        <v>1123</v>
      </c>
      <c r="G64" s="178"/>
      <c r="H64" s="178"/>
      <c r="I64" s="178"/>
      <c r="J64" s="172"/>
      <c r="K64" s="172"/>
      <c r="L64" s="137">
        <v>10</v>
      </c>
      <c r="M64" s="137">
        <v>12</v>
      </c>
      <c r="N64" s="634">
        <v>14</v>
      </c>
      <c r="O64" s="634">
        <v>13</v>
      </c>
      <c r="P64" s="634">
        <v>7</v>
      </c>
      <c r="Q64" s="634">
        <v>7</v>
      </c>
      <c r="R64" s="634"/>
      <c r="S64" s="634">
        <v>8</v>
      </c>
      <c r="T64" s="634">
        <v>1</v>
      </c>
      <c r="U64" s="634">
        <v>8</v>
      </c>
      <c r="V64" s="634"/>
      <c r="W64" s="634">
        <v>5</v>
      </c>
      <c r="X64" s="634">
        <v>7</v>
      </c>
      <c r="Y64" s="634">
        <v>6</v>
      </c>
      <c r="Z64" s="634">
        <v>3</v>
      </c>
      <c r="AA64" s="634">
        <v>3</v>
      </c>
      <c r="AB64" s="634"/>
      <c r="AC64" s="634"/>
      <c r="AD64" s="634"/>
      <c r="AE64" s="634"/>
      <c r="AF64" s="796">
        <f t="shared" si="1"/>
        <v>104</v>
      </c>
    </row>
    <row r="65" spans="1:35" x14ac:dyDescent="0.2">
      <c r="A65" s="42" t="s">
        <v>1129</v>
      </c>
      <c r="B65" s="42">
        <v>102.5</v>
      </c>
      <c r="C65" s="42"/>
      <c r="D65" s="42"/>
      <c r="E65" s="172">
        <v>63</v>
      </c>
      <c r="F65" s="178" t="s">
        <v>1129</v>
      </c>
      <c r="G65" s="178"/>
      <c r="H65" s="178"/>
      <c r="I65" s="178"/>
      <c r="J65" s="172"/>
      <c r="K65" s="172"/>
      <c r="L65" s="191"/>
      <c r="M65" s="137"/>
      <c r="N65" s="634"/>
      <c r="O65" s="634"/>
      <c r="P65" s="634"/>
      <c r="Q65" s="634"/>
      <c r="R65" s="634"/>
      <c r="S65" s="634"/>
      <c r="T65" s="634"/>
      <c r="U65" s="634"/>
      <c r="V65" s="172"/>
      <c r="W65" s="634">
        <v>10</v>
      </c>
      <c r="X65" s="634">
        <v>13</v>
      </c>
      <c r="Y65" s="634">
        <v>11</v>
      </c>
      <c r="Z65" s="634">
        <v>12</v>
      </c>
      <c r="AA65" s="634">
        <v>15</v>
      </c>
      <c r="AB65" s="634">
        <v>12</v>
      </c>
      <c r="AC65" s="634">
        <v>14</v>
      </c>
      <c r="AD65" s="634">
        <v>11</v>
      </c>
      <c r="AE65" s="634">
        <v>9</v>
      </c>
      <c r="AF65" s="176">
        <f t="shared" si="1"/>
        <v>102.5</v>
      </c>
    </row>
    <row r="66" spans="1:35" x14ac:dyDescent="0.2">
      <c r="A66" s="42" t="s">
        <v>803</v>
      </c>
      <c r="B66" s="42">
        <v>101</v>
      </c>
      <c r="C66" s="42"/>
      <c r="D66" s="42"/>
      <c r="E66" s="172">
        <v>64</v>
      </c>
      <c r="F66" s="178" t="s">
        <v>803</v>
      </c>
      <c r="G66" s="178"/>
      <c r="H66" s="178"/>
      <c r="I66" s="178"/>
      <c r="J66" s="172"/>
      <c r="K66" s="172"/>
      <c r="L66" s="137">
        <v>9</v>
      </c>
      <c r="M66" s="137">
        <v>6</v>
      </c>
      <c r="N66" s="634">
        <v>5</v>
      </c>
      <c r="O66" s="634">
        <v>8</v>
      </c>
      <c r="P66" s="634">
        <v>7</v>
      </c>
      <c r="Q66" s="634">
        <v>12</v>
      </c>
      <c r="R66" s="634">
        <v>4</v>
      </c>
      <c r="S66" s="634">
        <v>4</v>
      </c>
      <c r="T66" s="634">
        <v>4</v>
      </c>
      <c r="U66" s="634"/>
      <c r="V66" s="634">
        <v>9</v>
      </c>
      <c r="W66" s="634"/>
      <c r="X66" s="634">
        <v>7</v>
      </c>
      <c r="Y66" s="634">
        <v>1</v>
      </c>
      <c r="Z66" s="634">
        <v>8</v>
      </c>
      <c r="AA66" s="634">
        <v>8</v>
      </c>
      <c r="AB66" s="634">
        <v>4</v>
      </c>
      <c r="AC66" s="634">
        <v>5</v>
      </c>
      <c r="AD66" s="634"/>
      <c r="AE66" s="634"/>
      <c r="AF66" s="176">
        <f t="shared" si="1"/>
        <v>101</v>
      </c>
    </row>
    <row r="67" spans="1:35" x14ac:dyDescent="0.2">
      <c r="A67" s="42" t="s">
        <v>804</v>
      </c>
      <c r="B67" s="42">
        <v>101</v>
      </c>
      <c r="C67" s="42"/>
      <c r="D67" s="42"/>
      <c r="E67" s="172">
        <v>65</v>
      </c>
      <c r="F67" s="178" t="s">
        <v>804</v>
      </c>
      <c r="G67" s="178"/>
      <c r="H67" s="178"/>
      <c r="I67" s="178"/>
      <c r="J67" s="172"/>
      <c r="K67" s="137">
        <v>2</v>
      </c>
      <c r="L67" s="137">
        <v>6</v>
      </c>
      <c r="M67" s="137">
        <v>9</v>
      </c>
      <c r="N67" s="634">
        <v>7</v>
      </c>
      <c r="O67" s="634">
        <v>15</v>
      </c>
      <c r="P67" s="634">
        <v>4</v>
      </c>
      <c r="Q67" s="634">
        <v>11</v>
      </c>
      <c r="R67" s="634">
        <v>10</v>
      </c>
      <c r="S67" s="634">
        <v>4</v>
      </c>
      <c r="T67" s="634">
        <v>9</v>
      </c>
      <c r="U67" s="634"/>
      <c r="V67" s="634"/>
      <c r="W67" s="634">
        <v>7</v>
      </c>
      <c r="X67" s="634">
        <v>6</v>
      </c>
      <c r="Y67" s="634">
        <v>7</v>
      </c>
      <c r="Z67" s="634">
        <v>4</v>
      </c>
      <c r="AA67" s="634"/>
      <c r="AB67" s="634"/>
      <c r="AC67" s="634"/>
      <c r="AD67" s="634"/>
      <c r="AE67" s="634"/>
      <c r="AF67" s="176">
        <f t="shared" ref="AF67:AF98" si="2">SUM(H67:AD67)+(AE67*0.5)</f>
        <v>101</v>
      </c>
    </row>
    <row r="68" spans="1:35" x14ac:dyDescent="0.2">
      <c r="A68" s="42" t="s">
        <v>1825</v>
      </c>
      <c r="B68" s="42">
        <v>97</v>
      </c>
      <c r="C68" s="42"/>
      <c r="D68" s="42"/>
      <c r="E68" s="172">
        <v>66</v>
      </c>
      <c r="F68" s="178" t="s">
        <v>985</v>
      </c>
      <c r="G68" s="178"/>
      <c r="H68" s="178"/>
      <c r="I68" s="178"/>
      <c r="J68" s="172"/>
      <c r="K68" s="172"/>
      <c r="L68" s="172"/>
      <c r="M68" s="137"/>
      <c r="N68" s="634"/>
      <c r="O68" s="634"/>
      <c r="P68" s="634"/>
      <c r="Q68" s="634"/>
      <c r="R68" s="634"/>
      <c r="S68" s="634"/>
      <c r="T68" s="634"/>
      <c r="U68" s="634"/>
      <c r="V68" s="172"/>
      <c r="W68" s="634">
        <v>9</v>
      </c>
      <c r="X68" s="634">
        <v>13</v>
      </c>
      <c r="Y68" s="634">
        <v>14</v>
      </c>
      <c r="Z68" s="634">
        <v>13</v>
      </c>
      <c r="AA68" s="634">
        <v>11</v>
      </c>
      <c r="AB68" s="634">
        <v>11</v>
      </c>
      <c r="AC68" s="634">
        <v>9</v>
      </c>
      <c r="AD68" s="634">
        <v>10</v>
      </c>
      <c r="AE68" s="634">
        <v>6</v>
      </c>
      <c r="AF68" s="796">
        <f t="shared" si="2"/>
        <v>93</v>
      </c>
      <c r="AI68" s="181"/>
    </row>
    <row r="69" spans="1:35" x14ac:dyDescent="0.2">
      <c r="A69" s="42" t="s">
        <v>1217</v>
      </c>
      <c r="B69" s="42">
        <v>97</v>
      </c>
      <c r="C69" s="42"/>
      <c r="D69" s="42"/>
      <c r="E69" s="172">
        <v>67</v>
      </c>
      <c r="F69" s="178" t="s">
        <v>1209</v>
      </c>
      <c r="G69" s="178"/>
      <c r="H69" s="178"/>
      <c r="I69" s="178"/>
      <c r="J69" s="172"/>
      <c r="K69" s="172"/>
      <c r="L69" s="172"/>
      <c r="M69" s="137"/>
      <c r="N69" s="634"/>
      <c r="O69" s="634"/>
      <c r="P69" s="634"/>
      <c r="Q69" s="634"/>
      <c r="R69" s="634"/>
      <c r="S69" s="172"/>
      <c r="T69" s="634">
        <v>2</v>
      </c>
      <c r="U69" s="634">
        <v>4</v>
      </c>
      <c r="V69" s="634">
        <v>2</v>
      </c>
      <c r="W69" s="634">
        <v>1</v>
      </c>
      <c r="X69" s="634">
        <v>2</v>
      </c>
      <c r="Y69" s="634">
        <v>13</v>
      </c>
      <c r="Z69" s="634">
        <v>14</v>
      </c>
      <c r="AA69" s="634">
        <v>15</v>
      </c>
      <c r="AB69" s="634">
        <v>14</v>
      </c>
      <c r="AC69" s="634">
        <v>10</v>
      </c>
      <c r="AD69" s="634">
        <v>11</v>
      </c>
      <c r="AE69" s="634">
        <v>8</v>
      </c>
      <c r="AF69" s="796">
        <f t="shared" si="2"/>
        <v>92</v>
      </c>
      <c r="AI69" s="181"/>
    </row>
    <row r="70" spans="1:35" x14ac:dyDescent="0.2">
      <c r="A70" s="42" t="s">
        <v>1210</v>
      </c>
      <c r="B70" s="42">
        <v>95</v>
      </c>
      <c r="C70" s="42"/>
      <c r="D70" s="42"/>
      <c r="E70" s="172">
        <v>68</v>
      </c>
      <c r="F70" s="178" t="s">
        <v>1204</v>
      </c>
      <c r="G70" s="178"/>
      <c r="H70" s="178"/>
      <c r="I70" s="178"/>
      <c r="J70" s="172"/>
      <c r="K70" s="172"/>
      <c r="L70" s="172"/>
      <c r="M70" s="137"/>
      <c r="N70" s="634"/>
      <c r="O70" s="634"/>
      <c r="P70" s="634"/>
      <c r="Q70" s="634"/>
      <c r="R70" s="634"/>
      <c r="S70" s="634"/>
      <c r="T70" s="634"/>
      <c r="U70" s="634"/>
      <c r="V70" s="172"/>
      <c r="W70" s="634">
        <v>9</v>
      </c>
      <c r="X70" s="634">
        <v>9</v>
      </c>
      <c r="Y70" s="634">
        <v>9</v>
      </c>
      <c r="Z70" s="634">
        <v>1</v>
      </c>
      <c r="AA70" s="634">
        <v>14</v>
      </c>
      <c r="AB70" s="634">
        <v>13</v>
      </c>
      <c r="AC70" s="634">
        <v>14</v>
      </c>
      <c r="AD70" s="634">
        <v>11</v>
      </c>
      <c r="AE70" s="634">
        <v>13</v>
      </c>
      <c r="AF70" s="796">
        <f t="shared" si="2"/>
        <v>86.5</v>
      </c>
    </row>
    <row r="71" spans="1:35" x14ac:dyDescent="0.2">
      <c r="A71" s="42" t="s">
        <v>1142</v>
      </c>
      <c r="B71" s="42">
        <v>95</v>
      </c>
      <c r="C71" s="42"/>
      <c r="D71" s="42"/>
      <c r="E71" s="172">
        <v>69</v>
      </c>
      <c r="F71" s="178" t="s">
        <v>793</v>
      </c>
      <c r="G71" s="178"/>
      <c r="H71" s="178"/>
      <c r="I71" s="178"/>
      <c r="J71" s="172"/>
      <c r="K71" s="172"/>
      <c r="L71" s="172"/>
      <c r="M71" s="137"/>
      <c r="N71" s="634"/>
      <c r="O71" s="634"/>
      <c r="P71" s="634"/>
      <c r="Q71" s="634"/>
      <c r="R71" s="634"/>
      <c r="S71" s="634"/>
      <c r="T71" s="172"/>
      <c r="U71" s="634">
        <v>7</v>
      </c>
      <c r="V71" s="634">
        <v>6</v>
      </c>
      <c r="W71" s="634">
        <v>6</v>
      </c>
      <c r="X71" s="634">
        <v>13</v>
      </c>
      <c r="Y71" s="634">
        <v>10</v>
      </c>
      <c r="Z71" s="634">
        <v>6</v>
      </c>
      <c r="AA71" s="634"/>
      <c r="AB71" s="634">
        <v>14</v>
      </c>
      <c r="AC71" s="634">
        <v>12</v>
      </c>
      <c r="AD71" s="634">
        <v>9</v>
      </c>
      <c r="AE71" s="634">
        <v>5</v>
      </c>
      <c r="AF71" s="796">
        <f t="shared" si="2"/>
        <v>85.5</v>
      </c>
    </row>
    <row r="72" spans="1:35" x14ac:dyDescent="0.2">
      <c r="A72" s="42" t="s">
        <v>1826</v>
      </c>
      <c r="B72" s="42">
        <v>93</v>
      </c>
      <c r="C72" s="42"/>
      <c r="D72" s="42"/>
      <c r="E72" s="172">
        <v>70</v>
      </c>
      <c r="F72" s="172" t="s">
        <v>1841</v>
      </c>
      <c r="G72" s="172"/>
      <c r="H72" s="172"/>
      <c r="I72" s="172"/>
      <c r="J72" s="172"/>
      <c r="K72" s="172"/>
      <c r="L72" s="172"/>
      <c r="M72" s="172">
        <v>84</v>
      </c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796">
        <f t="shared" si="2"/>
        <v>84</v>
      </c>
    </row>
    <row r="73" spans="1:35" x14ac:dyDescent="0.2">
      <c r="A73" s="42" t="s">
        <v>1827</v>
      </c>
      <c r="B73" s="42">
        <v>93</v>
      </c>
      <c r="C73" s="42"/>
      <c r="D73" s="42"/>
      <c r="E73" s="172">
        <v>71</v>
      </c>
      <c r="F73" s="178" t="s">
        <v>944</v>
      </c>
      <c r="G73" s="178"/>
      <c r="H73" s="178"/>
      <c r="I73" s="178"/>
      <c r="J73" s="178"/>
      <c r="K73" s="178"/>
      <c r="L73" s="178">
        <v>6</v>
      </c>
      <c r="M73" s="178">
        <v>14</v>
      </c>
      <c r="N73" s="178">
        <v>11</v>
      </c>
      <c r="O73" s="178">
        <v>10</v>
      </c>
      <c r="P73" s="178">
        <v>1</v>
      </c>
      <c r="Q73" s="178">
        <v>4</v>
      </c>
      <c r="R73" s="178"/>
      <c r="S73" s="178">
        <v>1</v>
      </c>
      <c r="T73" s="178"/>
      <c r="U73" s="178"/>
      <c r="V73" s="178"/>
      <c r="W73" s="178">
        <v>4</v>
      </c>
      <c r="X73" s="178">
        <v>4</v>
      </c>
      <c r="Y73" s="178">
        <v>6</v>
      </c>
      <c r="Z73" s="178">
        <v>4</v>
      </c>
      <c r="AA73" s="178">
        <v>6</v>
      </c>
      <c r="AB73" s="178">
        <v>4</v>
      </c>
      <c r="AC73" s="178"/>
      <c r="AD73" s="634">
        <v>7</v>
      </c>
      <c r="AE73" s="634"/>
      <c r="AF73" s="796">
        <f t="shared" si="2"/>
        <v>82</v>
      </c>
    </row>
    <row r="74" spans="1:35" x14ac:dyDescent="0.2">
      <c r="A74" s="42" t="s">
        <v>985</v>
      </c>
      <c r="B74" s="42">
        <v>93</v>
      </c>
      <c r="C74" s="42"/>
      <c r="D74" s="42"/>
      <c r="E74" s="172">
        <v>72</v>
      </c>
      <c r="F74" s="178" t="s">
        <v>874</v>
      </c>
      <c r="G74" s="178"/>
      <c r="H74" s="178"/>
      <c r="I74" s="178"/>
      <c r="J74" s="172"/>
      <c r="K74" s="172"/>
      <c r="L74" s="172"/>
      <c r="M74" s="137"/>
      <c r="N74" s="634"/>
      <c r="O74" s="634"/>
      <c r="P74" s="634"/>
      <c r="Q74" s="634"/>
      <c r="R74" s="634"/>
      <c r="S74" s="634"/>
      <c r="T74" s="634"/>
      <c r="U74" s="634"/>
      <c r="V74" s="634"/>
      <c r="W74" s="172"/>
      <c r="X74" s="634">
        <v>10</v>
      </c>
      <c r="Y74" s="634">
        <v>11</v>
      </c>
      <c r="Z74" s="634">
        <v>10</v>
      </c>
      <c r="AA74" s="634">
        <v>10</v>
      </c>
      <c r="AB74" s="634">
        <v>16</v>
      </c>
      <c r="AC74" s="634">
        <v>11</v>
      </c>
      <c r="AD74" s="634">
        <v>9</v>
      </c>
      <c r="AE74" s="634">
        <v>7</v>
      </c>
      <c r="AF74" s="796">
        <f t="shared" si="2"/>
        <v>80.5</v>
      </c>
    </row>
    <row r="75" spans="1:35" x14ac:dyDescent="0.2">
      <c r="A75" s="42" t="s">
        <v>1209</v>
      </c>
      <c r="B75" s="42">
        <v>92</v>
      </c>
      <c r="C75" s="42"/>
      <c r="D75" s="42"/>
      <c r="E75" s="172">
        <v>73</v>
      </c>
      <c r="F75" s="178" t="s">
        <v>855</v>
      </c>
      <c r="G75" s="178"/>
      <c r="H75" s="178"/>
      <c r="I75" s="178"/>
      <c r="J75" s="172"/>
      <c r="K75" s="172"/>
      <c r="L75" s="172"/>
      <c r="M75" s="137"/>
      <c r="N75" s="634"/>
      <c r="O75" s="634"/>
      <c r="P75" s="634"/>
      <c r="Q75" s="634"/>
      <c r="R75" s="634"/>
      <c r="S75" s="634"/>
      <c r="T75" s="634"/>
      <c r="U75" s="634"/>
      <c r="V75" s="634"/>
      <c r="W75" s="634"/>
      <c r="X75" s="172"/>
      <c r="Y75" s="634">
        <v>2</v>
      </c>
      <c r="Z75" s="634">
        <v>14</v>
      </c>
      <c r="AA75" s="634">
        <v>16</v>
      </c>
      <c r="AB75" s="634">
        <v>13</v>
      </c>
      <c r="AC75" s="634">
        <v>21</v>
      </c>
      <c r="AD75" s="634">
        <v>14</v>
      </c>
      <c r="AE75" s="634"/>
      <c r="AF75" s="796">
        <f t="shared" si="2"/>
        <v>80</v>
      </c>
    </row>
    <row r="76" spans="1:35" x14ac:dyDescent="0.2">
      <c r="A76" s="42" t="s">
        <v>800</v>
      </c>
      <c r="B76" s="42">
        <v>91</v>
      </c>
      <c r="C76" s="42"/>
      <c r="D76" s="42"/>
      <c r="E76" s="172">
        <v>74</v>
      </c>
      <c r="F76" s="178" t="s">
        <v>1331</v>
      </c>
      <c r="G76" s="178"/>
      <c r="H76" s="178"/>
      <c r="I76" s="178"/>
      <c r="J76" s="172"/>
      <c r="K76" s="172"/>
      <c r="L76" s="172"/>
      <c r="M76" s="137"/>
      <c r="N76" s="634"/>
      <c r="O76" s="634"/>
      <c r="P76" s="634"/>
      <c r="Q76" s="634"/>
      <c r="R76" s="634"/>
      <c r="S76" s="634"/>
      <c r="T76" s="634"/>
      <c r="U76" s="634"/>
      <c r="V76" s="634"/>
      <c r="W76" s="172"/>
      <c r="X76" s="634">
        <v>6</v>
      </c>
      <c r="Y76" s="634">
        <v>6</v>
      </c>
      <c r="Z76" s="634">
        <v>5</v>
      </c>
      <c r="AA76" s="634">
        <v>9</v>
      </c>
      <c r="AB76" s="634">
        <v>14</v>
      </c>
      <c r="AC76" s="634">
        <v>17</v>
      </c>
      <c r="AD76" s="634">
        <v>15</v>
      </c>
      <c r="AE76" s="634"/>
      <c r="AF76" s="796">
        <f t="shared" si="2"/>
        <v>72</v>
      </c>
    </row>
    <row r="77" spans="1:35" x14ac:dyDescent="0.2">
      <c r="A77" s="42" t="s">
        <v>1828</v>
      </c>
      <c r="B77" s="42">
        <v>89</v>
      </c>
      <c r="C77" s="42"/>
      <c r="D77" s="42"/>
      <c r="E77" s="172">
        <v>75</v>
      </c>
      <c r="F77" s="178" t="s">
        <v>1188</v>
      </c>
      <c r="G77" s="178"/>
      <c r="H77" s="178"/>
      <c r="I77" s="178"/>
      <c r="J77" s="172"/>
      <c r="K77" s="191"/>
      <c r="L77" s="172"/>
      <c r="M77" s="137"/>
      <c r="N77" s="634"/>
      <c r="O77" s="634"/>
      <c r="P77" s="634"/>
      <c r="Q77" s="634"/>
      <c r="R77" s="634"/>
      <c r="S77" s="634"/>
      <c r="T77" s="634"/>
      <c r="U77" s="634"/>
      <c r="V77" s="172"/>
      <c r="W77" s="634">
        <v>1</v>
      </c>
      <c r="X77" s="634">
        <v>11</v>
      </c>
      <c r="Y77" s="634">
        <v>6</v>
      </c>
      <c r="Z77" s="634">
        <v>12</v>
      </c>
      <c r="AA77" s="634">
        <v>13</v>
      </c>
      <c r="AB77" s="634">
        <v>10</v>
      </c>
      <c r="AC77" s="634">
        <v>7</v>
      </c>
      <c r="AD77" s="634">
        <v>10</v>
      </c>
      <c r="AE77" s="634">
        <v>4</v>
      </c>
      <c r="AF77" s="796">
        <f t="shared" si="2"/>
        <v>72</v>
      </c>
    </row>
    <row r="78" spans="1:35" x14ac:dyDescent="0.2">
      <c r="A78" s="42" t="s">
        <v>1204</v>
      </c>
      <c r="B78" s="42">
        <v>86.5</v>
      </c>
      <c r="C78" s="42"/>
      <c r="D78" s="42"/>
      <c r="E78" s="172">
        <v>76</v>
      </c>
      <c r="F78" s="178" t="s">
        <v>1156</v>
      </c>
      <c r="G78" s="178"/>
      <c r="H78" s="178"/>
      <c r="I78" s="178"/>
      <c r="J78" s="172"/>
      <c r="K78" s="172"/>
      <c r="L78" s="172"/>
      <c r="M78" s="137"/>
      <c r="N78" s="634"/>
      <c r="O78" s="634"/>
      <c r="P78" s="634"/>
      <c r="Q78" s="634"/>
      <c r="R78" s="634"/>
      <c r="S78" s="634"/>
      <c r="T78" s="634"/>
      <c r="U78" s="634"/>
      <c r="V78" s="634"/>
      <c r="W78" s="172"/>
      <c r="X78" s="634">
        <v>8</v>
      </c>
      <c r="Y78" s="634">
        <v>13</v>
      </c>
      <c r="Z78" s="634">
        <v>12</v>
      </c>
      <c r="AA78" s="634">
        <v>11</v>
      </c>
      <c r="AB78" s="634">
        <v>11</v>
      </c>
      <c r="AC78" s="634">
        <v>10</v>
      </c>
      <c r="AD78" s="634">
        <v>4</v>
      </c>
      <c r="AE78" s="634"/>
      <c r="AF78" s="796">
        <f t="shared" si="2"/>
        <v>69</v>
      </c>
    </row>
    <row r="79" spans="1:35" x14ac:dyDescent="0.2">
      <c r="A79" s="42" t="s">
        <v>1829</v>
      </c>
      <c r="B79" s="42">
        <v>86</v>
      </c>
      <c r="C79" s="42"/>
      <c r="D79" s="42"/>
      <c r="E79" s="172">
        <v>77</v>
      </c>
      <c r="F79" s="178" t="s">
        <v>794</v>
      </c>
      <c r="G79" s="178"/>
      <c r="H79" s="178"/>
      <c r="I79" s="178"/>
      <c r="J79" s="172"/>
      <c r="K79" s="172"/>
      <c r="L79" s="172"/>
      <c r="M79" s="137"/>
      <c r="N79" s="634"/>
      <c r="O79" s="634"/>
      <c r="P79" s="191"/>
      <c r="Q79" s="634">
        <v>4</v>
      </c>
      <c r="R79" s="634">
        <v>1</v>
      </c>
      <c r="S79" s="634">
        <v>6</v>
      </c>
      <c r="T79" s="634">
        <v>8</v>
      </c>
      <c r="U79" s="634">
        <v>6</v>
      </c>
      <c r="V79" s="634">
        <v>3</v>
      </c>
      <c r="W79" s="634">
        <v>7</v>
      </c>
      <c r="X79" s="634">
        <v>5</v>
      </c>
      <c r="Y79" s="634">
        <v>9</v>
      </c>
      <c r="Z79" s="634">
        <v>2</v>
      </c>
      <c r="AA79" s="634">
        <v>1</v>
      </c>
      <c r="AB79" s="634">
        <v>6</v>
      </c>
      <c r="AC79" s="634">
        <v>3</v>
      </c>
      <c r="AD79" s="634">
        <v>6</v>
      </c>
      <c r="AE79" s="634">
        <v>1</v>
      </c>
      <c r="AF79" s="796">
        <f t="shared" si="2"/>
        <v>67.5</v>
      </c>
    </row>
    <row r="80" spans="1:35" x14ac:dyDescent="0.2">
      <c r="A80" s="42" t="s">
        <v>793</v>
      </c>
      <c r="B80" s="42">
        <v>85.5</v>
      </c>
      <c r="C80" s="42"/>
      <c r="D80" s="42"/>
      <c r="E80" s="172">
        <v>78</v>
      </c>
      <c r="F80" s="178" t="s">
        <v>821</v>
      </c>
      <c r="G80" s="178"/>
      <c r="H80" s="178"/>
      <c r="I80" s="178"/>
      <c r="J80" s="172"/>
      <c r="K80" s="172"/>
      <c r="L80" s="172"/>
      <c r="M80" s="137"/>
      <c r="N80" s="634"/>
      <c r="O80" s="634"/>
      <c r="P80" s="634"/>
      <c r="Q80" s="634"/>
      <c r="R80" s="634"/>
      <c r="S80" s="634"/>
      <c r="T80" s="634"/>
      <c r="U80" s="634"/>
      <c r="V80" s="172"/>
      <c r="W80" s="634">
        <v>2</v>
      </c>
      <c r="X80" s="634">
        <v>3</v>
      </c>
      <c r="Y80" s="634">
        <v>12</v>
      </c>
      <c r="Z80" s="634">
        <v>12</v>
      </c>
      <c r="AA80" s="634">
        <v>4</v>
      </c>
      <c r="AB80" s="634">
        <v>14</v>
      </c>
      <c r="AC80" s="634">
        <v>14</v>
      </c>
      <c r="AD80" s="634">
        <v>5</v>
      </c>
      <c r="AE80" s="634">
        <v>1</v>
      </c>
      <c r="AF80" s="796">
        <f t="shared" si="2"/>
        <v>66.5</v>
      </c>
    </row>
    <row r="81" spans="1:35" x14ac:dyDescent="0.2">
      <c r="A81" s="42" t="s">
        <v>1830</v>
      </c>
      <c r="B81" s="42">
        <v>85</v>
      </c>
      <c r="C81" s="42"/>
      <c r="D81" s="42"/>
      <c r="E81" s="172">
        <v>79</v>
      </c>
      <c r="F81" s="178" t="s">
        <v>1160</v>
      </c>
      <c r="G81" s="178"/>
      <c r="H81" s="178"/>
      <c r="I81" s="178"/>
      <c r="J81" s="172"/>
      <c r="K81" s="172"/>
      <c r="L81" s="172"/>
      <c r="M81" s="137"/>
      <c r="N81" s="634"/>
      <c r="O81" s="634"/>
      <c r="P81" s="634"/>
      <c r="Q81" s="634"/>
      <c r="R81" s="634"/>
      <c r="S81" s="634"/>
      <c r="T81" s="634"/>
      <c r="U81" s="634"/>
      <c r="V81" s="634"/>
      <c r="W81" s="634"/>
      <c r="X81" s="172"/>
      <c r="Y81" s="634">
        <v>6</v>
      </c>
      <c r="Z81" s="634">
        <v>9</v>
      </c>
      <c r="AA81" s="634">
        <v>18</v>
      </c>
      <c r="AB81" s="634">
        <v>12</v>
      </c>
      <c r="AC81" s="634">
        <v>11</v>
      </c>
      <c r="AD81" s="634">
        <v>10</v>
      </c>
      <c r="AE81" s="634">
        <v>1</v>
      </c>
      <c r="AF81" s="796">
        <f t="shared" si="2"/>
        <v>66.5</v>
      </c>
    </row>
    <row r="82" spans="1:35" x14ac:dyDescent="0.2">
      <c r="A82" s="42" t="s">
        <v>1818</v>
      </c>
      <c r="B82" s="42">
        <v>85</v>
      </c>
      <c r="C82" s="42"/>
      <c r="D82" s="42"/>
      <c r="E82" s="172">
        <v>80</v>
      </c>
      <c r="F82" s="178" t="s">
        <v>888</v>
      </c>
      <c r="G82" s="178"/>
      <c r="H82" s="178"/>
      <c r="I82" s="178"/>
      <c r="J82" s="172"/>
      <c r="K82" s="172"/>
      <c r="L82" s="172"/>
      <c r="M82" s="137"/>
      <c r="N82" s="634"/>
      <c r="O82" s="634"/>
      <c r="P82" s="634"/>
      <c r="Q82" s="634"/>
      <c r="R82" s="634"/>
      <c r="S82" s="172"/>
      <c r="T82" s="172"/>
      <c r="U82" s="172"/>
      <c r="V82" s="634"/>
      <c r="W82" s="172"/>
      <c r="X82" s="634">
        <v>3</v>
      </c>
      <c r="Y82" s="634">
        <v>11</v>
      </c>
      <c r="Z82" s="634">
        <v>16</v>
      </c>
      <c r="AA82" s="634">
        <v>11</v>
      </c>
      <c r="AB82" s="634"/>
      <c r="AC82" s="634">
        <v>11</v>
      </c>
      <c r="AD82" s="634">
        <v>10</v>
      </c>
      <c r="AE82" s="634">
        <v>4</v>
      </c>
      <c r="AF82" s="796">
        <f t="shared" si="2"/>
        <v>64</v>
      </c>
    </row>
    <row r="83" spans="1:35" x14ac:dyDescent="0.2">
      <c r="A83" s="42" t="s">
        <v>1832</v>
      </c>
      <c r="B83" s="42">
        <v>84</v>
      </c>
      <c r="C83" s="42"/>
      <c r="D83" s="42"/>
      <c r="E83" s="172">
        <v>81</v>
      </c>
      <c r="F83" s="178" t="s">
        <v>829</v>
      </c>
      <c r="G83" s="178"/>
      <c r="H83" s="178"/>
      <c r="I83" s="178"/>
      <c r="J83" s="172"/>
      <c r="K83" s="172"/>
      <c r="L83" s="172"/>
      <c r="M83" s="137"/>
      <c r="N83" s="634"/>
      <c r="O83" s="634"/>
      <c r="P83" s="634"/>
      <c r="Q83" s="634"/>
      <c r="R83" s="634"/>
      <c r="S83" s="634"/>
      <c r="T83" s="634"/>
      <c r="U83" s="634"/>
      <c r="V83" s="634"/>
      <c r="W83" s="172"/>
      <c r="X83" s="634">
        <v>10</v>
      </c>
      <c r="Y83" s="634">
        <v>10</v>
      </c>
      <c r="Z83" s="634"/>
      <c r="AA83" s="634">
        <v>14</v>
      </c>
      <c r="AB83" s="634">
        <v>13</v>
      </c>
      <c r="AC83" s="634">
        <v>10</v>
      </c>
      <c r="AD83" s="634">
        <v>6</v>
      </c>
      <c r="AE83" s="634"/>
      <c r="AF83" s="796">
        <f t="shared" si="2"/>
        <v>63</v>
      </c>
    </row>
    <row r="84" spans="1:35" x14ac:dyDescent="0.2">
      <c r="A84" s="42" t="s">
        <v>1841</v>
      </c>
      <c r="B84" s="42">
        <v>84</v>
      </c>
      <c r="C84" s="42"/>
      <c r="D84" s="42"/>
      <c r="E84" s="172">
        <v>82</v>
      </c>
      <c r="F84" s="178" t="s">
        <v>1333</v>
      </c>
      <c r="G84" s="178"/>
      <c r="H84" s="178"/>
      <c r="I84" s="178"/>
      <c r="J84" s="172"/>
      <c r="K84" s="172"/>
      <c r="L84" s="172"/>
      <c r="M84" s="137"/>
      <c r="N84" s="634"/>
      <c r="O84" s="634"/>
      <c r="P84" s="634"/>
      <c r="Q84" s="634"/>
      <c r="R84" s="634"/>
      <c r="S84" s="634"/>
      <c r="T84" s="634"/>
      <c r="U84" s="634"/>
      <c r="V84" s="634"/>
      <c r="W84" s="634"/>
      <c r="X84" s="634"/>
      <c r="Y84" s="172"/>
      <c r="Z84" s="634">
        <v>10</v>
      </c>
      <c r="AA84" s="634">
        <v>14</v>
      </c>
      <c r="AB84" s="634">
        <v>12</v>
      </c>
      <c r="AC84" s="634">
        <v>13</v>
      </c>
      <c r="AD84" s="634">
        <v>11</v>
      </c>
      <c r="AE84" s="634">
        <v>2</v>
      </c>
      <c r="AF84" s="796">
        <f t="shared" si="2"/>
        <v>61</v>
      </c>
    </row>
    <row r="85" spans="1:35" x14ac:dyDescent="0.2">
      <c r="A85" s="42" t="s">
        <v>1831</v>
      </c>
      <c r="B85" s="42">
        <v>84</v>
      </c>
      <c r="C85" s="42"/>
      <c r="D85" s="42"/>
      <c r="E85" s="172">
        <v>83</v>
      </c>
      <c r="F85" s="178" t="s">
        <v>1219</v>
      </c>
      <c r="G85" s="178"/>
      <c r="H85" s="178"/>
      <c r="I85" s="178"/>
      <c r="J85" s="172"/>
      <c r="K85" s="172"/>
      <c r="L85" s="172"/>
      <c r="M85" s="137"/>
      <c r="N85" s="634"/>
      <c r="O85" s="634"/>
      <c r="P85" s="634"/>
      <c r="Q85" s="634"/>
      <c r="R85" s="634"/>
      <c r="S85" s="634"/>
      <c r="T85" s="634"/>
      <c r="U85" s="634"/>
      <c r="V85" s="634"/>
      <c r="W85" s="634"/>
      <c r="X85" s="634"/>
      <c r="Y85" s="172"/>
      <c r="Z85" s="634">
        <v>13</v>
      </c>
      <c r="AA85" s="634">
        <v>16</v>
      </c>
      <c r="AB85" s="634">
        <v>15</v>
      </c>
      <c r="AC85" s="634">
        <v>11</v>
      </c>
      <c r="AD85" s="634">
        <v>4</v>
      </c>
      <c r="AE85" s="634">
        <v>3</v>
      </c>
      <c r="AF85" s="796">
        <f t="shared" si="2"/>
        <v>60.5</v>
      </c>
    </row>
    <row r="86" spans="1:35" x14ac:dyDescent="0.2">
      <c r="A86" s="42" t="s">
        <v>817</v>
      </c>
      <c r="B86" s="42">
        <v>82.5</v>
      </c>
      <c r="C86" s="42"/>
      <c r="D86" s="42"/>
      <c r="E86" s="172">
        <v>84</v>
      </c>
      <c r="F86" s="178" t="s">
        <v>1039</v>
      </c>
      <c r="G86" s="178"/>
      <c r="H86" s="417"/>
      <c r="I86" s="417"/>
      <c r="J86" s="172"/>
      <c r="K86" s="172"/>
      <c r="L86" s="172"/>
      <c r="M86" s="137"/>
      <c r="N86" s="634"/>
      <c r="O86" s="634"/>
      <c r="P86" s="634"/>
      <c r="Q86" s="634"/>
      <c r="R86" s="634"/>
      <c r="S86" s="634"/>
      <c r="T86" s="634"/>
      <c r="U86" s="634"/>
      <c r="V86" s="634"/>
      <c r="W86" s="634"/>
      <c r="X86" s="634"/>
      <c r="Y86" s="172"/>
      <c r="Z86" s="634">
        <v>11</v>
      </c>
      <c r="AA86" s="634">
        <v>14</v>
      </c>
      <c r="AB86" s="634">
        <v>14</v>
      </c>
      <c r="AC86" s="634">
        <v>9</v>
      </c>
      <c r="AD86" s="634">
        <v>10</v>
      </c>
      <c r="AE86" s="634"/>
      <c r="AF86" s="796">
        <f t="shared" si="2"/>
        <v>58</v>
      </c>
    </row>
    <row r="87" spans="1:35" x14ac:dyDescent="0.2">
      <c r="A87" s="42" t="s">
        <v>859</v>
      </c>
      <c r="B87" s="42">
        <v>82</v>
      </c>
      <c r="C87" s="42"/>
      <c r="D87" s="42"/>
      <c r="E87" s="172">
        <v>85</v>
      </c>
      <c r="F87" s="178" t="s">
        <v>966</v>
      </c>
      <c r="G87" s="178"/>
      <c r="H87" s="178"/>
      <c r="I87" s="178"/>
      <c r="J87" s="172"/>
      <c r="K87" s="172"/>
      <c r="L87" s="172"/>
      <c r="M87" s="137"/>
      <c r="N87" s="634"/>
      <c r="O87" s="634"/>
      <c r="P87" s="634"/>
      <c r="Q87" s="172"/>
      <c r="R87" s="634">
        <v>1</v>
      </c>
      <c r="S87" s="634">
        <v>9</v>
      </c>
      <c r="T87" s="634">
        <v>9</v>
      </c>
      <c r="U87" s="634">
        <v>1</v>
      </c>
      <c r="V87" s="634">
        <v>22</v>
      </c>
      <c r="W87" s="634"/>
      <c r="X87" s="634"/>
      <c r="Y87" s="634"/>
      <c r="Z87" s="634">
        <v>11</v>
      </c>
      <c r="AA87" s="634">
        <v>1</v>
      </c>
      <c r="AB87" s="634"/>
      <c r="AC87" s="634"/>
      <c r="AD87" s="634">
        <v>3</v>
      </c>
      <c r="AE87" s="634"/>
      <c r="AF87" s="796">
        <f t="shared" si="2"/>
        <v>57</v>
      </c>
    </row>
    <row r="88" spans="1:35" x14ac:dyDescent="0.2">
      <c r="A88" s="42" t="s">
        <v>944</v>
      </c>
      <c r="B88" s="42">
        <v>82</v>
      </c>
      <c r="C88" s="42"/>
      <c r="D88" s="42"/>
      <c r="E88" s="172">
        <v>86</v>
      </c>
      <c r="F88" s="178" t="s">
        <v>1026</v>
      </c>
      <c r="G88" s="178"/>
      <c r="H88" s="178"/>
      <c r="I88" s="178"/>
      <c r="J88" s="172"/>
      <c r="K88" s="191"/>
      <c r="L88" s="172"/>
      <c r="M88" s="137"/>
      <c r="N88" s="634"/>
      <c r="O88" s="634"/>
      <c r="P88" s="798"/>
      <c r="Q88" s="634"/>
      <c r="R88" s="634"/>
      <c r="S88" s="634"/>
      <c r="T88" s="634"/>
      <c r="U88" s="634"/>
      <c r="V88" s="634"/>
      <c r="W88" s="172"/>
      <c r="X88" s="634">
        <v>7</v>
      </c>
      <c r="Y88" s="634">
        <v>9</v>
      </c>
      <c r="Z88" s="634">
        <v>11</v>
      </c>
      <c r="AA88" s="634">
        <v>6</v>
      </c>
      <c r="AB88" s="634">
        <v>5</v>
      </c>
      <c r="AC88" s="634">
        <v>16</v>
      </c>
      <c r="AD88" s="634">
        <v>2</v>
      </c>
      <c r="AE88" s="634"/>
      <c r="AF88" s="796">
        <f t="shared" si="2"/>
        <v>56</v>
      </c>
    </row>
    <row r="89" spans="1:35" x14ac:dyDescent="0.2">
      <c r="A89" s="42" t="s">
        <v>1819</v>
      </c>
      <c r="B89" s="42">
        <v>81</v>
      </c>
      <c r="C89" s="42"/>
      <c r="D89" s="42"/>
      <c r="E89" s="172">
        <v>87</v>
      </c>
      <c r="F89" s="178" t="s">
        <v>1169</v>
      </c>
      <c r="G89" s="178"/>
      <c r="H89" s="178"/>
      <c r="I89" s="178"/>
      <c r="J89" s="172"/>
      <c r="K89" s="172"/>
      <c r="L89" s="172"/>
      <c r="M89" s="137"/>
      <c r="N89" s="634"/>
      <c r="O89" s="634"/>
      <c r="P89" s="634"/>
      <c r="Q89" s="634"/>
      <c r="R89" s="634"/>
      <c r="S89" s="634"/>
      <c r="T89" s="634"/>
      <c r="U89" s="634"/>
      <c r="V89" s="634"/>
      <c r="W89" s="634"/>
      <c r="X89" s="634"/>
      <c r="Y89" s="634"/>
      <c r="Z89" s="634">
        <v>2</v>
      </c>
      <c r="AA89" s="634">
        <v>13</v>
      </c>
      <c r="AB89" s="634">
        <v>12</v>
      </c>
      <c r="AC89" s="634">
        <v>12</v>
      </c>
      <c r="AD89" s="634">
        <v>7</v>
      </c>
      <c r="AE89" s="634"/>
      <c r="AF89" s="796">
        <f t="shared" si="2"/>
        <v>46</v>
      </c>
      <c r="AI89" s="181"/>
    </row>
    <row r="90" spans="1:35" x14ac:dyDescent="0.2">
      <c r="A90" s="42" t="s">
        <v>1833</v>
      </c>
      <c r="B90" s="42">
        <v>81</v>
      </c>
      <c r="C90" s="42"/>
      <c r="D90" s="42"/>
      <c r="E90" s="172">
        <v>88</v>
      </c>
      <c r="F90" s="178" t="s">
        <v>1157</v>
      </c>
      <c r="G90" s="178"/>
      <c r="H90" s="178"/>
      <c r="I90" s="178"/>
      <c r="J90" s="172"/>
      <c r="K90" s="172"/>
      <c r="L90" s="172"/>
      <c r="M90" s="137"/>
      <c r="N90" s="634"/>
      <c r="O90" s="634"/>
      <c r="P90" s="634"/>
      <c r="Q90" s="634"/>
      <c r="R90" s="634"/>
      <c r="S90" s="634"/>
      <c r="T90" s="634"/>
      <c r="U90" s="634"/>
      <c r="V90" s="634"/>
      <c r="W90" s="634"/>
      <c r="X90" s="634">
        <v>7</v>
      </c>
      <c r="Y90" s="634">
        <v>10</v>
      </c>
      <c r="Z90" s="634">
        <v>6</v>
      </c>
      <c r="AA90" s="634">
        <v>5</v>
      </c>
      <c r="AB90" s="634">
        <v>6</v>
      </c>
      <c r="AC90" s="634">
        <v>5</v>
      </c>
      <c r="AD90" s="634">
        <v>5</v>
      </c>
      <c r="AE90" s="634"/>
      <c r="AF90" s="796">
        <f t="shared" si="2"/>
        <v>44</v>
      </c>
      <c r="AI90" s="181"/>
    </row>
    <row r="91" spans="1:35" x14ac:dyDescent="0.2">
      <c r="A91" s="42" t="s">
        <v>874</v>
      </c>
      <c r="B91" s="42">
        <v>80.5</v>
      </c>
      <c r="C91" s="42"/>
      <c r="D91" s="42"/>
      <c r="E91" s="172">
        <v>89</v>
      </c>
      <c r="F91" s="178" t="s">
        <v>818</v>
      </c>
      <c r="G91" s="178"/>
      <c r="H91" s="178"/>
      <c r="I91" s="178"/>
      <c r="J91" s="178"/>
      <c r="K91" s="417"/>
      <c r="L91" s="172"/>
      <c r="M91" s="137"/>
      <c r="N91" s="634"/>
      <c r="O91" s="634"/>
      <c r="P91" s="634"/>
      <c r="Q91" s="634"/>
      <c r="R91" s="634"/>
      <c r="S91" s="634"/>
      <c r="T91" s="634"/>
      <c r="U91" s="634"/>
      <c r="V91" s="634"/>
      <c r="W91" s="634"/>
      <c r="X91" s="634">
        <v>8</v>
      </c>
      <c r="Y91" s="634">
        <v>6</v>
      </c>
      <c r="Z91" s="634">
        <v>6</v>
      </c>
      <c r="AA91" s="634">
        <v>7</v>
      </c>
      <c r="AB91" s="634">
        <v>5</v>
      </c>
      <c r="AC91" s="634">
        <v>4</v>
      </c>
      <c r="AD91" s="634">
        <v>6</v>
      </c>
      <c r="AE91" s="634"/>
      <c r="AF91" s="796">
        <f t="shared" si="2"/>
        <v>42</v>
      </c>
    </row>
    <row r="92" spans="1:35" x14ac:dyDescent="0.2">
      <c r="A92" s="42" t="s">
        <v>1079</v>
      </c>
      <c r="B92" s="42">
        <v>80</v>
      </c>
      <c r="C92" s="42"/>
      <c r="D92" s="42"/>
      <c r="E92" s="172">
        <v>90</v>
      </c>
      <c r="F92" s="178" t="s">
        <v>1105</v>
      </c>
      <c r="G92" s="178"/>
      <c r="H92" s="178"/>
      <c r="I92" s="178"/>
      <c r="J92" s="178"/>
      <c r="K92" s="178"/>
      <c r="L92" s="172"/>
      <c r="M92" s="137"/>
      <c r="N92" s="634"/>
      <c r="O92" s="634"/>
      <c r="P92" s="634"/>
      <c r="Q92" s="634"/>
      <c r="R92" s="634"/>
      <c r="S92" s="634"/>
      <c r="T92" s="634"/>
      <c r="U92" s="634"/>
      <c r="V92" s="634"/>
      <c r="W92" s="634"/>
      <c r="X92" s="634">
        <v>2</v>
      </c>
      <c r="Y92" s="634">
        <v>6</v>
      </c>
      <c r="Z92" s="634">
        <v>5</v>
      </c>
      <c r="AA92" s="634">
        <v>6</v>
      </c>
      <c r="AB92" s="634">
        <v>4</v>
      </c>
      <c r="AC92" s="634">
        <v>6</v>
      </c>
      <c r="AD92" s="634">
        <v>11</v>
      </c>
      <c r="AE92" s="634"/>
      <c r="AF92" s="796">
        <f t="shared" si="2"/>
        <v>40</v>
      </c>
    </row>
    <row r="93" spans="1:35" x14ac:dyDescent="0.2">
      <c r="A93" s="42" t="s">
        <v>855</v>
      </c>
      <c r="B93" s="42">
        <v>80</v>
      </c>
      <c r="C93" s="42"/>
      <c r="D93" s="42"/>
      <c r="E93" s="172">
        <v>91</v>
      </c>
      <c r="F93" s="178" t="s">
        <v>1214</v>
      </c>
      <c r="G93" s="178"/>
      <c r="H93" s="178"/>
      <c r="I93" s="178"/>
      <c r="J93" s="178"/>
      <c r="K93" s="178"/>
      <c r="L93" s="634"/>
      <c r="M93" s="634"/>
      <c r="N93" s="634"/>
      <c r="O93" s="634"/>
      <c r="P93" s="634"/>
      <c r="Q93" s="634"/>
      <c r="R93" s="634"/>
      <c r="S93" s="634"/>
      <c r="T93" s="634"/>
      <c r="U93" s="634"/>
      <c r="V93" s="634"/>
      <c r="W93" s="634"/>
      <c r="X93" s="634"/>
      <c r="Y93" s="634"/>
      <c r="Z93" s="634"/>
      <c r="AA93" s="634">
        <v>11</v>
      </c>
      <c r="AB93" s="634"/>
      <c r="AC93" s="634">
        <v>13</v>
      </c>
      <c r="AD93" s="634">
        <v>15</v>
      </c>
      <c r="AE93" s="634"/>
      <c r="AF93" s="796">
        <f t="shared" si="2"/>
        <v>39</v>
      </c>
    </row>
    <row r="94" spans="1:35" x14ac:dyDescent="0.2">
      <c r="A94" s="42" t="s">
        <v>853</v>
      </c>
      <c r="B94" s="42">
        <v>77.5</v>
      </c>
      <c r="C94" s="42"/>
      <c r="D94" s="42"/>
      <c r="E94" s="172">
        <v>92</v>
      </c>
      <c r="F94" s="178" t="s">
        <v>1103</v>
      </c>
      <c r="G94" s="178"/>
      <c r="H94" s="178"/>
      <c r="I94" s="178"/>
      <c r="J94" s="178"/>
      <c r="K94" s="178"/>
      <c r="L94" s="172"/>
      <c r="M94" s="137"/>
      <c r="N94" s="634"/>
      <c r="O94" s="634"/>
      <c r="P94" s="634"/>
      <c r="Q94" s="634"/>
      <c r="R94" s="634"/>
      <c r="S94" s="634"/>
      <c r="T94" s="634"/>
      <c r="U94" s="634"/>
      <c r="V94" s="634"/>
      <c r="W94" s="634"/>
      <c r="X94" s="634"/>
      <c r="Y94" s="634"/>
      <c r="Z94" s="634"/>
      <c r="AA94" s="634">
        <v>2</v>
      </c>
      <c r="AB94" s="634">
        <v>11</v>
      </c>
      <c r="AC94" s="634">
        <v>13</v>
      </c>
      <c r="AD94" s="634">
        <v>10</v>
      </c>
      <c r="AE94" s="634"/>
      <c r="AF94" s="796">
        <f t="shared" si="2"/>
        <v>36</v>
      </c>
    </row>
    <row r="95" spans="1:35" x14ac:dyDescent="0.2">
      <c r="A95" s="42" t="s">
        <v>1820</v>
      </c>
      <c r="B95" s="42">
        <v>77</v>
      </c>
      <c r="C95" s="42"/>
      <c r="D95" s="42"/>
      <c r="E95" s="172">
        <v>93</v>
      </c>
      <c r="F95" s="178" t="s">
        <v>1229</v>
      </c>
      <c r="G95" s="178"/>
      <c r="H95" s="417"/>
      <c r="I95" s="417"/>
      <c r="J95" s="178"/>
      <c r="K95" s="178"/>
      <c r="L95" s="178"/>
      <c r="M95" s="137"/>
      <c r="N95" s="634"/>
      <c r="O95" s="634"/>
      <c r="P95" s="634"/>
      <c r="Q95" s="634"/>
      <c r="R95" s="634"/>
      <c r="S95" s="634"/>
      <c r="T95" s="634"/>
      <c r="U95" s="634"/>
      <c r="V95" s="634"/>
      <c r="W95" s="634"/>
      <c r="X95" s="798"/>
      <c r="Y95" s="798"/>
      <c r="Z95" s="798"/>
      <c r="AA95" s="798"/>
      <c r="AB95" s="798">
        <v>11</v>
      </c>
      <c r="AC95" s="798">
        <v>13</v>
      </c>
      <c r="AD95" s="798">
        <v>11</v>
      </c>
      <c r="AE95" s="798"/>
      <c r="AF95" s="796">
        <f t="shared" si="2"/>
        <v>35</v>
      </c>
    </row>
    <row r="96" spans="1:35" x14ac:dyDescent="0.2">
      <c r="A96" s="42" t="s">
        <v>892</v>
      </c>
      <c r="B96" s="42">
        <v>76</v>
      </c>
      <c r="C96" s="42"/>
      <c r="D96" s="42"/>
      <c r="E96" s="172">
        <v>94</v>
      </c>
      <c r="F96" s="178" t="s">
        <v>845</v>
      </c>
      <c r="G96" s="178"/>
      <c r="H96" s="178"/>
      <c r="I96" s="178"/>
      <c r="J96" s="178"/>
      <c r="K96" s="178"/>
      <c r="L96" s="172"/>
      <c r="M96" s="137"/>
      <c r="N96" s="634"/>
      <c r="O96" s="634"/>
      <c r="P96" s="634"/>
      <c r="Q96" s="634"/>
      <c r="R96" s="634"/>
      <c r="S96" s="634"/>
      <c r="T96" s="634"/>
      <c r="U96" s="634"/>
      <c r="V96" s="634"/>
      <c r="W96" s="634"/>
      <c r="X96" s="634"/>
      <c r="Y96" s="634"/>
      <c r="Z96" s="634"/>
      <c r="AA96" s="634">
        <v>7</v>
      </c>
      <c r="AB96" s="634">
        <v>5</v>
      </c>
      <c r="AC96" s="634">
        <v>14</v>
      </c>
      <c r="AD96" s="634">
        <v>7</v>
      </c>
      <c r="AE96" s="634"/>
      <c r="AF96" s="796">
        <f t="shared" si="2"/>
        <v>33</v>
      </c>
    </row>
    <row r="97" spans="1:32" x14ac:dyDescent="0.2">
      <c r="A97" s="42" t="s">
        <v>1842</v>
      </c>
      <c r="B97" s="42">
        <v>76</v>
      </c>
      <c r="C97" s="42"/>
      <c r="D97" s="42"/>
      <c r="E97" s="172">
        <v>95</v>
      </c>
      <c r="F97" s="178" t="s">
        <v>837</v>
      </c>
      <c r="G97" s="178"/>
      <c r="H97" s="178"/>
      <c r="I97" s="178"/>
      <c r="J97" s="178"/>
      <c r="K97" s="178"/>
      <c r="L97" s="172"/>
      <c r="M97" s="137"/>
      <c r="N97" s="634"/>
      <c r="O97" s="634"/>
      <c r="P97" s="634"/>
      <c r="Q97" s="634"/>
      <c r="R97" s="634"/>
      <c r="S97" s="634"/>
      <c r="T97" s="634"/>
      <c r="U97" s="634"/>
      <c r="V97" s="634"/>
      <c r="W97" s="634"/>
      <c r="X97" s="634"/>
      <c r="Y97" s="634"/>
      <c r="Z97" s="634"/>
      <c r="AA97" s="634">
        <v>9</v>
      </c>
      <c r="AB97" s="634">
        <v>12</v>
      </c>
      <c r="AC97" s="634">
        <v>8</v>
      </c>
      <c r="AD97" s="634">
        <v>1</v>
      </c>
      <c r="AE97" s="634">
        <v>2</v>
      </c>
      <c r="AF97" s="796">
        <f t="shared" si="2"/>
        <v>31</v>
      </c>
    </row>
    <row r="98" spans="1:32" x14ac:dyDescent="0.2">
      <c r="A98" s="42" t="s">
        <v>1070</v>
      </c>
      <c r="B98" s="42">
        <v>76</v>
      </c>
      <c r="C98" s="42"/>
      <c r="D98" s="42"/>
      <c r="E98" s="172">
        <v>96</v>
      </c>
      <c r="F98" s="178" t="s">
        <v>1220</v>
      </c>
      <c r="G98" s="178"/>
      <c r="H98" s="178"/>
      <c r="I98" s="178"/>
      <c r="J98" s="178"/>
      <c r="K98" s="178"/>
      <c r="L98" s="178"/>
      <c r="M98" s="137"/>
      <c r="N98" s="634"/>
      <c r="O98" s="634"/>
      <c r="P98" s="634"/>
      <c r="Q98" s="634"/>
      <c r="R98" s="634"/>
      <c r="S98" s="634"/>
      <c r="T98" s="634"/>
      <c r="U98" s="634"/>
      <c r="V98" s="634"/>
      <c r="W98" s="634"/>
      <c r="X98" s="634"/>
      <c r="Y98" s="634"/>
      <c r="Z98" s="634"/>
      <c r="AA98" s="634"/>
      <c r="AB98" s="634">
        <v>9</v>
      </c>
      <c r="AC98" s="634">
        <v>12</v>
      </c>
      <c r="AD98" s="634">
        <v>10</v>
      </c>
      <c r="AE98" s="634"/>
      <c r="AF98" s="796">
        <f t="shared" si="2"/>
        <v>31</v>
      </c>
    </row>
    <row r="99" spans="1:32" x14ac:dyDescent="0.2">
      <c r="A99" s="42" t="s">
        <v>1834</v>
      </c>
      <c r="B99" s="42">
        <v>76</v>
      </c>
      <c r="C99" s="42"/>
      <c r="D99" s="42"/>
      <c r="E99" s="172">
        <v>97</v>
      </c>
      <c r="F99" s="178" t="s">
        <v>1168</v>
      </c>
      <c r="G99" s="178"/>
      <c r="H99" s="178"/>
      <c r="I99" s="178"/>
      <c r="J99" s="178"/>
      <c r="K99" s="178"/>
      <c r="L99" s="178"/>
      <c r="M99" s="137"/>
      <c r="N99" s="634"/>
      <c r="O99" s="634"/>
      <c r="P99" s="634"/>
      <c r="Q99" s="634"/>
      <c r="R99" s="634"/>
      <c r="S99" s="634"/>
      <c r="T99" s="634"/>
      <c r="U99" s="634"/>
      <c r="V99" s="634"/>
      <c r="W99" s="634"/>
      <c r="X99" s="634"/>
      <c r="Y99" s="634"/>
      <c r="Z99" s="634">
        <v>6</v>
      </c>
      <c r="AA99" s="634">
        <v>5</v>
      </c>
      <c r="AB99" s="634">
        <v>6</v>
      </c>
      <c r="AC99" s="634">
        <v>5</v>
      </c>
      <c r="AD99" s="634">
        <v>9</v>
      </c>
      <c r="AE99" s="634"/>
      <c r="AF99" s="796">
        <f t="shared" ref="AF99:AF130" si="3">SUM(H99:AD99)+(AE99*0.5)</f>
        <v>31</v>
      </c>
    </row>
    <row r="100" spans="1:32" x14ac:dyDescent="0.2">
      <c r="A100" s="42" t="s">
        <v>805</v>
      </c>
      <c r="B100" s="42">
        <v>75.5</v>
      </c>
      <c r="C100" s="42"/>
      <c r="D100" s="42"/>
      <c r="E100" s="172">
        <v>98</v>
      </c>
      <c r="F100" s="178" t="s">
        <v>875</v>
      </c>
      <c r="G100" s="178"/>
      <c r="H100" s="178"/>
      <c r="I100" s="178"/>
      <c r="J100" s="178"/>
      <c r="K100" s="178"/>
      <c r="L100" s="178"/>
      <c r="M100" s="137"/>
      <c r="N100" s="634"/>
      <c r="O100" s="634"/>
      <c r="P100" s="634"/>
      <c r="Q100" s="634"/>
      <c r="R100" s="634"/>
      <c r="S100" s="634"/>
      <c r="T100" s="634"/>
      <c r="U100" s="634">
        <v>12</v>
      </c>
      <c r="V100" s="634">
        <v>7</v>
      </c>
      <c r="W100" s="634">
        <v>6</v>
      </c>
      <c r="X100" s="634">
        <v>1</v>
      </c>
      <c r="Y100" s="634">
        <v>1</v>
      </c>
      <c r="Z100" s="634"/>
      <c r="AA100" s="634"/>
      <c r="AB100" s="634"/>
      <c r="AC100" s="634"/>
      <c r="AD100" s="634">
        <v>1</v>
      </c>
      <c r="AE100" s="634">
        <v>2</v>
      </c>
      <c r="AF100" s="796">
        <f t="shared" si="3"/>
        <v>29</v>
      </c>
    </row>
    <row r="101" spans="1:32" x14ac:dyDescent="0.2">
      <c r="A101" s="42" t="s">
        <v>935</v>
      </c>
      <c r="B101" s="42">
        <v>75</v>
      </c>
      <c r="C101" s="42"/>
      <c r="D101" s="42"/>
      <c r="E101" s="172">
        <v>99</v>
      </c>
      <c r="F101" s="178" t="s">
        <v>898</v>
      </c>
      <c r="G101" s="178"/>
      <c r="H101" s="178"/>
      <c r="I101" s="178"/>
      <c r="J101" s="178"/>
      <c r="K101" s="178"/>
      <c r="L101" s="178"/>
      <c r="M101" s="137"/>
      <c r="N101" s="634"/>
      <c r="O101" s="634"/>
      <c r="P101" s="634"/>
      <c r="Q101" s="634"/>
      <c r="R101" s="634"/>
      <c r="S101" s="634"/>
      <c r="T101" s="634"/>
      <c r="U101" s="634"/>
      <c r="V101" s="634"/>
      <c r="W101" s="634"/>
      <c r="X101" s="634"/>
      <c r="Y101" s="634">
        <v>1</v>
      </c>
      <c r="Z101" s="634">
        <v>6</v>
      </c>
      <c r="AA101" s="634">
        <v>6</v>
      </c>
      <c r="AB101" s="634">
        <v>5</v>
      </c>
      <c r="AC101" s="634">
        <v>3</v>
      </c>
      <c r="AD101" s="634">
        <v>6</v>
      </c>
      <c r="AE101" s="634"/>
      <c r="AF101" s="796">
        <f t="shared" si="3"/>
        <v>27</v>
      </c>
    </row>
    <row r="102" spans="1:32" x14ac:dyDescent="0.2">
      <c r="A102" s="42" t="s">
        <v>799</v>
      </c>
      <c r="B102" s="42">
        <v>74</v>
      </c>
      <c r="C102" s="42"/>
      <c r="D102" s="42"/>
      <c r="E102" s="172">
        <v>100</v>
      </c>
      <c r="F102" s="178" t="s">
        <v>836</v>
      </c>
      <c r="G102" s="178"/>
      <c r="H102" s="178"/>
      <c r="I102" s="178"/>
      <c r="J102" s="178"/>
      <c r="K102" s="178"/>
      <c r="L102" s="178"/>
      <c r="M102" s="137">
        <v>1</v>
      </c>
      <c r="N102" s="634"/>
      <c r="O102" s="634"/>
      <c r="P102" s="634"/>
      <c r="Q102" s="634"/>
      <c r="R102" s="634"/>
      <c r="S102" s="634"/>
      <c r="T102" s="634"/>
      <c r="U102" s="634"/>
      <c r="V102" s="634"/>
      <c r="W102" s="634">
        <v>2</v>
      </c>
      <c r="X102" s="634">
        <v>6</v>
      </c>
      <c r="Y102" s="634">
        <v>1</v>
      </c>
      <c r="Z102" s="634"/>
      <c r="AA102" s="634"/>
      <c r="AB102" s="634">
        <v>4</v>
      </c>
      <c r="AC102" s="634">
        <v>6</v>
      </c>
      <c r="AD102" s="634">
        <v>6</v>
      </c>
      <c r="AE102" s="634"/>
      <c r="AF102" s="796">
        <f t="shared" si="3"/>
        <v>26</v>
      </c>
    </row>
    <row r="103" spans="1:32" x14ac:dyDescent="0.2">
      <c r="A103" s="42" t="s">
        <v>1823</v>
      </c>
      <c r="B103" s="42">
        <v>74</v>
      </c>
      <c r="C103" s="42"/>
      <c r="D103" s="42"/>
      <c r="E103" s="172">
        <v>101</v>
      </c>
      <c r="F103" s="178" t="s">
        <v>1242</v>
      </c>
      <c r="G103" s="178"/>
      <c r="H103" s="178"/>
      <c r="I103" s="178"/>
      <c r="J103" s="178"/>
      <c r="K103" s="178"/>
      <c r="L103" s="178"/>
      <c r="M103" s="325"/>
      <c r="N103" s="634"/>
      <c r="O103" s="634"/>
      <c r="P103" s="634"/>
      <c r="Q103" s="634"/>
      <c r="R103" s="634"/>
      <c r="S103" s="634"/>
      <c r="T103" s="634"/>
      <c r="U103" s="634"/>
      <c r="V103" s="634"/>
      <c r="W103" s="634"/>
      <c r="X103" s="634"/>
      <c r="Y103" s="634"/>
      <c r="Z103" s="634"/>
      <c r="AA103" s="634"/>
      <c r="AB103" s="634"/>
      <c r="AC103" s="634">
        <v>13</v>
      </c>
      <c r="AD103" s="634">
        <v>13</v>
      </c>
      <c r="AE103" s="634"/>
      <c r="AF103" s="796">
        <f t="shared" si="3"/>
        <v>26</v>
      </c>
    </row>
    <row r="104" spans="1:32" x14ac:dyDescent="0.2">
      <c r="A104" s="42" t="s">
        <v>1822</v>
      </c>
      <c r="B104" s="42">
        <v>74</v>
      </c>
      <c r="C104" s="42"/>
      <c r="D104" s="42"/>
      <c r="E104" s="172">
        <v>102</v>
      </c>
      <c r="F104" s="178" t="s">
        <v>1109</v>
      </c>
      <c r="G104" s="178"/>
      <c r="H104" s="178"/>
      <c r="I104" s="178"/>
      <c r="J104" s="178"/>
      <c r="K104" s="178"/>
      <c r="L104" s="178"/>
      <c r="M104" s="137"/>
      <c r="N104" s="634"/>
      <c r="O104" s="634"/>
      <c r="P104" s="634"/>
      <c r="Q104" s="634"/>
      <c r="R104" s="634"/>
      <c r="S104" s="634"/>
      <c r="T104" s="634"/>
      <c r="U104" s="634"/>
      <c r="V104" s="634"/>
      <c r="W104" s="634"/>
      <c r="X104" s="634"/>
      <c r="Y104" s="634"/>
      <c r="Z104" s="634">
        <v>5</v>
      </c>
      <c r="AA104" s="634">
        <v>7</v>
      </c>
      <c r="AB104" s="634">
        <v>1</v>
      </c>
      <c r="AC104" s="634">
        <v>5</v>
      </c>
      <c r="AD104" s="634">
        <v>8</v>
      </c>
      <c r="AE104" s="634"/>
      <c r="AF104" s="796">
        <f t="shared" si="3"/>
        <v>26</v>
      </c>
    </row>
    <row r="105" spans="1:32" x14ac:dyDescent="0.2">
      <c r="A105" s="42" t="s">
        <v>868</v>
      </c>
      <c r="B105" s="42">
        <v>73</v>
      </c>
      <c r="C105" s="42"/>
      <c r="D105" s="42"/>
      <c r="E105" s="172">
        <v>103</v>
      </c>
      <c r="F105" s="178" t="s">
        <v>802</v>
      </c>
      <c r="G105" s="178"/>
      <c r="H105" s="178"/>
      <c r="I105" s="178"/>
      <c r="J105" s="178"/>
      <c r="K105" s="178"/>
      <c r="L105" s="178"/>
      <c r="M105" s="325"/>
      <c r="N105" s="634"/>
      <c r="O105" s="634"/>
      <c r="P105" s="634"/>
      <c r="Q105" s="634"/>
      <c r="R105" s="634"/>
      <c r="S105" s="634"/>
      <c r="T105" s="634"/>
      <c r="U105" s="634"/>
      <c r="V105" s="634"/>
      <c r="W105" s="634"/>
      <c r="X105" s="634">
        <v>2</v>
      </c>
      <c r="Y105" s="634">
        <v>5</v>
      </c>
      <c r="Z105" s="634">
        <v>3</v>
      </c>
      <c r="AA105" s="634"/>
      <c r="AB105" s="634">
        <v>4</v>
      </c>
      <c r="AC105" s="634"/>
      <c r="AD105" s="634">
        <v>11</v>
      </c>
      <c r="AE105" s="634"/>
      <c r="AF105" s="796">
        <f t="shared" si="3"/>
        <v>25</v>
      </c>
    </row>
    <row r="106" spans="1:32" x14ac:dyDescent="0.2">
      <c r="A106" s="42" t="s">
        <v>1008</v>
      </c>
      <c r="B106" s="42">
        <v>73</v>
      </c>
      <c r="C106" s="42"/>
      <c r="D106" s="42"/>
      <c r="E106" s="172">
        <v>104</v>
      </c>
      <c r="F106" s="178" t="s">
        <v>941</v>
      </c>
      <c r="G106" s="178"/>
      <c r="H106" s="178"/>
      <c r="I106" s="178"/>
      <c r="J106" s="178"/>
      <c r="K106" s="178"/>
      <c r="L106" s="178"/>
      <c r="M106" s="137"/>
      <c r="N106" s="634"/>
      <c r="O106" s="634"/>
      <c r="P106" s="634"/>
      <c r="Q106" s="634"/>
      <c r="R106" s="634"/>
      <c r="S106" s="634"/>
      <c r="T106" s="634"/>
      <c r="U106" s="634"/>
      <c r="V106" s="634"/>
      <c r="W106" s="634">
        <v>3</v>
      </c>
      <c r="X106" s="634">
        <v>2</v>
      </c>
      <c r="Y106" s="634">
        <v>2</v>
      </c>
      <c r="Z106" s="634">
        <v>1</v>
      </c>
      <c r="AA106" s="634"/>
      <c r="AB106" s="634">
        <v>4</v>
      </c>
      <c r="AC106" s="634">
        <v>10</v>
      </c>
      <c r="AD106" s="634">
        <v>2</v>
      </c>
      <c r="AE106" s="634"/>
      <c r="AF106" s="796">
        <f t="shared" si="3"/>
        <v>24</v>
      </c>
    </row>
    <row r="107" spans="1:32" x14ac:dyDescent="0.2">
      <c r="A107" s="42" t="s">
        <v>1331</v>
      </c>
      <c r="B107" s="42">
        <v>72</v>
      </c>
      <c r="C107" s="42"/>
      <c r="D107" s="42"/>
      <c r="E107" s="172">
        <v>105</v>
      </c>
      <c r="F107" s="178" t="s">
        <v>1329</v>
      </c>
      <c r="G107" s="178"/>
      <c r="H107" s="178"/>
      <c r="I107" s="178"/>
      <c r="J107" s="178"/>
      <c r="K107" s="178"/>
      <c r="L107" s="178"/>
      <c r="M107" s="137"/>
      <c r="N107" s="634"/>
      <c r="O107" s="634"/>
      <c r="P107" s="634"/>
      <c r="Q107" s="634"/>
      <c r="R107" s="634"/>
      <c r="S107" s="634"/>
      <c r="T107" s="634"/>
      <c r="U107" s="634"/>
      <c r="V107" s="634"/>
      <c r="W107" s="634"/>
      <c r="X107" s="634"/>
      <c r="Y107" s="634"/>
      <c r="Z107" s="634"/>
      <c r="AA107" s="634"/>
      <c r="AB107" s="634">
        <v>6</v>
      </c>
      <c r="AC107" s="634">
        <v>9</v>
      </c>
      <c r="AD107" s="634">
        <v>9</v>
      </c>
      <c r="AE107" s="634"/>
      <c r="AF107" s="796">
        <f t="shared" si="3"/>
        <v>24</v>
      </c>
    </row>
    <row r="108" spans="1:32" x14ac:dyDescent="0.2">
      <c r="A108" s="42" t="s">
        <v>1188</v>
      </c>
      <c r="B108" s="42">
        <v>72</v>
      </c>
      <c r="C108" s="42"/>
      <c r="D108" s="42"/>
      <c r="E108" s="172">
        <v>106</v>
      </c>
      <c r="F108" s="178" t="s">
        <v>1040</v>
      </c>
      <c r="G108" s="178"/>
      <c r="H108" s="178"/>
      <c r="I108" s="178"/>
      <c r="J108" s="178"/>
      <c r="K108" s="178"/>
      <c r="L108" s="178"/>
      <c r="M108" s="137"/>
      <c r="N108" s="634"/>
      <c r="O108" s="634"/>
      <c r="P108" s="634"/>
      <c r="Q108" s="634"/>
      <c r="R108" s="634"/>
      <c r="S108" s="634"/>
      <c r="T108" s="634"/>
      <c r="U108" s="634"/>
      <c r="V108" s="634"/>
      <c r="W108" s="634"/>
      <c r="X108" s="634"/>
      <c r="Y108" s="634">
        <v>2</v>
      </c>
      <c r="Z108" s="634">
        <v>3</v>
      </c>
      <c r="AA108" s="634">
        <v>7</v>
      </c>
      <c r="AB108" s="634">
        <v>6</v>
      </c>
      <c r="AC108" s="634">
        <v>4</v>
      </c>
      <c r="AD108" s="634">
        <v>1</v>
      </c>
      <c r="AE108" s="634"/>
      <c r="AF108" s="796">
        <f t="shared" si="3"/>
        <v>23</v>
      </c>
    </row>
    <row r="109" spans="1:32" x14ac:dyDescent="0.2">
      <c r="A109" s="42" t="s">
        <v>1193</v>
      </c>
      <c r="B109" s="42">
        <v>69</v>
      </c>
      <c r="C109" s="42"/>
      <c r="D109" s="42"/>
      <c r="E109" s="172">
        <v>107</v>
      </c>
      <c r="F109" s="178" t="s">
        <v>1053</v>
      </c>
      <c r="G109" s="178"/>
      <c r="H109" s="178"/>
      <c r="I109" s="178"/>
      <c r="J109" s="178"/>
      <c r="K109" s="178"/>
      <c r="L109" s="178"/>
      <c r="M109" s="137"/>
      <c r="N109" s="634"/>
      <c r="O109" s="634"/>
      <c r="P109" s="634"/>
      <c r="Q109" s="634"/>
      <c r="R109" s="634"/>
      <c r="S109" s="634"/>
      <c r="T109" s="634"/>
      <c r="U109" s="634"/>
      <c r="V109" s="634"/>
      <c r="W109" s="634"/>
      <c r="X109" s="634"/>
      <c r="Y109" s="634"/>
      <c r="Z109" s="634">
        <v>5</v>
      </c>
      <c r="AA109" s="634">
        <v>6</v>
      </c>
      <c r="AB109" s="634">
        <v>5</v>
      </c>
      <c r="AC109" s="634">
        <v>3</v>
      </c>
      <c r="AD109" s="634">
        <v>4</v>
      </c>
      <c r="AE109" s="634"/>
      <c r="AF109" s="796">
        <f t="shared" si="3"/>
        <v>23</v>
      </c>
    </row>
    <row r="110" spans="1:32" x14ac:dyDescent="0.2">
      <c r="A110" s="42" t="s">
        <v>1156</v>
      </c>
      <c r="B110" s="42">
        <v>69</v>
      </c>
      <c r="C110" s="42"/>
      <c r="D110" s="42"/>
      <c r="E110" s="172">
        <v>108</v>
      </c>
      <c r="F110" s="178" t="s">
        <v>1326</v>
      </c>
      <c r="G110" s="178"/>
      <c r="H110" s="178"/>
      <c r="I110" s="178"/>
      <c r="J110" s="178"/>
      <c r="K110" s="178"/>
      <c r="L110" s="178"/>
      <c r="M110" s="325"/>
      <c r="N110" s="634"/>
      <c r="O110" s="634"/>
      <c r="P110" s="634"/>
      <c r="Q110" s="634"/>
      <c r="R110" s="634"/>
      <c r="S110" s="634"/>
      <c r="T110" s="634"/>
      <c r="U110" s="634"/>
      <c r="V110" s="634"/>
      <c r="W110" s="634"/>
      <c r="X110" s="634"/>
      <c r="Y110" s="634"/>
      <c r="Z110" s="634"/>
      <c r="AA110" s="634"/>
      <c r="AB110" s="634"/>
      <c r="AC110" s="634">
        <v>12</v>
      </c>
      <c r="AD110" s="634">
        <v>9</v>
      </c>
      <c r="AE110" s="634">
        <v>2</v>
      </c>
      <c r="AF110" s="796">
        <f t="shared" si="3"/>
        <v>22</v>
      </c>
    </row>
    <row r="111" spans="1:32" x14ac:dyDescent="0.2">
      <c r="A111" s="42" t="s">
        <v>794</v>
      </c>
      <c r="B111" s="42">
        <v>67.5</v>
      </c>
      <c r="C111" s="42"/>
      <c r="D111" s="42"/>
      <c r="E111" s="172">
        <v>109</v>
      </c>
      <c r="F111" s="178" t="s">
        <v>1334</v>
      </c>
      <c r="G111" s="178"/>
      <c r="H111" s="178"/>
      <c r="I111" s="178"/>
      <c r="J111" s="178"/>
      <c r="K111" s="178"/>
      <c r="L111" s="178"/>
      <c r="M111" s="325"/>
      <c r="N111" s="634"/>
      <c r="O111" s="634"/>
      <c r="P111" s="634"/>
      <c r="Q111" s="634"/>
      <c r="R111" s="634"/>
      <c r="S111" s="634"/>
      <c r="T111" s="634"/>
      <c r="U111" s="634"/>
      <c r="V111" s="634"/>
      <c r="W111" s="634"/>
      <c r="X111" s="634"/>
      <c r="Y111" s="634"/>
      <c r="Z111" s="634"/>
      <c r="AA111" s="634"/>
      <c r="AB111" s="634">
        <v>9</v>
      </c>
      <c r="AC111" s="634">
        <v>4</v>
      </c>
      <c r="AD111" s="634">
        <v>9</v>
      </c>
      <c r="AE111" s="634"/>
      <c r="AF111" s="796">
        <f t="shared" si="3"/>
        <v>22</v>
      </c>
    </row>
    <row r="112" spans="1:32" x14ac:dyDescent="0.2">
      <c r="A112" s="42" t="s">
        <v>821</v>
      </c>
      <c r="B112" s="42">
        <v>66.5</v>
      </c>
      <c r="C112" s="42"/>
      <c r="D112" s="42"/>
      <c r="E112" s="172">
        <v>110</v>
      </c>
      <c r="F112" s="178" t="s">
        <v>1231</v>
      </c>
      <c r="G112" s="178"/>
      <c r="H112" s="178"/>
      <c r="I112" s="178"/>
      <c r="J112" s="178"/>
      <c r="K112" s="178"/>
      <c r="L112" s="178"/>
      <c r="M112" s="325"/>
      <c r="N112" s="634"/>
      <c r="O112" s="634"/>
      <c r="P112" s="634"/>
      <c r="Q112" s="634"/>
      <c r="R112" s="634"/>
      <c r="S112" s="634"/>
      <c r="T112" s="634"/>
      <c r="U112" s="634"/>
      <c r="V112" s="634"/>
      <c r="W112" s="634"/>
      <c r="X112" s="634"/>
      <c r="Y112" s="634"/>
      <c r="Z112" s="634"/>
      <c r="AA112" s="634"/>
      <c r="AB112" s="634"/>
      <c r="AC112" s="634">
        <v>11</v>
      </c>
      <c r="AD112" s="634">
        <v>10</v>
      </c>
      <c r="AE112" s="634"/>
      <c r="AF112" s="796">
        <f t="shared" si="3"/>
        <v>21</v>
      </c>
    </row>
    <row r="113" spans="1:32" x14ac:dyDescent="0.2">
      <c r="A113" s="42" t="s">
        <v>1160</v>
      </c>
      <c r="B113" s="42">
        <v>66.5</v>
      </c>
      <c r="C113" s="42"/>
      <c r="D113" s="42"/>
      <c r="E113" s="172">
        <v>111</v>
      </c>
      <c r="F113" s="178" t="s">
        <v>1232</v>
      </c>
      <c r="G113" s="178"/>
      <c r="H113" s="178"/>
      <c r="I113" s="178"/>
      <c r="J113" s="178"/>
      <c r="K113" s="178"/>
      <c r="L113" s="178"/>
      <c r="M113" s="137"/>
      <c r="N113" s="634"/>
      <c r="O113" s="634"/>
      <c r="P113" s="634"/>
      <c r="Q113" s="634"/>
      <c r="R113" s="634"/>
      <c r="S113" s="634"/>
      <c r="T113" s="634"/>
      <c r="U113" s="634"/>
      <c r="V113" s="634"/>
      <c r="W113" s="634"/>
      <c r="X113" s="634"/>
      <c r="Y113" s="634"/>
      <c r="Z113" s="634"/>
      <c r="AA113" s="634"/>
      <c r="AB113" s="634"/>
      <c r="AC113" s="634">
        <v>8</v>
      </c>
      <c r="AD113" s="634">
        <v>12</v>
      </c>
      <c r="AE113" s="634"/>
      <c r="AF113" s="796">
        <f t="shared" si="3"/>
        <v>20</v>
      </c>
    </row>
    <row r="114" spans="1:32" x14ac:dyDescent="0.2">
      <c r="A114" s="42" t="s">
        <v>865</v>
      </c>
      <c r="B114" s="42">
        <v>65</v>
      </c>
      <c r="C114" s="42"/>
      <c r="D114" s="42"/>
      <c r="E114" s="172">
        <v>112</v>
      </c>
      <c r="F114" s="178" t="s">
        <v>1159</v>
      </c>
      <c r="G114" s="178"/>
      <c r="H114" s="178"/>
      <c r="I114" s="178"/>
      <c r="J114" s="178"/>
      <c r="K114" s="178"/>
      <c r="L114" s="178"/>
      <c r="M114" s="325"/>
      <c r="N114" s="634"/>
      <c r="O114" s="634"/>
      <c r="P114" s="634"/>
      <c r="Q114" s="634"/>
      <c r="R114" s="634"/>
      <c r="S114" s="634"/>
      <c r="T114" s="634"/>
      <c r="U114" s="634"/>
      <c r="V114" s="634"/>
      <c r="W114" s="634"/>
      <c r="X114" s="634"/>
      <c r="Y114" s="634"/>
      <c r="Z114" s="634"/>
      <c r="AA114" s="634">
        <v>6</v>
      </c>
      <c r="AB114" s="634">
        <v>4</v>
      </c>
      <c r="AC114" s="634">
        <v>4</v>
      </c>
      <c r="AD114" s="634">
        <v>6</v>
      </c>
      <c r="AE114" s="634"/>
      <c r="AF114" s="796">
        <f t="shared" si="3"/>
        <v>20</v>
      </c>
    </row>
    <row r="115" spans="1:32" x14ac:dyDescent="0.2">
      <c r="A115" s="42" t="s">
        <v>1084</v>
      </c>
      <c r="B115" s="42">
        <v>65</v>
      </c>
      <c r="C115" s="42"/>
      <c r="D115" s="42"/>
      <c r="E115" s="172">
        <v>113</v>
      </c>
      <c r="F115" s="178" t="s">
        <v>1264</v>
      </c>
      <c r="G115" s="178"/>
      <c r="H115" s="178"/>
      <c r="I115" s="178"/>
      <c r="J115" s="178"/>
      <c r="K115" s="178"/>
      <c r="L115" s="178"/>
      <c r="M115" s="325"/>
      <c r="N115" s="634"/>
      <c r="O115" s="634"/>
      <c r="P115" s="634"/>
      <c r="Q115" s="634"/>
      <c r="R115" s="634"/>
      <c r="S115" s="634"/>
      <c r="T115" s="634"/>
      <c r="U115" s="634"/>
      <c r="V115" s="634"/>
      <c r="W115" s="634"/>
      <c r="X115" s="634"/>
      <c r="Y115" s="634"/>
      <c r="Z115" s="634"/>
      <c r="AA115" s="634"/>
      <c r="AB115" s="634"/>
      <c r="AC115" s="634">
        <v>1</v>
      </c>
      <c r="AD115" s="634">
        <v>16</v>
      </c>
      <c r="AE115" s="634"/>
      <c r="AF115" s="796">
        <f t="shared" si="3"/>
        <v>17</v>
      </c>
    </row>
    <row r="116" spans="1:32" x14ac:dyDescent="0.2">
      <c r="A116" s="42" t="s">
        <v>976</v>
      </c>
      <c r="B116" s="42">
        <v>64</v>
      </c>
      <c r="C116" s="42"/>
      <c r="D116" s="42"/>
      <c r="E116" s="172">
        <v>114</v>
      </c>
      <c r="F116" s="178" t="s">
        <v>1144</v>
      </c>
      <c r="G116" s="178"/>
      <c r="H116" s="178"/>
      <c r="I116" s="178"/>
      <c r="J116" s="178"/>
      <c r="K116" s="178"/>
      <c r="L116" s="178"/>
      <c r="M116" s="325"/>
      <c r="N116" s="634"/>
      <c r="O116" s="634"/>
      <c r="P116" s="634"/>
      <c r="Q116" s="634"/>
      <c r="R116" s="634"/>
      <c r="S116" s="634"/>
      <c r="T116" s="634"/>
      <c r="U116" s="634"/>
      <c r="V116" s="634"/>
      <c r="W116" s="634"/>
      <c r="X116" s="634">
        <v>1</v>
      </c>
      <c r="Y116" s="634"/>
      <c r="Z116" s="634">
        <v>2</v>
      </c>
      <c r="AA116" s="634"/>
      <c r="AB116" s="634"/>
      <c r="AC116" s="634">
        <v>10</v>
      </c>
      <c r="AD116" s="634">
        <v>3</v>
      </c>
      <c r="AE116" s="634"/>
      <c r="AF116" s="796">
        <f t="shared" si="3"/>
        <v>16</v>
      </c>
    </row>
    <row r="117" spans="1:32" x14ac:dyDescent="0.2">
      <c r="A117" s="42" t="s">
        <v>888</v>
      </c>
      <c r="B117" s="42">
        <v>64</v>
      </c>
      <c r="C117" s="42"/>
      <c r="D117" s="42"/>
      <c r="E117" s="172">
        <v>115</v>
      </c>
      <c r="F117" s="178" t="s">
        <v>1245</v>
      </c>
      <c r="G117" s="178"/>
      <c r="H117" s="178"/>
      <c r="I117" s="178"/>
      <c r="J117" s="178"/>
      <c r="K117" s="178"/>
      <c r="L117" s="178"/>
      <c r="M117" s="325"/>
      <c r="N117" s="634"/>
      <c r="O117" s="634"/>
      <c r="P117" s="634"/>
      <c r="Q117" s="634"/>
      <c r="R117" s="634"/>
      <c r="S117" s="634"/>
      <c r="T117" s="634"/>
      <c r="U117" s="634"/>
      <c r="V117" s="634"/>
      <c r="W117" s="634"/>
      <c r="X117" s="634"/>
      <c r="Y117" s="634"/>
      <c r="Z117" s="634"/>
      <c r="AA117" s="634"/>
      <c r="AB117" s="634"/>
      <c r="AC117" s="634">
        <v>2</v>
      </c>
      <c r="AD117" s="634">
        <v>12</v>
      </c>
      <c r="AE117" s="634"/>
      <c r="AF117" s="796">
        <f t="shared" si="3"/>
        <v>14</v>
      </c>
    </row>
    <row r="118" spans="1:32" x14ac:dyDescent="0.2">
      <c r="A118" s="42" t="s">
        <v>1107</v>
      </c>
      <c r="B118" s="42">
        <v>63</v>
      </c>
      <c r="C118" s="42"/>
      <c r="D118" s="42"/>
      <c r="E118" s="172">
        <v>116</v>
      </c>
      <c r="F118" s="178" t="s">
        <v>1234</v>
      </c>
      <c r="G118" s="178"/>
      <c r="H118" s="178"/>
      <c r="I118" s="178"/>
      <c r="J118" s="178"/>
      <c r="K118" s="178"/>
      <c r="L118" s="178"/>
      <c r="M118" s="137"/>
      <c r="N118" s="634"/>
      <c r="O118" s="634"/>
      <c r="P118" s="634"/>
      <c r="Q118" s="634"/>
      <c r="R118" s="634"/>
      <c r="S118" s="634"/>
      <c r="T118" s="634"/>
      <c r="U118" s="634"/>
      <c r="V118" s="634"/>
      <c r="W118" s="634"/>
      <c r="X118" s="634"/>
      <c r="Y118" s="634"/>
      <c r="Z118" s="634"/>
      <c r="AA118" s="634"/>
      <c r="AB118" s="634"/>
      <c r="AC118" s="634">
        <v>5</v>
      </c>
      <c r="AD118" s="634">
        <v>8</v>
      </c>
      <c r="AE118" s="634"/>
      <c r="AF118" s="796">
        <f t="shared" si="3"/>
        <v>13</v>
      </c>
    </row>
    <row r="119" spans="1:32" x14ac:dyDescent="0.2">
      <c r="A119" s="42" t="s">
        <v>1824</v>
      </c>
      <c r="B119" s="42">
        <v>63</v>
      </c>
      <c r="C119" s="42"/>
      <c r="D119" s="42"/>
      <c r="E119" s="172">
        <v>117</v>
      </c>
      <c r="F119" s="178" t="s">
        <v>1250</v>
      </c>
      <c r="G119" s="178"/>
      <c r="H119" s="178"/>
      <c r="I119" s="178"/>
      <c r="J119" s="178"/>
      <c r="K119" s="178"/>
      <c r="L119" s="178"/>
      <c r="M119" s="137"/>
      <c r="N119" s="634"/>
      <c r="O119" s="634"/>
      <c r="P119" s="634"/>
      <c r="Q119" s="634"/>
      <c r="R119" s="634"/>
      <c r="S119" s="634"/>
      <c r="T119" s="634"/>
      <c r="U119" s="634"/>
      <c r="V119" s="634"/>
      <c r="W119" s="634"/>
      <c r="X119" s="634"/>
      <c r="Y119" s="634"/>
      <c r="Z119" s="634"/>
      <c r="AA119" s="634"/>
      <c r="AB119" s="634"/>
      <c r="AC119" s="634">
        <v>5</v>
      </c>
      <c r="AD119" s="634">
        <v>6</v>
      </c>
      <c r="AE119" s="634"/>
      <c r="AF119" s="796">
        <f t="shared" si="3"/>
        <v>11</v>
      </c>
    </row>
    <row r="120" spans="1:32" x14ac:dyDescent="0.2">
      <c r="A120" s="42" t="s">
        <v>829</v>
      </c>
      <c r="B120" s="42">
        <v>63</v>
      </c>
      <c r="C120" s="42"/>
      <c r="D120" s="42"/>
      <c r="E120" s="172">
        <v>118</v>
      </c>
      <c r="F120" s="178" t="s">
        <v>2394</v>
      </c>
      <c r="G120" s="178"/>
      <c r="H120" s="178"/>
      <c r="I120" s="178"/>
      <c r="J120" s="178"/>
      <c r="K120" s="178"/>
      <c r="L120" s="178"/>
      <c r="M120" s="325"/>
      <c r="N120" s="634"/>
      <c r="O120" s="634"/>
      <c r="P120" s="634"/>
      <c r="Q120" s="634"/>
      <c r="R120" s="634"/>
      <c r="S120" s="634"/>
      <c r="T120" s="634"/>
      <c r="U120" s="634"/>
      <c r="V120" s="634"/>
      <c r="W120" s="634"/>
      <c r="X120" s="634"/>
      <c r="Y120" s="634"/>
      <c r="Z120" s="634"/>
      <c r="AA120" s="634"/>
      <c r="AB120" s="634"/>
      <c r="AC120" s="634"/>
      <c r="AD120" s="634">
        <v>11</v>
      </c>
      <c r="AE120" s="634"/>
      <c r="AF120" s="796">
        <f t="shared" si="3"/>
        <v>11</v>
      </c>
    </row>
    <row r="121" spans="1:32" x14ac:dyDescent="0.2">
      <c r="A121" s="42" t="s">
        <v>1816</v>
      </c>
      <c r="B121" s="42">
        <v>62</v>
      </c>
      <c r="C121" s="42"/>
      <c r="D121" s="42"/>
      <c r="E121" s="172">
        <v>119</v>
      </c>
      <c r="F121" s="178" t="s">
        <v>1332</v>
      </c>
      <c r="G121" s="178"/>
      <c r="H121" s="178"/>
      <c r="I121" s="178"/>
      <c r="J121" s="178"/>
      <c r="K121" s="178"/>
      <c r="L121" s="178"/>
      <c r="M121" s="137"/>
      <c r="N121" s="634"/>
      <c r="O121" s="634"/>
      <c r="P121" s="634"/>
      <c r="Q121" s="634"/>
      <c r="R121" s="634"/>
      <c r="S121" s="634"/>
      <c r="T121" s="634"/>
      <c r="U121" s="634"/>
      <c r="V121" s="634"/>
      <c r="W121" s="634"/>
      <c r="X121" s="634"/>
      <c r="Y121" s="634"/>
      <c r="Z121" s="634"/>
      <c r="AA121" s="634"/>
      <c r="AB121" s="634"/>
      <c r="AC121" s="634">
        <v>5</v>
      </c>
      <c r="AD121" s="634">
        <v>6</v>
      </c>
      <c r="AE121" s="634"/>
      <c r="AF121" s="796">
        <f t="shared" si="3"/>
        <v>11</v>
      </c>
    </row>
    <row r="122" spans="1:32" x14ac:dyDescent="0.2">
      <c r="A122" s="42" t="s">
        <v>801</v>
      </c>
      <c r="B122" s="42">
        <v>61</v>
      </c>
      <c r="C122" s="42"/>
      <c r="D122" s="42"/>
      <c r="E122" s="172">
        <v>120</v>
      </c>
      <c r="F122" s="178" t="s">
        <v>1237</v>
      </c>
      <c r="G122" s="178"/>
      <c r="H122" s="178"/>
      <c r="I122" s="178"/>
      <c r="J122" s="178"/>
      <c r="K122" s="178"/>
      <c r="L122" s="178"/>
      <c r="M122" s="325"/>
      <c r="N122" s="634"/>
      <c r="O122" s="634"/>
      <c r="P122" s="634"/>
      <c r="Q122" s="634"/>
      <c r="R122" s="634"/>
      <c r="S122" s="634"/>
      <c r="T122" s="634"/>
      <c r="U122" s="634"/>
      <c r="V122" s="634"/>
      <c r="W122" s="634"/>
      <c r="X122" s="634"/>
      <c r="Y122" s="634"/>
      <c r="Z122" s="634"/>
      <c r="AA122" s="634"/>
      <c r="AB122" s="634"/>
      <c r="AC122" s="634">
        <v>1</v>
      </c>
      <c r="AD122" s="634">
        <v>9</v>
      </c>
      <c r="AE122" s="634"/>
      <c r="AF122" s="796">
        <f t="shared" si="3"/>
        <v>10</v>
      </c>
    </row>
    <row r="123" spans="1:32" x14ac:dyDescent="0.2">
      <c r="A123" s="42" t="s">
        <v>1821</v>
      </c>
      <c r="B123" s="42">
        <v>61</v>
      </c>
      <c r="C123" s="42"/>
      <c r="D123" s="42"/>
      <c r="E123" s="172">
        <v>121</v>
      </c>
      <c r="F123" s="178" t="s">
        <v>2393</v>
      </c>
      <c r="G123" s="178"/>
      <c r="H123" s="178"/>
      <c r="I123" s="178"/>
      <c r="J123" s="178"/>
      <c r="K123" s="178"/>
      <c r="L123" s="178"/>
      <c r="M123" s="325"/>
      <c r="N123" s="634"/>
      <c r="O123" s="634"/>
      <c r="P123" s="634"/>
      <c r="Q123" s="634"/>
      <c r="R123" s="634"/>
      <c r="S123" s="634"/>
      <c r="T123" s="634"/>
      <c r="U123" s="634"/>
      <c r="V123" s="634"/>
      <c r="W123" s="634"/>
      <c r="X123" s="634"/>
      <c r="Y123" s="634"/>
      <c r="Z123" s="634"/>
      <c r="AA123" s="634"/>
      <c r="AB123" s="634"/>
      <c r="AC123" s="634"/>
      <c r="AD123" s="634">
        <v>10</v>
      </c>
      <c r="AE123" s="634"/>
      <c r="AF123" s="796">
        <f t="shared" si="3"/>
        <v>10</v>
      </c>
    </row>
    <row r="124" spans="1:32" x14ac:dyDescent="0.2">
      <c r="A124" s="42" t="s">
        <v>1333</v>
      </c>
      <c r="B124" s="42">
        <v>61</v>
      </c>
      <c r="C124" s="42"/>
      <c r="D124" s="42"/>
      <c r="E124" s="172">
        <v>122</v>
      </c>
      <c r="F124" s="178" t="s">
        <v>2400</v>
      </c>
      <c r="G124" s="178"/>
      <c r="H124" s="178"/>
      <c r="I124" s="178"/>
      <c r="J124" s="172"/>
      <c r="K124" s="172"/>
      <c r="L124" s="172"/>
      <c r="M124" s="137"/>
      <c r="N124" s="634"/>
      <c r="O124" s="634"/>
      <c r="P124" s="634"/>
      <c r="Q124" s="634"/>
      <c r="R124" s="634"/>
      <c r="S124" s="634"/>
      <c r="T124" s="634"/>
      <c r="U124" s="634"/>
      <c r="V124" s="172"/>
      <c r="W124" s="634"/>
      <c r="X124" s="634"/>
      <c r="Y124" s="634"/>
      <c r="Z124" s="634"/>
      <c r="AA124" s="634"/>
      <c r="AB124" s="634"/>
      <c r="AC124" s="634"/>
      <c r="AD124" s="634">
        <v>10</v>
      </c>
      <c r="AE124" s="634"/>
      <c r="AF124" s="796">
        <f t="shared" si="3"/>
        <v>10</v>
      </c>
    </row>
    <row r="125" spans="1:32" x14ac:dyDescent="0.2">
      <c r="A125" s="42" t="s">
        <v>1219</v>
      </c>
      <c r="B125" s="42">
        <v>60.5</v>
      </c>
      <c r="C125" s="42"/>
      <c r="D125" s="42"/>
      <c r="E125" s="172">
        <v>123</v>
      </c>
      <c r="F125" s="178" t="s">
        <v>1252</v>
      </c>
      <c r="G125" s="178"/>
      <c r="H125" s="178"/>
      <c r="I125" s="178"/>
      <c r="J125" s="178"/>
      <c r="K125" s="178"/>
      <c r="L125" s="178"/>
      <c r="M125" s="137"/>
      <c r="N125" s="634"/>
      <c r="O125" s="634"/>
      <c r="P125" s="634"/>
      <c r="Q125" s="798"/>
      <c r="R125" s="634"/>
      <c r="S125" s="634"/>
      <c r="T125" s="634"/>
      <c r="U125" s="634"/>
      <c r="V125" s="634"/>
      <c r="W125" s="634"/>
      <c r="X125" s="634"/>
      <c r="Y125" s="634"/>
      <c r="Z125" s="634"/>
      <c r="AA125" s="634"/>
      <c r="AB125" s="634">
        <v>3</v>
      </c>
      <c r="AC125" s="634">
        <v>3</v>
      </c>
      <c r="AD125" s="634">
        <v>4</v>
      </c>
      <c r="AE125" s="634"/>
      <c r="AF125" s="796">
        <f t="shared" si="3"/>
        <v>10</v>
      </c>
    </row>
    <row r="126" spans="1:32" x14ac:dyDescent="0.2">
      <c r="A126" s="42" t="s">
        <v>1206</v>
      </c>
      <c r="B126" s="42">
        <v>60</v>
      </c>
      <c r="C126" s="42"/>
      <c r="D126" s="42"/>
      <c r="E126" s="172">
        <v>124</v>
      </c>
      <c r="F126" s="178" t="s">
        <v>2414</v>
      </c>
      <c r="G126" s="178"/>
      <c r="H126" s="178"/>
      <c r="I126" s="178"/>
      <c r="J126" s="178"/>
      <c r="K126" s="178"/>
      <c r="L126" s="178"/>
      <c r="M126" s="325"/>
      <c r="N126" s="634"/>
      <c r="O126" s="634"/>
      <c r="P126" s="634"/>
      <c r="Q126" s="634"/>
      <c r="R126" s="634"/>
      <c r="S126" s="634"/>
      <c r="T126" s="634"/>
      <c r="U126" s="634"/>
      <c r="V126" s="634"/>
      <c r="W126" s="634"/>
      <c r="X126" s="634"/>
      <c r="Y126" s="634"/>
      <c r="Z126" s="634"/>
      <c r="AA126" s="634"/>
      <c r="AB126" s="634"/>
      <c r="AC126" s="634"/>
      <c r="AD126" s="634">
        <v>9</v>
      </c>
      <c r="AE126" s="634"/>
      <c r="AF126" s="796">
        <f t="shared" si="3"/>
        <v>9</v>
      </c>
    </row>
    <row r="127" spans="1:32" x14ac:dyDescent="0.2">
      <c r="A127" s="42" t="s">
        <v>1817</v>
      </c>
      <c r="B127" s="42">
        <v>58</v>
      </c>
      <c r="C127" s="42"/>
      <c r="D127" s="42"/>
      <c r="E127" s="172">
        <v>125</v>
      </c>
      <c r="F127" s="178" t="s">
        <v>1251</v>
      </c>
      <c r="G127" s="178"/>
      <c r="H127" s="178"/>
      <c r="I127" s="178"/>
      <c r="J127" s="178"/>
      <c r="K127" s="178"/>
      <c r="L127" s="178"/>
      <c r="M127" s="137"/>
      <c r="N127" s="634"/>
      <c r="O127" s="634"/>
      <c r="P127" s="634"/>
      <c r="Q127" s="634"/>
      <c r="R127" s="634"/>
      <c r="S127" s="634"/>
      <c r="T127" s="634"/>
      <c r="U127" s="634"/>
      <c r="V127" s="634"/>
      <c r="W127" s="634"/>
      <c r="X127" s="634"/>
      <c r="Y127" s="634"/>
      <c r="Z127" s="634"/>
      <c r="AA127" s="634"/>
      <c r="AB127" s="634"/>
      <c r="AC127" s="634">
        <v>5</v>
      </c>
      <c r="AD127" s="634">
        <v>4</v>
      </c>
      <c r="AE127" s="634"/>
      <c r="AF127" s="796">
        <f t="shared" si="3"/>
        <v>9</v>
      </c>
    </row>
    <row r="128" spans="1:32" x14ac:dyDescent="0.2">
      <c r="A128" s="42" t="s">
        <v>1211</v>
      </c>
      <c r="B128" s="42">
        <v>58</v>
      </c>
      <c r="C128" s="42"/>
      <c r="D128" s="42"/>
      <c r="E128" s="172">
        <v>126</v>
      </c>
      <c r="F128" s="178" t="s">
        <v>1258</v>
      </c>
      <c r="G128" s="178"/>
      <c r="H128" s="178"/>
      <c r="I128" s="178"/>
      <c r="J128" s="178"/>
      <c r="K128" s="178"/>
      <c r="L128" s="178"/>
      <c r="M128" s="325"/>
      <c r="N128" s="634"/>
      <c r="O128" s="634"/>
      <c r="P128" s="634"/>
      <c r="Q128" s="634"/>
      <c r="R128" s="634"/>
      <c r="S128" s="634"/>
      <c r="T128" s="634"/>
      <c r="U128" s="634"/>
      <c r="V128" s="634"/>
      <c r="W128" s="634"/>
      <c r="X128" s="634"/>
      <c r="Y128" s="634"/>
      <c r="Z128" s="634"/>
      <c r="AA128" s="634"/>
      <c r="AB128" s="634"/>
      <c r="AC128" s="634">
        <v>4</v>
      </c>
      <c r="AD128" s="634">
        <v>5</v>
      </c>
      <c r="AE128" s="634"/>
      <c r="AF128" s="796">
        <f t="shared" si="3"/>
        <v>9</v>
      </c>
    </row>
    <row r="129" spans="1:32" x14ac:dyDescent="0.2">
      <c r="A129" s="42" t="s">
        <v>1039</v>
      </c>
      <c r="B129" s="42">
        <v>58</v>
      </c>
      <c r="C129" s="42"/>
      <c r="D129" s="42"/>
      <c r="E129" s="172">
        <v>127</v>
      </c>
      <c r="F129" s="178" t="s">
        <v>2401</v>
      </c>
      <c r="G129" s="178"/>
      <c r="H129" s="178"/>
      <c r="I129" s="178"/>
      <c r="J129" s="172"/>
      <c r="K129" s="172"/>
      <c r="L129" s="172"/>
      <c r="M129" s="137"/>
      <c r="N129" s="634"/>
      <c r="O129" s="634"/>
      <c r="P129" s="634"/>
      <c r="Q129" s="634"/>
      <c r="R129" s="634"/>
      <c r="S129" s="634"/>
      <c r="T129" s="634"/>
      <c r="U129" s="634"/>
      <c r="V129" s="172"/>
      <c r="W129" s="634"/>
      <c r="X129" s="634"/>
      <c r="Y129" s="634"/>
      <c r="Z129" s="634"/>
      <c r="AA129" s="634"/>
      <c r="AB129" s="634"/>
      <c r="AC129" s="634"/>
      <c r="AD129" s="634">
        <v>8</v>
      </c>
      <c r="AE129" s="634"/>
      <c r="AF129" s="796">
        <f t="shared" si="3"/>
        <v>8</v>
      </c>
    </row>
    <row r="130" spans="1:32" x14ac:dyDescent="0.2">
      <c r="A130" s="42" t="s">
        <v>1154</v>
      </c>
      <c r="B130" s="42">
        <v>57</v>
      </c>
      <c r="C130" s="42"/>
      <c r="D130" s="42"/>
      <c r="E130" s="172">
        <v>128</v>
      </c>
      <c r="F130" s="178" t="s">
        <v>1049</v>
      </c>
      <c r="G130" s="178"/>
      <c r="H130" s="178"/>
      <c r="I130" s="178"/>
      <c r="J130" s="178"/>
      <c r="K130" s="178"/>
      <c r="L130" s="178"/>
      <c r="M130" s="325"/>
      <c r="N130" s="634"/>
      <c r="O130" s="634"/>
      <c r="P130" s="634"/>
      <c r="Q130" s="634"/>
      <c r="R130" s="634"/>
      <c r="S130" s="634"/>
      <c r="T130" s="634"/>
      <c r="U130" s="634">
        <v>1</v>
      </c>
      <c r="V130" s="634"/>
      <c r="W130" s="634"/>
      <c r="X130" s="634"/>
      <c r="Y130" s="634"/>
      <c r="Z130" s="634"/>
      <c r="AA130" s="634"/>
      <c r="AB130" s="634"/>
      <c r="AC130" s="634"/>
      <c r="AD130" s="634">
        <v>7</v>
      </c>
      <c r="AE130" s="634"/>
      <c r="AF130" s="796">
        <f t="shared" si="3"/>
        <v>8</v>
      </c>
    </row>
    <row r="131" spans="1:32" x14ac:dyDescent="0.2">
      <c r="A131" s="42" t="s">
        <v>966</v>
      </c>
      <c r="B131" s="42">
        <v>57</v>
      </c>
      <c r="C131" s="42"/>
      <c r="D131" s="42"/>
      <c r="E131" s="172">
        <v>129</v>
      </c>
      <c r="F131" s="178" t="s">
        <v>2408</v>
      </c>
      <c r="G131" s="178"/>
      <c r="H131" s="178"/>
      <c r="I131" s="178"/>
      <c r="J131" s="178"/>
      <c r="K131" s="178"/>
      <c r="L131" s="178"/>
      <c r="M131" s="325"/>
      <c r="N131" s="634"/>
      <c r="O131" s="634"/>
      <c r="P131" s="634"/>
      <c r="Q131" s="634"/>
      <c r="R131" s="634"/>
      <c r="S131" s="634"/>
      <c r="T131" s="634"/>
      <c r="U131" s="634"/>
      <c r="V131" s="634"/>
      <c r="W131" s="634"/>
      <c r="X131" s="634"/>
      <c r="Y131" s="634"/>
      <c r="Z131" s="634"/>
      <c r="AA131" s="634"/>
      <c r="AB131" s="634"/>
      <c r="AC131" s="634"/>
      <c r="AD131" s="634">
        <v>8</v>
      </c>
      <c r="AE131" s="634"/>
      <c r="AF131" s="796">
        <f t="shared" ref="AF131:AF162" si="4">SUM(H131:AD131)+(AE131*0.5)</f>
        <v>8</v>
      </c>
    </row>
    <row r="132" spans="1:32" x14ac:dyDescent="0.2">
      <c r="A132" s="42" t="s">
        <v>1026</v>
      </c>
      <c r="B132" s="42">
        <v>56</v>
      </c>
      <c r="C132" s="42"/>
      <c r="D132" s="42"/>
      <c r="E132" s="172">
        <v>130</v>
      </c>
      <c r="F132" s="178" t="s">
        <v>2415</v>
      </c>
      <c r="G132" s="178"/>
      <c r="H132" s="172"/>
      <c r="I132" s="172"/>
      <c r="J132" s="172"/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634">
        <v>8</v>
      </c>
      <c r="AE132" s="172"/>
      <c r="AF132" s="796">
        <f t="shared" si="4"/>
        <v>8</v>
      </c>
    </row>
    <row r="133" spans="1:32" x14ac:dyDescent="0.2">
      <c r="A133" s="42" t="s">
        <v>1119</v>
      </c>
      <c r="B133" s="42">
        <v>54</v>
      </c>
      <c r="C133" s="42"/>
      <c r="D133" s="42"/>
      <c r="E133" s="172">
        <v>131</v>
      </c>
      <c r="F133" s="178" t="s">
        <v>844</v>
      </c>
      <c r="G133" s="178"/>
      <c r="H133" s="178"/>
      <c r="I133" s="178"/>
      <c r="J133" s="178"/>
      <c r="K133" s="178"/>
      <c r="L133" s="178"/>
      <c r="M133" s="325"/>
      <c r="N133" s="634"/>
      <c r="O133" s="634"/>
      <c r="P133" s="634"/>
      <c r="Q133" s="634"/>
      <c r="R133" s="634"/>
      <c r="S133" s="634"/>
      <c r="T133" s="634"/>
      <c r="U133" s="634"/>
      <c r="V133" s="634"/>
      <c r="W133" s="634"/>
      <c r="X133" s="634"/>
      <c r="Y133" s="634"/>
      <c r="Z133" s="634"/>
      <c r="AA133" s="634">
        <v>1</v>
      </c>
      <c r="AB133" s="634"/>
      <c r="AC133" s="634"/>
      <c r="AD133" s="634">
        <v>6</v>
      </c>
      <c r="AE133" s="634"/>
      <c r="AF133" s="796">
        <f t="shared" si="4"/>
        <v>7</v>
      </c>
    </row>
    <row r="134" spans="1:32" x14ac:dyDescent="0.2">
      <c r="A134" s="42" t="s">
        <v>1190</v>
      </c>
      <c r="B134" s="42">
        <v>54</v>
      </c>
      <c r="C134" s="42"/>
      <c r="D134" s="42"/>
      <c r="E134" s="172">
        <v>132</v>
      </c>
      <c r="F134" s="178" t="s">
        <v>2395</v>
      </c>
      <c r="G134" s="178"/>
      <c r="H134" s="178"/>
      <c r="I134" s="178"/>
      <c r="J134" s="172"/>
      <c r="K134" s="178"/>
      <c r="L134" s="172"/>
      <c r="M134" s="137"/>
      <c r="N134" s="634"/>
      <c r="O134" s="634"/>
      <c r="P134" s="634"/>
      <c r="Q134" s="634"/>
      <c r="R134" s="634"/>
      <c r="S134" s="634"/>
      <c r="T134" s="634"/>
      <c r="U134" s="634"/>
      <c r="V134" s="634"/>
      <c r="W134" s="634"/>
      <c r="X134" s="634"/>
      <c r="Y134" s="634"/>
      <c r="Z134" s="634"/>
      <c r="AA134" s="634"/>
      <c r="AB134" s="634"/>
      <c r="AC134" s="634"/>
      <c r="AD134" s="634">
        <v>7</v>
      </c>
      <c r="AE134" s="634"/>
      <c r="AF134" s="796">
        <f t="shared" si="4"/>
        <v>7</v>
      </c>
    </row>
    <row r="135" spans="1:32" x14ac:dyDescent="0.2">
      <c r="A135" s="42" t="s">
        <v>775</v>
      </c>
      <c r="B135" s="42">
        <v>53</v>
      </c>
      <c r="C135" s="42"/>
      <c r="D135" s="42"/>
      <c r="E135" s="172">
        <v>133</v>
      </c>
      <c r="F135" s="178" t="s">
        <v>2417</v>
      </c>
      <c r="G135" s="178"/>
      <c r="H135" s="172"/>
      <c r="I135" s="172"/>
      <c r="J135" s="172"/>
      <c r="K135" s="172"/>
      <c r="L135" s="172"/>
      <c r="M135" s="325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>
        <v>7</v>
      </c>
      <c r="AE135" s="172"/>
      <c r="AF135" s="796">
        <f t="shared" si="4"/>
        <v>7</v>
      </c>
    </row>
    <row r="136" spans="1:32" x14ac:dyDescent="0.2">
      <c r="A136" s="42" t="s">
        <v>909</v>
      </c>
      <c r="B136" s="42">
        <v>53</v>
      </c>
      <c r="C136" s="42"/>
      <c r="D136" s="42"/>
      <c r="E136" s="172">
        <v>134</v>
      </c>
      <c r="F136" s="178" t="s">
        <v>2419</v>
      </c>
      <c r="G136" s="178"/>
      <c r="H136" s="178"/>
      <c r="I136" s="178"/>
      <c r="J136" s="172"/>
      <c r="K136" s="172"/>
      <c r="L136" s="172"/>
      <c r="M136" s="137"/>
      <c r="N136" s="634"/>
      <c r="O136" s="634"/>
      <c r="P136" s="634"/>
      <c r="Q136" s="634"/>
      <c r="R136" s="634"/>
      <c r="S136" s="634"/>
      <c r="T136" s="634"/>
      <c r="U136" s="634"/>
      <c r="V136" s="634"/>
      <c r="W136" s="634"/>
      <c r="X136" s="172"/>
      <c r="Y136" s="634"/>
      <c r="Z136" s="634"/>
      <c r="AA136" s="634"/>
      <c r="AB136" s="634"/>
      <c r="AC136" s="634"/>
      <c r="AD136" s="634">
        <v>7</v>
      </c>
      <c r="AE136" s="634"/>
      <c r="AF136" s="796">
        <f t="shared" si="4"/>
        <v>7</v>
      </c>
    </row>
    <row r="137" spans="1:32" x14ac:dyDescent="0.2">
      <c r="A137" s="42" t="s">
        <v>973</v>
      </c>
      <c r="B137" s="42">
        <v>51</v>
      </c>
      <c r="C137" s="42"/>
      <c r="D137" s="42"/>
      <c r="E137" s="172">
        <v>135</v>
      </c>
      <c r="F137" s="178" t="s">
        <v>1261</v>
      </c>
      <c r="G137" s="178"/>
      <c r="H137" s="178"/>
      <c r="I137" s="178"/>
      <c r="J137" s="178"/>
      <c r="K137" s="178"/>
      <c r="L137" s="178"/>
      <c r="M137" s="325"/>
      <c r="N137" s="634"/>
      <c r="O137" s="634"/>
      <c r="P137" s="634"/>
      <c r="Q137" s="634"/>
      <c r="R137" s="634"/>
      <c r="S137" s="634"/>
      <c r="T137" s="634"/>
      <c r="U137" s="634"/>
      <c r="V137" s="634"/>
      <c r="W137" s="634"/>
      <c r="X137" s="634"/>
      <c r="Y137" s="634"/>
      <c r="Z137" s="634"/>
      <c r="AA137" s="634"/>
      <c r="AB137" s="634"/>
      <c r="AC137" s="634">
        <v>3</v>
      </c>
      <c r="AD137" s="634">
        <v>4</v>
      </c>
      <c r="AE137" s="634"/>
      <c r="AF137" s="796">
        <f t="shared" si="4"/>
        <v>7</v>
      </c>
    </row>
    <row r="138" spans="1:32" x14ac:dyDescent="0.2">
      <c r="A138" s="42" t="s">
        <v>1098</v>
      </c>
      <c r="B138" s="42">
        <v>51</v>
      </c>
      <c r="C138" s="42"/>
      <c r="D138" s="42"/>
      <c r="E138" s="172">
        <v>136</v>
      </c>
      <c r="F138" s="178" t="s">
        <v>2396</v>
      </c>
      <c r="G138" s="178"/>
      <c r="H138" s="178"/>
      <c r="I138" s="178"/>
      <c r="J138" s="178"/>
      <c r="K138" s="178"/>
      <c r="L138" s="172"/>
      <c r="M138" s="137"/>
      <c r="N138" s="634"/>
      <c r="O138" s="634"/>
      <c r="P138" s="634"/>
      <c r="Q138" s="634"/>
      <c r="R138" s="634"/>
      <c r="S138" s="634"/>
      <c r="T138" s="634"/>
      <c r="U138" s="634"/>
      <c r="V138" s="634"/>
      <c r="W138" s="634"/>
      <c r="X138" s="634"/>
      <c r="Y138" s="634"/>
      <c r="Z138" s="634"/>
      <c r="AA138" s="634"/>
      <c r="AB138" s="634"/>
      <c r="AC138" s="634"/>
      <c r="AD138" s="634">
        <v>6</v>
      </c>
      <c r="AE138" s="634"/>
      <c r="AF138" s="796">
        <f t="shared" si="4"/>
        <v>6</v>
      </c>
    </row>
    <row r="139" spans="1:32" x14ac:dyDescent="0.2">
      <c r="A139" s="42" t="s">
        <v>1140</v>
      </c>
      <c r="B139" s="42">
        <v>51</v>
      </c>
      <c r="C139" s="42"/>
      <c r="D139" s="42"/>
      <c r="E139" s="172">
        <v>137</v>
      </c>
      <c r="F139" s="178" t="s">
        <v>1192</v>
      </c>
      <c r="G139" s="178"/>
      <c r="H139" s="178"/>
      <c r="I139" s="178"/>
      <c r="J139" s="178"/>
      <c r="K139" s="178"/>
      <c r="L139" s="178"/>
      <c r="M139" s="137"/>
      <c r="N139" s="634">
        <v>1</v>
      </c>
      <c r="O139" s="634"/>
      <c r="P139" s="634"/>
      <c r="Q139" s="634"/>
      <c r="R139" s="634"/>
      <c r="S139" s="634"/>
      <c r="T139" s="634"/>
      <c r="U139" s="634"/>
      <c r="V139" s="634"/>
      <c r="W139" s="634">
        <v>1</v>
      </c>
      <c r="X139" s="634"/>
      <c r="Y139" s="634"/>
      <c r="Z139" s="634">
        <v>1</v>
      </c>
      <c r="AA139" s="634"/>
      <c r="AB139" s="634">
        <v>2</v>
      </c>
      <c r="AC139" s="634"/>
      <c r="AD139" s="634">
        <v>1</v>
      </c>
      <c r="AE139" s="634"/>
      <c r="AF139" s="796">
        <f t="shared" si="4"/>
        <v>6</v>
      </c>
    </row>
    <row r="140" spans="1:32" x14ac:dyDescent="0.2">
      <c r="A140" s="42" t="s">
        <v>1175</v>
      </c>
      <c r="B140" s="42">
        <v>51</v>
      </c>
      <c r="C140" s="42"/>
      <c r="D140" s="42"/>
      <c r="E140" s="172">
        <v>138</v>
      </c>
      <c r="F140" s="178" t="s">
        <v>861</v>
      </c>
      <c r="G140" s="178"/>
      <c r="H140" s="178"/>
      <c r="I140" s="178"/>
      <c r="J140" s="178"/>
      <c r="K140" s="178"/>
      <c r="L140" s="178"/>
      <c r="M140" s="325"/>
      <c r="N140" s="634"/>
      <c r="O140" s="634"/>
      <c r="P140" s="634"/>
      <c r="Q140" s="634"/>
      <c r="R140" s="634"/>
      <c r="S140" s="634"/>
      <c r="T140" s="634"/>
      <c r="U140" s="634"/>
      <c r="V140" s="634"/>
      <c r="W140" s="634"/>
      <c r="X140" s="634"/>
      <c r="Y140" s="634">
        <v>1</v>
      </c>
      <c r="Z140" s="634"/>
      <c r="AA140" s="634"/>
      <c r="AB140" s="634"/>
      <c r="AC140" s="634"/>
      <c r="AD140" s="634">
        <v>4</v>
      </c>
      <c r="AE140" s="634"/>
      <c r="AF140" s="796">
        <f t="shared" si="4"/>
        <v>5</v>
      </c>
    </row>
    <row r="141" spans="1:32" x14ac:dyDescent="0.2">
      <c r="A141" s="42" t="s">
        <v>871</v>
      </c>
      <c r="B141" s="42">
        <v>50</v>
      </c>
      <c r="C141" s="42"/>
      <c r="D141" s="42"/>
      <c r="E141" s="172">
        <v>139</v>
      </c>
      <c r="F141" s="178" t="s">
        <v>1253</v>
      </c>
      <c r="G141" s="178"/>
      <c r="H141" s="178"/>
      <c r="I141" s="178"/>
      <c r="J141" s="178"/>
      <c r="K141" s="178"/>
      <c r="L141" s="178"/>
      <c r="M141" s="325"/>
      <c r="N141" s="634"/>
      <c r="O141" s="634"/>
      <c r="P141" s="634"/>
      <c r="Q141" s="634"/>
      <c r="R141" s="634"/>
      <c r="S141" s="634"/>
      <c r="T141" s="634"/>
      <c r="U141" s="634"/>
      <c r="V141" s="634"/>
      <c r="W141" s="634"/>
      <c r="X141" s="634"/>
      <c r="Y141" s="634"/>
      <c r="Z141" s="634"/>
      <c r="AA141" s="634"/>
      <c r="AB141" s="634"/>
      <c r="AC141" s="634">
        <v>2</v>
      </c>
      <c r="AD141" s="634">
        <v>3</v>
      </c>
      <c r="AE141" s="634"/>
      <c r="AF141" s="796">
        <f t="shared" si="4"/>
        <v>5</v>
      </c>
    </row>
    <row r="142" spans="1:32" x14ac:dyDescent="0.2">
      <c r="A142" s="42"/>
      <c r="B142" s="42"/>
      <c r="C142" s="42"/>
      <c r="D142" s="42"/>
      <c r="E142" s="172">
        <v>140</v>
      </c>
      <c r="F142" s="178" t="s">
        <v>2406</v>
      </c>
      <c r="G142" s="178"/>
      <c r="H142" s="178"/>
      <c r="I142" s="178"/>
      <c r="J142" s="178"/>
      <c r="K142" s="178"/>
      <c r="L142" s="178"/>
      <c r="M142" s="137"/>
      <c r="N142" s="634"/>
      <c r="O142" s="634"/>
      <c r="P142" s="634"/>
      <c r="Q142" s="634"/>
      <c r="R142" s="634"/>
      <c r="S142" s="634"/>
      <c r="T142" s="634"/>
      <c r="U142" s="634"/>
      <c r="V142" s="634"/>
      <c r="W142" s="634"/>
      <c r="X142" s="634"/>
      <c r="Y142" s="634"/>
      <c r="Z142" s="634"/>
      <c r="AA142" s="634"/>
      <c r="AB142" s="634"/>
      <c r="AC142" s="634"/>
      <c r="AD142" s="634">
        <v>5</v>
      </c>
      <c r="AE142" s="634"/>
      <c r="AF142" s="796">
        <f t="shared" si="4"/>
        <v>5</v>
      </c>
    </row>
    <row r="143" spans="1:32" x14ac:dyDescent="0.2">
      <c r="A143" s="42"/>
      <c r="B143" s="42"/>
      <c r="C143" s="42"/>
      <c r="D143" s="42"/>
      <c r="E143" s="172">
        <v>141</v>
      </c>
      <c r="F143" s="178" t="s">
        <v>2411</v>
      </c>
      <c r="G143" s="178"/>
      <c r="H143" s="178"/>
      <c r="I143" s="178"/>
      <c r="J143" s="178"/>
      <c r="K143" s="178"/>
      <c r="L143" s="178"/>
      <c r="M143" s="137"/>
      <c r="N143" s="634"/>
      <c r="O143" s="634"/>
      <c r="P143" s="634"/>
      <c r="Q143" s="634"/>
      <c r="R143" s="634"/>
      <c r="S143" s="634"/>
      <c r="T143" s="634"/>
      <c r="U143" s="634"/>
      <c r="V143" s="634"/>
      <c r="W143" s="634"/>
      <c r="X143" s="634"/>
      <c r="Y143" s="634"/>
      <c r="Z143" s="634"/>
      <c r="AA143" s="634"/>
      <c r="AB143" s="634"/>
      <c r="AC143" s="634"/>
      <c r="AD143" s="634">
        <v>5</v>
      </c>
      <c r="AE143" s="634"/>
      <c r="AF143" s="796">
        <f t="shared" si="4"/>
        <v>5</v>
      </c>
    </row>
    <row r="144" spans="1:32" x14ac:dyDescent="0.2">
      <c r="A144" s="42"/>
      <c r="B144" s="42"/>
      <c r="C144" s="42"/>
      <c r="D144" s="42"/>
      <c r="E144" s="172">
        <v>142</v>
      </c>
      <c r="F144" s="178" t="s">
        <v>2413</v>
      </c>
      <c r="G144" s="178"/>
      <c r="H144" s="178"/>
      <c r="I144" s="178"/>
      <c r="J144" s="178"/>
      <c r="K144" s="178"/>
      <c r="L144" s="178"/>
      <c r="M144" s="325"/>
      <c r="N144" s="634"/>
      <c r="O144" s="634"/>
      <c r="P144" s="634"/>
      <c r="Q144" s="634"/>
      <c r="R144" s="634"/>
      <c r="S144" s="634"/>
      <c r="T144" s="634"/>
      <c r="U144" s="634"/>
      <c r="V144" s="634"/>
      <c r="W144" s="634"/>
      <c r="X144" s="634"/>
      <c r="Y144" s="634"/>
      <c r="Z144" s="634"/>
      <c r="AA144" s="634"/>
      <c r="AB144" s="634"/>
      <c r="AC144" s="634"/>
      <c r="AD144" s="634">
        <v>5</v>
      </c>
      <c r="AE144" s="634"/>
      <c r="AF144" s="796">
        <f t="shared" si="4"/>
        <v>5</v>
      </c>
    </row>
    <row r="145" spans="1:32" x14ac:dyDescent="0.2">
      <c r="A145" s="42"/>
      <c r="B145" s="42"/>
      <c r="C145" s="42"/>
      <c r="D145" s="42"/>
      <c r="E145" s="172">
        <v>143</v>
      </c>
      <c r="F145" s="178" t="s">
        <v>2418</v>
      </c>
      <c r="G145" s="178"/>
      <c r="H145" s="178"/>
      <c r="I145" s="178"/>
      <c r="J145" s="178"/>
      <c r="K145" s="178"/>
      <c r="L145" s="178"/>
      <c r="M145" s="137"/>
      <c r="N145" s="634"/>
      <c r="O145" s="634"/>
      <c r="P145" s="634"/>
      <c r="Q145" s="634"/>
      <c r="R145" s="634"/>
      <c r="S145" s="634"/>
      <c r="T145" s="634"/>
      <c r="U145" s="634"/>
      <c r="V145" s="634"/>
      <c r="W145" s="634"/>
      <c r="X145" s="634"/>
      <c r="Y145" s="634"/>
      <c r="Z145" s="634"/>
      <c r="AA145" s="634"/>
      <c r="AB145" s="634"/>
      <c r="AC145" s="634"/>
      <c r="AD145" s="634">
        <v>5</v>
      </c>
      <c r="AE145" s="634"/>
      <c r="AF145" s="796">
        <f t="shared" si="4"/>
        <v>5</v>
      </c>
    </row>
    <row r="146" spans="1:32" x14ac:dyDescent="0.2">
      <c r="A146" s="42"/>
      <c r="B146" s="42"/>
      <c r="C146" s="42"/>
      <c r="D146" s="42"/>
      <c r="E146" s="172">
        <v>144</v>
      </c>
      <c r="F146" s="178" t="s">
        <v>2402</v>
      </c>
      <c r="G146" s="178"/>
      <c r="H146" s="178"/>
      <c r="I146" s="178"/>
      <c r="J146" s="178"/>
      <c r="K146" s="178"/>
      <c r="L146" s="178"/>
      <c r="M146" s="325"/>
      <c r="N146" s="634"/>
      <c r="O146" s="634"/>
      <c r="P146" s="634"/>
      <c r="Q146" s="634"/>
      <c r="R146" s="634"/>
      <c r="S146" s="634"/>
      <c r="T146" s="634"/>
      <c r="U146" s="634"/>
      <c r="V146" s="634"/>
      <c r="W146" s="634"/>
      <c r="X146" s="634"/>
      <c r="Y146" s="634"/>
      <c r="Z146" s="634"/>
      <c r="AA146" s="634"/>
      <c r="AB146" s="634"/>
      <c r="AC146" s="634"/>
      <c r="AD146" s="634">
        <v>4</v>
      </c>
      <c r="AE146" s="634"/>
      <c r="AF146" s="796">
        <f t="shared" si="4"/>
        <v>4</v>
      </c>
    </row>
    <row r="147" spans="1:32" x14ac:dyDescent="0.2">
      <c r="A147" s="42"/>
      <c r="B147" s="42"/>
      <c r="C147" s="42"/>
      <c r="D147" s="42"/>
      <c r="E147" s="172">
        <v>145</v>
      </c>
      <c r="F147" s="178" t="s">
        <v>2404</v>
      </c>
      <c r="G147" s="178"/>
      <c r="H147" s="178"/>
      <c r="I147" s="178"/>
      <c r="J147" s="178"/>
      <c r="K147" s="178"/>
      <c r="L147" s="178"/>
      <c r="M147" s="137"/>
      <c r="N147" s="634"/>
      <c r="O147" s="634"/>
      <c r="P147" s="634"/>
      <c r="Q147" s="634"/>
      <c r="R147" s="634"/>
      <c r="S147" s="634"/>
      <c r="T147" s="634"/>
      <c r="U147" s="634"/>
      <c r="V147" s="634"/>
      <c r="W147" s="634"/>
      <c r="X147" s="634"/>
      <c r="Y147" s="634"/>
      <c r="Z147" s="634"/>
      <c r="AA147" s="634"/>
      <c r="AB147" s="634"/>
      <c r="AC147" s="634"/>
      <c r="AD147" s="634">
        <v>4</v>
      </c>
      <c r="AE147" s="634"/>
      <c r="AF147" s="796">
        <f t="shared" si="4"/>
        <v>4</v>
      </c>
    </row>
    <row r="148" spans="1:32" x14ac:dyDescent="0.2">
      <c r="A148" s="42"/>
      <c r="B148" s="42"/>
      <c r="C148" s="42"/>
      <c r="D148" s="42"/>
      <c r="E148" s="172">
        <v>146</v>
      </c>
      <c r="F148" s="178" t="s">
        <v>1248</v>
      </c>
      <c r="G148" s="178"/>
      <c r="H148" s="178"/>
      <c r="I148" s="178"/>
      <c r="J148" s="178"/>
      <c r="K148" s="178"/>
      <c r="L148" s="178"/>
      <c r="M148" s="325"/>
      <c r="N148" s="634"/>
      <c r="O148" s="634"/>
      <c r="P148" s="634"/>
      <c r="Q148" s="634"/>
      <c r="R148" s="634"/>
      <c r="S148" s="634"/>
      <c r="T148" s="634"/>
      <c r="U148" s="634"/>
      <c r="V148" s="634">
        <v>2</v>
      </c>
      <c r="W148" s="634"/>
      <c r="X148" s="634"/>
      <c r="Y148" s="634"/>
      <c r="Z148" s="634"/>
      <c r="AA148" s="634"/>
      <c r="AB148" s="634"/>
      <c r="AC148" s="634">
        <v>1</v>
      </c>
      <c r="AD148" s="634">
        <v>1</v>
      </c>
      <c r="AE148" s="634"/>
      <c r="AF148" s="796">
        <f t="shared" si="4"/>
        <v>4</v>
      </c>
    </row>
    <row r="149" spans="1:32" x14ac:dyDescent="0.2">
      <c r="A149" s="42"/>
      <c r="B149" s="42"/>
      <c r="C149" s="42"/>
      <c r="D149" s="42"/>
      <c r="E149" s="172">
        <v>147</v>
      </c>
      <c r="F149" s="178" t="s">
        <v>1194</v>
      </c>
      <c r="G149" s="178"/>
      <c r="H149" s="178"/>
      <c r="I149" s="178"/>
      <c r="J149" s="178"/>
      <c r="K149" s="178"/>
      <c r="L149" s="178"/>
      <c r="M149" s="325"/>
      <c r="N149" s="634"/>
      <c r="O149" s="634"/>
      <c r="P149" s="634"/>
      <c r="Q149" s="634"/>
      <c r="R149" s="634"/>
      <c r="S149" s="634"/>
      <c r="T149" s="634"/>
      <c r="U149" s="634"/>
      <c r="V149" s="634"/>
      <c r="W149" s="634"/>
      <c r="X149" s="634"/>
      <c r="Y149" s="634"/>
      <c r="Z149" s="634"/>
      <c r="AA149" s="634"/>
      <c r="AB149" s="634">
        <v>3</v>
      </c>
      <c r="AC149" s="634"/>
      <c r="AD149" s="634">
        <v>1</v>
      </c>
      <c r="AE149" s="634"/>
      <c r="AF149" s="796">
        <f t="shared" si="4"/>
        <v>4</v>
      </c>
    </row>
    <row r="150" spans="1:32" x14ac:dyDescent="0.2">
      <c r="A150" s="42"/>
      <c r="B150" s="42"/>
      <c r="C150" s="42"/>
      <c r="D150" s="42"/>
      <c r="E150" s="172">
        <v>148</v>
      </c>
      <c r="F150" s="178" t="s">
        <v>2398</v>
      </c>
      <c r="G150" s="178"/>
      <c r="H150" s="178"/>
      <c r="I150" s="178"/>
      <c r="J150" s="178"/>
      <c r="K150" s="178"/>
      <c r="L150" s="178"/>
      <c r="M150" s="325"/>
      <c r="N150" s="634"/>
      <c r="O150" s="634"/>
      <c r="P150" s="634"/>
      <c r="Q150" s="634"/>
      <c r="R150" s="634"/>
      <c r="S150" s="634"/>
      <c r="T150" s="634"/>
      <c r="U150" s="634"/>
      <c r="V150" s="634"/>
      <c r="W150" s="634"/>
      <c r="X150" s="634"/>
      <c r="Y150" s="634"/>
      <c r="Z150" s="634"/>
      <c r="AA150" s="634"/>
      <c r="AB150" s="634"/>
      <c r="AC150" s="634"/>
      <c r="AD150" s="634">
        <v>3</v>
      </c>
      <c r="AE150" s="634"/>
      <c r="AF150" s="796">
        <f t="shared" si="4"/>
        <v>3</v>
      </c>
    </row>
    <row r="151" spans="1:32" x14ac:dyDescent="0.2">
      <c r="A151" s="42"/>
      <c r="B151" s="42"/>
      <c r="C151" s="42"/>
      <c r="D151" s="42"/>
      <c r="E151" s="172">
        <v>149</v>
      </c>
      <c r="F151" s="178" t="s">
        <v>2405</v>
      </c>
      <c r="G151" s="178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634">
        <v>3</v>
      </c>
      <c r="AE151" s="172"/>
      <c r="AF151" s="796">
        <f t="shared" si="4"/>
        <v>3</v>
      </c>
    </row>
    <row r="152" spans="1:32" x14ac:dyDescent="0.2">
      <c r="A152" s="42"/>
      <c r="B152" s="42"/>
      <c r="C152" s="42"/>
      <c r="D152" s="42"/>
      <c r="E152" s="172">
        <v>150</v>
      </c>
      <c r="F152" s="178" t="s">
        <v>2407</v>
      </c>
      <c r="G152" s="178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634">
        <v>3</v>
      </c>
      <c r="AE152" s="172"/>
      <c r="AF152" s="796">
        <f t="shared" si="4"/>
        <v>3</v>
      </c>
    </row>
    <row r="153" spans="1:32" x14ac:dyDescent="0.2">
      <c r="A153" s="42"/>
      <c r="B153" s="42"/>
      <c r="C153" s="42"/>
      <c r="D153" s="42"/>
      <c r="E153" s="172">
        <v>151</v>
      </c>
      <c r="F153" s="178" t="s">
        <v>2416</v>
      </c>
      <c r="G153" s="178"/>
      <c r="H153" s="172"/>
      <c r="I153" s="172"/>
      <c r="J153" s="172"/>
      <c r="K153" s="172"/>
      <c r="L153" s="172"/>
      <c r="M153" s="325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>
        <v>3</v>
      </c>
      <c r="AE153" s="172"/>
      <c r="AF153" s="796">
        <f t="shared" si="4"/>
        <v>3</v>
      </c>
    </row>
    <row r="154" spans="1:32" x14ac:dyDescent="0.2">
      <c r="A154" s="42"/>
      <c r="B154" s="42"/>
      <c r="C154" s="42"/>
      <c r="D154" s="42"/>
      <c r="E154" s="172">
        <v>152</v>
      </c>
      <c r="F154" s="178" t="s">
        <v>863</v>
      </c>
      <c r="G154" s="178"/>
      <c r="H154" s="178"/>
      <c r="I154" s="178"/>
      <c r="J154" s="178"/>
      <c r="K154" s="178"/>
      <c r="L154" s="178"/>
      <c r="M154" s="325"/>
      <c r="N154" s="634"/>
      <c r="O154" s="634"/>
      <c r="P154" s="634"/>
      <c r="Q154" s="634"/>
      <c r="R154" s="634"/>
      <c r="S154" s="634"/>
      <c r="T154" s="634"/>
      <c r="U154" s="634"/>
      <c r="V154" s="634">
        <v>1</v>
      </c>
      <c r="W154" s="634"/>
      <c r="X154" s="634"/>
      <c r="Y154" s="634"/>
      <c r="Z154" s="634"/>
      <c r="AA154" s="634"/>
      <c r="AB154" s="634"/>
      <c r="AC154" s="634"/>
      <c r="AD154" s="634">
        <v>1</v>
      </c>
      <c r="AE154" s="634"/>
      <c r="AF154" s="796">
        <f t="shared" si="4"/>
        <v>2</v>
      </c>
    </row>
    <row r="155" spans="1:32" x14ac:dyDescent="0.2">
      <c r="A155" s="42"/>
      <c r="B155" s="42"/>
      <c r="C155" s="42"/>
      <c r="D155" s="42"/>
      <c r="E155" s="172">
        <v>153</v>
      </c>
      <c r="F155" s="178" t="s">
        <v>2403</v>
      </c>
      <c r="G155" s="178"/>
      <c r="H155" s="178"/>
      <c r="I155" s="178"/>
      <c r="J155" s="178"/>
      <c r="K155" s="178"/>
      <c r="L155" s="178"/>
      <c r="M155" s="137"/>
      <c r="N155" s="634"/>
      <c r="O155" s="634"/>
      <c r="P155" s="634"/>
      <c r="Q155" s="634"/>
      <c r="R155" s="634"/>
      <c r="S155" s="634"/>
      <c r="T155" s="634"/>
      <c r="U155" s="634"/>
      <c r="V155" s="634"/>
      <c r="W155" s="634"/>
      <c r="X155" s="634"/>
      <c r="Y155" s="634"/>
      <c r="Z155" s="634"/>
      <c r="AA155" s="634"/>
      <c r="AB155" s="634"/>
      <c r="AC155" s="634"/>
      <c r="AD155" s="634">
        <v>2</v>
      </c>
      <c r="AE155" s="634"/>
      <c r="AF155" s="796">
        <f t="shared" si="4"/>
        <v>2</v>
      </c>
    </row>
    <row r="156" spans="1:32" x14ac:dyDescent="0.2">
      <c r="A156" s="42"/>
      <c r="B156" s="42"/>
      <c r="C156" s="42"/>
      <c r="D156" s="42"/>
      <c r="E156" s="172">
        <v>154</v>
      </c>
      <c r="F156" s="178" t="s">
        <v>2409</v>
      </c>
      <c r="G156" s="178"/>
      <c r="H156" s="178"/>
      <c r="I156" s="178"/>
      <c r="J156" s="178"/>
      <c r="K156" s="178"/>
      <c r="L156" s="178"/>
      <c r="M156" s="325"/>
      <c r="N156" s="634"/>
      <c r="O156" s="634"/>
      <c r="P156" s="634"/>
      <c r="Q156" s="634"/>
      <c r="R156" s="634"/>
      <c r="S156" s="634"/>
      <c r="T156" s="634"/>
      <c r="U156" s="634"/>
      <c r="V156" s="634"/>
      <c r="W156" s="634"/>
      <c r="X156" s="634"/>
      <c r="Y156" s="634"/>
      <c r="Z156" s="634"/>
      <c r="AA156" s="634"/>
      <c r="AB156" s="634"/>
      <c r="AC156" s="634"/>
      <c r="AD156" s="634">
        <v>2</v>
      </c>
      <c r="AE156" s="634"/>
      <c r="AF156" s="796">
        <f t="shared" si="4"/>
        <v>2</v>
      </c>
    </row>
    <row r="157" spans="1:32" x14ac:dyDescent="0.2">
      <c r="A157" s="42"/>
      <c r="B157" s="42"/>
      <c r="C157" s="42"/>
      <c r="D157" s="42"/>
      <c r="E157" s="172">
        <v>155</v>
      </c>
      <c r="F157" s="178" t="s">
        <v>2392</v>
      </c>
      <c r="G157" s="178"/>
      <c r="H157" s="137"/>
      <c r="I157" s="137"/>
      <c r="J157" s="137"/>
      <c r="K157" s="137"/>
      <c r="L157" s="137"/>
      <c r="M157" s="137"/>
      <c r="N157" s="634"/>
      <c r="O157" s="634"/>
      <c r="P157" s="634"/>
      <c r="Q157" s="634"/>
      <c r="R157" s="634"/>
      <c r="S157" s="634"/>
      <c r="T157" s="634"/>
      <c r="U157" s="634"/>
      <c r="V157" s="634"/>
      <c r="W157" s="634"/>
      <c r="X157" s="634"/>
      <c r="Y157" s="634"/>
      <c r="Z157" s="634"/>
      <c r="AA157" s="634"/>
      <c r="AB157" s="634"/>
      <c r="AC157" s="634"/>
      <c r="AD157" s="634">
        <v>1</v>
      </c>
      <c r="AE157" s="634"/>
      <c r="AF157" s="796">
        <f t="shared" si="4"/>
        <v>1</v>
      </c>
    </row>
    <row r="158" spans="1:32" x14ac:dyDescent="0.2">
      <c r="A158" s="42"/>
      <c r="B158" s="42"/>
      <c r="C158" s="42"/>
      <c r="D158" s="42"/>
      <c r="E158" s="172">
        <v>156</v>
      </c>
      <c r="F158" s="178" t="s">
        <v>2397</v>
      </c>
      <c r="G158" s="178"/>
      <c r="H158" s="178"/>
      <c r="I158" s="178"/>
      <c r="J158" s="178"/>
      <c r="K158" s="178"/>
      <c r="L158" s="178"/>
      <c r="M158" s="325"/>
      <c r="N158" s="634"/>
      <c r="O158" s="634"/>
      <c r="P158" s="634"/>
      <c r="Q158" s="634"/>
      <c r="R158" s="634"/>
      <c r="S158" s="634"/>
      <c r="T158" s="634"/>
      <c r="U158" s="634"/>
      <c r="V158" s="634"/>
      <c r="W158" s="634"/>
      <c r="X158" s="634"/>
      <c r="Y158" s="634"/>
      <c r="Z158" s="634"/>
      <c r="AA158" s="634"/>
      <c r="AB158" s="634"/>
      <c r="AC158" s="634"/>
      <c r="AD158" s="634">
        <v>1</v>
      </c>
      <c r="AE158" s="634"/>
      <c r="AF158" s="796">
        <f t="shared" si="4"/>
        <v>1</v>
      </c>
    </row>
    <row r="159" spans="1:32" x14ac:dyDescent="0.2">
      <c r="A159" s="42"/>
      <c r="B159" s="42"/>
      <c r="C159" s="42"/>
      <c r="D159" s="42"/>
      <c r="E159" s="172">
        <v>157</v>
      </c>
      <c r="F159" s="178" t="s">
        <v>2399</v>
      </c>
      <c r="G159" s="178"/>
      <c r="H159" s="178"/>
      <c r="I159" s="178"/>
      <c r="J159" s="178"/>
      <c r="K159" s="178"/>
      <c r="L159" s="178"/>
      <c r="M159" s="325"/>
      <c r="N159" s="634"/>
      <c r="O159" s="634"/>
      <c r="P159" s="634"/>
      <c r="Q159" s="634"/>
      <c r="R159" s="634"/>
      <c r="S159" s="634"/>
      <c r="T159" s="634"/>
      <c r="U159" s="634"/>
      <c r="V159" s="634"/>
      <c r="W159" s="634"/>
      <c r="X159" s="634"/>
      <c r="Y159" s="634"/>
      <c r="Z159" s="634"/>
      <c r="AA159" s="634"/>
      <c r="AB159" s="634"/>
      <c r="AC159" s="634"/>
      <c r="AD159" s="634">
        <v>1</v>
      </c>
      <c r="AE159" s="634"/>
      <c r="AF159" s="796">
        <f t="shared" si="4"/>
        <v>1</v>
      </c>
    </row>
    <row r="160" spans="1:32" x14ac:dyDescent="0.2">
      <c r="A160" s="42"/>
      <c r="B160" s="42"/>
      <c r="C160" s="42"/>
      <c r="D160" s="42"/>
      <c r="E160" s="172">
        <v>158</v>
      </c>
      <c r="F160" s="178" t="s">
        <v>2410</v>
      </c>
      <c r="G160" s="178"/>
      <c r="H160" s="178"/>
      <c r="I160" s="178"/>
      <c r="J160" s="178"/>
      <c r="K160" s="178"/>
      <c r="L160" s="172"/>
      <c r="M160" s="172"/>
      <c r="N160" s="634"/>
      <c r="O160" s="634"/>
      <c r="P160" s="634"/>
      <c r="Q160" s="634"/>
      <c r="R160" s="634"/>
      <c r="S160" s="634"/>
      <c r="T160" s="634"/>
      <c r="U160" s="634"/>
      <c r="V160" s="634"/>
      <c r="W160" s="634"/>
      <c r="X160" s="634"/>
      <c r="Y160" s="634"/>
      <c r="Z160" s="634"/>
      <c r="AA160" s="634"/>
      <c r="AB160" s="634"/>
      <c r="AC160" s="634"/>
      <c r="AD160" s="634">
        <v>1</v>
      </c>
      <c r="AE160" s="634"/>
      <c r="AF160" s="796">
        <f t="shared" si="4"/>
        <v>1</v>
      </c>
    </row>
    <row r="161" spans="1:32" x14ac:dyDescent="0.2">
      <c r="A161" s="42"/>
      <c r="B161" s="42"/>
      <c r="C161" s="42"/>
      <c r="D161" s="42"/>
      <c r="E161" s="172">
        <v>159</v>
      </c>
      <c r="F161" s="178" t="s">
        <v>2412</v>
      </c>
      <c r="G161" s="178"/>
      <c r="H161" s="178"/>
      <c r="I161" s="178"/>
      <c r="J161" s="178"/>
      <c r="K161" s="178"/>
      <c r="L161" s="178"/>
      <c r="M161" s="325"/>
      <c r="N161" s="634"/>
      <c r="O161" s="634"/>
      <c r="P161" s="634"/>
      <c r="Q161" s="634"/>
      <c r="R161" s="634"/>
      <c r="S161" s="634"/>
      <c r="T161" s="634"/>
      <c r="U161" s="634"/>
      <c r="V161" s="634"/>
      <c r="W161" s="634"/>
      <c r="X161" s="634"/>
      <c r="Y161" s="634"/>
      <c r="Z161" s="634"/>
      <c r="AA161" s="634"/>
      <c r="AB161" s="634"/>
      <c r="AC161" s="634"/>
      <c r="AD161" s="634">
        <v>1</v>
      </c>
      <c r="AE161" s="634"/>
      <c r="AF161" s="796">
        <f t="shared" si="4"/>
        <v>1</v>
      </c>
    </row>
    <row r="162" spans="1:32" x14ac:dyDescent="0.2">
      <c r="A162" s="42"/>
      <c r="B162" s="42"/>
      <c r="C162" s="42"/>
      <c r="D162" s="42"/>
      <c r="E162" s="172">
        <v>160</v>
      </c>
      <c r="F162" s="178" t="s">
        <v>2420</v>
      </c>
      <c r="G162" s="178"/>
      <c r="H162" s="178"/>
      <c r="I162" s="178"/>
      <c r="J162" s="178"/>
      <c r="K162" s="178"/>
      <c r="L162" s="178"/>
      <c r="M162" s="325"/>
      <c r="N162" s="634"/>
      <c r="O162" s="634"/>
      <c r="P162" s="634"/>
      <c r="Q162" s="634"/>
      <c r="R162" s="634"/>
      <c r="S162" s="634"/>
      <c r="T162" s="634"/>
      <c r="U162" s="634"/>
      <c r="V162" s="634"/>
      <c r="W162" s="634"/>
      <c r="X162" s="634"/>
      <c r="Y162" s="634"/>
      <c r="Z162" s="634"/>
      <c r="AA162" s="634"/>
      <c r="AB162" s="634"/>
      <c r="AC162" s="634"/>
      <c r="AD162" s="634">
        <v>1</v>
      </c>
      <c r="AE162" s="634"/>
      <c r="AF162" s="796">
        <f t="shared" si="4"/>
        <v>1</v>
      </c>
    </row>
  </sheetData>
  <sortState ref="AK2:AL30">
    <sortCondition ref="AK2:AK30"/>
  </sortState>
  <mergeCells count="1">
    <mergeCell ref="A1:C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25"/>
  <sheetViews>
    <sheetView topLeftCell="O40" workbookViewId="0">
      <selection activeCell="AD12" sqref="AD12"/>
    </sheetView>
  </sheetViews>
  <sheetFormatPr defaultRowHeight="12.75" x14ac:dyDescent="0.2"/>
  <cols>
    <col min="1" max="1" width="15" customWidth="1"/>
    <col min="2" max="2" width="21" customWidth="1"/>
    <col min="4" max="4" width="10.42578125" style="196" customWidth="1"/>
    <col min="5" max="5" width="20.85546875" customWidth="1"/>
    <col min="6" max="6" width="12.85546875" customWidth="1"/>
    <col min="9" max="9" width="24.140625" hidden="1" customWidth="1"/>
    <col min="10" max="10" width="16" hidden="1" customWidth="1"/>
    <col min="11" max="14" width="0" hidden="1" customWidth="1"/>
    <col min="15" max="15" width="20" customWidth="1"/>
    <col min="16" max="16" width="13.140625" customWidth="1"/>
    <col min="17" max="17" width="13.42578125" bestFit="1" customWidth="1"/>
    <col min="19" max="19" width="11.5703125" bestFit="1" customWidth="1"/>
    <col min="22" max="22" width="11.42578125" hidden="1" customWidth="1"/>
    <col min="23" max="23" width="15.42578125" customWidth="1"/>
  </cols>
  <sheetData>
    <row r="1" spans="2:22" s="284" customFormat="1" x14ac:dyDescent="0.2">
      <c r="B1" s="652" t="s">
        <v>3431</v>
      </c>
      <c r="C1" s="652"/>
      <c r="D1" s="652"/>
      <c r="I1" s="284" t="s">
        <v>3012</v>
      </c>
      <c r="O1" s="787" t="s">
        <v>3428</v>
      </c>
      <c r="P1" s="788"/>
      <c r="Q1" s="788"/>
      <c r="R1" s="788"/>
      <c r="S1" s="788"/>
      <c r="T1" s="788"/>
      <c r="U1" s="789"/>
    </row>
    <row r="2" spans="2:22" s="52" customFormat="1" x14ac:dyDescent="0.2">
      <c r="B2" s="429" t="s">
        <v>2688</v>
      </c>
      <c r="C2" s="429" t="s">
        <v>2751</v>
      </c>
      <c r="D2" s="430" t="s">
        <v>2685</v>
      </c>
      <c r="E2" s="429" t="s">
        <v>2570</v>
      </c>
      <c r="F2" s="429" t="s">
        <v>6</v>
      </c>
      <c r="G2" s="51"/>
      <c r="I2" s="493" t="s">
        <v>2441</v>
      </c>
      <c r="J2" s="493" t="s">
        <v>2443</v>
      </c>
      <c r="K2" s="493" t="s">
        <v>82</v>
      </c>
      <c r="L2" s="493" t="s">
        <v>2522</v>
      </c>
      <c r="M2" s="493" t="s">
        <v>2525</v>
      </c>
      <c r="N2" s="493" t="s">
        <v>2524</v>
      </c>
      <c r="O2" s="392" t="s">
        <v>2688</v>
      </c>
      <c r="P2" s="392" t="s">
        <v>2992</v>
      </c>
      <c r="Q2" s="392" t="s">
        <v>2993</v>
      </c>
      <c r="R2" s="392" t="s">
        <v>2956</v>
      </c>
      <c r="S2" s="392" t="s">
        <v>2569</v>
      </c>
      <c r="T2" s="392" t="s">
        <v>2880</v>
      </c>
      <c r="U2" s="392" t="s">
        <v>2881</v>
      </c>
      <c r="V2" s="52" t="s">
        <v>2998</v>
      </c>
    </row>
    <row r="3" spans="2:22" x14ac:dyDescent="0.2">
      <c r="B3" s="56" t="s">
        <v>1467</v>
      </c>
      <c r="C3" s="42">
        <v>1</v>
      </c>
      <c r="D3" s="136">
        <v>238</v>
      </c>
      <c r="E3" s="56" t="s">
        <v>2529</v>
      </c>
      <c r="F3" s="56" t="s">
        <v>1352</v>
      </c>
      <c r="G3" s="42"/>
      <c r="I3" s="395" t="s">
        <v>1467</v>
      </c>
      <c r="J3" s="172"/>
      <c r="K3" s="172"/>
      <c r="L3" s="172">
        <v>11561</v>
      </c>
      <c r="M3" s="172">
        <v>69</v>
      </c>
      <c r="N3" s="794">
        <f>SUM(L3:M3)</f>
        <v>11630</v>
      </c>
      <c r="O3" s="580" t="s">
        <v>1467</v>
      </c>
      <c r="P3" s="280">
        <v>11727</v>
      </c>
      <c r="Q3" s="280">
        <v>238</v>
      </c>
      <c r="R3" s="790">
        <v>71.506097560975249</v>
      </c>
      <c r="S3" s="791">
        <v>164.00000000000082</v>
      </c>
      <c r="T3" s="172">
        <v>1095</v>
      </c>
      <c r="U3" s="172">
        <v>174</v>
      </c>
      <c r="V3" s="3">
        <v>2</v>
      </c>
    </row>
    <row r="4" spans="2:22" x14ac:dyDescent="0.2">
      <c r="B4" s="56" t="s">
        <v>1467</v>
      </c>
      <c r="C4" s="42">
        <v>2</v>
      </c>
      <c r="D4" s="331" t="s">
        <v>2530</v>
      </c>
      <c r="E4" s="56" t="s">
        <v>2531</v>
      </c>
      <c r="F4" s="56" t="s">
        <v>1344</v>
      </c>
      <c r="G4" s="42"/>
      <c r="I4" s="172" t="s">
        <v>2444</v>
      </c>
      <c r="J4" s="172">
        <v>8494</v>
      </c>
      <c r="K4" s="172">
        <v>8825</v>
      </c>
      <c r="L4" s="794">
        <v>609</v>
      </c>
      <c r="M4" s="794">
        <v>417</v>
      </c>
      <c r="N4" s="794">
        <f t="shared" ref="N4:N22" si="0">SUM(K4:M4)</f>
        <v>9851</v>
      </c>
      <c r="O4" s="172" t="s">
        <v>1667</v>
      </c>
      <c r="P4" s="172">
        <v>9851</v>
      </c>
      <c r="Q4" s="172">
        <v>216</v>
      </c>
      <c r="R4" s="322">
        <v>32.723151091159274</v>
      </c>
      <c r="S4" s="792">
        <v>301.04069050554909</v>
      </c>
      <c r="T4" s="172">
        <v>57</v>
      </c>
      <c r="U4" s="172">
        <v>23</v>
      </c>
      <c r="V4" s="3">
        <v>2</v>
      </c>
    </row>
    <row r="5" spans="2:22" x14ac:dyDescent="0.2">
      <c r="B5" s="42" t="s">
        <v>3472</v>
      </c>
      <c r="C5" s="42">
        <v>3</v>
      </c>
      <c r="D5" s="136">
        <v>216</v>
      </c>
      <c r="E5" s="428" t="s">
        <v>2542</v>
      </c>
      <c r="F5" s="431">
        <v>32949</v>
      </c>
      <c r="G5" s="428" t="s">
        <v>1225</v>
      </c>
      <c r="I5" s="172" t="s">
        <v>1893</v>
      </c>
      <c r="J5" s="172">
        <v>6794</v>
      </c>
      <c r="K5" s="172">
        <v>6794</v>
      </c>
      <c r="L5" s="795"/>
      <c r="M5" s="795"/>
      <c r="N5" s="794">
        <f t="shared" si="0"/>
        <v>6794</v>
      </c>
      <c r="O5" s="42" t="s">
        <v>1893</v>
      </c>
      <c r="P5" s="42">
        <v>6794</v>
      </c>
      <c r="Q5" s="42">
        <v>110</v>
      </c>
      <c r="R5" s="374">
        <v>23.59</v>
      </c>
      <c r="S5" s="793">
        <f>P5/R5</f>
        <v>288.00339126748622</v>
      </c>
      <c r="T5" s="333"/>
      <c r="U5" s="42"/>
      <c r="V5" s="284"/>
    </row>
    <row r="6" spans="2:22" x14ac:dyDescent="0.2">
      <c r="B6" s="56" t="s">
        <v>1470</v>
      </c>
      <c r="C6" s="42">
        <v>4</v>
      </c>
      <c r="D6" s="136">
        <v>213</v>
      </c>
      <c r="E6" s="56" t="s">
        <v>2532</v>
      </c>
      <c r="F6" s="56" t="s">
        <v>1347</v>
      </c>
      <c r="G6" s="42"/>
      <c r="I6" s="172" t="s">
        <v>2446</v>
      </c>
      <c r="J6" s="172">
        <v>4958</v>
      </c>
      <c r="K6" s="172">
        <v>4958</v>
      </c>
      <c r="L6" s="795"/>
      <c r="M6" s="795"/>
      <c r="N6" s="794">
        <f t="shared" si="0"/>
        <v>4958</v>
      </c>
      <c r="O6" s="42" t="s">
        <v>2446</v>
      </c>
      <c r="P6" s="42">
        <v>4958</v>
      </c>
      <c r="Q6" s="42">
        <v>117</v>
      </c>
      <c r="R6" s="374">
        <v>21.1</v>
      </c>
      <c r="S6" s="793">
        <f>P6/R6</f>
        <v>234.97630331753552</v>
      </c>
      <c r="T6" s="333"/>
      <c r="U6" s="42"/>
      <c r="V6" s="284"/>
    </row>
    <row r="7" spans="2:22" x14ac:dyDescent="0.2">
      <c r="B7" s="56" t="s">
        <v>1467</v>
      </c>
      <c r="C7" s="42">
        <v>5</v>
      </c>
      <c r="D7" s="136">
        <v>200</v>
      </c>
      <c r="E7" s="56" t="s">
        <v>2533</v>
      </c>
      <c r="F7" s="56" t="s">
        <v>1343</v>
      </c>
      <c r="G7" s="42"/>
      <c r="I7" s="395" t="s">
        <v>1497</v>
      </c>
      <c r="J7" s="172"/>
      <c r="K7" s="172">
        <v>125</v>
      </c>
      <c r="L7" s="172">
        <v>4802</v>
      </c>
      <c r="M7" s="172"/>
      <c r="N7" s="794">
        <f t="shared" si="0"/>
        <v>4927</v>
      </c>
      <c r="O7" s="172" t="s">
        <v>1497</v>
      </c>
      <c r="P7" s="172">
        <v>4931</v>
      </c>
      <c r="Q7" s="172">
        <v>179</v>
      </c>
      <c r="R7" s="322">
        <v>32.20261437908497</v>
      </c>
      <c r="S7" s="547">
        <v>154</v>
      </c>
      <c r="T7" s="172">
        <v>437</v>
      </c>
      <c r="U7" s="172">
        <v>90</v>
      </c>
      <c r="V7" s="3">
        <v>2</v>
      </c>
    </row>
    <row r="8" spans="2:22" x14ac:dyDescent="0.2">
      <c r="B8" s="56" t="s">
        <v>1467</v>
      </c>
      <c r="C8" s="42">
        <v>6</v>
      </c>
      <c r="D8" s="331" t="s">
        <v>2534</v>
      </c>
      <c r="E8" s="56" t="s">
        <v>2535</v>
      </c>
      <c r="F8" s="56" t="s">
        <v>1350</v>
      </c>
      <c r="G8" s="42"/>
      <c r="I8" s="172" t="s">
        <v>2447</v>
      </c>
      <c r="J8" s="172">
        <v>4835</v>
      </c>
      <c r="K8" s="172">
        <v>4835</v>
      </c>
      <c r="L8" s="795"/>
      <c r="M8" s="795"/>
      <c r="N8" s="794">
        <f t="shared" si="0"/>
        <v>4835</v>
      </c>
      <c r="O8" s="42" t="s">
        <v>2447</v>
      </c>
      <c r="P8" s="42">
        <v>4835</v>
      </c>
      <c r="Q8" s="42">
        <v>109</v>
      </c>
      <c r="R8" s="374">
        <v>18.600000000000001</v>
      </c>
      <c r="S8" s="792">
        <f>P8/R8</f>
        <v>259.94623655913978</v>
      </c>
      <c r="T8" s="333"/>
      <c r="U8" s="42"/>
      <c r="V8" s="284"/>
    </row>
    <row r="9" spans="2:22" x14ac:dyDescent="0.2">
      <c r="B9" s="56" t="s">
        <v>1497</v>
      </c>
      <c r="C9" s="42">
        <v>7</v>
      </c>
      <c r="D9" s="136">
        <v>179</v>
      </c>
      <c r="E9" s="56" t="s">
        <v>2536</v>
      </c>
      <c r="F9" s="56" t="s">
        <v>1343</v>
      </c>
      <c r="G9" s="42"/>
      <c r="I9" s="172" t="s">
        <v>2452</v>
      </c>
      <c r="J9" s="172">
        <v>3524</v>
      </c>
      <c r="K9" s="172">
        <v>3524</v>
      </c>
      <c r="L9" s="794">
        <v>1131</v>
      </c>
      <c r="M9" s="794"/>
      <c r="N9" s="794">
        <f t="shared" si="0"/>
        <v>4655</v>
      </c>
      <c r="O9" s="172" t="s">
        <v>1533</v>
      </c>
      <c r="P9" s="172">
        <v>4655</v>
      </c>
      <c r="Q9" s="325">
        <v>102</v>
      </c>
      <c r="R9" s="322">
        <v>16.444006032185218</v>
      </c>
      <c r="S9" s="792">
        <v>283.08187134503282</v>
      </c>
      <c r="T9" s="172"/>
      <c r="U9" s="172"/>
      <c r="V9" s="3">
        <v>2</v>
      </c>
    </row>
    <row r="10" spans="2:22" x14ac:dyDescent="0.2">
      <c r="B10" s="56" t="s">
        <v>1905</v>
      </c>
      <c r="C10" s="42">
        <v>8</v>
      </c>
      <c r="D10" s="331" t="s">
        <v>2537</v>
      </c>
      <c r="E10" s="56" t="s">
        <v>2538</v>
      </c>
      <c r="F10" s="56" t="s">
        <v>1343</v>
      </c>
      <c r="G10" s="428" t="s">
        <v>1225</v>
      </c>
      <c r="I10" s="172" t="s">
        <v>2454</v>
      </c>
      <c r="J10" s="172">
        <v>3404</v>
      </c>
      <c r="K10" s="172">
        <v>3404</v>
      </c>
      <c r="L10" s="794">
        <v>1144</v>
      </c>
      <c r="M10" s="794"/>
      <c r="N10" s="794">
        <f t="shared" si="0"/>
        <v>4548</v>
      </c>
      <c r="O10" s="172" t="s">
        <v>1604</v>
      </c>
      <c r="P10" s="172">
        <v>4548</v>
      </c>
      <c r="Q10" s="172">
        <v>151</v>
      </c>
      <c r="R10" s="322">
        <v>26.608975541063788</v>
      </c>
      <c r="S10" s="792">
        <v>170.91977077363939</v>
      </c>
      <c r="T10" s="172">
        <v>123</v>
      </c>
      <c r="U10" s="172">
        <v>17</v>
      </c>
      <c r="V10" s="3">
        <v>2</v>
      </c>
    </row>
    <row r="11" spans="2:22" x14ac:dyDescent="0.2">
      <c r="B11" s="56" t="s">
        <v>1467</v>
      </c>
      <c r="C11" s="42">
        <v>8</v>
      </c>
      <c r="D11" s="331" t="s">
        <v>2537</v>
      </c>
      <c r="E11" s="56" t="s">
        <v>2539</v>
      </c>
      <c r="F11" s="56" t="s">
        <v>1346</v>
      </c>
      <c r="G11" s="42"/>
      <c r="I11" s="395" t="s">
        <v>1477</v>
      </c>
      <c r="J11" s="172"/>
      <c r="K11" s="172">
        <v>385</v>
      </c>
      <c r="L11" s="172">
        <v>3903</v>
      </c>
      <c r="M11" s="172"/>
      <c r="N11" s="794">
        <f t="shared" si="0"/>
        <v>4288</v>
      </c>
      <c r="O11" s="172" t="s">
        <v>1477</v>
      </c>
      <c r="P11" s="172">
        <v>4288</v>
      </c>
      <c r="Q11" s="172">
        <v>125</v>
      </c>
      <c r="R11" s="322">
        <v>26.469135802469136</v>
      </c>
      <c r="S11" s="547">
        <v>162</v>
      </c>
      <c r="T11" s="172"/>
      <c r="U11" s="172"/>
      <c r="V11" s="3">
        <v>2</v>
      </c>
    </row>
    <row r="12" spans="2:22" x14ac:dyDescent="0.2">
      <c r="B12" s="56" t="s">
        <v>2754</v>
      </c>
      <c r="C12" s="42">
        <v>10</v>
      </c>
      <c r="D12" s="331">
        <v>176</v>
      </c>
      <c r="E12" s="56"/>
      <c r="F12" s="56"/>
      <c r="G12" s="42"/>
      <c r="I12" s="172" t="s">
        <v>2448</v>
      </c>
      <c r="J12" s="172">
        <v>4156</v>
      </c>
      <c r="K12" s="172">
        <v>4156</v>
      </c>
      <c r="L12" s="795"/>
      <c r="M12" s="795"/>
      <c r="N12" s="794">
        <f t="shared" si="0"/>
        <v>4156</v>
      </c>
      <c r="O12" s="42" t="s">
        <v>2448</v>
      </c>
      <c r="P12" s="42">
        <v>4156</v>
      </c>
      <c r="Q12" s="42">
        <v>91</v>
      </c>
      <c r="R12" s="374">
        <v>21.1</v>
      </c>
      <c r="S12" s="792">
        <f>P12/R12</f>
        <v>196.96682464454975</v>
      </c>
      <c r="T12" s="333"/>
      <c r="U12" s="42"/>
      <c r="V12" s="284"/>
    </row>
    <row r="13" spans="2:22" x14ac:dyDescent="0.2">
      <c r="B13" s="56" t="s">
        <v>1785</v>
      </c>
      <c r="C13" s="42">
        <v>11</v>
      </c>
      <c r="D13" s="136">
        <v>175</v>
      </c>
      <c r="E13" s="56" t="s">
        <v>2540</v>
      </c>
      <c r="F13" s="56" t="s">
        <v>81</v>
      </c>
      <c r="G13" s="42"/>
      <c r="I13" s="172" t="s">
        <v>2458</v>
      </c>
      <c r="J13" s="172">
        <v>2720</v>
      </c>
      <c r="K13" s="172">
        <v>3073</v>
      </c>
      <c r="L13" s="794">
        <v>1027</v>
      </c>
      <c r="M13" s="794">
        <v>12</v>
      </c>
      <c r="N13" s="794">
        <f t="shared" si="0"/>
        <v>4112</v>
      </c>
      <c r="O13" s="172" t="s">
        <v>1522</v>
      </c>
      <c r="P13" s="172">
        <v>4112</v>
      </c>
      <c r="Q13" s="172">
        <v>166</v>
      </c>
      <c r="R13" s="322">
        <v>18.773678150739332</v>
      </c>
      <c r="S13" s="792">
        <v>219.0300678952496</v>
      </c>
      <c r="T13" s="172">
        <v>118</v>
      </c>
      <c r="U13" s="172">
        <v>19</v>
      </c>
      <c r="V13" s="3">
        <v>2</v>
      </c>
    </row>
    <row r="14" spans="2:22" x14ac:dyDescent="0.2">
      <c r="B14" s="56" t="s">
        <v>1244</v>
      </c>
      <c r="C14" s="42">
        <v>12</v>
      </c>
      <c r="D14" s="136">
        <v>174</v>
      </c>
      <c r="E14" s="56" t="s">
        <v>2539</v>
      </c>
      <c r="F14" s="56" t="s">
        <v>1354</v>
      </c>
      <c r="G14" s="42"/>
      <c r="I14" s="172" t="s">
        <v>2449</v>
      </c>
      <c r="J14" s="172">
        <v>3901</v>
      </c>
      <c r="K14" s="172">
        <v>3901</v>
      </c>
      <c r="L14" s="795"/>
      <c r="M14" s="795"/>
      <c r="N14" s="794">
        <f t="shared" si="0"/>
        <v>3901</v>
      </c>
      <c r="O14" s="42" t="s">
        <v>2449</v>
      </c>
      <c r="P14" s="42">
        <v>3901</v>
      </c>
      <c r="Q14" s="42">
        <v>159</v>
      </c>
      <c r="R14" s="374">
        <v>25.33</v>
      </c>
      <c r="S14" s="792">
        <f>P14/R14</f>
        <v>154.00710619818398</v>
      </c>
      <c r="T14" s="333"/>
      <c r="U14" s="42"/>
      <c r="V14" s="284"/>
    </row>
    <row r="15" spans="2:22" x14ac:dyDescent="0.2">
      <c r="B15" s="56" t="s">
        <v>2457</v>
      </c>
      <c r="C15" s="42">
        <v>13</v>
      </c>
      <c r="D15" s="136">
        <v>172</v>
      </c>
      <c r="E15" s="56"/>
      <c r="F15" s="56"/>
      <c r="G15" s="42"/>
      <c r="I15" s="172" t="s">
        <v>2450</v>
      </c>
      <c r="J15" s="172">
        <v>3844</v>
      </c>
      <c r="K15" s="172">
        <v>3844</v>
      </c>
      <c r="L15" s="795"/>
      <c r="M15" s="795"/>
      <c r="N15" s="794">
        <f t="shared" si="0"/>
        <v>3844</v>
      </c>
      <c r="O15" s="42" t="s">
        <v>2450</v>
      </c>
      <c r="P15" s="42">
        <v>3844</v>
      </c>
      <c r="Q15" s="42">
        <v>104</v>
      </c>
      <c r="R15" s="374">
        <v>22.88</v>
      </c>
      <c r="S15" s="792">
        <f>P15/R15</f>
        <v>168.00699300699301</v>
      </c>
      <c r="T15" s="333"/>
      <c r="U15" s="42"/>
      <c r="V15" s="284"/>
    </row>
    <row r="16" spans="2:22" x14ac:dyDescent="0.2">
      <c r="B16" s="56" t="s">
        <v>1571</v>
      </c>
      <c r="C16" s="42">
        <v>14</v>
      </c>
      <c r="D16" s="136">
        <v>171</v>
      </c>
      <c r="E16" s="56" t="s">
        <v>2542</v>
      </c>
      <c r="F16" s="56" t="s">
        <v>1356</v>
      </c>
      <c r="G16" s="42"/>
      <c r="I16" s="172" t="s">
        <v>2476</v>
      </c>
      <c r="J16" s="172">
        <v>1663</v>
      </c>
      <c r="K16" s="172">
        <v>1710</v>
      </c>
      <c r="L16" s="794">
        <v>1953</v>
      </c>
      <c r="M16" s="794">
        <v>44</v>
      </c>
      <c r="N16" s="794">
        <f t="shared" si="0"/>
        <v>3707</v>
      </c>
      <c r="O16" s="172" t="s">
        <v>1492</v>
      </c>
      <c r="P16" s="172">
        <v>3707</v>
      </c>
      <c r="Q16" s="172">
        <v>127</v>
      </c>
      <c r="R16" s="322">
        <v>23.609038285570307</v>
      </c>
      <c r="S16" s="792">
        <v>157.0161374284227</v>
      </c>
      <c r="T16" s="172">
        <v>165</v>
      </c>
      <c r="U16" s="172">
        <v>72</v>
      </c>
      <c r="V16" s="3">
        <v>2</v>
      </c>
    </row>
    <row r="17" spans="2:22" x14ac:dyDescent="0.2">
      <c r="B17" s="56" t="s">
        <v>1519</v>
      </c>
      <c r="C17" s="42">
        <v>15</v>
      </c>
      <c r="D17" s="136">
        <v>169</v>
      </c>
      <c r="E17" s="56" t="s">
        <v>2543</v>
      </c>
      <c r="F17" s="56" t="s">
        <v>1349</v>
      </c>
      <c r="G17" s="42"/>
      <c r="I17" s="172" t="s">
        <v>2455</v>
      </c>
      <c r="J17" s="172">
        <v>3330</v>
      </c>
      <c r="K17" s="172">
        <v>3338</v>
      </c>
      <c r="L17" s="795"/>
      <c r="M17" s="795">
        <v>286</v>
      </c>
      <c r="N17" s="794">
        <f t="shared" si="0"/>
        <v>3624</v>
      </c>
      <c r="O17" s="172" t="s">
        <v>1963</v>
      </c>
      <c r="P17" s="172">
        <v>3624</v>
      </c>
      <c r="Q17" s="325" t="s">
        <v>2994</v>
      </c>
      <c r="R17" s="322">
        <v>28.092635069780297</v>
      </c>
      <c r="S17" s="792">
        <v>129.00178253119429</v>
      </c>
      <c r="T17" s="172">
        <v>17</v>
      </c>
      <c r="U17" s="172">
        <v>3</v>
      </c>
      <c r="V17" s="3">
        <v>2</v>
      </c>
    </row>
    <row r="18" spans="2:22" x14ac:dyDescent="0.2">
      <c r="B18" s="56" t="s">
        <v>2517</v>
      </c>
      <c r="C18" s="42">
        <v>16</v>
      </c>
      <c r="D18" s="136">
        <v>166</v>
      </c>
      <c r="E18" s="56"/>
      <c r="F18" s="56"/>
      <c r="G18" s="42"/>
      <c r="I18" s="172" t="s">
        <v>2460</v>
      </c>
      <c r="J18" s="172">
        <v>2381</v>
      </c>
      <c r="K18" s="172">
        <v>2588</v>
      </c>
      <c r="L18" s="794">
        <v>666</v>
      </c>
      <c r="M18" s="794">
        <v>290</v>
      </c>
      <c r="N18" s="794">
        <f t="shared" si="0"/>
        <v>3544</v>
      </c>
      <c r="O18" s="172" t="s">
        <v>1725</v>
      </c>
      <c r="P18" s="172">
        <v>3544</v>
      </c>
      <c r="Q18" s="325">
        <v>110</v>
      </c>
      <c r="R18" s="322">
        <v>25.311917163085162</v>
      </c>
      <c r="S18" s="792">
        <v>140.0131004366813</v>
      </c>
      <c r="T18" s="172">
        <v>74</v>
      </c>
      <c r="U18" s="172">
        <v>23</v>
      </c>
      <c r="V18" s="3">
        <v>2</v>
      </c>
    </row>
    <row r="19" spans="2:22" x14ac:dyDescent="0.2">
      <c r="B19" s="56" t="s">
        <v>2760</v>
      </c>
      <c r="C19" s="42">
        <v>16</v>
      </c>
      <c r="D19" s="136">
        <v>166</v>
      </c>
      <c r="E19" s="56"/>
      <c r="F19" s="56"/>
      <c r="G19" s="42"/>
      <c r="I19" s="172" t="s">
        <v>2451</v>
      </c>
      <c r="J19" s="172">
        <v>3406</v>
      </c>
      <c r="K19" s="172">
        <v>3406</v>
      </c>
      <c r="L19" s="795"/>
      <c r="M19" s="795"/>
      <c r="N19" s="794">
        <f t="shared" si="0"/>
        <v>3406</v>
      </c>
      <c r="O19" s="172" t="s">
        <v>1637</v>
      </c>
      <c r="P19" s="172">
        <v>3300</v>
      </c>
      <c r="Q19" s="325">
        <v>103</v>
      </c>
      <c r="R19" s="322">
        <v>24.266195263874998</v>
      </c>
      <c r="S19" s="792">
        <v>135.99165275459143</v>
      </c>
      <c r="T19" s="172">
        <v>25</v>
      </c>
      <c r="U19" s="172"/>
      <c r="V19" s="3">
        <v>2</v>
      </c>
    </row>
    <row r="20" spans="2:22" x14ac:dyDescent="0.2">
      <c r="B20" s="56" t="s">
        <v>1497</v>
      </c>
      <c r="C20" s="42">
        <v>16</v>
      </c>
      <c r="D20" s="136">
        <v>166</v>
      </c>
      <c r="E20" s="56" t="s">
        <v>2544</v>
      </c>
      <c r="F20" s="56" t="s">
        <v>1343</v>
      </c>
      <c r="G20" s="42"/>
      <c r="I20" s="172" t="s">
        <v>2456</v>
      </c>
      <c r="J20" s="172">
        <v>2875</v>
      </c>
      <c r="K20" s="172">
        <v>2875</v>
      </c>
      <c r="L20" s="794">
        <v>346</v>
      </c>
      <c r="M20" s="794">
        <v>79</v>
      </c>
      <c r="N20" s="794">
        <f t="shared" si="0"/>
        <v>3300</v>
      </c>
      <c r="O20" s="42" t="s">
        <v>2453</v>
      </c>
      <c r="P20" s="42">
        <v>3186</v>
      </c>
      <c r="Q20" s="136" t="s">
        <v>3000</v>
      </c>
      <c r="R20" s="374">
        <v>21.53</v>
      </c>
      <c r="S20" s="792">
        <f>P20/R20</f>
        <v>147.97956339990711</v>
      </c>
      <c r="T20" s="333"/>
      <c r="U20" s="42"/>
      <c r="V20" s="284"/>
    </row>
    <row r="21" spans="2:22" x14ac:dyDescent="0.2">
      <c r="B21" s="42" t="s">
        <v>3472</v>
      </c>
      <c r="C21" s="42">
        <v>19</v>
      </c>
      <c r="D21" s="136">
        <v>161</v>
      </c>
      <c r="E21" s="428" t="s">
        <v>3473</v>
      </c>
      <c r="F21" s="431">
        <v>28881</v>
      </c>
      <c r="G21" s="428" t="s">
        <v>1225</v>
      </c>
      <c r="I21" s="172" t="s">
        <v>2445</v>
      </c>
      <c r="J21" s="172">
        <v>3254</v>
      </c>
      <c r="K21" s="172">
        <v>3256</v>
      </c>
      <c r="L21" s="795"/>
      <c r="M21" s="795"/>
      <c r="N21" s="794">
        <f t="shared" si="0"/>
        <v>3256</v>
      </c>
      <c r="O21" s="172" t="s">
        <v>1981</v>
      </c>
      <c r="P21" s="172">
        <v>3169</v>
      </c>
      <c r="Q21" s="326">
        <v>132.1</v>
      </c>
      <c r="R21" s="322">
        <v>32.010101010101003</v>
      </c>
      <c r="S21" s="792">
        <v>99.000000000000014</v>
      </c>
      <c r="T21" s="172">
        <v>309</v>
      </c>
      <c r="U21" s="172">
        <v>78</v>
      </c>
      <c r="V21" s="3"/>
    </row>
    <row r="22" spans="2:22" x14ac:dyDescent="0.2">
      <c r="B22" s="42" t="s">
        <v>3472</v>
      </c>
      <c r="C22" s="42">
        <v>20</v>
      </c>
      <c r="D22" s="136">
        <v>159</v>
      </c>
      <c r="E22" s="428" t="s">
        <v>3484</v>
      </c>
      <c r="F22" s="431">
        <v>30737</v>
      </c>
      <c r="G22" s="428" t="s">
        <v>1225</v>
      </c>
      <c r="I22" s="172" t="s">
        <v>2453</v>
      </c>
      <c r="J22" s="172">
        <v>3186</v>
      </c>
      <c r="K22" s="172">
        <v>3186</v>
      </c>
      <c r="L22" s="795"/>
      <c r="M22" s="795"/>
      <c r="N22" s="794">
        <f t="shared" si="0"/>
        <v>3186</v>
      </c>
      <c r="O22" s="172" t="s">
        <v>2069</v>
      </c>
      <c r="P22" s="172">
        <v>3156</v>
      </c>
      <c r="Q22" s="325" t="s">
        <v>2995</v>
      </c>
      <c r="R22" s="322">
        <v>22.542991719847773</v>
      </c>
      <c r="S22" s="792">
        <v>139.99916422900196</v>
      </c>
      <c r="T22" s="172">
        <v>65</v>
      </c>
      <c r="U22" s="172">
        <v>4</v>
      </c>
      <c r="V22" s="3">
        <v>2</v>
      </c>
    </row>
    <row r="23" spans="2:22" x14ac:dyDescent="0.2">
      <c r="B23" s="56" t="s">
        <v>2449</v>
      </c>
      <c r="C23" s="42">
        <v>20</v>
      </c>
      <c r="D23" s="136">
        <v>159</v>
      </c>
      <c r="E23" s="56"/>
      <c r="F23" s="56"/>
      <c r="G23" s="42"/>
      <c r="I23" s="395" t="s">
        <v>1981</v>
      </c>
      <c r="J23" s="172"/>
      <c r="K23" s="172"/>
      <c r="L23" s="172">
        <v>3169</v>
      </c>
      <c r="M23" s="172"/>
      <c r="N23" s="794">
        <f>SUM(L23:M23)</f>
        <v>3169</v>
      </c>
      <c r="O23" s="172" t="s">
        <v>1782</v>
      </c>
      <c r="P23" s="172">
        <v>3123</v>
      </c>
      <c r="Q23" s="325">
        <v>94</v>
      </c>
      <c r="R23" s="322">
        <v>21.243206351733612</v>
      </c>
      <c r="S23" s="792">
        <v>147.0117056856221</v>
      </c>
      <c r="T23" s="172">
        <v>94</v>
      </c>
      <c r="U23" s="172">
        <v>1</v>
      </c>
      <c r="V23" s="3">
        <v>2</v>
      </c>
    </row>
    <row r="24" spans="2:22" x14ac:dyDescent="0.2">
      <c r="B24" s="42" t="s">
        <v>3491</v>
      </c>
      <c r="C24" s="42">
        <v>22</v>
      </c>
      <c r="D24" s="136">
        <v>155</v>
      </c>
      <c r="E24" s="428" t="s">
        <v>2545</v>
      </c>
      <c r="F24" s="431">
        <v>37996</v>
      </c>
      <c r="G24" s="428" t="s">
        <v>1225</v>
      </c>
      <c r="I24" s="172" t="s">
        <v>2459</v>
      </c>
      <c r="J24" s="172">
        <v>2425</v>
      </c>
      <c r="K24" s="172">
        <v>2728</v>
      </c>
      <c r="L24" s="794">
        <v>428</v>
      </c>
      <c r="M24" s="794"/>
      <c r="N24" s="794">
        <f>SUM(K24:M24)</f>
        <v>3156</v>
      </c>
      <c r="O24" s="172" t="s">
        <v>1470</v>
      </c>
      <c r="P24" s="172">
        <v>3074</v>
      </c>
      <c r="Q24" s="325">
        <v>213</v>
      </c>
      <c r="R24" s="322">
        <v>27.446428571428001</v>
      </c>
      <c r="S24" s="792">
        <v>112.00000000000233</v>
      </c>
      <c r="T24" s="172">
        <v>228</v>
      </c>
      <c r="U24" s="172">
        <v>43</v>
      </c>
      <c r="V24" s="3"/>
    </row>
    <row r="25" spans="2:22" x14ac:dyDescent="0.2">
      <c r="B25" s="56" t="s">
        <v>1484</v>
      </c>
      <c r="C25" s="42">
        <v>22</v>
      </c>
      <c r="D25" s="136">
        <v>155</v>
      </c>
      <c r="E25" s="56" t="s">
        <v>2539</v>
      </c>
      <c r="F25" s="56" t="s">
        <v>1354</v>
      </c>
      <c r="G25" s="42"/>
      <c r="I25" s="172" t="s">
        <v>2486</v>
      </c>
      <c r="J25" s="172">
        <v>1379</v>
      </c>
      <c r="K25" s="172">
        <v>1579</v>
      </c>
      <c r="L25" s="794">
        <v>1141</v>
      </c>
      <c r="M25" s="794">
        <v>403</v>
      </c>
      <c r="N25" s="794">
        <f>SUM(K25:M25)</f>
        <v>3123</v>
      </c>
      <c r="O25" s="172" t="s">
        <v>1579</v>
      </c>
      <c r="P25" s="172">
        <v>3181</v>
      </c>
      <c r="Q25" s="325">
        <v>122</v>
      </c>
      <c r="R25" s="322">
        <v>26.506722961342703</v>
      </c>
      <c r="S25" s="792">
        <v>121</v>
      </c>
      <c r="T25" s="172">
        <v>100</v>
      </c>
      <c r="U25" s="172">
        <v>26</v>
      </c>
      <c r="V25" s="3">
        <v>2</v>
      </c>
    </row>
    <row r="26" spans="2:22" x14ac:dyDescent="0.2">
      <c r="B26" s="56" t="s">
        <v>1535</v>
      </c>
      <c r="C26" s="42">
        <v>24</v>
      </c>
      <c r="D26" s="136">
        <v>154</v>
      </c>
      <c r="E26" s="56" t="s">
        <v>2546</v>
      </c>
      <c r="F26" s="56" t="s">
        <v>1350</v>
      </c>
      <c r="G26" s="42"/>
      <c r="I26" s="395" t="s">
        <v>1470</v>
      </c>
      <c r="J26" s="172"/>
      <c r="K26" s="172"/>
      <c r="L26" s="172">
        <v>3074</v>
      </c>
      <c r="M26" s="172"/>
      <c r="N26" s="794">
        <f>SUM(L26:M26)</f>
        <v>3074</v>
      </c>
      <c r="O26" s="172" t="s">
        <v>1639</v>
      </c>
      <c r="P26" s="172">
        <v>3040</v>
      </c>
      <c r="Q26" s="172">
        <v>142</v>
      </c>
      <c r="R26" s="322">
        <v>35.348837209301905</v>
      </c>
      <c r="S26" s="547">
        <v>86.000000000001023</v>
      </c>
      <c r="T26" s="172">
        <v>125</v>
      </c>
      <c r="U26" s="172">
        <v>9</v>
      </c>
      <c r="V26" s="3">
        <v>2</v>
      </c>
    </row>
    <row r="27" spans="2:22" x14ac:dyDescent="0.2">
      <c r="B27" s="56" t="s">
        <v>1467</v>
      </c>
      <c r="C27" s="42">
        <v>24</v>
      </c>
      <c r="D27" s="331" t="s">
        <v>2547</v>
      </c>
      <c r="E27" s="56" t="s">
        <v>2548</v>
      </c>
      <c r="F27" s="56" t="s">
        <v>1351</v>
      </c>
      <c r="G27" s="42"/>
      <c r="I27" s="395" t="s">
        <v>1639</v>
      </c>
      <c r="J27" s="172"/>
      <c r="K27" s="172">
        <v>1174</v>
      </c>
      <c r="L27" s="172">
        <v>1279</v>
      </c>
      <c r="M27" s="172">
        <v>587</v>
      </c>
      <c r="N27" s="794">
        <f>SUM(K27:M27)</f>
        <v>3040</v>
      </c>
      <c r="O27" s="172" t="s">
        <v>1684</v>
      </c>
      <c r="P27" s="172">
        <v>3039</v>
      </c>
      <c r="Q27" s="325">
        <v>76</v>
      </c>
      <c r="R27" s="322">
        <v>18.525867520425511</v>
      </c>
      <c r="S27" s="792">
        <v>164.04090100770617</v>
      </c>
      <c r="T27" s="172">
        <v>80</v>
      </c>
      <c r="U27" s="172">
        <v>14</v>
      </c>
      <c r="V27" s="3">
        <v>2</v>
      </c>
    </row>
    <row r="28" spans="2:22" x14ac:dyDescent="0.2">
      <c r="B28" s="56" t="s">
        <v>1571</v>
      </c>
      <c r="C28" s="42">
        <v>26</v>
      </c>
      <c r="D28" s="136">
        <v>151</v>
      </c>
      <c r="E28" s="56" t="s">
        <v>2539</v>
      </c>
      <c r="F28" s="56" t="s">
        <v>1346</v>
      </c>
      <c r="G28" s="42"/>
      <c r="I28" s="172" t="s">
        <v>2477</v>
      </c>
      <c r="J28" s="172">
        <v>1648</v>
      </c>
      <c r="K28" s="172">
        <v>1907</v>
      </c>
      <c r="L28" s="794">
        <v>571</v>
      </c>
      <c r="M28" s="794">
        <v>561</v>
      </c>
      <c r="N28" s="794">
        <f>SUM(K28:M28)</f>
        <v>3039</v>
      </c>
      <c r="O28" s="42" t="s">
        <v>2457</v>
      </c>
      <c r="P28" s="42">
        <v>2824</v>
      </c>
      <c r="Q28" s="136" t="s">
        <v>3001</v>
      </c>
      <c r="R28" s="374">
        <v>22.77</v>
      </c>
      <c r="S28" s="792">
        <f>P28/R28</f>
        <v>124.02283706631533</v>
      </c>
      <c r="T28" s="333"/>
      <c r="U28" s="42"/>
      <c r="V28" s="284"/>
    </row>
    <row r="29" spans="2:22" x14ac:dyDescent="0.2">
      <c r="B29" s="56" t="s">
        <v>1470</v>
      </c>
      <c r="C29" s="42">
        <v>27</v>
      </c>
      <c r="D29" s="136">
        <v>150</v>
      </c>
      <c r="E29" s="56" t="s">
        <v>2542</v>
      </c>
      <c r="F29" s="56" t="s">
        <v>1349</v>
      </c>
      <c r="G29" s="42"/>
      <c r="I29" s="172" t="s">
        <v>2457</v>
      </c>
      <c r="J29" s="172">
        <v>2824</v>
      </c>
      <c r="K29" s="172">
        <v>2824</v>
      </c>
      <c r="L29" s="795"/>
      <c r="M29" s="795"/>
      <c r="N29" s="794">
        <f>SUM(K29:M29)</f>
        <v>2824</v>
      </c>
      <c r="O29" s="172" t="s">
        <v>1517</v>
      </c>
      <c r="P29" s="172">
        <v>2613</v>
      </c>
      <c r="Q29" s="325">
        <v>129</v>
      </c>
      <c r="R29" s="322">
        <v>25.125</v>
      </c>
      <c r="S29" s="792">
        <v>104</v>
      </c>
      <c r="T29" s="172">
        <v>240</v>
      </c>
      <c r="U29" s="172">
        <v>29</v>
      </c>
      <c r="V29" s="3"/>
    </row>
    <row r="30" spans="2:22" x14ac:dyDescent="0.2">
      <c r="B30" s="42" t="s">
        <v>3486</v>
      </c>
      <c r="C30" s="42">
        <v>27</v>
      </c>
      <c r="D30" s="136">
        <v>151</v>
      </c>
      <c r="E30" s="428" t="s">
        <v>3485</v>
      </c>
      <c r="F30" s="431">
        <v>34643</v>
      </c>
      <c r="G30" s="428" t="s">
        <v>1225</v>
      </c>
      <c r="I30" s="395" t="s">
        <v>1517</v>
      </c>
      <c r="J30" s="172"/>
      <c r="K30" s="172"/>
      <c r="L30" s="172">
        <v>2613</v>
      </c>
      <c r="M30" s="172"/>
      <c r="N30" s="794">
        <f>SUM(L30:M30)</f>
        <v>2613</v>
      </c>
      <c r="O30" s="172" t="s">
        <v>1491</v>
      </c>
      <c r="P30" s="172">
        <v>2489</v>
      </c>
      <c r="Q30" s="172">
        <v>104</v>
      </c>
      <c r="R30" s="322">
        <v>16.704697986577155</v>
      </c>
      <c r="S30" s="547">
        <v>149.00000000000023</v>
      </c>
      <c r="T30" s="172">
        <v>141</v>
      </c>
      <c r="U30" s="172">
        <v>11</v>
      </c>
      <c r="V30" s="3">
        <v>2</v>
      </c>
    </row>
    <row r="31" spans="2:22" x14ac:dyDescent="0.2">
      <c r="B31" s="56" t="s">
        <v>1467</v>
      </c>
      <c r="C31" s="42">
        <v>29</v>
      </c>
      <c r="D31" s="136">
        <v>149</v>
      </c>
      <c r="E31" s="56" t="s">
        <v>2549</v>
      </c>
      <c r="F31" s="56" t="s">
        <v>1347</v>
      </c>
      <c r="G31" s="42"/>
      <c r="I31" s="395" t="s">
        <v>1491</v>
      </c>
      <c r="J31" s="172"/>
      <c r="K31" s="172">
        <v>883</v>
      </c>
      <c r="L31" s="172">
        <v>1360</v>
      </c>
      <c r="M31" s="172">
        <v>246</v>
      </c>
      <c r="N31" s="794">
        <f>SUM(K31:M31)</f>
        <v>2489</v>
      </c>
      <c r="O31" s="172" t="s">
        <v>1486</v>
      </c>
      <c r="P31" s="172">
        <v>2435</v>
      </c>
      <c r="Q31" s="172">
        <v>99</v>
      </c>
      <c r="R31" s="322">
        <v>17.644927536231883</v>
      </c>
      <c r="S31" s="547">
        <v>138</v>
      </c>
      <c r="T31" s="172">
        <v>156</v>
      </c>
      <c r="U31" s="172">
        <v>11</v>
      </c>
      <c r="V31" s="3">
        <v>2</v>
      </c>
    </row>
    <row r="32" spans="2:22" x14ac:dyDescent="0.2">
      <c r="B32" s="56" t="s">
        <v>1467</v>
      </c>
      <c r="C32" s="42">
        <v>30</v>
      </c>
      <c r="D32" s="136">
        <v>148</v>
      </c>
      <c r="E32" s="56" t="s">
        <v>2532</v>
      </c>
      <c r="F32" s="56" t="s">
        <v>1346</v>
      </c>
      <c r="G32" s="42"/>
      <c r="I32" s="395" t="s">
        <v>1486</v>
      </c>
      <c r="J32" s="172"/>
      <c r="K32" s="172">
        <v>56</v>
      </c>
      <c r="L32" s="172">
        <v>2379</v>
      </c>
      <c r="M32" s="172"/>
      <c r="N32" s="794">
        <f>SUM(K32:M32)</f>
        <v>2435</v>
      </c>
      <c r="O32" s="42" t="s">
        <v>2461</v>
      </c>
      <c r="P32" s="42">
        <v>2375</v>
      </c>
      <c r="Q32" s="42">
        <v>84</v>
      </c>
      <c r="R32" s="374">
        <v>14.84</v>
      </c>
      <c r="S32" s="792">
        <f>P32/R32</f>
        <v>160.04043126684635</v>
      </c>
      <c r="T32" s="333"/>
      <c r="U32" s="42"/>
      <c r="V32" s="284"/>
    </row>
    <row r="33" spans="2:22" x14ac:dyDescent="0.2">
      <c r="B33" s="56" t="s">
        <v>2528</v>
      </c>
      <c r="C33" s="42">
        <v>31</v>
      </c>
      <c r="D33" s="136">
        <v>143</v>
      </c>
      <c r="E33" s="56" t="s">
        <v>2550</v>
      </c>
      <c r="F33" s="56" t="s">
        <v>1355</v>
      </c>
      <c r="G33" s="42"/>
      <c r="I33" s="172" t="s">
        <v>2461</v>
      </c>
      <c r="J33" s="172">
        <v>2375</v>
      </c>
      <c r="K33" s="172">
        <v>2375</v>
      </c>
      <c r="L33" s="795"/>
      <c r="M33" s="795"/>
      <c r="N33" s="794">
        <f>SUM(K33:M33)</f>
        <v>2375</v>
      </c>
      <c r="O33" s="172" t="s">
        <v>1772</v>
      </c>
      <c r="P33" s="172">
        <v>2367</v>
      </c>
      <c r="Q33" s="325">
        <v>109</v>
      </c>
      <c r="R33" s="322">
        <v>13.077348066298342</v>
      </c>
      <c r="S33" s="792">
        <v>181</v>
      </c>
      <c r="T33" s="172">
        <v>4</v>
      </c>
      <c r="U33" s="172">
        <v>2</v>
      </c>
      <c r="V33" s="3">
        <v>2</v>
      </c>
    </row>
    <row r="34" spans="2:22" x14ac:dyDescent="0.2">
      <c r="B34" s="56" t="s">
        <v>1467</v>
      </c>
      <c r="C34" s="42">
        <v>31</v>
      </c>
      <c r="D34" s="136">
        <v>143</v>
      </c>
      <c r="E34" s="56" t="s">
        <v>2551</v>
      </c>
      <c r="F34" s="56" t="s">
        <v>1347</v>
      </c>
      <c r="G34" s="42"/>
      <c r="I34" s="172" t="s">
        <v>2464</v>
      </c>
      <c r="J34" s="172">
        <v>2271</v>
      </c>
      <c r="K34" s="172">
        <v>2314</v>
      </c>
      <c r="L34" s="794">
        <v>53</v>
      </c>
      <c r="M34" s="794"/>
      <c r="N34" s="794">
        <f>SUM(K34:M34)</f>
        <v>2367</v>
      </c>
      <c r="O34" s="42" t="s">
        <v>2462</v>
      </c>
      <c r="P34" s="42">
        <v>2346</v>
      </c>
      <c r="Q34" s="136" t="s">
        <v>3002</v>
      </c>
      <c r="R34" s="374">
        <v>14.13</v>
      </c>
      <c r="S34" s="792">
        <f>P34/R34</f>
        <v>166.02972399150741</v>
      </c>
      <c r="T34" s="333"/>
      <c r="U34" s="42"/>
      <c r="V34" s="284"/>
    </row>
    <row r="35" spans="2:22" x14ac:dyDescent="0.2">
      <c r="B35" s="56" t="s">
        <v>1639</v>
      </c>
      <c r="C35" s="42">
        <v>33</v>
      </c>
      <c r="D35" s="136">
        <v>142</v>
      </c>
      <c r="E35" s="56" t="s">
        <v>2552</v>
      </c>
      <c r="F35" s="56" t="s">
        <v>1343</v>
      </c>
      <c r="G35" s="42"/>
      <c r="I35" s="172" t="s">
        <v>2462</v>
      </c>
      <c r="J35" s="172">
        <v>2346</v>
      </c>
      <c r="K35" s="172">
        <v>2346</v>
      </c>
      <c r="L35" s="795"/>
      <c r="M35" s="795"/>
      <c r="N35" s="794">
        <f>SUM(K35:M35)</f>
        <v>2346</v>
      </c>
      <c r="O35" s="172" t="s">
        <v>1240</v>
      </c>
      <c r="P35" s="172">
        <v>2338</v>
      </c>
      <c r="Q35" s="326">
        <v>88.1</v>
      </c>
      <c r="R35" s="322">
        <v>23.148514851485</v>
      </c>
      <c r="S35" s="792">
        <v>101.00000000000064</v>
      </c>
      <c r="T35" s="172">
        <v>200</v>
      </c>
      <c r="U35" s="172">
        <v>30</v>
      </c>
      <c r="V35" s="3"/>
    </row>
    <row r="36" spans="2:22" x14ac:dyDescent="0.2">
      <c r="B36" s="42" t="s">
        <v>3489</v>
      </c>
      <c r="C36" s="42">
        <v>33</v>
      </c>
      <c r="D36" s="136">
        <v>126</v>
      </c>
      <c r="E36" s="428" t="s">
        <v>2563</v>
      </c>
      <c r="F36" s="431">
        <v>36918</v>
      </c>
      <c r="G36" s="428" t="s">
        <v>1225</v>
      </c>
      <c r="I36" s="395" t="s">
        <v>1240</v>
      </c>
      <c r="J36" s="172">
        <v>117</v>
      </c>
      <c r="K36" s="172">
        <v>112</v>
      </c>
      <c r="L36" s="172">
        <v>2338</v>
      </c>
      <c r="M36" s="172"/>
      <c r="N36" s="794">
        <f>SUM(L36:M36)</f>
        <v>2338</v>
      </c>
      <c r="O36" s="172" t="s">
        <v>1518</v>
      </c>
      <c r="P36" s="172">
        <v>2309</v>
      </c>
      <c r="Q36" s="172">
        <v>108</v>
      </c>
      <c r="R36" s="322">
        <v>27.819277108433646</v>
      </c>
      <c r="S36" s="547">
        <v>83.00000000000027</v>
      </c>
      <c r="T36" s="172">
        <v>182</v>
      </c>
      <c r="U36" s="172">
        <v>1</v>
      </c>
      <c r="V36" s="3">
        <v>2</v>
      </c>
    </row>
    <row r="37" spans="2:22" x14ac:dyDescent="0.2">
      <c r="B37" s="56" t="s">
        <v>2752</v>
      </c>
      <c r="C37" s="42">
        <v>33</v>
      </c>
      <c r="D37" s="136">
        <v>142</v>
      </c>
      <c r="E37" s="56" t="s">
        <v>2553</v>
      </c>
      <c r="F37" s="56" t="s">
        <v>1343</v>
      </c>
      <c r="G37" s="42"/>
      <c r="I37" s="395" t="s">
        <v>1518</v>
      </c>
      <c r="J37" s="172"/>
      <c r="K37" s="172">
        <v>305</v>
      </c>
      <c r="L37" s="172">
        <v>2004</v>
      </c>
      <c r="M37" s="172"/>
      <c r="N37" s="794">
        <f t="shared" ref="N37:N43" si="1">SUM(K37:M37)</f>
        <v>2309</v>
      </c>
      <c r="O37" s="42" t="s">
        <v>2463</v>
      </c>
      <c r="P37" s="42">
        <v>2299</v>
      </c>
      <c r="Q37" s="136" t="s">
        <v>3003</v>
      </c>
      <c r="R37" s="374">
        <v>27.37</v>
      </c>
      <c r="S37" s="792">
        <f>P37/R37</f>
        <v>83.997077091706245</v>
      </c>
      <c r="T37" s="333"/>
      <c r="U37" s="42"/>
      <c r="V37" s="284"/>
    </row>
    <row r="38" spans="2:22" x14ac:dyDescent="0.2">
      <c r="B38" s="42" t="s">
        <v>3472</v>
      </c>
      <c r="C38" s="42">
        <v>34</v>
      </c>
      <c r="D38" s="136">
        <v>141</v>
      </c>
      <c r="E38" s="428" t="s">
        <v>3485</v>
      </c>
      <c r="F38" s="431">
        <v>31437</v>
      </c>
      <c r="G38" s="428" t="s">
        <v>1225</v>
      </c>
      <c r="I38" s="172" t="s">
        <v>2463</v>
      </c>
      <c r="J38" s="172">
        <v>2299</v>
      </c>
      <c r="K38" s="172">
        <v>2299</v>
      </c>
      <c r="L38" s="795"/>
      <c r="M38" s="795"/>
      <c r="N38" s="794">
        <f t="shared" si="1"/>
        <v>2299</v>
      </c>
      <c r="O38" s="172" t="s">
        <v>1632</v>
      </c>
      <c r="P38" s="172">
        <v>2210</v>
      </c>
      <c r="Q38" s="326">
        <v>96</v>
      </c>
      <c r="R38" s="322">
        <v>15.449883780762589</v>
      </c>
      <c r="S38" s="792">
        <v>143.04314720812204</v>
      </c>
      <c r="T38" s="172">
        <v>13</v>
      </c>
      <c r="U38" s="172"/>
      <c r="V38" s="3">
        <v>2</v>
      </c>
    </row>
    <row r="39" spans="2:22" x14ac:dyDescent="0.2">
      <c r="B39" s="56" t="s">
        <v>2541</v>
      </c>
      <c r="C39" s="42">
        <v>35</v>
      </c>
      <c r="D39" s="136">
        <v>140</v>
      </c>
      <c r="E39" s="56"/>
      <c r="F39" s="56"/>
      <c r="G39" s="42"/>
      <c r="I39" s="172" t="s">
        <v>2470</v>
      </c>
      <c r="J39" s="172">
        <v>2046</v>
      </c>
      <c r="K39" s="172">
        <v>2081</v>
      </c>
      <c r="L39" s="794">
        <v>65</v>
      </c>
      <c r="M39" s="794">
        <v>64</v>
      </c>
      <c r="N39" s="794">
        <f t="shared" si="1"/>
        <v>2210</v>
      </c>
      <c r="O39" s="42" t="s">
        <v>2465</v>
      </c>
      <c r="P39" s="42">
        <v>2207</v>
      </c>
      <c r="Q39" s="136" t="s">
        <v>2996</v>
      </c>
      <c r="R39" s="374">
        <v>18.23</v>
      </c>
      <c r="S39" s="792">
        <f>P39/R39</f>
        <v>121.06417992320351</v>
      </c>
      <c r="T39" s="333"/>
      <c r="U39" s="42"/>
      <c r="V39" s="284"/>
    </row>
    <row r="40" spans="2:22" x14ac:dyDescent="0.2">
      <c r="B40" s="56" t="s">
        <v>2474</v>
      </c>
      <c r="C40" s="42">
        <v>36</v>
      </c>
      <c r="D40" s="136" t="s">
        <v>2753</v>
      </c>
      <c r="E40" s="56"/>
      <c r="F40" s="56"/>
      <c r="G40" s="42"/>
      <c r="I40" s="172" t="s">
        <v>2465</v>
      </c>
      <c r="J40" s="172">
        <v>2207</v>
      </c>
      <c r="K40" s="172">
        <v>2207</v>
      </c>
      <c r="L40" s="795"/>
      <c r="M40" s="795"/>
      <c r="N40" s="794">
        <f t="shared" si="1"/>
        <v>2207</v>
      </c>
      <c r="O40" s="42" t="s">
        <v>2466</v>
      </c>
      <c r="P40" s="42">
        <v>2172</v>
      </c>
      <c r="Q40" s="136" t="s">
        <v>2785</v>
      </c>
      <c r="R40" s="374">
        <v>18.89</v>
      </c>
      <c r="S40" s="792">
        <f>P40/R40</f>
        <v>114.98147167813657</v>
      </c>
      <c r="T40" s="333"/>
      <c r="U40" s="42"/>
      <c r="V40" s="284"/>
    </row>
    <row r="41" spans="2:22" s="1" customFormat="1" x14ac:dyDescent="0.2">
      <c r="B41" s="56" t="s">
        <v>2784</v>
      </c>
      <c r="C41" s="42">
        <v>37</v>
      </c>
      <c r="D41" s="136" t="s">
        <v>2785</v>
      </c>
      <c r="E41" s="56"/>
      <c r="F41" s="56"/>
      <c r="G41" s="42"/>
      <c r="I41" s="172" t="s">
        <v>2466</v>
      </c>
      <c r="J41" s="172">
        <v>2172</v>
      </c>
      <c r="K41" s="172">
        <v>2172</v>
      </c>
      <c r="L41" s="795"/>
      <c r="M41" s="795"/>
      <c r="N41" s="794">
        <f t="shared" si="1"/>
        <v>2172</v>
      </c>
      <c r="O41" s="172" t="s">
        <v>1484</v>
      </c>
      <c r="P41" s="172">
        <v>2166</v>
      </c>
      <c r="Q41" s="172">
        <v>155</v>
      </c>
      <c r="R41" s="322">
        <v>20.433962264150498</v>
      </c>
      <c r="S41" s="547">
        <v>106.00000000000232</v>
      </c>
      <c r="T41" s="172">
        <v>177</v>
      </c>
      <c r="U41" s="172">
        <v>20</v>
      </c>
      <c r="V41" s="3">
        <v>2</v>
      </c>
    </row>
    <row r="42" spans="2:22" x14ac:dyDescent="0.2">
      <c r="B42" s="56" t="s">
        <v>2757</v>
      </c>
      <c r="C42" s="42">
        <v>37</v>
      </c>
      <c r="D42" s="136">
        <v>138</v>
      </c>
      <c r="E42" s="56"/>
      <c r="F42" s="56"/>
      <c r="G42" s="42"/>
      <c r="I42" s="395" t="s">
        <v>1484</v>
      </c>
      <c r="J42" s="172"/>
      <c r="K42" s="172">
        <v>12</v>
      </c>
      <c r="L42" s="172">
        <v>2154</v>
      </c>
      <c r="M42" s="172"/>
      <c r="N42" s="794">
        <f t="shared" si="1"/>
        <v>2166</v>
      </c>
      <c r="O42" s="42" t="s">
        <v>2467</v>
      </c>
      <c r="P42" s="42">
        <v>2134</v>
      </c>
      <c r="Q42" s="42">
        <v>126</v>
      </c>
      <c r="R42" s="374">
        <v>21.13</v>
      </c>
      <c r="S42" s="792">
        <f>P42/R42</f>
        <v>100.99384761003313</v>
      </c>
      <c r="T42" s="333"/>
      <c r="U42" s="42"/>
      <c r="V42" s="284"/>
    </row>
    <row r="43" spans="2:22" x14ac:dyDescent="0.2">
      <c r="B43" s="56" t="s">
        <v>1610</v>
      </c>
      <c r="C43" s="42">
        <v>37</v>
      </c>
      <c r="D43" s="136">
        <v>138</v>
      </c>
      <c r="E43" s="56" t="s">
        <v>2531</v>
      </c>
      <c r="F43" s="56" t="s">
        <v>1347</v>
      </c>
      <c r="G43" s="42"/>
      <c r="I43" s="172" t="s">
        <v>2467</v>
      </c>
      <c r="J43" s="172">
        <v>2134</v>
      </c>
      <c r="K43" s="172">
        <v>2134</v>
      </c>
      <c r="L43" s="795"/>
      <c r="M43" s="795"/>
      <c r="N43" s="794">
        <f t="shared" si="1"/>
        <v>2134</v>
      </c>
      <c r="O43" s="172" t="s">
        <v>1474</v>
      </c>
      <c r="P43" s="172">
        <v>2087</v>
      </c>
      <c r="Q43" s="326">
        <v>109</v>
      </c>
      <c r="R43" s="322">
        <v>23.188888888887998</v>
      </c>
      <c r="S43" s="792">
        <v>90.000000000003453</v>
      </c>
      <c r="T43" s="172">
        <v>147</v>
      </c>
      <c r="U43" s="172">
        <v>14</v>
      </c>
      <c r="V43" s="3"/>
    </row>
    <row r="44" spans="2:22" x14ac:dyDescent="0.2">
      <c r="B44" s="56" t="s">
        <v>2755</v>
      </c>
      <c r="C44" s="42">
        <v>40</v>
      </c>
      <c r="D44" s="136">
        <v>136</v>
      </c>
      <c r="E44" s="56"/>
      <c r="F44" s="56"/>
      <c r="G44" s="42"/>
      <c r="I44" s="395" t="s">
        <v>1474</v>
      </c>
      <c r="J44" s="172"/>
      <c r="K44" s="172"/>
      <c r="L44" s="172">
        <v>2087</v>
      </c>
      <c r="M44" s="172"/>
      <c r="N44" s="794">
        <f>SUM(L44:M44)</f>
        <v>2087</v>
      </c>
      <c r="O44" s="172" t="s">
        <v>1571</v>
      </c>
      <c r="P44" s="172">
        <v>2028</v>
      </c>
      <c r="Q44" s="172">
        <v>171</v>
      </c>
      <c r="R44" s="322">
        <v>23.858823529411485</v>
      </c>
      <c r="S44" s="547">
        <v>85.000000000000995</v>
      </c>
      <c r="T44" s="172"/>
      <c r="U44" s="172"/>
      <c r="V44" s="3">
        <v>2</v>
      </c>
    </row>
    <row r="45" spans="2:22" x14ac:dyDescent="0.2">
      <c r="B45" s="56" t="s">
        <v>2758</v>
      </c>
      <c r="C45" s="42">
        <v>41</v>
      </c>
      <c r="D45" s="136" t="s">
        <v>2554</v>
      </c>
      <c r="E45" s="56"/>
      <c r="F45" s="56"/>
      <c r="G45" s="42"/>
      <c r="I45" s="395" t="s">
        <v>1571</v>
      </c>
      <c r="J45" s="172"/>
      <c r="K45" s="172">
        <v>312</v>
      </c>
      <c r="L45" s="172">
        <v>1716</v>
      </c>
      <c r="M45" s="172"/>
      <c r="N45" s="794">
        <f>SUM(K45:M45)</f>
        <v>2028</v>
      </c>
      <c r="O45" s="42" t="s">
        <v>2468</v>
      </c>
      <c r="P45" s="42">
        <v>2008</v>
      </c>
      <c r="Q45" s="42">
        <v>113</v>
      </c>
      <c r="R45" s="374">
        <v>18.77</v>
      </c>
      <c r="S45" s="792">
        <f>P45/R45</f>
        <v>106.97922216302611</v>
      </c>
      <c r="T45" s="333"/>
      <c r="U45" s="42"/>
      <c r="V45" s="284"/>
    </row>
    <row r="46" spans="2:22" x14ac:dyDescent="0.2">
      <c r="B46" s="56" t="s">
        <v>2788</v>
      </c>
      <c r="C46" s="42">
        <v>41</v>
      </c>
      <c r="D46" s="136" t="s">
        <v>2554</v>
      </c>
      <c r="E46" s="56"/>
      <c r="F46" s="56"/>
      <c r="G46" s="42"/>
      <c r="I46" s="172" t="s">
        <v>2468</v>
      </c>
      <c r="J46" s="172">
        <v>2008</v>
      </c>
      <c r="K46" s="172">
        <v>2008</v>
      </c>
      <c r="L46" s="795"/>
      <c r="M46" s="795"/>
      <c r="N46" s="794">
        <f>SUM(K46:M46)</f>
        <v>2008</v>
      </c>
      <c r="O46" s="42" t="s">
        <v>2469</v>
      </c>
      <c r="P46" s="42">
        <v>2003</v>
      </c>
      <c r="Q46" s="327" t="s">
        <v>3004</v>
      </c>
      <c r="R46" s="374">
        <v>23.02</v>
      </c>
      <c r="S46" s="792">
        <f>P46/R46</f>
        <v>87.011294526498702</v>
      </c>
      <c r="T46" s="333"/>
      <c r="U46" s="42"/>
      <c r="V46" s="284"/>
    </row>
    <row r="47" spans="2:22" s="1" customFormat="1" x14ac:dyDescent="0.2">
      <c r="B47" s="56" t="s">
        <v>2759</v>
      </c>
      <c r="C47" s="42">
        <v>41</v>
      </c>
      <c r="D47" s="136">
        <v>134</v>
      </c>
      <c r="E47" s="56"/>
      <c r="F47" s="56"/>
      <c r="G47" s="42"/>
      <c r="I47" s="172" t="s">
        <v>2469</v>
      </c>
      <c r="J47" s="172">
        <v>2003</v>
      </c>
      <c r="K47" s="172">
        <v>2003</v>
      </c>
      <c r="L47" s="795"/>
      <c r="M47" s="795"/>
      <c r="N47" s="794">
        <f>SUM(K47:M47)</f>
        <v>2003</v>
      </c>
      <c r="O47" s="172" t="s">
        <v>1787</v>
      </c>
      <c r="P47" s="172">
        <v>1983</v>
      </c>
      <c r="Q47" s="172">
        <v>113</v>
      </c>
      <c r="R47" s="322">
        <v>27.16438356164382</v>
      </c>
      <c r="S47" s="547">
        <v>73.000000000000043</v>
      </c>
      <c r="T47" s="172">
        <v>174</v>
      </c>
      <c r="U47" s="172">
        <v>24</v>
      </c>
      <c r="V47" s="3">
        <v>2</v>
      </c>
    </row>
    <row r="48" spans="2:22" x14ac:dyDescent="0.2">
      <c r="B48" s="56" t="s">
        <v>2500</v>
      </c>
      <c r="C48" s="42">
        <v>41</v>
      </c>
      <c r="D48" s="136" t="s">
        <v>2554</v>
      </c>
      <c r="E48" s="56"/>
      <c r="F48" s="56"/>
      <c r="G48" s="42"/>
      <c r="I48" s="395" t="s">
        <v>1787</v>
      </c>
      <c r="J48" s="172"/>
      <c r="K48" s="172">
        <v>103</v>
      </c>
      <c r="L48" s="172">
        <v>1608</v>
      </c>
      <c r="M48" s="172">
        <v>272</v>
      </c>
      <c r="N48" s="794">
        <f t="shared" ref="N48:N54" si="2">SUM(K48:M48)</f>
        <v>1983</v>
      </c>
      <c r="O48" s="172" t="s">
        <v>1862</v>
      </c>
      <c r="P48" s="172">
        <v>1950</v>
      </c>
      <c r="Q48" s="326" t="s">
        <v>2996</v>
      </c>
      <c r="R48" s="322">
        <v>17.726919319790237</v>
      </c>
      <c r="S48" s="792">
        <v>110.00219298245638</v>
      </c>
      <c r="T48" s="172"/>
      <c r="U48" s="172"/>
      <c r="V48" s="3">
        <v>2</v>
      </c>
    </row>
    <row r="49" spans="2:22" x14ac:dyDescent="0.2">
      <c r="B49" s="56" t="s">
        <v>1467</v>
      </c>
      <c r="C49" s="42">
        <v>41</v>
      </c>
      <c r="D49" s="331" t="s">
        <v>2554</v>
      </c>
      <c r="E49" s="56" t="s">
        <v>2555</v>
      </c>
      <c r="F49" s="56" t="s">
        <v>1352</v>
      </c>
      <c r="G49" s="42"/>
      <c r="I49" s="172" t="s">
        <v>2471</v>
      </c>
      <c r="J49" s="172">
        <v>1884</v>
      </c>
      <c r="K49" s="172">
        <v>1897</v>
      </c>
      <c r="L49" s="795"/>
      <c r="M49" s="795">
        <v>53</v>
      </c>
      <c r="N49" s="794">
        <f t="shared" si="2"/>
        <v>1950</v>
      </c>
      <c r="O49" s="172" t="s">
        <v>1703</v>
      </c>
      <c r="P49" s="172">
        <v>1925</v>
      </c>
      <c r="Q49" s="326">
        <v>116</v>
      </c>
      <c r="R49" s="322">
        <v>22.379118767096347</v>
      </c>
      <c r="S49" s="792">
        <v>86.017685505574775</v>
      </c>
      <c r="T49" s="172">
        <v>33</v>
      </c>
      <c r="U49" s="172">
        <v>8</v>
      </c>
      <c r="V49" s="3">
        <v>2</v>
      </c>
    </row>
    <row r="50" spans="2:22" x14ac:dyDescent="0.2">
      <c r="B50" s="56" t="s">
        <v>1244</v>
      </c>
      <c r="C50" s="42">
        <v>41</v>
      </c>
      <c r="D50" s="331" t="s">
        <v>2554</v>
      </c>
      <c r="E50" s="56" t="s">
        <v>2556</v>
      </c>
      <c r="F50" s="56" t="s">
        <v>1355</v>
      </c>
      <c r="G50" s="42"/>
      <c r="I50" s="172" t="s">
        <v>1579</v>
      </c>
      <c r="J50" s="172">
        <v>1926</v>
      </c>
      <c r="K50" s="172">
        <v>1926</v>
      </c>
      <c r="L50" s="172">
        <v>1118</v>
      </c>
      <c r="M50" s="795"/>
      <c r="N50" s="794">
        <f t="shared" si="2"/>
        <v>3044</v>
      </c>
      <c r="O50" s="172" t="s">
        <v>2067</v>
      </c>
      <c r="P50" s="172">
        <v>1887</v>
      </c>
      <c r="Q50" s="326">
        <v>110</v>
      </c>
      <c r="R50" s="322">
        <v>20.736263736263737</v>
      </c>
      <c r="S50" s="792">
        <v>91</v>
      </c>
      <c r="T50" s="172"/>
      <c r="U50" s="172"/>
      <c r="V50" s="3">
        <v>2</v>
      </c>
    </row>
    <row r="51" spans="2:22" x14ac:dyDescent="0.2">
      <c r="B51" s="42" t="s">
        <v>3476</v>
      </c>
      <c r="C51" s="42">
        <v>41</v>
      </c>
      <c r="D51" s="136" t="s">
        <v>2554</v>
      </c>
      <c r="E51" s="428" t="s">
        <v>3477</v>
      </c>
      <c r="F51" s="431">
        <v>29554</v>
      </c>
      <c r="G51" s="428" t="s">
        <v>1225</v>
      </c>
      <c r="I51" s="172" t="s">
        <v>2521</v>
      </c>
      <c r="J51" s="172">
        <v>1405</v>
      </c>
      <c r="K51" s="172">
        <v>1405</v>
      </c>
      <c r="L51" s="794">
        <v>265</v>
      </c>
      <c r="M51" s="794">
        <v>255</v>
      </c>
      <c r="N51" s="794">
        <f t="shared" si="2"/>
        <v>1925</v>
      </c>
      <c r="O51" s="42" t="s">
        <v>2472</v>
      </c>
      <c r="P51" s="42">
        <v>1861</v>
      </c>
      <c r="Q51" s="42">
        <v>95</v>
      </c>
      <c r="R51" s="374">
        <v>15.38</v>
      </c>
      <c r="S51" s="792">
        <f>P51/R51</f>
        <v>121.00130039011702</v>
      </c>
      <c r="T51" s="333"/>
      <c r="U51" s="42"/>
      <c r="V51" s="284"/>
    </row>
    <row r="52" spans="2:22" x14ac:dyDescent="0.2">
      <c r="B52" s="56" t="s">
        <v>1981</v>
      </c>
      <c r="C52" s="42">
        <v>48</v>
      </c>
      <c r="D52" s="331" t="s">
        <v>2557</v>
      </c>
      <c r="E52" s="56" t="s">
        <v>2551</v>
      </c>
      <c r="F52" s="56" t="s">
        <v>1345</v>
      </c>
      <c r="G52" s="42"/>
      <c r="I52" s="172" t="s">
        <v>2472</v>
      </c>
      <c r="J52" s="172">
        <v>1861</v>
      </c>
      <c r="K52" s="172">
        <v>1861</v>
      </c>
      <c r="L52" s="795"/>
      <c r="M52" s="795"/>
      <c r="N52" s="794">
        <f t="shared" si="2"/>
        <v>1861</v>
      </c>
      <c r="O52" s="42" t="s">
        <v>2474</v>
      </c>
      <c r="P52" s="42">
        <v>1842</v>
      </c>
      <c r="Q52" s="327" t="s">
        <v>2753</v>
      </c>
      <c r="R52" s="374">
        <v>26.7</v>
      </c>
      <c r="S52" s="792">
        <f>P52/R52</f>
        <v>68.988764044943821</v>
      </c>
      <c r="T52" s="333"/>
      <c r="U52" s="42"/>
      <c r="V52" s="284"/>
    </row>
    <row r="53" spans="2:22" x14ac:dyDescent="0.2">
      <c r="B53" s="56" t="s">
        <v>1467</v>
      </c>
      <c r="C53" s="42">
        <v>49</v>
      </c>
      <c r="D53" s="331" t="s">
        <v>2558</v>
      </c>
      <c r="E53" s="56" t="s">
        <v>2559</v>
      </c>
      <c r="F53" s="56" t="s">
        <v>1356</v>
      </c>
      <c r="G53" s="42"/>
      <c r="I53" s="172" t="s">
        <v>2473</v>
      </c>
      <c r="J53" s="172">
        <v>1854</v>
      </c>
      <c r="K53" s="172">
        <v>1854</v>
      </c>
      <c r="L53" s="795"/>
      <c r="M53" s="795"/>
      <c r="N53" s="794">
        <f t="shared" si="2"/>
        <v>1854</v>
      </c>
      <c r="O53" s="172" t="s">
        <v>1504</v>
      </c>
      <c r="P53" s="172">
        <v>1803</v>
      </c>
      <c r="Q53" s="323">
        <v>113</v>
      </c>
      <c r="R53" s="322">
        <v>26.514705882352942</v>
      </c>
      <c r="S53" s="792">
        <v>68</v>
      </c>
      <c r="T53" s="172">
        <v>138</v>
      </c>
      <c r="U53" s="172">
        <v>13</v>
      </c>
      <c r="V53" s="3">
        <v>2</v>
      </c>
    </row>
    <row r="54" spans="2:22" x14ac:dyDescent="0.2">
      <c r="B54" s="56" t="s">
        <v>1549</v>
      </c>
      <c r="C54" s="42">
        <v>49</v>
      </c>
      <c r="D54" s="331" t="s">
        <v>2558</v>
      </c>
      <c r="E54" s="56" t="s">
        <v>2529</v>
      </c>
      <c r="F54" s="56" t="s">
        <v>1341</v>
      </c>
      <c r="G54" s="42"/>
      <c r="I54" s="172" t="s">
        <v>2474</v>
      </c>
      <c r="J54" s="172">
        <v>1842</v>
      </c>
      <c r="K54" s="172">
        <v>1842</v>
      </c>
      <c r="L54" s="795"/>
      <c r="M54" s="795"/>
      <c r="N54" s="794">
        <f t="shared" si="2"/>
        <v>1842</v>
      </c>
      <c r="O54" s="172" t="s">
        <v>1625</v>
      </c>
      <c r="P54" s="172">
        <v>1792</v>
      </c>
      <c r="Q54" s="323">
        <v>87</v>
      </c>
      <c r="R54" s="322">
        <v>18.861056969426777</v>
      </c>
      <c r="S54" s="792">
        <v>95.010582010582965</v>
      </c>
      <c r="T54" s="172">
        <v>46</v>
      </c>
      <c r="U54" s="172">
        <v>4</v>
      </c>
      <c r="V54" s="3">
        <v>2</v>
      </c>
    </row>
    <row r="55" spans="2:22" x14ac:dyDescent="0.2">
      <c r="B55" s="56" t="s">
        <v>1467</v>
      </c>
      <c r="C55" s="42">
        <v>49</v>
      </c>
      <c r="D55" s="136">
        <v>131</v>
      </c>
      <c r="E55" s="56" t="s">
        <v>2560</v>
      </c>
      <c r="F55" s="56" t="s">
        <v>1352</v>
      </c>
      <c r="G55" s="42"/>
      <c r="I55" s="395" t="s">
        <v>1504</v>
      </c>
      <c r="J55" s="172"/>
      <c r="K55" s="172"/>
      <c r="L55" s="172">
        <v>1377</v>
      </c>
      <c r="M55" s="172">
        <v>426</v>
      </c>
      <c r="N55" s="794">
        <f>SUM(L55:M55)</f>
        <v>1803</v>
      </c>
      <c r="O55" s="172" t="s">
        <v>1238</v>
      </c>
      <c r="P55" s="172">
        <v>1770</v>
      </c>
      <c r="Q55" s="323">
        <v>83</v>
      </c>
      <c r="R55" s="322">
        <v>24.929577464788</v>
      </c>
      <c r="S55" s="792">
        <v>71.000000000002089</v>
      </c>
      <c r="T55" s="172">
        <v>134</v>
      </c>
      <c r="U55" s="172">
        <v>2</v>
      </c>
      <c r="V55" s="3"/>
    </row>
    <row r="56" spans="2:22" x14ac:dyDescent="0.2">
      <c r="B56" s="23" t="s">
        <v>3459</v>
      </c>
      <c r="C56" s="42">
        <v>49</v>
      </c>
      <c r="D56" s="136" t="s">
        <v>2558</v>
      </c>
      <c r="E56" s="428" t="s">
        <v>2630</v>
      </c>
      <c r="F56" s="432">
        <v>23667</v>
      </c>
      <c r="G56" s="433" t="s">
        <v>1225</v>
      </c>
      <c r="I56" s="172" t="s">
        <v>2494</v>
      </c>
      <c r="J56" s="172">
        <v>1223</v>
      </c>
      <c r="K56" s="172">
        <v>1361</v>
      </c>
      <c r="L56" s="794">
        <v>414</v>
      </c>
      <c r="M56" s="794">
        <v>17</v>
      </c>
      <c r="N56" s="794">
        <f>SUM(K56:M56)</f>
        <v>1792</v>
      </c>
      <c r="O56" s="172" t="s">
        <v>1549</v>
      </c>
      <c r="P56" s="172">
        <v>1745</v>
      </c>
      <c r="Q56" s="323">
        <v>131</v>
      </c>
      <c r="R56" s="322">
        <v>22.960526315789473</v>
      </c>
      <c r="S56" s="547">
        <v>76</v>
      </c>
      <c r="T56" s="172">
        <v>150</v>
      </c>
      <c r="U56" s="172">
        <v>17</v>
      </c>
      <c r="V56" s="3">
        <v>2</v>
      </c>
    </row>
    <row r="57" spans="2:22" x14ac:dyDescent="0.2">
      <c r="B57" s="56" t="s">
        <v>2756</v>
      </c>
      <c r="C57" s="42">
        <v>53</v>
      </c>
      <c r="D57" s="136">
        <v>130</v>
      </c>
      <c r="E57" s="56"/>
      <c r="F57" s="56"/>
      <c r="G57" s="42"/>
      <c r="I57" s="395" t="s">
        <v>1238</v>
      </c>
      <c r="J57" s="172"/>
      <c r="K57" s="172"/>
      <c r="L57" s="172">
        <v>1770</v>
      </c>
      <c r="M57" s="172"/>
      <c r="N57" s="794">
        <f>SUM(L57:M57)</f>
        <v>1770</v>
      </c>
      <c r="O57" s="172" t="s">
        <v>1481</v>
      </c>
      <c r="P57" s="172">
        <v>1689</v>
      </c>
      <c r="Q57" s="323">
        <v>117.1</v>
      </c>
      <c r="R57" s="322">
        <v>31.867924528301</v>
      </c>
      <c r="S57" s="547">
        <v>53.000000000001478</v>
      </c>
      <c r="T57" s="172">
        <v>99</v>
      </c>
      <c r="U57" s="172">
        <v>42</v>
      </c>
      <c r="V57" s="3"/>
    </row>
    <row r="58" spans="2:22" x14ac:dyDescent="0.2">
      <c r="B58" s="56" t="s">
        <v>1778</v>
      </c>
      <c r="C58" s="42">
        <v>53</v>
      </c>
      <c r="D58" s="331" t="s">
        <v>2561</v>
      </c>
      <c r="E58" s="56" t="s">
        <v>2551</v>
      </c>
      <c r="F58" s="56" t="s">
        <v>1343</v>
      </c>
      <c r="G58" s="42"/>
      <c r="I58" s="395" t="s">
        <v>1549</v>
      </c>
      <c r="J58" s="172"/>
      <c r="K58" s="172">
        <v>262</v>
      </c>
      <c r="L58" s="172">
        <v>1375</v>
      </c>
      <c r="M58" s="172">
        <v>108</v>
      </c>
      <c r="N58" s="794">
        <f>SUM(K58:M58)</f>
        <v>1745</v>
      </c>
      <c r="O58" s="172" t="s">
        <v>1713</v>
      </c>
      <c r="P58" s="172">
        <v>1677</v>
      </c>
      <c r="Q58" s="323">
        <v>94</v>
      </c>
      <c r="R58" s="322">
        <v>22.065789473683967</v>
      </c>
      <c r="S58" s="547">
        <v>76.000000000000838</v>
      </c>
      <c r="T58" s="172">
        <v>120</v>
      </c>
      <c r="U58" s="172">
        <v>16</v>
      </c>
      <c r="V58" s="3">
        <v>2</v>
      </c>
    </row>
    <row r="59" spans="2:22" x14ac:dyDescent="0.2">
      <c r="B59" s="56" t="s">
        <v>1517</v>
      </c>
      <c r="C59" s="42">
        <v>55</v>
      </c>
      <c r="D59" s="136">
        <v>129</v>
      </c>
      <c r="E59" s="56" t="s">
        <v>2538</v>
      </c>
      <c r="F59" s="56" t="s">
        <v>1347</v>
      </c>
      <c r="G59" s="42"/>
      <c r="I59" s="395" t="s">
        <v>1481</v>
      </c>
      <c r="J59" s="172"/>
      <c r="K59" s="172"/>
      <c r="L59" s="172">
        <v>1689</v>
      </c>
      <c r="M59" s="172"/>
      <c r="N59" s="794">
        <f>SUM(L59:M59)</f>
        <v>1689</v>
      </c>
      <c r="O59" s="42" t="s">
        <v>3005</v>
      </c>
      <c r="P59" s="42">
        <v>1674</v>
      </c>
      <c r="Q59" s="42">
        <v>112</v>
      </c>
      <c r="R59" s="374">
        <v>21.46</v>
      </c>
      <c r="S59" s="792">
        <f>P59/R59</f>
        <v>78.005591798695249</v>
      </c>
      <c r="T59" s="333"/>
      <c r="U59" s="42"/>
      <c r="V59" s="284"/>
    </row>
    <row r="60" spans="2:22" x14ac:dyDescent="0.2">
      <c r="B60" s="56" t="s">
        <v>1467</v>
      </c>
      <c r="C60" s="42">
        <v>56</v>
      </c>
      <c r="D60" s="136">
        <v>128</v>
      </c>
      <c r="E60" s="56" t="s">
        <v>2539</v>
      </c>
      <c r="F60" s="56" t="s">
        <v>1344</v>
      </c>
      <c r="G60" s="42"/>
      <c r="I60" s="395" t="s">
        <v>1713</v>
      </c>
      <c r="J60" s="172"/>
      <c r="K60" s="172">
        <v>525</v>
      </c>
      <c r="L60" s="172">
        <v>1152</v>
      </c>
      <c r="M60" s="172"/>
      <c r="N60" s="794">
        <f>SUM(K60:M60)</f>
        <v>1677</v>
      </c>
      <c r="O60" s="172" t="s">
        <v>1475</v>
      </c>
      <c r="P60" s="172">
        <v>1587</v>
      </c>
      <c r="Q60" s="323">
        <v>112</v>
      </c>
      <c r="R60" s="322">
        <v>18.034090909090001</v>
      </c>
      <c r="S60" s="547">
        <v>88.000000000004434</v>
      </c>
      <c r="T60" s="172">
        <v>91</v>
      </c>
      <c r="U60" s="172">
        <v>2</v>
      </c>
      <c r="V60" s="3"/>
    </row>
    <row r="61" spans="2:22" x14ac:dyDescent="0.2">
      <c r="B61" s="42" t="s">
        <v>3469</v>
      </c>
      <c r="C61" s="42">
        <v>56</v>
      </c>
      <c r="D61" s="136" t="s">
        <v>3000</v>
      </c>
      <c r="E61" s="428" t="s">
        <v>3470</v>
      </c>
      <c r="F61" s="431">
        <v>26999</v>
      </c>
      <c r="G61" s="428" t="s">
        <v>1225</v>
      </c>
      <c r="I61" s="172" t="s">
        <v>2475</v>
      </c>
      <c r="J61" s="172">
        <v>1674</v>
      </c>
      <c r="K61" s="172">
        <v>1674</v>
      </c>
      <c r="L61" s="795"/>
      <c r="M61" s="795"/>
      <c r="N61" s="794">
        <f>SUM(K61:M61)</f>
        <v>1674</v>
      </c>
      <c r="O61" s="42" t="s">
        <v>2478</v>
      </c>
      <c r="P61" s="42">
        <v>1550</v>
      </c>
      <c r="Q61" s="42">
        <v>99</v>
      </c>
      <c r="R61" s="374">
        <v>15.5</v>
      </c>
      <c r="S61" s="792">
        <f>P61/R61</f>
        <v>100</v>
      </c>
      <c r="T61" s="333"/>
      <c r="U61" s="42"/>
      <c r="V61" s="284"/>
    </row>
    <row r="62" spans="2:22" x14ac:dyDescent="0.2">
      <c r="B62" s="56" t="s">
        <v>2786</v>
      </c>
      <c r="C62" s="42">
        <v>58</v>
      </c>
      <c r="D62" s="136" t="s">
        <v>2562</v>
      </c>
      <c r="E62" s="56"/>
      <c r="F62" s="56"/>
      <c r="G62" s="42"/>
      <c r="I62" s="395" t="s">
        <v>1475</v>
      </c>
      <c r="J62" s="172"/>
      <c r="K62" s="172"/>
      <c r="L62" s="172">
        <v>1587</v>
      </c>
      <c r="M62" s="172"/>
      <c r="N62" s="794">
        <f>SUM(L62:M62)</f>
        <v>1587</v>
      </c>
      <c r="O62" s="42" t="s">
        <v>2480</v>
      </c>
      <c r="P62" s="42">
        <v>1549</v>
      </c>
      <c r="Q62" s="42">
        <v>106</v>
      </c>
      <c r="R62" s="374">
        <v>17.399999999999999</v>
      </c>
      <c r="S62" s="792">
        <f>P62/R62</f>
        <v>89.022988505747136</v>
      </c>
      <c r="T62" s="333"/>
      <c r="U62" s="42"/>
      <c r="V62" s="284"/>
    </row>
    <row r="63" spans="2:22" x14ac:dyDescent="0.2">
      <c r="B63" s="56" t="s">
        <v>1492</v>
      </c>
      <c r="C63" s="42">
        <v>58</v>
      </c>
      <c r="D63" s="331" t="s">
        <v>2562</v>
      </c>
      <c r="E63" s="56" t="s">
        <v>2553</v>
      </c>
      <c r="F63" s="56" t="s">
        <v>1344</v>
      </c>
      <c r="G63" s="42"/>
      <c r="I63" s="172" t="s">
        <v>2478</v>
      </c>
      <c r="J63" s="172">
        <v>1550</v>
      </c>
      <c r="K63" s="172">
        <v>1550</v>
      </c>
      <c r="L63" s="795"/>
      <c r="M63" s="795"/>
      <c r="N63" s="794">
        <f>SUM(K63:M63)</f>
        <v>1550</v>
      </c>
      <c r="O63" s="42" t="s">
        <v>2479</v>
      </c>
      <c r="P63" s="42">
        <v>1541</v>
      </c>
      <c r="Q63" s="42">
        <v>97</v>
      </c>
      <c r="R63" s="374">
        <v>29.07</v>
      </c>
      <c r="S63" s="792">
        <f>P63/R63</f>
        <v>53.009975920192637</v>
      </c>
      <c r="T63" s="333"/>
      <c r="U63" s="42"/>
      <c r="V63" s="284"/>
    </row>
    <row r="64" spans="2:22" x14ac:dyDescent="0.2">
      <c r="B64" s="56" t="s">
        <v>1497</v>
      </c>
      <c r="C64" s="42">
        <v>58</v>
      </c>
      <c r="D64" s="331" t="s">
        <v>2562</v>
      </c>
      <c r="E64" s="56" t="s">
        <v>171</v>
      </c>
      <c r="F64" s="56" t="s">
        <v>1347</v>
      </c>
      <c r="G64" s="42"/>
      <c r="I64" s="172" t="s">
        <v>2480</v>
      </c>
      <c r="J64" s="172">
        <v>1549</v>
      </c>
      <c r="K64" s="172">
        <v>1549</v>
      </c>
      <c r="L64" s="795"/>
      <c r="M64" s="795"/>
      <c r="N64" s="794">
        <f>SUM(K64:M64)</f>
        <v>1549</v>
      </c>
      <c r="O64" s="172" t="s">
        <v>1537</v>
      </c>
      <c r="P64" s="172">
        <v>1532</v>
      </c>
      <c r="Q64" s="323">
        <v>57</v>
      </c>
      <c r="R64" s="322">
        <v>26.877192982455707</v>
      </c>
      <c r="S64" s="547">
        <v>57.000000000000917</v>
      </c>
      <c r="T64" s="172">
        <v>112</v>
      </c>
      <c r="U64" s="172">
        <v>4</v>
      </c>
      <c r="V64" s="3">
        <v>2</v>
      </c>
    </row>
    <row r="65" spans="2:22" x14ac:dyDescent="0.2">
      <c r="B65" s="56" t="s">
        <v>1535</v>
      </c>
      <c r="C65" s="42">
        <v>58</v>
      </c>
      <c r="D65" s="136">
        <v>127</v>
      </c>
      <c r="E65" s="56" t="s">
        <v>2548</v>
      </c>
      <c r="F65" s="56" t="s">
        <v>1349</v>
      </c>
      <c r="G65" s="42"/>
      <c r="I65" s="172" t="s">
        <v>2479</v>
      </c>
      <c r="J65" s="172">
        <v>1541</v>
      </c>
      <c r="K65" s="172">
        <v>1541</v>
      </c>
      <c r="L65" s="795"/>
      <c r="M65" s="795"/>
      <c r="N65" s="794">
        <f>SUM(K65:M65)</f>
        <v>1541</v>
      </c>
      <c r="O65" s="42" t="s">
        <v>2501</v>
      </c>
      <c r="P65" s="42">
        <v>1531</v>
      </c>
      <c r="Q65" s="327" t="s">
        <v>3006</v>
      </c>
      <c r="R65" s="374">
        <v>36.450000000000003</v>
      </c>
      <c r="S65" s="792">
        <f>P65/R65</f>
        <v>42.002743484224965</v>
      </c>
      <c r="T65" s="333"/>
      <c r="U65" s="42"/>
      <c r="V65" s="284"/>
    </row>
    <row r="66" spans="2:22" x14ac:dyDescent="0.2">
      <c r="B66" s="42" t="s">
        <v>3474</v>
      </c>
      <c r="C66" s="42">
        <v>58</v>
      </c>
      <c r="D66" s="136">
        <v>127</v>
      </c>
      <c r="E66" s="428" t="s">
        <v>3475</v>
      </c>
      <c r="F66" s="431">
        <v>29190</v>
      </c>
      <c r="G66" s="428" t="s">
        <v>1225</v>
      </c>
      <c r="I66" s="795" t="s">
        <v>621</v>
      </c>
      <c r="J66" s="172"/>
      <c r="K66" s="172"/>
      <c r="L66" s="795">
        <v>724</v>
      </c>
      <c r="M66" s="795">
        <v>808</v>
      </c>
      <c r="N66" s="794">
        <f>SUM(K66:M66)</f>
        <v>1532</v>
      </c>
      <c r="O66" s="172" t="s">
        <v>1478</v>
      </c>
      <c r="P66" s="172">
        <v>1517</v>
      </c>
      <c r="Q66" s="323">
        <v>105</v>
      </c>
      <c r="R66" s="322">
        <v>21.985507246375999</v>
      </c>
      <c r="S66" s="547">
        <v>69.000000000002544</v>
      </c>
      <c r="T66" s="172">
        <v>82</v>
      </c>
      <c r="U66" s="172">
        <v>10</v>
      </c>
      <c r="V66" s="3"/>
    </row>
    <row r="67" spans="2:22" x14ac:dyDescent="0.2">
      <c r="B67" s="56" t="s">
        <v>2467</v>
      </c>
      <c r="C67" s="42">
        <v>63</v>
      </c>
      <c r="D67" s="136">
        <v>126</v>
      </c>
      <c r="E67" s="56"/>
      <c r="F67" s="56"/>
      <c r="G67" s="42"/>
      <c r="I67" s="172" t="s">
        <v>2501</v>
      </c>
      <c r="J67" s="172">
        <v>1531</v>
      </c>
      <c r="K67" s="172">
        <v>1531</v>
      </c>
      <c r="L67" s="795"/>
      <c r="M67" s="795"/>
      <c r="N67" s="794">
        <f>SUM(K67:M67)</f>
        <v>1531</v>
      </c>
      <c r="O67" s="172" t="s">
        <v>1624</v>
      </c>
      <c r="P67" s="172">
        <v>1491</v>
      </c>
      <c r="Q67" s="172">
        <v>94</v>
      </c>
      <c r="R67" s="322">
        <v>15.214285714285362</v>
      </c>
      <c r="S67" s="547">
        <v>98.000000000002274</v>
      </c>
      <c r="T67" s="172">
        <v>139</v>
      </c>
      <c r="U67" s="172">
        <v>18</v>
      </c>
      <c r="V67" s="3">
        <v>2</v>
      </c>
    </row>
    <row r="68" spans="2:22" x14ac:dyDescent="0.2">
      <c r="B68" s="56" t="s">
        <v>1773</v>
      </c>
      <c r="C68" s="42">
        <v>63</v>
      </c>
      <c r="D68" s="331" t="s">
        <v>2564</v>
      </c>
      <c r="E68" s="56" t="s">
        <v>2531</v>
      </c>
      <c r="F68" s="56" t="s">
        <v>81</v>
      </c>
      <c r="G68" s="42"/>
      <c r="I68" s="395" t="s">
        <v>1478</v>
      </c>
      <c r="J68" s="172"/>
      <c r="K68" s="172"/>
      <c r="L68" s="172">
        <v>1517</v>
      </c>
      <c r="M68" s="172"/>
      <c r="N68" s="794">
        <f>SUM(L68:M68)</f>
        <v>1517</v>
      </c>
      <c r="O68" s="172" t="s">
        <v>1468</v>
      </c>
      <c r="P68" s="172">
        <v>1491</v>
      </c>
      <c r="Q68" s="172">
        <v>60</v>
      </c>
      <c r="R68" s="322">
        <v>14.066037735848601</v>
      </c>
      <c r="S68" s="547">
        <v>106.00000000000342</v>
      </c>
      <c r="T68" s="172">
        <v>81</v>
      </c>
      <c r="U68" s="172">
        <v>15</v>
      </c>
      <c r="V68" s="3">
        <v>2</v>
      </c>
    </row>
    <row r="69" spans="2:22" x14ac:dyDescent="0.2">
      <c r="B69" s="56" t="s">
        <v>1477</v>
      </c>
      <c r="C69" s="42">
        <v>65</v>
      </c>
      <c r="D69" s="331" t="s">
        <v>2565</v>
      </c>
      <c r="E69" s="56" t="s">
        <v>2556</v>
      </c>
      <c r="F69" s="56" t="s">
        <v>1351</v>
      </c>
      <c r="G69" s="42"/>
      <c r="I69" s="395" t="s">
        <v>1624</v>
      </c>
      <c r="J69" s="172"/>
      <c r="K69" s="172">
        <v>163</v>
      </c>
      <c r="L69" s="172">
        <v>1328</v>
      </c>
      <c r="M69" s="172"/>
      <c r="N69" s="794">
        <f>SUM(K69:M69)</f>
        <v>1491</v>
      </c>
      <c r="O69" s="172" t="s">
        <v>1480</v>
      </c>
      <c r="P69" s="172">
        <v>1483</v>
      </c>
      <c r="Q69" s="323">
        <v>84</v>
      </c>
      <c r="R69" s="322">
        <v>15.447916666666</v>
      </c>
      <c r="S69" s="547">
        <v>96.00000000000415</v>
      </c>
      <c r="T69" s="172">
        <v>130</v>
      </c>
      <c r="U69" s="172">
        <v>8</v>
      </c>
      <c r="V69" s="3"/>
    </row>
    <row r="70" spans="2:22" x14ac:dyDescent="0.2">
      <c r="B70" s="56" t="s">
        <v>1467</v>
      </c>
      <c r="C70" s="42">
        <v>65</v>
      </c>
      <c r="D70" s="136">
        <v>125</v>
      </c>
      <c r="E70" s="56" t="s">
        <v>2566</v>
      </c>
      <c r="F70" s="56" t="s">
        <v>1345</v>
      </c>
      <c r="G70" s="42"/>
      <c r="I70" s="395" t="s">
        <v>1468</v>
      </c>
      <c r="J70" s="172"/>
      <c r="K70" s="172">
        <v>242</v>
      </c>
      <c r="L70" s="172">
        <v>1249</v>
      </c>
      <c r="M70" s="172"/>
      <c r="N70" s="794">
        <f>SUM(K70:M70)</f>
        <v>1491</v>
      </c>
      <c r="O70" s="42" t="s">
        <v>2481</v>
      </c>
      <c r="P70" s="42">
        <v>1469</v>
      </c>
      <c r="Q70" s="42">
        <v>72</v>
      </c>
      <c r="R70" s="374">
        <v>27.2</v>
      </c>
      <c r="S70" s="792">
        <f>P70/R70</f>
        <v>54.007352941176471</v>
      </c>
      <c r="T70" s="333"/>
      <c r="U70" s="42"/>
      <c r="V70" s="284"/>
    </row>
    <row r="71" spans="2:22" x14ac:dyDescent="0.2">
      <c r="B71" s="42" t="s">
        <v>2787</v>
      </c>
      <c r="C71" s="42">
        <v>65</v>
      </c>
      <c r="D71" s="136" t="s">
        <v>2565</v>
      </c>
      <c r="E71" s="42"/>
      <c r="F71" s="42"/>
      <c r="G71" s="42"/>
      <c r="I71" s="395" t="s">
        <v>1480</v>
      </c>
      <c r="J71" s="172"/>
      <c r="K71" s="172"/>
      <c r="L71" s="172">
        <v>1483</v>
      </c>
      <c r="M71" s="172"/>
      <c r="N71" s="794">
        <f>SUM(L71:M71)</f>
        <v>1483</v>
      </c>
      <c r="O71" s="42" t="s">
        <v>3007</v>
      </c>
      <c r="P71" s="42">
        <v>1457</v>
      </c>
      <c r="Q71" s="42">
        <v>91</v>
      </c>
      <c r="R71" s="374">
        <v>19.96</v>
      </c>
      <c r="S71" s="792">
        <f>P71/R71</f>
        <v>72.995991983967926</v>
      </c>
      <c r="T71" s="333"/>
      <c r="U71" s="42"/>
      <c r="V71" s="284"/>
    </row>
    <row r="72" spans="2:22" x14ac:dyDescent="0.2">
      <c r="B72" s="42" t="s">
        <v>3478</v>
      </c>
      <c r="C72" s="42">
        <v>65</v>
      </c>
      <c r="D72" s="136" t="s">
        <v>2565</v>
      </c>
      <c r="E72" s="428" t="s">
        <v>3482</v>
      </c>
      <c r="F72" s="431">
        <v>29960</v>
      </c>
      <c r="G72" s="428" t="s">
        <v>1225</v>
      </c>
      <c r="I72" s="172" t="s">
        <v>2481</v>
      </c>
      <c r="J72" s="172">
        <v>1469</v>
      </c>
      <c r="K72" s="172">
        <v>1469</v>
      </c>
      <c r="L72" s="795"/>
      <c r="M72" s="795"/>
      <c r="N72" s="794">
        <f>SUM(K72:M72)</f>
        <v>1469</v>
      </c>
      <c r="O72" s="172" t="s">
        <v>1469</v>
      </c>
      <c r="P72" s="172">
        <v>1448</v>
      </c>
      <c r="Q72" s="323">
        <v>80</v>
      </c>
      <c r="R72" s="322">
        <v>15.912087912086999</v>
      </c>
      <c r="S72" s="547">
        <v>91.000000000005215</v>
      </c>
      <c r="T72" s="172">
        <v>91</v>
      </c>
      <c r="U72" s="172">
        <v>20</v>
      </c>
      <c r="V72" s="3"/>
    </row>
    <row r="73" spans="2:22" x14ac:dyDescent="0.2">
      <c r="B73" s="42" t="s">
        <v>3488</v>
      </c>
      <c r="C73" s="42">
        <v>69</v>
      </c>
      <c r="D73" s="136">
        <v>120</v>
      </c>
      <c r="E73" s="428" t="s">
        <v>3479</v>
      </c>
      <c r="F73" s="431">
        <v>36467</v>
      </c>
      <c r="G73" s="428" t="s">
        <v>1225</v>
      </c>
      <c r="I73" s="172" t="s">
        <v>2482</v>
      </c>
      <c r="J73" s="172">
        <v>1457</v>
      </c>
      <c r="K73" s="172">
        <v>1457</v>
      </c>
      <c r="L73" s="795"/>
      <c r="M73" s="795"/>
      <c r="N73" s="794">
        <f>SUM(K73:M73)</f>
        <v>1457</v>
      </c>
      <c r="O73" s="42" t="s">
        <v>2483</v>
      </c>
      <c r="P73" s="42">
        <v>1447</v>
      </c>
      <c r="Q73" s="327" t="s">
        <v>3008</v>
      </c>
      <c r="R73" s="374">
        <v>19.82</v>
      </c>
      <c r="S73" s="792">
        <f>P73/R73</f>
        <v>73.007063572149349</v>
      </c>
      <c r="T73" s="333"/>
      <c r="U73" s="42"/>
      <c r="V73" s="284"/>
    </row>
    <row r="74" spans="2:22" x14ac:dyDescent="0.2">
      <c r="B74" s="42" t="s">
        <v>3486</v>
      </c>
      <c r="C74" s="42">
        <v>70</v>
      </c>
      <c r="D74" s="136">
        <v>119</v>
      </c>
      <c r="E74" s="428" t="s">
        <v>2542</v>
      </c>
      <c r="F74" s="431">
        <v>32949</v>
      </c>
      <c r="G74" s="428" t="s">
        <v>1225</v>
      </c>
      <c r="I74" s="395" t="s">
        <v>1469</v>
      </c>
      <c r="J74" s="172"/>
      <c r="K74" s="172"/>
      <c r="L74" s="172">
        <v>1448</v>
      </c>
      <c r="M74" s="172"/>
      <c r="N74" s="794">
        <f>SUM(L74:M74)</f>
        <v>1448</v>
      </c>
      <c r="O74" s="172" t="s">
        <v>1785</v>
      </c>
      <c r="P74" s="172">
        <v>1437</v>
      </c>
      <c r="Q74" s="328">
        <v>175</v>
      </c>
      <c r="R74" s="322">
        <v>23.949999999999484</v>
      </c>
      <c r="S74" s="547">
        <v>60.000000000001293</v>
      </c>
      <c r="T74" s="172">
        <v>137</v>
      </c>
      <c r="U74" s="172">
        <v>30</v>
      </c>
      <c r="V74" s="3">
        <v>2</v>
      </c>
    </row>
    <row r="75" spans="2:22" x14ac:dyDescent="0.2">
      <c r="B75" s="42" t="s">
        <v>3483</v>
      </c>
      <c r="C75" s="42">
        <v>71</v>
      </c>
      <c r="D75" s="136">
        <v>118</v>
      </c>
      <c r="E75" s="428" t="s">
        <v>2542</v>
      </c>
      <c r="F75" s="431">
        <v>29932</v>
      </c>
      <c r="G75" s="428" t="s">
        <v>1225</v>
      </c>
      <c r="I75" s="172" t="s">
        <v>2483</v>
      </c>
      <c r="J75" s="172">
        <v>1447</v>
      </c>
      <c r="K75" s="172">
        <v>1447</v>
      </c>
      <c r="L75" s="795"/>
      <c r="M75" s="795"/>
      <c r="N75" s="794">
        <f t="shared" ref="N75:N82" si="3">SUM(K75:M75)</f>
        <v>1447</v>
      </c>
      <c r="O75" s="42" t="s">
        <v>2484</v>
      </c>
      <c r="P75" s="42">
        <v>1412</v>
      </c>
      <c r="Q75" s="327" t="s">
        <v>2565</v>
      </c>
      <c r="R75" s="374">
        <v>42.78</v>
      </c>
      <c r="S75" s="792">
        <f>P75/R75</f>
        <v>33.006077606358112</v>
      </c>
      <c r="T75" s="333"/>
      <c r="U75" s="42"/>
    </row>
    <row r="76" spans="2:22" x14ac:dyDescent="0.2">
      <c r="B76" s="42" t="s">
        <v>3466</v>
      </c>
      <c r="C76" s="42">
        <v>72</v>
      </c>
      <c r="D76" s="136">
        <v>117</v>
      </c>
      <c r="E76" s="428" t="s">
        <v>3468</v>
      </c>
      <c r="F76" s="431">
        <v>27055</v>
      </c>
      <c r="G76" s="428" t="s">
        <v>1225</v>
      </c>
      <c r="I76" s="395" t="s">
        <v>1785</v>
      </c>
      <c r="J76" s="172"/>
      <c r="K76" s="172">
        <v>267</v>
      </c>
      <c r="L76" s="172">
        <v>1170</v>
      </c>
      <c r="M76" s="172"/>
      <c r="N76" s="794">
        <f t="shared" si="3"/>
        <v>1437</v>
      </c>
      <c r="O76" s="172" t="s">
        <v>1821</v>
      </c>
      <c r="P76" s="172">
        <v>1399</v>
      </c>
      <c r="Q76" s="323">
        <v>91</v>
      </c>
      <c r="R76" s="322">
        <v>24.543859649122808</v>
      </c>
      <c r="S76" s="547">
        <v>57</v>
      </c>
      <c r="T76" s="172">
        <v>14</v>
      </c>
      <c r="U76" s="172"/>
      <c r="V76" s="3">
        <v>2</v>
      </c>
    </row>
    <row r="77" spans="2:22" x14ac:dyDescent="0.2">
      <c r="B77" s="42" t="s">
        <v>3490</v>
      </c>
      <c r="C77" s="42">
        <v>73</v>
      </c>
      <c r="D77" s="136">
        <v>116</v>
      </c>
      <c r="E77" s="428" t="s">
        <v>2563</v>
      </c>
      <c r="F77" s="431">
        <v>37646</v>
      </c>
      <c r="G77" s="428" t="s">
        <v>1225</v>
      </c>
      <c r="I77" s="172" t="s">
        <v>2484</v>
      </c>
      <c r="J77" s="172">
        <v>1412</v>
      </c>
      <c r="K77" s="172">
        <v>1412</v>
      </c>
      <c r="L77" s="795"/>
      <c r="M77" s="795"/>
      <c r="N77" s="794">
        <f t="shared" si="3"/>
        <v>1412</v>
      </c>
      <c r="O77" s="42" t="s">
        <v>2485</v>
      </c>
      <c r="P77" s="42">
        <v>1383</v>
      </c>
      <c r="Q77" s="42">
        <v>89</v>
      </c>
      <c r="R77" s="374">
        <v>26.6</v>
      </c>
      <c r="S77" s="792">
        <f>P77/R77</f>
        <v>51.992481203007515</v>
      </c>
      <c r="T77" s="333"/>
      <c r="U77" s="42"/>
      <c r="V77" s="284"/>
    </row>
    <row r="78" spans="2:22" x14ac:dyDescent="0.2">
      <c r="B78" s="42" t="s">
        <v>3487</v>
      </c>
      <c r="C78" s="42">
        <v>74</v>
      </c>
      <c r="D78" s="136">
        <v>115</v>
      </c>
      <c r="E78" s="428" t="s">
        <v>171</v>
      </c>
      <c r="F78" s="431">
        <v>33299</v>
      </c>
      <c r="G78" s="428" t="s">
        <v>1225</v>
      </c>
      <c r="I78" s="172" t="s">
        <v>2485</v>
      </c>
      <c r="J78" s="172">
        <v>1383</v>
      </c>
      <c r="K78" s="172">
        <v>1383</v>
      </c>
      <c r="L78" s="795"/>
      <c r="M78" s="795"/>
      <c r="N78" s="794">
        <f t="shared" si="3"/>
        <v>1383</v>
      </c>
      <c r="O78" s="42" t="s">
        <v>2487</v>
      </c>
      <c r="P78" s="42">
        <v>1348</v>
      </c>
      <c r="Q78" s="42">
        <v>45</v>
      </c>
      <c r="R78" s="374">
        <v>13.21</v>
      </c>
      <c r="S78" s="792">
        <f>P78/R78</f>
        <v>102.04390613171839</v>
      </c>
      <c r="T78" s="333"/>
      <c r="U78" s="42"/>
      <c r="V78" s="284"/>
    </row>
    <row r="79" spans="2:22" x14ac:dyDescent="0.2">
      <c r="B79" s="42" t="s">
        <v>3487</v>
      </c>
      <c r="C79" s="42">
        <v>75</v>
      </c>
      <c r="D79" s="136">
        <v>112</v>
      </c>
      <c r="E79" s="428" t="s">
        <v>2542</v>
      </c>
      <c r="F79" s="431">
        <v>37555</v>
      </c>
      <c r="G79" s="428" t="s">
        <v>1225</v>
      </c>
      <c r="I79" s="172" t="s">
        <v>2487</v>
      </c>
      <c r="J79" s="172">
        <v>1348</v>
      </c>
      <c r="K79" s="172">
        <v>1348</v>
      </c>
      <c r="L79" s="795"/>
      <c r="M79" s="795"/>
      <c r="N79" s="794">
        <f t="shared" si="3"/>
        <v>1348</v>
      </c>
      <c r="O79" s="42" t="s">
        <v>2488</v>
      </c>
      <c r="P79" s="42">
        <v>1335</v>
      </c>
      <c r="Q79" s="42">
        <v>118</v>
      </c>
      <c r="R79" s="374">
        <v>22.25</v>
      </c>
      <c r="S79" s="792">
        <f>P79/R79</f>
        <v>60</v>
      </c>
      <c r="T79" s="333"/>
      <c r="U79" s="42"/>
      <c r="V79" s="284"/>
    </row>
    <row r="80" spans="2:22" x14ac:dyDescent="0.2">
      <c r="B80" s="42" t="s">
        <v>3494</v>
      </c>
      <c r="C80" s="42">
        <v>76</v>
      </c>
      <c r="D80" s="136">
        <v>111</v>
      </c>
      <c r="E80" s="428" t="s">
        <v>2602</v>
      </c>
      <c r="F80" s="431">
        <v>39053</v>
      </c>
      <c r="G80" s="428" t="s">
        <v>1225</v>
      </c>
      <c r="I80" s="172" t="s">
        <v>2488</v>
      </c>
      <c r="J80" s="172">
        <v>1335</v>
      </c>
      <c r="K80" s="172">
        <v>1335</v>
      </c>
      <c r="L80" s="795"/>
      <c r="M80" s="795"/>
      <c r="N80" s="794">
        <f t="shared" si="3"/>
        <v>1335</v>
      </c>
      <c r="O80" s="42" t="s">
        <v>2489</v>
      </c>
      <c r="P80" s="42">
        <v>1317</v>
      </c>
      <c r="Q80" s="42">
        <v>91</v>
      </c>
      <c r="R80" s="374">
        <v>24.85</v>
      </c>
      <c r="S80" s="792">
        <f>P80/R80</f>
        <v>52.99798792756539</v>
      </c>
      <c r="T80" s="333"/>
      <c r="U80" s="42"/>
      <c r="V80" s="284"/>
    </row>
    <row r="81" spans="2:22" x14ac:dyDescent="0.2">
      <c r="B81" s="42" t="s">
        <v>3466</v>
      </c>
      <c r="C81" s="42">
        <v>77</v>
      </c>
      <c r="D81" s="136" t="s">
        <v>3467</v>
      </c>
      <c r="E81" s="428" t="s">
        <v>3468</v>
      </c>
      <c r="F81" s="434">
        <v>26691</v>
      </c>
      <c r="G81" s="428" t="s">
        <v>1225</v>
      </c>
      <c r="I81" s="172" t="s">
        <v>2489</v>
      </c>
      <c r="J81" s="172">
        <v>1317</v>
      </c>
      <c r="K81" s="172">
        <v>1317</v>
      </c>
      <c r="L81" s="795"/>
      <c r="M81" s="795"/>
      <c r="N81" s="794">
        <f t="shared" si="3"/>
        <v>1317</v>
      </c>
      <c r="O81" s="42" t="s">
        <v>2490</v>
      </c>
      <c r="P81" s="42">
        <v>1313</v>
      </c>
      <c r="Q81" s="42">
        <v>108</v>
      </c>
      <c r="R81" s="374">
        <v>21.18</v>
      </c>
      <c r="S81" s="792">
        <f>P81/R81</f>
        <v>61.992445703493864</v>
      </c>
      <c r="T81" s="333"/>
      <c r="U81" s="42"/>
      <c r="V81" s="284"/>
    </row>
    <row r="82" spans="2:22" x14ac:dyDescent="0.2">
      <c r="B82" s="42" t="s">
        <v>3476</v>
      </c>
      <c r="C82" s="42">
        <v>77</v>
      </c>
      <c r="D82" s="136" t="s">
        <v>3467</v>
      </c>
      <c r="E82" s="428" t="s">
        <v>2545</v>
      </c>
      <c r="F82" s="431">
        <v>29869</v>
      </c>
      <c r="G82" s="428" t="s">
        <v>1225</v>
      </c>
      <c r="I82" s="172" t="s">
        <v>2490</v>
      </c>
      <c r="J82" s="172">
        <v>1313</v>
      </c>
      <c r="K82" s="172">
        <v>1313</v>
      </c>
      <c r="L82" s="795"/>
      <c r="M82" s="795"/>
      <c r="N82" s="794">
        <f t="shared" si="3"/>
        <v>1313</v>
      </c>
      <c r="O82" s="172" t="s">
        <v>1485</v>
      </c>
      <c r="P82" s="172">
        <v>1291</v>
      </c>
      <c r="Q82" s="323">
        <v>104</v>
      </c>
      <c r="R82" s="322">
        <v>20.171875</v>
      </c>
      <c r="S82" s="547">
        <v>64</v>
      </c>
      <c r="T82" s="172">
        <v>74</v>
      </c>
      <c r="U82" s="172">
        <v>2</v>
      </c>
      <c r="V82" s="3"/>
    </row>
    <row r="83" spans="2:22" x14ac:dyDescent="0.2">
      <c r="B83" s="42" t="s">
        <v>3472</v>
      </c>
      <c r="C83" s="42">
        <v>79</v>
      </c>
      <c r="D83" s="136">
        <v>108</v>
      </c>
      <c r="E83" s="428" t="s">
        <v>2576</v>
      </c>
      <c r="F83" s="431">
        <v>33250</v>
      </c>
      <c r="G83" s="428" t="s">
        <v>1225</v>
      </c>
      <c r="I83" s="395" t="s">
        <v>1485</v>
      </c>
      <c r="J83" s="172"/>
      <c r="K83" s="172"/>
      <c r="L83" s="172">
        <v>1291</v>
      </c>
      <c r="M83" s="172"/>
      <c r="N83" s="794">
        <f>SUM(L83:M83)</f>
        <v>1291</v>
      </c>
      <c r="O83" s="42" t="s">
        <v>2491</v>
      </c>
      <c r="P83" s="42">
        <v>1289</v>
      </c>
      <c r="Q83" s="42">
        <v>70</v>
      </c>
      <c r="R83" s="374">
        <v>13.71</v>
      </c>
      <c r="S83" s="792">
        <f>P83/R83</f>
        <v>94.018964259664472</v>
      </c>
      <c r="T83" s="333"/>
      <c r="U83" s="42"/>
      <c r="V83" s="284"/>
    </row>
    <row r="84" spans="2:22" x14ac:dyDescent="0.2">
      <c r="B84" s="42" t="s">
        <v>3459</v>
      </c>
      <c r="C84" s="42">
        <v>80</v>
      </c>
      <c r="D84" s="136">
        <v>107</v>
      </c>
      <c r="E84" s="428" t="s">
        <v>171</v>
      </c>
      <c r="F84" s="432">
        <v>24115</v>
      </c>
      <c r="G84" s="433" t="s">
        <v>1225</v>
      </c>
      <c r="I84" s="172" t="s">
        <v>2491</v>
      </c>
      <c r="J84" s="172">
        <v>1289</v>
      </c>
      <c r="K84" s="172">
        <v>1289</v>
      </c>
      <c r="L84" s="795"/>
      <c r="M84" s="795"/>
      <c r="N84" s="794">
        <f>SUM(K84:M84)</f>
        <v>1289</v>
      </c>
      <c r="O84" s="172" t="s">
        <v>1773</v>
      </c>
      <c r="P84" s="172">
        <v>1260</v>
      </c>
      <c r="Q84" s="323">
        <v>126.1</v>
      </c>
      <c r="R84" s="322">
        <v>24.230769230768999</v>
      </c>
      <c r="S84" s="547">
        <v>52.000000000000497</v>
      </c>
      <c r="T84" s="172">
        <v>153</v>
      </c>
      <c r="U84" s="172">
        <v>15</v>
      </c>
      <c r="V84" s="3"/>
    </row>
    <row r="85" spans="2:22" x14ac:dyDescent="0.2">
      <c r="B85" s="42" t="s">
        <v>3461</v>
      </c>
      <c r="C85" s="42">
        <v>80</v>
      </c>
      <c r="D85" s="136">
        <v>107</v>
      </c>
      <c r="E85" s="428" t="s">
        <v>2563</v>
      </c>
      <c r="F85" s="434">
        <v>24892</v>
      </c>
      <c r="G85" s="435" t="s">
        <v>1225</v>
      </c>
      <c r="I85" s="395" t="s">
        <v>1773</v>
      </c>
      <c r="J85" s="172"/>
      <c r="K85" s="172"/>
      <c r="L85" s="172">
        <v>1260</v>
      </c>
      <c r="M85" s="172"/>
      <c r="N85" s="794">
        <f>SUM(L85:M85)</f>
        <v>1260</v>
      </c>
      <c r="O85" s="42" t="s">
        <v>2492</v>
      </c>
      <c r="P85" s="42">
        <v>1254</v>
      </c>
      <c r="Q85" s="42">
        <v>115</v>
      </c>
      <c r="R85" s="374">
        <v>31.35</v>
      </c>
      <c r="S85" s="792">
        <f>P85/R85</f>
        <v>40</v>
      </c>
      <c r="T85" s="333"/>
      <c r="U85" s="42"/>
      <c r="V85" s="284"/>
    </row>
    <row r="86" spans="2:22" s="1" customFormat="1" x14ac:dyDescent="0.2">
      <c r="B86" s="42" t="s">
        <v>3472</v>
      </c>
      <c r="C86" s="42">
        <v>82</v>
      </c>
      <c r="D86" s="136">
        <v>106</v>
      </c>
      <c r="E86" s="428" t="s">
        <v>3485</v>
      </c>
      <c r="F86" s="431">
        <v>33586</v>
      </c>
      <c r="G86" s="428" t="s">
        <v>1225</v>
      </c>
      <c r="I86" s="172" t="s">
        <v>2492</v>
      </c>
      <c r="J86" s="172">
        <v>1254</v>
      </c>
      <c r="K86" s="172">
        <v>1254</v>
      </c>
      <c r="L86" s="795"/>
      <c r="M86" s="795"/>
      <c r="N86" s="794">
        <f>SUM(K86:M86)</f>
        <v>1254</v>
      </c>
      <c r="O86" s="172" t="s">
        <v>1487</v>
      </c>
      <c r="P86" s="172">
        <v>1253</v>
      </c>
      <c r="Q86" s="323">
        <v>94</v>
      </c>
      <c r="R86" s="322">
        <v>18.159420289854999</v>
      </c>
      <c r="S86" s="547">
        <v>69.000000000000284</v>
      </c>
      <c r="T86" s="172">
        <v>80</v>
      </c>
      <c r="U86" s="172">
        <v>1</v>
      </c>
      <c r="V86" s="3"/>
    </row>
    <row r="87" spans="2:22" s="1" customFormat="1" x14ac:dyDescent="0.2">
      <c r="B87" s="42" t="s">
        <v>3491</v>
      </c>
      <c r="C87" s="42">
        <v>82</v>
      </c>
      <c r="D87" s="136">
        <v>106</v>
      </c>
      <c r="E87" s="428" t="s">
        <v>2676</v>
      </c>
      <c r="F87" s="431">
        <v>38773</v>
      </c>
      <c r="G87" s="428" t="s">
        <v>1225</v>
      </c>
      <c r="I87" s="395" t="s">
        <v>1487</v>
      </c>
      <c r="J87" s="172"/>
      <c r="K87" s="172"/>
      <c r="L87" s="172">
        <v>1253</v>
      </c>
      <c r="M87" s="172"/>
      <c r="N87" s="794">
        <f>SUM(L87:M87)</f>
        <v>1253</v>
      </c>
      <c r="O87" s="172" t="s">
        <v>1494</v>
      </c>
      <c r="P87" s="172">
        <v>1248</v>
      </c>
      <c r="Q87" s="323">
        <v>124</v>
      </c>
      <c r="R87" s="322">
        <v>20.8</v>
      </c>
      <c r="S87" s="547">
        <v>60</v>
      </c>
      <c r="T87" s="172">
        <v>27</v>
      </c>
      <c r="U87" s="172"/>
      <c r="V87" s="3"/>
    </row>
    <row r="88" spans="2:22" s="1" customFormat="1" x14ac:dyDescent="0.2">
      <c r="B88" s="42" t="s">
        <v>3471</v>
      </c>
      <c r="C88" s="42">
        <v>84</v>
      </c>
      <c r="D88" s="136" t="s">
        <v>3010</v>
      </c>
      <c r="E88" s="428" t="s">
        <v>2602</v>
      </c>
      <c r="F88" s="431">
        <v>28448</v>
      </c>
      <c r="G88" s="428" t="s">
        <v>1225</v>
      </c>
      <c r="I88" s="395" t="s">
        <v>1494</v>
      </c>
      <c r="J88" s="172"/>
      <c r="K88" s="172"/>
      <c r="L88" s="172">
        <v>1248</v>
      </c>
      <c r="M88" s="172"/>
      <c r="N88" s="794">
        <f>SUM(L88:M88)</f>
        <v>1248</v>
      </c>
      <c r="O88" s="42" t="s">
        <v>2493</v>
      </c>
      <c r="P88" s="42">
        <v>1238</v>
      </c>
      <c r="Q88" s="329" t="s">
        <v>3009</v>
      </c>
      <c r="R88" s="374">
        <v>23.81</v>
      </c>
      <c r="S88" s="792">
        <f>P88/R88</f>
        <v>51.994960100797989</v>
      </c>
      <c r="T88" s="333"/>
      <c r="U88" s="42"/>
      <c r="V88" s="284"/>
    </row>
    <row r="89" spans="2:22" s="1" customFormat="1" x14ac:dyDescent="0.2">
      <c r="B89" s="42" t="s">
        <v>3493</v>
      </c>
      <c r="C89" s="42">
        <v>84</v>
      </c>
      <c r="D89" s="136">
        <v>104</v>
      </c>
      <c r="E89" s="428" t="s">
        <v>2628</v>
      </c>
      <c r="F89" s="431">
        <v>38752</v>
      </c>
      <c r="G89" s="428" t="s">
        <v>1225</v>
      </c>
      <c r="I89" s="172" t="s">
        <v>2493</v>
      </c>
      <c r="J89" s="172">
        <v>1238</v>
      </c>
      <c r="K89" s="172">
        <v>1238</v>
      </c>
      <c r="L89" s="795"/>
      <c r="M89" s="795"/>
      <c r="N89" s="794">
        <f>SUM(K89:M89)</f>
        <v>1238</v>
      </c>
      <c r="O89" s="172" t="s">
        <v>1594</v>
      </c>
      <c r="P89" s="172">
        <v>1197</v>
      </c>
      <c r="Q89" s="330">
        <v>89</v>
      </c>
      <c r="R89" s="322">
        <v>19.306451612903</v>
      </c>
      <c r="S89" s="547">
        <v>62.000000000000725</v>
      </c>
      <c r="T89" s="172">
        <v>166</v>
      </c>
      <c r="U89" s="172">
        <v>2</v>
      </c>
      <c r="V89" s="3"/>
    </row>
    <row r="90" spans="2:22" s="1" customFormat="1" x14ac:dyDescent="0.2">
      <c r="B90" s="42" t="s">
        <v>1806</v>
      </c>
      <c r="C90" s="42">
        <v>86</v>
      </c>
      <c r="D90" s="136">
        <v>103</v>
      </c>
      <c r="E90" s="428" t="s">
        <v>2602</v>
      </c>
      <c r="F90" s="432">
        <v>24878</v>
      </c>
      <c r="G90" s="436" t="s">
        <v>1225</v>
      </c>
      <c r="I90" s="395" t="s">
        <v>1594</v>
      </c>
      <c r="J90" s="172"/>
      <c r="K90" s="172"/>
      <c r="L90" s="172">
        <v>1197</v>
      </c>
      <c r="M90" s="172"/>
      <c r="N90" s="794">
        <f>SUM(L90:M90)</f>
        <v>1197</v>
      </c>
      <c r="O90" s="172" t="s">
        <v>1627</v>
      </c>
      <c r="P90" s="172">
        <v>1182</v>
      </c>
      <c r="Q90" s="330">
        <v>64.099999999999994</v>
      </c>
      <c r="R90" s="322">
        <v>22.730769230768999</v>
      </c>
      <c r="S90" s="547">
        <v>52.000000000000533</v>
      </c>
      <c r="T90" s="172">
        <v>144</v>
      </c>
      <c r="U90" s="172">
        <v>14</v>
      </c>
      <c r="V90" s="3"/>
    </row>
    <row r="91" spans="2:22" s="1" customFormat="1" x14ac:dyDescent="0.2">
      <c r="B91" s="42" t="s">
        <v>3463</v>
      </c>
      <c r="C91" s="42">
        <v>87</v>
      </c>
      <c r="D91" s="136" t="s">
        <v>3464</v>
      </c>
      <c r="E91" s="428" t="s">
        <v>3465</v>
      </c>
      <c r="F91" s="434">
        <v>25508</v>
      </c>
      <c r="G91" s="435" t="s">
        <v>1225</v>
      </c>
      <c r="I91" s="172" t="s">
        <v>2495</v>
      </c>
      <c r="J91" s="172">
        <v>1182</v>
      </c>
      <c r="K91" s="172">
        <v>1182</v>
      </c>
      <c r="L91" s="795"/>
      <c r="M91" s="795"/>
      <c r="N91" s="794">
        <f>SUM(K91:M91)</f>
        <v>1182</v>
      </c>
      <c r="O91" s="42" t="s">
        <v>2495</v>
      </c>
      <c r="P91" s="42">
        <v>1182</v>
      </c>
      <c r="Q91" s="327" t="s">
        <v>3010</v>
      </c>
      <c r="R91" s="374">
        <v>15.55</v>
      </c>
      <c r="S91" s="792">
        <f>P91/R91</f>
        <v>76.012861736334401</v>
      </c>
      <c r="T91" s="333"/>
      <c r="U91" s="42"/>
    </row>
    <row r="92" spans="2:22" s="1" customFormat="1" x14ac:dyDescent="0.2">
      <c r="B92" s="42" t="s">
        <v>3495</v>
      </c>
      <c r="C92" s="42">
        <v>87</v>
      </c>
      <c r="D92" s="136">
        <v>102</v>
      </c>
      <c r="E92" s="428" t="s">
        <v>2602</v>
      </c>
      <c r="F92" s="431">
        <v>39053</v>
      </c>
      <c r="G92" s="428" t="s">
        <v>1225</v>
      </c>
      <c r="I92" s="395" t="s">
        <v>1627</v>
      </c>
      <c r="J92" s="172"/>
      <c r="K92" s="172"/>
      <c r="L92" s="172">
        <v>1182</v>
      </c>
      <c r="M92" s="172"/>
      <c r="N92" s="794">
        <f t="shared" ref="N92:N96" si="4">SUM(L92:M92)</f>
        <v>1182</v>
      </c>
      <c r="O92" s="172" t="s">
        <v>1629</v>
      </c>
      <c r="P92" s="172">
        <v>1181</v>
      </c>
      <c r="Q92" s="323">
        <v>120</v>
      </c>
      <c r="R92" s="322">
        <v>33.742857142856998</v>
      </c>
      <c r="S92" s="547">
        <v>35.000000000000149</v>
      </c>
      <c r="T92" s="172">
        <v>132</v>
      </c>
      <c r="U92" s="172">
        <v>12</v>
      </c>
      <c r="V92" s="3"/>
    </row>
    <row r="93" spans="2:22" s="1" customFormat="1" x14ac:dyDescent="0.2">
      <c r="B93" s="42" t="s">
        <v>3492</v>
      </c>
      <c r="C93" s="42">
        <v>88</v>
      </c>
      <c r="D93" s="136" t="s">
        <v>2995</v>
      </c>
      <c r="E93" s="428" t="s">
        <v>2676</v>
      </c>
      <c r="F93" s="431">
        <v>38026</v>
      </c>
      <c r="G93" s="428" t="s">
        <v>1225</v>
      </c>
      <c r="I93" s="172" t="s">
        <v>1629</v>
      </c>
      <c r="J93" s="172"/>
      <c r="K93" s="172"/>
      <c r="L93" s="172">
        <v>1181</v>
      </c>
      <c r="M93" s="172"/>
      <c r="N93" s="794">
        <f t="shared" si="4"/>
        <v>1181</v>
      </c>
      <c r="O93" s="172" t="s">
        <v>1472</v>
      </c>
      <c r="P93" s="172">
        <v>1172</v>
      </c>
      <c r="Q93" s="323">
        <v>51</v>
      </c>
      <c r="R93" s="322">
        <v>12.87912087912</v>
      </c>
      <c r="S93" s="547">
        <v>91.00000000000621</v>
      </c>
      <c r="T93" s="172">
        <v>69</v>
      </c>
      <c r="U93" s="172"/>
      <c r="V93" s="3"/>
    </row>
    <row r="94" spans="2:22" s="1" customFormat="1" x14ac:dyDescent="0.2">
      <c r="B94" s="42" t="s">
        <v>3462</v>
      </c>
      <c r="C94" s="42">
        <v>89</v>
      </c>
      <c r="D94" s="136" t="s">
        <v>2996</v>
      </c>
      <c r="E94" s="428" t="s">
        <v>171</v>
      </c>
      <c r="F94" s="434">
        <v>25186</v>
      </c>
      <c r="G94" s="428" t="s">
        <v>1225</v>
      </c>
      <c r="I94" s="172" t="s">
        <v>1472</v>
      </c>
      <c r="J94" s="172"/>
      <c r="K94" s="172"/>
      <c r="L94" s="172">
        <v>1172</v>
      </c>
      <c r="M94" s="172"/>
      <c r="N94" s="794">
        <f t="shared" si="4"/>
        <v>1172</v>
      </c>
      <c r="O94" s="172" t="s">
        <v>1516</v>
      </c>
      <c r="P94" s="172">
        <v>1149</v>
      </c>
      <c r="Q94" s="323">
        <v>89</v>
      </c>
      <c r="R94" s="322">
        <v>20.157894736842</v>
      </c>
      <c r="S94" s="547">
        <v>57.000000000000298</v>
      </c>
      <c r="T94" s="172">
        <v>65</v>
      </c>
      <c r="U94" s="172">
        <v>19</v>
      </c>
      <c r="V94" s="3"/>
    </row>
    <row r="95" spans="2:22" s="1" customFormat="1" x14ac:dyDescent="0.2">
      <c r="B95" s="42" t="s">
        <v>3480</v>
      </c>
      <c r="C95" s="42">
        <v>91</v>
      </c>
      <c r="D95" s="136">
        <v>101</v>
      </c>
      <c r="E95" s="428" t="s">
        <v>3481</v>
      </c>
      <c r="F95" s="431">
        <v>29925</v>
      </c>
      <c r="G95" s="428" t="s">
        <v>1225</v>
      </c>
      <c r="I95" s="172" t="s">
        <v>1516</v>
      </c>
      <c r="J95" s="172"/>
      <c r="K95" s="172"/>
      <c r="L95" s="172">
        <v>1149</v>
      </c>
      <c r="M95" s="172"/>
      <c r="N95" s="794">
        <f t="shared" si="4"/>
        <v>1149</v>
      </c>
      <c r="O95" s="172" t="s">
        <v>1501</v>
      </c>
      <c r="P95" s="172">
        <v>1148</v>
      </c>
      <c r="Q95" s="323">
        <v>97</v>
      </c>
      <c r="R95" s="322">
        <v>17.9375</v>
      </c>
      <c r="S95" s="547">
        <v>64</v>
      </c>
      <c r="T95" s="172">
        <v>73</v>
      </c>
      <c r="U95" s="172">
        <v>15</v>
      </c>
      <c r="V95" s="3"/>
    </row>
    <row r="96" spans="2:22" s="1" customFormat="1" x14ac:dyDescent="0.2">
      <c r="B96" s="23" t="s">
        <v>3460</v>
      </c>
      <c r="C96" s="42">
        <v>91</v>
      </c>
      <c r="D96" s="136">
        <v>100</v>
      </c>
      <c r="E96" s="428" t="s">
        <v>2544</v>
      </c>
      <c r="F96" s="437">
        <v>23809</v>
      </c>
      <c r="G96" s="433" t="s">
        <v>1225</v>
      </c>
      <c r="I96" s="172" t="s">
        <v>1501</v>
      </c>
      <c r="J96" s="172"/>
      <c r="K96" s="172"/>
      <c r="L96" s="172">
        <v>1148</v>
      </c>
      <c r="M96" s="172"/>
      <c r="N96" s="794">
        <f t="shared" si="4"/>
        <v>1148</v>
      </c>
      <c r="O96" s="42" t="s">
        <v>2496</v>
      </c>
      <c r="P96" s="42">
        <v>1109</v>
      </c>
      <c r="Q96" s="42">
        <v>74</v>
      </c>
      <c r="R96" s="374">
        <v>19.8</v>
      </c>
      <c r="S96" s="792">
        <f>P96/R96</f>
        <v>56.01010101010101</v>
      </c>
      <c r="T96" s="333"/>
      <c r="U96" s="42"/>
      <c r="V96" s="284"/>
    </row>
    <row r="97" spans="2:24" s="1" customFormat="1" x14ac:dyDescent="0.2">
      <c r="B97" s="42" t="s">
        <v>3478</v>
      </c>
      <c r="C97" s="42">
        <v>91</v>
      </c>
      <c r="D97" s="136">
        <v>100</v>
      </c>
      <c r="E97" s="428" t="s">
        <v>3479</v>
      </c>
      <c r="F97" s="431">
        <v>29610</v>
      </c>
      <c r="G97" s="428" t="s">
        <v>1225</v>
      </c>
      <c r="I97" s="172" t="s">
        <v>2496</v>
      </c>
      <c r="J97" s="172">
        <v>1109</v>
      </c>
      <c r="K97" s="172">
        <v>1109</v>
      </c>
      <c r="L97" s="795"/>
      <c r="M97" s="795"/>
      <c r="N97" s="794">
        <f>SUM(K97:M97)</f>
        <v>1109</v>
      </c>
      <c r="O97" s="172" t="s">
        <v>1535</v>
      </c>
      <c r="P97" s="172">
        <v>1108</v>
      </c>
      <c r="Q97" s="323">
        <v>154</v>
      </c>
      <c r="R97" s="322">
        <v>44.32</v>
      </c>
      <c r="S97" s="547">
        <v>25</v>
      </c>
      <c r="T97" s="172"/>
      <c r="U97" s="172"/>
      <c r="V97" s="3"/>
    </row>
    <row r="98" spans="2:24" s="1" customFormat="1" x14ac:dyDescent="0.2">
      <c r="B98"/>
      <c r="C98"/>
      <c r="D98" s="196"/>
      <c r="E98"/>
      <c r="F98"/>
      <c r="I98" s="395" t="s">
        <v>1535</v>
      </c>
      <c r="J98" s="172"/>
      <c r="K98" s="172"/>
      <c r="L98" s="172">
        <v>1108</v>
      </c>
      <c r="M98" s="172"/>
      <c r="N98" s="794">
        <f>SUM(L98:M98)</f>
        <v>1108</v>
      </c>
      <c r="O98" s="172" t="s">
        <v>2027</v>
      </c>
      <c r="P98" s="172">
        <v>1106</v>
      </c>
      <c r="Q98" s="323">
        <v>64</v>
      </c>
      <c r="R98" s="322">
        <v>19.068965517241381</v>
      </c>
      <c r="S98" s="547">
        <v>58</v>
      </c>
      <c r="T98" s="172"/>
      <c r="U98" s="172"/>
      <c r="V98" s="3">
        <v>2</v>
      </c>
    </row>
    <row r="99" spans="2:24" s="1" customFormat="1" x14ac:dyDescent="0.2">
      <c r="B99"/>
      <c r="C99"/>
      <c r="D99" s="196"/>
      <c r="E99"/>
      <c r="F99"/>
      <c r="I99" s="172" t="s">
        <v>2499</v>
      </c>
      <c r="J99" s="172">
        <v>1019</v>
      </c>
      <c r="K99" s="172">
        <v>1019</v>
      </c>
      <c r="L99" s="795"/>
      <c r="M99" s="795">
        <v>87</v>
      </c>
      <c r="N99" s="794">
        <f>SUM(K99:M99)</f>
        <v>1106</v>
      </c>
      <c r="O99" s="42" t="s">
        <v>2497</v>
      </c>
      <c r="P99" s="42">
        <v>1093</v>
      </c>
      <c r="Q99" s="327" t="s">
        <v>3011</v>
      </c>
      <c r="R99" s="374">
        <v>29.54</v>
      </c>
      <c r="S99" s="792">
        <f>P99/R99</f>
        <v>37.000677048070415</v>
      </c>
      <c r="T99" s="333"/>
      <c r="U99" s="42"/>
      <c r="V99" s="284"/>
    </row>
    <row r="100" spans="2:24" s="1" customFormat="1" x14ac:dyDescent="0.2">
      <c r="D100" s="196"/>
      <c r="I100" s="172" t="s">
        <v>2497</v>
      </c>
      <c r="J100" s="172">
        <v>1093</v>
      </c>
      <c r="K100" s="172">
        <v>1093</v>
      </c>
      <c r="L100" s="795"/>
      <c r="M100" s="795"/>
      <c r="N100" s="794">
        <f>SUM(K100:M100)</f>
        <v>1093</v>
      </c>
      <c r="O100" s="172" t="s">
        <v>1563</v>
      </c>
      <c r="P100" s="172">
        <v>1084</v>
      </c>
      <c r="Q100" s="323">
        <v>107</v>
      </c>
      <c r="R100" s="322">
        <v>21.254901960784</v>
      </c>
      <c r="S100" s="547">
        <v>51.000000000000753</v>
      </c>
      <c r="T100" s="172">
        <v>94</v>
      </c>
      <c r="U100" s="172">
        <v>15</v>
      </c>
      <c r="V100" s="3"/>
    </row>
    <row r="101" spans="2:24" s="1" customFormat="1" x14ac:dyDescent="0.2">
      <c r="D101" s="196"/>
      <c r="I101" s="172" t="s">
        <v>1563</v>
      </c>
      <c r="J101" s="172"/>
      <c r="K101" s="172"/>
      <c r="L101" s="172">
        <v>1084</v>
      </c>
      <c r="M101" s="172"/>
      <c r="N101" s="794">
        <f>SUM(L101:M101)</f>
        <v>1084</v>
      </c>
      <c r="O101" s="42" t="s">
        <v>2498</v>
      </c>
      <c r="P101" s="42">
        <v>1062</v>
      </c>
      <c r="Q101" s="42">
        <v>100</v>
      </c>
      <c r="R101" s="374">
        <v>27.33</v>
      </c>
      <c r="S101" s="792">
        <f>P101/R101</f>
        <v>38.858397365532383</v>
      </c>
      <c r="T101" s="333"/>
      <c r="U101" s="42"/>
      <c r="V101" s="284"/>
    </row>
    <row r="102" spans="2:24" s="1" customFormat="1" x14ac:dyDescent="0.2">
      <c r="D102" s="196"/>
      <c r="I102" s="172" t="s">
        <v>2498</v>
      </c>
      <c r="J102" s="172">
        <v>1062</v>
      </c>
      <c r="K102" s="172">
        <v>1062</v>
      </c>
      <c r="L102" s="795"/>
      <c r="M102" s="795"/>
      <c r="N102" s="794">
        <f>SUM(K102:M102)</f>
        <v>1062</v>
      </c>
      <c r="O102" s="172" t="s">
        <v>1513</v>
      </c>
      <c r="P102" s="172">
        <v>1047</v>
      </c>
      <c r="Q102" s="323">
        <v>72.099999999999994</v>
      </c>
      <c r="R102" s="322">
        <v>15.173913043478001</v>
      </c>
      <c r="S102" s="547">
        <v>69.00000000000118</v>
      </c>
      <c r="T102" s="172">
        <v>83</v>
      </c>
      <c r="U102" s="172">
        <v>11</v>
      </c>
      <c r="V102" s="3"/>
    </row>
    <row r="103" spans="2:24" s="1" customFormat="1" x14ac:dyDescent="0.2">
      <c r="D103" s="196"/>
      <c r="G103"/>
      <c r="I103" s="395" t="s">
        <v>1513</v>
      </c>
      <c r="J103" s="172"/>
      <c r="K103" s="172"/>
      <c r="L103" s="172">
        <v>1047</v>
      </c>
      <c r="M103" s="172"/>
      <c r="N103" s="794">
        <f>SUM(L103:M103)</f>
        <v>1047</v>
      </c>
      <c r="O103" s="42" t="s">
        <v>2500</v>
      </c>
      <c r="P103" s="42">
        <v>1002</v>
      </c>
      <c r="Q103" s="327" t="s">
        <v>2558</v>
      </c>
      <c r="R103" s="374">
        <v>32.32</v>
      </c>
      <c r="S103" s="792">
        <f>P103/R103</f>
        <v>31.002475247524753</v>
      </c>
      <c r="T103" s="333"/>
      <c r="U103" s="42"/>
      <c r="V103" s="284"/>
    </row>
    <row r="104" spans="2:24" s="1" customFormat="1" x14ac:dyDescent="0.2">
      <c r="D104" s="196"/>
      <c r="G104"/>
      <c r="I104" s="172" t="s">
        <v>2500</v>
      </c>
      <c r="J104" s="172">
        <v>1002</v>
      </c>
      <c r="K104" s="172">
        <v>1002</v>
      </c>
      <c r="L104" s="795"/>
      <c r="M104" s="795"/>
      <c r="N104" s="794">
        <f>SUM(K104:M104)</f>
        <v>1002</v>
      </c>
      <c r="O104" s="172" t="s">
        <v>1597</v>
      </c>
      <c r="P104" s="172">
        <v>1002</v>
      </c>
      <c r="Q104" s="172">
        <v>60</v>
      </c>
      <c r="R104" s="322">
        <v>20.875</v>
      </c>
      <c r="S104" s="547">
        <v>48</v>
      </c>
      <c r="T104" s="172">
        <v>127</v>
      </c>
      <c r="U104" s="172">
        <v>11</v>
      </c>
      <c r="V104" s="3"/>
    </row>
    <row r="105" spans="2:24" s="1" customFormat="1" x14ac:dyDescent="0.2">
      <c r="D105" s="196"/>
      <c r="G105"/>
      <c r="I105" s="395" t="s">
        <v>1597</v>
      </c>
      <c r="J105" s="172"/>
      <c r="K105" s="172"/>
      <c r="L105" s="172">
        <v>1002</v>
      </c>
      <c r="M105" s="172"/>
      <c r="N105" s="794">
        <f>SUM(L105:M105)</f>
        <v>1002</v>
      </c>
      <c r="O105" s="172" t="s">
        <v>1482</v>
      </c>
      <c r="P105" s="172">
        <v>794</v>
      </c>
      <c r="Q105" s="172">
        <v>60</v>
      </c>
      <c r="R105" s="322">
        <v>9.9249999999992262</v>
      </c>
      <c r="S105" s="172">
        <v>80.000000000006239</v>
      </c>
      <c r="T105" s="172">
        <v>60</v>
      </c>
      <c r="U105" s="172">
        <v>2</v>
      </c>
      <c r="V105" s="3">
        <v>2</v>
      </c>
    </row>
    <row r="106" spans="2:24" s="1" customFormat="1" x14ac:dyDescent="0.2">
      <c r="D106" s="196"/>
      <c r="G106"/>
      <c r="I106"/>
      <c r="J106"/>
      <c r="K106"/>
      <c r="L106"/>
      <c r="M106"/>
      <c r="N106"/>
      <c r="O106" s="172" t="s">
        <v>1780</v>
      </c>
      <c r="P106" s="172">
        <v>395</v>
      </c>
      <c r="Q106" s="172">
        <v>27</v>
      </c>
      <c r="R106" s="322">
        <f>P106/S106</f>
        <v>15.192307692307692</v>
      </c>
      <c r="S106" s="323">
        <v>26</v>
      </c>
      <c r="T106" s="172">
        <v>20</v>
      </c>
      <c r="U106" s="172">
        <v>2</v>
      </c>
      <c r="V106" s="3">
        <v>2</v>
      </c>
    </row>
    <row r="107" spans="2:24" s="1" customFormat="1" x14ac:dyDescent="0.2">
      <c r="D107" s="196"/>
      <c r="G107"/>
      <c r="I107"/>
      <c r="J107"/>
      <c r="K107"/>
      <c r="L107"/>
      <c r="M107"/>
      <c r="N107"/>
      <c r="O107" s="172" t="s">
        <v>1560</v>
      </c>
      <c r="P107" s="172">
        <v>239</v>
      </c>
      <c r="Q107" s="172">
        <v>27.1</v>
      </c>
      <c r="R107" s="322">
        <v>6.2894736842101215</v>
      </c>
      <c r="S107" s="172">
        <v>38.000000000002444</v>
      </c>
      <c r="T107" s="172">
        <v>12</v>
      </c>
      <c r="U107" s="172">
        <v>6</v>
      </c>
      <c r="V107" s="3">
        <v>2</v>
      </c>
    </row>
    <row r="108" spans="2:24" s="1" customFormat="1" x14ac:dyDescent="0.2">
      <c r="D108" s="196"/>
      <c r="G108"/>
      <c r="I108"/>
      <c r="J108"/>
      <c r="K108"/>
      <c r="L108"/>
      <c r="M108"/>
      <c r="N108"/>
      <c r="O108" s="284"/>
      <c r="P108" s="284"/>
      <c r="Q108" s="284"/>
      <c r="R108" s="193"/>
      <c r="S108" s="193"/>
      <c r="T108" s="194"/>
      <c r="U108" s="284"/>
      <c r="V108" s="284"/>
    </row>
    <row r="109" spans="2:24" s="1" customFormat="1" x14ac:dyDescent="0.2">
      <c r="D109" s="196"/>
      <c r="G109"/>
      <c r="I109"/>
      <c r="J109"/>
      <c r="K109"/>
      <c r="L109"/>
      <c r="M109"/>
      <c r="N109"/>
      <c r="O109" s="460"/>
      <c r="P109" s="460"/>
      <c r="Q109" s="460"/>
      <c r="R109" s="460"/>
      <c r="S109" s="460"/>
      <c r="T109" s="460"/>
      <c r="U109" s="460"/>
      <c r="V109" s="460"/>
      <c r="W109" s="460"/>
      <c r="X109" s="460"/>
    </row>
    <row r="110" spans="2:24" s="1" customFormat="1" x14ac:dyDescent="0.2">
      <c r="D110" s="196"/>
      <c r="G110"/>
      <c r="I110"/>
      <c r="J110"/>
      <c r="K110"/>
      <c r="L110"/>
      <c r="M110"/>
      <c r="N110"/>
      <c r="O110" s="460"/>
      <c r="P110" s="460"/>
      <c r="Q110" s="460"/>
      <c r="R110" s="460"/>
      <c r="S110" s="460"/>
      <c r="T110" s="460"/>
      <c r="U110" s="460"/>
      <c r="V110" s="460"/>
      <c r="W110" s="460"/>
      <c r="X110" s="460"/>
    </row>
    <row r="111" spans="2:24" s="1" customFormat="1" x14ac:dyDescent="0.2">
      <c r="D111" s="196"/>
      <c r="G111"/>
      <c r="I111"/>
      <c r="J111"/>
      <c r="K111"/>
      <c r="L111"/>
      <c r="M111"/>
      <c r="N111"/>
      <c r="O111" s="460"/>
      <c r="P111" s="460"/>
      <c r="Q111" s="460"/>
      <c r="R111" s="460"/>
      <c r="S111" s="460"/>
      <c r="T111" s="460"/>
      <c r="U111" s="460"/>
      <c r="V111" s="460"/>
      <c r="W111" s="460"/>
      <c r="X111" s="460"/>
    </row>
    <row r="112" spans="2:24" x14ac:dyDescent="0.2">
      <c r="B112" s="1"/>
      <c r="C112" s="1"/>
      <c r="E112" s="1"/>
      <c r="F112" s="1"/>
      <c r="O112" s="460"/>
      <c r="P112" s="460"/>
      <c r="Q112" s="460"/>
      <c r="R112" s="460"/>
      <c r="S112" s="460"/>
      <c r="T112" s="460"/>
      <c r="U112" s="460"/>
      <c r="V112" s="460"/>
      <c r="W112" s="460"/>
      <c r="X112" s="460"/>
    </row>
    <row r="113" spans="2:24" x14ac:dyDescent="0.2">
      <c r="B113" s="1"/>
      <c r="C113" s="1"/>
      <c r="E113" s="1"/>
      <c r="F113" s="1"/>
      <c r="O113" s="460"/>
      <c r="P113" s="460"/>
      <c r="Q113" s="460"/>
      <c r="R113" s="460"/>
      <c r="S113" s="460"/>
      <c r="T113" s="460"/>
      <c r="U113" s="460"/>
      <c r="V113" s="460"/>
      <c r="W113" s="460"/>
      <c r="X113" s="460"/>
    </row>
    <row r="114" spans="2:24" x14ac:dyDescent="0.2">
      <c r="B114" s="1"/>
      <c r="C114" s="1"/>
      <c r="E114" s="1"/>
      <c r="F114" s="1"/>
      <c r="O114" s="460"/>
      <c r="P114" s="460"/>
      <c r="Q114" s="460"/>
      <c r="R114" s="460"/>
      <c r="S114" s="460"/>
      <c r="T114" s="460"/>
      <c r="U114" s="460"/>
      <c r="V114" s="460"/>
      <c r="W114" s="460"/>
      <c r="X114" s="460"/>
    </row>
    <row r="115" spans="2:24" x14ac:dyDescent="0.2">
      <c r="B115" s="1"/>
      <c r="C115" s="1"/>
      <c r="E115" s="1"/>
      <c r="F115" s="1"/>
      <c r="O115" s="460"/>
      <c r="P115" s="460"/>
      <c r="Q115" s="460"/>
      <c r="R115" s="460"/>
      <c r="S115" s="460"/>
      <c r="T115" s="460"/>
      <c r="U115" s="460"/>
      <c r="V115" s="460"/>
      <c r="W115" s="460"/>
      <c r="X115" s="460"/>
    </row>
    <row r="116" spans="2:24" x14ac:dyDescent="0.2">
      <c r="B116" s="1"/>
      <c r="C116" s="1"/>
      <c r="E116" s="1"/>
      <c r="F116" s="1"/>
      <c r="O116" s="460"/>
      <c r="P116" s="460"/>
      <c r="Q116" s="460"/>
      <c r="R116" s="460"/>
      <c r="S116" s="460"/>
      <c r="T116" s="460"/>
      <c r="U116" s="460"/>
      <c r="V116" s="460"/>
      <c r="W116" s="460"/>
      <c r="X116" s="460"/>
    </row>
    <row r="117" spans="2:24" x14ac:dyDescent="0.2">
      <c r="B117" s="1"/>
      <c r="C117" s="1"/>
      <c r="E117" s="1"/>
      <c r="F117" s="1"/>
      <c r="O117" s="460"/>
      <c r="P117" s="460"/>
      <c r="Q117" s="460"/>
      <c r="R117" s="460"/>
      <c r="S117" s="460"/>
      <c r="T117" s="460"/>
      <c r="U117" s="460"/>
      <c r="V117" s="460"/>
      <c r="W117" s="460"/>
      <c r="X117" s="460"/>
    </row>
    <row r="118" spans="2:24" x14ac:dyDescent="0.2">
      <c r="B118" s="1"/>
      <c r="C118" s="1"/>
      <c r="E118" s="1"/>
      <c r="F118" s="1"/>
    </row>
    <row r="119" spans="2:24" x14ac:dyDescent="0.2">
      <c r="B119" s="1"/>
      <c r="C119" s="1"/>
      <c r="E119" s="1"/>
      <c r="F119" s="1"/>
    </row>
    <row r="120" spans="2:24" x14ac:dyDescent="0.2">
      <c r="B120" s="1"/>
      <c r="C120" s="1"/>
      <c r="E120" s="1"/>
      <c r="F120" s="1"/>
    </row>
    <row r="121" spans="2:24" x14ac:dyDescent="0.2">
      <c r="B121" s="1"/>
      <c r="C121" s="1"/>
      <c r="E121" s="1"/>
      <c r="F121" s="1"/>
    </row>
    <row r="122" spans="2:24" x14ac:dyDescent="0.2">
      <c r="B122" s="1"/>
      <c r="C122" s="1"/>
      <c r="E122" s="1"/>
      <c r="F122" s="1"/>
    </row>
    <row r="123" spans="2:24" x14ac:dyDescent="0.2">
      <c r="B123" s="1"/>
      <c r="C123" s="1"/>
      <c r="E123" s="1"/>
      <c r="F123" s="1"/>
    </row>
    <row r="124" spans="2:24" x14ac:dyDescent="0.2">
      <c r="B124" s="1"/>
      <c r="C124" s="1"/>
      <c r="E124" s="1"/>
      <c r="F124" s="1"/>
    </row>
    <row r="125" spans="2:24" x14ac:dyDescent="0.2">
      <c r="B125" s="1"/>
      <c r="C125" s="1"/>
      <c r="E125" s="1"/>
      <c r="F125" s="1"/>
    </row>
  </sheetData>
  <sortState ref="B3:G97">
    <sortCondition ref="C3:C97"/>
  </sortState>
  <mergeCells count="2">
    <mergeCell ref="B1:D1"/>
    <mergeCell ref="O1:U1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12"/>
  <sheetViews>
    <sheetView topLeftCell="F52" workbookViewId="0">
      <selection activeCell="K9" sqref="K9"/>
    </sheetView>
  </sheetViews>
  <sheetFormatPr defaultRowHeight="12.75" x14ac:dyDescent="0.2"/>
  <cols>
    <col min="1" max="1" width="29.140625" customWidth="1"/>
    <col min="2" max="2" width="11.85546875" customWidth="1"/>
    <col min="4" max="4" width="9.140625" customWidth="1"/>
    <col min="8" max="8" width="13" customWidth="1"/>
    <col min="11" max="11" width="16.7109375" customWidth="1"/>
    <col min="12" max="12" width="11" customWidth="1"/>
    <col min="20" max="20" width="17" customWidth="1"/>
  </cols>
  <sheetData>
    <row r="1" spans="1:27" s="284" customFormat="1" ht="23.25" x14ac:dyDescent="0.35">
      <c r="A1" s="308" t="s">
        <v>2991</v>
      </c>
      <c r="T1" s="284" t="s">
        <v>2688</v>
      </c>
      <c r="U1" s="284" t="s">
        <v>2992</v>
      </c>
      <c r="V1" s="284" t="s">
        <v>2993</v>
      </c>
      <c r="W1" s="284" t="s">
        <v>2956</v>
      </c>
      <c r="X1" s="284" t="s">
        <v>2569</v>
      </c>
      <c r="Y1" s="284" t="s">
        <v>2880</v>
      </c>
      <c r="Z1" s="284" t="s">
        <v>2881</v>
      </c>
      <c r="AA1" s="284" t="s">
        <v>2998</v>
      </c>
    </row>
    <row r="2" spans="1:27" x14ac:dyDescent="0.2">
      <c r="A2" s="58" t="s">
        <v>2688</v>
      </c>
      <c r="B2" s="58" t="s">
        <v>2992</v>
      </c>
      <c r="C2" s="306" t="s">
        <v>2993</v>
      </c>
      <c r="D2" s="307" t="s">
        <v>2956</v>
      </c>
      <c r="E2" s="58" t="s">
        <v>2569</v>
      </c>
      <c r="F2" s="58" t="s">
        <v>2880</v>
      </c>
      <c r="G2" s="58" t="s">
        <v>2881</v>
      </c>
      <c r="H2" t="s">
        <v>2998</v>
      </c>
      <c r="K2" t="s">
        <v>2688</v>
      </c>
      <c r="L2" t="s">
        <v>2992</v>
      </c>
      <c r="M2" t="s">
        <v>2993</v>
      </c>
      <c r="N2" t="s">
        <v>2956</v>
      </c>
      <c r="O2" t="s">
        <v>2569</v>
      </c>
      <c r="P2" t="s">
        <v>2880</v>
      </c>
      <c r="Q2" t="s">
        <v>2881</v>
      </c>
      <c r="R2" t="s">
        <v>2998</v>
      </c>
      <c r="T2" s="25" t="s">
        <v>1703</v>
      </c>
      <c r="U2" s="27">
        <v>265</v>
      </c>
      <c r="V2" s="309">
        <v>45</v>
      </c>
      <c r="W2" s="310">
        <v>16.5625</v>
      </c>
      <c r="X2" s="27">
        <f>U2/W2</f>
        <v>16</v>
      </c>
      <c r="Y2" s="27">
        <v>30</v>
      </c>
      <c r="Z2" s="27">
        <v>6</v>
      </c>
      <c r="AA2" s="27">
        <v>1</v>
      </c>
    </row>
    <row r="3" spans="1:27" x14ac:dyDescent="0.2">
      <c r="A3" s="312" t="s">
        <v>1467</v>
      </c>
      <c r="B3" s="312">
        <v>11630</v>
      </c>
      <c r="C3" s="312">
        <v>238</v>
      </c>
      <c r="D3" s="314">
        <v>72.236024844720504</v>
      </c>
      <c r="E3" s="313">
        <v>161</v>
      </c>
      <c r="F3" s="312">
        <v>1095</v>
      </c>
      <c r="G3" s="312">
        <v>174</v>
      </c>
      <c r="H3" s="312">
        <v>2</v>
      </c>
      <c r="K3" t="s">
        <v>1703</v>
      </c>
      <c r="L3">
        <v>265</v>
      </c>
      <c r="M3" s="197">
        <v>45</v>
      </c>
      <c r="N3" s="133">
        <v>16.5625</v>
      </c>
      <c r="O3">
        <v>16</v>
      </c>
      <c r="P3">
        <v>30</v>
      </c>
      <c r="Q3">
        <v>6</v>
      </c>
      <c r="R3">
        <v>1</v>
      </c>
      <c r="T3" s="25" t="s">
        <v>1703</v>
      </c>
      <c r="U3" s="27">
        <v>255</v>
      </c>
      <c r="V3" s="309">
        <v>41.1</v>
      </c>
      <c r="W3" s="310">
        <v>15.9375</v>
      </c>
      <c r="X3" s="27">
        <f>U3/W3</f>
        <v>16</v>
      </c>
      <c r="Y3" s="27">
        <v>3</v>
      </c>
      <c r="Z3" s="27">
        <v>2</v>
      </c>
      <c r="AA3" s="27">
        <v>1</v>
      </c>
    </row>
    <row r="4" spans="1:27" x14ac:dyDescent="0.2">
      <c r="A4" s="312" t="s">
        <v>1667</v>
      </c>
      <c r="B4" s="312">
        <v>9851</v>
      </c>
      <c r="C4" s="312">
        <v>216</v>
      </c>
      <c r="D4" s="314">
        <v>32.723151091159274</v>
      </c>
      <c r="E4" s="313">
        <v>301.04069050554909</v>
      </c>
      <c r="F4" s="312">
        <v>57</v>
      </c>
      <c r="G4" s="312">
        <v>23</v>
      </c>
      <c r="H4" s="312">
        <v>2</v>
      </c>
      <c r="K4" t="s">
        <v>1703</v>
      </c>
      <c r="L4">
        <v>255</v>
      </c>
      <c r="M4" s="197">
        <v>41.1</v>
      </c>
      <c r="N4" s="133">
        <v>15.9375</v>
      </c>
      <c r="O4">
        <v>16</v>
      </c>
      <c r="P4">
        <v>3</v>
      </c>
      <c r="Q4">
        <v>2</v>
      </c>
      <c r="R4">
        <v>1</v>
      </c>
      <c r="T4" s="25" t="s">
        <v>1703</v>
      </c>
      <c r="U4" s="27">
        <v>1405</v>
      </c>
      <c r="V4" s="309">
        <v>116</v>
      </c>
      <c r="W4" s="310">
        <v>26.01</v>
      </c>
      <c r="X4" s="309">
        <f>U4/W4</f>
        <v>54.017685505574775</v>
      </c>
      <c r="Y4" s="27"/>
      <c r="Z4" s="27"/>
      <c r="AA4" s="27">
        <v>1</v>
      </c>
    </row>
    <row r="5" spans="1:27" x14ac:dyDescent="0.2">
      <c r="A5" s="312" t="s">
        <v>1497</v>
      </c>
      <c r="B5" s="312">
        <v>4802</v>
      </c>
      <c r="C5" s="312">
        <v>179</v>
      </c>
      <c r="D5" s="312">
        <v>34.299999999999997</v>
      </c>
      <c r="E5" s="312">
        <f>B5/D5</f>
        <v>140</v>
      </c>
      <c r="F5" s="312">
        <v>437</v>
      </c>
      <c r="G5" s="312">
        <v>90</v>
      </c>
      <c r="H5" s="312">
        <v>2</v>
      </c>
      <c r="K5" t="s">
        <v>1703</v>
      </c>
      <c r="L5">
        <v>1405</v>
      </c>
      <c r="M5" s="197">
        <v>116</v>
      </c>
      <c r="N5" s="133">
        <v>26.01</v>
      </c>
      <c r="O5" s="197">
        <v>54.017685505574775</v>
      </c>
      <c r="R5">
        <v>1</v>
      </c>
      <c r="T5" s="311" t="s">
        <v>1703</v>
      </c>
      <c r="U5" s="312">
        <f>SUM(U2:U4)</f>
        <v>1925</v>
      </c>
      <c r="V5" s="313">
        <v>116</v>
      </c>
      <c r="W5" s="314">
        <f>U5/X5</f>
        <v>22.379118767096347</v>
      </c>
      <c r="X5" s="313">
        <f>SUM(X2:X4)</f>
        <v>86.017685505574775</v>
      </c>
      <c r="Y5" s="312"/>
      <c r="Z5" s="312"/>
      <c r="AA5" s="312">
        <v>2</v>
      </c>
    </row>
    <row r="6" spans="1:27" s="284" customFormat="1" x14ac:dyDescent="0.2">
      <c r="A6" s="312" t="s">
        <v>1497</v>
      </c>
      <c r="B6" s="312">
        <v>125</v>
      </c>
      <c r="C6" s="312"/>
      <c r="D6" s="375">
        <f>B6/E6</f>
        <v>9.615384615384615</v>
      </c>
      <c r="E6" s="312">
        <v>13</v>
      </c>
      <c r="F6" s="312"/>
      <c r="G6" s="312"/>
      <c r="H6" s="312">
        <v>2</v>
      </c>
      <c r="K6" s="312" t="s">
        <v>1703</v>
      </c>
      <c r="L6" s="312">
        <v>1925</v>
      </c>
      <c r="M6" s="312">
        <v>116</v>
      </c>
      <c r="N6" s="314">
        <v>22.379118767096347</v>
      </c>
      <c r="O6" s="313">
        <v>86.017685505574775</v>
      </c>
      <c r="P6" s="312">
        <v>33</v>
      </c>
      <c r="Q6" s="312">
        <v>8</v>
      </c>
      <c r="R6" s="312">
        <v>2</v>
      </c>
      <c r="T6" s="25" t="s">
        <v>1951</v>
      </c>
      <c r="U6" s="27">
        <v>55</v>
      </c>
      <c r="V6" s="309">
        <v>18.100000000000001</v>
      </c>
      <c r="W6" s="310">
        <v>18.333333333333002</v>
      </c>
      <c r="X6" s="27">
        <f>U6/W6</f>
        <v>3.0000000000000542</v>
      </c>
      <c r="Y6" s="27">
        <v>1</v>
      </c>
      <c r="Z6" s="27"/>
      <c r="AA6">
        <v>1</v>
      </c>
    </row>
    <row r="7" spans="1:27" x14ac:dyDescent="0.2">
      <c r="A7" s="312" t="s">
        <v>1497</v>
      </c>
      <c r="B7" s="312">
        <v>4</v>
      </c>
      <c r="C7" s="312"/>
      <c r="D7" s="312">
        <v>4</v>
      </c>
      <c r="E7" s="312">
        <v>1</v>
      </c>
      <c r="F7" s="312"/>
      <c r="G7" s="312"/>
      <c r="H7" s="312"/>
      <c r="K7" t="s">
        <v>1951</v>
      </c>
      <c r="L7">
        <v>55</v>
      </c>
      <c r="M7" s="197">
        <v>18.100000000000001</v>
      </c>
      <c r="N7" s="133">
        <v>18.333333333333002</v>
      </c>
      <c r="O7" s="197">
        <v>3.0000000000000542</v>
      </c>
      <c r="P7">
        <v>1</v>
      </c>
      <c r="R7">
        <v>1</v>
      </c>
      <c r="T7" s="25" t="s">
        <v>1951</v>
      </c>
      <c r="U7" s="27">
        <v>32</v>
      </c>
      <c r="V7" s="309">
        <v>32</v>
      </c>
      <c r="W7" s="310">
        <v>32</v>
      </c>
      <c r="X7" s="27">
        <f>U7/W7</f>
        <v>1</v>
      </c>
      <c r="Y7" s="27">
        <v>4</v>
      </c>
      <c r="Z7" s="27"/>
      <c r="AA7">
        <v>1</v>
      </c>
    </row>
    <row r="8" spans="1:27" x14ac:dyDescent="0.2">
      <c r="A8" s="312" t="s">
        <v>1497</v>
      </c>
      <c r="B8" s="312">
        <f>SUM(B5:B7)</f>
        <v>4931</v>
      </c>
      <c r="C8" s="312">
        <v>179</v>
      </c>
      <c r="D8" s="375">
        <f>B8/E8</f>
        <v>32.019480519480517</v>
      </c>
      <c r="E8" s="312">
        <f>SUM(E5:E7)</f>
        <v>154</v>
      </c>
      <c r="F8" s="312">
        <v>437</v>
      </c>
      <c r="G8" s="312">
        <v>90</v>
      </c>
      <c r="H8" s="312">
        <v>2</v>
      </c>
      <c r="K8" t="s">
        <v>1951</v>
      </c>
      <c r="L8">
        <v>32</v>
      </c>
      <c r="M8" s="197">
        <v>32</v>
      </c>
      <c r="N8" s="133">
        <v>32</v>
      </c>
      <c r="O8" s="197">
        <v>1</v>
      </c>
      <c r="P8">
        <v>4</v>
      </c>
      <c r="R8">
        <v>1</v>
      </c>
      <c r="T8" s="25" t="s">
        <v>1951</v>
      </c>
      <c r="U8" s="312">
        <f>SUM(U6:U7)</f>
        <v>87</v>
      </c>
      <c r="V8" s="313">
        <v>32</v>
      </c>
      <c r="W8" s="314">
        <f>U8/X8</f>
        <v>21.749999999999705</v>
      </c>
      <c r="X8" s="312">
        <f>SUM(X6:X7)</f>
        <v>4.0000000000000542</v>
      </c>
      <c r="Y8" s="312"/>
      <c r="Z8" s="312"/>
      <c r="AA8" s="312">
        <v>2</v>
      </c>
    </row>
    <row r="9" spans="1:27" s="284" customFormat="1" x14ac:dyDescent="0.2">
      <c r="A9" s="312" t="s">
        <v>1604</v>
      </c>
      <c r="B9" s="312">
        <v>4548</v>
      </c>
      <c r="C9" s="312">
        <v>151</v>
      </c>
      <c r="D9" s="314">
        <v>26.608975541063788</v>
      </c>
      <c r="E9" s="313">
        <v>170.91977077363939</v>
      </c>
      <c r="F9" s="312">
        <v>123</v>
      </c>
      <c r="G9" s="312">
        <v>17</v>
      </c>
      <c r="H9" s="312">
        <v>2</v>
      </c>
      <c r="K9" s="312" t="s">
        <v>1951</v>
      </c>
      <c r="L9" s="312">
        <v>87</v>
      </c>
      <c r="M9" s="312">
        <v>32</v>
      </c>
      <c r="N9" s="314">
        <v>21.749999999999705</v>
      </c>
      <c r="O9" s="313">
        <v>4.0000000000000542</v>
      </c>
      <c r="P9" s="312">
        <v>5</v>
      </c>
      <c r="Q9" s="312"/>
      <c r="R9" s="312">
        <v>2</v>
      </c>
      <c r="T9" s="25" t="s">
        <v>1787</v>
      </c>
      <c r="U9" s="27">
        <v>1608</v>
      </c>
      <c r="V9" s="309">
        <v>113.1</v>
      </c>
      <c r="W9" s="310">
        <v>26.8</v>
      </c>
      <c r="X9" s="27">
        <f>U9/W9</f>
        <v>60</v>
      </c>
      <c r="Y9" s="27">
        <v>174</v>
      </c>
      <c r="Z9" s="27">
        <v>24</v>
      </c>
      <c r="AA9">
        <v>1</v>
      </c>
    </row>
    <row r="10" spans="1:27" x14ac:dyDescent="0.2">
      <c r="A10" s="312" t="s">
        <v>1522</v>
      </c>
      <c r="B10" s="312">
        <v>4112</v>
      </c>
      <c r="C10" s="312">
        <v>166</v>
      </c>
      <c r="D10" s="314">
        <v>18.773678150739332</v>
      </c>
      <c r="E10" s="313">
        <v>219.0300678952496</v>
      </c>
      <c r="F10" s="312">
        <v>118</v>
      </c>
      <c r="G10" s="312">
        <v>19</v>
      </c>
      <c r="H10" s="312">
        <v>2</v>
      </c>
      <c r="K10" t="s">
        <v>1787</v>
      </c>
      <c r="L10">
        <v>1608</v>
      </c>
      <c r="M10" s="197">
        <v>113.1</v>
      </c>
      <c r="N10" s="133">
        <v>26.8</v>
      </c>
      <c r="O10" s="197">
        <v>60</v>
      </c>
      <c r="P10">
        <v>174</v>
      </c>
      <c r="Q10">
        <v>24</v>
      </c>
      <c r="R10">
        <v>1</v>
      </c>
      <c r="T10" s="25" t="s">
        <v>1787</v>
      </c>
      <c r="U10" s="27">
        <v>272</v>
      </c>
      <c r="V10" s="309">
        <v>45.1</v>
      </c>
      <c r="W10" s="310">
        <v>45.333333333333002</v>
      </c>
      <c r="X10" s="27">
        <f>U10/W10</f>
        <v>6.0000000000000435</v>
      </c>
      <c r="Y10" s="27"/>
      <c r="Z10" s="27"/>
      <c r="AA10">
        <v>1</v>
      </c>
    </row>
    <row r="11" spans="1:27" x14ac:dyDescent="0.2">
      <c r="A11" s="2" t="s">
        <v>1477</v>
      </c>
      <c r="B11" s="284">
        <v>3903</v>
      </c>
      <c r="C11" s="197">
        <v>125.1</v>
      </c>
      <c r="D11" s="133">
        <v>26.02</v>
      </c>
      <c r="E11" s="284">
        <f>B11/D11</f>
        <v>150</v>
      </c>
      <c r="F11" s="284">
        <v>394</v>
      </c>
      <c r="G11" s="284">
        <v>58</v>
      </c>
      <c r="H11" s="284">
        <v>2</v>
      </c>
      <c r="K11" t="s">
        <v>1787</v>
      </c>
      <c r="L11">
        <v>272</v>
      </c>
      <c r="M11" s="197">
        <v>45.1</v>
      </c>
      <c r="N11" s="133">
        <v>45.333333333333002</v>
      </c>
      <c r="O11" s="197">
        <v>6.0000000000000435</v>
      </c>
      <c r="R11">
        <v>1</v>
      </c>
      <c r="T11" s="25" t="s">
        <v>1787</v>
      </c>
      <c r="U11" s="312">
        <f>SUM(U9:U10)</f>
        <v>1880</v>
      </c>
      <c r="V11" s="313">
        <v>113</v>
      </c>
      <c r="W11" s="314">
        <f>U11/X11</f>
        <v>28.484848484848467</v>
      </c>
      <c r="X11" s="312">
        <f>SUM(X9:X10)</f>
        <v>66.000000000000043</v>
      </c>
      <c r="Y11" s="312"/>
      <c r="Z11" s="312"/>
      <c r="AA11" s="312">
        <v>2</v>
      </c>
    </row>
    <row r="12" spans="1:27" s="284" customFormat="1" x14ac:dyDescent="0.2">
      <c r="A12" s="2" t="s">
        <v>1477</v>
      </c>
      <c r="B12" s="284">
        <v>385</v>
      </c>
      <c r="C12" s="197"/>
      <c r="D12" s="133">
        <f>B12/E12</f>
        <v>32.083333333333336</v>
      </c>
      <c r="E12" s="284">
        <v>12</v>
      </c>
      <c r="H12" s="284">
        <v>2</v>
      </c>
      <c r="K12" s="312" t="s">
        <v>1787</v>
      </c>
      <c r="L12" s="312">
        <v>1880</v>
      </c>
      <c r="M12" s="312">
        <v>113</v>
      </c>
      <c r="N12" s="314">
        <v>28.484848484848467</v>
      </c>
      <c r="O12" s="313">
        <v>66.000000000000043</v>
      </c>
      <c r="P12" s="312">
        <v>174</v>
      </c>
      <c r="Q12" s="312">
        <v>24</v>
      </c>
      <c r="R12" s="312">
        <v>2</v>
      </c>
      <c r="T12" s="25" t="s">
        <v>1639</v>
      </c>
      <c r="U12" s="27">
        <v>1279</v>
      </c>
      <c r="V12" s="309">
        <v>142</v>
      </c>
      <c r="W12" s="310">
        <v>32.794871794871</v>
      </c>
      <c r="X12" s="27">
        <f>U12/W12</f>
        <v>39.000000000000945</v>
      </c>
      <c r="Y12" s="27">
        <v>113</v>
      </c>
      <c r="Z12" s="27">
        <v>8</v>
      </c>
      <c r="AA12">
        <v>1</v>
      </c>
    </row>
    <row r="13" spans="1:27" x14ac:dyDescent="0.2">
      <c r="A13" s="312" t="s">
        <v>1477</v>
      </c>
      <c r="B13" s="312">
        <f>SUM(B11:B12)</f>
        <v>4288</v>
      </c>
      <c r="C13" s="312"/>
      <c r="D13" s="133">
        <f>B13/E13</f>
        <v>26.469135802469136</v>
      </c>
      <c r="E13" s="312">
        <f>SUM(E11:E12)</f>
        <v>162</v>
      </c>
      <c r="F13" s="312"/>
      <c r="G13" s="312"/>
      <c r="H13" s="312">
        <v>2</v>
      </c>
      <c r="K13" t="s">
        <v>1639</v>
      </c>
      <c r="L13">
        <v>1279</v>
      </c>
      <c r="M13" s="197">
        <v>142</v>
      </c>
      <c r="N13" s="133">
        <v>32.794871794871</v>
      </c>
      <c r="O13" s="197">
        <v>39.000000000000945</v>
      </c>
      <c r="P13">
        <v>113</v>
      </c>
      <c r="Q13">
        <v>8</v>
      </c>
      <c r="R13">
        <v>1</v>
      </c>
      <c r="T13" s="25" t="s">
        <v>1639</v>
      </c>
      <c r="U13" s="27">
        <v>587</v>
      </c>
      <c r="V13" s="309">
        <v>45.1</v>
      </c>
      <c r="W13" s="310">
        <v>53.363636363635997</v>
      </c>
      <c r="X13" s="27">
        <f>U13/W13</f>
        <v>11.000000000000076</v>
      </c>
      <c r="Y13" s="27">
        <v>12</v>
      </c>
      <c r="Z13" s="27">
        <v>1</v>
      </c>
      <c r="AA13" s="284">
        <v>1</v>
      </c>
    </row>
    <row r="14" spans="1:27" x14ac:dyDescent="0.2">
      <c r="A14" s="312" t="s">
        <v>1492</v>
      </c>
      <c r="B14" s="312">
        <v>3707</v>
      </c>
      <c r="C14" s="312">
        <v>127</v>
      </c>
      <c r="D14" s="314">
        <v>23.609038285570307</v>
      </c>
      <c r="E14" s="313">
        <v>157.0161374284227</v>
      </c>
      <c r="F14" s="312">
        <v>165</v>
      </c>
      <c r="G14" s="312">
        <v>72</v>
      </c>
      <c r="H14" s="312">
        <v>2</v>
      </c>
      <c r="K14" t="s">
        <v>1639</v>
      </c>
      <c r="L14">
        <v>587</v>
      </c>
      <c r="M14" s="197">
        <v>45.1</v>
      </c>
      <c r="N14" s="133">
        <v>53.363636363635997</v>
      </c>
      <c r="O14" s="197">
        <v>11.000000000000076</v>
      </c>
      <c r="P14">
        <v>12</v>
      </c>
      <c r="Q14">
        <v>1</v>
      </c>
      <c r="R14">
        <v>1</v>
      </c>
      <c r="T14" s="25" t="s">
        <v>1639</v>
      </c>
      <c r="U14" s="27">
        <v>1174</v>
      </c>
      <c r="V14" s="309"/>
      <c r="W14" s="310">
        <f>U14/X14</f>
        <v>32.611111111111114</v>
      </c>
      <c r="X14" s="27">
        <v>36</v>
      </c>
      <c r="Y14" s="27"/>
      <c r="Z14" s="27"/>
      <c r="AA14" s="284"/>
    </row>
    <row r="15" spans="1:27" s="284" customFormat="1" x14ac:dyDescent="0.2">
      <c r="A15" s="312" t="s">
        <v>1963</v>
      </c>
      <c r="B15" s="312">
        <v>3624</v>
      </c>
      <c r="C15" s="315" t="s">
        <v>2994</v>
      </c>
      <c r="D15" s="314">
        <v>28.092635069780297</v>
      </c>
      <c r="E15" s="313">
        <v>129.00178253119429</v>
      </c>
      <c r="F15" s="312">
        <v>17</v>
      </c>
      <c r="G15" s="312">
        <v>3</v>
      </c>
      <c r="H15" s="312">
        <v>2</v>
      </c>
      <c r="K15" s="312" t="s">
        <v>1639</v>
      </c>
      <c r="L15" s="312">
        <v>1866</v>
      </c>
      <c r="M15" s="312">
        <v>142</v>
      </c>
      <c r="N15" s="314">
        <v>37.319999999999233</v>
      </c>
      <c r="O15" s="313">
        <v>50.000000000001023</v>
      </c>
      <c r="P15" s="312">
        <v>125</v>
      </c>
      <c r="Q15" s="312">
        <v>9</v>
      </c>
      <c r="R15" s="312">
        <v>2</v>
      </c>
      <c r="T15" s="25" t="s">
        <v>1639</v>
      </c>
      <c r="U15" s="312">
        <f>SUM(U12:U14)</f>
        <v>3040</v>
      </c>
      <c r="V15" s="313">
        <v>142</v>
      </c>
      <c r="W15" s="314">
        <f>U15/X15</f>
        <v>35.348837209301905</v>
      </c>
      <c r="X15" s="312">
        <f>SUM(X12:X14)</f>
        <v>86.000000000001023</v>
      </c>
      <c r="Y15" s="312"/>
      <c r="Z15" s="312"/>
      <c r="AA15" s="312">
        <v>2</v>
      </c>
    </row>
    <row r="16" spans="1:27" x14ac:dyDescent="0.2">
      <c r="A16" s="312" t="s">
        <v>1725</v>
      </c>
      <c r="B16" s="312">
        <v>3544</v>
      </c>
      <c r="C16" s="312">
        <v>110</v>
      </c>
      <c r="D16" s="314">
        <v>25.311917163085162</v>
      </c>
      <c r="E16" s="313">
        <v>140.0131004366813</v>
      </c>
      <c r="F16" s="312">
        <v>74</v>
      </c>
      <c r="G16" s="312">
        <v>23</v>
      </c>
      <c r="H16" s="312">
        <v>2</v>
      </c>
      <c r="K16" t="s">
        <v>1593</v>
      </c>
      <c r="L16">
        <v>27</v>
      </c>
      <c r="M16" s="197">
        <v>18.100000000000001</v>
      </c>
      <c r="N16" s="133">
        <v>13.5</v>
      </c>
      <c r="O16" s="197">
        <v>2</v>
      </c>
      <c r="R16">
        <v>1</v>
      </c>
      <c r="T16" s="25" t="s">
        <v>1593</v>
      </c>
      <c r="U16" s="27">
        <v>27</v>
      </c>
      <c r="V16" s="309">
        <v>18.100000000000001</v>
      </c>
      <c r="W16" s="310">
        <v>13.5</v>
      </c>
      <c r="X16" s="27">
        <f>U16/W16</f>
        <v>2</v>
      </c>
      <c r="Y16" s="27"/>
      <c r="Z16" s="27"/>
      <c r="AA16" s="284">
        <v>1</v>
      </c>
    </row>
    <row r="17" spans="1:28" x14ac:dyDescent="0.2">
      <c r="A17" s="2" t="s">
        <v>1533</v>
      </c>
      <c r="B17" s="284">
        <v>3524</v>
      </c>
      <c r="C17" s="197">
        <v>102</v>
      </c>
      <c r="D17" s="133">
        <v>17.100000000000001</v>
      </c>
      <c r="E17" s="197">
        <f>B17/D17</f>
        <v>206.08187134502921</v>
      </c>
      <c r="F17" s="284"/>
      <c r="G17" s="284"/>
      <c r="H17" s="284"/>
      <c r="K17" t="s">
        <v>1593</v>
      </c>
      <c r="L17">
        <v>23</v>
      </c>
      <c r="M17" s="197">
        <v>9.1</v>
      </c>
      <c r="N17" s="133">
        <v>5.75</v>
      </c>
      <c r="O17" s="197">
        <v>4</v>
      </c>
      <c r="P17">
        <v>1</v>
      </c>
      <c r="R17">
        <v>1</v>
      </c>
      <c r="T17" s="25" t="s">
        <v>1593</v>
      </c>
      <c r="U17" s="27">
        <v>23</v>
      </c>
      <c r="V17" s="309">
        <v>9.1</v>
      </c>
      <c r="W17" s="310">
        <v>5.75</v>
      </c>
      <c r="X17" s="27">
        <f>U17/W17</f>
        <v>4</v>
      </c>
      <c r="Y17" s="27">
        <v>1</v>
      </c>
      <c r="Z17" s="27"/>
      <c r="AA17" s="284">
        <v>1</v>
      </c>
    </row>
    <row r="18" spans="1:28" s="284" customFormat="1" x14ac:dyDescent="0.2">
      <c r="A18" s="312" t="s">
        <v>1637</v>
      </c>
      <c r="B18" s="312">
        <v>3300</v>
      </c>
      <c r="C18" s="312">
        <v>103</v>
      </c>
      <c r="D18" s="314">
        <v>24.266195263874998</v>
      </c>
      <c r="E18" s="313">
        <v>135.99165275459143</v>
      </c>
      <c r="F18" s="312">
        <v>25</v>
      </c>
      <c r="G18" s="312"/>
      <c r="H18" s="312">
        <v>2</v>
      </c>
      <c r="K18" s="312" t="s">
        <v>1593</v>
      </c>
      <c r="L18" s="312">
        <v>50</v>
      </c>
      <c r="M18" s="312">
        <v>18</v>
      </c>
      <c r="N18" s="314">
        <v>8.3333333333333339</v>
      </c>
      <c r="O18" s="313">
        <v>6</v>
      </c>
      <c r="P18" s="312">
        <v>1</v>
      </c>
      <c r="Q18" s="312"/>
      <c r="R18" s="312">
        <v>2</v>
      </c>
      <c r="T18" s="25" t="s">
        <v>1593</v>
      </c>
      <c r="U18" s="312">
        <f>SUM(U16:U17)</f>
        <v>50</v>
      </c>
      <c r="V18" s="313">
        <v>18</v>
      </c>
      <c r="W18" s="314">
        <f>U18/X18</f>
        <v>8.3333333333333339</v>
      </c>
      <c r="X18" s="312">
        <f>SUM(X16:X17)</f>
        <v>6</v>
      </c>
      <c r="Y18" s="312"/>
      <c r="Z18" s="312"/>
      <c r="AA18" s="312">
        <v>2</v>
      </c>
    </row>
    <row r="19" spans="1:28" x14ac:dyDescent="0.2">
      <c r="A19" s="2" t="s">
        <v>1981</v>
      </c>
      <c r="B19" s="284">
        <v>3169</v>
      </c>
      <c r="C19" s="197">
        <v>132.1</v>
      </c>
      <c r="D19" s="133">
        <v>32.010101010101003</v>
      </c>
      <c r="E19" s="284">
        <f>B19/D19</f>
        <v>99.000000000000014</v>
      </c>
      <c r="F19" s="284">
        <v>309</v>
      </c>
      <c r="G19" s="284">
        <v>78</v>
      </c>
      <c r="H19" s="284"/>
      <c r="K19" t="s">
        <v>1963</v>
      </c>
      <c r="L19">
        <v>286</v>
      </c>
      <c r="M19" s="197">
        <v>42.1</v>
      </c>
      <c r="N19" s="133">
        <v>28.6</v>
      </c>
      <c r="O19" s="197">
        <v>10</v>
      </c>
      <c r="P19">
        <v>17</v>
      </c>
      <c r="Q19">
        <v>3</v>
      </c>
      <c r="R19">
        <v>1</v>
      </c>
      <c r="T19" s="25" t="s">
        <v>1963</v>
      </c>
      <c r="U19" s="27">
        <v>286</v>
      </c>
      <c r="V19" s="309">
        <v>42.1</v>
      </c>
      <c r="W19" s="310">
        <v>28.6</v>
      </c>
      <c r="X19" s="27">
        <f>U19/W19</f>
        <v>10</v>
      </c>
      <c r="Y19" s="27">
        <v>17</v>
      </c>
      <c r="Z19" s="27">
        <v>3</v>
      </c>
      <c r="AA19" s="27">
        <v>1</v>
      </c>
    </row>
    <row r="20" spans="1:28" x14ac:dyDescent="0.2">
      <c r="A20" s="312" t="s">
        <v>2069</v>
      </c>
      <c r="B20" s="312">
        <v>3156</v>
      </c>
      <c r="C20" s="315" t="s">
        <v>2995</v>
      </c>
      <c r="D20" s="314">
        <v>22.542991719847773</v>
      </c>
      <c r="E20" s="313">
        <v>139.99916422900196</v>
      </c>
      <c r="F20" s="312">
        <v>65</v>
      </c>
      <c r="G20" s="312">
        <v>4</v>
      </c>
      <c r="H20" s="312">
        <v>2</v>
      </c>
      <c r="K20" t="s">
        <v>1963</v>
      </c>
      <c r="L20">
        <v>3338</v>
      </c>
      <c r="M20" s="316" t="s">
        <v>2994</v>
      </c>
      <c r="N20" s="133">
        <v>28.05</v>
      </c>
      <c r="O20" s="197">
        <v>119.00178253119429</v>
      </c>
      <c r="R20">
        <v>1</v>
      </c>
      <c r="T20" s="25" t="s">
        <v>1963</v>
      </c>
      <c r="U20" s="27">
        <v>3338</v>
      </c>
      <c r="V20" s="309" t="s">
        <v>2994</v>
      </c>
      <c r="W20" s="310">
        <v>28.05</v>
      </c>
      <c r="X20" s="309">
        <f>U20/W20</f>
        <v>119.00178253119429</v>
      </c>
      <c r="Y20" s="27"/>
      <c r="Z20" s="27"/>
      <c r="AA20" s="27">
        <v>1</v>
      </c>
    </row>
    <row r="21" spans="1:28" s="284" customFormat="1" x14ac:dyDescent="0.2">
      <c r="A21" s="312" t="s">
        <v>1782</v>
      </c>
      <c r="B21" s="312">
        <v>3123</v>
      </c>
      <c r="C21" s="312">
        <v>94</v>
      </c>
      <c r="D21" s="314">
        <v>21.243206351733612</v>
      </c>
      <c r="E21" s="313">
        <v>147.0117056856221</v>
      </c>
      <c r="F21" s="312">
        <v>94</v>
      </c>
      <c r="G21" s="312">
        <v>1</v>
      </c>
      <c r="H21" s="312">
        <v>2</v>
      </c>
      <c r="K21" s="312" t="s">
        <v>1963</v>
      </c>
      <c r="L21" s="312">
        <v>3624</v>
      </c>
      <c r="M21" s="315" t="s">
        <v>2994</v>
      </c>
      <c r="N21" s="314">
        <v>28.092635069780297</v>
      </c>
      <c r="O21" s="313">
        <v>129.00178253119429</v>
      </c>
      <c r="P21" s="312">
        <v>17</v>
      </c>
      <c r="Q21" s="312">
        <v>3</v>
      </c>
      <c r="R21" s="312">
        <v>2</v>
      </c>
      <c r="T21" s="25" t="s">
        <v>1963</v>
      </c>
      <c r="U21" s="312">
        <f>SUM(U19:U20)</f>
        <v>3624</v>
      </c>
      <c r="V21" s="313" t="s">
        <v>2994</v>
      </c>
      <c r="W21" s="314">
        <f>U21/X21</f>
        <v>28.092635069780297</v>
      </c>
      <c r="X21" s="313">
        <f>SUM(X19:X20)</f>
        <v>129.00178253119429</v>
      </c>
      <c r="Y21" s="312"/>
      <c r="Z21" s="312"/>
      <c r="AA21" s="312">
        <v>2</v>
      </c>
    </row>
    <row r="22" spans="1:28" x14ac:dyDescent="0.2">
      <c r="A22" s="2" t="s">
        <v>1470</v>
      </c>
      <c r="B22" s="284">
        <v>3074</v>
      </c>
      <c r="C22" s="197">
        <v>213</v>
      </c>
      <c r="D22" s="133">
        <v>27.446428571428001</v>
      </c>
      <c r="E22" s="284">
        <f>B22/D22</f>
        <v>112.00000000000233</v>
      </c>
      <c r="F22" s="284">
        <v>228</v>
      </c>
      <c r="G22" s="284">
        <v>43</v>
      </c>
      <c r="H22" s="284"/>
      <c r="K22" t="s">
        <v>1579</v>
      </c>
      <c r="L22">
        <v>1118</v>
      </c>
      <c r="M22" s="197">
        <v>122</v>
      </c>
      <c r="N22" s="133">
        <v>29.421052631578</v>
      </c>
      <c r="O22" s="197">
        <v>38.000000000001222</v>
      </c>
      <c r="P22">
        <v>100</v>
      </c>
      <c r="Q22">
        <v>26</v>
      </c>
      <c r="R22">
        <v>1</v>
      </c>
      <c r="T22" s="25" t="s">
        <v>1579</v>
      </c>
      <c r="U22" s="27">
        <v>1118</v>
      </c>
      <c r="V22" s="309">
        <v>122</v>
      </c>
      <c r="W22" s="310">
        <v>29.421052631578</v>
      </c>
      <c r="X22" s="27">
        <f>U22/W22</f>
        <v>38.000000000001222</v>
      </c>
      <c r="Y22" s="27">
        <v>100</v>
      </c>
      <c r="Z22" s="27">
        <v>26</v>
      </c>
      <c r="AA22" s="27">
        <v>1</v>
      </c>
    </row>
    <row r="23" spans="1:28" x14ac:dyDescent="0.2">
      <c r="A23" s="312" t="s">
        <v>1579</v>
      </c>
      <c r="B23" s="312">
        <v>3044</v>
      </c>
      <c r="C23" s="312">
        <v>122</v>
      </c>
      <c r="D23" s="314">
        <v>26.239730188323247</v>
      </c>
      <c r="E23" s="313">
        <v>116.00729040097328</v>
      </c>
      <c r="F23" s="312">
        <v>100</v>
      </c>
      <c r="G23" s="312">
        <v>26</v>
      </c>
      <c r="H23" s="312">
        <v>2</v>
      </c>
      <c r="K23" t="s">
        <v>1579</v>
      </c>
      <c r="L23">
        <v>1926</v>
      </c>
      <c r="M23" s="197">
        <v>115</v>
      </c>
      <c r="N23" s="133">
        <v>24.69</v>
      </c>
      <c r="O23" s="197">
        <v>78.007290400972053</v>
      </c>
      <c r="R23">
        <v>1</v>
      </c>
      <c r="T23" s="25" t="s">
        <v>1579</v>
      </c>
      <c r="U23" s="27">
        <v>1926</v>
      </c>
      <c r="V23" s="309">
        <v>115</v>
      </c>
      <c r="W23" s="310">
        <v>24.69</v>
      </c>
      <c r="X23" s="309">
        <f>U23/W23</f>
        <v>78.007290400972053</v>
      </c>
      <c r="Y23" s="27"/>
      <c r="Z23" s="27"/>
      <c r="AA23" s="27">
        <v>1</v>
      </c>
    </row>
    <row r="24" spans="1:28" s="284" customFormat="1" x14ac:dyDescent="0.2">
      <c r="A24" s="312" t="s">
        <v>1684</v>
      </c>
      <c r="B24" s="312">
        <v>3039</v>
      </c>
      <c r="C24" s="312">
        <v>76</v>
      </c>
      <c r="D24" s="314">
        <v>18.525867520425511</v>
      </c>
      <c r="E24" s="313">
        <v>164.04090100770617</v>
      </c>
      <c r="F24" s="312">
        <v>80</v>
      </c>
      <c r="G24" s="312">
        <v>14</v>
      </c>
      <c r="H24" s="312">
        <v>2</v>
      </c>
      <c r="K24" s="312" t="s">
        <v>1579</v>
      </c>
      <c r="L24" s="312">
        <v>3044</v>
      </c>
      <c r="M24" s="312">
        <v>122</v>
      </c>
      <c r="N24" s="314">
        <v>26.239730188323247</v>
      </c>
      <c r="O24" s="313">
        <v>116.00729040097328</v>
      </c>
      <c r="P24" s="312">
        <v>100</v>
      </c>
      <c r="Q24" s="312">
        <v>26</v>
      </c>
      <c r="R24" s="312">
        <v>2</v>
      </c>
      <c r="T24" s="25" t="s">
        <v>1579</v>
      </c>
      <c r="U24" s="27">
        <v>137</v>
      </c>
      <c r="V24" s="309"/>
      <c r="W24" s="310">
        <v>34.25</v>
      </c>
      <c r="X24" s="309">
        <f>U24/W24</f>
        <v>4</v>
      </c>
      <c r="Y24" s="27"/>
      <c r="Z24" s="27"/>
      <c r="AA24" s="27"/>
      <c r="AB24" s="284" t="s">
        <v>3020</v>
      </c>
    </row>
    <row r="25" spans="1:28" x14ac:dyDescent="0.2">
      <c r="A25" s="2" t="s">
        <v>1517</v>
      </c>
      <c r="B25" s="284">
        <v>2613</v>
      </c>
      <c r="C25" s="197">
        <v>129</v>
      </c>
      <c r="D25" s="133">
        <v>25.125</v>
      </c>
      <c r="E25" s="284">
        <f>B25/D25</f>
        <v>104</v>
      </c>
      <c r="F25" s="284">
        <v>240</v>
      </c>
      <c r="G25" s="284">
        <v>29</v>
      </c>
      <c r="H25" s="284"/>
      <c r="K25" t="s">
        <v>1618</v>
      </c>
      <c r="L25">
        <v>460</v>
      </c>
      <c r="M25" s="197">
        <v>43.1</v>
      </c>
      <c r="N25" s="133">
        <v>24.210526315789</v>
      </c>
      <c r="O25" s="197">
        <v>19.000000000000373</v>
      </c>
      <c r="P25">
        <v>10</v>
      </c>
      <c r="Q25">
        <v>1</v>
      </c>
      <c r="R25">
        <v>1</v>
      </c>
      <c r="T25" s="25" t="s">
        <v>1579</v>
      </c>
      <c r="U25" s="312">
        <f>SUM(U22:U24)</f>
        <v>3181</v>
      </c>
      <c r="V25" s="313">
        <v>122</v>
      </c>
      <c r="W25" s="314">
        <f>U25/X25</f>
        <v>26.506722961342703</v>
      </c>
      <c r="X25" s="313">
        <f>SUM(X22:X24)</f>
        <v>120.00729040097328</v>
      </c>
      <c r="Y25" s="312"/>
      <c r="Z25" s="312"/>
      <c r="AA25" s="312">
        <v>2</v>
      </c>
    </row>
    <row r="26" spans="1:28" x14ac:dyDescent="0.2">
      <c r="A26" s="2" t="s">
        <v>1486</v>
      </c>
      <c r="B26" s="284">
        <v>2379</v>
      </c>
      <c r="C26" s="197">
        <v>99</v>
      </c>
      <c r="D26" s="133">
        <v>18.5859375</v>
      </c>
      <c r="E26" s="284">
        <f>B26/D26</f>
        <v>128</v>
      </c>
      <c r="F26" s="284">
        <v>156</v>
      </c>
      <c r="G26" s="284">
        <v>11</v>
      </c>
      <c r="H26" s="284"/>
      <c r="K26" t="s">
        <v>1618</v>
      </c>
      <c r="L26">
        <v>185</v>
      </c>
      <c r="M26" s="197">
        <v>59</v>
      </c>
      <c r="N26" s="133">
        <v>37</v>
      </c>
      <c r="O26" s="197">
        <v>5</v>
      </c>
      <c r="P26">
        <v>24</v>
      </c>
      <c r="Q26">
        <v>3</v>
      </c>
      <c r="R26">
        <v>1</v>
      </c>
      <c r="T26" s="25" t="s">
        <v>1618</v>
      </c>
      <c r="U26" s="27">
        <v>460</v>
      </c>
      <c r="V26" s="309">
        <v>43.1</v>
      </c>
      <c r="W26" s="310">
        <v>24.210526315789</v>
      </c>
      <c r="X26" s="27">
        <f>U26/W26</f>
        <v>19.000000000000373</v>
      </c>
      <c r="Y26" s="27">
        <v>10</v>
      </c>
      <c r="Z26" s="27">
        <v>1</v>
      </c>
      <c r="AA26" s="284">
        <v>1</v>
      </c>
    </row>
    <row r="27" spans="1:28" s="284" customFormat="1" x14ac:dyDescent="0.2">
      <c r="A27" s="2" t="s">
        <v>1486</v>
      </c>
      <c r="B27" s="284">
        <v>56</v>
      </c>
      <c r="C27" s="197"/>
      <c r="D27" s="133">
        <f>B27/E27</f>
        <v>5.6</v>
      </c>
      <c r="E27" s="284">
        <v>10</v>
      </c>
      <c r="K27" s="312" t="s">
        <v>1618</v>
      </c>
      <c r="L27" s="312">
        <v>645</v>
      </c>
      <c r="M27" s="312">
        <v>59</v>
      </c>
      <c r="N27" s="314">
        <v>26.874999999999581</v>
      </c>
      <c r="O27" s="312">
        <v>24.000000000000373</v>
      </c>
      <c r="P27" s="312">
        <v>34</v>
      </c>
      <c r="Q27" s="312">
        <v>4</v>
      </c>
      <c r="R27" s="312">
        <v>2</v>
      </c>
      <c r="T27" s="25" t="s">
        <v>1618</v>
      </c>
      <c r="U27" s="27">
        <v>185</v>
      </c>
      <c r="V27" s="309">
        <v>59</v>
      </c>
      <c r="W27" s="310">
        <v>37</v>
      </c>
      <c r="X27" s="27">
        <f>U27/W27</f>
        <v>5</v>
      </c>
      <c r="Y27" s="27">
        <v>24</v>
      </c>
      <c r="Z27" s="27">
        <v>3</v>
      </c>
      <c r="AA27" s="284">
        <v>1</v>
      </c>
    </row>
    <row r="28" spans="1:28" x14ac:dyDescent="0.2">
      <c r="A28" s="312" t="s">
        <v>1486</v>
      </c>
      <c r="B28" s="312">
        <f>SUM(B26:B27)</f>
        <v>2435</v>
      </c>
      <c r="C28" s="312">
        <v>99</v>
      </c>
      <c r="D28" s="312">
        <f>B28/E28</f>
        <v>17.644927536231883</v>
      </c>
      <c r="E28" s="312">
        <f>SUM(E26:E27)</f>
        <v>138</v>
      </c>
      <c r="F28" s="312">
        <v>156</v>
      </c>
      <c r="G28" s="312">
        <v>11</v>
      </c>
      <c r="H28" s="312">
        <v>2</v>
      </c>
      <c r="K28" t="s">
        <v>1504</v>
      </c>
      <c r="L28">
        <v>1377</v>
      </c>
      <c r="M28" s="197">
        <v>113.1</v>
      </c>
      <c r="N28" s="133">
        <v>24.589285714285001</v>
      </c>
      <c r="O28" s="197">
        <v>56.000000000001627</v>
      </c>
      <c r="P28">
        <v>125</v>
      </c>
      <c r="Q28">
        <v>9</v>
      </c>
      <c r="R28">
        <v>1</v>
      </c>
      <c r="T28" s="25" t="s">
        <v>1618</v>
      </c>
      <c r="U28" s="312">
        <f>SUM(U26:U27)</f>
        <v>645</v>
      </c>
      <c r="V28" s="313">
        <v>59</v>
      </c>
      <c r="W28" s="314">
        <f>U28/X28</f>
        <v>26.874999999999581</v>
      </c>
      <c r="X28" s="312">
        <f>SUM(X26:X27)</f>
        <v>24.000000000000373</v>
      </c>
      <c r="Y28" s="312"/>
      <c r="Z28" s="312"/>
      <c r="AA28" s="312">
        <v>2</v>
      </c>
    </row>
    <row r="29" spans="1:28" x14ac:dyDescent="0.2">
      <c r="A29" s="312" t="s">
        <v>1772</v>
      </c>
      <c r="B29" s="312">
        <v>2367</v>
      </c>
      <c r="C29" s="312">
        <v>109</v>
      </c>
      <c r="D29" s="314">
        <v>13.077348066298342</v>
      </c>
      <c r="E29" s="313">
        <v>181</v>
      </c>
      <c r="F29" s="312">
        <v>4</v>
      </c>
      <c r="G29" s="312">
        <v>2</v>
      </c>
      <c r="H29" s="312">
        <v>2</v>
      </c>
      <c r="K29" t="s">
        <v>1504</v>
      </c>
      <c r="L29">
        <v>426</v>
      </c>
      <c r="M29" s="197">
        <v>42.1</v>
      </c>
      <c r="N29" s="133">
        <v>35.5</v>
      </c>
      <c r="O29" s="197">
        <v>12</v>
      </c>
      <c r="P29">
        <v>13</v>
      </c>
      <c r="Q29">
        <v>4</v>
      </c>
      <c r="R29">
        <v>1</v>
      </c>
      <c r="T29" s="25" t="s">
        <v>1504</v>
      </c>
      <c r="U29" s="27">
        <v>1377</v>
      </c>
      <c r="V29" s="309">
        <v>113.1</v>
      </c>
      <c r="W29" s="310">
        <v>24.589285714285001</v>
      </c>
      <c r="X29" s="27">
        <f>U29/W29</f>
        <v>56.000000000001627</v>
      </c>
      <c r="Y29" s="27">
        <v>125</v>
      </c>
      <c r="Z29" s="27">
        <v>9</v>
      </c>
      <c r="AA29" s="284">
        <v>1</v>
      </c>
    </row>
    <row r="30" spans="1:28" s="284" customFormat="1" x14ac:dyDescent="0.2">
      <c r="A30" s="2" t="s">
        <v>1240</v>
      </c>
      <c r="B30" s="284">
        <v>2338</v>
      </c>
      <c r="C30" s="197">
        <v>88.1</v>
      </c>
      <c r="D30" s="133">
        <v>23.148514851485</v>
      </c>
      <c r="E30" s="284">
        <f>B30/D30</f>
        <v>101.00000000000064</v>
      </c>
      <c r="F30" s="284">
        <v>200</v>
      </c>
      <c r="G30" s="284">
        <v>30</v>
      </c>
      <c r="K30" s="312" t="s">
        <v>1504</v>
      </c>
      <c r="L30" s="312">
        <v>1803</v>
      </c>
      <c r="M30" s="312">
        <v>113</v>
      </c>
      <c r="N30" s="314">
        <v>26.514705882352942</v>
      </c>
      <c r="O30" s="312">
        <v>68</v>
      </c>
      <c r="P30" s="312">
        <v>138</v>
      </c>
      <c r="Q30" s="312">
        <v>13</v>
      </c>
      <c r="R30" s="312">
        <v>2</v>
      </c>
      <c r="T30" s="25" t="s">
        <v>1504</v>
      </c>
      <c r="U30" s="27">
        <v>426</v>
      </c>
      <c r="V30" s="309">
        <v>42.1</v>
      </c>
      <c r="W30" s="310">
        <v>35.5</v>
      </c>
      <c r="X30" s="27">
        <f>U30/W30</f>
        <v>12</v>
      </c>
      <c r="Y30" s="27">
        <v>13</v>
      </c>
      <c r="Z30" s="27">
        <v>4</v>
      </c>
      <c r="AA30" s="284">
        <v>1</v>
      </c>
    </row>
    <row r="31" spans="1:28" x14ac:dyDescent="0.2">
      <c r="A31" s="312" t="s">
        <v>1632</v>
      </c>
      <c r="B31" s="312">
        <v>2210</v>
      </c>
      <c r="C31" s="312">
        <v>96</v>
      </c>
      <c r="D31" s="314">
        <v>15.449883780762589</v>
      </c>
      <c r="E31" s="313">
        <v>143.04314720812204</v>
      </c>
      <c r="F31" s="312">
        <v>13</v>
      </c>
      <c r="G31" s="312"/>
      <c r="H31" s="312">
        <v>2</v>
      </c>
      <c r="K31" t="s">
        <v>1562</v>
      </c>
      <c r="L31">
        <v>875</v>
      </c>
      <c r="M31" s="197">
        <v>100.1</v>
      </c>
      <c r="N31" s="133">
        <v>23.026315789472999</v>
      </c>
      <c r="O31" s="197">
        <v>38.00000000000113</v>
      </c>
      <c r="P31">
        <v>109</v>
      </c>
      <c r="Q31">
        <v>6</v>
      </c>
      <c r="R31">
        <v>1</v>
      </c>
      <c r="T31" s="25" t="s">
        <v>1504</v>
      </c>
      <c r="U31" s="312">
        <f>SUM(U29:U30)</f>
        <v>1803</v>
      </c>
      <c r="V31" s="313">
        <v>113</v>
      </c>
      <c r="W31" s="314">
        <f>U31/X31</f>
        <v>26.514705882352942</v>
      </c>
      <c r="X31" s="312">
        <v>68</v>
      </c>
      <c r="Y31" s="312"/>
      <c r="Z31" s="312"/>
      <c r="AA31" s="312">
        <v>2</v>
      </c>
    </row>
    <row r="32" spans="1:28" x14ac:dyDescent="0.2">
      <c r="A32" s="2" t="s">
        <v>1484</v>
      </c>
      <c r="B32" s="284">
        <v>2154</v>
      </c>
      <c r="C32" s="197">
        <v>155</v>
      </c>
      <c r="D32" s="133">
        <v>20.711538461538002</v>
      </c>
      <c r="E32" s="284">
        <f>B32/D32</f>
        <v>104.00000000000232</v>
      </c>
      <c r="F32" s="284">
        <v>177</v>
      </c>
      <c r="G32" s="284">
        <v>30</v>
      </c>
      <c r="H32" s="284"/>
      <c r="K32" t="s">
        <v>1562</v>
      </c>
      <c r="L32">
        <v>1</v>
      </c>
      <c r="M32" s="197">
        <v>1.1000000000000001</v>
      </c>
      <c r="N32" s="133"/>
      <c r="O32" s="197"/>
      <c r="R32">
        <v>1</v>
      </c>
      <c r="T32" s="25" t="s">
        <v>1562</v>
      </c>
      <c r="U32" s="27">
        <v>875</v>
      </c>
      <c r="V32" s="309">
        <v>100.1</v>
      </c>
      <c r="W32" s="310">
        <v>23.026315789472999</v>
      </c>
      <c r="X32" s="27">
        <f>U32/W32</f>
        <v>38.00000000000113</v>
      </c>
      <c r="Y32" s="27">
        <v>109</v>
      </c>
      <c r="Z32" s="27">
        <v>6</v>
      </c>
      <c r="AA32" s="27">
        <v>1</v>
      </c>
    </row>
    <row r="33" spans="1:27" s="284" customFormat="1" x14ac:dyDescent="0.2">
      <c r="A33" s="2" t="s">
        <v>1484</v>
      </c>
      <c r="B33" s="284">
        <v>12</v>
      </c>
      <c r="C33" s="197"/>
      <c r="D33" s="133">
        <v>6</v>
      </c>
      <c r="E33" s="284">
        <v>2</v>
      </c>
      <c r="K33" s="312" t="s">
        <v>1562</v>
      </c>
      <c r="L33" s="312">
        <v>876</v>
      </c>
      <c r="M33" s="312">
        <v>100</v>
      </c>
      <c r="N33" s="314">
        <v>23.05263157894737</v>
      </c>
      <c r="O33" s="313">
        <v>38</v>
      </c>
      <c r="P33" s="312">
        <v>109</v>
      </c>
      <c r="Q33" s="312">
        <v>6</v>
      </c>
      <c r="R33" s="312">
        <v>2</v>
      </c>
      <c r="T33" s="25" t="s">
        <v>1562</v>
      </c>
      <c r="U33" s="27">
        <v>1</v>
      </c>
      <c r="V33" s="309">
        <v>1.1000000000000001</v>
      </c>
      <c r="W33" s="310"/>
      <c r="X33" s="27"/>
      <c r="Y33" s="27"/>
      <c r="Z33" s="27"/>
      <c r="AA33" s="27">
        <v>1</v>
      </c>
    </row>
    <row r="34" spans="1:27" x14ac:dyDescent="0.2">
      <c r="A34" s="312" t="s">
        <v>1484</v>
      </c>
      <c r="B34" s="312">
        <f>SUM(B32:B33)</f>
        <v>2166</v>
      </c>
      <c r="C34" s="312">
        <v>155</v>
      </c>
      <c r="D34" s="312">
        <f>B34/E34</f>
        <v>20.433962264150498</v>
      </c>
      <c r="E34" s="312">
        <f>SUM(E32:E33)</f>
        <v>106.00000000000232</v>
      </c>
      <c r="F34" s="312">
        <v>177</v>
      </c>
      <c r="G34" s="312">
        <v>20</v>
      </c>
      <c r="H34" s="312">
        <v>2</v>
      </c>
      <c r="K34" t="s">
        <v>1632</v>
      </c>
      <c r="L34">
        <v>65</v>
      </c>
      <c r="M34" s="197">
        <v>16</v>
      </c>
      <c r="N34" s="133">
        <v>10.833333333333</v>
      </c>
      <c r="O34" s="197">
        <v>6.0000000000001847</v>
      </c>
      <c r="P34">
        <v>9</v>
      </c>
      <c r="R34">
        <v>1</v>
      </c>
      <c r="T34" s="25" t="s">
        <v>1562</v>
      </c>
      <c r="U34" s="312">
        <f>SUM(U32:U33)</f>
        <v>876</v>
      </c>
      <c r="V34" s="313">
        <v>100</v>
      </c>
      <c r="W34" s="314">
        <f>U34/X34</f>
        <v>23.05263157894737</v>
      </c>
      <c r="X34" s="312">
        <v>38</v>
      </c>
      <c r="Y34" s="312"/>
      <c r="Z34" s="312"/>
      <c r="AA34" s="312">
        <v>2</v>
      </c>
    </row>
    <row r="35" spans="1:27" x14ac:dyDescent="0.2">
      <c r="A35" s="2" t="s">
        <v>1474</v>
      </c>
      <c r="B35" s="284">
        <v>2087</v>
      </c>
      <c r="C35" s="197">
        <v>109</v>
      </c>
      <c r="D35" s="133">
        <v>23.188888888887998</v>
      </c>
      <c r="E35" s="284">
        <f>B35/D35</f>
        <v>90.000000000003453</v>
      </c>
      <c r="F35" s="284">
        <v>147</v>
      </c>
      <c r="G35" s="284">
        <v>14</v>
      </c>
      <c r="H35" s="284"/>
      <c r="K35" t="s">
        <v>1632</v>
      </c>
      <c r="L35">
        <v>64</v>
      </c>
      <c r="M35" s="197">
        <v>28.1</v>
      </c>
      <c r="N35" s="133">
        <v>12.8</v>
      </c>
      <c r="O35" s="197">
        <v>5</v>
      </c>
      <c r="P35">
        <v>4</v>
      </c>
      <c r="R35">
        <v>1</v>
      </c>
      <c r="T35" s="25" t="s">
        <v>1632</v>
      </c>
      <c r="U35" s="27">
        <v>65</v>
      </c>
      <c r="V35" s="309">
        <v>16</v>
      </c>
      <c r="W35" s="310">
        <v>10.833333333333</v>
      </c>
      <c r="X35" s="27">
        <f>U35/W35</f>
        <v>6.0000000000001847</v>
      </c>
      <c r="Y35" s="27">
        <v>9</v>
      </c>
      <c r="Z35" s="27"/>
      <c r="AA35" s="27">
        <v>1</v>
      </c>
    </row>
    <row r="36" spans="1:27" x14ac:dyDescent="0.2">
      <c r="A36" s="2" t="s">
        <v>1518</v>
      </c>
      <c r="B36" s="284">
        <v>2004</v>
      </c>
      <c r="C36" s="197">
        <v>108</v>
      </c>
      <c r="D36" s="133">
        <v>29.470588235293999</v>
      </c>
      <c r="E36" s="284">
        <f>B36/D36</f>
        <v>68.00000000000027</v>
      </c>
      <c r="F36" s="284">
        <v>182</v>
      </c>
      <c r="G36" s="284">
        <v>1</v>
      </c>
      <c r="H36" s="284"/>
      <c r="K36" t="s">
        <v>1632</v>
      </c>
      <c r="L36">
        <v>2081</v>
      </c>
      <c r="M36" s="197">
        <v>96</v>
      </c>
      <c r="N36" s="133">
        <v>15.76</v>
      </c>
      <c r="O36" s="197">
        <v>132.04314720812184</v>
      </c>
      <c r="R36">
        <v>1</v>
      </c>
      <c r="T36" s="25" t="s">
        <v>1632</v>
      </c>
      <c r="U36" s="27">
        <v>64</v>
      </c>
      <c r="V36" s="309">
        <v>28.1</v>
      </c>
      <c r="W36" s="310">
        <v>12.8</v>
      </c>
      <c r="X36" s="27">
        <f>U36/W36</f>
        <v>5</v>
      </c>
      <c r="Y36" s="27">
        <v>4</v>
      </c>
      <c r="Z36" s="27"/>
      <c r="AA36" s="27">
        <v>1</v>
      </c>
    </row>
    <row r="37" spans="1:27" s="284" customFormat="1" x14ac:dyDescent="0.2">
      <c r="A37" s="2" t="s">
        <v>1518</v>
      </c>
      <c r="B37" s="284">
        <v>305</v>
      </c>
      <c r="C37" s="197"/>
      <c r="D37" s="133">
        <f>B37/E37</f>
        <v>20.333333333333332</v>
      </c>
      <c r="E37" s="284">
        <v>15</v>
      </c>
      <c r="K37" s="312" t="s">
        <v>1632</v>
      </c>
      <c r="L37" s="312">
        <v>2210</v>
      </c>
      <c r="M37" s="312">
        <v>96</v>
      </c>
      <c r="N37" s="314">
        <v>15.449883780762589</v>
      </c>
      <c r="O37" s="313">
        <v>143.04314720812204</v>
      </c>
      <c r="P37" s="312">
        <v>13</v>
      </c>
      <c r="Q37" s="312"/>
      <c r="R37" s="312">
        <v>2</v>
      </c>
      <c r="T37" s="25" t="s">
        <v>1632</v>
      </c>
      <c r="U37" s="27">
        <v>2081</v>
      </c>
      <c r="V37" s="309">
        <v>96</v>
      </c>
      <c r="W37" s="310">
        <v>15.76</v>
      </c>
      <c r="X37" s="309">
        <f>U37/W37</f>
        <v>132.04314720812184</v>
      </c>
      <c r="Y37" s="27"/>
      <c r="Z37" s="27"/>
      <c r="AA37" s="27">
        <v>1</v>
      </c>
    </row>
    <row r="38" spans="1:27" x14ac:dyDescent="0.2">
      <c r="A38" s="312" t="s">
        <v>1518</v>
      </c>
      <c r="B38" s="312">
        <f>SUM(B36:B37)</f>
        <v>2309</v>
      </c>
      <c r="C38" s="312">
        <v>108</v>
      </c>
      <c r="D38" s="312">
        <f>B38/E38</f>
        <v>27.819277108433646</v>
      </c>
      <c r="E38" s="312">
        <f>SUM(E36:E37)</f>
        <v>83.00000000000027</v>
      </c>
      <c r="F38" s="284">
        <v>182</v>
      </c>
      <c r="G38" s="284">
        <v>1</v>
      </c>
      <c r="H38" s="312">
        <v>2</v>
      </c>
      <c r="K38" t="s">
        <v>1254</v>
      </c>
      <c r="L38">
        <v>70</v>
      </c>
      <c r="M38" s="197">
        <v>30</v>
      </c>
      <c r="N38" s="133">
        <v>11.666666666666</v>
      </c>
      <c r="O38" s="197">
        <v>6.0000000000003428</v>
      </c>
      <c r="P38">
        <v>8</v>
      </c>
      <c r="Q38">
        <v>1</v>
      </c>
      <c r="R38">
        <v>1</v>
      </c>
      <c r="T38" s="25" t="s">
        <v>1632</v>
      </c>
      <c r="U38" s="312">
        <f>SUM(U35:U37)</f>
        <v>2210</v>
      </c>
      <c r="V38" s="313">
        <v>96</v>
      </c>
      <c r="W38" s="314">
        <f>U38/X38</f>
        <v>15.449883780762589</v>
      </c>
      <c r="X38" s="313">
        <f>SUM(X35:X37)</f>
        <v>143.04314720812204</v>
      </c>
      <c r="Y38" s="312"/>
      <c r="Z38" s="312"/>
      <c r="AA38" s="312">
        <v>2</v>
      </c>
    </row>
    <row r="39" spans="1:27" x14ac:dyDescent="0.2">
      <c r="A39" s="312" t="s">
        <v>1862</v>
      </c>
      <c r="B39" s="312">
        <v>1950</v>
      </c>
      <c r="C39" s="315" t="s">
        <v>2996</v>
      </c>
      <c r="D39" s="314">
        <v>17.726919319790237</v>
      </c>
      <c r="E39" s="313">
        <v>110.00219298245638</v>
      </c>
      <c r="F39" s="312"/>
      <c r="G39" s="312"/>
      <c r="H39" s="312">
        <v>2</v>
      </c>
      <c r="K39" t="s">
        <v>1254</v>
      </c>
      <c r="L39">
        <v>29</v>
      </c>
      <c r="M39" s="197">
        <v>29.1</v>
      </c>
      <c r="N39" s="133"/>
      <c r="O39" s="197"/>
      <c r="P39">
        <v>5</v>
      </c>
      <c r="R39">
        <v>1</v>
      </c>
      <c r="T39" s="25" t="s">
        <v>1254</v>
      </c>
      <c r="U39" s="27">
        <v>70</v>
      </c>
      <c r="V39" s="309">
        <v>30</v>
      </c>
      <c r="W39" s="310">
        <v>11.666666666666</v>
      </c>
      <c r="X39" s="27">
        <f>U39/W39</f>
        <v>6.0000000000003428</v>
      </c>
      <c r="Y39" s="27">
        <v>8</v>
      </c>
      <c r="Z39" s="27">
        <v>1</v>
      </c>
      <c r="AA39" s="27">
        <v>1</v>
      </c>
    </row>
    <row r="40" spans="1:27" s="284" customFormat="1" x14ac:dyDescent="0.2">
      <c r="A40" s="312" t="s">
        <v>1703</v>
      </c>
      <c r="B40" s="312">
        <v>1925</v>
      </c>
      <c r="C40" s="312">
        <v>116</v>
      </c>
      <c r="D40" s="314">
        <v>22.379118767096347</v>
      </c>
      <c r="E40" s="313">
        <v>86.017685505574775</v>
      </c>
      <c r="F40" s="312">
        <v>33</v>
      </c>
      <c r="G40" s="312">
        <v>8</v>
      </c>
      <c r="H40" s="312">
        <v>2</v>
      </c>
      <c r="K40" s="312" t="s">
        <v>1254</v>
      </c>
      <c r="L40" s="312">
        <v>99</v>
      </c>
      <c r="M40" s="312">
        <v>30</v>
      </c>
      <c r="N40" s="314">
        <v>16.5</v>
      </c>
      <c r="O40" s="313">
        <v>6</v>
      </c>
      <c r="P40" s="312">
        <v>13</v>
      </c>
      <c r="Q40" s="312">
        <v>1</v>
      </c>
      <c r="R40" s="312">
        <v>2</v>
      </c>
      <c r="T40" s="25" t="s">
        <v>1254</v>
      </c>
      <c r="U40" s="27">
        <v>29</v>
      </c>
      <c r="V40" s="309">
        <v>29.1</v>
      </c>
      <c r="W40" s="310"/>
      <c r="X40" s="27"/>
      <c r="Y40" s="27">
        <v>5</v>
      </c>
      <c r="Z40" s="27"/>
      <c r="AA40" s="27">
        <v>1</v>
      </c>
    </row>
    <row r="41" spans="1:27" s="284" customFormat="1" x14ac:dyDescent="0.2">
      <c r="A41" s="312" t="s">
        <v>2067</v>
      </c>
      <c r="B41" s="312">
        <v>1887</v>
      </c>
      <c r="C41" s="312">
        <v>110</v>
      </c>
      <c r="D41" s="314">
        <v>20.736263736263737</v>
      </c>
      <c r="E41" s="313">
        <v>91</v>
      </c>
      <c r="F41" s="312"/>
      <c r="G41" s="312"/>
      <c r="H41" s="312">
        <v>2</v>
      </c>
      <c r="K41" s="284" t="s">
        <v>1667</v>
      </c>
      <c r="L41" s="284">
        <v>609</v>
      </c>
      <c r="M41" s="197">
        <v>114</v>
      </c>
      <c r="N41" s="133">
        <v>35.823529411764</v>
      </c>
      <c r="O41" s="197">
        <v>17.000000000000334</v>
      </c>
      <c r="P41" s="284">
        <v>56</v>
      </c>
      <c r="Q41" s="284">
        <v>22</v>
      </c>
      <c r="R41" s="284">
        <v>1</v>
      </c>
      <c r="T41" s="25" t="s">
        <v>1254</v>
      </c>
      <c r="U41" s="312">
        <f>SUM(U39:U40)</f>
        <v>99</v>
      </c>
      <c r="V41" s="313">
        <v>30</v>
      </c>
      <c r="W41" s="314">
        <f>U41/X41</f>
        <v>16.5</v>
      </c>
      <c r="X41" s="312">
        <v>6</v>
      </c>
      <c r="Y41" s="312"/>
      <c r="Z41" s="312"/>
      <c r="AA41" s="312">
        <v>2</v>
      </c>
    </row>
    <row r="42" spans="1:27" x14ac:dyDescent="0.2">
      <c r="A42" s="312" t="s">
        <v>1787</v>
      </c>
      <c r="B42" s="312">
        <v>1880</v>
      </c>
      <c r="C42" s="312">
        <v>113</v>
      </c>
      <c r="D42" s="314">
        <v>28.484848484848467</v>
      </c>
      <c r="E42" s="313">
        <v>66.000000000000043</v>
      </c>
      <c r="F42" s="312">
        <v>174</v>
      </c>
      <c r="G42" s="312">
        <v>24</v>
      </c>
      <c r="H42" s="312">
        <v>2</v>
      </c>
      <c r="K42" t="s">
        <v>1667</v>
      </c>
      <c r="L42">
        <v>417</v>
      </c>
      <c r="M42" s="197">
        <v>43.1</v>
      </c>
      <c r="N42" s="133">
        <v>34.75</v>
      </c>
      <c r="O42" s="197">
        <v>12</v>
      </c>
      <c r="P42">
        <v>1</v>
      </c>
      <c r="Q42">
        <v>1</v>
      </c>
      <c r="R42">
        <v>1</v>
      </c>
      <c r="T42" s="25" t="s">
        <v>1667</v>
      </c>
      <c r="U42" s="27">
        <v>609</v>
      </c>
      <c r="V42" s="309">
        <v>114</v>
      </c>
      <c r="W42" s="310">
        <v>35.823529411764</v>
      </c>
      <c r="X42" s="27">
        <f>U42/W42</f>
        <v>17.000000000000334</v>
      </c>
      <c r="Y42" s="27">
        <v>56</v>
      </c>
      <c r="Z42" s="27">
        <v>22</v>
      </c>
      <c r="AA42" s="27">
        <v>1</v>
      </c>
    </row>
    <row r="43" spans="1:27" x14ac:dyDescent="0.2">
      <c r="A43" s="312" t="s">
        <v>1787</v>
      </c>
      <c r="B43" s="312">
        <v>103</v>
      </c>
      <c r="C43" s="312"/>
      <c r="D43" s="314">
        <f>B43/E43</f>
        <v>14.714285714285714</v>
      </c>
      <c r="E43" s="313">
        <v>7</v>
      </c>
      <c r="F43" s="312"/>
      <c r="G43" s="312"/>
      <c r="H43" s="312"/>
      <c r="K43" t="s">
        <v>1667</v>
      </c>
      <c r="L43">
        <v>8825</v>
      </c>
      <c r="M43" s="197">
        <v>216</v>
      </c>
      <c r="N43" s="133">
        <v>32.44</v>
      </c>
      <c r="O43" s="197">
        <v>272.04069050554875</v>
      </c>
      <c r="R43">
        <v>1</v>
      </c>
      <c r="T43" s="25" t="s">
        <v>1667</v>
      </c>
      <c r="U43" s="27">
        <v>417</v>
      </c>
      <c r="V43" s="309">
        <v>43.1</v>
      </c>
      <c r="W43" s="310">
        <v>34.75</v>
      </c>
      <c r="X43" s="27">
        <f>U43/W43</f>
        <v>12</v>
      </c>
      <c r="Y43" s="27">
        <v>1</v>
      </c>
      <c r="Z43" s="27">
        <v>1</v>
      </c>
      <c r="AA43" s="27">
        <v>1</v>
      </c>
    </row>
    <row r="44" spans="1:27" s="284" customFormat="1" x14ac:dyDescent="0.2">
      <c r="A44" s="312" t="s">
        <v>1787</v>
      </c>
      <c r="B44" s="312">
        <f>SUM(B42:B43)</f>
        <v>1983</v>
      </c>
      <c r="C44" s="312">
        <v>113</v>
      </c>
      <c r="D44" s="314">
        <f>B44/E44</f>
        <v>27.16438356164382</v>
      </c>
      <c r="E44" s="313">
        <f>SUM(E42:E43)</f>
        <v>73.000000000000043</v>
      </c>
      <c r="F44" s="312">
        <v>174</v>
      </c>
      <c r="G44" s="312">
        <v>24</v>
      </c>
      <c r="H44" s="312">
        <v>2</v>
      </c>
      <c r="K44" s="312" t="s">
        <v>1667</v>
      </c>
      <c r="L44" s="312">
        <v>9851</v>
      </c>
      <c r="M44" s="312">
        <v>216</v>
      </c>
      <c r="N44" s="314">
        <v>32.723151091159274</v>
      </c>
      <c r="O44" s="313">
        <v>301.04069050554909</v>
      </c>
      <c r="P44" s="312">
        <v>57</v>
      </c>
      <c r="Q44" s="312">
        <v>23</v>
      </c>
      <c r="R44" s="312">
        <v>2</v>
      </c>
      <c r="T44" s="25" t="s">
        <v>1667</v>
      </c>
      <c r="U44" s="27">
        <v>8825</v>
      </c>
      <c r="V44" s="309">
        <v>216</v>
      </c>
      <c r="W44" s="310">
        <v>32.44</v>
      </c>
      <c r="X44" s="309">
        <f>U44/W44</f>
        <v>272.04069050554875</v>
      </c>
      <c r="Y44" s="27"/>
      <c r="Z44" s="27"/>
      <c r="AA44" s="27">
        <v>1</v>
      </c>
    </row>
    <row r="45" spans="1:27" x14ac:dyDescent="0.2">
      <c r="A45" s="312" t="s">
        <v>1639</v>
      </c>
      <c r="B45" s="312">
        <v>1866</v>
      </c>
      <c r="C45" s="312">
        <v>142</v>
      </c>
      <c r="D45" s="314">
        <v>37.319999999999233</v>
      </c>
      <c r="E45" s="313">
        <v>50.000000000001023</v>
      </c>
      <c r="F45" s="312">
        <v>125</v>
      </c>
      <c r="G45" s="312">
        <v>9</v>
      </c>
      <c r="H45" s="312">
        <v>2</v>
      </c>
      <c r="K45" t="s">
        <v>1821</v>
      </c>
      <c r="L45">
        <v>82</v>
      </c>
      <c r="M45" s="197">
        <v>30</v>
      </c>
      <c r="N45" s="133">
        <v>20.5</v>
      </c>
      <c r="O45" s="197">
        <v>4</v>
      </c>
      <c r="P45">
        <v>14</v>
      </c>
      <c r="R45">
        <v>1</v>
      </c>
      <c r="T45" s="25" t="s">
        <v>1667</v>
      </c>
      <c r="U45" s="312">
        <f>SUM(U42:U44)</f>
        <v>9851</v>
      </c>
      <c r="V45" s="313">
        <v>216</v>
      </c>
      <c r="W45" s="314">
        <f>U45/X45</f>
        <v>32.723151091159274</v>
      </c>
      <c r="X45" s="313">
        <f>SUM(X42:X44)</f>
        <v>301.04069050554909</v>
      </c>
      <c r="Y45" s="312"/>
      <c r="Z45" s="312"/>
      <c r="AA45" s="312">
        <v>2</v>
      </c>
    </row>
    <row r="46" spans="1:27" x14ac:dyDescent="0.2">
      <c r="A46" s="312" t="s">
        <v>1639</v>
      </c>
      <c r="B46" s="312">
        <v>1174</v>
      </c>
      <c r="C46" s="312"/>
      <c r="D46" s="314">
        <f>B46/E46</f>
        <v>32.611111111111114</v>
      </c>
      <c r="E46" s="313">
        <v>36</v>
      </c>
      <c r="F46" s="312"/>
      <c r="G46" s="312"/>
      <c r="H46" s="312"/>
      <c r="K46" t="s">
        <v>1821</v>
      </c>
      <c r="L46">
        <v>1317</v>
      </c>
      <c r="M46" s="197">
        <v>91</v>
      </c>
      <c r="N46" s="133">
        <v>24.85</v>
      </c>
      <c r="O46" s="197">
        <v>52.99798792756539</v>
      </c>
      <c r="R46">
        <v>1</v>
      </c>
      <c r="T46" s="25" t="s">
        <v>1821</v>
      </c>
      <c r="U46" s="27">
        <v>82</v>
      </c>
      <c r="V46" s="309">
        <v>30</v>
      </c>
      <c r="W46" s="310">
        <v>20.5</v>
      </c>
      <c r="X46" s="27">
        <f>U46/W46</f>
        <v>4</v>
      </c>
      <c r="Y46" s="27">
        <v>14</v>
      </c>
      <c r="Z46" s="27"/>
      <c r="AA46" s="27">
        <v>1</v>
      </c>
    </row>
    <row r="47" spans="1:27" s="284" customFormat="1" x14ac:dyDescent="0.2">
      <c r="A47" s="317" t="s">
        <v>1639</v>
      </c>
      <c r="B47" s="317">
        <f>SUM(B45:B46)</f>
        <v>3040</v>
      </c>
      <c r="C47" s="317"/>
      <c r="D47" s="318">
        <f>B47/E47</f>
        <v>35.348837209301905</v>
      </c>
      <c r="E47" s="319">
        <f>SUM(E45:E46)</f>
        <v>86.000000000001023</v>
      </c>
      <c r="F47" s="317">
        <v>125</v>
      </c>
      <c r="G47" s="317">
        <v>9</v>
      </c>
      <c r="H47" s="317">
        <v>2</v>
      </c>
      <c r="K47" s="312" t="s">
        <v>1821</v>
      </c>
      <c r="L47" s="312">
        <v>1399</v>
      </c>
      <c r="M47" s="312">
        <v>91</v>
      </c>
      <c r="N47" s="314">
        <v>24.543859649122808</v>
      </c>
      <c r="O47" s="313">
        <v>57</v>
      </c>
      <c r="P47" s="312">
        <v>14</v>
      </c>
      <c r="Q47" s="312"/>
      <c r="R47" s="312">
        <v>2</v>
      </c>
      <c r="T47" s="25" t="s">
        <v>1821</v>
      </c>
      <c r="U47" s="27">
        <v>1317</v>
      </c>
      <c r="V47" s="309">
        <v>91</v>
      </c>
      <c r="W47" s="310">
        <v>24.85</v>
      </c>
      <c r="X47" s="309">
        <f>U47/W47</f>
        <v>52.99798792756539</v>
      </c>
      <c r="Y47" s="27"/>
      <c r="Z47" s="27"/>
      <c r="AA47" s="27">
        <v>1</v>
      </c>
    </row>
    <row r="48" spans="1:27" x14ac:dyDescent="0.2">
      <c r="A48" s="312" t="s">
        <v>1504</v>
      </c>
      <c r="B48" s="312">
        <v>1803</v>
      </c>
      <c r="C48" s="312">
        <v>113</v>
      </c>
      <c r="D48" s="314">
        <v>26.514705882352942</v>
      </c>
      <c r="E48" s="313">
        <v>68</v>
      </c>
      <c r="F48" s="312">
        <v>138</v>
      </c>
      <c r="G48" s="312">
        <v>13</v>
      </c>
      <c r="H48" s="312">
        <v>2</v>
      </c>
      <c r="K48" t="s">
        <v>1725</v>
      </c>
      <c r="L48">
        <v>666</v>
      </c>
      <c r="M48" s="197">
        <v>78</v>
      </c>
      <c r="N48" s="133">
        <v>33.299999999999997</v>
      </c>
      <c r="O48" s="197">
        <v>20</v>
      </c>
      <c r="P48">
        <v>65</v>
      </c>
      <c r="Q48">
        <v>15</v>
      </c>
      <c r="R48">
        <v>1</v>
      </c>
      <c r="T48" s="25" t="s">
        <v>1821</v>
      </c>
      <c r="U48" s="312">
        <f>SUM(U46:U47)</f>
        <v>1399</v>
      </c>
      <c r="V48" s="313">
        <v>91</v>
      </c>
      <c r="W48" s="314">
        <f>U48/X48</f>
        <v>24.543859649122808</v>
      </c>
      <c r="X48" s="313">
        <v>57</v>
      </c>
      <c r="Y48" s="312"/>
      <c r="Z48" s="312"/>
      <c r="AA48" s="312">
        <v>2</v>
      </c>
    </row>
    <row r="49" spans="1:27" x14ac:dyDescent="0.2">
      <c r="A49" s="312" t="s">
        <v>1625</v>
      </c>
      <c r="B49" s="312">
        <v>1792</v>
      </c>
      <c r="C49" s="312">
        <v>87</v>
      </c>
      <c r="D49" s="314">
        <v>18.861056969426777</v>
      </c>
      <c r="E49" s="313">
        <v>95.010582010582965</v>
      </c>
      <c r="F49" s="312">
        <v>46</v>
      </c>
      <c r="G49" s="312">
        <v>4</v>
      </c>
      <c r="H49" s="312">
        <v>2</v>
      </c>
      <c r="K49" t="s">
        <v>1725</v>
      </c>
      <c r="L49">
        <v>290</v>
      </c>
      <c r="M49" s="197">
        <v>43.1</v>
      </c>
      <c r="N49" s="133">
        <v>41.428571428570997</v>
      </c>
      <c r="O49" s="197">
        <v>7.0000000000000728</v>
      </c>
      <c r="P49">
        <v>9</v>
      </c>
      <c r="Q49">
        <v>8</v>
      </c>
      <c r="R49">
        <v>1</v>
      </c>
      <c r="T49" s="25" t="s">
        <v>1725</v>
      </c>
      <c r="U49" s="27">
        <v>666</v>
      </c>
      <c r="V49" s="309">
        <v>78</v>
      </c>
      <c r="W49" s="310">
        <v>33.299999999999997</v>
      </c>
      <c r="X49" s="27">
        <f>U49/W49</f>
        <v>20</v>
      </c>
      <c r="Y49" s="27">
        <v>65</v>
      </c>
      <c r="Z49" s="27">
        <v>15</v>
      </c>
      <c r="AA49" s="27">
        <v>1</v>
      </c>
    </row>
    <row r="50" spans="1:27" x14ac:dyDescent="0.2">
      <c r="A50" s="2" t="s">
        <v>1238</v>
      </c>
      <c r="B50" s="284">
        <v>1770</v>
      </c>
      <c r="C50" s="197">
        <v>83</v>
      </c>
      <c r="D50" s="133">
        <v>24.929577464788</v>
      </c>
      <c r="E50" s="284">
        <f>B50/D50</f>
        <v>71.000000000002089</v>
      </c>
      <c r="F50" s="284">
        <v>134</v>
      </c>
      <c r="G50" s="284">
        <v>2</v>
      </c>
      <c r="H50" s="284"/>
      <c r="K50" t="s">
        <v>1725</v>
      </c>
      <c r="L50">
        <v>2588</v>
      </c>
      <c r="M50" s="197">
        <v>110</v>
      </c>
      <c r="N50" s="133">
        <v>22.9</v>
      </c>
      <c r="O50" s="197">
        <v>113.01310043668123</v>
      </c>
      <c r="R50">
        <v>1</v>
      </c>
      <c r="T50" s="25" t="s">
        <v>1725</v>
      </c>
      <c r="U50" s="27">
        <v>290</v>
      </c>
      <c r="V50" s="309">
        <v>43.1</v>
      </c>
      <c r="W50" s="310">
        <v>41.428571428570997</v>
      </c>
      <c r="X50" s="27">
        <f>U50/W50</f>
        <v>7.0000000000000728</v>
      </c>
      <c r="Y50" s="27">
        <v>9</v>
      </c>
      <c r="Z50" s="27">
        <v>8</v>
      </c>
      <c r="AA50" s="27">
        <v>1</v>
      </c>
    </row>
    <row r="51" spans="1:27" s="284" customFormat="1" x14ac:dyDescent="0.2">
      <c r="A51" s="312" t="s">
        <v>1571</v>
      </c>
      <c r="B51" s="312">
        <v>1716</v>
      </c>
      <c r="C51" s="312">
        <v>171</v>
      </c>
      <c r="D51" s="312">
        <v>23.833333333333002</v>
      </c>
      <c r="E51" s="312">
        <f>B51/D51</f>
        <v>72.000000000000995</v>
      </c>
      <c r="F51" s="312">
        <v>201</v>
      </c>
      <c r="G51" s="312">
        <v>20</v>
      </c>
      <c r="H51" s="312">
        <v>2</v>
      </c>
      <c r="K51" s="312" t="s">
        <v>1725</v>
      </c>
      <c r="L51" s="312">
        <v>3544</v>
      </c>
      <c r="M51" s="312">
        <v>110</v>
      </c>
      <c r="N51" s="314">
        <v>25.311917163085162</v>
      </c>
      <c r="O51" s="313">
        <v>140.0131004366813</v>
      </c>
      <c r="P51" s="312">
        <v>74</v>
      </c>
      <c r="Q51" s="312">
        <v>23</v>
      </c>
      <c r="R51" s="312">
        <v>2</v>
      </c>
      <c r="T51" s="25" t="s">
        <v>1725</v>
      </c>
      <c r="U51" s="27">
        <v>2588</v>
      </c>
      <c r="V51" s="309">
        <v>110</v>
      </c>
      <c r="W51" s="310">
        <v>22.9</v>
      </c>
      <c r="X51" s="309">
        <f>U51/W51</f>
        <v>113.01310043668123</v>
      </c>
      <c r="Y51" s="27"/>
      <c r="Z51" s="27"/>
      <c r="AA51" s="27">
        <v>1</v>
      </c>
    </row>
    <row r="52" spans="1:27" x14ac:dyDescent="0.2">
      <c r="A52" s="312" t="s">
        <v>1571</v>
      </c>
      <c r="B52" s="312">
        <v>312</v>
      </c>
      <c r="C52" s="312"/>
      <c r="D52" s="312">
        <f>B52/E52</f>
        <v>24</v>
      </c>
      <c r="E52" s="312">
        <v>13</v>
      </c>
      <c r="F52" s="312"/>
      <c r="G52" s="312"/>
      <c r="H52" s="312">
        <v>2</v>
      </c>
      <c r="K52" t="s">
        <v>1604</v>
      </c>
      <c r="L52">
        <v>1144</v>
      </c>
      <c r="M52" s="197">
        <v>117.1</v>
      </c>
      <c r="N52" s="133">
        <v>23.346938775510001</v>
      </c>
      <c r="O52" s="197">
        <v>49.000000000000426</v>
      </c>
      <c r="P52">
        <v>123</v>
      </c>
      <c r="Q52">
        <v>17</v>
      </c>
      <c r="R52">
        <v>1</v>
      </c>
      <c r="T52" s="25" t="s">
        <v>1725</v>
      </c>
      <c r="U52" s="312">
        <f>SUM(U49:U51)</f>
        <v>3544</v>
      </c>
      <c r="V52" s="313">
        <v>110</v>
      </c>
      <c r="W52" s="314">
        <f>U52/X52</f>
        <v>25.311917163085162</v>
      </c>
      <c r="X52" s="313">
        <f>SUM(X49:X51)</f>
        <v>140.0131004366813</v>
      </c>
      <c r="Y52" s="312"/>
      <c r="Z52" s="312"/>
      <c r="AA52" s="312">
        <v>2</v>
      </c>
    </row>
    <row r="53" spans="1:27" x14ac:dyDescent="0.2">
      <c r="A53" s="312" t="s">
        <v>1571</v>
      </c>
      <c r="B53" s="312">
        <f>SUM(B51:B52)</f>
        <v>2028</v>
      </c>
      <c r="C53" s="312"/>
      <c r="D53" s="312">
        <f>B53/E53</f>
        <v>23.858823529411485</v>
      </c>
      <c r="E53" s="312">
        <f>SUM(E51:E52)</f>
        <v>85.000000000000995</v>
      </c>
      <c r="F53" s="312"/>
      <c r="G53" s="312"/>
      <c r="H53" s="312">
        <v>2</v>
      </c>
      <c r="K53" t="s">
        <v>1604</v>
      </c>
      <c r="L53">
        <v>3404</v>
      </c>
      <c r="M53" s="197">
        <v>151</v>
      </c>
      <c r="N53" s="133">
        <v>27.92</v>
      </c>
      <c r="O53" s="197">
        <v>121.91977077363896</v>
      </c>
      <c r="R53">
        <v>1</v>
      </c>
      <c r="T53" s="25" t="s">
        <v>1604</v>
      </c>
      <c r="U53" s="27">
        <v>1144</v>
      </c>
      <c r="V53" s="309">
        <v>117.1</v>
      </c>
      <c r="W53" s="310">
        <v>23.346938775510001</v>
      </c>
      <c r="X53" s="27">
        <f>U53/W53</f>
        <v>49.000000000000426</v>
      </c>
      <c r="Y53" s="27">
        <v>123</v>
      </c>
      <c r="Z53" s="27">
        <v>17</v>
      </c>
      <c r="AA53" s="27">
        <v>1</v>
      </c>
    </row>
    <row r="54" spans="1:27" s="284" customFormat="1" x14ac:dyDescent="0.2">
      <c r="A54" s="2" t="s">
        <v>1481</v>
      </c>
      <c r="B54" s="284">
        <v>1689</v>
      </c>
      <c r="C54" s="197">
        <v>117.1</v>
      </c>
      <c r="D54" s="133">
        <v>31.867924528301</v>
      </c>
      <c r="E54" s="284">
        <f>B54/D54</f>
        <v>53.000000000001478</v>
      </c>
      <c r="F54" s="284">
        <v>99</v>
      </c>
      <c r="G54" s="284">
        <v>42</v>
      </c>
      <c r="K54" s="312" t="s">
        <v>1604</v>
      </c>
      <c r="L54" s="312">
        <v>4548</v>
      </c>
      <c r="M54" s="312">
        <v>151</v>
      </c>
      <c r="N54" s="314">
        <v>26.608975541063788</v>
      </c>
      <c r="O54" s="313">
        <v>170.91977077363939</v>
      </c>
      <c r="P54" s="312">
        <v>123</v>
      </c>
      <c r="Q54" s="312">
        <v>17</v>
      </c>
      <c r="R54" s="312">
        <v>2</v>
      </c>
      <c r="T54" s="25" t="s">
        <v>1604</v>
      </c>
      <c r="U54" s="27">
        <v>3404</v>
      </c>
      <c r="V54" s="309">
        <v>151</v>
      </c>
      <c r="W54" s="310">
        <v>27.92</v>
      </c>
      <c r="X54" s="309">
        <f>U54/W54</f>
        <v>121.91977077363896</v>
      </c>
      <c r="Y54" s="27"/>
      <c r="Z54" s="27"/>
      <c r="AA54" s="27">
        <v>1</v>
      </c>
    </row>
    <row r="55" spans="1:27" x14ac:dyDescent="0.2">
      <c r="A55" s="312" t="s">
        <v>1491</v>
      </c>
      <c r="B55" s="312">
        <v>1606</v>
      </c>
      <c r="C55" s="312">
        <v>104</v>
      </c>
      <c r="D55" s="314">
        <v>14.212389380530947</v>
      </c>
      <c r="E55" s="313">
        <v>113.00000000000021</v>
      </c>
      <c r="F55" s="312">
        <v>141</v>
      </c>
      <c r="G55" s="312">
        <v>11</v>
      </c>
      <c r="H55" s="312">
        <v>2</v>
      </c>
      <c r="K55" t="s">
        <v>1782</v>
      </c>
      <c r="L55">
        <v>1141</v>
      </c>
      <c r="M55" s="197">
        <v>94</v>
      </c>
      <c r="N55" s="133">
        <v>17.287878787878</v>
      </c>
      <c r="O55" s="197">
        <v>66.000000000003013</v>
      </c>
      <c r="P55">
        <v>88</v>
      </c>
      <c r="Q55">
        <v>1</v>
      </c>
      <c r="R55">
        <v>1</v>
      </c>
      <c r="T55" s="25" t="s">
        <v>1604</v>
      </c>
      <c r="U55" s="312">
        <f>SUM(U53:U54)</f>
        <v>4548</v>
      </c>
      <c r="V55" s="313">
        <v>151</v>
      </c>
      <c r="W55" s="314">
        <f>U55/X55</f>
        <v>26.608975541063788</v>
      </c>
      <c r="X55" s="313">
        <f>SUM(X53:X54)</f>
        <v>170.91977077363939</v>
      </c>
      <c r="Y55" s="312"/>
      <c r="Z55" s="312"/>
      <c r="AA55" s="312">
        <v>2</v>
      </c>
    </row>
    <row r="56" spans="1:27" x14ac:dyDescent="0.2">
      <c r="A56" s="312" t="s">
        <v>1491</v>
      </c>
      <c r="B56" s="312">
        <v>883</v>
      </c>
      <c r="C56" s="312"/>
      <c r="D56" s="314">
        <f>B56/E56</f>
        <v>24.527777777777779</v>
      </c>
      <c r="E56" s="313">
        <v>36</v>
      </c>
      <c r="F56" s="312"/>
      <c r="G56" s="312"/>
      <c r="H56" s="312">
        <v>2</v>
      </c>
      <c r="K56" t="s">
        <v>1782</v>
      </c>
      <c r="L56">
        <v>403</v>
      </c>
      <c r="M56" s="197">
        <v>43.1</v>
      </c>
      <c r="N56" s="133">
        <v>26.866666666665999</v>
      </c>
      <c r="O56" s="197">
        <v>15.000000000000373</v>
      </c>
      <c r="P56">
        <v>6</v>
      </c>
      <c r="R56">
        <v>1</v>
      </c>
      <c r="T56" s="25" t="s">
        <v>1782</v>
      </c>
      <c r="U56" s="27">
        <v>1141</v>
      </c>
      <c r="V56" s="309">
        <v>94</v>
      </c>
      <c r="W56" s="310">
        <v>17.287878787878</v>
      </c>
      <c r="X56" s="27">
        <f>U56/W56</f>
        <v>66.000000000003013</v>
      </c>
      <c r="Y56" s="27">
        <v>88</v>
      </c>
      <c r="Z56" s="27">
        <v>1</v>
      </c>
      <c r="AA56" s="27">
        <v>1</v>
      </c>
    </row>
    <row r="57" spans="1:27" x14ac:dyDescent="0.2">
      <c r="A57" s="312" t="s">
        <v>1491</v>
      </c>
      <c r="B57" s="312">
        <f>SUM(B55:B56)</f>
        <v>2489</v>
      </c>
      <c r="C57" s="312"/>
      <c r="D57" s="314">
        <f>B57/E57</f>
        <v>16.704697986577155</v>
      </c>
      <c r="E57" s="313">
        <f>SUM(E55:E56)</f>
        <v>149.00000000000023</v>
      </c>
      <c r="F57" s="312"/>
      <c r="G57" s="312"/>
      <c r="H57" s="312">
        <v>2</v>
      </c>
      <c r="K57" t="s">
        <v>1782</v>
      </c>
      <c r="L57">
        <v>1579</v>
      </c>
      <c r="M57" s="197">
        <v>87</v>
      </c>
      <c r="N57" s="133">
        <v>23.92</v>
      </c>
      <c r="O57" s="197">
        <v>66.011705685618722</v>
      </c>
      <c r="R57">
        <v>1</v>
      </c>
      <c r="T57" s="25" t="s">
        <v>1782</v>
      </c>
      <c r="U57" s="27">
        <v>403</v>
      </c>
      <c r="V57" s="309">
        <v>43.1</v>
      </c>
      <c r="W57" s="310">
        <v>26.866666666665999</v>
      </c>
      <c r="X57" s="27">
        <f>U57/W57</f>
        <v>15.000000000000373</v>
      </c>
      <c r="Y57" s="27">
        <v>6</v>
      </c>
      <c r="Z57" s="27"/>
      <c r="AA57" s="27">
        <v>1</v>
      </c>
    </row>
    <row r="58" spans="1:27" s="284" customFormat="1" x14ac:dyDescent="0.2">
      <c r="A58" s="2" t="s">
        <v>1475</v>
      </c>
      <c r="B58" s="284">
        <v>1587</v>
      </c>
      <c r="C58" s="197">
        <v>112</v>
      </c>
      <c r="D58" s="133">
        <v>18.034090909090001</v>
      </c>
      <c r="E58" s="284">
        <f>B58/D58</f>
        <v>88.000000000004434</v>
      </c>
      <c r="F58" s="284">
        <v>91</v>
      </c>
      <c r="G58" s="284">
        <v>2</v>
      </c>
      <c r="K58" s="312" t="s">
        <v>1782</v>
      </c>
      <c r="L58" s="312">
        <v>3123</v>
      </c>
      <c r="M58" s="312">
        <v>94</v>
      </c>
      <c r="N58" s="314">
        <v>21.243206351733612</v>
      </c>
      <c r="O58" s="313">
        <v>147.0117056856221</v>
      </c>
      <c r="P58" s="312">
        <v>94</v>
      </c>
      <c r="Q58" s="312">
        <v>1</v>
      </c>
      <c r="R58" s="312">
        <v>2</v>
      </c>
      <c r="T58" s="25" t="s">
        <v>1782</v>
      </c>
      <c r="U58" s="27">
        <v>1579</v>
      </c>
      <c r="V58" s="309">
        <v>87</v>
      </c>
      <c r="W58" s="310">
        <v>23.92</v>
      </c>
      <c r="X58" s="309">
        <f>U58/W58</f>
        <v>66.011705685618722</v>
      </c>
      <c r="Y58" s="27"/>
      <c r="Z58" s="27"/>
      <c r="AA58" s="27">
        <v>1</v>
      </c>
    </row>
    <row r="59" spans="1:27" x14ac:dyDescent="0.2">
      <c r="A59" s="312" t="s">
        <v>1537</v>
      </c>
      <c r="B59" s="312">
        <v>1532</v>
      </c>
      <c r="C59" s="312">
        <v>57</v>
      </c>
      <c r="D59" s="314">
        <v>26.877192982455707</v>
      </c>
      <c r="E59" s="313">
        <v>57.000000000000917</v>
      </c>
      <c r="F59" s="312">
        <v>112</v>
      </c>
      <c r="G59" s="312">
        <v>4</v>
      </c>
      <c r="H59" s="312">
        <v>2</v>
      </c>
      <c r="K59" t="s">
        <v>1862</v>
      </c>
      <c r="L59">
        <v>53</v>
      </c>
      <c r="M59" s="197">
        <v>13</v>
      </c>
      <c r="N59" s="133">
        <v>8.833333333333</v>
      </c>
      <c r="O59" s="197">
        <v>6.0000000000002265</v>
      </c>
      <c r="R59">
        <v>1</v>
      </c>
      <c r="T59" s="25" t="s">
        <v>1782</v>
      </c>
      <c r="U59" s="312">
        <f>SUM(U56:U58)</f>
        <v>3123</v>
      </c>
      <c r="V59" s="313">
        <v>94</v>
      </c>
      <c r="W59" s="314">
        <f>U59/X59</f>
        <v>21.243206351733612</v>
      </c>
      <c r="X59" s="313">
        <f>SUM(X56:X58)</f>
        <v>147.0117056856221</v>
      </c>
      <c r="Y59" s="312"/>
      <c r="Z59" s="312"/>
      <c r="AA59" s="312">
        <v>2</v>
      </c>
    </row>
    <row r="60" spans="1:27" x14ac:dyDescent="0.2">
      <c r="A60" s="2" t="s">
        <v>1478</v>
      </c>
      <c r="B60" s="284">
        <v>1517</v>
      </c>
      <c r="C60" s="197">
        <v>105</v>
      </c>
      <c r="D60" s="133">
        <v>21.985507246375999</v>
      </c>
      <c r="E60" s="284">
        <f>B60/D60</f>
        <v>69.000000000002544</v>
      </c>
      <c r="F60" s="284">
        <v>82</v>
      </c>
      <c r="G60" s="284">
        <v>10</v>
      </c>
      <c r="H60" s="284"/>
      <c r="K60" t="s">
        <v>1862</v>
      </c>
      <c r="L60">
        <v>1897</v>
      </c>
      <c r="M60" s="316" t="s">
        <v>2996</v>
      </c>
      <c r="N60" s="133">
        <v>18.239999999999998</v>
      </c>
      <c r="O60" s="197">
        <v>104.00219298245615</v>
      </c>
      <c r="R60">
        <v>1</v>
      </c>
      <c r="T60" s="25" t="s">
        <v>1862</v>
      </c>
      <c r="U60" s="27">
        <v>53</v>
      </c>
      <c r="V60" s="309">
        <v>13</v>
      </c>
      <c r="W60" s="310">
        <v>8.833333333333</v>
      </c>
      <c r="X60" s="27">
        <f>U60/W60</f>
        <v>6.0000000000002265</v>
      </c>
      <c r="Y60" s="27"/>
      <c r="Z60" s="27"/>
      <c r="AA60" s="27">
        <v>1</v>
      </c>
    </row>
    <row r="61" spans="1:27" s="284" customFormat="1" x14ac:dyDescent="0.2">
      <c r="A61" s="312" t="s">
        <v>1549</v>
      </c>
      <c r="B61" s="312">
        <v>1483</v>
      </c>
      <c r="C61" s="312">
        <v>131</v>
      </c>
      <c r="D61" s="314">
        <v>26.482142857142858</v>
      </c>
      <c r="E61" s="313">
        <v>56</v>
      </c>
      <c r="F61" s="312">
        <v>150</v>
      </c>
      <c r="G61" s="312">
        <v>17</v>
      </c>
      <c r="H61" s="312">
        <v>2</v>
      </c>
      <c r="K61" s="312" t="s">
        <v>1862</v>
      </c>
      <c r="L61" s="312">
        <v>1950</v>
      </c>
      <c r="M61" s="315" t="s">
        <v>2996</v>
      </c>
      <c r="N61" s="314">
        <v>17.726919319790237</v>
      </c>
      <c r="O61" s="313">
        <v>110.00219298245638</v>
      </c>
      <c r="P61" s="312"/>
      <c r="Q61" s="312"/>
      <c r="R61" s="312">
        <v>2</v>
      </c>
      <c r="T61" s="25" t="s">
        <v>1862</v>
      </c>
      <c r="U61" s="27">
        <v>1897</v>
      </c>
      <c r="V61" s="309" t="s">
        <v>2996</v>
      </c>
      <c r="W61" s="310">
        <v>18.239999999999998</v>
      </c>
      <c r="X61" s="309">
        <f>U61/W61</f>
        <v>104.00219298245615</v>
      </c>
      <c r="Y61" s="27"/>
      <c r="Z61" s="27"/>
      <c r="AA61" s="27">
        <v>1</v>
      </c>
    </row>
    <row r="62" spans="1:27" x14ac:dyDescent="0.2">
      <c r="A62" s="312" t="s">
        <v>1549</v>
      </c>
      <c r="B62" s="312">
        <v>262</v>
      </c>
      <c r="C62" s="312"/>
      <c r="D62" s="314">
        <f>B62/E62</f>
        <v>13.1</v>
      </c>
      <c r="E62" s="313">
        <v>20</v>
      </c>
      <c r="F62" s="284"/>
      <c r="G62" s="284"/>
      <c r="H62" s="284"/>
      <c r="K62" t="s">
        <v>1780</v>
      </c>
      <c r="L62">
        <v>211</v>
      </c>
      <c r="M62" s="197">
        <v>27</v>
      </c>
      <c r="N62" s="133">
        <v>17.583333333333002</v>
      </c>
      <c r="O62" s="284">
        <v>12.000000000000226</v>
      </c>
      <c r="P62">
        <v>20</v>
      </c>
      <c r="Q62">
        <v>2</v>
      </c>
      <c r="R62">
        <v>1</v>
      </c>
      <c r="T62" s="25" t="s">
        <v>1862</v>
      </c>
      <c r="U62" s="312">
        <f>SUM(U60:U61)</f>
        <v>1950</v>
      </c>
      <c r="V62" s="313" t="s">
        <v>2996</v>
      </c>
      <c r="W62" s="314">
        <f>U62/X62</f>
        <v>17.726919319790237</v>
      </c>
      <c r="X62" s="313">
        <f>SUM(X60:X61)</f>
        <v>110.00219298245638</v>
      </c>
      <c r="Y62" s="312"/>
      <c r="Z62" s="312"/>
      <c r="AA62" s="312">
        <v>2</v>
      </c>
    </row>
    <row r="63" spans="1:27" x14ac:dyDescent="0.2">
      <c r="A63" s="312" t="s">
        <v>1549</v>
      </c>
      <c r="B63" s="312">
        <f>SUM(B61:B62)</f>
        <v>1745</v>
      </c>
      <c r="C63" s="312"/>
      <c r="D63" s="314">
        <f>B63/E63</f>
        <v>22.960526315789473</v>
      </c>
      <c r="E63" s="313">
        <f>SUM(E61:E62)</f>
        <v>76</v>
      </c>
      <c r="F63" s="312">
        <v>150</v>
      </c>
      <c r="G63" s="312">
        <v>17</v>
      </c>
      <c r="H63" s="312">
        <v>2</v>
      </c>
      <c r="K63" t="s">
        <v>1780</v>
      </c>
      <c r="L63">
        <v>127</v>
      </c>
      <c r="M63" s="197">
        <v>27</v>
      </c>
      <c r="N63" s="133">
        <v>10.583333333333</v>
      </c>
      <c r="O63" s="284">
        <v>12.000000000000378</v>
      </c>
      <c r="R63">
        <v>1</v>
      </c>
      <c r="T63" s="25" t="s">
        <v>1780</v>
      </c>
      <c r="U63" s="27">
        <v>211</v>
      </c>
      <c r="V63" s="309">
        <v>27</v>
      </c>
      <c r="W63" s="310">
        <v>17.583333333333002</v>
      </c>
      <c r="X63" s="27">
        <f>U63/W63</f>
        <v>12.000000000000226</v>
      </c>
      <c r="Y63" s="27">
        <v>20</v>
      </c>
      <c r="Z63" s="27">
        <v>2</v>
      </c>
      <c r="AA63">
        <v>1</v>
      </c>
    </row>
    <row r="64" spans="1:27" s="284" customFormat="1" x14ac:dyDescent="0.2">
      <c r="A64" s="2" t="s">
        <v>1480</v>
      </c>
      <c r="B64" s="284">
        <v>1483</v>
      </c>
      <c r="C64" s="197">
        <v>84</v>
      </c>
      <c r="D64" s="133">
        <v>15.447916666666</v>
      </c>
      <c r="E64" s="284">
        <f>B64/D64</f>
        <v>96.00000000000415</v>
      </c>
      <c r="F64" s="284">
        <v>130</v>
      </c>
      <c r="G64" s="284">
        <v>8</v>
      </c>
      <c r="K64" s="312" t="s">
        <v>1780</v>
      </c>
      <c r="L64" s="312">
        <v>338</v>
      </c>
      <c r="M64" s="312">
        <v>27</v>
      </c>
      <c r="N64" s="314">
        <v>14.083333333333334</v>
      </c>
      <c r="O64" s="313">
        <v>24</v>
      </c>
      <c r="P64" s="312">
        <v>20</v>
      </c>
      <c r="Q64" s="312">
        <v>2</v>
      </c>
      <c r="R64" s="312">
        <v>2</v>
      </c>
      <c r="T64" s="25" t="s">
        <v>1780</v>
      </c>
      <c r="U64" s="27">
        <v>127</v>
      </c>
      <c r="V64" s="309">
        <v>27</v>
      </c>
      <c r="W64" s="310">
        <v>10.583333333333</v>
      </c>
      <c r="X64" s="27">
        <f>U64/W64</f>
        <v>12.000000000000378</v>
      </c>
      <c r="Y64" s="27"/>
      <c r="Z64" s="27"/>
      <c r="AA64">
        <v>1</v>
      </c>
    </row>
    <row r="65" spans="1:27" x14ac:dyDescent="0.2">
      <c r="A65" s="2" t="s">
        <v>1469</v>
      </c>
      <c r="B65" s="284">
        <v>1448</v>
      </c>
      <c r="C65" s="197">
        <v>80</v>
      </c>
      <c r="D65" s="133">
        <v>15.912087912086999</v>
      </c>
      <c r="E65" s="284">
        <f>B65/D65</f>
        <v>91.000000000005215</v>
      </c>
      <c r="F65" s="284">
        <v>91</v>
      </c>
      <c r="G65" s="284">
        <v>20</v>
      </c>
      <c r="H65" s="284"/>
      <c r="K65" t="s">
        <v>1995</v>
      </c>
      <c r="L65">
        <v>272</v>
      </c>
      <c r="M65" s="197">
        <v>72</v>
      </c>
      <c r="N65" s="133">
        <v>24.727272727271998</v>
      </c>
      <c r="O65" s="284">
        <v>11.000000000000325</v>
      </c>
      <c r="P65">
        <v>21</v>
      </c>
      <c r="Q65">
        <v>7</v>
      </c>
      <c r="R65">
        <v>1</v>
      </c>
      <c r="T65" s="25" t="s">
        <v>1780</v>
      </c>
      <c r="U65" s="312">
        <f>SUM(U63:U64)</f>
        <v>338</v>
      </c>
      <c r="V65" s="313">
        <v>27</v>
      </c>
      <c r="W65" s="314">
        <f>U65/X65</f>
        <v>14.083333333333334</v>
      </c>
      <c r="X65" s="312">
        <v>24</v>
      </c>
      <c r="Y65" s="312"/>
      <c r="Z65" s="312"/>
      <c r="AA65" s="312">
        <v>2</v>
      </c>
    </row>
    <row r="66" spans="1:27" x14ac:dyDescent="0.2">
      <c r="A66" s="312" t="s">
        <v>1821</v>
      </c>
      <c r="B66" s="312">
        <v>1399</v>
      </c>
      <c r="C66" s="312">
        <v>91</v>
      </c>
      <c r="D66" s="314">
        <v>24.543859649122808</v>
      </c>
      <c r="E66" s="313">
        <v>57</v>
      </c>
      <c r="F66" s="312">
        <v>14</v>
      </c>
      <c r="G66" s="312"/>
      <c r="H66" s="312">
        <v>2</v>
      </c>
      <c r="K66" t="s">
        <v>1995</v>
      </c>
      <c r="L66">
        <v>24</v>
      </c>
      <c r="M66" s="197">
        <v>24</v>
      </c>
      <c r="N66" s="133">
        <v>24</v>
      </c>
      <c r="O66" s="284">
        <v>1</v>
      </c>
      <c r="R66">
        <v>1</v>
      </c>
      <c r="T66" s="25" t="s">
        <v>1995</v>
      </c>
      <c r="U66" s="27">
        <v>272</v>
      </c>
      <c r="V66" s="309">
        <v>72</v>
      </c>
      <c r="W66" s="310">
        <v>24.727272727271998</v>
      </c>
      <c r="X66" s="27">
        <f>U66/W66</f>
        <v>11.000000000000325</v>
      </c>
      <c r="Y66" s="27">
        <v>21</v>
      </c>
      <c r="Z66" s="27">
        <v>7</v>
      </c>
      <c r="AA66">
        <v>1</v>
      </c>
    </row>
    <row r="67" spans="1:27" s="284" customFormat="1" x14ac:dyDescent="0.2">
      <c r="A67" s="2" t="s">
        <v>1624</v>
      </c>
      <c r="B67" s="284">
        <v>1328</v>
      </c>
      <c r="C67" s="197">
        <v>94</v>
      </c>
      <c r="D67" s="133">
        <v>16.810126582277999</v>
      </c>
      <c r="E67" s="284">
        <f>B67/D67</f>
        <v>79.000000000002274</v>
      </c>
      <c r="F67" s="284">
        <v>139</v>
      </c>
      <c r="G67" s="284">
        <v>18</v>
      </c>
      <c r="K67" s="312" t="s">
        <v>1995</v>
      </c>
      <c r="L67" s="312">
        <v>296</v>
      </c>
      <c r="M67" s="312">
        <v>72</v>
      </c>
      <c r="N67" s="314">
        <v>24.666666666666668</v>
      </c>
      <c r="O67" s="313">
        <v>12</v>
      </c>
      <c r="P67" s="312">
        <v>21</v>
      </c>
      <c r="Q67" s="312">
        <v>7</v>
      </c>
      <c r="R67" s="312">
        <v>2</v>
      </c>
      <c r="T67" s="25" t="s">
        <v>1995</v>
      </c>
      <c r="U67" s="27">
        <v>24</v>
      </c>
      <c r="V67" s="309">
        <v>24</v>
      </c>
      <c r="W67" s="310">
        <v>24</v>
      </c>
      <c r="X67" s="27">
        <f>U67/W67</f>
        <v>1</v>
      </c>
      <c r="Y67" s="27"/>
      <c r="Z67" s="27"/>
      <c r="AA67">
        <v>1</v>
      </c>
    </row>
    <row r="68" spans="1:27" x14ac:dyDescent="0.2">
      <c r="A68" s="2" t="s">
        <v>1624</v>
      </c>
      <c r="B68" s="284">
        <v>163</v>
      </c>
      <c r="C68" s="197"/>
      <c r="D68" s="133">
        <f>B68/E68</f>
        <v>8.5789473684210531</v>
      </c>
      <c r="E68" s="284">
        <v>19</v>
      </c>
      <c r="F68" s="284"/>
      <c r="G68" s="284"/>
      <c r="H68" s="284"/>
      <c r="K68" t="s">
        <v>1253</v>
      </c>
      <c r="L68">
        <v>72</v>
      </c>
      <c r="M68" s="197">
        <v>42.1</v>
      </c>
      <c r="N68" s="133">
        <v>36</v>
      </c>
      <c r="O68" s="284">
        <v>2</v>
      </c>
      <c r="P68">
        <v>3</v>
      </c>
      <c r="R68">
        <v>1</v>
      </c>
      <c r="T68" s="25" t="s">
        <v>1995</v>
      </c>
      <c r="U68" s="312">
        <f>SUM(U66:U67)</f>
        <v>296</v>
      </c>
      <c r="V68" s="313">
        <v>72</v>
      </c>
      <c r="W68" s="314">
        <f>U68/X68</f>
        <v>24.666666666666668</v>
      </c>
      <c r="X68" s="312">
        <v>12</v>
      </c>
      <c r="Y68" s="312"/>
      <c r="Z68" s="312"/>
      <c r="AA68" s="312">
        <v>2</v>
      </c>
    </row>
    <row r="69" spans="1:27" x14ac:dyDescent="0.2">
      <c r="A69" s="311" t="s">
        <v>1624</v>
      </c>
      <c r="B69" s="312">
        <f>SUM(B67:B68)</f>
        <v>1491</v>
      </c>
      <c r="C69" s="313"/>
      <c r="D69" s="314">
        <f>B69/E69</f>
        <v>15.214285714285362</v>
      </c>
      <c r="E69" s="312">
        <f>SUM(E67:E68)</f>
        <v>98.000000000002274</v>
      </c>
      <c r="F69" s="312">
        <v>139</v>
      </c>
      <c r="G69" s="312">
        <v>18</v>
      </c>
      <c r="H69" s="312">
        <v>2</v>
      </c>
      <c r="K69" t="s">
        <v>1253</v>
      </c>
      <c r="L69">
        <v>39</v>
      </c>
      <c r="M69" s="197">
        <v>36</v>
      </c>
      <c r="N69" s="133">
        <v>19.5</v>
      </c>
      <c r="O69" s="284">
        <v>2</v>
      </c>
      <c r="P69">
        <v>5</v>
      </c>
      <c r="Q69">
        <v>1</v>
      </c>
      <c r="R69">
        <v>1</v>
      </c>
      <c r="T69" s="25" t="s">
        <v>1253</v>
      </c>
      <c r="U69" s="27">
        <v>72</v>
      </c>
      <c r="V69" s="309">
        <v>42.1</v>
      </c>
      <c r="W69" s="310">
        <v>36</v>
      </c>
      <c r="X69" s="27">
        <f>U69/W69</f>
        <v>2</v>
      </c>
      <c r="Y69" s="27">
        <v>3</v>
      </c>
      <c r="Z69" s="27"/>
      <c r="AA69">
        <v>1</v>
      </c>
    </row>
    <row r="70" spans="1:27" s="284" customFormat="1" x14ac:dyDescent="0.2">
      <c r="A70" s="2" t="s">
        <v>1485</v>
      </c>
      <c r="B70" s="284">
        <v>1291</v>
      </c>
      <c r="C70" s="197">
        <v>104</v>
      </c>
      <c r="D70" s="133">
        <v>20.171875</v>
      </c>
      <c r="E70" s="284">
        <f>B70/D70</f>
        <v>64</v>
      </c>
      <c r="F70" s="284">
        <v>74</v>
      </c>
      <c r="G70" s="284">
        <v>2</v>
      </c>
      <c r="K70" s="312" t="s">
        <v>1253</v>
      </c>
      <c r="L70" s="312">
        <v>111</v>
      </c>
      <c r="M70" s="312">
        <v>42</v>
      </c>
      <c r="N70" s="314">
        <v>27.75</v>
      </c>
      <c r="O70" s="313">
        <v>4</v>
      </c>
      <c r="P70" s="312">
        <v>8</v>
      </c>
      <c r="Q70" s="312">
        <v>1</v>
      </c>
      <c r="R70" s="312">
        <v>2</v>
      </c>
      <c r="T70" s="25" t="s">
        <v>1253</v>
      </c>
      <c r="U70" s="27">
        <v>39</v>
      </c>
      <c r="V70" s="309">
        <v>36</v>
      </c>
      <c r="W70" s="310">
        <v>19.5</v>
      </c>
      <c r="X70" s="27">
        <f>U70/W70</f>
        <v>2</v>
      </c>
      <c r="Y70" s="27">
        <v>5</v>
      </c>
      <c r="Z70" s="27">
        <v>1</v>
      </c>
      <c r="AA70">
        <v>1</v>
      </c>
    </row>
    <row r="71" spans="1:27" x14ac:dyDescent="0.2">
      <c r="A71" s="2" t="s">
        <v>1773</v>
      </c>
      <c r="B71" s="284">
        <v>1260</v>
      </c>
      <c r="C71" s="197">
        <v>126.1</v>
      </c>
      <c r="D71" s="133">
        <v>24.230769230768999</v>
      </c>
      <c r="E71" s="284">
        <f>B71/D71</f>
        <v>52.000000000000497</v>
      </c>
      <c r="F71" s="284">
        <v>153</v>
      </c>
      <c r="G71" s="284">
        <v>15</v>
      </c>
      <c r="H71" s="284"/>
      <c r="K71" t="s">
        <v>1527</v>
      </c>
      <c r="L71">
        <v>563</v>
      </c>
      <c r="M71" s="197">
        <v>81</v>
      </c>
      <c r="N71" s="133">
        <v>19.413793103448</v>
      </c>
      <c r="O71" s="284">
        <v>29.000000000000412</v>
      </c>
      <c r="P71">
        <v>64</v>
      </c>
      <c r="R71">
        <v>1</v>
      </c>
      <c r="T71" s="25" t="s">
        <v>1253</v>
      </c>
      <c r="U71" s="312">
        <f>SUM(U69:U70)</f>
        <v>111</v>
      </c>
      <c r="V71" s="313">
        <v>42</v>
      </c>
      <c r="W71" s="314">
        <f>U71/X71</f>
        <v>27.75</v>
      </c>
      <c r="X71" s="312">
        <v>4</v>
      </c>
      <c r="Y71" s="312"/>
      <c r="Z71" s="312"/>
      <c r="AA71" s="312">
        <v>2</v>
      </c>
    </row>
    <row r="72" spans="1:27" x14ac:dyDescent="0.2">
      <c r="A72" s="2" t="s">
        <v>1487</v>
      </c>
      <c r="B72" s="284">
        <v>1253</v>
      </c>
      <c r="C72" s="197">
        <v>94</v>
      </c>
      <c r="D72" s="133">
        <v>18.159420289854999</v>
      </c>
      <c r="E72" s="284">
        <f>B72/D72</f>
        <v>69.000000000000284</v>
      </c>
      <c r="F72" s="284">
        <v>80</v>
      </c>
      <c r="G72" s="284">
        <v>1</v>
      </c>
      <c r="H72" s="284"/>
      <c r="K72" t="s">
        <v>1527</v>
      </c>
      <c r="L72">
        <v>139</v>
      </c>
      <c r="M72" s="197">
        <v>28.1</v>
      </c>
      <c r="N72" s="133">
        <v>13.9</v>
      </c>
      <c r="O72" s="284">
        <v>10</v>
      </c>
      <c r="P72">
        <v>12</v>
      </c>
      <c r="R72">
        <v>1</v>
      </c>
      <c r="T72" s="25" t="s">
        <v>1527</v>
      </c>
      <c r="U72" s="27">
        <v>563</v>
      </c>
      <c r="V72" s="309">
        <v>81</v>
      </c>
      <c r="W72" s="310">
        <v>19.413793103448</v>
      </c>
      <c r="X72" s="27">
        <f>U72/W72</f>
        <v>29.000000000000412</v>
      </c>
      <c r="Y72" s="27">
        <v>64</v>
      </c>
      <c r="Z72" s="27"/>
      <c r="AA72" s="284">
        <v>1</v>
      </c>
    </row>
    <row r="73" spans="1:27" s="284" customFormat="1" x14ac:dyDescent="0.2">
      <c r="A73" s="2" t="s">
        <v>1468</v>
      </c>
      <c r="B73" s="284">
        <v>1249</v>
      </c>
      <c r="C73" s="197">
        <v>60.1</v>
      </c>
      <c r="D73" s="133">
        <v>14.033707865167999</v>
      </c>
      <c r="E73" s="284">
        <f>B73/D73</f>
        <v>89.000000000003425</v>
      </c>
      <c r="F73" s="284">
        <v>81</v>
      </c>
      <c r="G73" s="284">
        <v>15</v>
      </c>
      <c r="H73"/>
      <c r="K73" s="312" t="s">
        <v>1527</v>
      </c>
      <c r="L73" s="312">
        <v>702</v>
      </c>
      <c r="M73" s="312">
        <v>81</v>
      </c>
      <c r="N73" s="314">
        <v>18</v>
      </c>
      <c r="O73" s="313">
        <v>39</v>
      </c>
      <c r="P73" s="312">
        <v>76</v>
      </c>
      <c r="Q73" s="312"/>
      <c r="R73" s="312">
        <v>2</v>
      </c>
      <c r="T73" s="25" t="s">
        <v>1527</v>
      </c>
      <c r="U73" s="27">
        <v>139</v>
      </c>
      <c r="V73" s="309">
        <v>28.1</v>
      </c>
      <c r="W73" s="310">
        <v>13.9</v>
      </c>
      <c r="X73" s="27">
        <f>U73/W73</f>
        <v>10</v>
      </c>
      <c r="Y73" s="27">
        <v>12</v>
      </c>
      <c r="Z73" s="27"/>
      <c r="AA73" s="284">
        <v>1</v>
      </c>
    </row>
    <row r="74" spans="1:27" x14ac:dyDescent="0.2">
      <c r="A74" s="2" t="s">
        <v>1468</v>
      </c>
      <c r="B74" s="284">
        <v>242</v>
      </c>
      <c r="C74" s="197"/>
      <c r="D74" s="133">
        <f>B74/E74</f>
        <v>14.235294117647058</v>
      </c>
      <c r="E74" s="284">
        <v>17</v>
      </c>
      <c r="F74" s="284"/>
      <c r="G74" s="284"/>
      <c r="H74" s="284"/>
      <c r="K74" t="s">
        <v>1635</v>
      </c>
      <c r="L74">
        <v>394</v>
      </c>
      <c r="M74" s="197">
        <v>45.1</v>
      </c>
      <c r="N74" s="133">
        <v>23.176470588234999</v>
      </c>
      <c r="O74" s="284">
        <v>17.000000000000217</v>
      </c>
      <c r="P74">
        <v>4</v>
      </c>
      <c r="R74">
        <v>1</v>
      </c>
      <c r="T74" s="25" t="s">
        <v>1527</v>
      </c>
      <c r="U74" s="312">
        <f>SUM(U72:U73)</f>
        <v>702</v>
      </c>
      <c r="V74" s="313">
        <v>81</v>
      </c>
      <c r="W74" s="314">
        <f>U74/X74</f>
        <v>18</v>
      </c>
      <c r="X74" s="312">
        <v>39</v>
      </c>
      <c r="Y74" s="312"/>
      <c r="Z74" s="312"/>
      <c r="AA74" s="312">
        <v>2</v>
      </c>
    </row>
    <row r="75" spans="1:27" x14ac:dyDescent="0.2">
      <c r="A75" s="311" t="s">
        <v>1468</v>
      </c>
      <c r="B75" s="311">
        <f>SUM(B73:B74)</f>
        <v>1491</v>
      </c>
      <c r="C75" s="311">
        <v>60</v>
      </c>
      <c r="D75" s="311">
        <f>B75/E75</f>
        <v>14.066037735848601</v>
      </c>
      <c r="E75" s="311">
        <f>SUM(E73:E74)</f>
        <v>106.00000000000342</v>
      </c>
      <c r="F75" s="311">
        <v>81</v>
      </c>
      <c r="G75" s="311">
        <v>15</v>
      </c>
      <c r="H75" s="311">
        <v>2</v>
      </c>
      <c r="K75" t="s">
        <v>1635</v>
      </c>
      <c r="L75">
        <v>31</v>
      </c>
      <c r="M75" s="197">
        <v>24</v>
      </c>
      <c r="N75" s="133">
        <v>6.2</v>
      </c>
      <c r="O75" s="284">
        <v>5</v>
      </c>
      <c r="R75">
        <v>1</v>
      </c>
      <c r="T75" s="25" t="s">
        <v>1635</v>
      </c>
      <c r="U75" s="27">
        <v>394</v>
      </c>
      <c r="V75" s="309">
        <v>45.1</v>
      </c>
      <c r="W75" s="310">
        <v>23.176470588234999</v>
      </c>
      <c r="X75" s="27">
        <f>U75/W75</f>
        <v>17.000000000000217</v>
      </c>
      <c r="Y75" s="27">
        <v>4</v>
      </c>
      <c r="Z75" s="27"/>
      <c r="AA75" s="284">
        <v>1</v>
      </c>
    </row>
    <row r="76" spans="1:27" s="284" customFormat="1" x14ac:dyDescent="0.2">
      <c r="A76" s="2" t="s">
        <v>1494</v>
      </c>
      <c r="B76" s="284">
        <v>1248</v>
      </c>
      <c r="C76" s="197">
        <v>124</v>
      </c>
      <c r="D76" s="133">
        <v>20.8</v>
      </c>
      <c r="E76" s="284">
        <f t="shared" ref="E76:E81" si="0">B76/D76</f>
        <v>60</v>
      </c>
      <c r="F76" s="284">
        <v>27</v>
      </c>
      <c r="H76"/>
      <c r="K76" s="312" t="s">
        <v>1635</v>
      </c>
      <c r="L76" s="312">
        <v>425</v>
      </c>
      <c r="M76" s="312">
        <v>45</v>
      </c>
      <c r="N76" s="314">
        <v>19.318181818181817</v>
      </c>
      <c r="O76" s="313">
        <v>22</v>
      </c>
      <c r="P76" s="312">
        <v>4</v>
      </c>
      <c r="Q76" s="312"/>
      <c r="R76" s="312">
        <v>2</v>
      </c>
      <c r="T76" s="25" t="s">
        <v>1635</v>
      </c>
      <c r="U76" s="27">
        <v>31</v>
      </c>
      <c r="V76" s="309">
        <v>24</v>
      </c>
      <c r="W76" s="310">
        <v>6.2</v>
      </c>
      <c r="X76" s="27">
        <f>U76/W76</f>
        <v>5</v>
      </c>
      <c r="Y76" s="27"/>
      <c r="Z76" s="27"/>
      <c r="AA76" s="284">
        <v>1</v>
      </c>
    </row>
    <row r="77" spans="1:27" x14ac:dyDescent="0.2">
      <c r="A77" s="2" t="s">
        <v>1594</v>
      </c>
      <c r="B77" s="284">
        <v>1197</v>
      </c>
      <c r="C77" s="197">
        <v>89</v>
      </c>
      <c r="D77" s="133">
        <v>19.306451612903</v>
      </c>
      <c r="E77" s="284">
        <f t="shared" si="0"/>
        <v>62.000000000000725</v>
      </c>
      <c r="F77" s="284">
        <v>166</v>
      </c>
      <c r="G77" s="284">
        <v>2</v>
      </c>
      <c r="K77" t="s">
        <v>1491</v>
      </c>
      <c r="L77">
        <v>1360</v>
      </c>
      <c r="M77" s="197">
        <v>104</v>
      </c>
      <c r="N77" s="133">
        <v>14.020618556701001</v>
      </c>
      <c r="O77">
        <v>97.000000000000213</v>
      </c>
      <c r="P77">
        <v>138</v>
      </c>
      <c r="Q77">
        <v>11</v>
      </c>
      <c r="R77">
        <v>1</v>
      </c>
      <c r="T77" s="25" t="s">
        <v>1635</v>
      </c>
      <c r="U77" s="312">
        <f>SUM(U75:U76)</f>
        <v>425</v>
      </c>
      <c r="V77" s="313">
        <v>45</v>
      </c>
      <c r="W77" s="314">
        <f>U77/X77</f>
        <v>19.318181818181817</v>
      </c>
      <c r="X77" s="312">
        <v>22</v>
      </c>
      <c r="Y77" s="312"/>
      <c r="Z77" s="312"/>
      <c r="AA77" s="312">
        <v>2</v>
      </c>
    </row>
    <row r="78" spans="1:27" x14ac:dyDescent="0.2">
      <c r="A78" s="2" t="s">
        <v>1627</v>
      </c>
      <c r="B78" s="284">
        <v>1182</v>
      </c>
      <c r="C78" s="197">
        <v>64.099999999999994</v>
      </c>
      <c r="D78" s="133">
        <v>22.730769230768999</v>
      </c>
      <c r="E78" s="284">
        <f t="shared" si="0"/>
        <v>52.000000000000533</v>
      </c>
      <c r="F78" s="284">
        <v>144</v>
      </c>
      <c r="G78" s="284">
        <v>14</v>
      </c>
      <c r="K78" t="s">
        <v>1491</v>
      </c>
      <c r="L78">
        <v>246</v>
      </c>
      <c r="M78" s="197">
        <v>40.1</v>
      </c>
      <c r="N78" s="133">
        <v>15.375</v>
      </c>
      <c r="O78">
        <v>16</v>
      </c>
      <c r="P78">
        <v>3</v>
      </c>
      <c r="R78">
        <v>1</v>
      </c>
      <c r="T78" s="25" t="s">
        <v>1491</v>
      </c>
      <c r="U78" s="27">
        <v>1360</v>
      </c>
      <c r="V78" s="309">
        <v>104</v>
      </c>
      <c r="W78" s="310">
        <v>14.020618556701001</v>
      </c>
      <c r="X78" s="27">
        <f>U78/W78</f>
        <v>97.000000000000213</v>
      </c>
      <c r="Y78" s="27">
        <v>138</v>
      </c>
      <c r="Z78" s="27">
        <v>11</v>
      </c>
      <c r="AA78">
        <v>1</v>
      </c>
    </row>
    <row r="79" spans="1:27" s="284" customFormat="1" x14ac:dyDescent="0.2">
      <c r="A79" s="2" t="s">
        <v>1629</v>
      </c>
      <c r="B79" s="284">
        <v>1181</v>
      </c>
      <c r="C79" s="197">
        <v>120</v>
      </c>
      <c r="D79" s="133">
        <v>33.742857142856998</v>
      </c>
      <c r="E79" s="284">
        <f t="shared" si="0"/>
        <v>35.000000000000149</v>
      </c>
      <c r="F79" s="284">
        <v>132</v>
      </c>
      <c r="G79" s="284">
        <v>12</v>
      </c>
      <c r="H79"/>
      <c r="K79" s="312" t="s">
        <v>1491</v>
      </c>
      <c r="L79" s="312">
        <v>1606</v>
      </c>
      <c r="M79" s="312">
        <v>104</v>
      </c>
      <c r="N79" s="314">
        <v>14.212389380530947</v>
      </c>
      <c r="O79" s="313">
        <v>113.00000000000021</v>
      </c>
      <c r="P79" s="312">
        <v>141</v>
      </c>
      <c r="Q79" s="312">
        <v>11</v>
      </c>
      <c r="R79" s="312">
        <v>2</v>
      </c>
      <c r="T79" s="25" t="s">
        <v>1491</v>
      </c>
      <c r="U79" s="27">
        <v>246</v>
      </c>
      <c r="V79" s="309">
        <v>40.1</v>
      </c>
      <c r="W79" s="310">
        <v>15.375</v>
      </c>
      <c r="X79" s="27">
        <f>U79/W79</f>
        <v>16</v>
      </c>
      <c r="Y79" s="27">
        <v>3</v>
      </c>
      <c r="Z79" s="27"/>
      <c r="AA79">
        <v>1</v>
      </c>
    </row>
    <row r="80" spans="1:27" x14ac:dyDescent="0.2">
      <c r="A80" s="2" t="s">
        <v>1472</v>
      </c>
      <c r="B80" s="284">
        <v>1172</v>
      </c>
      <c r="C80" s="197">
        <v>51</v>
      </c>
      <c r="D80" s="133">
        <v>12.87912087912</v>
      </c>
      <c r="E80" s="284">
        <f t="shared" si="0"/>
        <v>91.00000000000621</v>
      </c>
      <c r="F80" s="284">
        <v>69</v>
      </c>
      <c r="G80" s="284"/>
      <c r="K80" t="s">
        <v>1684</v>
      </c>
      <c r="L80">
        <v>571</v>
      </c>
      <c r="M80" s="197">
        <v>76</v>
      </c>
      <c r="N80" s="133">
        <v>21.148148148148</v>
      </c>
      <c r="O80">
        <v>27.000000000000188</v>
      </c>
      <c r="P80">
        <v>61</v>
      </c>
      <c r="Q80">
        <v>11</v>
      </c>
      <c r="R80">
        <v>1</v>
      </c>
      <c r="T80" s="25" t="s">
        <v>1491</v>
      </c>
      <c r="U80" s="312">
        <f>SUM(U78:U79)</f>
        <v>1606</v>
      </c>
      <c r="V80" s="313">
        <v>104</v>
      </c>
      <c r="W80" s="314">
        <f>U80/X80</f>
        <v>14.212389380530947</v>
      </c>
      <c r="X80" s="312">
        <f>SUM(X78:X79)</f>
        <v>113.00000000000021</v>
      </c>
      <c r="Y80" s="312"/>
      <c r="Z80" s="312"/>
      <c r="AA80" s="312">
        <v>2</v>
      </c>
    </row>
    <row r="81" spans="1:27" x14ac:dyDescent="0.2">
      <c r="A81" s="2" t="s">
        <v>1785</v>
      </c>
      <c r="B81" s="284">
        <v>1170</v>
      </c>
      <c r="C81" s="197">
        <v>175</v>
      </c>
      <c r="D81" s="133">
        <v>27.857142857142001</v>
      </c>
      <c r="E81" s="284">
        <f t="shared" si="0"/>
        <v>42.000000000001293</v>
      </c>
      <c r="F81" s="284">
        <v>137</v>
      </c>
      <c r="G81" s="284">
        <v>30</v>
      </c>
      <c r="K81" t="s">
        <v>1684</v>
      </c>
      <c r="L81">
        <v>561</v>
      </c>
      <c r="M81" s="197">
        <v>44.1</v>
      </c>
      <c r="N81" s="133">
        <v>23.375</v>
      </c>
      <c r="O81">
        <v>24</v>
      </c>
      <c r="P81">
        <v>19</v>
      </c>
      <c r="Q81">
        <v>3</v>
      </c>
      <c r="R81">
        <v>1</v>
      </c>
      <c r="T81" s="25" t="s">
        <v>1684</v>
      </c>
      <c r="U81" s="27">
        <v>571</v>
      </c>
      <c r="V81" s="309">
        <v>76</v>
      </c>
      <c r="W81" s="310">
        <v>21.148148148148</v>
      </c>
      <c r="X81" s="27">
        <f>U81/W81</f>
        <v>27.000000000000188</v>
      </c>
      <c r="Y81" s="27">
        <v>61</v>
      </c>
      <c r="Z81" s="27">
        <v>11</v>
      </c>
      <c r="AA81" s="27">
        <v>1</v>
      </c>
    </row>
    <row r="82" spans="1:27" x14ac:dyDescent="0.2">
      <c r="A82" s="2" t="s">
        <v>1785</v>
      </c>
      <c r="B82" s="284">
        <v>267</v>
      </c>
      <c r="C82" s="197"/>
      <c r="D82" s="133">
        <v>14.77</v>
      </c>
      <c r="E82" s="284">
        <v>18</v>
      </c>
      <c r="F82" s="284"/>
      <c r="G82" s="284"/>
      <c r="H82" s="284"/>
      <c r="K82" t="s">
        <v>1684</v>
      </c>
      <c r="L82">
        <v>1907</v>
      </c>
      <c r="M82" s="284">
        <v>75</v>
      </c>
      <c r="N82" s="133">
        <v>16.87</v>
      </c>
      <c r="O82" s="197">
        <v>113.04090100770598</v>
      </c>
      <c r="R82">
        <v>1</v>
      </c>
      <c r="T82" s="25" t="s">
        <v>1684</v>
      </c>
      <c r="U82" s="27">
        <v>561</v>
      </c>
      <c r="V82" s="309">
        <v>44.1</v>
      </c>
      <c r="W82" s="310">
        <v>23.375</v>
      </c>
      <c r="X82" s="27">
        <f>U82/W82</f>
        <v>24</v>
      </c>
      <c r="Y82" s="27">
        <v>19</v>
      </c>
      <c r="Z82" s="27">
        <v>3</v>
      </c>
      <c r="AA82" s="27">
        <v>1</v>
      </c>
    </row>
    <row r="83" spans="1:27" s="284" customFormat="1" x14ac:dyDescent="0.2">
      <c r="A83" s="312" t="s">
        <v>1785</v>
      </c>
      <c r="B83" s="312">
        <f>SUM(B81:B82)</f>
        <v>1437</v>
      </c>
      <c r="C83" s="312">
        <v>175</v>
      </c>
      <c r="D83" s="312">
        <f>B83/E83</f>
        <v>23.949999999999484</v>
      </c>
      <c r="E83" s="312">
        <f>SUM(E81:E82)</f>
        <v>60.000000000001293</v>
      </c>
      <c r="F83" s="312">
        <v>137</v>
      </c>
      <c r="G83" s="312">
        <v>30</v>
      </c>
      <c r="H83" s="312">
        <v>2</v>
      </c>
      <c r="K83" s="312" t="s">
        <v>1684</v>
      </c>
      <c r="L83" s="312">
        <v>3039</v>
      </c>
      <c r="M83" s="312">
        <v>76</v>
      </c>
      <c r="N83" s="314">
        <v>18.525867520425511</v>
      </c>
      <c r="O83" s="313">
        <v>164.04090100770617</v>
      </c>
      <c r="P83" s="312">
        <v>80</v>
      </c>
      <c r="Q83" s="312">
        <v>14</v>
      </c>
      <c r="R83" s="312">
        <v>2</v>
      </c>
      <c r="T83" s="25" t="s">
        <v>1684</v>
      </c>
      <c r="U83" s="27">
        <v>1907</v>
      </c>
      <c r="V83" s="309">
        <v>75</v>
      </c>
      <c r="W83" s="310">
        <v>16.87</v>
      </c>
      <c r="X83" s="309">
        <f>U83/W83</f>
        <v>113.04090100770598</v>
      </c>
      <c r="Y83" s="27"/>
      <c r="Z83" s="27"/>
      <c r="AA83" s="27">
        <v>1</v>
      </c>
    </row>
    <row r="84" spans="1:27" x14ac:dyDescent="0.2">
      <c r="A84" s="2" t="s">
        <v>1713</v>
      </c>
      <c r="B84" s="284">
        <v>1152</v>
      </c>
      <c r="C84" s="197">
        <v>94</v>
      </c>
      <c r="D84" s="133">
        <v>21.333333333333002</v>
      </c>
      <c r="E84" s="284">
        <f>B84/D84</f>
        <v>54.000000000000838</v>
      </c>
      <c r="F84" s="284">
        <v>120</v>
      </c>
      <c r="G84" s="284">
        <v>16</v>
      </c>
      <c r="K84" t="s">
        <v>1492</v>
      </c>
      <c r="L84">
        <v>1953</v>
      </c>
      <c r="M84" s="197">
        <v>127.1</v>
      </c>
      <c r="N84" s="133">
        <v>32.549999999999997</v>
      </c>
      <c r="O84" s="197">
        <v>60.000000000000007</v>
      </c>
      <c r="P84">
        <v>162</v>
      </c>
      <c r="Q84">
        <v>72</v>
      </c>
      <c r="R84">
        <v>1</v>
      </c>
      <c r="T84" s="25" t="s">
        <v>1684</v>
      </c>
      <c r="U84" s="312">
        <f>SUM(U81:U83)</f>
        <v>3039</v>
      </c>
      <c r="V84" s="313">
        <v>76</v>
      </c>
      <c r="W84" s="314">
        <f>U84/X84</f>
        <v>18.525867520425511</v>
      </c>
      <c r="X84" s="313">
        <f>SUM(X81:X83)</f>
        <v>164.04090100770617</v>
      </c>
      <c r="Y84" s="312"/>
      <c r="Z84" s="312"/>
      <c r="AA84" s="312">
        <v>2</v>
      </c>
    </row>
    <row r="85" spans="1:27" x14ac:dyDescent="0.2">
      <c r="A85" s="2" t="s">
        <v>1713</v>
      </c>
      <c r="B85" s="284">
        <v>525</v>
      </c>
      <c r="C85" s="197"/>
      <c r="D85" s="284">
        <v>23.87</v>
      </c>
      <c r="E85" s="284">
        <v>22</v>
      </c>
      <c r="F85" s="284"/>
      <c r="G85" s="284"/>
      <c r="H85" s="284"/>
      <c r="K85" t="s">
        <v>1492</v>
      </c>
      <c r="L85">
        <v>44</v>
      </c>
      <c r="M85" s="197">
        <v>17</v>
      </c>
      <c r="N85" s="133">
        <v>5.5</v>
      </c>
      <c r="O85" s="197">
        <v>8</v>
      </c>
      <c r="P85">
        <v>3</v>
      </c>
      <c r="R85">
        <v>1</v>
      </c>
      <c r="T85" s="25" t="s">
        <v>1492</v>
      </c>
      <c r="U85" s="27">
        <v>1953</v>
      </c>
      <c r="V85" s="309">
        <v>127.1</v>
      </c>
      <c r="W85" s="310">
        <v>32.549999999999997</v>
      </c>
      <c r="X85" s="27">
        <f>U85/W85</f>
        <v>60.000000000000007</v>
      </c>
      <c r="Y85" s="27">
        <v>162</v>
      </c>
      <c r="Z85" s="27">
        <v>72</v>
      </c>
      <c r="AA85" s="27">
        <v>1</v>
      </c>
    </row>
    <row r="86" spans="1:27" x14ac:dyDescent="0.2">
      <c r="A86" s="312" t="s">
        <v>1713</v>
      </c>
      <c r="B86" s="312">
        <f>SUM(B84:B85)</f>
        <v>1677</v>
      </c>
      <c r="C86" s="312">
        <v>94</v>
      </c>
      <c r="D86" s="312">
        <f>B86/E86</f>
        <v>22.065789473683967</v>
      </c>
      <c r="E86" s="312">
        <f>SUM(E84:E85)</f>
        <v>76.000000000000838</v>
      </c>
      <c r="F86" s="312">
        <v>120</v>
      </c>
      <c r="G86" s="312">
        <v>16</v>
      </c>
      <c r="H86" s="312">
        <v>2</v>
      </c>
      <c r="K86" t="s">
        <v>1492</v>
      </c>
      <c r="L86">
        <v>1710</v>
      </c>
      <c r="M86" s="316" t="s">
        <v>2997</v>
      </c>
      <c r="N86" s="133">
        <v>19.21</v>
      </c>
      <c r="O86" s="197">
        <v>89.016137428422695</v>
      </c>
      <c r="R86">
        <v>1</v>
      </c>
      <c r="T86" s="25" t="s">
        <v>1492</v>
      </c>
      <c r="U86" s="27">
        <v>44</v>
      </c>
      <c r="V86" s="309">
        <v>17</v>
      </c>
      <c r="W86" s="310">
        <v>5.5</v>
      </c>
      <c r="X86" s="27">
        <f>U86/W86</f>
        <v>8</v>
      </c>
      <c r="Y86" s="27">
        <v>3</v>
      </c>
      <c r="Z86" s="27"/>
      <c r="AA86" s="27">
        <v>1</v>
      </c>
    </row>
    <row r="87" spans="1:27" s="284" customFormat="1" x14ac:dyDescent="0.2">
      <c r="A87" s="2" t="s">
        <v>1516</v>
      </c>
      <c r="B87" s="284">
        <v>1149</v>
      </c>
      <c r="C87" s="197">
        <v>89</v>
      </c>
      <c r="D87" s="133">
        <v>20.157894736842</v>
      </c>
      <c r="E87" s="284">
        <f>B87/D87</f>
        <v>57.000000000000298</v>
      </c>
      <c r="F87" s="284">
        <v>65</v>
      </c>
      <c r="G87" s="284">
        <v>19</v>
      </c>
      <c r="H87"/>
      <c r="K87" s="312" t="s">
        <v>1492</v>
      </c>
      <c r="L87" s="312">
        <v>3707</v>
      </c>
      <c r="M87" s="312">
        <v>127</v>
      </c>
      <c r="N87" s="314">
        <v>23.609038285570307</v>
      </c>
      <c r="O87" s="313">
        <v>157.0161374284227</v>
      </c>
      <c r="P87" s="312">
        <v>165</v>
      </c>
      <c r="Q87" s="312">
        <v>72</v>
      </c>
      <c r="R87" s="312">
        <v>2</v>
      </c>
      <c r="T87" s="25" t="s">
        <v>1492</v>
      </c>
      <c r="U87" s="27">
        <v>1710</v>
      </c>
      <c r="V87" s="309" t="s">
        <v>2997</v>
      </c>
      <c r="W87" s="310">
        <v>19.21</v>
      </c>
      <c r="X87" s="309">
        <f>U87/W87</f>
        <v>89.016137428422695</v>
      </c>
      <c r="Y87" s="27"/>
      <c r="Z87" s="27"/>
      <c r="AA87" s="27">
        <v>1</v>
      </c>
    </row>
    <row r="88" spans="1:27" x14ac:dyDescent="0.2">
      <c r="A88" s="2" t="s">
        <v>1501</v>
      </c>
      <c r="B88" s="284">
        <v>1148</v>
      </c>
      <c r="C88" s="197">
        <v>97</v>
      </c>
      <c r="D88" s="133">
        <v>17.9375</v>
      </c>
      <c r="E88" s="284">
        <f>B88/D88</f>
        <v>64</v>
      </c>
      <c r="F88" s="284">
        <v>73</v>
      </c>
      <c r="G88" s="284">
        <v>15</v>
      </c>
      <c r="K88" t="s">
        <v>1488</v>
      </c>
      <c r="L88">
        <v>702</v>
      </c>
      <c r="M88" s="197">
        <v>53</v>
      </c>
      <c r="N88" s="133">
        <v>11.508196721311</v>
      </c>
      <c r="O88" s="197">
        <v>61.000000000002522</v>
      </c>
      <c r="P88">
        <v>78</v>
      </c>
      <c r="Q88">
        <v>11</v>
      </c>
      <c r="R88">
        <v>1</v>
      </c>
      <c r="T88" s="25" t="s">
        <v>1492</v>
      </c>
      <c r="U88" s="312">
        <f>SUM(U85:U87)</f>
        <v>3707</v>
      </c>
      <c r="V88" s="313">
        <v>127</v>
      </c>
      <c r="W88" s="314">
        <f>U88/X88</f>
        <v>23.609038285570307</v>
      </c>
      <c r="X88" s="313">
        <f>SUM(X85:X87)</f>
        <v>157.0161374284227</v>
      </c>
      <c r="Y88" s="312"/>
      <c r="Z88" s="312"/>
      <c r="AA88" s="312">
        <v>2</v>
      </c>
    </row>
    <row r="89" spans="1:27" x14ac:dyDescent="0.2">
      <c r="A89" s="2" t="s">
        <v>1533</v>
      </c>
      <c r="B89" s="284">
        <v>1131</v>
      </c>
      <c r="C89" s="197">
        <v>93</v>
      </c>
      <c r="D89" s="133">
        <v>14.688311688311</v>
      </c>
      <c r="E89" s="284">
        <f>B89/D89</f>
        <v>77.00000000000361</v>
      </c>
      <c r="F89" s="284">
        <v>106</v>
      </c>
      <c r="G89" s="284">
        <v>2</v>
      </c>
      <c r="K89" t="s">
        <v>1488</v>
      </c>
      <c r="L89">
        <v>7</v>
      </c>
      <c r="M89" s="197">
        <v>7</v>
      </c>
      <c r="N89" s="133">
        <v>3.5</v>
      </c>
      <c r="O89" s="197">
        <v>2</v>
      </c>
      <c r="P89">
        <v>1</v>
      </c>
      <c r="R89">
        <v>1</v>
      </c>
      <c r="T89" s="25" t="s">
        <v>1488</v>
      </c>
      <c r="U89" s="27">
        <v>702</v>
      </c>
      <c r="V89" s="309">
        <v>53</v>
      </c>
      <c r="W89" s="310">
        <v>11.508196721311</v>
      </c>
      <c r="X89" s="27">
        <f>U89/W89</f>
        <v>61.000000000002522</v>
      </c>
      <c r="Y89" s="27">
        <v>78</v>
      </c>
      <c r="Z89" s="27">
        <v>11</v>
      </c>
      <c r="AA89">
        <v>1</v>
      </c>
    </row>
    <row r="90" spans="1:27" s="284" customFormat="1" x14ac:dyDescent="0.2">
      <c r="A90" s="2" t="s">
        <v>1533</v>
      </c>
      <c r="B90" s="284">
        <v>3524</v>
      </c>
      <c r="C90" s="196">
        <v>102</v>
      </c>
      <c r="D90" s="133">
        <v>17.100000000000001</v>
      </c>
      <c r="E90" s="197">
        <v>206.08187134502921</v>
      </c>
      <c r="K90" s="312" t="s">
        <v>1488</v>
      </c>
      <c r="L90" s="312">
        <v>709</v>
      </c>
      <c r="M90" s="312">
        <v>53</v>
      </c>
      <c r="N90" s="314">
        <v>11.253968253968255</v>
      </c>
      <c r="O90" s="313">
        <v>63</v>
      </c>
      <c r="P90" s="312">
        <v>79</v>
      </c>
      <c r="Q90" s="312">
        <v>11</v>
      </c>
      <c r="R90" s="312">
        <v>2</v>
      </c>
      <c r="T90" s="25" t="s">
        <v>1488</v>
      </c>
      <c r="U90" s="27">
        <v>7</v>
      </c>
      <c r="V90" s="309">
        <v>7</v>
      </c>
      <c r="W90" s="310">
        <v>3.5</v>
      </c>
      <c r="X90" s="27">
        <f>U90/W90</f>
        <v>2</v>
      </c>
      <c r="Y90" s="27">
        <v>1</v>
      </c>
      <c r="Z90" s="27"/>
      <c r="AA90">
        <v>1</v>
      </c>
    </row>
    <row r="91" spans="1:27" x14ac:dyDescent="0.2">
      <c r="A91" s="311" t="s">
        <v>1533</v>
      </c>
      <c r="B91" s="312">
        <f>SUM(B89:B90)</f>
        <v>4655</v>
      </c>
      <c r="C91" s="313">
        <v>102</v>
      </c>
      <c r="D91" s="314">
        <f>B91/E91</f>
        <v>16.444006032185218</v>
      </c>
      <c r="E91" s="312">
        <f>SUM(E89:E90)</f>
        <v>283.08187134503282</v>
      </c>
      <c r="F91" s="312"/>
      <c r="G91" s="312"/>
      <c r="H91" s="312">
        <v>2</v>
      </c>
      <c r="K91" t="s">
        <v>1653</v>
      </c>
      <c r="L91">
        <v>53</v>
      </c>
      <c r="M91" s="197">
        <v>32</v>
      </c>
      <c r="N91" s="133">
        <v>17.666666666666</v>
      </c>
      <c r="O91" s="197">
        <v>3.0000000000001132</v>
      </c>
      <c r="R91">
        <v>1</v>
      </c>
      <c r="T91" s="25" t="s">
        <v>1488</v>
      </c>
      <c r="U91" s="312">
        <f>SUM(U89:U90)</f>
        <v>709</v>
      </c>
      <c r="V91" s="313">
        <v>53</v>
      </c>
      <c r="W91" s="314">
        <f>U91/X91</f>
        <v>11.253968253968255</v>
      </c>
      <c r="X91" s="312">
        <v>63</v>
      </c>
      <c r="Y91" s="312"/>
      <c r="Z91" s="312"/>
      <c r="AA91" s="312">
        <v>2</v>
      </c>
    </row>
    <row r="92" spans="1:27" x14ac:dyDescent="0.2">
      <c r="A92" s="2" t="s">
        <v>1535</v>
      </c>
      <c r="B92" s="284">
        <v>1108</v>
      </c>
      <c r="C92" s="197">
        <v>154</v>
      </c>
      <c r="D92" s="133">
        <v>44.32</v>
      </c>
      <c r="E92" s="284">
        <f>B92/D92</f>
        <v>25</v>
      </c>
      <c r="F92" s="284"/>
      <c r="G92" s="284"/>
      <c r="K92" t="s">
        <v>1653</v>
      </c>
      <c r="L92">
        <v>11</v>
      </c>
      <c r="M92" s="197">
        <v>9</v>
      </c>
      <c r="N92" s="133">
        <v>5.5</v>
      </c>
      <c r="O92" s="197">
        <v>2</v>
      </c>
      <c r="R92">
        <v>1</v>
      </c>
      <c r="T92" s="25" t="s">
        <v>1653</v>
      </c>
      <c r="U92" s="27">
        <v>53</v>
      </c>
      <c r="V92" s="309">
        <v>32</v>
      </c>
      <c r="W92" s="310">
        <v>17.666666666666</v>
      </c>
      <c r="X92" s="27">
        <f>U92/W92</f>
        <v>3.0000000000001132</v>
      </c>
      <c r="Y92" s="27"/>
      <c r="Z92" s="27"/>
      <c r="AA92">
        <v>1</v>
      </c>
    </row>
    <row r="93" spans="1:27" s="284" customFormat="1" x14ac:dyDescent="0.2">
      <c r="A93" s="312" t="s">
        <v>2027</v>
      </c>
      <c r="B93" s="312">
        <v>1106</v>
      </c>
      <c r="C93" s="312">
        <v>64</v>
      </c>
      <c r="D93" s="314">
        <v>19.068965517241381</v>
      </c>
      <c r="E93" s="313">
        <v>58</v>
      </c>
      <c r="F93" s="312"/>
      <c r="G93" s="312"/>
      <c r="H93" s="312">
        <v>2</v>
      </c>
      <c r="K93" s="312" t="s">
        <v>1653</v>
      </c>
      <c r="L93" s="312">
        <v>64</v>
      </c>
      <c r="M93" s="312">
        <v>32</v>
      </c>
      <c r="N93" s="314">
        <v>12.8</v>
      </c>
      <c r="O93" s="313">
        <v>5</v>
      </c>
      <c r="P93" s="312"/>
      <c r="Q93" s="312"/>
      <c r="R93" s="312">
        <v>2</v>
      </c>
      <c r="T93" s="25" t="s">
        <v>1653</v>
      </c>
      <c r="U93" s="27">
        <v>11</v>
      </c>
      <c r="V93" s="309">
        <v>9</v>
      </c>
      <c r="W93" s="310">
        <v>5.5</v>
      </c>
      <c r="X93" s="27">
        <f>U93/W93</f>
        <v>2</v>
      </c>
      <c r="Y93" s="27"/>
      <c r="Z93" s="27"/>
      <c r="AA93">
        <v>1</v>
      </c>
    </row>
    <row r="94" spans="1:27" x14ac:dyDescent="0.2">
      <c r="A94" s="2" t="s">
        <v>1563</v>
      </c>
      <c r="B94" s="284">
        <v>1084</v>
      </c>
      <c r="C94" s="197">
        <v>107</v>
      </c>
      <c r="D94" s="133">
        <v>21.254901960784</v>
      </c>
      <c r="E94" s="284">
        <f>B94/D94</f>
        <v>51.000000000000753</v>
      </c>
      <c r="F94" s="284">
        <v>94</v>
      </c>
      <c r="G94" s="284">
        <v>15</v>
      </c>
      <c r="K94" t="s">
        <v>2978</v>
      </c>
      <c r="L94">
        <v>158</v>
      </c>
      <c r="M94" s="197">
        <v>43.1</v>
      </c>
      <c r="N94" s="133">
        <v>39.5</v>
      </c>
      <c r="O94" s="197">
        <v>4</v>
      </c>
      <c r="P94">
        <v>21</v>
      </c>
      <c r="Q94">
        <v>2</v>
      </c>
      <c r="R94">
        <v>1</v>
      </c>
      <c r="T94" s="25" t="s">
        <v>1653</v>
      </c>
      <c r="U94" s="312">
        <f>SUM(U92:U93)</f>
        <v>64</v>
      </c>
      <c r="V94" s="313">
        <v>32</v>
      </c>
      <c r="W94" s="314">
        <f>U94/X94</f>
        <v>12.8</v>
      </c>
      <c r="X94" s="312">
        <v>5</v>
      </c>
      <c r="Y94" s="312"/>
      <c r="Z94" s="312"/>
      <c r="AA94" s="312">
        <v>2</v>
      </c>
    </row>
    <row r="95" spans="1:27" x14ac:dyDescent="0.2">
      <c r="A95" s="2" t="s">
        <v>1513</v>
      </c>
      <c r="B95" s="284">
        <v>1047</v>
      </c>
      <c r="C95" s="197">
        <v>72.099999999999994</v>
      </c>
      <c r="D95" s="133">
        <v>15.173913043478001</v>
      </c>
      <c r="E95" s="284">
        <f>B95/D95</f>
        <v>69.00000000000118</v>
      </c>
      <c r="F95" s="284">
        <v>83</v>
      </c>
      <c r="G95" s="284">
        <v>11</v>
      </c>
      <c r="K95" t="s">
        <v>2978</v>
      </c>
      <c r="L95">
        <v>38</v>
      </c>
      <c r="M95" s="197">
        <v>32</v>
      </c>
      <c r="N95" s="133">
        <v>19</v>
      </c>
      <c r="O95" s="197">
        <v>2</v>
      </c>
      <c r="P95">
        <v>5</v>
      </c>
      <c r="R95">
        <v>1</v>
      </c>
      <c r="T95" s="25" t="s">
        <v>2978</v>
      </c>
      <c r="U95" s="27">
        <v>158</v>
      </c>
      <c r="V95" s="309">
        <v>43.1</v>
      </c>
      <c r="W95" s="310">
        <v>39.5</v>
      </c>
      <c r="X95" s="27">
        <f>U95/W95</f>
        <v>4</v>
      </c>
      <c r="Y95" s="27">
        <v>21</v>
      </c>
      <c r="Z95" s="27">
        <v>2</v>
      </c>
      <c r="AA95">
        <v>1</v>
      </c>
    </row>
    <row r="96" spans="1:27" s="284" customFormat="1" x14ac:dyDescent="0.2">
      <c r="A96" s="2" t="s">
        <v>1597</v>
      </c>
      <c r="B96" s="284">
        <v>1002</v>
      </c>
      <c r="C96" s="197">
        <v>60</v>
      </c>
      <c r="D96" s="133">
        <v>20.875</v>
      </c>
      <c r="E96" s="284">
        <f>B96/D96</f>
        <v>48</v>
      </c>
      <c r="F96" s="284">
        <v>127</v>
      </c>
      <c r="G96" s="284">
        <v>11</v>
      </c>
      <c r="H96"/>
      <c r="K96" s="312" t="s">
        <v>2978</v>
      </c>
      <c r="L96" s="312">
        <v>196</v>
      </c>
      <c r="M96" s="312">
        <v>43</v>
      </c>
      <c r="N96" s="314">
        <v>32.666666666666664</v>
      </c>
      <c r="O96" s="313">
        <v>6</v>
      </c>
      <c r="P96" s="312">
        <v>26</v>
      </c>
      <c r="Q96" s="312">
        <v>2</v>
      </c>
      <c r="R96" s="312">
        <v>2</v>
      </c>
      <c r="T96" s="25" t="s">
        <v>2978</v>
      </c>
      <c r="U96" s="27">
        <v>38</v>
      </c>
      <c r="V96" s="309">
        <v>32</v>
      </c>
      <c r="W96" s="310">
        <v>19</v>
      </c>
      <c r="X96" s="27">
        <f>U96/W96</f>
        <v>2</v>
      </c>
      <c r="Y96" s="27">
        <v>5</v>
      </c>
      <c r="Z96" s="27"/>
      <c r="AA96">
        <v>1</v>
      </c>
    </row>
    <row r="97" spans="1:27" x14ac:dyDescent="0.2">
      <c r="A97" s="2" t="s">
        <v>1521</v>
      </c>
      <c r="B97" s="284">
        <v>925</v>
      </c>
      <c r="C97" s="197">
        <v>107.1</v>
      </c>
      <c r="D97" s="133">
        <v>19.680851063829</v>
      </c>
      <c r="E97" s="284">
        <f>B97/D97</f>
        <v>47.000000000001883</v>
      </c>
      <c r="F97" s="284">
        <v>61</v>
      </c>
      <c r="G97" s="284">
        <v>0</v>
      </c>
      <c r="H97" s="284"/>
      <c r="K97" t="s">
        <v>1640</v>
      </c>
      <c r="L97">
        <v>47</v>
      </c>
      <c r="M97" s="197">
        <v>34</v>
      </c>
      <c r="N97" s="133">
        <v>15.666666666666</v>
      </c>
      <c r="O97" s="197">
        <v>3.0000000000001275</v>
      </c>
      <c r="P97">
        <v>1</v>
      </c>
      <c r="R97">
        <v>1</v>
      </c>
      <c r="T97" s="25" t="s">
        <v>2978</v>
      </c>
      <c r="U97" s="312">
        <f>SUM(U95:U96)</f>
        <v>196</v>
      </c>
      <c r="V97" s="313">
        <v>43</v>
      </c>
      <c r="W97" s="314">
        <f>U97/X97</f>
        <v>32.666666666666664</v>
      </c>
      <c r="X97" s="312">
        <v>6</v>
      </c>
      <c r="Y97" s="312"/>
      <c r="Z97" s="312"/>
      <c r="AA97" s="312">
        <v>2</v>
      </c>
    </row>
    <row r="98" spans="1:27" x14ac:dyDescent="0.2">
      <c r="A98" s="312" t="s">
        <v>1665</v>
      </c>
      <c r="B98" s="312">
        <v>920</v>
      </c>
      <c r="C98" s="312">
        <v>45</v>
      </c>
      <c r="D98" s="314">
        <v>38.333333333333336</v>
      </c>
      <c r="E98" s="313">
        <v>24</v>
      </c>
      <c r="F98" s="312">
        <v>34</v>
      </c>
      <c r="G98" s="312">
        <v>4</v>
      </c>
      <c r="H98" s="312">
        <v>2</v>
      </c>
      <c r="K98" t="s">
        <v>1640</v>
      </c>
      <c r="L98">
        <v>21</v>
      </c>
      <c r="M98" s="197">
        <v>12</v>
      </c>
      <c r="N98" s="133">
        <v>7</v>
      </c>
      <c r="O98" s="197">
        <v>3</v>
      </c>
      <c r="R98">
        <v>1</v>
      </c>
      <c r="T98" s="25" t="s">
        <v>1640</v>
      </c>
      <c r="U98" s="27">
        <v>47</v>
      </c>
      <c r="V98" s="309">
        <v>34</v>
      </c>
      <c r="W98" s="310">
        <v>15.666666666666</v>
      </c>
      <c r="X98" s="27">
        <f>U98/W98</f>
        <v>3.0000000000001275</v>
      </c>
      <c r="Y98" s="27">
        <v>1</v>
      </c>
      <c r="Z98" s="27"/>
      <c r="AA98" s="284">
        <v>1</v>
      </c>
    </row>
    <row r="99" spans="1:27" s="284" customFormat="1" x14ac:dyDescent="0.2">
      <c r="A99" s="2" t="s">
        <v>1496</v>
      </c>
      <c r="B99" s="284">
        <v>897</v>
      </c>
      <c r="C99" s="197">
        <v>100</v>
      </c>
      <c r="D99" s="133">
        <v>17.588235294116998</v>
      </c>
      <c r="E99" s="284">
        <f>B99/D99</f>
        <v>51.000000000001883</v>
      </c>
      <c r="F99" s="284">
        <v>86</v>
      </c>
      <c r="G99" s="284">
        <v>4</v>
      </c>
      <c r="H99"/>
      <c r="K99" s="312" t="s">
        <v>1640</v>
      </c>
      <c r="L99" s="312">
        <v>68</v>
      </c>
      <c r="M99" s="312">
        <v>34</v>
      </c>
      <c r="N99" s="314">
        <v>11.333333333333334</v>
      </c>
      <c r="O99" s="313">
        <v>6</v>
      </c>
      <c r="P99" s="312">
        <v>1</v>
      </c>
      <c r="Q99" s="312"/>
      <c r="R99" s="312">
        <v>2</v>
      </c>
      <c r="T99" s="25" t="s">
        <v>1640</v>
      </c>
      <c r="U99" s="27">
        <v>21</v>
      </c>
      <c r="V99" s="309">
        <v>12</v>
      </c>
      <c r="W99" s="310">
        <v>7</v>
      </c>
      <c r="X99" s="27">
        <f>U99/W99</f>
        <v>3</v>
      </c>
      <c r="Y99" s="27"/>
      <c r="Z99" s="27"/>
      <c r="AA99" s="284">
        <v>1</v>
      </c>
    </row>
    <row r="100" spans="1:27" x14ac:dyDescent="0.2">
      <c r="A100" s="312" t="s">
        <v>1562</v>
      </c>
      <c r="B100" s="312">
        <v>876</v>
      </c>
      <c r="C100" s="312">
        <v>100</v>
      </c>
      <c r="D100" s="314">
        <v>23.05263157894737</v>
      </c>
      <c r="E100" s="313">
        <v>38</v>
      </c>
      <c r="F100" s="312">
        <v>109</v>
      </c>
      <c r="G100" s="312">
        <v>6</v>
      </c>
      <c r="H100" s="312">
        <v>2</v>
      </c>
      <c r="K100" t="s">
        <v>2027</v>
      </c>
      <c r="L100">
        <v>87</v>
      </c>
      <c r="M100" s="197">
        <v>41.1</v>
      </c>
      <c r="N100" s="133">
        <v>29</v>
      </c>
      <c r="O100" s="197">
        <v>3</v>
      </c>
      <c r="R100">
        <v>1</v>
      </c>
      <c r="T100" s="25" t="s">
        <v>1640</v>
      </c>
      <c r="U100" s="312">
        <f>SUM(U98:U99)</f>
        <v>68</v>
      </c>
      <c r="V100" s="313">
        <v>34</v>
      </c>
      <c r="W100" s="314">
        <f>U100/X100</f>
        <v>11.333333333333334</v>
      </c>
      <c r="X100" s="312">
        <v>6</v>
      </c>
      <c r="Y100" s="312"/>
      <c r="Z100" s="312"/>
      <c r="AA100" s="312">
        <v>2</v>
      </c>
    </row>
    <row r="101" spans="1:27" x14ac:dyDescent="0.2">
      <c r="A101" s="2" t="s">
        <v>1244</v>
      </c>
      <c r="B101" s="284">
        <v>872</v>
      </c>
      <c r="C101" s="197">
        <v>174</v>
      </c>
      <c r="D101" s="133">
        <v>54.5</v>
      </c>
      <c r="E101" s="284">
        <f>B101/D101</f>
        <v>16</v>
      </c>
      <c r="F101" s="284">
        <v>120</v>
      </c>
      <c r="G101" s="284">
        <v>23</v>
      </c>
      <c r="K101" t="s">
        <v>2027</v>
      </c>
      <c r="L101">
        <v>1019</v>
      </c>
      <c r="M101" s="197">
        <v>64</v>
      </c>
      <c r="N101" s="133">
        <v>18.53</v>
      </c>
      <c r="O101" s="197">
        <v>54.991905018888289</v>
      </c>
      <c r="R101">
        <v>1</v>
      </c>
      <c r="T101" s="25" t="s">
        <v>2027</v>
      </c>
      <c r="U101" s="27">
        <v>87</v>
      </c>
      <c r="V101" s="309">
        <v>41.1</v>
      </c>
      <c r="W101" s="310">
        <v>29</v>
      </c>
      <c r="X101" s="27">
        <f>U101/W101</f>
        <v>3</v>
      </c>
      <c r="Y101" s="27"/>
      <c r="Z101" s="27"/>
      <c r="AA101" s="27">
        <v>1</v>
      </c>
    </row>
    <row r="102" spans="1:27" s="284" customFormat="1" x14ac:dyDescent="0.2">
      <c r="A102" s="2" t="s">
        <v>1505</v>
      </c>
      <c r="B102" s="284">
        <v>853</v>
      </c>
      <c r="C102" s="197">
        <v>65</v>
      </c>
      <c r="D102" s="133">
        <v>15.50909090909</v>
      </c>
      <c r="E102" s="284">
        <f>B102/D102</f>
        <v>55.000000000003226</v>
      </c>
      <c r="F102" s="284">
        <v>54</v>
      </c>
      <c r="G102" s="284">
        <v>1</v>
      </c>
      <c r="K102" s="312" t="s">
        <v>2027</v>
      </c>
      <c r="L102" s="312">
        <v>1106</v>
      </c>
      <c r="M102" s="312">
        <v>64</v>
      </c>
      <c r="N102" s="314">
        <v>19.068965517241381</v>
      </c>
      <c r="O102" s="313">
        <v>58</v>
      </c>
      <c r="P102" s="312"/>
      <c r="Q102" s="312"/>
      <c r="R102" s="312">
        <v>2</v>
      </c>
      <c r="T102" s="25" t="s">
        <v>2027</v>
      </c>
      <c r="U102" s="27">
        <v>1019</v>
      </c>
      <c r="V102" s="309">
        <v>64</v>
      </c>
      <c r="W102" s="310">
        <v>18.53</v>
      </c>
      <c r="X102" s="309">
        <f>U102/W102</f>
        <v>54.991905018888289</v>
      </c>
      <c r="Y102" s="27"/>
      <c r="Z102" s="27"/>
      <c r="AA102" s="27">
        <v>1</v>
      </c>
    </row>
    <row r="103" spans="1:27" x14ac:dyDescent="0.2">
      <c r="A103" s="2" t="s">
        <v>1490</v>
      </c>
      <c r="B103" s="284">
        <v>801</v>
      </c>
      <c r="C103" s="197">
        <v>63</v>
      </c>
      <c r="D103" s="133">
        <v>14.563636363636</v>
      </c>
      <c r="E103" s="284">
        <f>B103/D103</f>
        <v>55.000000000001371</v>
      </c>
      <c r="F103" s="284">
        <v>47</v>
      </c>
      <c r="G103" s="284">
        <v>1</v>
      </c>
      <c r="H103" s="284"/>
      <c r="K103" t="s">
        <v>1772</v>
      </c>
      <c r="L103">
        <v>53</v>
      </c>
      <c r="M103" s="197">
        <v>21</v>
      </c>
      <c r="N103" s="133">
        <v>13.25</v>
      </c>
      <c r="O103" s="197">
        <v>4</v>
      </c>
      <c r="P103">
        <v>4</v>
      </c>
      <c r="Q103">
        <v>2</v>
      </c>
      <c r="R103">
        <v>1</v>
      </c>
      <c r="T103" s="25" t="s">
        <v>2027</v>
      </c>
      <c r="U103" s="312">
        <f>SUM(U101:U102)</f>
        <v>1106</v>
      </c>
      <c r="V103" s="313">
        <v>64</v>
      </c>
      <c r="W103" s="314">
        <f>U103/X103</f>
        <v>19.068965517241381</v>
      </c>
      <c r="X103" s="313">
        <v>58</v>
      </c>
      <c r="Y103" s="312"/>
      <c r="Z103" s="312"/>
      <c r="AA103" s="312">
        <v>2</v>
      </c>
    </row>
    <row r="104" spans="1:27" x14ac:dyDescent="0.2">
      <c r="A104" s="2" t="s">
        <v>1482</v>
      </c>
      <c r="B104" s="284">
        <v>780</v>
      </c>
      <c r="C104" s="197">
        <v>60</v>
      </c>
      <c r="D104" s="133">
        <v>10.263157894736</v>
      </c>
      <c r="E104" s="284">
        <f>B104/D104</f>
        <v>76.000000000006239</v>
      </c>
      <c r="F104" s="284">
        <v>60</v>
      </c>
      <c r="G104" s="284">
        <v>2</v>
      </c>
      <c r="H104" s="284"/>
      <c r="K104" t="s">
        <v>1772</v>
      </c>
      <c r="L104">
        <v>2314</v>
      </c>
      <c r="M104" s="197">
        <v>109</v>
      </c>
      <c r="N104" s="133">
        <v>13.07</v>
      </c>
      <c r="O104" s="197">
        <v>177.04667176740628</v>
      </c>
      <c r="R104">
        <v>1</v>
      </c>
      <c r="T104" s="25" t="s">
        <v>1772</v>
      </c>
      <c r="U104" s="27">
        <v>53</v>
      </c>
      <c r="V104" s="309">
        <v>21</v>
      </c>
      <c r="W104" s="310">
        <v>13.25</v>
      </c>
      <c r="X104" s="27">
        <f>U104/W104</f>
        <v>4</v>
      </c>
      <c r="Y104" s="27">
        <v>4</v>
      </c>
      <c r="Z104" s="27">
        <v>2</v>
      </c>
      <c r="AA104" s="27">
        <v>1</v>
      </c>
    </row>
    <row r="105" spans="1:27" s="284" customFormat="1" x14ac:dyDescent="0.2">
      <c r="A105" s="2" t="s">
        <v>1482</v>
      </c>
      <c r="B105" s="284">
        <v>14</v>
      </c>
      <c r="C105" s="197"/>
      <c r="D105" s="133">
        <f>B105/E105</f>
        <v>3.5</v>
      </c>
      <c r="E105" s="284">
        <v>4</v>
      </c>
      <c r="K105" s="312" t="s">
        <v>1772</v>
      </c>
      <c r="L105" s="312">
        <v>2367</v>
      </c>
      <c r="M105" s="312">
        <v>109</v>
      </c>
      <c r="N105" s="314">
        <v>13.077348066298342</v>
      </c>
      <c r="O105" s="313">
        <v>181</v>
      </c>
      <c r="P105" s="312">
        <v>4</v>
      </c>
      <c r="Q105" s="312">
        <v>2</v>
      </c>
      <c r="R105" s="312">
        <v>2</v>
      </c>
      <c r="T105" s="25" t="s">
        <v>1772</v>
      </c>
      <c r="U105" s="27">
        <v>2314</v>
      </c>
      <c r="V105" s="309">
        <v>109</v>
      </c>
      <c r="W105" s="310">
        <v>13.07</v>
      </c>
      <c r="X105" s="309">
        <f>U105/W105</f>
        <v>177.04667176740628</v>
      </c>
      <c r="Y105" s="27"/>
      <c r="Z105" s="27"/>
      <c r="AA105" s="27">
        <v>1</v>
      </c>
    </row>
    <row r="106" spans="1:27" x14ac:dyDescent="0.2">
      <c r="A106" s="312" t="s">
        <v>1482</v>
      </c>
      <c r="B106" s="312">
        <f>SUM(B104:B105)</f>
        <v>794</v>
      </c>
      <c r="C106" s="312">
        <v>60</v>
      </c>
      <c r="D106" s="312">
        <f>B106/E106</f>
        <v>9.9249999999992262</v>
      </c>
      <c r="E106" s="312">
        <f>SUM(E104:E105)</f>
        <v>80.000000000006239</v>
      </c>
      <c r="F106" s="312">
        <v>60</v>
      </c>
      <c r="G106" s="312">
        <v>2</v>
      </c>
      <c r="H106" s="312">
        <v>2</v>
      </c>
      <c r="K106" t="s">
        <v>1637</v>
      </c>
      <c r="L106">
        <v>346</v>
      </c>
      <c r="M106" s="197">
        <v>101.1</v>
      </c>
      <c r="N106" s="133">
        <v>23.066666666665999</v>
      </c>
      <c r="O106" s="197">
        <v>15.000000000000435</v>
      </c>
      <c r="P106">
        <v>25</v>
      </c>
      <c r="R106">
        <v>1</v>
      </c>
      <c r="T106" s="25" t="s">
        <v>1772</v>
      </c>
      <c r="U106" s="312">
        <f>SUM(U104:U105)</f>
        <v>2367</v>
      </c>
      <c r="V106" s="313">
        <v>109</v>
      </c>
      <c r="W106" s="314">
        <f>U106/X106</f>
        <v>13.077348066298342</v>
      </c>
      <c r="X106" s="313">
        <v>181</v>
      </c>
      <c r="Y106" s="312"/>
      <c r="Z106" s="312"/>
      <c r="AA106" s="312">
        <v>2</v>
      </c>
    </row>
    <row r="107" spans="1:27" x14ac:dyDescent="0.2">
      <c r="A107" s="2" t="s">
        <v>1539</v>
      </c>
      <c r="B107" s="284">
        <v>739</v>
      </c>
      <c r="C107" s="197">
        <v>95</v>
      </c>
      <c r="D107" s="133">
        <v>32.130434782607999</v>
      </c>
      <c r="E107" s="284">
        <f t="shared" ref="E107:E114" si="1">B107/D107</f>
        <v>23.000000000000497</v>
      </c>
      <c r="F107" s="284">
        <v>64</v>
      </c>
      <c r="G107" s="284">
        <v>20</v>
      </c>
      <c r="K107" t="s">
        <v>1637</v>
      </c>
      <c r="L107">
        <v>79</v>
      </c>
      <c r="M107" s="197">
        <v>40.1</v>
      </c>
      <c r="N107" s="133">
        <v>79</v>
      </c>
      <c r="O107" s="197">
        <v>1</v>
      </c>
      <c r="R107">
        <v>1</v>
      </c>
      <c r="T107" s="25" t="s">
        <v>1637</v>
      </c>
      <c r="U107" s="27">
        <v>346</v>
      </c>
      <c r="V107" s="309">
        <v>101.1</v>
      </c>
      <c r="W107" s="310">
        <v>23.066666666665999</v>
      </c>
      <c r="X107" s="27">
        <f>U107/W107</f>
        <v>15.000000000000435</v>
      </c>
      <c r="Y107" s="27">
        <v>25</v>
      </c>
      <c r="Z107" s="27"/>
      <c r="AA107" s="27">
        <v>1</v>
      </c>
    </row>
    <row r="108" spans="1:27" x14ac:dyDescent="0.2">
      <c r="A108" s="2" t="s">
        <v>1506</v>
      </c>
      <c r="B108" s="284">
        <v>735</v>
      </c>
      <c r="C108" s="197">
        <v>115</v>
      </c>
      <c r="D108" s="133">
        <v>15.3125</v>
      </c>
      <c r="E108" s="284">
        <f t="shared" si="1"/>
        <v>48</v>
      </c>
      <c r="F108" s="284">
        <v>92</v>
      </c>
      <c r="G108" s="284">
        <v>7</v>
      </c>
      <c r="K108" t="s">
        <v>1637</v>
      </c>
      <c r="L108">
        <v>2875</v>
      </c>
      <c r="M108" s="197">
        <v>103</v>
      </c>
      <c r="N108" s="133">
        <v>23.96</v>
      </c>
      <c r="O108" s="197">
        <v>119.99165275459099</v>
      </c>
      <c r="R108">
        <v>1</v>
      </c>
      <c r="T108" s="25" t="s">
        <v>1637</v>
      </c>
      <c r="U108" s="27">
        <v>79</v>
      </c>
      <c r="V108" s="309">
        <v>40.1</v>
      </c>
      <c r="W108" s="310">
        <v>79</v>
      </c>
      <c r="X108" s="27">
        <f>U108/W108</f>
        <v>1</v>
      </c>
      <c r="Y108" s="27"/>
      <c r="Z108" s="27"/>
      <c r="AA108" s="27">
        <v>1</v>
      </c>
    </row>
    <row r="109" spans="1:27" s="284" customFormat="1" x14ac:dyDescent="0.2">
      <c r="A109" s="2" t="s">
        <v>1507</v>
      </c>
      <c r="B109" s="284">
        <v>734</v>
      </c>
      <c r="C109" s="197">
        <v>81</v>
      </c>
      <c r="D109" s="133">
        <v>17.069767441860002</v>
      </c>
      <c r="E109" s="284">
        <f t="shared" si="1"/>
        <v>43.000000000001165</v>
      </c>
      <c r="F109" s="284">
        <v>91</v>
      </c>
      <c r="G109" s="284">
        <v>29</v>
      </c>
      <c r="H109"/>
      <c r="K109" s="312" t="s">
        <v>1637</v>
      </c>
      <c r="L109" s="312">
        <v>3300</v>
      </c>
      <c r="M109" s="312">
        <v>103</v>
      </c>
      <c r="N109" s="314">
        <v>24.266195263874998</v>
      </c>
      <c r="O109" s="313">
        <v>135.99165275459143</v>
      </c>
      <c r="P109" s="312">
        <v>25</v>
      </c>
      <c r="Q109" s="312"/>
      <c r="R109" s="312">
        <v>2</v>
      </c>
      <c r="T109" s="25" t="s">
        <v>1637</v>
      </c>
      <c r="U109" s="27">
        <v>2875</v>
      </c>
      <c r="V109" s="309">
        <v>103</v>
      </c>
      <c r="W109" s="310">
        <v>23.96</v>
      </c>
      <c r="X109" s="309">
        <f>U109/W109</f>
        <v>119.99165275459099</v>
      </c>
      <c r="Y109" s="27"/>
      <c r="Z109" s="27"/>
      <c r="AA109" s="27">
        <v>1</v>
      </c>
    </row>
    <row r="110" spans="1:27" x14ac:dyDescent="0.2">
      <c r="A110" s="2" t="s">
        <v>1622</v>
      </c>
      <c r="B110" s="284">
        <v>731</v>
      </c>
      <c r="C110" s="197">
        <v>83</v>
      </c>
      <c r="D110" s="133">
        <v>18.743589743588998</v>
      </c>
      <c r="E110" s="284">
        <f t="shared" si="1"/>
        <v>39.000000000001549</v>
      </c>
      <c r="F110" s="284">
        <v>92</v>
      </c>
      <c r="G110" s="284">
        <v>9</v>
      </c>
      <c r="K110" s="284" t="s">
        <v>1771</v>
      </c>
      <c r="L110" s="284">
        <v>63</v>
      </c>
      <c r="M110" s="197">
        <v>28</v>
      </c>
      <c r="N110" s="133">
        <v>7.875</v>
      </c>
      <c r="O110" s="284">
        <v>8</v>
      </c>
      <c r="P110" s="284">
        <v>8</v>
      </c>
      <c r="Q110" s="284">
        <v>1</v>
      </c>
      <c r="R110" s="284">
        <v>1</v>
      </c>
      <c r="T110" s="25" t="s">
        <v>1637</v>
      </c>
      <c r="U110" s="312">
        <f>SUM(U107:U109)</f>
        <v>3300</v>
      </c>
      <c r="V110" s="313">
        <v>103</v>
      </c>
      <c r="W110" s="314">
        <f>U110/X110</f>
        <v>24.266195263874998</v>
      </c>
      <c r="X110" s="313">
        <f>SUM(X107:X109)</f>
        <v>135.99165275459143</v>
      </c>
      <c r="Y110" s="312"/>
      <c r="Z110" s="312"/>
      <c r="AA110" s="312">
        <v>2</v>
      </c>
    </row>
    <row r="111" spans="1:27" x14ac:dyDescent="0.2">
      <c r="A111" s="2" t="s">
        <v>1784</v>
      </c>
      <c r="B111" s="284">
        <v>726</v>
      </c>
      <c r="C111" s="197">
        <v>54</v>
      </c>
      <c r="D111" s="133">
        <v>14.235294117646999</v>
      </c>
      <c r="E111" s="284">
        <f t="shared" si="1"/>
        <v>51.000000000000213</v>
      </c>
      <c r="F111" s="284">
        <v>55</v>
      </c>
      <c r="G111" s="284">
        <v>2</v>
      </c>
      <c r="K111" s="284" t="s">
        <v>1661</v>
      </c>
      <c r="L111" s="284">
        <v>15</v>
      </c>
      <c r="M111" s="197">
        <v>12</v>
      </c>
      <c r="N111" s="133">
        <v>7.5</v>
      </c>
      <c r="O111" s="284">
        <v>2</v>
      </c>
      <c r="P111" s="284">
        <v>2</v>
      </c>
      <c r="Q111" s="284"/>
      <c r="R111" s="284">
        <v>1</v>
      </c>
      <c r="T111" s="25" t="s">
        <v>1771</v>
      </c>
      <c r="U111" s="27">
        <v>63</v>
      </c>
      <c r="V111" s="309">
        <v>28</v>
      </c>
      <c r="W111" s="310">
        <v>7.875</v>
      </c>
      <c r="X111" s="27">
        <f>U111/W111</f>
        <v>8</v>
      </c>
      <c r="Y111" s="27">
        <v>8</v>
      </c>
      <c r="Z111" s="27">
        <v>1</v>
      </c>
      <c r="AA111" s="284">
        <v>1</v>
      </c>
    </row>
    <row r="112" spans="1:27" s="284" customFormat="1" x14ac:dyDescent="0.2">
      <c r="A112" s="2" t="s">
        <v>1500</v>
      </c>
      <c r="B112" s="284">
        <v>725</v>
      </c>
      <c r="C112" s="197">
        <v>61</v>
      </c>
      <c r="D112" s="133">
        <v>17.682926829267998</v>
      </c>
      <c r="E112" s="284">
        <f t="shared" si="1"/>
        <v>41.000000000000682</v>
      </c>
      <c r="F112" s="284">
        <v>45</v>
      </c>
      <c r="G112" s="284">
        <v>1</v>
      </c>
      <c r="H112"/>
      <c r="K112" s="312" t="s">
        <v>1661</v>
      </c>
      <c r="L112" s="312">
        <v>78</v>
      </c>
      <c r="M112" s="312">
        <v>28</v>
      </c>
      <c r="N112" s="314">
        <v>7.8</v>
      </c>
      <c r="O112" s="312">
        <v>10</v>
      </c>
      <c r="P112" s="312">
        <v>10</v>
      </c>
      <c r="Q112" s="312">
        <v>1</v>
      </c>
      <c r="R112" s="312">
        <v>2</v>
      </c>
      <c r="T112" s="25" t="s">
        <v>1661</v>
      </c>
      <c r="U112" s="27">
        <v>15</v>
      </c>
      <c r="V112" s="309">
        <v>12</v>
      </c>
      <c r="W112" s="310">
        <v>7.5</v>
      </c>
      <c r="X112" s="27">
        <f>U112/W112</f>
        <v>2</v>
      </c>
      <c r="Y112" s="27">
        <v>2</v>
      </c>
      <c r="Z112" s="27"/>
      <c r="AA112" s="284">
        <v>1</v>
      </c>
    </row>
    <row r="113" spans="1:28" x14ac:dyDescent="0.2">
      <c r="A113" s="2" t="s">
        <v>1904</v>
      </c>
      <c r="B113" s="284">
        <v>725</v>
      </c>
      <c r="C113" s="197">
        <v>116</v>
      </c>
      <c r="D113" s="133">
        <v>24.166666666666</v>
      </c>
      <c r="E113" s="284">
        <f t="shared" si="1"/>
        <v>30.000000000000828</v>
      </c>
      <c r="F113" s="284">
        <v>83</v>
      </c>
      <c r="G113" s="284">
        <v>3</v>
      </c>
      <c r="K113" s="284" t="s">
        <v>1537</v>
      </c>
      <c r="L113" s="284">
        <v>808</v>
      </c>
      <c r="M113" s="197">
        <v>43.1</v>
      </c>
      <c r="N113" s="133">
        <v>36.727272727272002</v>
      </c>
      <c r="O113" s="284">
        <v>22.000000000000433</v>
      </c>
      <c r="P113" s="284">
        <v>24</v>
      </c>
      <c r="Q113" s="284">
        <v>1</v>
      </c>
      <c r="R113" s="284">
        <v>1</v>
      </c>
      <c r="T113" s="25" t="s">
        <v>1661</v>
      </c>
      <c r="U113" s="312">
        <f>SUM(U111:U112)</f>
        <v>78</v>
      </c>
      <c r="V113" s="313">
        <v>28</v>
      </c>
      <c r="W113" s="314">
        <f>U113/X113</f>
        <v>7.8</v>
      </c>
      <c r="X113" s="312">
        <v>10</v>
      </c>
      <c r="Y113" s="312"/>
      <c r="Z113" s="312"/>
      <c r="AA113" s="312">
        <v>2</v>
      </c>
    </row>
    <row r="114" spans="1:28" s="284" customFormat="1" x14ac:dyDescent="0.2">
      <c r="A114" s="2" t="s">
        <v>1905</v>
      </c>
      <c r="B114" s="284">
        <v>719</v>
      </c>
      <c r="C114" s="197">
        <v>177.1</v>
      </c>
      <c r="D114" s="133">
        <v>29.958333333333002</v>
      </c>
      <c r="E114" s="284">
        <f t="shared" si="1"/>
        <v>24.000000000000266</v>
      </c>
      <c r="F114" s="284">
        <v>80</v>
      </c>
      <c r="G114" s="284">
        <v>5</v>
      </c>
      <c r="H114"/>
      <c r="K114" s="284" t="s">
        <v>1537</v>
      </c>
      <c r="L114" s="284">
        <v>724</v>
      </c>
      <c r="M114" s="197">
        <v>57</v>
      </c>
      <c r="N114" s="133">
        <v>20.685714285713999</v>
      </c>
      <c r="O114" s="284">
        <v>35.000000000000483</v>
      </c>
      <c r="P114" s="284">
        <v>88</v>
      </c>
      <c r="Q114" s="284">
        <v>3</v>
      </c>
      <c r="R114" s="284">
        <v>1</v>
      </c>
      <c r="T114" s="25" t="s">
        <v>1537</v>
      </c>
      <c r="U114" s="27">
        <v>808</v>
      </c>
      <c r="V114" s="309">
        <v>43.1</v>
      </c>
      <c r="W114" s="310">
        <v>36.727272727272002</v>
      </c>
      <c r="X114" s="27">
        <f>U114/W114</f>
        <v>22.000000000000433</v>
      </c>
      <c r="Y114" s="27">
        <v>24</v>
      </c>
      <c r="Z114" s="27">
        <v>1</v>
      </c>
      <c r="AA114" s="284">
        <v>1</v>
      </c>
    </row>
    <row r="115" spans="1:28" s="284" customFormat="1" x14ac:dyDescent="0.2">
      <c r="A115" s="312" t="s">
        <v>1488</v>
      </c>
      <c r="B115" s="312">
        <v>709</v>
      </c>
      <c r="C115" s="312">
        <v>53</v>
      </c>
      <c r="D115" s="314">
        <v>11.253968253968255</v>
      </c>
      <c r="E115" s="313">
        <v>63</v>
      </c>
      <c r="F115" s="312">
        <v>79</v>
      </c>
      <c r="G115" s="312">
        <v>11</v>
      </c>
      <c r="H115" s="312">
        <v>2</v>
      </c>
      <c r="K115" s="312" t="s">
        <v>1537</v>
      </c>
      <c r="L115" s="312">
        <v>1532</v>
      </c>
      <c r="M115" s="312">
        <v>57</v>
      </c>
      <c r="N115" s="314">
        <v>26.877192982455707</v>
      </c>
      <c r="O115" s="312">
        <v>57.000000000000917</v>
      </c>
      <c r="P115" s="312">
        <v>112</v>
      </c>
      <c r="Q115" s="312">
        <v>4</v>
      </c>
      <c r="R115" s="312">
        <v>2</v>
      </c>
      <c r="T115" s="25" t="s">
        <v>1537</v>
      </c>
      <c r="U115" s="27">
        <v>724</v>
      </c>
      <c r="V115" s="309">
        <v>57</v>
      </c>
      <c r="W115" s="310">
        <v>20.685714285713999</v>
      </c>
      <c r="X115" s="27">
        <f>U115/W115</f>
        <v>35.000000000000483</v>
      </c>
      <c r="Y115" s="27">
        <v>88</v>
      </c>
      <c r="Z115" s="27">
        <v>3</v>
      </c>
      <c r="AA115" s="284">
        <v>1</v>
      </c>
    </row>
    <row r="116" spans="1:28" x14ac:dyDescent="0.2">
      <c r="A116" s="2" t="s">
        <v>1502</v>
      </c>
      <c r="B116" s="284">
        <v>708</v>
      </c>
      <c r="C116" s="197">
        <v>67</v>
      </c>
      <c r="D116" s="133">
        <v>17.268292682925999</v>
      </c>
      <c r="E116" s="284">
        <f>B116/D116</f>
        <v>41.000000000001968</v>
      </c>
      <c r="F116" s="284">
        <v>63</v>
      </c>
      <c r="G116" s="284">
        <v>8</v>
      </c>
      <c r="K116" s="284" t="s">
        <v>1665</v>
      </c>
      <c r="L116" s="284">
        <v>790</v>
      </c>
      <c r="M116" s="197">
        <v>45.1</v>
      </c>
      <c r="N116" s="133">
        <v>49.375</v>
      </c>
      <c r="O116" s="284">
        <v>16</v>
      </c>
      <c r="P116" s="284">
        <v>17</v>
      </c>
      <c r="Q116" s="284">
        <v>4</v>
      </c>
      <c r="R116" s="284">
        <v>1</v>
      </c>
      <c r="T116" s="25" t="s">
        <v>1537</v>
      </c>
      <c r="U116" s="312">
        <f>SUM(U114:U115)</f>
        <v>1532</v>
      </c>
      <c r="V116" s="313">
        <v>57</v>
      </c>
      <c r="W116" s="314">
        <f>U116/X116</f>
        <v>26.877192982455707</v>
      </c>
      <c r="X116" s="312">
        <f>SUM(X114:X115)</f>
        <v>57.000000000000917</v>
      </c>
      <c r="Y116" s="312"/>
      <c r="Z116" s="312"/>
      <c r="AA116" s="312">
        <v>2</v>
      </c>
    </row>
    <row r="117" spans="1:28" x14ac:dyDescent="0.2">
      <c r="A117" s="312" t="s">
        <v>1527</v>
      </c>
      <c r="B117" s="312">
        <v>702</v>
      </c>
      <c r="C117" s="312">
        <v>81</v>
      </c>
      <c r="D117" s="314">
        <v>18</v>
      </c>
      <c r="E117" s="313">
        <v>39</v>
      </c>
      <c r="F117" s="312">
        <v>76</v>
      </c>
      <c r="G117" s="312"/>
      <c r="H117" s="312">
        <v>2</v>
      </c>
      <c r="K117" s="284" t="s">
        <v>1665</v>
      </c>
      <c r="L117" s="284">
        <v>130</v>
      </c>
      <c r="M117" s="197">
        <v>41</v>
      </c>
      <c r="N117" s="133">
        <v>16.25</v>
      </c>
      <c r="O117" s="284">
        <v>8</v>
      </c>
      <c r="P117" s="284">
        <v>17</v>
      </c>
      <c r="Q117" s="284"/>
      <c r="R117" s="284">
        <v>1</v>
      </c>
      <c r="T117" s="25" t="s">
        <v>1665</v>
      </c>
      <c r="U117" s="27">
        <v>790</v>
      </c>
      <c r="V117" s="309">
        <v>45.1</v>
      </c>
      <c r="W117" s="310">
        <v>49.375</v>
      </c>
      <c r="X117" s="27">
        <f>U117/W117</f>
        <v>16</v>
      </c>
      <c r="Y117" s="27">
        <v>17</v>
      </c>
      <c r="Z117" s="27">
        <v>4</v>
      </c>
      <c r="AA117" s="284">
        <v>1</v>
      </c>
    </row>
    <row r="118" spans="1:28" s="284" customFormat="1" x14ac:dyDescent="0.2">
      <c r="A118" s="2" t="s">
        <v>1580</v>
      </c>
      <c r="B118" s="284">
        <v>686</v>
      </c>
      <c r="C118" s="197">
        <v>83</v>
      </c>
      <c r="D118" s="133">
        <v>31.181818181817999</v>
      </c>
      <c r="E118" s="284">
        <f>B118/D118</f>
        <v>22.000000000000128</v>
      </c>
      <c r="F118" s="284">
        <v>56</v>
      </c>
      <c r="G118" s="284">
        <v>5</v>
      </c>
      <c r="K118" s="312" t="s">
        <v>1665</v>
      </c>
      <c r="L118" s="312">
        <v>920</v>
      </c>
      <c r="M118" s="312">
        <v>45</v>
      </c>
      <c r="N118" s="314">
        <v>38.333333333333336</v>
      </c>
      <c r="O118" s="312">
        <v>24</v>
      </c>
      <c r="P118" s="312">
        <v>34</v>
      </c>
      <c r="Q118" s="312">
        <v>4</v>
      </c>
      <c r="R118" s="312">
        <v>2</v>
      </c>
      <c r="T118" s="25" t="s">
        <v>1665</v>
      </c>
      <c r="U118" s="27">
        <v>130</v>
      </c>
      <c r="V118" s="309">
        <v>41</v>
      </c>
      <c r="W118" s="310">
        <v>16.25</v>
      </c>
      <c r="X118" s="27">
        <f>U118/W118</f>
        <v>8</v>
      </c>
      <c r="Y118" s="27">
        <v>17</v>
      </c>
      <c r="Z118" s="27"/>
      <c r="AA118" s="284">
        <v>1</v>
      </c>
    </row>
    <row r="119" spans="1:28" x14ac:dyDescent="0.2">
      <c r="A119" s="312" t="s">
        <v>1618</v>
      </c>
      <c r="B119" s="312">
        <v>645</v>
      </c>
      <c r="C119" s="312">
        <v>59</v>
      </c>
      <c r="D119" s="314">
        <v>26.874999999999581</v>
      </c>
      <c r="E119" s="313">
        <v>24.000000000000373</v>
      </c>
      <c r="F119" s="312">
        <v>34</v>
      </c>
      <c r="G119" s="312">
        <v>4</v>
      </c>
      <c r="H119" s="312">
        <v>2</v>
      </c>
      <c r="K119" s="284" t="s">
        <v>1688</v>
      </c>
      <c r="L119" s="284">
        <v>431</v>
      </c>
      <c r="M119" s="197">
        <v>41.1</v>
      </c>
      <c r="N119" s="133">
        <v>33.153846153845997</v>
      </c>
      <c r="O119" s="284">
        <v>13.000000000000062</v>
      </c>
      <c r="P119" s="284">
        <v>18</v>
      </c>
      <c r="Q119" s="284">
        <v>1</v>
      </c>
      <c r="R119" s="284">
        <v>1</v>
      </c>
      <c r="T119" s="25" t="s">
        <v>1665</v>
      </c>
      <c r="U119" s="312">
        <f>SUM(U117:U118)</f>
        <v>920</v>
      </c>
      <c r="V119" s="313">
        <v>45</v>
      </c>
      <c r="W119" s="314">
        <f>U119/X119</f>
        <v>38.333333333333336</v>
      </c>
      <c r="X119" s="312">
        <v>24</v>
      </c>
      <c r="Y119" s="312"/>
      <c r="Z119" s="312"/>
      <c r="AA119" s="312">
        <v>2</v>
      </c>
    </row>
    <row r="120" spans="1:28" x14ac:dyDescent="0.2">
      <c r="A120" s="2" t="s">
        <v>1544</v>
      </c>
      <c r="B120" s="284">
        <v>641</v>
      </c>
      <c r="C120" s="197">
        <v>75</v>
      </c>
      <c r="D120" s="133">
        <v>12.568627450979999</v>
      </c>
      <c r="E120" s="284">
        <f t="shared" ref="E120:E134" si="2">B120/D120</f>
        <v>51.000000000001592</v>
      </c>
      <c r="F120" s="284">
        <v>69</v>
      </c>
      <c r="G120" s="284">
        <v>8</v>
      </c>
      <c r="K120" s="284" t="s">
        <v>1688</v>
      </c>
      <c r="L120" s="284">
        <v>5</v>
      </c>
      <c r="M120" s="197">
        <v>4</v>
      </c>
      <c r="N120" s="133">
        <v>2.5</v>
      </c>
      <c r="O120" s="284">
        <v>2</v>
      </c>
      <c r="P120" s="284"/>
      <c r="Q120" s="284"/>
      <c r="R120" s="284">
        <v>1</v>
      </c>
      <c r="T120" s="25" t="s">
        <v>1688</v>
      </c>
      <c r="U120" s="27">
        <v>431</v>
      </c>
      <c r="V120" s="309">
        <v>41.1</v>
      </c>
      <c r="W120" s="310">
        <v>33.153846153845997</v>
      </c>
      <c r="X120" s="27">
        <f>U120/W120</f>
        <v>13.000000000000062</v>
      </c>
      <c r="Y120" s="27">
        <v>18</v>
      </c>
      <c r="Z120" s="27">
        <v>1</v>
      </c>
      <c r="AA120" s="284">
        <v>1</v>
      </c>
    </row>
    <row r="121" spans="1:28" s="284" customFormat="1" x14ac:dyDescent="0.2">
      <c r="A121" s="2" t="s">
        <v>1476</v>
      </c>
      <c r="B121" s="284">
        <v>640</v>
      </c>
      <c r="C121" s="197">
        <v>38</v>
      </c>
      <c r="D121" s="133">
        <v>13.061224489795</v>
      </c>
      <c r="E121" s="284">
        <f t="shared" si="2"/>
        <v>49.000000000003446</v>
      </c>
      <c r="F121" s="284">
        <v>20</v>
      </c>
      <c r="G121" s="284">
        <v>4</v>
      </c>
      <c r="K121" s="312" t="s">
        <v>1688</v>
      </c>
      <c r="L121" s="312">
        <v>436</v>
      </c>
      <c r="M121" s="312">
        <v>41</v>
      </c>
      <c r="N121" s="314">
        <v>29.066666666666666</v>
      </c>
      <c r="O121" s="312">
        <v>15</v>
      </c>
      <c r="P121" s="312">
        <v>18</v>
      </c>
      <c r="Q121" s="312">
        <v>1</v>
      </c>
      <c r="R121" s="312">
        <v>2</v>
      </c>
      <c r="T121" s="25" t="s">
        <v>1688</v>
      </c>
      <c r="U121" s="27">
        <v>5</v>
      </c>
      <c r="V121" s="309">
        <v>4</v>
      </c>
      <c r="W121" s="310">
        <v>2.5</v>
      </c>
      <c r="X121" s="27">
        <f>U121/W121</f>
        <v>2</v>
      </c>
      <c r="Y121" s="27"/>
      <c r="Z121" s="27"/>
      <c r="AA121" s="284">
        <v>1</v>
      </c>
    </row>
    <row r="122" spans="1:28" x14ac:dyDescent="0.2">
      <c r="A122" s="2" t="s">
        <v>1483</v>
      </c>
      <c r="B122" s="284">
        <v>638</v>
      </c>
      <c r="C122" s="197">
        <v>75.099999999999994</v>
      </c>
      <c r="D122" s="133">
        <v>13.020408163265</v>
      </c>
      <c r="E122" s="284">
        <f t="shared" si="2"/>
        <v>49.000000000001151</v>
      </c>
      <c r="F122" s="284">
        <v>29</v>
      </c>
      <c r="G122" s="284">
        <v>0</v>
      </c>
      <c r="H122" s="284"/>
      <c r="K122" s="284" t="s">
        <v>1549</v>
      </c>
      <c r="L122" s="284">
        <v>1375</v>
      </c>
      <c r="M122" s="197">
        <v>131.1</v>
      </c>
      <c r="N122" s="133">
        <v>28.061224489794999</v>
      </c>
      <c r="O122" s="284">
        <v>49.000000000001606</v>
      </c>
      <c r="P122" s="284">
        <v>150</v>
      </c>
      <c r="Q122" s="284">
        <v>17</v>
      </c>
      <c r="R122" s="284">
        <v>1</v>
      </c>
      <c r="T122" s="25" t="s">
        <v>1688</v>
      </c>
      <c r="U122" s="312">
        <f>SUM(U120:U121)</f>
        <v>436</v>
      </c>
      <c r="V122" s="313">
        <v>41</v>
      </c>
      <c r="W122" s="314">
        <f>U122/X122</f>
        <v>29.066666666666666</v>
      </c>
      <c r="X122" s="312">
        <v>15</v>
      </c>
      <c r="Y122" s="312"/>
      <c r="Z122" s="312"/>
      <c r="AA122" s="312">
        <v>2</v>
      </c>
    </row>
    <row r="123" spans="1:28" s="284" customFormat="1" x14ac:dyDescent="0.2">
      <c r="A123" s="2" t="s">
        <v>1724</v>
      </c>
      <c r="B123" s="284">
        <v>634</v>
      </c>
      <c r="C123" s="197">
        <v>109</v>
      </c>
      <c r="D123" s="133">
        <v>35.222222222222001</v>
      </c>
      <c r="E123" s="284">
        <f t="shared" si="2"/>
        <v>18.000000000000114</v>
      </c>
      <c r="F123" s="284">
        <v>51</v>
      </c>
      <c r="G123" s="284">
        <v>30</v>
      </c>
      <c r="K123" s="284" t="s">
        <v>1549</v>
      </c>
      <c r="L123" s="284">
        <v>108</v>
      </c>
      <c r="M123" s="197">
        <v>28</v>
      </c>
      <c r="N123" s="133">
        <v>15.428571428571001</v>
      </c>
      <c r="O123" s="284">
        <v>7.0000000000001945</v>
      </c>
      <c r="R123" s="284">
        <v>1</v>
      </c>
      <c r="T123" s="25" t="s">
        <v>1549</v>
      </c>
      <c r="U123" s="27">
        <v>1375</v>
      </c>
      <c r="V123" s="309">
        <v>131.1</v>
      </c>
      <c r="W123" s="310">
        <v>28.061224489794999</v>
      </c>
      <c r="X123" s="27">
        <f>U123/W123</f>
        <v>49.000000000001606</v>
      </c>
      <c r="Y123" s="27">
        <v>150</v>
      </c>
      <c r="Z123" s="27">
        <v>17</v>
      </c>
      <c r="AA123" s="284">
        <v>1</v>
      </c>
    </row>
    <row r="124" spans="1:28" s="284" customFormat="1" x14ac:dyDescent="0.2">
      <c r="A124" s="2" t="s">
        <v>1564</v>
      </c>
      <c r="B124" s="284">
        <v>630</v>
      </c>
      <c r="C124" s="197">
        <v>116.1</v>
      </c>
      <c r="D124" s="133">
        <v>37.058823529411001</v>
      </c>
      <c r="E124" s="284">
        <f t="shared" si="2"/>
        <v>17.000000000000352</v>
      </c>
      <c r="F124" s="284">
        <v>24</v>
      </c>
      <c r="G124" s="284">
        <v>3</v>
      </c>
      <c r="K124" s="312" t="s">
        <v>1549</v>
      </c>
      <c r="L124" s="312">
        <v>1483</v>
      </c>
      <c r="M124" s="312">
        <v>131</v>
      </c>
      <c r="N124" s="314">
        <v>26.482142857142858</v>
      </c>
      <c r="O124" s="312">
        <v>56</v>
      </c>
      <c r="P124" s="312">
        <v>150</v>
      </c>
      <c r="Q124" s="312">
        <v>17</v>
      </c>
      <c r="R124" s="312">
        <v>2</v>
      </c>
      <c r="T124" s="25" t="s">
        <v>1549</v>
      </c>
      <c r="U124" s="27">
        <v>108</v>
      </c>
      <c r="V124" s="309">
        <v>28</v>
      </c>
      <c r="W124" s="310">
        <v>15.428571428571001</v>
      </c>
      <c r="X124" s="27">
        <f>U124/W124</f>
        <v>7.0000000000001945</v>
      </c>
      <c r="Y124" s="27"/>
      <c r="Z124" s="27"/>
      <c r="AA124" s="284">
        <v>1</v>
      </c>
    </row>
    <row r="125" spans="1:28" x14ac:dyDescent="0.2">
      <c r="A125" s="2" t="s">
        <v>1509</v>
      </c>
      <c r="B125" s="284">
        <v>630</v>
      </c>
      <c r="C125" s="197">
        <v>44</v>
      </c>
      <c r="D125" s="133">
        <v>13.695652173913</v>
      </c>
      <c r="E125" s="284">
        <f t="shared" si="2"/>
        <v>46.000000000000142</v>
      </c>
      <c r="F125" s="284">
        <v>57</v>
      </c>
      <c r="G125" s="284">
        <v>1</v>
      </c>
      <c r="H125" s="284"/>
      <c r="K125" s="284" t="s">
        <v>1467</v>
      </c>
      <c r="L125" s="284">
        <v>11561</v>
      </c>
      <c r="M125" s="197">
        <v>238</v>
      </c>
      <c r="N125" s="133">
        <v>72.710691823898998</v>
      </c>
      <c r="O125" s="284">
        <v>159.00000000000082</v>
      </c>
      <c r="P125" s="284">
        <v>1095</v>
      </c>
      <c r="Q125" s="284">
        <v>174</v>
      </c>
      <c r="R125" s="284">
        <v>1</v>
      </c>
      <c r="T125" s="25" t="s">
        <v>1549</v>
      </c>
      <c r="U125" s="312">
        <f>SUM(U123:U124)</f>
        <v>1483</v>
      </c>
      <c r="V125" s="313">
        <v>131</v>
      </c>
      <c r="W125" s="314">
        <f>U125/X125</f>
        <v>26.482142857142858</v>
      </c>
      <c r="X125" s="312">
        <v>56</v>
      </c>
      <c r="Y125" s="312"/>
      <c r="Z125" s="312"/>
      <c r="AA125" s="312">
        <v>2</v>
      </c>
    </row>
    <row r="126" spans="1:28" x14ac:dyDescent="0.2">
      <c r="A126" s="2" t="s">
        <v>1606</v>
      </c>
      <c r="B126" s="284">
        <v>626</v>
      </c>
      <c r="C126" s="197">
        <v>118</v>
      </c>
      <c r="D126" s="133">
        <v>34.777777777776997</v>
      </c>
      <c r="E126" s="284">
        <f t="shared" si="2"/>
        <v>18.000000000000405</v>
      </c>
      <c r="F126" s="284">
        <v>51</v>
      </c>
      <c r="G126" s="284">
        <v>7</v>
      </c>
      <c r="K126" s="284" t="s">
        <v>1467</v>
      </c>
      <c r="L126" s="284">
        <v>69</v>
      </c>
      <c r="M126" s="197">
        <v>40.1</v>
      </c>
      <c r="N126" s="133">
        <v>34.5</v>
      </c>
      <c r="O126" s="284">
        <v>2</v>
      </c>
      <c r="P126" s="284"/>
      <c r="Q126" s="284"/>
      <c r="R126" s="284">
        <v>1</v>
      </c>
      <c r="T126" s="25" t="s">
        <v>1467</v>
      </c>
      <c r="U126" s="27">
        <v>11561</v>
      </c>
      <c r="V126" s="309">
        <v>238</v>
      </c>
      <c r="W126" s="310">
        <v>72.710691823898998</v>
      </c>
      <c r="X126" s="27">
        <f>U126/W126</f>
        <v>159.00000000000082</v>
      </c>
      <c r="Y126" s="27">
        <v>1095</v>
      </c>
      <c r="Z126" s="27">
        <v>174</v>
      </c>
      <c r="AA126" s="284">
        <v>1</v>
      </c>
    </row>
    <row r="127" spans="1:28" s="284" customFormat="1" x14ac:dyDescent="0.2">
      <c r="A127" s="2" t="s">
        <v>1971</v>
      </c>
      <c r="B127" s="284">
        <v>622</v>
      </c>
      <c r="C127" s="197">
        <v>45.1</v>
      </c>
      <c r="D127" s="133">
        <v>21.448275862068002</v>
      </c>
      <c r="E127" s="284">
        <f t="shared" si="2"/>
        <v>29.000000000001304</v>
      </c>
      <c r="F127" s="284">
        <v>24</v>
      </c>
      <c r="H127"/>
      <c r="K127" s="312" t="s">
        <v>1467</v>
      </c>
      <c r="L127" s="312">
        <v>11630</v>
      </c>
      <c r="M127" s="312">
        <v>238</v>
      </c>
      <c r="N127" s="314">
        <v>72.236024844720504</v>
      </c>
      <c r="O127" s="312">
        <v>161</v>
      </c>
      <c r="P127" s="312">
        <v>1095</v>
      </c>
      <c r="Q127" s="312">
        <v>174</v>
      </c>
      <c r="R127" s="312">
        <v>2</v>
      </c>
      <c r="T127" s="25" t="s">
        <v>1467</v>
      </c>
      <c r="U127" s="27">
        <v>69</v>
      </c>
      <c r="V127" s="309">
        <v>40.1</v>
      </c>
      <c r="W127" s="310">
        <v>34.5</v>
      </c>
      <c r="X127" s="27">
        <f>U127/W127</f>
        <v>2</v>
      </c>
      <c r="Y127" s="27"/>
      <c r="Z127" s="27"/>
      <c r="AA127" s="284">
        <v>1</v>
      </c>
      <c r="AB127" s="284" t="s">
        <v>3020</v>
      </c>
    </row>
    <row r="128" spans="1:28" x14ac:dyDescent="0.2">
      <c r="A128" s="2" t="s">
        <v>1758</v>
      </c>
      <c r="B128" s="284">
        <v>611</v>
      </c>
      <c r="C128" s="197">
        <v>111</v>
      </c>
      <c r="D128" s="133">
        <v>21.821428571428001</v>
      </c>
      <c r="E128" s="284">
        <f t="shared" si="2"/>
        <v>28.000000000000732</v>
      </c>
      <c r="F128" s="284">
        <v>83</v>
      </c>
      <c r="G128" s="284"/>
      <c r="K128" s="284" t="s">
        <v>1658</v>
      </c>
      <c r="L128" s="284">
        <v>261</v>
      </c>
      <c r="M128" s="197">
        <v>35</v>
      </c>
      <c r="N128" s="133">
        <v>10.875</v>
      </c>
      <c r="O128" s="284">
        <v>24</v>
      </c>
      <c r="P128" s="284">
        <v>13</v>
      </c>
      <c r="Q128" s="284"/>
      <c r="R128" s="284">
        <v>1</v>
      </c>
      <c r="T128" s="355" t="s">
        <v>1467</v>
      </c>
      <c r="U128" s="356">
        <v>97</v>
      </c>
      <c r="V128" s="357">
        <v>104</v>
      </c>
      <c r="W128" s="358">
        <f>U128/X128</f>
        <v>32.333333333333336</v>
      </c>
      <c r="X128" s="356">
        <v>3</v>
      </c>
      <c r="Y128" s="356"/>
      <c r="Z128" s="356"/>
      <c r="AA128" s="356"/>
    </row>
    <row r="129" spans="1:27" x14ac:dyDescent="0.2">
      <c r="A129" s="2" t="s">
        <v>1493</v>
      </c>
      <c r="B129" s="284">
        <v>599</v>
      </c>
      <c r="C129" s="197">
        <v>46.1</v>
      </c>
      <c r="D129" s="133">
        <v>13.930232558139</v>
      </c>
      <c r="E129" s="284">
        <f t="shared" si="2"/>
        <v>43.000000000001648</v>
      </c>
      <c r="F129" s="284">
        <v>36</v>
      </c>
      <c r="G129" s="284">
        <v>5</v>
      </c>
      <c r="K129" s="284" t="s">
        <v>1658</v>
      </c>
      <c r="L129" s="284">
        <v>49</v>
      </c>
      <c r="M129" s="197">
        <v>24</v>
      </c>
      <c r="N129" s="133">
        <v>12.25</v>
      </c>
      <c r="O129" s="284">
        <v>4</v>
      </c>
      <c r="P129" s="284">
        <v>3</v>
      </c>
      <c r="Q129" s="284"/>
      <c r="R129" s="284">
        <v>1</v>
      </c>
      <c r="T129" s="25" t="s">
        <v>1467</v>
      </c>
      <c r="U129" s="312">
        <f>SUM(U126:U128)</f>
        <v>11727</v>
      </c>
      <c r="V129" s="313">
        <v>238</v>
      </c>
      <c r="W129" s="314">
        <f>U129/X129</f>
        <v>71.506097560975249</v>
      </c>
      <c r="X129" s="312">
        <f>SUM(X126:X128)</f>
        <v>164.00000000000082</v>
      </c>
      <c r="Y129" s="312"/>
      <c r="Z129" s="312"/>
      <c r="AA129" s="312">
        <v>2</v>
      </c>
    </row>
    <row r="130" spans="1:27" s="284" customFormat="1" x14ac:dyDescent="0.2">
      <c r="A130" s="2" t="s">
        <v>1489</v>
      </c>
      <c r="B130" s="284">
        <v>597</v>
      </c>
      <c r="C130" s="197">
        <v>63</v>
      </c>
      <c r="D130" s="133">
        <v>15.710526315789</v>
      </c>
      <c r="E130" s="284">
        <f t="shared" si="2"/>
        <v>38.000000000001144</v>
      </c>
      <c r="F130" s="284">
        <v>58</v>
      </c>
      <c r="G130" s="284">
        <v>13</v>
      </c>
      <c r="H130"/>
      <c r="K130" s="312" t="s">
        <v>1658</v>
      </c>
      <c r="L130" s="312">
        <v>310</v>
      </c>
      <c r="M130" s="312">
        <v>35</v>
      </c>
      <c r="N130" s="314">
        <v>11.071428571428571</v>
      </c>
      <c r="O130" s="312">
        <v>28</v>
      </c>
      <c r="P130" s="312">
        <v>16</v>
      </c>
      <c r="Q130" s="312"/>
      <c r="R130" s="312">
        <v>2</v>
      </c>
      <c r="T130" s="25" t="s">
        <v>1658</v>
      </c>
      <c r="U130" s="27">
        <v>261</v>
      </c>
      <c r="V130" s="309">
        <v>35</v>
      </c>
      <c r="W130" s="310">
        <v>10.875</v>
      </c>
      <c r="X130" s="27">
        <f>U130/W130</f>
        <v>24</v>
      </c>
      <c r="Y130" s="27">
        <v>13</v>
      </c>
      <c r="Z130" s="27"/>
      <c r="AA130" s="284">
        <v>1</v>
      </c>
    </row>
    <row r="131" spans="1:27" x14ac:dyDescent="0.2">
      <c r="A131" s="2" t="s">
        <v>1952</v>
      </c>
      <c r="B131" s="284">
        <v>593</v>
      </c>
      <c r="C131" s="197">
        <v>93</v>
      </c>
      <c r="D131" s="133">
        <v>21.178571428571001</v>
      </c>
      <c r="E131" s="284">
        <f t="shared" si="2"/>
        <v>28.000000000000565</v>
      </c>
      <c r="F131" s="284">
        <v>70</v>
      </c>
      <c r="G131" s="284">
        <v>13</v>
      </c>
      <c r="K131" s="284" t="s">
        <v>1522</v>
      </c>
      <c r="L131" s="284">
        <v>1027</v>
      </c>
      <c r="M131" s="197">
        <v>58.1</v>
      </c>
      <c r="N131" s="133">
        <v>14.884057971014</v>
      </c>
      <c r="O131" s="284">
        <v>69.000000000002288</v>
      </c>
      <c r="P131" s="284">
        <v>118</v>
      </c>
      <c r="Q131" s="284">
        <v>19</v>
      </c>
      <c r="R131" s="284">
        <v>1</v>
      </c>
      <c r="T131" s="25" t="s">
        <v>1658</v>
      </c>
      <c r="U131" s="27">
        <v>49</v>
      </c>
      <c r="V131" s="309">
        <v>24</v>
      </c>
      <c r="W131" s="310">
        <v>12.25</v>
      </c>
      <c r="X131" s="27">
        <f>U131/W131</f>
        <v>4</v>
      </c>
      <c r="Y131" s="27">
        <v>3</v>
      </c>
      <c r="Z131" s="27"/>
      <c r="AA131" s="284">
        <v>1</v>
      </c>
    </row>
    <row r="132" spans="1:27" x14ac:dyDescent="0.2">
      <c r="A132" s="2" t="s">
        <v>1508</v>
      </c>
      <c r="B132" s="284">
        <v>589</v>
      </c>
      <c r="C132" s="197">
        <v>93</v>
      </c>
      <c r="D132" s="133">
        <v>11.78</v>
      </c>
      <c r="E132" s="284">
        <f t="shared" si="2"/>
        <v>50</v>
      </c>
      <c r="F132" s="284">
        <v>47</v>
      </c>
      <c r="G132" s="284">
        <v>0</v>
      </c>
      <c r="K132" s="284" t="s">
        <v>1522</v>
      </c>
      <c r="L132" s="284">
        <v>12</v>
      </c>
      <c r="M132" s="197">
        <v>6.1</v>
      </c>
      <c r="N132" s="133">
        <v>12</v>
      </c>
      <c r="O132" s="284">
        <v>1</v>
      </c>
      <c r="P132" s="284"/>
      <c r="Q132" s="284"/>
      <c r="R132" s="284">
        <v>1</v>
      </c>
      <c r="T132" s="25" t="s">
        <v>1658</v>
      </c>
      <c r="U132" s="312">
        <f>SUM(U130:U131)</f>
        <v>310</v>
      </c>
      <c r="V132" s="313">
        <v>35</v>
      </c>
      <c r="W132" s="314">
        <f>U132/X132</f>
        <v>11.071428571428571</v>
      </c>
      <c r="X132" s="312">
        <v>28</v>
      </c>
      <c r="Y132" s="312"/>
      <c r="Z132" s="312"/>
      <c r="AA132" s="312">
        <v>2</v>
      </c>
    </row>
    <row r="133" spans="1:27" x14ac:dyDescent="0.2">
      <c r="A133" s="2" t="s">
        <v>1531</v>
      </c>
      <c r="B133" s="284">
        <v>585</v>
      </c>
      <c r="C133" s="197">
        <v>64.099999999999994</v>
      </c>
      <c r="D133" s="133">
        <v>23.4</v>
      </c>
      <c r="E133" s="284">
        <f t="shared" si="2"/>
        <v>25</v>
      </c>
      <c r="F133" s="284">
        <v>67</v>
      </c>
      <c r="G133" s="284">
        <v>3</v>
      </c>
      <c r="K133" s="284" t="s">
        <v>1522</v>
      </c>
      <c r="L133" s="284">
        <v>3073</v>
      </c>
      <c r="M133" s="197">
        <v>166</v>
      </c>
      <c r="N133" s="133">
        <v>20.62</v>
      </c>
      <c r="O133" s="197">
        <v>149.03006789524733</v>
      </c>
      <c r="P133" s="284"/>
      <c r="Q133" s="284"/>
      <c r="R133" s="284">
        <v>1</v>
      </c>
      <c r="T133" s="25" t="s">
        <v>1522</v>
      </c>
      <c r="U133" s="27">
        <v>1027</v>
      </c>
      <c r="V133" s="309">
        <v>58.1</v>
      </c>
      <c r="W133" s="310">
        <v>14.884057971014</v>
      </c>
      <c r="X133" s="27">
        <f>U133/W133</f>
        <v>69.000000000002288</v>
      </c>
      <c r="Y133" s="27">
        <v>118</v>
      </c>
      <c r="Z133" s="27">
        <v>19</v>
      </c>
      <c r="AA133" s="284">
        <v>1</v>
      </c>
    </row>
    <row r="134" spans="1:27" s="284" customFormat="1" x14ac:dyDescent="0.2">
      <c r="A134" s="2" t="s">
        <v>1525</v>
      </c>
      <c r="B134" s="284">
        <v>563</v>
      </c>
      <c r="C134" s="197">
        <v>73.099999999999994</v>
      </c>
      <c r="D134" s="133">
        <v>18.766666666666001</v>
      </c>
      <c r="E134" s="284">
        <f t="shared" si="2"/>
        <v>30.000000000001062</v>
      </c>
      <c r="F134" s="284">
        <v>57</v>
      </c>
      <c r="G134" s="284">
        <v>13</v>
      </c>
      <c r="H134"/>
      <c r="K134" s="312" t="s">
        <v>1522</v>
      </c>
      <c r="L134" s="312">
        <v>4112</v>
      </c>
      <c r="M134" s="312">
        <v>166</v>
      </c>
      <c r="N134" s="314">
        <v>18.773678150739332</v>
      </c>
      <c r="O134" s="313">
        <v>219.0300678952496</v>
      </c>
      <c r="P134" s="312">
        <v>118</v>
      </c>
      <c r="Q134" s="312">
        <v>19</v>
      </c>
      <c r="R134" s="312">
        <v>2</v>
      </c>
      <c r="T134" s="25" t="s">
        <v>1522</v>
      </c>
      <c r="U134" s="27">
        <v>12</v>
      </c>
      <c r="V134" s="309">
        <v>6.1</v>
      </c>
      <c r="W134" s="310">
        <v>12</v>
      </c>
      <c r="X134" s="27">
        <f>U134/W134</f>
        <v>1</v>
      </c>
      <c r="Y134" s="27"/>
      <c r="Z134" s="27"/>
      <c r="AA134" s="284">
        <v>1</v>
      </c>
    </row>
    <row r="135" spans="1:27" x14ac:dyDescent="0.2">
      <c r="A135" s="312" t="s">
        <v>1261</v>
      </c>
      <c r="B135" s="312">
        <v>558</v>
      </c>
      <c r="C135" s="312">
        <v>41</v>
      </c>
      <c r="D135" s="314">
        <v>23.25</v>
      </c>
      <c r="E135" s="313">
        <v>24</v>
      </c>
      <c r="F135" s="312">
        <v>27</v>
      </c>
      <c r="G135" s="312"/>
      <c r="H135" s="312">
        <v>2</v>
      </c>
      <c r="K135" s="284" t="s">
        <v>2056</v>
      </c>
      <c r="L135" s="284">
        <v>99</v>
      </c>
      <c r="M135" s="197">
        <v>13.1</v>
      </c>
      <c r="N135" s="133">
        <v>6.1875</v>
      </c>
      <c r="O135" s="197">
        <v>16</v>
      </c>
      <c r="P135" s="284">
        <v>4</v>
      </c>
      <c r="Q135" s="284">
        <v>1</v>
      </c>
      <c r="R135" s="284">
        <v>1</v>
      </c>
      <c r="T135" s="25" t="s">
        <v>1522</v>
      </c>
      <c r="U135" s="27">
        <v>3073</v>
      </c>
      <c r="V135" s="309">
        <v>166</v>
      </c>
      <c r="W135" s="310">
        <v>20.62</v>
      </c>
      <c r="X135" s="309">
        <f>U135/W135</f>
        <v>149.03006789524733</v>
      </c>
      <c r="Y135" s="27"/>
      <c r="Z135" s="27"/>
      <c r="AA135" s="284">
        <v>1</v>
      </c>
    </row>
    <row r="136" spans="1:27" x14ac:dyDescent="0.2">
      <c r="A136" s="2" t="s">
        <v>1515</v>
      </c>
      <c r="B136" s="284">
        <v>548</v>
      </c>
      <c r="C136" s="197">
        <v>58.1</v>
      </c>
      <c r="D136" s="133">
        <v>16.117647058823</v>
      </c>
      <c r="E136" s="284">
        <f t="shared" ref="E136:E151" si="3">B136/D136</f>
        <v>34.000000000001116</v>
      </c>
      <c r="F136" s="284">
        <v>54</v>
      </c>
      <c r="G136" s="284">
        <v>12</v>
      </c>
      <c r="K136" s="284" t="s">
        <v>2056</v>
      </c>
      <c r="L136" s="284">
        <v>5</v>
      </c>
      <c r="M136" s="197">
        <v>5</v>
      </c>
      <c r="N136" s="133">
        <v>2.5</v>
      </c>
      <c r="O136" s="197">
        <v>2</v>
      </c>
      <c r="P136" s="284">
        <v>0</v>
      </c>
      <c r="Q136" s="284"/>
      <c r="R136" s="284">
        <v>1</v>
      </c>
      <c r="T136" s="25" t="s">
        <v>1522</v>
      </c>
      <c r="U136" s="312">
        <f>SUM(U133:U135)</f>
        <v>4112</v>
      </c>
      <c r="V136" s="313">
        <v>166</v>
      </c>
      <c r="W136" s="314">
        <f>U136/X136</f>
        <v>18.773678150739332</v>
      </c>
      <c r="X136" s="313">
        <f>SUM(X133:X135)</f>
        <v>219.0300678952496</v>
      </c>
      <c r="Y136" s="312"/>
      <c r="Z136" s="312"/>
      <c r="AA136" s="312">
        <v>2</v>
      </c>
    </row>
    <row r="137" spans="1:27" s="284" customFormat="1" x14ac:dyDescent="0.2">
      <c r="A137" s="2" t="s">
        <v>1997</v>
      </c>
      <c r="B137" s="284">
        <v>534</v>
      </c>
      <c r="C137" s="197">
        <v>96.1</v>
      </c>
      <c r="D137" s="133">
        <v>19.777777777777001</v>
      </c>
      <c r="E137" s="284">
        <f t="shared" si="3"/>
        <v>27.000000000001062</v>
      </c>
      <c r="F137" s="284">
        <v>61</v>
      </c>
      <c r="G137" s="284">
        <v>1</v>
      </c>
      <c r="H137"/>
      <c r="K137" s="312" t="s">
        <v>2056</v>
      </c>
      <c r="L137" s="312">
        <v>104</v>
      </c>
      <c r="M137" s="312">
        <v>13</v>
      </c>
      <c r="N137" s="314">
        <v>5.7777777777777777</v>
      </c>
      <c r="O137" s="313">
        <v>18</v>
      </c>
      <c r="P137" s="312">
        <v>4</v>
      </c>
      <c r="Q137" s="312">
        <v>1</v>
      </c>
      <c r="R137" s="312">
        <v>2</v>
      </c>
      <c r="T137" s="25" t="s">
        <v>2056</v>
      </c>
      <c r="U137" s="27">
        <v>99</v>
      </c>
      <c r="V137" s="309">
        <v>13.1</v>
      </c>
      <c r="W137" s="310">
        <v>6.1875</v>
      </c>
      <c r="X137" s="27">
        <f>U137/W137</f>
        <v>16</v>
      </c>
      <c r="Y137" s="27">
        <v>4</v>
      </c>
      <c r="Z137" s="27">
        <v>1</v>
      </c>
      <c r="AA137" s="284">
        <v>1</v>
      </c>
    </row>
    <row r="138" spans="1:27" x14ac:dyDescent="0.2">
      <c r="A138" s="2" t="s">
        <v>1534</v>
      </c>
      <c r="B138" s="284">
        <v>532</v>
      </c>
      <c r="C138" s="197">
        <v>67</v>
      </c>
      <c r="D138" s="133">
        <v>21.28</v>
      </c>
      <c r="E138" s="284">
        <f t="shared" si="3"/>
        <v>25</v>
      </c>
      <c r="F138" s="284">
        <v>35</v>
      </c>
      <c r="G138" s="284">
        <v>1</v>
      </c>
      <c r="K138" s="284" t="s">
        <v>2989</v>
      </c>
      <c r="L138" s="284">
        <v>42</v>
      </c>
      <c r="M138" s="197">
        <v>42</v>
      </c>
      <c r="N138" s="133">
        <v>42</v>
      </c>
      <c r="O138" s="197">
        <v>1</v>
      </c>
      <c r="P138" s="284">
        <v>5</v>
      </c>
      <c r="Q138" s="284">
        <v>1</v>
      </c>
      <c r="R138" s="284">
        <v>1</v>
      </c>
      <c r="T138" s="25" t="s">
        <v>2056</v>
      </c>
      <c r="U138" s="27">
        <v>5</v>
      </c>
      <c r="V138" s="309">
        <v>5</v>
      </c>
      <c r="W138" s="310">
        <v>2.5</v>
      </c>
      <c r="X138" s="27">
        <f>U138/W138</f>
        <v>2</v>
      </c>
      <c r="Y138" s="27">
        <v>0</v>
      </c>
      <c r="Z138" s="27"/>
      <c r="AA138" s="284">
        <v>1</v>
      </c>
    </row>
    <row r="139" spans="1:27" x14ac:dyDescent="0.2">
      <c r="A139" s="2" t="s">
        <v>1749</v>
      </c>
      <c r="B139" s="284">
        <v>530</v>
      </c>
      <c r="C139" s="197">
        <v>64</v>
      </c>
      <c r="D139" s="133">
        <v>12.926829268292</v>
      </c>
      <c r="E139" s="284">
        <f t="shared" si="3"/>
        <v>41.000000000002167</v>
      </c>
      <c r="F139" s="284">
        <v>45</v>
      </c>
      <c r="G139" s="284">
        <v>3</v>
      </c>
      <c r="K139" s="284" t="s">
        <v>2989</v>
      </c>
      <c r="L139" s="284">
        <v>20</v>
      </c>
      <c r="M139" s="197">
        <v>15.1</v>
      </c>
      <c r="N139" s="133">
        <v>20</v>
      </c>
      <c r="O139" s="197">
        <v>1</v>
      </c>
      <c r="P139" s="284"/>
      <c r="Q139" s="284"/>
      <c r="R139" s="284">
        <v>1</v>
      </c>
      <c r="T139" s="25" t="s">
        <v>2056</v>
      </c>
      <c r="U139" s="312">
        <f>SUM(U137:U138)</f>
        <v>104</v>
      </c>
      <c r="V139" s="313">
        <v>13</v>
      </c>
      <c r="W139" s="314">
        <f>U139/X139</f>
        <v>5.7777777777777777</v>
      </c>
      <c r="X139" s="312">
        <v>18</v>
      </c>
      <c r="Y139" s="312"/>
      <c r="Z139" s="312"/>
      <c r="AA139" s="312">
        <v>2</v>
      </c>
    </row>
    <row r="140" spans="1:27" s="284" customFormat="1" x14ac:dyDescent="0.2">
      <c r="A140" s="2" t="s">
        <v>1495</v>
      </c>
      <c r="B140" s="284">
        <v>523</v>
      </c>
      <c r="C140" s="197">
        <v>74</v>
      </c>
      <c r="D140" s="133">
        <v>14.527777777777001</v>
      </c>
      <c r="E140" s="284">
        <f t="shared" si="3"/>
        <v>36.000000000001926</v>
      </c>
      <c r="F140" s="284">
        <v>58</v>
      </c>
      <c r="G140" s="284">
        <v>4</v>
      </c>
      <c r="H140"/>
      <c r="K140" s="312" t="s">
        <v>2989</v>
      </c>
      <c r="L140" s="312">
        <v>62</v>
      </c>
      <c r="M140" s="312">
        <v>42</v>
      </c>
      <c r="N140" s="314">
        <v>31</v>
      </c>
      <c r="O140" s="313">
        <v>2</v>
      </c>
      <c r="P140" s="312">
        <v>5</v>
      </c>
      <c r="Q140" s="312">
        <v>1</v>
      </c>
      <c r="R140" s="312">
        <v>2</v>
      </c>
      <c r="T140" s="25" t="s">
        <v>2989</v>
      </c>
      <c r="U140" s="27">
        <v>42</v>
      </c>
      <c r="V140" s="309">
        <v>42</v>
      </c>
      <c r="W140" s="310">
        <v>42</v>
      </c>
      <c r="X140" s="27">
        <f>U140/W140</f>
        <v>1</v>
      </c>
      <c r="Y140" s="27">
        <v>5</v>
      </c>
      <c r="Z140" s="27">
        <v>1</v>
      </c>
      <c r="AA140" s="27">
        <v>1</v>
      </c>
    </row>
    <row r="141" spans="1:27" x14ac:dyDescent="0.2">
      <c r="A141" s="2" t="s">
        <v>1519</v>
      </c>
      <c r="B141" s="284">
        <v>520</v>
      </c>
      <c r="C141" s="197">
        <v>169</v>
      </c>
      <c r="D141" s="133">
        <v>17.931034482758001</v>
      </c>
      <c r="E141" s="284">
        <f t="shared" si="3"/>
        <v>29.000000000001002</v>
      </c>
      <c r="F141" s="284">
        <v>31</v>
      </c>
      <c r="G141" s="284">
        <v>4</v>
      </c>
      <c r="K141" s="284" t="s">
        <v>1625</v>
      </c>
      <c r="L141" s="284">
        <v>414</v>
      </c>
      <c r="M141" s="197">
        <v>58</v>
      </c>
      <c r="N141" s="133">
        <v>18.818181818180999</v>
      </c>
      <c r="O141" s="197">
        <v>22.000000000000956</v>
      </c>
      <c r="P141" s="284">
        <v>46</v>
      </c>
      <c r="Q141" s="284">
        <v>4</v>
      </c>
      <c r="R141" s="284">
        <v>1</v>
      </c>
      <c r="T141" s="25" t="s">
        <v>2989</v>
      </c>
      <c r="U141" s="27">
        <v>20</v>
      </c>
      <c r="V141" s="309">
        <v>15.1</v>
      </c>
      <c r="W141" s="310">
        <v>20</v>
      </c>
      <c r="X141" s="27">
        <f>U141/W141</f>
        <v>1</v>
      </c>
      <c r="Y141" s="27"/>
      <c r="Z141" s="27"/>
      <c r="AA141" s="27">
        <v>1</v>
      </c>
    </row>
    <row r="142" spans="1:27" x14ac:dyDescent="0.2">
      <c r="A142" s="2" t="s">
        <v>1591</v>
      </c>
      <c r="B142" s="284">
        <v>495</v>
      </c>
      <c r="C142" s="197">
        <v>78</v>
      </c>
      <c r="D142" s="133">
        <v>22.5</v>
      </c>
      <c r="E142" s="284">
        <f t="shared" si="3"/>
        <v>22</v>
      </c>
      <c r="F142" s="284">
        <v>60</v>
      </c>
      <c r="G142" s="284">
        <v>6</v>
      </c>
      <c r="K142" s="284" t="s">
        <v>1625</v>
      </c>
      <c r="L142" s="284">
        <v>17</v>
      </c>
      <c r="M142" s="197">
        <v>17</v>
      </c>
      <c r="N142" s="133">
        <v>17</v>
      </c>
      <c r="O142" s="197">
        <v>1</v>
      </c>
      <c r="P142" s="284"/>
      <c r="Q142" s="284"/>
      <c r="R142" s="284">
        <v>1</v>
      </c>
      <c r="T142" s="25" t="s">
        <v>2989</v>
      </c>
      <c r="U142" s="312">
        <f>SUM(U140:U141)</f>
        <v>62</v>
      </c>
      <c r="V142" s="313">
        <v>42</v>
      </c>
      <c r="W142" s="314">
        <f>U142/X142</f>
        <v>31</v>
      </c>
      <c r="X142" s="312">
        <v>2</v>
      </c>
      <c r="Y142" s="312"/>
      <c r="Z142" s="312"/>
      <c r="AA142" s="312">
        <v>2</v>
      </c>
    </row>
    <row r="143" spans="1:27" x14ac:dyDescent="0.2">
      <c r="A143" s="2" t="s">
        <v>1227</v>
      </c>
      <c r="B143" s="284">
        <v>492</v>
      </c>
      <c r="C143" s="197">
        <v>91</v>
      </c>
      <c r="D143" s="133">
        <v>30.75</v>
      </c>
      <c r="E143" s="284">
        <f t="shared" si="3"/>
        <v>16</v>
      </c>
      <c r="F143" s="284">
        <v>40</v>
      </c>
      <c r="G143" s="284">
        <v>7</v>
      </c>
      <c r="K143" s="284" t="s">
        <v>1625</v>
      </c>
      <c r="L143" s="284">
        <v>1361</v>
      </c>
      <c r="M143" s="197">
        <v>87</v>
      </c>
      <c r="N143" s="133">
        <v>18.899999999999999</v>
      </c>
      <c r="O143" s="197">
        <v>72.010582010582013</v>
      </c>
      <c r="P143" s="284"/>
      <c r="Q143" s="284"/>
      <c r="R143" s="284">
        <v>1</v>
      </c>
      <c r="T143" s="25" t="s">
        <v>1625</v>
      </c>
      <c r="U143" s="27">
        <v>414</v>
      </c>
      <c r="V143" s="309">
        <v>58</v>
      </c>
      <c r="W143" s="310">
        <v>18.818181818180999</v>
      </c>
      <c r="X143" s="27">
        <f>U143/W143</f>
        <v>22.000000000000956</v>
      </c>
      <c r="Y143" s="27">
        <v>46</v>
      </c>
      <c r="Z143" s="27">
        <v>4</v>
      </c>
      <c r="AA143" s="27">
        <v>1</v>
      </c>
    </row>
    <row r="144" spans="1:27" s="284" customFormat="1" x14ac:dyDescent="0.2">
      <c r="A144" s="2" t="s">
        <v>2527</v>
      </c>
      <c r="B144" s="284">
        <v>476</v>
      </c>
      <c r="C144" s="197">
        <v>37</v>
      </c>
      <c r="D144" s="133">
        <v>10.577777777776999</v>
      </c>
      <c r="E144" s="284">
        <f t="shared" si="3"/>
        <v>45.000000000003311</v>
      </c>
      <c r="F144" s="284">
        <v>24</v>
      </c>
      <c r="G144" s="284">
        <v>2</v>
      </c>
      <c r="H144"/>
      <c r="K144" s="312" t="s">
        <v>1625</v>
      </c>
      <c r="L144" s="312">
        <v>1792</v>
      </c>
      <c r="M144" s="312">
        <v>87</v>
      </c>
      <c r="N144" s="314">
        <v>18.861056969426777</v>
      </c>
      <c r="O144" s="313">
        <v>95.010582010582965</v>
      </c>
      <c r="P144" s="312">
        <v>46</v>
      </c>
      <c r="Q144" s="312">
        <v>4</v>
      </c>
      <c r="R144" s="312">
        <v>2</v>
      </c>
      <c r="T144" s="25" t="s">
        <v>1625</v>
      </c>
      <c r="U144" s="27">
        <v>17</v>
      </c>
      <c r="V144" s="309">
        <v>17</v>
      </c>
      <c r="W144" s="310">
        <v>17</v>
      </c>
      <c r="X144" s="27">
        <f>U144/W144</f>
        <v>1</v>
      </c>
      <c r="Y144" s="27"/>
      <c r="Z144" s="27"/>
      <c r="AA144" s="27">
        <v>1</v>
      </c>
    </row>
    <row r="145" spans="1:27" x14ac:dyDescent="0.2">
      <c r="A145" s="2" t="s">
        <v>1528</v>
      </c>
      <c r="B145" s="284">
        <v>472</v>
      </c>
      <c r="C145" s="197">
        <v>48</v>
      </c>
      <c r="D145" s="133">
        <v>12.421052631578</v>
      </c>
      <c r="E145" s="284">
        <f t="shared" si="3"/>
        <v>38.000000000002899</v>
      </c>
      <c r="F145" s="284">
        <v>28</v>
      </c>
      <c r="G145" s="284">
        <v>2</v>
      </c>
      <c r="K145" s="284" t="s">
        <v>2067</v>
      </c>
      <c r="L145" s="284">
        <v>26</v>
      </c>
      <c r="M145" s="197">
        <v>26.1</v>
      </c>
      <c r="N145" s="133">
        <v>26</v>
      </c>
      <c r="O145" s="197">
        <v>1</v>
      </c>
      <c r="P145" s="284"/>
      <c r="Q145" s="284"/>
      <c r="R145" s="284">
        <v>1</v>
      </c>
      <c r="T145" s="25" t="s">
        <v>1625</v>
      </c>
      <c r="U145" s="27">
        <v>1361</v>
      </c>
      <c r="V145" s="309">
        <v>87</v>
      </c>
      <c r="W145" s="310">
        <v>18.899999999999999</v>
      </c>
      <c r="X145" s="309">
        <f>U145/W145</f>
        <v>72.010582010582013</v>
      </c>
      <c r="Y145" s="27"/>
      <c r="Z145" s="27"/>
      <c r="AA145" s="27">
        <v>1</v>
      </c>
    </row>
    <row r="146" spans="1:27" x14ac:dyDescent="0.2">
      <c r="A146" s="2" t="s">
        <v>1610</v>
      </c>
      <c r="B146" s="284">
        <v>470</v>
      </c>
      <c r="C146" s="197">
        <v>138</v>
      </c>
      <c r="D146" s="133">
        <v>22.380952380951999</v>
      </c>
      <c r="E146" s="284">
        <f t="shared" si="3"/>
        <v>21.000000000000359</v>
      </c>
      <c r="F146" s="284">
        <v>37</v>
      </c>
      <c r="G146" s="284">
        <v>11</v>
      </c>
      <c r="K146" s="284" t="s">
        <v>2067</v>
      </c>
      <c r="L146" s="284">
        <v>7</v>
      </c>
      <c r="M146" s="197">
        <v>7.1</v>
      </c>
      <c r="N146" s="133"/>
      <c r="O146" s="197"/>
      <c r="P146" s="284"/>
      <c r="Q146" s="284"/>
      <c r="R146" s="284">
        <v>1</v>
      </c>
      <c r="T146" s="25" t="s">
        <v>1625</v>
      </c>
      <c r="U146" s="312">
        <f>SUM(U143:U145)</f>
        <v>1792</v>
      </c>
      <c r="V146" s="313">
        <v>87</v>
      </c>
      <c r="W146" s="314">
        <f>U146/X146</f>
        <v>18.861056969426777</v>
      </c>
      <c r="X146" s="313">
        <f>SUM(X143:X145)</f>
        <v>95.010582010582965</v>
      </c>
      <c r="Y146" s="312"/>
      <c r="Z146" s="312"/>
      <c r="AA146" s="312">
        <v>2</v>
      </c>
    </row>
    <row r="147" spans="1:27" x14ac:dyDescent="0.2">
      <c r="A147" s="2" t="s">
        <v>1732</v>
      </c>
      <c r="B147" s="284">
        <v>467</v>
      </c>
      <c r="C147" s="197">
        <v>91</v>
      </c>
      <c r="D147" s="133">
        <v>31.133333333332999</v>
      </c>
      <c r="E147" s="284">
        <f t="shared" si="3"/>
        <v>15.000000000000162</v>
      </c>
      <c r="F147" s="284">
        <v>63</v>
      </c>
      <c r="G147" s="284">
        <v>5</v>
      </c>
      <c r="H147" s="284"/>
      <c r="K147" s="284" t="s">
        <v>2067</v>
      </c>
      <c r="L147" s="284">
        <v>1854</v>
      </c>
      <c r="M147" s="197">
        <v>110</v>
      </c>
      <c r="N147" s="133">
        <v>20.6</v>
      </c>
      <c r="O147" s="197">
        <v>90</v>
      </c>
      <c r="P147" s="284"/>
      <c r="Q147" s="284"/>
      <c r="R147" s="284">
        <v>1</v>
      </c>
      <c r="T147" s="25" t="s">
        <v>2067</v>
      </c>
      <c r="U147" s="27">
        <v>26</v>
      </c>
      <c r="V147" s="309">
        <v>26.1</v>
      </c>
      <c r="W147" s="310">
        <v>26</v>
      </c>
      <c r="X147" s="27">
        <f>U147/W147</f>
        <v>1</v>
      </c>
      <c r="Y147" s="27"/>
      <c r="Z147" s="27"/>
      <c r="AA147" s="27">
        <v>1</v>
      </c>
    </row>
    <row r="148" spans="1:27" s="284" customFormat="1" x14ac:dyDescent="0.2">
      <c r="A148" s="2" t="s">
        <v>1540</v>
      </c>
      <c r="B148" s="284">
        <v>462</v>
      </c>
      <c r="C148" s="197">
        <v>69.099999999999994</v>
      </c>
      <c r="D148" s="133">
        <v>19.25</v>
      </c>
      <c r="E148" s="284">
        <f t="shared" si="3"/>
        <v>24</v>
      </c>
      <c r="F148" s="284">
        <v>43</v>
      </c>
      <c r="G148" s="284">
        <v>17</v>
      </c>
      <c r="K148" s="312" t="s">
        <v>2067</v>
      </c>
      <c r="L148" s="312">
        <v>1887</v>
      </c>
      <c r="M148" s="312">
        <v>110</v>
      </c>
      <c r="N148" s="314">
        <v>20.736263736263737</v>
      </c>
      <c r="O148" s="312">
        <v>91</v>
      </c>
      <c r="P148" s="312"/>
      <c r="Q148" s="312"/>
      <c r="R148" s="312">
        <v>2</v>
      </c>
      <c r="T148" s="25" t="s">
        <v>2067</v>
      </c>
      <c r="U148" s="27">
        <v>7</v>
      </c>
      <c r="V148" s="309">
        <v>7.1</v>
      </c>
      <c r="W148" s="310"/>
      <c r="X148" s="27"/>
      <c r="Y148" s="27"/>
      <c r="Z148" s="27"/>
      <c r="AA148" s="27">
        <v>1</v>
      </c>
    </row>
    <row r="149" spans="1:27" x14ac:dyDescent="0.2">
      <c r="A149" s="2" t="s">
        <v>1900</v>
      </c>
      <c r="B149" s="284">
        <v>459</v>
      </c>
      <c r="C149" s="197">
        <v>67</v>
      </c>
      <c r="D149" s="133">
        <v>18.36</v>
      </c>
      <c r="E149" s="284">
        <f t="shared" si="3"/>
        <v>25</v>
      </c>
      <c r="F149" s="284">
        <v>57</v>
      </c>
      <c r="G149" s="284">
        <v>5</v>
      </c>
      <c r="H149" s="284"/>
      <c r="K149" s="284" t="s">
        <v>2069</v>
      </c>
      <c r="L149" s="284">
        <v>428</v>
      </c>
      <c r="M149" s="197">
        <v>42</v>
      </c>
      <c r="N149" s="133">
        <v>16.461538461538002</v>
      </c>
      <c r="O149" s="197">
        <v>26.000000000000725</v>
      </c>
      <c r="P149" s="284">
        <v>65</v>
      </c>
      <c r="Q149" s="284">
        <v>4</v>
      </c>
      <c r="R149" s="284">
        <v>1</v>
      </c>
      <c r="T149" s="25" t="s">
        <v>2067</v>
      </c>
      <c r="U149" s="27">
        <v>1854</v>
      </c>
      <c r="V149" s="309">
        <v>110</v>
      </c>
      <c r="W149" s="310">
        <v>20.6</v>
      </c>
      <c r="X149" s="27">
        <f>U149/W149</f>
        <v>90</v>
      </c>
      <c r="Y149" s="27"/>
      <c r="Z149" s="27"/>
      <c r="AA149" s="27">
        <v>1</v>
      </c>
    </row>
    <row r="150" spans="1:27" x14ac:dyDescent="0.2">
      <c r="A150" s="2" t="s">
        <v>1228</v>
      </c>
      <c r="B150" s="284">
        <v>442</v>
      </c>
      <c r="C150" s="197">
        <v>91</v>
      </c>
      <c r="D150" s="133">
        <v>31.571428571428001</v>
      </c>
      <c r="E150" s="284">
        <f t="shared" si="3"/>
        <v>14.000000000000252</v>
      </c>
      <c r="F150" s="284">
        <v>43</v>
      </c>
      <c r="G150" s="284">
        <v>5</v>
      </c>
      <c r="K150" s="284" t="s">
        <v>2069</v>
      </c>
      <c r="L150" s="284">
        <v>2728</v>
      </c>
      <c r="M150" s="196" t="s">
        <v>2995</v>
      </c>
      <c r="N150" s="133">
        <v>23.93</v>
      </c>
      <c r="O150" s="197">
        <v>113.99916422900125</v>
      </c>
      <c r="P150" s="284"/>
      <c r="Q150" s="284"/>
      <c r="R150" s="284">
        <v>1</v>
      </c>
      <c r="T150" s="25" t="s">
        <v>2067</v>
      </c>
      <c r="U150" s="312">
        <f>SUM(U147:U149)</f>
        <v>1887</v>
      </c>
      <c r="V150" s="313">
        <v>110</v>
      </c>
      <c r="W150" s="314">
        <f>U150/X150</f>
        <v>20.736263736263737</v>
      </c>
      <c r="X150" s="312">
        <v>91</v>
      </c>
      <c r="Y150" s="312"/>
      <c r="Z150" s="312"/>
      <c r="AA150" s="312">
        <v>2</v>
      </c>
    </row>
    <row r="151" spans="1:27" s="284" customFormat="1" x14ac:dyDescent="0.2">
      <c r="A151" s="2" t="s">
        <v>1530</v>
      </c>
      <c r="B151" s="284">
        <v>439</v>
      </c>
      <c r="C151" s="197">
        <v>44</v>
      </c>
      <c r="D151" s="133">
        <v>12.911764705882</v>
      </c>
      <c r="E151" s="284">
        <f t="shared" si="3"/>
        <v>34.000000000000931</v>
      </c>
      <c r="F151" s="284">
        <v>39</v>
      </c>
      <c r="K151" s="312" t="s">
        <v>2069</v>
      </c>
      <c r="L151" s="312">
        <v>3156</v>
      </c>
      <c r="M151" s="315" t="s">
        <v>2995</v>
      </c>
      <c r="N151" s="314">
        <v>22.542991719847773</v>
      </c>
      <c r="O151" s="313">
        <v>139.99916422900196</v>
      </c>
      <c r="P151" s="312">
        <v>65</v>
      </c>
      <c r="Q151" s="312">
        <v>4</v>
      </c>
      <c r="R151" s="312">
        <v>2</v>
      </c>
      <c r="T151" s="25" t="s">
        <v>2069</v>
      </c>
      <c r="U151" s="27">
        <v>428</v>
      </c>
      <c r="V151" s="309">
        <v>42</v>
      </c>
      <c r="W151" s="310">
        <v>16.461538461538002</v>
      </c>
      <c r="X151" s="27">
        <f>U151/W151</f>
        <v>26.000000000000725</v>
      </c>
      <c r="Y151" s="27">
        <v>65</v>
      </c>
      <c r="Z151" s="27">
        <v>4</v>
      </c>
      <c r="AA151" s="27">
        <v>1</v>
      </c>
    </row>
    <row r="152" spans="1:27" x14ac:dyDescent="0.2">
      <c r="A152" s="312" t="s">
        <v>1688</v>
      </c>
      <c r="B152" s="312">
        <v>436</v>
      </c>
      <c r="C152" s="312">
        <v>41</v>
      </c>
      <c r="D152" s="314">
        <v>29.066666666666666</v>
      </c>
      <c r="E152" s="313">
        <v>15</v>
      </c>
      <c r="F152" s="312">
        <v>18</v>
      </c>
      <c r="G152" s="312">
        <v>1</v>
      </c>
      <c r="H152" s="312">
        <v>2</v>
      </c>
      <c r="K152" s="284" t="s">
        <v>1258</v>
      </c>
      <c r="L152" s="284">
        <v>210</v>
      </c>
      <c r="M152" s="197">
        <v>42.1</v>
      </c>
      <c r="N152" s="133">
        <v>52.5</v>
      </c>
      <c r="O152" s="197">
        <v>4</v>
      </c>
      <c r="P152" s="284">
        <v>22</v>
      </c>
      <c r="Q152" s="284">
        <v>3</v>
      </c>
      <c r="R152" s="284">
        <v>1</v>
      </c>
      <c r="T152" s="25" t="s">
        <v>2069</v>
      </c>
      <c r="U152" s="27">
        <v>2728</v>
      </c>
      <c r="V152" s="309" t="s">
        <v>2995</v>
      </c>
      <c r="W152" s="310">
        <v>23.93</v>
      </c>
      <c r="X152" s="309">
        <f>U152/W152</f>
        <v>113.99916422900125</v>
      </c>
      <c r="Y152" s="27"/>
      <c r="Z152" s="27"/>
      <c r="AA152" s="27">
        <v>1</v>
      </c>
    </row>
    <row r="153" spans="1:27" x14ac:dyDescent="0.2">
      <c r="A153" s="2" t="s">
        <v>1552</v>
      </c>
      <c r="B153" s="284">
        <v>434</v>
      </c>
      <c r="C153" s="197">
        <v>49</v>
      </c>
      <c r="D153" s="133">
        <v>21.7</v>
      </c>
      <c r="E153" s="284">
        <f>B153/D153</f>
        <v>20</v>
      </c>
      <c r="F153" s="284">
        <v>22</v>
      </c>
      <c r="G153" s="284">
        <v>0</v>
      </c>
      <c r="K153" s="284" t="s">
        <v>1258</v>
      </c>
      <c r="L153" s="284">
        <v>23</v>
      </c>
      <c r="M153" s="197">
        <v>23</v>
      </c>
      <c r="N153" s="133">
        <v>23</v>
      </c>
      <c r="O153" s="197">
        <v>1</v>
      </c>
      <c r="P153" s="284">
        <v>4</v>
      </c>
      <c r="Q153" s="284"/>
      <c r="R153" s="284">
        <v>1</v>
      </c>
      <c r="T153" s="25" t="s">
        <v>2069</v>
      </c>
      <c r="U153" s="312">
        <f>SUM(U151:U152)</f>
        <v>3156</v>
      </c>
      <c r="V153" s="313" t="s">
        <v>2995</v>
      </c>
      <c r="W153" s="314">
        <f>U153/X153</f>
        <v>22.542991719847773</v>
      </c>
      <c r="X153" s="313">
        <f>SUM(X151:X152)</f>
        <v>139.99916422900196</v>
      </c>
      <c r="Y153" s="312"/>
      <c r="Z153" s="312"/>
      <c r="AA153" s="312">
        <v>2</v>
      </c>
    </row>
    <row r="154" spans="1:27" s="284" customFormat="1" x14ac:dyDescent="0.2">
      <c r="A154" s="2" t="s">
        <v>1585</v>
      </c>
      <c r="B154" s="284">
        <v>426</v>
      </c>
      <c r="C154" s="197">
        <v>80.099999999999994</v>
      </c>
      <c r="D154" s="133">
        <v>23.666666666666</v>
      </c>
      <c r="E154" s="284">
        <f>B154/D154</f>
        <v>18.000000000000508</v>
      </c>
      <c r="F154" s="284">
        <v>15</v>
      </c>
      <c r="G154" s="284">
        <v>1</v>
      </c>
      <c r="H154"/>
      <c r="K154" s="312" t="s">
        <v>1258</v>
      </c>
      <c r="L154" s="312">
        <v>233</v>
      </c>
      <c r="M154" s="312">
        <v>42</v>
      </c>
      <c r="N154" s="314">
        <v>46.6</v>
      </c>
      <c r="O154" s="312">
        <v>5</v>
      </c>
      <c r="P154" s="312">
        <v>26</v>
      </c>
      <c r="Q154" s="312">
        <v>3</v>
      </c>
      <c r="R154" s="312">
        <v>2</v>
      </c>
      <c r="T154" s="25" t="s">
        <v>1258</v>
      </c>
      <c r="U154" s="27">
        <v>210</v>
      </c>
      <c r="V154" s="309">
        <v>42.1</v>
      </c>
      <c r="W154" s="310">
        <v>52.5</v>
      </c>
      <c r="X154" s="27">
        <f>U154/W154</f>
        <v>4</v>
      </c>
      <c r="Y154" s="27">
        <v>22</v>
      </c>
      <c r="Z154" s="27">
        <v>3</v>
      </c>
      <c r="AA154" s="27">
        <v>1</v>
      </c>
    </row>
    <row r="155" spans="1:27" x14ac:dyDescent="0.2">
      <c r="A155" s="312" t="s">
        <v>1635</v>
      </c>
      <c r="B155" s="312">
        <v>425</v>
      </c>
      <c r="C155" s="312">
        <v>45</v>
      </c>
      <c r="D155" s="314">
        <v>19.318181818181817</v>
      </c>
      <c r="E155" s="313">
        <v>22</v>
      </c>
      <c r="F155" s="312">
        <v>4</v>
      </c>
      <c r="G155" s="312"/>
      <c r="H155" s="312">
        <v>2</v>
      </c>
      <c r="K155" s="284" t="s">
        <v>1261</v>
      </c>
      <c r="L155" s="284">
        <v>541</v>
      </c>
      <c r="M155" s="197">
        <v>41.1</v>
      </c>
      <c r="N155" s="133">
        <v>22.541666666666</v>
      </c>
      <c r="O155" s="197">
        <v>24.000000000000711</v>
      </c>
      <c r="P155" s="284">
        <v>23</v>
      </c>
      <c r="Q155" s="284"/>
      <c r="R155" s="284">
        <v>1</v>
      </c>
      <c r="T155" s="25" t="s">
        <v>1258</v>
      </c>
      <c r="U155" s="27">
        <v>23</v>
      </c>
      <c r="V155" s="309">
        <v>23</v>
      </c>
      <c r="W155" s="310">
        <v>23</v>
      </c>
      <c r="X155" s="27">
        <f>U155/W155</f>
        <v>1</v>
      </c>
      <c r="Y155" s="27">
        <v>4</v>
      </c>
      <c r="Z155" s="27"/>
      <c r="AA155" s="27">
        <v>1</v>
      </c>
    </row>
    <row r="156" spans="1:27" x14ac:dyDescent="0.2">
      <c r="A156" s="2" t="s">
        <v>1550</v>
      </c>
      <c r="B156" s="284">
        <v>425</v>
      </c>
      <c r="C156" s="197">
        <v>95</v>
      </c>
      <c r="D156" s="133">
        <v>23.611111111111001</v>
      </c>
      <c r="E156" s="284">
        <f t="shared" ref="E156:E167" si="4">B156/D156</f>
        <v>18.000000000000085</v>
      </c>
      <c r="F156" s="284"/>
      <c r="G156" s="284"/>
      <c r="K156" s="284" t="s">
        <v>1261</v>
      </c>
      <c r="L156" s="284">
        <v>17</v>
      </c>
      <c r="M156" s="197">
        <v>17.100000000000001</v>
      </c>
      <c r="N156" s="133"/>
      <c r="O156" s="197"/>
      <c r="P156" s="284">
        <v>4</v>
      </c>
      <c r="Q156" s="284"/>
      <c r="R156" s="284">
        <v>1</v>
      </c>
      <c r="T156" s="25" t="s">
        <v>1258</v>
      </c>
      <c r="U156" s="312">
        <f>SUM(U154:U155)</f>
        <v>233</v>
      </c>
      <c r="V156" s="313">
        <v>42</v>
      </c>
      <c r="W156" s="314">
        <f>U156/X156</f>
        <v>46.6</v>
      </c>
      <c r="X156" s="312">
        <v>5</v>
      </c>
      <c r="Y156" s="312"/>
      <c r="Z156" s="312"/>
      <c r="AA156" s="312">
        <v>2</v>
      </c>
    </row>
    <row r="157" spans="1:27" s="284" customFormat="1" x14ac:dyDescent="0.2">
      <c r="A157" s="2" t="s">
        <v>1559</v>
      </c>
      <c r="B157" s="284">
        <v>396</v>
      </c>
      <c r="C157" s="197">
        <v>69</v>
      </c>
      <c r="D157" s="133">
        <v>13.2</v>
      </c>
      <c r="E157" s="284">
        <f t="shared" si="4"/>
        <v>30</v>
      </c>
      <c r="F157" s="284">
        <v>11</v>
      </c>
      <c r="G157" s="284">
        <v>4</v>
      </c>
      <c r="H157"/>
      <c r="K157" s="312" t="s">
        <v>1261</v>
      </c>
      <c r="L157" s="312">
        <v>558</v>
      </c>
      <c r="M157" s="312">
        <v>41</v>
      </c>
      <c r="N157" s="314">
        <v>23.25</v>
      </c>
      <c r="O157" s="312">
        <v>24</v>
      </c>
      <c r="P157" s="312">
        <v>27</v>
      </c>
      <c r="Q157" s="312"/>
      <c r="R157" s="312">
        <v>2</v>
      </c>
      <c r="T157" s="25" t="s">
        <v>1261</v>
      </c>
      <c r="U157" s="27">
        <v>541</v>
      </c>
      <c r="V157" s="309">
        <v>41.1</v>
      </c>
      <c r="W157" s="310">
        <v>22.541666666666</v>
      </c>
      <c r="X157" s="27">
        <f>U157/W157</f>
        <v>24.000000000000711</v>
      </c>
      <c r="Y157" s="27">
        <v>23</v>
      </c>
      <c r="Z157" s="27"/>
      <c r="AA157" s="284">
        <v>1</v>
      </c>
    </row>
    <row r="158" spans="1:27" x14ac:dyDescent="0.2">
      <c r="A158" s="2" t="s">
        <v>1257</v>
      </c>
      <c r="B158" s="284">
        <v>394</v>
      </c>
      <c r="C158" s="197">
        <v>45.1</v>
      </c>
      <c r="D158" s="133">
        <v>32.833333333333002</v>
      </c>
      <c r="E158" s="284">
        <f t="shared" si="4"/>
        <v>12.000000000000121</v>
      </c>
      <c r="F158" s="284">
        <v>17</v>
      </c>
      <c r="G158" s="284">
        <v>1</v>
      </c>
      <c r="K158" s="312" t="s">
        <v>1497</v>
      </c>
      <c r="L158" s="312">
        <v>4802</v>
      </c>
      <c r="M158" s="312">
        <v>179</v>
      </c>
      <c r="N158" s="312">
        <v>34.299999999999997</v>
      </c>
      <c r="O158" s="312">
        <f>L158/N158</f>
        <v>140</v>
      </c>
      <c r="P158" s="312">
        <v>437</v>
      </c>
      <c r="Q158" s="312">
        <v>90</v>
      </c>
      <c r="R158" s="312">
        <v>2</v>
      </c>
      <c r="T158" s="25" t="s">
        <v>1261</v>
      </c>
      <c r="U158" s="27">
        <v>17</v>
      </c>
      <c r="V158" s="309">
        <v>17.100000000000001</v>
      </c>
      <c r="W158" s="310"/>
      <c r="X158" s="27"/>
      <c r="Y158" s="27">
        <v>4</v>
      </c>
      <c r="Z158" s="27"/>
      <c r="AA158" s="284">
        <v>1</v>
      </c>
    </row>
    <row r="159" spans="1:27" x14ac:dyDescent="0.2">
      <c r="A159" s="2" t="s">
        <v>1538</v>
      </c>
      <c r="B159" s="284">
        <v>387</v>
      </c>
      <c r="C159" s="197">
        <v>86.1</v>
      </c>
      <c r="D159" s="133">
        <v>24.1875</v>
      </c>
      <c r="E159" s="284">
        <f t="shared" si="4"/>
        <v>16</v>
      </c>
      <c r="F159" s="284">
        <v>44</v>
      </c>
      <c r="G159" s="284">
        <v>10</v>
      </c>
      <c r="K159" s="312" t="s">
        <v>1497</v>
      </c>
      <c r="L159" s="312">
        <v>125</v>
      </c>
      <c r="M159" s="312"/>
      <c r="N159" s="375">
        <f>L159/O159</f>
        <v>9.615384615384615</v>
      </c>
      <c r="O159" s="312">
        <v>13</v>
      </c>
      <c r="P159" s="312"/>
      <c r="Q159" s="312"/>
      <c r="R159" s="312">
        <v>2</v>
      </c>
      <c r="T159" s="25" t="s">
        <v>1261</v>
      </c>
      <c r="U159" s="312">
        <f>SUM(U157:U158)</f>
        <v>558</v>
      </c>
      <c r="V159" s="313">
        <v>41</v>
      </c>
      <c r="W159" s="314">
        <f>U159/X159</f>
        <v>23.25</v>
      </c>
      <c r="X159" s="312">
        <v>24</v>
      </c>
      <c r="Y159" s="312"/>
      <c r="Z159" s="312"/>
      <c r="AA159" s="312">
        <v>2</v>
      </c>
    </row>
    <row r="160" spans="1:27" x14ac:dyDescent="0.2">
      <c r="A160" s="2" t="s">
        <v>1583</v>
      </c>
      <c r="B160" s="284">
        <v>387</v>
      </c>
      <c r="C160" s="197">
        <v>65</v>
      </c>
      <c r="D160" s="133">
        <v>20.368421052631</v>
      </c>
      <c r="E160" s="284">
        <f t="shared" si="4"/>
        <v>19.00000000000054</v>
      </c>
      <c r="F160" s="284">
        <v>27</v>
      </c>
      <c r="G160" s="284">
        <v>13</v>
      </c>
      <c r="K160" s="312" t="s">
        <v>1497</v>
      </c>
      <c r="L160" s="312">
        <v>4</v>
      </c>
      <c r="M160" s="312"/>
      <c r="N160" s="312">
        <v>4</v>
      </c>
      <c r="O160" s="312">
        <v>1</v>
      </c>
      <c r="P160" s="312"/>
      <c r="Q160" s="312"/>
      <c r="R160" s="312"/>
      <c r="T160" s="312" t="s">
        <v>1497</v>
      </c>
      <c r="U160" s="312">
        <v>4802</v>
      </c>
      <c r="V160" s="312">
        <v>179</v>
      </c>
      <c r="W160" s="312">
        <v>34.299999999999997</v>
      </c>
      <c r="X160" s="312">
        <f>U160/W160</f>
        <v>140</v>
      </c>
      <c r="Y160" s="312">
        <v>437</v>
      </c>
      <c r="Z160" s="312">
        <v>90</v>
      </c>
      <c r="AA160" s="312">
        <v>2</v>
      </c>
    </row>
    <row r="161" spans="1:28" x14ac:dyDescent="0.2">
      <c r="A161" s="2" t="s">
        <v>1778</v>
      </c>
      <c r="B161" s="284">
        <v>385</v>
      </c>
      <c r="C161" s="197">
        <v>130.1</v>
      </c>
      <c r="D161" s="133">
        <v>42.777777777776997</v>
      </c>
      <c r="E161" s="284">
        <f t="shared" si="4"/>
        <v>9.0000000000001634</v>
      </c>
      <c r="F161" s="284">
        <v>50</v>
      </c>
      <c r="G161" s="284">
        <v>11</v>
      </c>
      <c r="K161" s="312" t="s">
        <v>1497</v>
      </c>
      <c r="L161" s="312">
        <f>SUM(L158:L160)</f>
        <v>4931</v>
      </c>
      <c r="M161" s="312">
        <v>179</v>
      </c>
      <c r="N161" s="375">
        <f>L161/O161</f>
        <v>32.019480519480517</v>
      </c>
      <c r="O161" s="312">
        <f>SUM(O158:O160)</f>
        <v>154</v>
      </c>
      <c r="P161" s="312">
        <v>437</v>
      </c>
      <c r="Q161" s="312">
        <v>90</v>
      </c>
      <c r="R161" s="312">
        <v>2</v>
      </c>
      <c r="T161" s="312" t="s">
        <v>1497</v>
      </c>
      <c r="U161" s="312">
        <v>125</v>
      </c>
      <c r="V161" s="312"/>
      <c r="W161" s="375">
        <f>U161/X161</f>
        <v>9.615384615384615</v>
      </c>
      <c r="X161" s="312">
        <v>13</v>
      </c>
      <c r="Y161" s="312"/>
      <c r="Z161" s="312"/>
      <c r="AA161" s="312">
        <v>2</v>
      </c>
    </row>
    <row r="162" spans="1:28" x14ac:dyDescent="0.2">
      <c r="A162" s="2" t="s">
        <v>1473</v>
      </c>
      <c r="B162" s="284">
        <v>381</v>
      </c>
      <c r="C162" s="197">
        <v>31</v>
      </c>
      <c r="D162" s="133">
        <v>10.026315789472999</v>
      </c>
      <c r="E162" s="284">
        <f t="shared" si="4"/>
        <v>38.000000000002593</v>
      </c>
      <c r="F162" s="284">
        <v>15</v>
      </c>
      <c r="G162" s="284">
        <v>0</v>
      </c>
      <c r="T162" s="312" t="s">
        <v>1497</v>
      </c>
      <c r="U162" s="312">
        <v>4</v>
      </c>
      <c r="V162" s="312"/>
      <c r="W162" s="312">
        <v>4</v>
      </c>
      <c r="X162" s="312">
        <v>1</v>
      </c>
      <c r="Y162" s="312"/>
      <c r="Z162" s="312"/>
      <c r="AA162" s="312"/>
    </row>
    <row r="163" spans="1:28" ht="13.5" thickBot="1" x14ac:dyDescent="0.25">
      <c r="A163" s="2" t="s">
        <v>1242</v>
      </c>
      <c r="B163" s="284">
        <v>380</v>
      </c>
      <c r="C163" s="197">
        <v>31.1</v>
      </c>
      <c r="D163" s="133">
        <v>13.571428571427999</v>
      </c>
      <c r="E163" s="284">
        <f t="shared" si="4"/>
        <v>28.00000000000118</v>
      </c>
      <c r="F163" s="284">
        <v>41</v>
      </c>
      <c r="G163" s="284">
        <v>8</v>
      </c>
      <c r="T163" s="27" t="s">
        <v>1497</v>
      </c>
      <c r="U163" s="27">
        <f>SUM(U160:U162)</f>
        <v>4931</v>
      </c>
      <c r="V163" s="27">
        <v>179</v>
      </c>
      <c r="W163" s="376">
        <f>U163/X163</f>
        <v>32.019480519480517</v>
      </c>
      <c r="X163" s="27">
        <f>SUM(X160:X162)</f>
        <v>154</v>
      </c>
      <c r="Y163" s="27">
        <v>437</v>
      </c>
      <c r="Z163" s="27">
        <v>90</v>
      </c>
      <c r="AA163" s="27">
        <v>2</v>
      </c>
      <c r="AB163" s="284" t="s">
        <v>3020</v>
      </c>
    </row>
    <row r="164" spans="1:28" x14ac:dyDescent="0.2">
      <c r="A164" s="2" t="s">
        <v>2006</v>
      </c>
      <c r="B164" s="284">
        <v>375</v>
      </c>
      <c r="C164" s="197">
        <v>54.1</v>
      </c>
      <c r="D164" s="133">
        <v>23.4375</v>
      </c>
      <c r="E164" s="284">
        <f t="shared" si="4"/>
        <v>16</v>
      </c>
      <c r="F164" s="284">
        <v>37</v>
      </c>
      <c r="G164" s="284"/>
      <c r="T164" s="334" t="s">
        <v>2441</v>
      </c>
      <c r="U164" s="335" t="s">
        <v>2443</v>
      </c>
      <c r="V164" s="335" t="s">
        <v>82</v>
      </c>
      <c r="W164" s="335" t="s">
        <v>2522</v>
      </c>
      <c r="X164" s="335" t="s">
        <v>2525</v>
      </c>
      <c r="Y164" s="340" t="s">
        <v>2524</v>
      </c>
      <c r="Z164" s="340" t="s">
        <v>2524</v>
      </c>
      <c r="AA164" s="52" t="s">
        <v>2956</v>
      </c>
    </row>
    <row r="165" spans="1:28" x14ac:dyDescent="0.2">
      <c r="A165" s="2" t="s">
        <v>1647</v>
      </c>
      <c r="B165" s="284">
        <v>368</v>
      </c>
      <c r="C165" s="197">
        <v>82</v>
      </c>
      <c r="D165" s="133">
        <v>20.444444444443999</v>
      </c>
      <c r="E165" s="284">
        <f t="shared" si="4"/>
        <v>18.000000000000391</v>
      </c>
      <c r="F165" s="284">
        <v>34</v>
      </c>
      <c r="G165" s="284">
        <v>8</v>
      </c>
      <c r="T165" s="332" t="s">
        <v>1467</v>
      </c>
      <c r="U165" s="42"/>
      <c r="V165" s="42"/>
      <c r="W165" s="42">
        <v>11561</v>
      </c>
      <c r="X165" s="42">
        <v>69</v>
      </c>
      <c r="Y165" s="341">
        <f>SUM(W165:X165)</f>
        <v>11630</v>
      </c>
      <c r="Z165">
        <v>11727</v>
      </c>
      <c r="AA165">
        <v>71.510000000000005</v>
      </c>
    </row>
    <row r="166" spans="1:28" x14ac:dyDescent="0.2">
      <c r="A166" s="2" t="s">
        <v>2016</v>
      </c>
      <c r="B166" s="284">
        <v>367</v>
      </c>
      <c r="C166" s="197">
        <v>100.1</v>
      </c>
      <c r="D166" s="133">
        <v>36.700000000000003</v>
      </c>
      <c r="E166" s="284">
        <f t="shared" si="4"/>
        <v>10</v>
      </c>
      <c r="F166" s="284">
        <v>51</v>
      </c>
      <c r="G166" s="284">
        <v>1</v>
      </c>
      <c r="T166" s="77" t="s">
        <v>2444</v>
      </c>
      <c r="U166" s="42">
        <v>8494</v>
      </c>
      <c r="V166" s="42">
        <v>8825</v>
      </c>
      <c r="W166" s="333">
        <v>609</v>
      </c>
      <c r="X166" s="333">
        <v>417</v>
      </c>
      <c r="Y166" s="341">
        <f t="shared" ref="Y166:Y184" si="5">SUM(V166:X166)</f>
        <v>9851</v>
      </c>
      <c r="Z166">
        <v>9851</v>
      </c>
      <c r="AA166">
        <v>32.723151091159274</v>
      </c>
    </row>
    <row r="167" spans="1:28" x14ac:dyDescent="0.2">
      <c r="A167" s="2" t="s">
        <v>1551</v>
      </c>
      <c r="B167" s="284">
        <v>344</v>
      </c>
      <c r="C167" s="197">
        <v>52</v>
      </c>
      <c r="D167" s="133">
        <v>16.380952380951999</v>
      </c>
      <c r="E167" s="284">
        <f t="shared" si="4"/>
        <v>21.00000000000049</v>
      </c>
      <c r="F167" s="284">
        <v>26</v>
      </c>
      <c r="G167" s="284">
        <v>2</v>
      </c>
      <c r="H167" s="284"/>
      <c r="T167" s="77" t="s">
        <v>1893</v>
      </c>
      <c r="U167" s="42">
        <v>6794</v>
      </c>
      <c r="V167" s="42">
        <v>6794</v>
      </c>
      <c r="W167" s="324"/>
      <c r="X167" s="324"/>
      <c r="Y167" s="341">
        <f t="shared" si="5"/>
        <v>6794</v>
      </c>
      <c r="Z167">
        <v>6794</v>
      </c>
    </row>
    <row r="168" spans="1:28" x14ac:dyDescent="0.2">
      <c r="A168" s="312" t="s">
        <v>1780</v>
      </c>
      <c r="B168" s="312">
        <v>338</v>
      </c>
      <c r="C168" s="312">
        <v>27</v>
      </c>
      <c r="D168" s="314">
        <v>14.083333333333334</v>
      </c>
      <c r="E168" s="313">
        <v>24</v>
      </c>
      <c r="F168" s="312">
        <v>20</v>
      </c>
      <c r="G168" s="312">
        <v>2</v>
      </c>
      <c r="H168" s="312">
        <v>2</v>
      </c>
      <c r="T168" s="77" t="s">
        <v>2446</v>
      </c>
      <c r="U168" s="42">
        <v>4958</v>
      </c>
      <c r="V168" s="42">
        <v>4958</v>
      </c>
      <c r="W168" s="324"/>
      <c r="X168" s="324"/>
      <c r="Y168" s="341">
        <f t="shared" si="5"/>
        <v>4958</v>
      </c>
      <c r="Z168">
        <v>4958</v>
      </c>
    </row>
    <row r="169" spans="1:28" x14ac:dyDescent="0.2">
      <c r="A169" s="312" t="s">
        <v>1780</v>
      </c>
      <c r="B169" s="312">
        <v>57</v>
      </c>
      <c r="C169" s="312"/>
      <c r="D169" s="314">
        <v>28.5</v>
      </c>
      <c r="E169" s="313">
        <v>2</v>
      </c>
      <c r="F169" s="312"/>
      <c r="G169" s="312"/>
      <c r="H169" s="312">
        <v>2</v>
      </c>
      <c r="T169" s="336" t="s">
        <v>1497</v>
      </c>
      <c r="U169" s="42"/>
      <c r="V169" s="42">
        <v>125</v>
      </c>
      <c r="W169" s="42">
        <v>4802</v>
      </c>
      <c r="X169" s="42"/>
      <c r="Y169" s="342">
        <f t="shared" si="5"/>
        <v>4927</v>
      </c>
      <c r="Z169">
        <v>4927</v>
      </c>
    </row>
    <row r="170" spans="1:28" x14ac:dyDescent="0.2">
      <c r="A170" s="312" t="s">
        <v>1780</v>
      </c>
      <c r="B170" s="312">
        <f>SUM(B168:B169)</f>
        <v>395</v>
      </c>
      <c r="C170" s="312">
        <v>27</v>
      </c>
      <c r="D170" s="314">
        <f>B170/E170</f>
        <v>15.192307692307692</v>
      </c>
      <c r="E170" s="313">
        <f>SUM(E168:E169)</f>
        <v>26</v>
      </c>
      <c r="F170" s="312">
        <v>20</v>
      </c>
      <c r="G170" s="312">
        <v>2</v>
      </c>
      <c r="H170" s="312">
        <v>2</v>
      </c>
      <c r="T170" s="77" t="s">
        <v>2447</v>
      </c>
      <c r="U170" s="42">
        <v>4835</v>
      </c>
      <c r="V170" s="42">
        <v>4835</v>
      </c>
      <c r="W170" s="324"/>
      <c r="X170" s="324"/>
      <c r="Y170" s="341">
        <f t="shared" si="5"/>
        <v>4835</v>
      </c>
      <c r="Z170">
        <v>4835</v>
      </c>
    </row>
    <row r="171" spans="1:28" x14ac:dyDescent="0.2">
      <c r="A171" s="2" t="s">
        <v>1498</v>
      </c>
      <c r="B171" s="284">
        <v>335</v>
      </c>
      <c r="C171" s="197">
        <v>44</v>
      </c>
      <c r="D171" s="133">
        <v>10.806451612903</v>
      </c>
      <c r="E171" s="284">
        <f t="shared" ref="E171:E177" si="6">B171/D171</f>
        <v>31.000000000000647</v>
      </c>
      <c r="F171" s="284">
        <v>28</v>
      </c>
      <c r="G171" s="284">
        <v>4</v>
      </c>
      <c r="H171" s="284"/>
      <c r="T171" s="77" t="s">
        <v>2452</v>
      </c>
      <c r="U171" s="42">
        <v>3524</v>
      </c>
      <c r="V171" s="42">
        <v>3524</v>
      </c>
      <c r="W171" s="333">
        <v>1131</v>
      </c>
      <c r="X171" s="333"/>
      <c r="Y171" s="341">
        <f t="shared" si="5"/>
        <v>4655</v>
      </c>
      <c r="Z171">
        <v>4655</v>
      </c>
    </row>
    <row r="172" spans="1:28" x14ac:dyDescent="0.2">
      <c r="A172" s="2" t="s">
        <v>1512</v>
      </c>
      <c r="B172" s="284">
        <v>334</v>
      </c>
      <c r="C172" s="197">
        <v>27</v>
      </c>
      <c r="D172" s="133">
        <v>9.0270270270269997</v>
      </c>
      <c r="E172" s="284">
        <f t="shared" si="6"/>
        <v>37.000000000000114</v>
      </c>
      <c r="F172" s="284">
        <v>32</v>
      </c>
      <c r="G172" s="284"/>
      <c r="H172" s="284"/>
      <c r="T172" s="77" t="s">
        <v>2454</v>
      </c>
      <c r="U172" s="42">
        <v>3404</v>
      </c>
      <c r="V172" s="42">
        <v>3404</v>
      </c>
      <c r="W172" s="333">
        <v>1144</v>
      </c>
      <c r="X172" s="333"/>
      <c r="Y172" s="341">
        <f t="shared" si="5"/>
        <v>4548</v>
      </c>
      <c r="Z172">
        <v>4548</v>
      </c>
    </row>
    <row r="173" spans="1:28" x14ac:dyDescent="0.2">
      <c r="A173" s="2" t="s">
        <v>1607</v>
      </c>
      <c r="B173" s="284">
        <v>329</v>
      </c>
      <c r="C173" s="197">
        <v>49.1</v>
      </c>
      <c r="D173" s="133">
        <v>11.75</v>
      </c>
      <c r="E173" s="284">
        <f t="shared" si="6"/>
        <v>28</v>
      </c>
      <c r="F173" s="284">
        <v>38</v>
      </c>
      <c r="G173" s="284">
        <v>4</v>
      </c>
      <c r="H173" s="284"/>
      <c r="T173" s="336" t="s">
        <v>1477</v>
      </c>
      <c r="U173" s="42"/>
      <c r="V173" s="42">
        <v>385</v>
      </c>
      <c r="W173" s="42">
        <v>3903</v>
      </c>
      <c r="X173" s="42"/>
      <c r="Y173" s="341">
        <f t="shared" si="5"/>
        <v>4288</v>
      </c>
      <c r="Z173">
        <v>4288</v>
      </c>
    </row>
    <row r="174" spans="1:28" x14ac:dyDescent="0.2">
      <c r="A174" s="2" t="s">
        <v>1520</v>
      </c>
      <c r="B174" s="284">
        <v>324</v>
      </c>
      <c r="C174" s="197">
        <v>37</v>
      </c>
      <c r="D174" s="133">
        <v>11.172413793103001</v>
      </c>
      <c r="E174" s="284">
        <f t="shared" si="6"/>
        <v>29.000000000001162</v>
      </c>
      <c r="F174" s="284">
        <v>8</v>
      </c>
      <c r="G174" s="284"/>
      <c r="T174" s="77" t="s">
        <v>2448</v>
      </c>
      <c r="U174" s="42">
        <v>4156</v>
      </c>
      <c r="V174" s="42">
        <v>4156</v>
      </c>
      <c r="W174" s="324"/>
      <c r="X174" s="324"/>
      <c r="Y174" s="341">
        <f t="shared" si="5"/>
        <v>4156</v>
      </c>
      <c r="Z174">
        <v>4156</v>
      </c>
    </row>
    <row r="175" spans="1:28" x14ac:dyDescent="0.2">
      <c r="A175" s="2" t="s">
        <v>1568</v>
      </c>
      <c r="B175" s="284">
        <v>323</v>
      </c>
      <c r="C175" s="197">
        <v>84.1</v>
      </c>
      <c r="D175" s="133">
        <v>21.533333333333001</v>
      </c>
      <c r="E175" s="284">
        <f t="shared" si="6"/>
        <v>15.000000000000231</v>
      </c>
      <c r="F175" s="284">
        <v>18</v>
      </c>
      <c r="G175" s="284">
        <v>3</v>
      </c>
      <c r="T175" s="77" t="s">
        <v>2458</v>
      </c>
      <c r="U175" s="42">
        <v>2720</v>
      </c>
      <c r="V175" s="42">
        <v>3073</v>
      </c>
      <c r="W175" s="333">
        <v>1027</v>
      </c>
      <c r="X175" s="333">
        <v>12</v>
      </c>
      <c r="Y175" s="341">
        <f t="shared" si="5"/>
        <v>4112</v>
      </c>
      <c r="Z175">
        <v>4112</v>
      </c>
    </row>
    <row r="176" spans="1:28" x14ac:dyDescent="0.2">
      <c r="A176" s="2" t="s">
        <v>1543</v>
      </c>
      <c r="B176" s="284">
        <v>316</v>
      </c>
      <c r="C176" s="197">
        <v>29</v>
      </c>
      <c r="D176" s="133">
        <v>11.285714285714</v>
      </c>
      <c r="E176" s="284">
        <f t="shared" si="6"/>
        <v>28.000000000000707</v>
      </c>
      <c r="F176" s="284">
        <v>26</v>
      </c>
      <c r="G176" s="284">
        <v>1</v>
      </c>
      <c r="T176" s="77" t="s">
        <v>2449</v>
      </c>
      <c r="U176" s="42">
        <v>3901</v>
      </c>
      <c r="V176" s="42">
        <v>3901</v>
      </c>
      <c r="W176" s="324"/>
      <c r="X176" s="324"/>
      <c r="Y176" s="341">
        <f t="shared" si="5"/>
        <v>3901</v>
      </c>
      <c r="Z176">
        <v>3901</v>
      </c>
    </row>
    <row r="177" spans="1:27" x14ac:dyDescent="0.2">
      <c r="A177" s="2" t="s">
        <v>1503</v>
      </c>
      <c r="B177" s="284">
        <v>314</v>
      </c>
      <c r="C177" s="197">
        <v>40.1</v>
      </c>
      <c r="D177" s="133">
        <v>13.083333333333</v>
      </c>
      <c r="E177" s="284">
        <f t="shared" si="6"/>
        <v>24.000000000000611</v>
      </c>
      <c r="F177" s="284">
        <v>26</v>
      </c>
      <c r="G177" s="284">
        <v>9</v>
      </c>
      <c r="T177" s="77" t="s">
        <v>2450</v>
      </c>
      <c r="U177" s="42">
        <v>3844</v>
      </c>
      <c r="V177" s="42">
        <v>3844</v>
      </c>
      <c r="W177" s="324"/>
      <c r="X177" s="324"/>
      <c r="Y177" s="341">
        <f t="shared" si="5"/>
        <v>3844</v>
      </c>
      <c r="Z177">
        <v>3844</v>
      </c>
    </row>
    <row r="178" spans="1:27" x14ac:dyDescent="0.2">
      <c r="A178" s="312" t="s">
        <v>1658</v>
      </c>
      <c r="B178" s="312">
        <v>310</v>
      </c>
      <c r="C178" s="312">
        <v>35</v>
      </c>
      <c r="D178" s="314">
        <v>11.071428571428571</v>
      </c>
      <c r="E178" s="313">
        <v>28</v>
      </c>
      <c r="F178" s="312">
        <v>16</v>
      </c>
      <c r="G178" s="312"/>
      <c r="H178" s="312">
        <v>2</v>
      </c>
      <c r="T178" s="77" t="s">
        <v>2476</v>
      </c>
      <c r="U178" s="42">
        <v>1663</v>
      </c>
      <c r="V178" s="42">
        <v>1710</v>
      </c>
      <c r="W178" s="333">
        <v>1953</v>
      </c>
      <c r="X178" s="333">
        <v>44</v>
      </c>
      <c r="Y178" s="341">
        <f t="shared" si="5"/>
        <v>3707</v>
      </c>
      <c r="Z178">
        <v>3707</v>
      </c>
    </row>
    <row r="179" spans="1:27" x14ac:dyDescent="0.2">
      <c r="A179" s="2" t="s">
        <v>1545</v>
      </c>
      <c r="B179" s="284">
        <v>303</v>
      </c>
      <c r="C179" s="197">
        <v>78.099999999999994</v>
      </c>
      <c r="D179" s="133">
        <v>17.823529411764</v>
      </c>
      <c r="E179" s="284">
        <f>B179/D179</f>
        <v>17.000000000000675</v>
      </c>
      <c r="F179" s="284">
        <v>18</v>
      </c>
      <c r="G179" s="284">
        <v>3</v>
      </c>
      <c r="T179" s="77" t="s">
        <v>2455</v>
      </c>
      <c r="U179" s="42">
        <v>3330</v>
      </c>
      <c r="V179" s="42">
        <v>3338</v>
      </c>
      <c r="W179" s="324"/>
      <c r="X179" s="324">
        <v>286</v>
      </c>
      <c r="Y179" s="341">
        <f t="shared" si="5"/>
        <v>3624</v>
      </c>
      <c r="Z179">
        <v>3624</v>
      </c>
    </row>
    <row r="180" spans="1:27" x14ac:dyDescent="0.2">
      <c r="A180" s="2" t="s">
        <v>1561</v>
      </c>
      <c r="B180" s="284">
        <v>299</v>
      </c>
      <c r="C180" s="197">
        <v>49</v>
      </c>
      <c r="D180" s="133">
        <v>21.357142857142001</v>
      </c>
      <c r="E180" s="284">
        <f>B180/D180</f>
        <v>14.000000000000561</v>
      </c>
      <c r="F180" s="284">
        <v>10</v>
      </c>
      <c r="G180" s="284"/>
      <c r="T180" s="77" t="s">
        <v>2460</v>
      </c>
      <c r="U180" s="42">
        <v>2381</v>
      </c>
      <c r="V180" s="42">
        <v>2588</v>
      </c>
      <c r="W180" s="333">
        <v>666</v>
      </c>
      <c r="X180" s="333">
        <v>290</v>
      </c>
      <c r="Y180" s="341">
        <f t="shared" si="5"/>
        <v>3544</v>
      </c>
      <c r="Z180">
        <v>3544</v>
      </c>
    </row>
    <row r="181" spans="1:27" s="284" customFormat="1" x14ac:dyDescent="0.2">
      <c r="A181" s="2" t="s">
        <v>1962</v>
      </c>
      <c r="B181" s="284">
        <v>297</v>
      </c>
      <c r="C181" s="197">
        <v>61</v>
      </c>
      <c r="D181" s="133">
        <v>24.75</v>
      </c>
      <c r="E181" s="284">
        <f>B181/D181</f>
        <v>12</v>
      </c>
      <c r="F181" s="284">
        <v>24</v>
      </c>
      <c r="G181" s="284">
        <v>4</v>
      </c>
      <c r="H181"/>
      <c r="T181" s="77" t="s">
        <v>2451</v>
      </c>
      <c r="U181" s="42">
        <v>3406</v>
      </c>
      <c r="V181" s="42">
        <v>3406</v>
      </c>
      <c r="W181" s="324"/>
      <c r="X181" s="324"/>
      <c r="Y181" s="341">
        <f t="shared" si="5"/>
        <v>3406</v>
      </c>
      <c r="Z181">
        <v>3406</v>
      </c>
      <c r="AA181"/>
    </row>
    <row r="182" spans="1:27" x14ac:dyDescent="0.2">
      <c r="A182" s="2" t="s">
        <v>1592</v>
      </c>
      <c r="B182" s="284">
        <v>297</v>
      </c>
      <c r="C182" s="197">
        <v>41</v>
      </c>
      <c r="D182" s="133">
        <v>7.8157894736840001</v>
      </c>
      <c r="E182" s="284">
        <f>B182/D182</f>
        <v>38.000000000001023</v>
      </c>
      <c r="F182" s="284">
        <v>28</v>
      </c>
      <c r="G182" s="284"/>
      <c r="T182" s="77" t="s">
        <v>2456</v>
      </c>
      <c r="U182" s="42">
        <v>2875</v>
      </c>
      <c r="V182" s="42">
        <v>2875</v>
      </c>
      <c r="W182" s="333">
        <v>346</v>
      </c>
      <c r="X182" s="333">
        <v>79</v>
      </c>
      <c r="Y182" s="341">
        <f t="shared" si="5"/>
        <v>3300</v>
      </c>
      <c r="Z182">
        <v>3300</v>
      </c>
    </row>
    <row r="183" spans="1:27" x14ac:dyDescent="0.2">
      <c r="A183" s="312" t="s">
        <v>1995</v>
      </c>
      <c r="B183" s="312">
        <v>296</v>
      </c>
      <c r="C183" s="312">
        <v>72</v>
      </c>
      <c r="D183" s="314">
        <v>24.666666666666668</v>
      </c>
      <c r="E183" s="313">
        <v>12</v>
      </c>
      <c r="F183" s="312">
        <v>21</v>
      </c>
      <c r="G183" s="312">
        <v>7</v>
      </c>
      <c r="H183" s="312">
        <v>2</v>
      </c>
      <c r="T183" s="77" t="s">
        <v>2445</v>
      </c>
      <c r="U183" s="42">
        <v>3254</v>
      </c>
      <c r="V183" s="42">
        <v>3256</v>
      </c>
      <c r="W183" s="324"/>
      <c r="X183" s="324"/>
      <c r="Y183" s="341">
        <f t="shared" si="5"/>
        <v>3256</v>
      </c>
      <c r="Z183">
        <v>3256</v>
      </c>
    </row>
    <row r="184" spans="1:27" x14ac:dyDescent="0.2">
      <c r="A184" s="2" t="s">
        <v>1958</v>
      </c>
      <c r="B184" s="284">
        <v>292</v>
      </c>
      <c r="C184" s="197">
        <v>76.099999999999994</v>
      </c>
      <c r="D184" s="133">
        <v>29.2</v>
      </c>
      <c r="E184" s="284">
        <f t="shared" ref="E184:E194" si="7">B184/D184</f>
        <v>10</v>
      </c>
      <c r="F184" s="284">
        <v>24</v>
      </c>
      <c r="G184" s="284">
        <v>4</v>
      </c>
      <c r="T184" s="77" t="s">
        <v>2453</v>
      </c>
      <c r="U184" s="42">
        <v>3186</v>
      </c>
      <c r="V184" s="42">
        <v>3186</v>
      </c>
      <c r="W184" s="324"/>
      <c r="X184" s="324"/>
      <c r="Y184" s="341">
        <f t="shared" si="5"/>
        <v>3186</v>
      </c>
      <c r="Z184" s="284">
        <v>3186</v>
      </c>
      <c r="AA184" s="284"/>
    </row>
    <row r="185" spans="1:27" x14ac:dyDescent="0.2">
      <c r="A185" s="2" t="s">
        <v>1523</v>
      </c>
      <c r="B185" s="284">
        <v>271</v>
      </c>
      <c r="C185" s="197">
        <v>48</v>
      </c>
      <c r="D185" s="133">
        <v>11.291666666666</v>
      </c>
      <c r="E185" s="284">
        <f t="shared" si="7"/>
        <v>24.000000000001418</v>
      </c>
      <c r="F185" s="284">
        <v>24</v>
      </c>
      <c r="G185" s="284">
        <v>4</v>
      </c>
      <c r="T185" s="332" t="s">
        <v>1981</v>
      </c>
      <c r="U185" s="42"/>
      <c r="V185" s="42"/>
      <c r="W185" s="42">
        <v>3169</v>
      </c>
      <c r="X185" s="42"/>
      <c r="Y185" s="341">
        <f>SUM(W185:X185)</f>
        <v>3169</v>
      </c>
      <c r="Z185">
        <v>3169</v>
      </c>
    </row>
    <row r="186" spans="1:27" x14ac:dyDescent="0.2">
      <c r="A186" s="2" t="s">
        <v>1541</v>
      </c>
      <c r="B186" s="284">
        <v>266</v>
      </c>
      <c r="C186" s="197">
        <v>86</v>
      </c>
      <c r="D186" s="133">
        <v>12.090909090908999</v>
      </c>
      <c r="E186" s="284">
        <f t="shared" si="7"/>
        <v>22.000000000000167</v>
      </c>
      <c r="F186" s="284"/>
      <c r="G186" s="284"/>
      <c r="T186" s="77" t="s">
        <v>2459</v>
      </c>
      <c r="U186" s="42">
        <v>2425</v>
      </c>
      <c r="V186" s="42">
        <v>2728</v>
      </c>
      <c r="W186" s="333">
        <v>428</v>
      </c>
      <c r="X186" s="333"/>
      <c r="Y186" s="341">
        <f>SUM(V186:X186)</f>
        <v>3156</v>
      </c>
      <c r="Z186">
        <v>3156</v>
      </c>
    </row>
    <row r="187" spans="1:27" x14ac:dyDescent="0.2">
      <c r="A187" s="2" t="s">
        <v>2048</v>
      </c>
      <c r="B187" s="284">
        <v>266</v>
      </c>
      <c r="C187" s="197">
        <v>94</v>
      </c>
      <c r="D187" s="133">
        <v>24.181818181817999</v>
      </c>
      <c r="E187" s="284">
        <f t="shared" si="7"/>
        <v>11.000000000000083</v>
      </c>
      <c r="F187" s="284">
        <v>33</v>
      </c>
      <c r="G187" s="284">
        <v>4</v>
      </c>
      <c r="T187" s="77" t="s">
        <v>2486</v>
      </c>
      <c r="U187" s="42">
        <v>1379</v>
      </c>
      <c r="V187" s="42">
        <v>1579</v>
      </c>
      <c r="W187" s="333">
        <v>1141</v>
      </c>
      <c r="X187" s="333">
        <v>403</v>
      </c>
      <c r="Y187" s="341">
        <f>SUM(V187:X187)</f>
        <v>3123</v>
      </c>
      <c r="Z187">
        <v>3123</v>
      </c>
    </row>
    <row r="188" spans="1:27" x14ac:dyDescent="0.2">
      <c r="A188" s="2" t="s">
        <v>1570</v>
      </c>
      <c r="B188" s="284">
        <v>262</v>
      </c>
      <c r="C188" s="197">
        <v>97</v>
      </c>
      <c r="D188" s="133">
        <v>23.818181818180999</v>
      </c>
      <c r="E188" s="284">
        <f t="shared" si="7"/>
        <v>11.000000000000378</v>
      </c>
      <c r="F188" s="284">
        <v>5</v>
      </c>
      <c r="G188" s="284">
        <v>3</v>
      </c>
      <c r="T188" s="332" t="s">
        <v>1470</v>
      </c>
      <c r="U188" s="42"/>
      <c r="V188" s="42"/>
      <c r="W188" s="42">
        <v>3074</v>
      </c>
      <c r="X188" s="42"/>
      <c r="Y188" s="341">
        <f>SUM(W188:X188)</f>
        <v>3074</v>
      </c>
      <c r="Z188">
        <v>3074</v>
      </c>
    </row>
    <row r="189" spans="1:27" x14ac:dyDescent="0.2">
      <c r="A189" s="2" t="s">
        <v>1903</v>
      </c>
      <c r="B189" s="284">
        <v>261</v>
      </c>
      <c r="C189" s="197">
        <v>38</v>
      </c>
      <c r="D189" s="133">
        <v>14.5</v>
      </c>
      <c r="E189" s="284">
        <f t="shared" si="7"/>
        <v>18</v>
      </c>
      <c r="F189" s="284">
        <v>30</v>
      </c>
      <c r="G189" s="284">
        <v>4</v>
      </c>
      <c r="T189" s="336" t="s">
        <v>1639</v>
      </c>
      <c r="U189" s="42"/>
      <c r="V189" s="42">
        <v>1174</v>
      </c>
      <c r="W189" s="42">
        <v>1279</v>
      </c>
      <c r="X189" s="42">
        <v>587</v>
      </c>
      <c r="Y189" s="341">
        <f>SUM(V189:X189)</f>
        <v>3040</v>
      </c>
      <c r="Z189">
        <v>3040</v>
      </c>
    </row>
    <row r="190" spans="1:27" x14ac:dyDescent="0.2">
      <c r="A190" s="2" t="s">
        <v>1250</v>
      </c>
      <c r="B190" s="284">
        <v>250</v>
      </c>
      <c r="C190" s="197">
        <v>43.1</v>
      </c>
      <c r="D190" s="133">
        <v>41.666666666666003</v>
      </c>
      <c r="E190" s="284">
        <f t="shared" si="7"/>
        <v>6.0000000000000959</v>
      </c>
      <c r="F190" s="284">
        <v>9</v>
      </c>
      <c r="G190" s="284"/>
      <c r="T190" s="77" t="s">
        <v>2477</v>
      </c>
      <c r="U190" s="42">
        <v>1648</v>
      </c>
      <c r="V190" s="42">
        <v>1907</v>
      </c>
      <c r="W190" s="333">
        <v>571</v>
      </c>
      <c r="X190" s="333">
        <v>561</v>
      </c>
      <c r="Y190" s="341">
        <f>SUM(V190:X190)</f>
        <v>3039</v>
      </c>
      <c r="Z190">
        <v>3039</v>
      </c>
    </row>
    <row r="191" spans="1:27" x14ac:dyDescent="0.2">
      <c r="A191" s="2" t="s">
        <v>2035</v>
      </c>
      <c r="B191" s="284">
        <v>249</v>
      </c>
      <c r="C191" s="197">
        <v>42</v>
      </c>
      <c r="D191" s="133">
        <v>31.125</v>
      </c>
      <c r="E191" s="284">
        <f t="shared" si="7"/>
        <v>8</v>
      </c>
      <c r="F191" s="284">
        <v>36</v>
      </c>
      <c r="G191" s="284"/>
      <c r="T191" s="77" t="s">
        <v>2457</v>
      </c>
      <c r="U191" s="42">
        <v>2824</v>
      </c>
      <c r="V191" s="42">
        <v>2824</v>
      </c>
      <c r="W191" s="324"/>
      <c r="X191" s="324"/>
      <c r="Y191" s="341">
        <f>SUM(V191:X191)</f>
        <v>2824</v>
      </c>
      <c r="Z191">
        <v>2824</v>
      </c>
    </row>
    <row r="192" spans="1:27" x14ac:dyDescent="0.2">
      <c r="A192" s="2" t="s">
        <v>1575</v>
      </c>
      <c r="B192" s="284">
        <v>247</v>
      </c>
      <c r="C192" s="197">
        <v>76.099999999999994</v>
      </c>
      <c r="D192" s="133">
        <v>27.444444444443999</v>
      </c>
      <c r="E192" s="284">
        <f t="shared" si="7"/>
        <v>9.0000000000001457</v>
      </c>
      <c r="F192" s="284"/>
      <c r="G192" s="284"/>
      <c r="T192" s="332" t="s">
        <v>1517</v>
      </c>
      <c r="U192" s="42"/>
      <c r="V192" s="42"/>
      <c r="W192" s="42">
        <v>2613</v>
      </c>
      <c r="X192" s="42"/>
      <c r="Y192" s="341">
        <f>SUM(W192:X192)</f>
        <v>2613</v>
      </c>
      <c r="Z192">
        <v>2613</v>
      </c>
    </row>
    <row r="193" spans="1:27" x14ac:dyDescent="0.2">
      <c r="A193" s="2" t="s">
        <v>1902</v>
      </c>
      <c r="B193" s="284">
        <v>242</v>
      </c>
      <c r="C193" s="197">
        <v>51</v>
      </c>
      <c r="D193" s="133">
        <v>10.083333333333</v>
      </c>
      <c r="E193" s="284">
        <f t="shared" si="7"/>
        <v>24.000000000000792</v>
      </c>
      <c r="F193" s="284">
        <v>14</v>
      </c>
      <c r="G193" s="284"/>
      <c r="T193" s="336" t="s">
        <v>1491</v>
      </c>
      <c r="U193" s="42"/>
      <c r="V193" s="42">
        <v>883</v>
      </c>
      <c r="W193" s="42">
        <v>1360</v>
      </c>
      <c r="X193" s="42">
        <v>246</v>
      </c>
      <c r="Y193" s="341">
        <f>SUM(V193:X193)</f>
        <v>2489</v>
      </c>
      <c r="Z193">
        <v>2489</v>
      </c>
    </row>
    <row r="194" spans="1:27" x14ac:dyDescent="0.2">
      <c r="A194" s="2" t="s">
        <v>1554</v>
      </c>
      <c r="B194" s="284">
        <v>240</v>
      </c>
      <c r="C194" s="197">
        <v>51</v>
      </c>
      <c r="D194" s="133">
        <v>18.461538461538002</v>
      </c>
      <c r="E194" s="284">
        <f t="shared" si="7"/>
        <v>13.000000000000323</v>
      </c>
      <c r="F194" s="284">
        <v>28</v>
      </c>
      <c r="G194" s="284">
        <v>1</v>
      </c>
      <c r="T194" s="336" t="s">
        <v>1486</v>
      </c>
      <c r="U194" s="42"/>
      <c r="V194" s="42">
        <v>56</v>
      </c>
      <c r="W194" s="42">
        <v>2379</v>
      </c>
      <c r="X194" s="42"/>
      <c r="Y194" s="341">
        <f>SUM(V194:X194)</f>
        <v>2435</v>
      </c>
      <c r="Z194">
        <v>2435</v>
      </c>
    </row>
    <row r="195" spans="1:27" x14ac:dyDescent="0.2">
      <c r="A195" s="312" t="s">
        <v>1258</v>
      </c>
      <c r="B195" s="312">
        <v>233</v>
      </c>
      <c r="C195" s="312">
        <v>42</v>
      </c>
      <c r="D195" s="314">
        <v>46.6</v>
      </c>
      <c r="E195" s="313">
        <v>5</v>
      </c>
      <c r="F195" s="312">
        <v>26</v>
      </c>
      <c r="G195" s="312">
        <v>3</v>
      </c>
      <c r="H195" s="312">
        <v>2</v>
      </c>
      <c r="T195" s="77" t="s">
        <v>2461</v>
      </c>
      <c r="U195" s="42">
        <v>2375</v>
      </c>
      <c r="V195" s="42">
        <v>2375</v>
      </c>
      <c r="W195" s="324"/>
      <c r="X195" s="324"/>
      <c r="Y195" s="341">
        <f>SUM(V195:X195)</f>
        <v>2375</v>
      </c>
      <c r="Z195">
        <v>2375</v>
      </c>
    </row>
    <row r="196" spans="1:27" x14ac:dyDescent="0.2">
      <c r="A196" s="2" t="s">
        <v>2003</v>
      </c>
      <c r="B196" s="284">
        <v>230</v>
      </c>
      <c r="C196" s="197">
        <v>66</v>
      </c>
      <c r="D196" s="133">
        <v>25.555555555554999</v>
      </c>
      <c r="E196" s="284">
        <f t="shared" ref="E196:E204" si="8">B196/D196</f>
        <v>9.0000000000001954</v>
      </c>
      <c r="F196" s="284">
        <v>21</v>
      </c>
      <c r="G196" s="284">
        <v>11</v>
      </c>
      <c r="T196" s="77" t="s">
        <v>2464</v>
      </c>
      <c r="U196" s="42">
        <v>2271</v>
      </c>
      <c r="V196" s="42">
        <v>2314</v>
      </c>
      <c r="W196" s="333">
        <v>53</v>
      </c>
      <c r="X196" s="333"/>
      <c r="Y196" s="341">
        <f>SUM(V196:X196)</f>
        <v>2367</v>
      </c>
      <c r="Z196">
        <v>2367</v>
      </c>
    </row>
    <row r="197" spans="1:27" x14ac:dyDescent="0.2">
      <c r="A197" s="2" t="s">
        <v>1960</v>
      </c>
      <c r="B197" s="284">
        <v>224</v>
      </c>
      <c r="C197" s="197">
        <v>43.1</v>
      </c>
      <c r="D197" s="133">
        <v>16</v>
      </c>
      <c r="E197" s="284">
        <f t="shared" si="8"/>
        <v>14</v>
      </c>
      <c r="F197" s="284">
        <v>8</v>
      </c>
      <c r="G197" s="284"/>
      <c r="T197" s="77" t="s">
        <v>2462</v>
      </c>
      <c r="U197" s="42">
        <v>2346</v>
      </c>
      <c r="V197" s="42">
        <v>2346</v>
      </c>
      <c r="W197" s="324"/>
      <c r="X197" s="324"/>
      <c r="Y197" s="341">
        <f>SUM(V197:X197)</f>
        <v>2346</v>
      </c>
      <c r="Z197">
        <v>2346</v>
      </c>
    </row>
    <row r="198" spans="1:27" s="284" customFormat="1" x14ac:dyDescent="0.2">
      <c r="A198" s="2" t="s">
        <v>1536</v>
      </c>
      <c r="B198" s="284">
        <v>221</v>
      </c>
      <c r="C198" s="197">
        <v>35</v>
      </c>
      <c r="D198" s="133">
        <v>10.045454545454</v>
      </c>
      <c r="E198" s="284">
        <f t="shared" si="8"/>
        <v>22.000000000001194</v>
      </c>
      <c r="F198" s="284">
        <v>9</v>
      </c>
      <c r="G198" s="284">
        <v>2</v>
      </c>
      <c r="H198"/>
      <c r="T198" s="332" t="s">
        <v>1240</v>
      </c>
      <c r="U198" s="42">
        <v>117</v>
      </c>
      <c r="V198" s="42">
        <v>112</v>
      </c>
      <c r="W198" s="42">
        <v>2338</v>
      </c>
      <c r="X198" s="42"/>
      <c r="Y198" s="341">
        <f>SUM(W198:X198)</f>
        <v>2338</v>
      </c>
      <c r="Z198">
        <v>2338</v>
      </c>
      <c r="AA198"/>
    </row>
    <row r="199" spans="1:27" x14ac:dyDescent="0.2">
      <c r="A199" s="2" t="s">
        <v>1578</v>
      </c>
      <c r="B199" s="284">
        <v>215</v>
      </c>
      <c r="C199" s="197">
        <v>82</v>
      </c>
      <c r="D199" s="133">
        <v>19.545454545454</v>
      </c>
      <c r="E199" s="284">
        <f t="shared" si="8"/>
        <v>11.000000000000307</v>
      </c>
      <c r="F199" s="284">
        <v>1</v>
      </c>
      <c r="G199" s="284">
        <v>1</v>
      </c>
      <c r="T199" s="336" t="s">
        <v>1518</v>
      </c>
      <c r="U199" s="42"/>
      <c r="V199" s="42">
        <v>305</v>
      </c>
      <c r="W199" s="42">
        <v>2004</v>
      </c>
      <c r="X199" s="42"/>
      <c r="Y199" s="341">
        <f t="shared" ref="Y199:Y205" si="9">SUM(V199:X199)</f>
        <v>2309</v>
      </c>
      <c r="Z199">
        <v>2309</v>
      </c>
    </row>
    <row r="200" spans="1:27" s="284" customFormat="1" x14ac:dyDescent="0.2">
      <c r="A200" s="2" t="s">
        <v>1589</v>
      </c>
      <c r="B200" s="284">
        <v>213</v>
      </c>
      <c r="C200" s="197">
        <v>53</v>
      </c>
      <c r="D200" s="133">
        <v>17.75</v>
      </c>
      <c r="E200" s="284">
        <f t="shared" si="8"/>
        <v>12</v>
      </c>
      <c r="G200" s="284">
        <v>1</v>
      </c>
      <c r="H200"/>
      <c r="T200" s="77" t="s">
        <v>2463</v>
      </c>
      <c r="U200" s="42">
        <v>2299</v>
      </c>
      <c r="V200" s="42">
        <v>2299</v>
      </c>
      <c r="W200" s="324"/>
      <c r="X200" s="324"/>
      <c r="Y200" s="341">
        <f t="shared" si="9"/>
        <v>2299</v>
      </c>
      <c r="Z200">
        <v>2299</v>
      </c>
      <c r="AA200"/>
    </row>
    <row r="201" spans="1:27" x14ac:dyDescent="0.2">
      <c r="A201" s="2" t="s">
        <v>2034</v>
      </c>
      <c r="B201" s="284">
        <v>213</v>
      </c>
      <c r="C201" s="197">
        <v>120</v>
      </c>
      <c r="D201" s="133">
        <v>35.5</v>
      </c>
      <c r="E201" s="284">
        <f t="shared" si="8"/>
        <v>6</v>
      </c>
      <c r="F201" s="284">
        <v>34</v>
      </c>
      <c r="G201" s="284"/>
      <c r="T201" s="77" t="s">
        <v>2470</v>
      </c>
      <c r="U201" s="42">
        <v>2046</v>
      </c>
      <c r="V201" s="42">
        <v>2081</v>
      </c>
      <c r="W201" s="333">
        <v>65</v>
      </c>
      <c r="X201" s="333">
        <v>64</v>
      </c>
      <c r="Y201" s="341">
        <f t="shared" si="9"/>
        <v>2210</v>
      </c>
      <c r="Z201" s="284">
        <v>2210</v>
      </c>
      <c r="AA201" s="284"/>
    </row>
    <row r="202" spans="1:27" x14ac:dyDescent="0.2">
      <c r="A202" s="2" t="s">
        <v>1774</v>
      </c>
      <c r="B202" s="284">
        <v>206</v>
      </c>
      <c r="C202" s="197">
        <v>142</v>
      </c>
      <c r="D202" s="133">
        <v>34.333333333333002</v>
      </c>
      <c r="E202" s="284">
        <f t="shared" si="8"/>
        <v>6.0000000000000577</v>
      </c>
      <c r="F202" s="284">
        <v>28</v>
      </c>
      <c r="G202" s="284">
        <v>1</v>
      </c>
      <c r="T202" s="77" t="s">
        <v>2465</v>
      </c>
      <c r="U202" s="42">
        <v>2207</v>
      </c>
      <c r="V202" s="42">
        <v>2207</v>
      </c>
      <c r="W202" s="324"/>
      <c r="X202" s="324"/>
      <c r="Y202" s="341">
        <f t="shared" si="9"/>
        <v>2207</v>
      </c>
      <c r="Z202">
        <v>2207</v>
      </c>
    </row>
    <row r="203" spans="1:27" x14ac:dyDescent="0.2">
      <c r="A203" s="2" t="s">
        <v>2052</v>
      </c>
      <c r="B203" s="284">
        <v>204</v>
      </c>
      <c r="C203" s="197">
        <v>39</v>
      </c>
      <c r="D203" s="133">
        <v>34</v>
      </c>
      <c r="E203" s="284">
        <f t="shared" si="8"/>
        <v>6</v>
      </c>
      <c r="F203" s="284"/>
      <c r="G203" s="284"/>
      <c r="T203" s="77" t="s">
        <v>2466</v>
      </c>
      <c r="U203" s="42">
        <v>2172</v>
      </c>
      <c r="V203" s="42">
        <v>2172</v>
      </c>
      <c r="W203" s="324"/>
      <c r="X203" s="324"/>
      <c r="Y203" s="341">
        <f t="shared" si="9"/>
        <v>2172</v>
      </c>
      <c r="Z203" s="284">
        <v>2172</v>
      </c>
      <c r="AA203" s="284"/>
    </row>
    <row r="204" spans="1:27" x14ac:dyDescent="0.2">
      <c r="A204" s="2" t="s">
        <v>1511</v>
      </c>
      <c r="B204" s="284">
        <v>203</v>
      </c>
      <c r="C204" s="197">
        <v>40</v>
      </c>
      <c r="D204" s="133">
        <v>9.2272727272720001</v>
      </c>
      <c r="E204" s="284">
        <f t="shared" si="8"/>
        <v>22.000000000001734</v>
      </c>
      <c r="F204" s="284">
        <v>1</v>
      </c>
      <c r="G204" s="284">
        <v>1</v>
      </c>
      <c r="T204" s="336" t="s">
        <v>1484</v>
      </c>
      <c r="U204" s="42"/>
      <c r="V204" s="42">
        <v>12</v>
      </c>
      <c r="W204" s="42">
        <v>2154</v>
      </c>
      <c r="X204" s="42"/>
      <c r="Y204" s="341">
        <f t="shared" si="9"/>
        <v>2166</v>
      </c>
      <c r="Z204">
        <v>2166</v>
      </c>
    </row>
    <row r="205" spans="1:27" x14ac:dyDescent="0.2">
      <c r="A205" s="312" t="s">
        <v>2978</v>
      </c>
      <c r="B205" s="312">
        <v>196</v>
      </c>
      <c r="C205" s="312">
        <v>43</v>
      </c>
      <c r="D205" s="314">
        <v>32.666666666666664</v>
      </c>
      <c r="E205" s="313">
        <v>6</v>
      </c>
      <c r="F205" s="312">
        <v>26</v>
      </c>
      <c r="G205" s="312">
        <v>2</v>
      </c>
      <c r="H205" s="312">
        <v>2</v>
      </c>
      <c r="T205" s="77" t="s">
        <v>2467</v>
      </c>
      <c r="U205" s="42">
        <v>2134</v>
      </c>
      <c r="V205" s="42">
        <v>2134</v>
      </c>
      <c r="W205" s="324"/>
      <c r="X205" s="324"/>
      <c r="Y205" s="341">
        <f t="shared" si="9"/>
        <v>2134</v>
      </c>
      <c r="Z205">
        <v>2134</v>
      </c>
    </row>
    <row r="206" spans="1:27" x14ac:dyDescent="0.2">
      <c r="A206" s="2" t="s">
        <v>2528</v>
      </c>
      <c r="B206" s="284">
        <v>194</v>
      </c>
      <c r="C206" s="197">
        <v>143</v>
      </c>
      <c r="D206" s="133">
        <v>64.666666666666003</v>
      </c>
      <c r="E206" s="284">
        <f t="shared" ref="E206:E219" si="10">B206/D206</f>
        <v>3.0000000000000306</v>
      </c>
      <c r="F206" s="284">
        <v>23</v>
      </c>
      <c r="G206" s="284">
        <v>8</v>
      </c>
      <c r="T206" s="332" t="s">
        <v>1474</v>
      </c>
      <c r="U206" s="42"/>
      <c r="V206" s="42"/>
      <c r="W206" s="42">
        <v>2087</v>
      </c>
      <c r="X206" s="42"/>
      <c r="Y206" s="341">
        <f>SUM(W206:X206)</f>
        <v>2087</v>
      </c>
      <c r="Z206">
        <v>2087</v>
      </c>
    </row>
    <row r="207" spans="1:27" x14ac:dyDescent="0.2">
      <c r="A207" s="2" t="s">
        <v>1241</v>
      </c>
      <c r="B207" s="284">
        <v>193</v>
      </c>
      <c r="C207" s="197">
        <v>25</v>
      </c>
      <c r="D207" s="133">
        <v>13.785714285714</v>
      </c>
      <c r="E207" s="284">
        <f t="shared" si="10"/>
        <v>14.00000000000029</v>
      </c>
      <c r="F207" s="284">
        <v>15</v>
      </c>
      <c r="G207" s="284">
        <v>2</v>
      </c>
      <c r="T207" s="336" t="s">
        <v>1571</v>
      </c>
      <c r="U207" s="42"/>
      <c r="V207" s="42">
        <v>312</v>
      </c>
      <c r="W207" s="42">
        <v>1716</v>
      </c>
      <c r="X207" s="42"/>
      <c r="Y207" s="341">
        <f>SUM(V207:X207)</f>
        <v>2028</v>
      </c>
      <c r="Z207">
        <v>2028</v>
      </c>
    </row>
    <row r="208" spans="1:27" x14ac:dyDescent="0.2">
      <c r="A208" s="2" t="s">
        <v>1569</v>
      </c>
      <c r="B208" s="284">
        <v>191</v>
      </c>
      <c r="C208" s="197">
        <v>100</v>
      </c>
      <c r="D208" s="133">
        <v>21.222222222222001</v>
      </c>
      <c r="E208" s="284">
        <f t="shared" si="10"/>
        <v>9.0000000000000941</v>
      </c>
      <c r="F208" s="284">
        <v>22</v>
      </c>
      <c r="G208" s="284"/>
      <c r="T208" s="77" t="s">
        <v>2468</v>
      </c>
      <c r="U208" s="42">
        <v>2008</v>
      </c>
      <c r="V208" s="42">
        <v>2008</v>
      </c>
      <c r="W208" s="324"/>
      <c r="X208" s="324"/>
      <c r="Y208" s="341">
        <f>SUM(V208:X208)</f>
        <v>2008</v>
      </c>
      <c r="Z208">
        <v>2008</v>
      </c>
    </row>
    <row r="209" spans="1:27" x14ac:dyDescent="0.2">
      <c r="A209" s="2" t="s">
        <v>2015</v>
      </c>
      <c r="B209" s="284">
        <v>186</v>
      </c>
      <c r="C209" s="197">
        <v>66</v>
      </c>
      <c r="D209" s="133">
        <v>20.666666666666</v>
      </c>
      <c r="E209" s="284">
        <f t="shared" si="10"/>
        <v>9.0000000000002895</v>
      </c>
      <c r="F209" s="284">
        <v>13</v>
      </c>
      <c r="G209" s="284">
        <v>2</v>
      </c>
      <c r="T209" s="77" t="s">
        <v>2469</v>
      </c>
      <c r="U209" s="42">
        <v>2003</v>
      </c>
      <c r="V209" s="42">
        <v>2003</v>
      </c>
      <c r="W209" s="324"/>
      <c r="X209" s="324"/>
      <c r="Y209" s="341">
        <f>SUM(V209:X209)</f>
        <v>2003</v>
      </c>
      <c r="Z209">
        <v>2003</v>
      </c>
    </row>
    <row r="210" spans="1:27" x14ac:dyDescent="0.2">
      <c r="A210" s="2" t="s">
        <v>2007</v>
      </c>
      <c r="B210" s="284">
        <v>183</v>
      </c>
      <c r="C210" s="197">
        <v>34</v>
      </c>
      <c r="D210" s="133">
        <v>14.076923076923</v>
      </c>
      <c r="E210" s="284">
        <f t="shared" si="10"/>
        <v>13.000000000000071</v>
      </c>
      <c r="F210" s="284">
        <v>24</v>
      </c>
      <c r="G210" s="284">
        <v>3</v>
      </c>
      <c r="T210" s="336" t="s">
        <v>1787</v>
      </c>
      <c r="U210" s="42"/>
      <c r="V210" s="42">
        <v>103</v>
      </c>
      <c r="W210" s="42">
        <v>1608</v>
      </c>
      <c r="X210" s="42">
        <v>272</v>
      </c>
      <c r="Y210" s="341">
        <f t="shared" ref="Y210:Y216" si="11">SUM(V210:X210)</f>
        <v>1983</v>
      </c>
      <c r="Z210">
        <v>1983</v>
      </c>
    </row>
    <row r="211" spans="1:27" x14ac:dyDescent="0.2">
      <c r="A211" s="2" t="s">
        <v>1582</v>
      </c>
      <c r="B211" s="284">
        <v>180</v>
      </c>
      <c r="C211" s="197">
        <v>74</v>
      </c>
      <c r="D211" s="133">
        <v>25.714285714285001</v>
      </c>
      <c r="E211" s="284">
        <f t="shared" si="10"/>
        <v>7.0000000000001945</v>
      </c>
      <c r="F211" s="284">
        <v>22</v>
      </c>
      <c r="G211" s="284">
        <v>6</v>
      </c>
      <c r="T211" s="77" t="s">
        <v>2471</v>
      </c>
      <c r="U211" s="42">
        <v>1884</v>
      </c>
      <c r="V211" s="42">
        <v>1897</v>
      </c>
      <c r="W211" s="324"/>
      <c r="X211" s="324">
        <v>53</v>
      </c>
      <c r="Y211" s="341">
        <f t="shared" si="11"/>
        <v>1950</v>
      </c>
      <c r="Z211">
        <v>1950</v>
      </c>
    </row>
    <row r="212" spans="1:27" x14ac:dyDescent="0.2">
      <c r="A212" s="2" t="s">
        <v>1584</v>
      </c>
      <c r="B212" s="284">
        <v>179</v>
      </c>
      <c r="C212" s="197">
        <v>44.1</v>
      </c>
      <c r="D212" s="133">
        <v>35.799999999999997</v>
      </c>
      <c r="E212" s="284">
        <f t="shared" si="10"/>
        <v>5</v>
      </c>
      <c r="F212" s="284">
        <v>21</v>
      </c>
      <c r="G212" s="284">
        <v>5</v>
      </c>
      <c r="T212" s="77" t="s">
        <v>1579</v>
      </c>
      <c r="U212" s="42">
        <v>1926</v>
      </c>
      <c r="V212" s="42">
        <v>1926</v>
      </c>
      <c r="W212" s="42">
        <v>1118</v>
      </c>
      <c r="X212" s="324"/>
      <c r="Y212" s="341">
        <f t="shared" si="11"/>
        <v>3044</v>
      </c>
      <c r="Z212">
        <v>3044</v>
      </c>
    </row>
    <row r="213" spans="1:27" x14ac:dyDescent="0.2">
      <c r="A213" s="2" t="s">
        <v>1984</v>
      </c>
      <c r="B213" s="284">
        <v>177</v>
      </c>
      <c r="C213" s="197">
        <v>51</v>
      </c>
      <c r="D213" s="133">
        <v>19.666666666666</v>
      </c>
      <c r="E213" s="284">
        <f t="shared" si="10"/>
        <v>9.0000000000003055</v>
      </c>
      <c r="F213" s="284">
        <v>15</v>
      </c>
      <c r="G213" s="284"/>
      <c r="T213" s="77" t="s">
        <v>2521</v>
      </c>
      <c r="U213" s="42">
        <v>1405</v>
      </c>
      <c r="V213" s="42">
        <v>1405</v>
      </c>
      <c r="W213" s="333">
        <v>265</v>
      </c>
      <c r="X213" s="333">
        <v>255</v>
      </c>
      <c r="Y213" s="341">
        <f t="shared" si="11"/>
        <v>1925</v>
      </c>
      <c r="Z213">
        <v>1925</v>
      </c>
    </row>
    <row r="214" spans="1:27" x14ac:dyDescent="0.2">
      <c r="A214" s="2" t="s">
        <v>1259</v>
      </c>
      <c r="B214" s="284">
        <v>175</v>
      </c>
      <c r="C214" s="197">
        <v>32</v>
      </c>
      <c r="D214" s="133">
        <v>14.583333333333</v>
      </c>
      <c r="E214" s="284">
        <f t="shared" si="10"/>
        <v>12.000000000000274</v>
      </c>
      <c r="F214" s="284">
        <v>7</v>
      </c>
      <c r="G214" s="284">
        <v>2</v>
      </c>
      <c r="T214" s="77" t="s">
        <v>2472</v>
      </c>
      <c r="U214" s="42">
        <v>1861</v>
      </c>
      <c r="V214" s="42">
        <v>1861</v>
      </c>
      <c r="W214" s="324"/>
      <c r="X214" s="324"/>
      <c r="Y214" s="341">
        <f t="shared" si="11"/>
        <v>1861</v>
      </c>
      <c r="Z214">
        <v>1861</v>
      </c>
    </row>
    <row r="215" spans="1:27" x14ac:dyDescent="0.2">
      <c r="A215" s="2" t="s">
        <v>1979</v>
      </c>
      <c r="B215" s="284">
        <v>173</v>
      </c>
      <c r="C215" s="197">
        <v>42</v>
      </c>
      <c r="D215" s="133">
        <v>11.533333333332999</v>
      </c>
      <c r="E215" s="284">
        <f t="shared" si="10"/>
        <v>15.000000000000435</v>
      </c>
      <c r="F215" s="284">
        <v>24</v>
      </c>
      <c r="G215" s="284">
        <v>1</v>
      </c>
      <c r="T215" s="77" t="s">
        <v>2473</v>
      </c>
      <c r="U215" s="42">
        <v>1854</v>
      </c>
      <c r="V215" s="42">
        <v>1854</v>
      </c>
      <c r="W215" s="324"/>
      <c r="X215" s="324"/>
      <c r="Y215" s="341">
        <f t="shared" si="11"/>
        <v>1854</v>
      </c>
      <c r="Z215">
        <v>1854</v>
      </c>
    </row>
    <row r="216" spans="1:27" x14ac:dyDescent="0.2">
      <c r="A216" s="2" t="s">
        <v>2057</v>
      </c>
      <c r="B216" s="284">
        <v>169</v>
      </c>
      <c r="C216" s="197">
        <v>76</v>
      </c>
      <c r="D216" s="133">
        <v>21.125</v>
      </c>
      <c r="E216" s="284">
        <f t="shared" si="10"/>
        <v>8</v>
      </c>
      <c r="F216" s="284">
        <v>24</v>
      </c>
      <c r="G216" s="284">
        <v>1</v>
      </c>
      <c r="T216" s="77" t="s">
        <v>2474</v>
      </c>
      <c r="U216" s="42">
        <v>1842</v>
      </c>
      <c r="V216" s="42">
        <v>1842</v>
      </c>
      <c r="W216" s="324"/>
      <c r="X216" s="324"/>
      <c r="Y216" s="341">
        <f t="shared" si="11"/>
        <v>1842</v>
      </c>
      <c r="Z216">
        <v>1842</v>
      </c>
    </row>
    <row r="217" spans="1:27" x14ac:dyDescent="0.2">
      <c r="A217" s="2" t="s">
        <v>1776</v>
      </c>
      <c r="B217" s="284">
        <v>168</v>
      </c>
      <c r="C217" s="197">
        <v>34</v>
      </c>
      <c r="D217" s="133">
        <v>11.2</v>
      </c>
      <c r="E217" s="284">
        <f t="shared" si="10"/>
        <v>15.000000000000002</v>
      </c>
      <c r="F217" s="284">
        <v>19</v>
      </c>
      <c r="G217" s="284"/>
      <c r="T217" s="332" t="s">
        <v>1504</v>
      </c>
      <c r="U217" s="42"/>
      <c r="V217" s="42"/>
      <c r="W217" s="42">
        <v>1377</v>
      </c>
      <c r="X217" s="42">
        <v>426</v>
      </c>
      <c r="Y217" s="341">
        <f>SUM(W217:X217)</f>
        <v>1803</v>
      </c>
      <c r="Z217">
        <v>1803</v>
      </c>
    </row>
    <row r="218" spans="1:27" x14ac:dyDescent="0.2">
      <c r="A218" s="2" t="s">
        <v>1565</v>
      </c>
      <c r="B218" s="284">
        <v>168</v>
      </c>
      <c r="C218" s="197">
        <v>52</v>
      </c>
      <c r="D218" s="133">
        <v>16.8</v>
      </c>
      <c r="E218" s="284">
        <f t="shared" si="10"/>
        <v>10</v>
      </c>
      <c r="F218" s="284"/>
      <c r="G218" s="284"/>
      <c r="T218" s="77" t="s">
        <v>2494</v>
      </c>
      <c r="U218" s="42">
        <v>1223</v>
      </c>
      <c r="V218" s="42">
        <v>1361</v>
      </c>
      <c r="W218" s="333">
        <v>414</v>
      </c>
      <c r="X218" s="333">
        <v>17</v>
      </c>
      <c r="Y218" s="341">
        <f>SUM(V218:X218)</f>
        <v>1792</v>
      </c>
      <c r="Z218">
        <v>1792</v>
      </c>
    </row>
    <row r="219" spans="1:27" x14ac:dyDescent="0.2">
      <c r="A219" s="2" t="s">
        <v>1560</v>
      </c>
      <c r="B219" s="284">
        <v>166</v>
      </c>
      <c r="C219" s="197">
        <v>27.1</v>
      </c>
      <c r="D219" s="133">
        <v>5.7241379310339999</v>
      </c>
      <c r="E219" s="284">
        <f t="shared" si="10"/>
        <v>29.000000000002448</v>
      </c>
      <c r="F219" s="284">
        <v>12</v>
      </c>
      <c r="G219" s="284">
        <v>6</v>
      </c>
      <c r="T219" s="332" t="s">
        <v>1238</v>
      </c>
      <c r="U219" s="42"/>
      <c r="V219" s="42"/>
      <c r="W219" s="42">
        <v>1770</v>
      </c>
      <c r="X219" s="42"/>
      <c r="Y219" s="341">
        <f>SUM(W219:X219)</f>
        <v>1770</v>
      </c>
      <c r="Z219">
        <v>1770</v>
      </c>
    </row>
    <row r="220" spans="1:27" x14ac:dyDescent="0.2">
      <c r="A220" s="2" t="s">
        <v>1560</v>
      </c>
      <c r="B220" s="284">
        <v>73</v>
      </c>
      <c r="C220" s="197"/>
      <c r="D220" s="133">
        <v>8.23</v>
      </c>
      <c r="E220" s="284">
        <v>9</v>
      </c>
      <c r="F220" s="284"/>
      <c r="G220" s="284"/>
      <c r="H220" s="284"/>
      <c r="T220" s="336" t="s">
        <v>1549</v>
      </c>
      <c r="U220" s="42"/>
      <c r="V220" s="42">
        <v>262</v>
      </c>
      <c r="W220" s="42">
        <v>1375</v>
      </c>
      <c r="X220" s="42">
        <v>108</v>
      </c>
      <c r="Y220" s="341">
        <f>SUM(V220:X220)</f>
        <v>1745</v>
      </c>
      <c r="Z220">
        <v>1745</v>
      </c>
    </row>
    <row r="221" spans="1:27" x14ac:dyDescent="0.2">
      <c r="A221" s="312" t="s">
        <v>1560</v>
      </c>
      <c r="B221" s="312">
        <f>SUM(B219:B220)</f>
        <v>239</v>
      </c>
      <c r="C221" s="312">
        <v>27.1</v>
      </c>
      <c r="D221" s="312">
        <f>B221/E221</f>
        <v>6.2894736842101215</v>
      </c>
      <c r="E221" s="312">
        <f>SUM(E219:E220)</f>
        <v>38.000000000002444</v>
      </c>
      <c r="F221" s="312">
        <v>12</v>
      </c>
      <c r="G221" s="312">
        <v>6</v>
      </c>
      <c r="H221" s="312">
        <v>2</v>
      </c>
      <c r="T221" s="332" t="s">
        <v>1481</v>
      </c>
      <c r="U221" s="42"/>
      <c r="V221" s="42"/>
      <c r="W221" s="42">
        <v>1689</v>
      </c>
      <c r="X221" s="42"/>
      <c r="Y221" s="341">
        <f>SUM(W221:X221)</f>
        <v>1689</v>
      </c>
      <c r="Z221">
        <v>1689</v>
      </c>
    </row>
    <row r="222" spans="1:27" x14ac:dyDescent="0.2">
      <c r="A222" s="2" t="s">
        <v>2053</v>
      </c>
      <c r="B222" s="284">
        <v>160</v>
      </c>
      <c r="C222" s="197">
        <v>49.1</v>
      </c>
      <c r="D222" s="133">
        <v>40</v>
      </c>
      <c r="E222" s="284">
        <f t="shared" ref="E222:E258" si="12">B222/D222</f>
        <v>4</v>
      </c>
      <c r="F222" s="284">
        <v>23</v>
      </c>
      <c r="G222" s="284">
        <v>3</v>
      </c>
      <c r="T222" s="336" t="s">
        <v>1713</v>
      </c>
      <c r="U222" s="42"/>
      <c r="V222" s="42">
        <v>525</v>
      </c>
      <c r="W222" s="42">
        <v>1152</v>
      </c>
      <c r="X222" s="42"/>
      <c r="Y222" s="341">
        <f>SUM(V222:X222)</f>
        <v>1677</v>
      </c>
      <c r="Z222">
        <v>1677</v>
      </c>
    </row>
    <row r="223" spans="1:27" x14ac:dyDescent="0.2">
      <c r="A223" s="2" t="s">
        <v>2958</v>
      </c>
      <c r="B223" s="284">
        <v>158</v>
      </c>
      <c r="C223" s="197">
        <v>40</v>
      </c>
      <c r="D223" s="133">
        <v>15.8</v>
      </c>
      <c r="E223" s="284">
        <f t="shared" si="12"/>
        <v>10</v>
      </c>
      <c r="F223" s="284">
        <v>24</v>
      </c>
      <c r="G223" s="284">
        <v>1</v>
      </c>
      <c r="T223" s="77" t="s">
        <v>2475</v>
      </c>
      <c r="U223" s="42">
        <v>1674</v>
      </c>
      <c r="V223" s="42">
        <v>1674</v>
      </c>
      <c r="W223" s="324"/>
      <c r="X223" s="324"/>
      <c r="Y223" s="341">
        <f>SUM(V223:X223)</f>
        <v>1674</v>
      </c>
      <c r="Z223">
        <v>1674</v>
      </c>
    </row>
    <row r="224" spans="1:27" s="284" customFormat="1" x14ac:dyDescent="0.2">
      <c r="A224" s="2" t="s">
        <v>1978</v>
      </c>
      <c r="B224" s="284">
        <v>158</v>
      </c>
      <c r="C224" s="197">
        <v>24.1</v>
      </c>
      <c r="D224" s="133">
        <v>10.533333333332999</v>
      </c>
      <c r="E224" s="284">
        <f t="shared" si="12"/>
        <v>15.000000000000476</v>
      </c>
      <c r="F224" s="284">
        <v>15</v>
      </c>
      <c r="G224" s="284">
        <v>1</v>
      </c>
      <c r="H224"/>
      <c r="T224" s="332" t="s">
        <v>1475</v>
      </c>
      <c r="U224" s="42"/>
      <c r="V224" s="42"/>
      <c r="W224" s="42">
        <v>1587</v>
      </c>
      <c r="X224" s="42"/>
      <c r="Y224" s="341">
        <f>SUM(W224:X224)</f>
        <v>1587</v>
      </c>
      <c r="Z224">
        <v>1587</v>
      </c>
      <c r="AA224"/>
    </row>
    <row r="225" spans="1:27" x14ac:dyDescent="0.2">
      <c r="A225" s="2" t="s">
        <v>1556</v>
      </c>
      <c r="B225" s="284">
        <v>158</v>
      </c>
      <c r="C225" s="197">
        <v>42.1</v>
      </c>
      <c r="D225" s="133">
        <v>13.166666666666</v>
      </c>
      <c r="E225" s="284">
        <f t="shared" si="12"/>
        <v>12.000000000000608</v>
      </c>
      <c r="F225" s="284">
        <v>13</v>
      </c>
      <c r="G225" s="284">
        <v>2</v>
      </c>
      <c r="T225" s="77" t="s">
        <v>2478</v>
      </c>
      <c r="U225" s="42">
        <v>1550</v>
      </c>
      <c r="V225" s="42">
        <v>1550</v>
      </c>
      <c r="W225" s="324"/>
      <c r="X225" s="324"/>
      <c r="Y225" s="341">
        <f>SUM(V225:X225)</f>
        <v>1550</v>
      </c>
      <c r="Z225">
        <v>1550</v>
      </c>
    </row>
    <row r="226" spans="1:27" x14ac:dyDescent="0.2">
      <c r="A226" s="2" t="s">
        <v>1947</v>
      </c>
      <c r="B226" s="284">
        <v>157</v>
      </c>
      <c r="C226" s="197">
        <v>30</v>
      </c>
      <c r="D226" s="133">
        <v>17.444444444443999</v>
      </c>
      <c r="E226" s="284">
        <f t="shared" si="12"/>
        <v>9.0000000000002292</v>
      </c>
      <c r="F226" s="284">
        <v>14</v>
      </c>
      <c r="G226" s="284"/>
      <c r="T226" s="77" t="s">
        <v>2480</v>
      </c>
      <c r="U226" s="42">
        <v>1549</v>
      </c>
      <c r="V226" s="42">
        <v>1549</v>
      </c>
      <c r="W226" s="324"/>
      <c r="X226" s="324"/>
      <c r="Y226" s="341">
        <f>SUM(V226:X226)</f>
        <v>1549</v>
      </c>
      <c r="Z226">
        <v>1549</v>
      </c>
    </row>
    <row r="227" spans="1:27" s="284" customFormat="1" x14ac:dyDescent="0.2">
      <c r="A227" s="2" t="s">
        <v>2060</v>
      </c>
      <c r="B227" s="284">
        <v>155</v>
      </c>
      <c r="C227" s="197">
        <v>70</v>
      </c>
      <c r="D227" s="133">
        <v>19.375</v>
      </c>
      <c r="E227" s="284">
        <f t="shared" si="12"/>
        <v>8</v>
      </c>
      <c r="F227" s="284">
        <v>20</v>
      </c>
      <c r="G227" s="284">
        <v>2</v>
      </c>
      <c r="H227"/>
      <c r="T227" s="77" t="s">
        <v>2479</v>
      </c>
      <c r="U227" s="42">
        <v>1541</v>
      </c>
      <c r="V227" s="42">
        <v>1541</v>
      </c>
      <c r="W227" s="324"/>
      <c r="X227" s="324"/>
      <c r="Y227" s="341">
        <f>SUM(V227:X227)</f>
        <v>1541</v>
      </c>
      <c r="Z227" s="284">
        <v>1541</v>
      </c>
    </row>
    <row r="228" spans="1:27" x14ac:dyDescent="0.2">
      <c r="A228" s="2" t="s">
        <v>1547</v>
      </c>
      <c r="B228" s="284">
        <v>151</v>
      </c>
      <c r="C228" s="197">
        <v>49</v>
      </c>
      <c r="D228" s="133">
        <v>10.785714285714</v>
      </c>
      <c r="E228" s="284">
        <f t="shared" si="12"/>
        <v>14.000000000000369</v>
      </c>
      <c r="F228" s="284"/>
      <c r="G228" s="284"/>
      <c r="T228" s="337" t="s">
        <v>621</v>
      </c>
      <c r="U228" s="42"/>
      <c r="V228" s="42"/>
      <c r="W228" s="324">
        <v>724</v>
      </c>
      <c r="X228" s="324">
        <v>808</v>
      </c>
      <c r="Y228" s="341">
        <f>SUM(V228:X228)</f>
        <v>1532</v>
      </c>
      <c r="Z228">
        <v>1532</v>
      </c>
    </row>
    <row r="229" spans="1:27" x14ac:dyDescent="0.2">
      <c r="A229" s="2" t="s">
        <v>1236</v>
      </c>
      <c r="B229" s="284">
        <v>151</v>
      </c>
      <c r="C229" s="197">
        <v>82</v>
      </c>
      <c r="D229" s="133">
        <v>50.333333333333002</v>
      </c>
      <c r="E229" s="284">
        <f t="shared" si="12"/>
        <v>3.00000000000002</v>
      </c>
      <c r="F229" s="284">
        <v>4</v>
      </c>
      <c r="G229" s="284"/>
      <c r="T229" s="77" t="s">
        <v>2501</v>
      </c>
      <c r="U229" s="42">
        <v>1531</v>
      </c>
      <c r="V229" s="42">
        <v>1531</v>
      </c>
      <c r="W229" s="324"/>
      <c r="X229" s="324"/>
      <c r="Y229" s="341">
        <f>SUM(V229:X229)</f>
        <v>1531</v>
      </c>
      <c r="Z229">
        <v>1531</v>
      </c>
    </row>
    <row r="230" spans="1:27" x14ac:dyDescent="0.2">
      <c r="A230" s="2" t="s">
        <v>1669</v>
      </c>
      <c r="B230" s="284">
        <v>151</v>
      </c>
      <c r="C230" s="197">
        <v>34</v>
      </c>
      <c r="D230" s="133">
        <v>16.777777777777001</v>
      </c>
      <c r="E230" s="284">
        <f t="shared" si="12"/>
        <v>9.0000000000004174</v>
      </c>
      <c r="F230" s="284">
        <v>9</v>
      </c>
      <c r="G230" s="284"/>
      <c r="T230" s="332" t="s">
        <v>1478</v>
      </c>
      <c r="U230" s="42"/>
      <c r="V230" s="42"/>
      <c r="W230" s="42">
        <v>1517</v>
      </c>
      <c r="X230" s="42"/>
      <c r="Y230" s="341">
        <f>SUM(W230:X230)</f>
        <v>1517</v>
      </c>
      <c r="Z230" s="284">
        <v>1517</v>
      </c>
      <c r="AA230" s="284"/>
    </row>
    <row r="231" spans="1:27" x14ac:dyDescent="0.2">
      <c r="A231" s="2" t="s">
        <v>1751</v>
      </c>
      <c r="B231" s="284">
        <v>149</v>
      </c>
      <c r="C231" s="197">
        <v>33</v>
      </c>
      <c r="D231" s="133">
        <v>12.416666666666</v>
      </c>
      <c r="E231" s="284">
        <f t="shared" si="12"/>
        <v>12.000000000000645</v>
      </c>
      <c r="F231" s="284">
        <v>18</v>
      </c>
      <c r="G231" s="284">
        <v>1</v>
      </c>
      <c r="T231" s="336" t="s">
        <v>1624</v>
      </c>
      <c r="U231" s="42"/>
      <c r="V231" s="42">
        <v>163</v>
      </c>
      <c r="W231" s="42">
        <v>1328</v>
      </c>
      <c r="X231" s="42"/>
      <c r="Y231" s="341">
        <f>SUM(V231:X231)</f>
        <v>1491</v>
      </c>
      <c r="Z231">
        <v>1491</v>
      </c>
    </row>
    <row r="232" spans="1:27" x14ac:dyDescent="0.2">
      <c r="A232" s="2" t="s">
        <v>1514</v>
      </c>
      <c r="B232" s="284">
        <v>146</v>
      </c>
      <c r="C232" s="197">
        <v>18</v>
      </c>
      <c r="D232" s="133">
        <v>5.84</v>
      </c>
      <c r="E232" s="284">
        <f t="shared" si="12"/>
        <v>25</v>
      </c>
      <c r="F232" s="284">
        <v>6</v>
      </c>
      <c r="G232" s="284"/>
      <c r="T232" s="336" t="s">
        <v>1468</v>
      </c>
      <c r="U232" s="42"/>
      <c r="V232" s="42">
        <v>242</v>
      </c>
      <c r="W232" s="42">
        <v>1249</v>
      </c>
      <c r="X232" s="42"/>
      <c r="Y232" s="341">
        <f>SUM(V232:X232)</f>
        <v>1491</v>
      </c>
      <c r="Z232">
        <v>1491</v>
      </c>
    </row>
    <row r="233" spans="1:27" x14ac:dyDescent="0.2">
      <c r="A233" s="2" t="s">
        <v>1615</v>
      </c>
      <c r="B233" s="284">
        <v>145</v>
      </c>
      <c r="C233" s="197">
        <v>100</v>
      </c>
      <c r="D233" s="133">
        <v>24.166666666666</v>
      </c>
      <c r="E233" s="284">
        <f t="shared" si="12"/>
        <v>6.0000000000001652</v>
      </c>
      <c r="F233" s="284"/>
      <c r="G233" s="284"/>
      <c r="T233" s="338" t="s">
        <v>1480</v>
      </c>
      <c r="U233" s="42"/>
      <c r="V233" s="42"/>
      <c r="W233" s="42">
        <v>1483</v>
      </c>
      <c r="X233" s="42"/>
      <c r="Y233" s="341">
        <f>SUM(W233:X233)</f>
        <v>1483</v>
      </c>
      <c r="Z233">
        <v>1483</v>
      </c>
    </row>
    <row r="234" spans="1:27" x14ac:dyDescent="0.2">
      <c r="A234" s="2" t="s">
        <v>1542</v>
      </c>
      <c r="B234" s="284">
        <v>145</v>
      </c>
      <c r="C234" s="197">
        <v>30</v>
      </c>
      <c r="D234" s="133">
        <v>8.0555555555549994</v>
      </c>
      <c r="E234" s="284">
        <f t="shared" si="12"/>
        <v>18.000000000001243</v>
      </c>
      <c r="F234" s="284">
        <v>18</v>
      </c>
      <c r="G234" s="284">
        <v>1</v>
      </c>
      <c r="T234" s="77" t="s">
        <v>2481</v>
      </c>
      <c r="U234" s="42">
        <v>1469</v>
      </c>
      <c r="V234" s="42">
        <v>1469</v>
      </c>
      <c r="W234" s="324"/>
      <c r="X234" s="324"/>
      <c r="Y234" s="341">
        <f>SUM(V234:X234)</f>
        <v>1469</v>
      </c>
      <c r="Z234">
        <v>1469</v>
      </c>
    </row>
    <row r="235" spans="1:27" x14ac:dyDescent="0.2">
      <c r="A235" s="2" t="s">
        <v>1243</v>
      </c>
      <c r="B235" s="284">
        <v>144</v>
      </c>
      <c r="C235" s="197">
        <v>32.1</v>
      </c>
      <c r="D235" s="133">
        <v>20.571428571428001</v>
      </c>
      <c r="E235" s="284">
        <f t="shared" si="12"/>
        <v>7.0000000000001945</v>
      </c>
      <c r="F235" s="284">
        <v>20</v>
      </c>
      <c r="G235" s="284">
        <v>1</v>
      </c>
      <c r="T235" s="77" t="s">
        <v>2482</v>
      </c>
      <c r="U235" s="42">
        <v>1457</v>
      </c>
      <c r="V235" s="42">
        <v>1457</v>
      </c>
      <c r="W235" s="324"/>
      <c r="X235" s="324"/>
      <c r="Y235" s="341">
        <f>SUM(V235:X235)</f>
        <v>1457</v>
      </c>
      <c r="Z235">
        <v>1457</v>
      </c>
    </row>
    <row r="236" spans="1:27" x14ac:dyDescent="0.2">
      <c r="A236" s="2" t="s">
        <v>1546</v>
      </c>
      <c r="B236" s="284">
        <v>143</v>
      </c>
      <c r="C236" s="197">
        <v>47</v>
      </c>
      <c r="D236" s="133">
        <v>9.5333333333329993</v>
      </c>
      <c r="E236" s="284">
        <f t="shared" si="12"/>
        <v>15.000000000000526</v>
      </c>
      <c r="F236" s="284">
        <v>1</v>
      </c>
      <c r="G236" s="284"/>
      <c r="T236" s="332" t="s">
        <v>1469</v>
      </c>
      <c r="U236" s="42"/>
      <c r="V236" s="42"/>
      <c r="W236" s="42">
        <v>1448</v>
      </c>
      <c r="X236" s="42"/>
      <c r="Y236" s="341">
        <f>SUM(W236:X236)</f>
        <v>1448</v>
      </c>
      <c r="Z236">
        <v>1448</v>
      </c>
    </row>
    <row r="237" spans="1:27" x14ac:dyDescent="0.2">
      <c r="A237" s="2" t="s">
        <v>2046</v>
      </c>
      <c r="B237" s="284">
        <v>141</v>
      </c>
      <c r="C237" s="197">
        <v>51</v>
      </c>
      <c r="D237" s="133">
        <v>11.75</v>
      </c>
      <c r="E237" s="284">
        <f t="shared" si="12"/>
        <v>12</v>
      </c>
      <c r="F237" s="284">
        <v>9</v>
      </c>
      <c r="G237" s="284"/>
      <c r="T237" s="77" t="s">
        <v>2483</v>
      </c>
      <c r="U237" s="42">
        <v>1447</v>
      </c>
      <c r="V237" s="42">
        <v>1447</v>
      </c>
      <c r="W237" s="324"/>
      <c r="X237" s="324"/>
      <c r="Y237" s="341">
        <f t="shared" ref="Y237:Y244" si="13">SUM(V237:X237)</f>
        <v>1447</v>
      </c>
      <c r="Z237">
        <v>1447</v>
      </c>
    </row>
    <row r="238" spans="1:27" x14ac:dyDescent="0.2">
      <c r="A238" s="2" t="s">
        <v>1588</v>
      </c>
      <c r="B238" s="284">
        <v>140</v>
      </c>
      <c r="C238" s="197">
        <v>43</v>
      </c>
      <c r="D238" s="133">
        <v>28</v>
      </c>
      <c r="E238" s="284">
        <f t="shared" si="12"/>
        <v>5</v>
      </c>
      <c r="F238" s="284">
        <v>14</v>
      </c>
      <c r="G238" s="284">
        <v>5</v>
      </c>
      <c r="T238" s="336" t="s">
        <v>1785</v>
      </c>
      <c r="U238" s="42"/>
      <c r="V238" s="42">
        <v>267</v>
      </c>
      <c r="W238" s="42">
        <v>1170</v>
      </c>
      <c r="X238" s="42"/>
      <c r="Y238" s="341">
        <f t="shared" si="13"/>
        <v>1437</v>
      </c>
      <c r="Z238">
        <v>1437</v>
      </c>
    </row>
    <row r="239" spans="1:27" x14ac:dyDescent="0.2">
      <c r="A239" s="2" t="s">
        <v>1704</v>
      </c>
      <c r="B239" s="284">
        <v>140</v>
      </c>
      <c r="C239" s="197">
        <v>34</v>
      </c>
      <c r="D239" s="133">
        <v>15.555555555554999</v>
      </c>
      <c r="E239" s="284">
        <f t="shared" si="12"/>
        <v>9.0000000000003215</v>
      </c>
      <c r="F239" s="284">
        <v>15</v>
      </c>
      <c r="G239" s="284">
        <v>1</v>
      </c>
      <c r="T239" s="77" t="s">
        <v>2484</v>
      </c>
      <c r="U239" s="42">
        <v>1412</v>
      </c>
      <c r="V239" s="42">
        <v>1412</v>
      </c>
      <c r="W239" s="324"/>
      <c r="X239" s="324"/>
      <c r="Y239" s="341">
        <f t="shared" si="13"/>
        <v>1412</v>
      </c>
      <c r="Z239">
        <v>1412</v>
      </c>
    </row>
    <row r="240" spans="1:27" x14ac:dyDescent="0.2">
      <c r="A240" s="2" t="s">
        <v>1907</v>
      </c>
      <c r="B240" s="284">
        <v>134</v>
      </c>
      <c r="C240" s="197">
        <v>21.1</v>
      </c>
      <c r="D240" s="133">
        <v>10.307692307691999</v>
      </c>
      <c r="E240" s="284">
        <f t="shared" si="12"/>
        <v>13.000000000000389</v>
      </c>
      <c r="F240" s="284">
        <v>13</v>
      </c>
      <c r="G240" s="284"/>
      <c r="T240" s="77" t="s">
        <v>2485</v>
      </c>
      <c r="U240" s="42">
        <v>1383</v>
      </c>
      <c r="V240" s="42">
        <v>1383</v>
      </c>
      <c r="W240" s="324"/>
      <c r="X240" s="324"/>
      <c r="Y240" s="341">
        <f t="shared" si="13"/>
        <v>1383</v>
      </c>
      <c r="Z240">
        <v>1383</v>
      </c>
    </row>
    <row r="241" spans="1:27" x14ac:dyDescent="0.2">
      <c r="A241" s="2" t="s">
        <v>1235</v>
      </c>
      <c r="B241" s="284">
        <v>133</v>
      </c>
      <c r="C241" s="197">
        <v>47</v>
      </c>
      <c r="D241" s="133">
        <v>26.6</v>
      </c>
      <c r="E241" s="284">
        <f t="shared" si="12"/>
        <v>5</v>
      </c>
      <c r="F241" s="284">
        <v>18</v>
      </c>
      <c r="G241" s="284">
        <v>4</v>
      </c>
      <c r="T241" s="77" t="s">
        <v>2487</v>
      </c>
      <c r="U241" s="42">
        <v>1348</v>
      </c>
      <c r="V241" s="42">
        <v>1348</v>
      </c>
      <c r="W241" s="324"/>
      <c r="X241" s="324"/>
      <c r="Y241" s="341">
        <f t="shared" si="13"/>
        <v>1348</v>
      </c>
      <c r="Z241">
        <v>1348</v>
      </c>
    </row>
    <row r="242" spans="1:27" x14ac:dyDescent="0.2">
      <c r="A242" s="2" t="s">
        <v>1587</v>
      </c>
      <c r="B242" s="284">
        <v>130</v>
      </c>
      <c r="C242" s="197">
        <v>40</v>
      </c>
      <c r="D242" s="133">
        <v>14.444444444444001</v>
      </c>
      <c r="E242" s="284">
        <f t="shared" si="12"/>
        <v>9.0000000000002771</v>
      </c>
      <c r="F242" s="284">
        <v>19</v>
      </c>
      <c r="G242" s="284">
        <v>2</v>
      </c>
      <c r="T242" s="77" t="s">
        <v>2488</v>
      </c>
      <c r="U242" s="42">
        <v>1335</v>
      </c>
      <c r="V242" s="42">
        <v>1335</v>
      </c>
      <c r="W242" s="324"/>
      <c r="X242" s="324"/>
      <c r="Y242" s="341">
        <f t="shared" si="13"/>
        <v>1335</v>
      </c>
      <c r="Z242">
        <v>1335</v>
      </c>
    </row>
    <row r="243" spans="1:27" x14ac:dyDescent="0.2">
      <c r="A243" s="2" t="s">
        <v>1590</v>
      </c>
      <c r="B243" s="284">
        <v>130</v>
      </c>
      <c r="C243" s="197">
        <v>51</v>
      </c>
      <c r="D243" s="133">
        <v>16.25</v>
      </c>
      <c r="E243" s="284">
        <f t="shared" si="12"/>
        <v>8</v>
      </c>
      <c r="F243" s="284">
        <v>3</v>
      </c>
      <c r="G243" s="284"/>
      <c r="T243" s="77" t="s">
        <v>2489</v>
      </c>
      <c r="U243" s="42">
        <v>1317</v>
      </c>
      <c r="V243" s="42">
        <v>1317</v>
      </c>
      <c r="W243" s="324"/>
      <c r="X243" s="324"/>
      <c r="Y243" s="341">
        <f t="shared" si="13"/>
        <v>1317</v>
      </c>
      <c r="Z243">
        <v>1317</v>
      </c>
    </row>
    <row r="244" spans="1:27" s="284" customFormat="1" x14ac:dyDescent="0.2">
      <c r="A244" s="2" t="s">
        <v>1605</v>
      </c>
      <c r="B244" s="284">
        <v>129</v>
      </c>
      <c r="C244" s="197">
        <v>43</v>
      </c>
      <c r="D244" s="133">
        <v>18.428571428571001</v>
      </c>
      <c r="E244" s="284">
        <f t="shared" si="12"/>
        <v>7.0000000000001625</v>
      </c>
      <c r="H244"/>
      <c r="T244" s="77" t="s">
        <v>2490</v>
      </c>
      <c r="U244" s="42">
        <v>1313</v>
      </c>
      <c r="V244" s="42">
        <v>1313</v>
      </c>
      <c r="W244" s="324"/>
      <c r="X244" s="324"/>
      <c r="Y244" s="341">
        <f t="shared" si="13"/>
        <v>1313</v>
      </c>
      <c r="Z244">
        <v>1313</v>
      </c>
      <c r="AA244"/>
    </row>
    <row r="245" spans="1:27" x14ac:dyDescent="0.2">
      <c r="A245" s="2" t="s">
        <v>1603</v>
      </c>
      <c r="B245" s="284">
        <v>128</v>
      </c>
      <c r="C245" s="197">
        <v>33</v>
      </c>
      <c r="D245" s="133">
        <v>18.285714285714</v>
      </c>
      <c r="E245" s="284">
        <f t="shared" si="12"/>
        <v>7.0000000000001092</v>
      </c>
      <c r="F245" s="284"/>
      <c r="G245" s="284"/>
      <c r="T245" s="332" t="s">
        <v>1485</v>
      </c>
      <c r="U245" s="42"/>
      <c r="V245" s="42"/>
      <c r="W245" s="42">
        <v>1291</v>
      </c>
      <c r="X245" s="42"/>
      <c r="Y245" s="341">
        <f>SUM(W245:X245)</f>
        <v>1291</v>
      </c>
      <c r="Z245">
        <v>1291</v>
      </c>
    </row>
    <row r="246" spans="1:27" s="284" customFormat="1" x14ac:dyDescent="0.2">
      <c r="A246" s="2" t="s">
        <v>1964</v>
      </c>
      <c r="B246" s="284">
        <v>127</v>
      </c>
      <c r="C246" s="197">
        <v>61</v>
      </c>
      <c r="D246" s="133">
        <v>25.4</v>
      </c>
      <c r="E246" s="284">
        <f t="shared" si="12"/>
        <v>5</v>
      </c>
      <c r="F246" s="284">
        <v>12</v>
      </c>
      <c r="G246" s="284">
        <v>10</v>
      </c>
      <c r="H246"/>
      <c r="T246" s="77" t="s">
        <v>2491</v>
      </c>
      <c r="U246" s="42">
        <v>1289</v>
      </c>
      <c r="V246" s="42">
        <v>1289</v>
      </c>
      <c r="W246" s="324"/>
      <c r="X246" s="324"/>
      <c r="Y246" s="341">
        <f>SUM(V246:X246)</f>
        <v>1289</v>
      </c>
      <c r="Z246">
        <v>1289</v>
      </c>
      <c r="AA246"/>
    </row>
    <row r="247" spans="1:27" x14ac:dyDescent="0.2">
      <c r="A247" s="2" t="s">
        <v>1532</v>
      </c>
      <c r="B247" s="284">
        <v>127</v>
      </c>
      <c r="C247" s="197">
        <v>17.100000000000001</v>
      </c>
      <c r="D247" s="133">
        <v>6.0476190476190004</v>
      </c>
      <c r="E247" s="284">
        <f t="shared" si="12"/>
        <v>21.000000000000163</v>
      </c>
      <c r="F247" s="284">
        <v>6</v>
      </c>
      <c r="G247" s="284">
        <v>1</v>
      </c>
      <c r="T247" s="338" t="s">
        <v>1773</v>
      </c>
      <c r="U247" s="42"/>
      <c r="V247" s="42"/>
      <c r="W247" s="42">
        <v>1260</v>
      </c>
      <c r="X247" s="42"/>
      <c r="Y247" s="341">
        <f>SUM(W247:X247)</f>
        <v>1260</v>
      </c>
      <c r="Z247" s="284">
        <v>1260</v>
      </c>
      <c r="AA247" s="284"/>
    </row>
    <row r="248" spans="1:27" x14ac:dyDescent="0.2">
      <c r="A248" s="2" t="s">
        <v>1245</v>
      </c>
      <c r="B248" s="284">
        <v>124</v>
      </c>
      <c r="C248" s="197">
        <v>26.1</v>
      </c>
      <c r="D248" s="133">
        <v>13.777777777777001</v>
      </c>
      <c r="E248" s="284">
        <f t="shared" si="12"/>
        <v>9.000000000000508</v>
      </c>
      <c r="F248" s="284">
        <v>11</v>
      </c>
      <c r="G248" s="284"/>
      <c r="T248" s="77" t="s">
        <v>2492</v>
      </c>
      <c r="U248" s="42">
        <v>1254</v>
      </c>
      <c r="V248" s="42">
        <v>1254</v>
      </c>
      <c r="W248" s="324"/>
      <c r="X248" s="324"/>
      <c r="Y248" s="341">
        <f>SUM(V248:X248)</f>
        <v>1254</v>
      </c>
      <c r="Z248">
        <v>1254</v>
      </c>
    </row>
    <row r="249" spans="1:27" x14ac:dyDescent="0.2">
      <c r="A249" s="2" t="s">
        <v>2005</v>
      </c>
      <c r="B249" s="284">
        <v>121</v>
      </c>
      <c r="C249" s="197">
        <v>43.1</v>
      </c>
      <c r="D249" s="133">
        <v>40.333333333333002</v>
      </c>
      <c r="E249" s="284">
        <f t="shared" si="12"/>
        <v>3.0000000000000249</v>
      </c>
      <c r="F249" s="284"/>
      <c r="G249" s="284"/>
      <c r="T249" s="332" t="s">
        <v>1487</v>
      </c>
      <c r="U249" s="42"/>
      <c r="V249" s="42"/>
      <c r="W249" s="42">
        <v>1253</v>
      </c>
      <c r="X249" s="42"/>
      <c r="Y249" s="341">
        <f>SUM(W249:X249)</f>
        <v>1253</v>
      </c>
      <c r="Z249" s="284">
        <v>1253</v>
      </c>
      <c r="AA249" s="284"/>
    </row>
    <row r="250" spans="1:27" x14ac:dyDescent="0.2">
      <c r="A250" s="2" t="s">
        <v>1558</v>
      </c>
      <c r="B250" s="284">
        <v>118</v>
      </c>
      <c r="C250" s="197">
        <v>36</v>
      </c>
      <c r="D250" s="133">
        <v>11.8</v>
      </c>
      <c r="E250" s="284">
        <f t="shared" si="12"/>
        <v>10</v>
      </c>
      <c r="F250" s="284">
        <v>1</v>
      </c>
      <c r="G250" s="284"/>
      <c r="T250" s="332" t="s">
        <v>1494</v>
      </c>
      <c r="U250" s="42"/>
      <c r="V250" s="42"/>
      <c r="W250" s="42">
        <v>1248</v>
      </c>
      <c r="X250" s="42"/>
      <c r="Y250" s="341">
        <f>SUM(W250:X250)</f>
        <v>1248</v>
      </c>
      <c r="Z250">
        <v>1248</v>
      </c>
    </row>
    <row r="251" spans="1:27" x14ac:dyDescent="0.2">
      <c r="A251" s="2" t="s">
        <v>2032</v>
      </c>
      <c r="B251" s="284">
        <v>118</v>
      </c>
      <c r="C251" s="197">
        <v>48</v>
      </c>
      <c r="D251" s="133">
        <v>16.857142857142001</v>
      </c>
      <c r="E251" s="284">
        <f t="shared" si="12"/>
        <v>7.0000000000003553</v>
      </c>
      <c r="F251" s="284">
        <v>20</v>
      </c>
      <c r="G251" s="284">
        <v>3</v>
      </c>
      <c r="T251" s="77" t="s">
        <v>2493</v>
      </c>
      <c r="U251" s="42">
        <v>1238</v>
      </c>
      <c r="V251" s="42">
        <v>1238</v>
      </c>
      <c r="W251" s="324"/>
      <c r="X251" s="324"/>
      <c r="Y251" s="341">
        <f>SUM(V251:X251)</f>
        <v>1238</v>
      </c>
      <c r="Z251">
        <v>1238</v>
      </c>
    </row>
    <row r="252" spans="1:27" x14ac:dyDescent="0.2">
      <c r="A252" s="2" t="s">
        <v>1946</v>
      </c>
      <c r="B252" s="284">
        <v>116</v>
      </c>
      <c r="C252" s="197">
        <v>48.1</v>
      </c>
      <c r="D252" s="133">
        <v>29</v>
      </c>
      <c r="E252" s="284">
        <f t="shared" si="12"/>
        <v>4</v>
      </c>
      <c r="F252" s="284">
        <v>12</v>
      </c>
      <c r="G252" s="284">
        <v>1</v>
      </c>
      <c r="T252" s="338" t="s">
        <v>1594</v>
      </c>
      <c r="U252" s="42"/>
      <c r="V252" s="42"/>
      <c r="W252" s="42">
        <v>1197</v>
      </c>
      <c r="X252" s="42"/>
      <c r="Y252" s="341">
        <f>SUM(W252:X252)</f>
        <v>1197</v>
      </c>
      <c r="Z252">
        <v>1197</v>
      </c>
    </row>
    <row r="253" spans="1:27" x14ac:dyDescent="0.2">
      <c r="A253" s="2" t="s">
        <v>2961</v>
      </c>
      <c r="B253" s="284">
        <v>115</v>
      </c>
      <c r="C253" s="197">
        <v>37</v>
      </c>
      <c r="D253" s="133">
        <v>16.428571428571001</v>
      </c>
      <c r="E253" s="284">
        <f t="shared" si="12"/>
        <v>7.0000000000001821</v>
      </c>
      <c r="F253" s="284">
        <v>14</v>
      </c>
      <c r="G253" s="284"/>
      <c r="T253" s="77" t="s">
        <v>2495</v>
      </c>
      <c r="U253" s="42">
        <v>1182</v>
      </c>
      <c r="V253" s="42">
        <v>1182</v>
      </c>
      <c r="W253" s="324"/>
      <c r="X253" s="324"/>
      <c r="Y253" s="341">
        <f>SUM(V253:X253)</f>
        <v>1182</v>
      </c>
      <c r="Z253">
        <v>1182</v>
      </c>
    </row>
    <row r="254" spans="1:27" x14ac:dyDescent="0.2">
      <c r="A254" s="2" t="s">
        <v>2062</v>
      </c>
      <c r="B254" s="284">
        <v>115</v>
      </c>
      <c r="C254" s="197">
        <v>35</v>
      </c>
      <c r="D254" s="133">
        <v>12.777777777777001</v>
      </c>
      <c r="E254" s="284">
        <f t="shared" si="12"/>
        <v>9.0000000000005471</v>
      </c>
      <c r="F254" s="284">
        <v>14</v>
      </c>
      <c r="G254" s="284">
        <v>2</v>
      </c>
      <c r="T254" s="338" t="s">
        <v>1627</v>
      </c>
      <c r="U254" s="42"/>
      <c r="V254" s="42"/>
      <c r="W254" s="42">
        <v>1182</v>
      </c>
      <c r="X254" s="42"/>
      <c r="Y254" s="341">
        <f t="shared" ref="Y254:Y258" si="14">SUM(W254:X254)</f>
        <v>1182</v>
      </c>
      <c r="Z254">
        <v>1182</v>
      </c>
    </row>
    <row r="255" spans="1:27" x14ac:dyDescent="0.2">
      <c r="A255" s="2" t="s">
        <v>1510</v>
      </c>
      <c r="B255" s="284">
        <v>114</v>
      </c>
      <c r="C255" s="197">
        <v>33</v>
      </c>
      <c r="D255" s="133">
        <v>5.7</v>
      </c>
      <c r="E255" s="284">
        <f t="shared" si="12"/>
        <v>20</v>
      </c>
      <c r="F255" s="284">
        <v>8</v>
      </c>
      <c r="G255" s="284">
        <v>1</v>
      </c>
      <c r="T255" s="77" t="s">
        <v>1629</v>
      </c>
      <c r="U255" s="42"/>
      <c r="V255" s="42"/>
      <c r="W255" s="42">
        <v>1181</v>
      </c>
      <c r="X255" s="42"/>
      <c r="Y255" s="341">
        <f t="shared" si="14"/>
        <v>1181</v>
      </c>
      <c r="Z255">
        <v>1181</v>
      </c>
    </row>
    <row r="256" spans="1:27" s="284" customFormat="1" x14ac:dyDescent="0.2">
      <c r="A256" s="2" t="s">
        <v>1621</v>
      </c>
      <c r="B256" s="284">
        <v>113</v>
      </c>
      <c r="C256" s="197">
        <v>39.1</v>
      </c>
      <c r="D256" s="133">
        <v>37.666666666666003</v>
      </c>
      <c r="E256" s="284">
        <f t="shared" si="12"/>
        <v>3.0000000000000528</v>
      </c>
      <c r="F256" s="284">
        <v>13</v>
      </c>
      <c r="H256"/>
      <c r="T256" s="77" t="s">
        <v>1472</v>
      </c>
      <c r="U256" s="42"/>
      <c r="V256" s="42"/>
      <c r="W256" s="42">
        <v>1172</v>
      </c>
      <c r="X256" s="42"/>
      <c r="Y256" s="341">
        <f t="shared" si="14"/>
        <v>1172</v>
      </c>
      <c r="Z256">
        <v>1172</v>
      </c>
      <c r="AA256"/>
    </row>
    <row r="257" spans="1:27" x14ac:dyDescent="0.2">
      <c r="A257" s="2" t="s">
        <v>1576</v>
      </c>
      <c r="B257" s="284">
        <v>113</v>
      </c>
      <c r="C257" s="197">
        <v>46</v>
      </c>
      <c r="D257" s="133">
        <v>12.555555555554999</v>
      </c>
      <c r="E257" s="284">
        <f t="shared" si="12"/>
        <v>9.0000000000003979</v>
      </c>
      <c r="F257" s="284"/>
      <c r="G257" s="284"/>
      <c r="T257" s="77" t="s">
        <v>1516</v>
      </c>
      <c r="U257" s="42"/>
      <c r="V257" s="42"/>
      <c r="W257" s="42">
        <v>1149</v>
      </c>
      <c r="X257" s="42"/>
      <c r="Y257" s="341">
        <f t="shared" si="14"/>
        <v>1149</v>
      </c>
      <c r="Z257">
        <v>1149</v>
      </c>
    </row>
    <row r="258" spans="1:27" x14ac:dyDescent="0.2">
      <c r="A258" s="2" t="s">
        <v>1612</v>
      </c>
      <c r="B258" s="284">
        <v>112</v>
      </c>
      <c r="C258" s="197">
        <v>37</v>
      </c>
      <c r="D258" s="133">
        <v>16</v>
      </c>
      <c r="E258" s="284">
        <f t="shared" si="12"/>
        <v>7</v>
      </c>
      <c r="F258" s="284">
        <v>9</v>
      </c>
      <c r="G258" s="284">
        <v>4</v>
      </c>
      <c r="T258" s="77" t="s">
        <v>1501</v>
      </c>
      <c r="U258" s="42"/>
      <c r="V258" s="42"/>
      <c r="W258" s="42">
        <v>1148</v>
      </c>
      <c r="X258" s="42"/>
      <c r="Y258" s="341">
        <f t="shared" si="14"/>
        <v>1148</v>
      </c>
      <c r="Z258">
        <v>1148</v>
      </c>
    </row>
    <row r="259" spans="1:27" x14ac:dyDescent="0.2">
      <c r="A259" s="312" t="s">
        <v>1253</v>
      </c>
      <c r="B259" s="312">
        <v>111</v>
      </c>
      <c r="C259" s="312">
        <v>42</v>
      </c>
      <c r="D259" s="314">
        <v>27.75</v>
      </c>
      <c r="E259" s="313">
        <v>4</v>
      </c>
      <c r="F259" s="312">
        <v>8</v>
      </c>
      <c r="G259" s="312">
        <v>1</v>
      </c>
      <c r="H259" s="312">
        <v>2</v>
      </c>
      <c r="T259" s="77" t="s">
        <v>2496</v>
      </c>
      <c r="U259" s="42">
        <v>1109</v>
      </c>
      <c r="V259" s="42">
        <v>1109</v>
      </c>
      <c r="W259" s="324"/>
      <c r="X259" s="324"/>
      <c r="Y259" s="341">
        <f>SUM(V259:X259)</f>
        <v>1109</v>
      </c>
      <c r="Z259" s="284">
        <v>1109</v>
      </c>
      <c r="AA259" s="284"/>
    </row>
    <row r="260" spans="1:27" x14ac:dyDescent="0.2">
      <c r="A260" s="2" t="s">
        <v>1230</v>
      </c>
      <c r="B260" s="284">
        <v>111</v>
      </c>
      <c r="C260" s="197">
        <v>30</v>
      </c>
      <c r="D260" s="133">
        <v>8.5384615384610001</v>
      </c>
      <c r="E260" s="284">
        <f t="shared" ref="E260:E265" si="15">B260/D260</f>
        <v>13.000000000000819</v>
      </c>
      <c r="F260" s="284">
        <v>12</v>
      </c>
      <c r="G260" s="284"/>
      <c r="T260" s="332" t="s">
        <v>1535</v>
      </c>
      <c r="U260" s="42"/>
      <c r="V260" s="42"/>
      <c r="W260" s="42">
        <v>1108</v>
      </c>
      <c r="X260" s="42"/>
      <c r="Y260" s="341">
        <f>SUM(W260:X260)</f>
        <v>1108</v>
      </c>
      <c r="Z260">
        <v>1108</v>
      </c>
    </row>
    <row r="261" spans="1:27" x14ac:dyDescent="0.2">
      <c r="A261" s="2" t="s">
        <v>1233</v>
      </c>
      <c r="B261" s="284">
        <v>110</v>
      </c>
      <c r="C261" s="197">
        <v>16</v>
      </c>
      <c r="D261" s="133">
        <v>7.8571428571419997</v>
      </c>
      <c r="E261" s="284">
        <f t="shared" si="15"/>
        <v>14.000000000001528</v>
      </c>
      <c r="F261" s="284">
        <v>9</v>
      </c>
      <c r="G261" s="284"/>
      <c r="H261" s="284"/>
      <c r="T261" s="77" t="s">
        <v>2499</v>
      </c>
      <c r="U261" s="42">
        <v>1019</v>
      </c>
      <c r="V261" s="42">
        <v>1019</v>
      </c>
      <c r="W261" s="324"/>
      <c r="X261" s="324">
        <v>87</v>
      </c>
      <c r="Y261" s="341">
        <f>SUM(V261:X261)</f>
        <v>1106</v>
      </c>
      <c r="Z261">
        <v>1106</v>
      </c>
    </row>
    <row r="262" spans="1:27" x14ac:dyDescent="0.2">
      <c r="A262" s="2" t="s">
        <v>2011</v>
      </c>
      <c r="B262" s="284">
        <v>109</v>
      </c>
      <c r="C262" s="197">
        <v>53</v>
      </c>
      <c r="D262" s="133">
        <v>10.9</v>
      </c>
      <c r="E262" s="284">
        <f t="shared" si="15"/>
        <v>10</v>
      </c>
      <c r="F262" s="284">
        <v>13</v>
      </c>
      <c r="G262" s="284">
        <v>1</v>
      </c>
      <c r="H262" s="284"/>
      <c r="T262" s="77" t="s">
        <v>2497</v>
      </c>
      <c r="U262" s="42">
        <v>1093</v>
      </c>
      <c r="V262" s="42">
        <v>1093</v>
      </c>
      <c r="W262" s="324"/>
      <c r="X262" s="324"/>
      <c r="Y262" s="341">
        <f>SUM(V262:X262)</f>
        <v>1093</v>
      </c>
      <c r="Z262">
        <v>1093</v>
      </c>
    </row>
    <row r="263" spans="1:27" x14ac:dyDescent="0.2">
      <c r="A263" s="2" t="s">
        <v>1577</v>
      </c>
      <c r="B263" s="284">
        <v>109</v>
      </c>
      <c r="C263" s="197">
        <v>21</v>
      </c>
      <c r="D263" s="133">
        <v>6.8125</v>
      </c>
      <c r="E263" s="284">
        <f t="shared" si="15"/>
        <v>16</v>
      </c>
      <c r="F263" s="284">
        <v>13</v>
      </c>
      <c r="G263" s="284">
        <v>1</v>
      </c>
      <c r="H263" s="284"/>
      <c r="T263" s="77" t="s">
        <v>1563</v>
      </c>
      <c r="U263" s="42"/>
      <c r="V263" s="42"/>
      <c r="W263" s="42">
        <v>1084</v>
      </c>
      <c r="X263" s="42"/>
      <c r="Y263" s="341">
        <f>SUM(W263:X263)</f>
        <v>1084</v>
      </c>
      <c r="Z263">
        <v>1084</v>
      </c>
    </row>
    <row r="264" spans="1:27" x14ac:dyDescent="0.2">
      <c r="A264" s="2" t="s">
        <v>1631</v>
      </c>
      <c r="B264" s="284">
        <v>106</v>
      </c>
      <c r="C264" s="197">
        <v>44</v>
      </c>
      <c r="D264" s="133">
        <v>17.666666666666</v>
      </c>
      <c r="E264" s="284">
        <f t="shared" si="15"/>
        <v>6.0000000000002265</v>
      </c>
      <c r="F264" s="284">
        <v>8</v>
      </c>
      <c r="G264" s="284"/>
      <c r="T264" s="77" t="s">
        <v>2498</v>
      </c>
      <c r="U264" s="42">
        <v>1062</v>
      </c>
      <c r="V264" s="42">
        <v>1062</v>
      </c>
      <c r="W264" s="324"/>
      <c r="X264" s="324"/>
      <c r="Y264" s="341">
        <f>SUM(V264:X264)</f>
        <v>1062</v>
      </c>
      <c r="Z264">
        <v>1062</v>
      </c>
    </row>
    <row r="265" spans="1:27" x14ac:dyDescent="0.2">
      <c r="A265" s="2" t="s">
        <v>1991</v>
      </c>
      <c r="B265" s="284">
        <v>105</v>
      </c>
      <c r="C265" s="197">
        <v>28</v>
      </c>
      <c r="D265" s="133">
        <v>15</v>
      </c>
      <c r="E265" s="284">
        <f t="shared" si="15"/>
        <v>7</v>
      </c>
      <c r="F265" s="284">
        <v>6</v>
      </c>
      <c r="G265" s="284"/>
      <c r="T265" s="332" t="s">
        <v>1513</v>
      </c>
      <c r="U265" s="42"/>
      <c r="V265" s="42"/>
      <c r="W265" s="42">
        <v>1047</v>
      </c>
      <c r="X265" s="42"/>
      <c r="Y265" s="341">
        <f>SUM(W265:X265)</f>
        <v>1047</v>
      </c>
      <c r="Z265">
        <v>1047</v>
      </c>
    </row>
    <row r="266" spans="1:27" x14ac:dyDescent="0.2">
      <c r="A266" s="312" t="s">
        <v>2056</v>
      </c>
      <c r="B266" s="312">
        <v>104</v>
      </c>
      <c r="C266" s="312">
        <v>13</v>
      </c>
      <c r="D266" s="314">
        <v>5.7777777777777777</v>
      </c>
      <c r="E266" s="313">
        <v>18</v>
      </c>
      <c r="F266" s="312">
        <v>4</v>
      </c>
      <c r="G266" s="312">
        <v>1</v>
      </c>
      <c r="H266" s="312">
        <v>2</v>
      </c>
      <c r="T266" s="77" t="s">
        <v>2500</v>
      </c>
      <c r="U266" s="42">
        <v>1002</v>
      </c>
      <c r="V266" s="42">
        <v>1002</v>
      </c>
      <c r="W266" s="324"/>
      <c r="X266" s="324"/>
      <c r="Y266" s="341">
        <f>SUM(V266:X266)</f>
        <v>1002</v>
      </c>
      <c r="Z266">
        <v>1002</v>
      </c>
    </row>
    <row r="267" spans="1:27" ht="13.5" thickBot="1" x14ac:dyDescent="0.25">
      <c r="A267" s="2" t="s">
        <v>1595</v>
      </c>
      <c r="B267" s="284">
        <v>102</v>
      </c>
      <c r="C267" s="197">
        <v>56</v>
      </c>
      <c r="D267" s="133">
        <v>14.571428571427999</v>
      </c>
      <c r="E267" s="284">
        <f>B267/D267</f>
        <v>7.0000000000002753</v>
      </c>
      <c r="F267" s="284">
        <v>12</v>
      </c>
      <c r="G267" s="284"/>
      <c r="T267" s="339" t="s">
        <v>1597</v>
      </c>
      <c r="U267" s="84"/>
      <c r="V267" s="84"/>
      <c r="W267" s="84">
        <v>1002</v>
      </c>
      <c r="X267" s="84"/>
      <c r="Y267" s="343">
        <f>SUM(W267:X267)</f>
        <v>1002</v>
      </c>
      <c r="Z267">
        <v>1002</v>
      </c>
    </row>
    <row r="268" spans="1:27" x14ac:dyDescent="0.2">
      <c r="A268" s="2" t="s">
        <v>1623</v>
      </c>
      <c r="B268" s="284">
        <v>101</v>
      </c>
      <c r="C268" s="197">
        <v>33</v>
      </c>
      <c r="D268" s="133">
        <v>20.2</v>
      </c>
      <c r="E268" s="284">
        <f>B268/D268</f>
        <v>5</v>
      </c>
      <c r="F268" s="284"/>
      <c r="G268" s="284"/>
    </row>
    <row r="269" spans="1:27" x14ac:dyDescent="0.2">
      <c r="A269" s="2" t="s">
        <v>1524</v>
      </c>
      <c r="B269" s="284">
        <v>101</v>
      </c>
      <c r="C269" s="197">
        <v>9</v>
      </c>
      <c r="D269" s="133">
        <v>4.3913043478259999</v>
      </c>
      <c r="E269" s="284">
        <f>B269/D269</f>
        <v>23.000000000000455</v>
      </c>
      <c r="F269" s="284">
        <v>7</v>
      </c>
      <c r="G269" s="284"/>
    </row>
    <row r="270" spans="1:27" x14ac:dyDescent="0.2">
      <c r="A270" s="2" t="s">
        <v>1695</v>
      </c>
      <c r="B270" s="284">
        <v>100</v>
      </c>
      <c r="C270" s="197">
        <v>62</v>
      </c>
      <c r="D270" s="133">
        <v>33.333333333333002</v>
      </c>
      <c r="E270" s="284">
        <f>B270/D270</f>
        <v>3.0000000000000298</v>
      </c>
      <c r="F270" s="284">
        <v>17</v>
      </c>
      <c r="G270" s="284"/>
    </row>
    <row r="271" spans="1:27" x14ac:dyDescent="0.2">
      <c r="A271" s="312" t="s">
        <v>1254</v>
      </c>
      <c r="B271" s="312">
        <v>99</v>
      </c>
      <c r="C271" s="312">
        <v>30</v>
      </c>
      <c r="D271" s="314">
        <v>16.5</v>
      </c>
      <c r="E271" s="313">
        <v>6</v>
      </c>
      <c r="F271" s="312">
        <v>13</v>
      </c>
      <c r="G271" s="312">
        <v>1</v>
      </c>
      <c r="H271" s="312">
        <v>2</v>
      </c>
    </row>
    <row r="272" spans="1:27" x14ac:dyDescent="0.2">
      <c r="A272" s="2" t="s">
        <v>1674</v>
      </c>
      <c r="B272" s="284">
        <v>99</v>
      </c>
      <c r="C272" s="197">
        <v>31.1</v>
      </c>
      <c r="D272" s="133">
        <v>33</v>
      </c>
      <c r="E272" s="284">
        <f t="shared" ref="E272:E284" si="16">B272/D272</f>
        <v>3</v>
      </c>
      <c r="F272" s="284">
        <v>14</v>
      </c>
      <c r="G272" s="284">
        <v>1</v>
      </c>
    </row>
    <row r="273" spans="1:8" x14ac:dyDescent="0.2">
      <c r="A273" s="2" t="s">
        <v>1599</v>
      </c>
      <c r="B273" s="284">
        <v>98</v>
      </c>
      <c r="C273" s="197">
        <v>43</v>
      </c>
      <c r="D273" s="133">
        <v>14</v>
      </c>
      <c r="E273" s="284">
        <f t="shared" si="16"/>
        <v>7</v>
      </c>
      <c r="F273" s="284"/>
      <c r="G273" s="284"/>
    </row>
    <row r="274" spans="1:8" x14ac:dyDescent="0.2">
      <c r="A274" s="2" t="s">
        <v>1573</v>
      </c>
      <c r="B274" s="284">
        <v>98</v>
      </c>
      <c r="C274" s="197">
        <v>42</v>
      </c>
      <c r="D274" s="133">
        <v>16.333333333333002</v>
      </c>
      <c r="E274" s="284">
        <f t="shared" si="16"/>
        <v>6.0000000000001217</v>
      </c>
      <c r="F274" s="284"/>
      <c r="G274" s="284"/>
    </row>
    <row r="275" spans="1:8" x14ac:dyDescent="0.2">
      <c r="A275" s="2" t="s">
        <v>1601</v>
      </c>
      <c r="B275" s="284">
        <v>97</v>
      </c>
      <c r="C275" s="197">
        <v>40</v>
      </c>
      <c r="D275" s="133">
        <v>13.857142857142</v>
      </c>
      <c r="E275" s="284">
        <f t="shared" si="16"/>
        <v>7.0000000000004334</v>
      </c>
      <c r="F275" s="284"/>
      <c r="G275" s="284"/>
    </row>
    <row r="276" spans="1:8" x14ac:dyDescent="0.2">
      <c r="A276" s="2" t="s">
        <v>2021</v>
      </c>
      <c r="B276" s="284">
        <v>97</v>
      </c>
      <c r="C276" s="197">
        <v>19</v>
      </c>
      <c r="D276" s="133">
        <v>8.8181818181809994</v>
      </c>
      <c r="E276" s="284">
        <f t="shared" si="16"/>
        <v>11.000000000001021</v>
      </c>
      <c r="F276" s="284">
        <v>2</v>
      </c>
      <c r="G276" s="284"/>
    </row>
    <row r="277" spans="1:8" x14ac:dyDescent="0.2">
      <c r="A277" s="2" t="s">
        <v>2958</v>
      </c>
      <c r="B277" s="284">
        <v>96</v>
      </c>
      <c r="C277" s="197">
        <v>43.1</v>
      </c>
      <c r="D277" s="133">
        <v>24</v>
      </c>
      <c r="E277" s="284">
        <f t="shared" si="16"/>
        <v>4</v>
      </c>
      <c r="F277" s="284">
        <v>15</v>
      </c>
      <c r="G277" s="284">
        <v>1</v>
      </c>
    </row>
    <row r="278" spans="1:8" x14ac:dyDescent="0.2">
      <c r="A278" s="2" t="s">
        <v>1764</v>
      </c>
      <c r="B278" s="284">
        <v>94</v>
      </c>
      <c r="C278" s="197">
        <v>63</v>
      </c>
      <c r="D278" s="133">
        <v>47</v>
      </c>
      <c r="E278" s="284">
        <f t="shared" si="16"/>
        <v>2</v>
      </c>
      <c r="F278" s="284">
        <v>13</v>
      </c>
      <c r="G278" s="284">
        <v>2</v>
      </c>
    </row>
    <row r="279" spans="1:8" x14ac:dyDescent="0.2">
      <c r="A279" s="2" t="s">
        <v>1471</v>
      </c>
      <c r="B279" s="284">
        <v>94</v>
      </c>
      <c r="C279" s="197">
        <v>13</v>
      </c>
      <c r="D279" s="133">
        <v>3.2413793103440001</v>
      </c>
      <c r="E279" s="284">
        <f t="shared" si="16"/>
        <v>29.000000000007404</v>
      </c>
      <c r="F279" s="284">
        <v>4</v>
      </c>
      <c r="G279" s="284"/>
    </row>
    <row r="280" spans="1:8" x14ac:dyDescent="0.2">
      <c r="A280" s="2" t="s">
        <v>1251</v>
      </c>
      <c r="B280" s="284">
        <v>92</v>
      </c>
      <c r="C280" s="197">
        <v>38</v>
      </c>
      <c r="D280" s="133">
        <v>13.142857142857</v>
      </c>
      <c r="E280" s="284">
        <f t="shared" si="16"/>
        <v>7.0000000000000764</v>
      </c>
      <c r="F280" s="284">
        <v>4</v>
      </c>
      <c r="G280" s="284"/>
    </row>
    <row r="281" spans="1:8" x14ac:dyDescent="0.2">
      <c r="A281" s="2" t="s">
        <v>1557</v>
      </c>
      <c r="B281" s="284">
        <v>91</v>
      </c>
      <c r="C281" s="197">
        <v>23</v>
      </c>
      <c r="D281" s="133">
        <v>9.1</v>
      </c>
      <c r="E281" s="284">
        <f t="shared" si="16"/>
        <v>10</v>
      </c>
      <c r="F281" s="284">
        <v>7</v>
      </c>
      <c r="G281" s="284">
        <v>1</v>
      </c>
    </row>
    <row r="282" spans="1:8" x14ac:dyDescent="0.2">
      <c r="A282" s="2" t="s">
        <v>1983</v>
      </c>
      <c r="B282" s="284">
        <v>90</v>
      </c>
      <c r="C282" s="197">
        <v>34</v>
      </c>
      <c r="D282" s="133">
        <v>15</v>
      </c>
      <c r="E282" s="284">
        <f t="shared" si="16"/>
        <v>6</v>
      </c>
      <c r="F282" s="284">
        <v>10</v>
      </c>
      <c r="G282" s="284"/>
    </row>
    <row r="283" spans="1:8" x14ac:dyDescent="0.2">
      <c r="A283" s="2" t="s">
        <v>1567</v>
      </c>
      <c r="B283" s="284">
        <v>89</v>
      </c>
      <c r="C283" s="197">
        <v>25</v>
      </c>
      <c r="D283" s="133">
        <v>9.8888888888879993</v>
      </c>
      <c r="E283" s="284">
        <f t="shared" si="16"/>
        <v>9.00000000000081</v>
      </c>
      <c r="F283" s="284"/>
      <c r="G283" s="284"/>
    </row>
    <row r="284" spans="1:8" x14ac:dyDescent="0.2">
      <c r="A284" s="2" t="s">
        <v>1548</v>
      </c>
      <c r="B284" s="284">
        <v>88</v>
      </c>
      <c r="C284" s="197">
        <v>16.100000000000001</v>
      </c>
      <c r="D284" s="133">
        <v>5.5</v>
      </c>
      <c r="E284" s="284">
        <f t="shared" si="16"/>
        <v>16</v>
      </c>
      <c r="F284" s="284">
        <v>5</v>
      </c>
      <c r="G284" s="284"/>
    </row>
    <row r="285" spans="1:8" x14ac:dyDescent="0.2">
      <c r="A285" s="312" t="s">
        <v>1951</v>
      </c>
      <c r="B285" s="312">
        <v>87</v>
      </c>
      <c r="C285" s="312">
        <v>32</v>
      </c>
      <c r="D285" s="314">
        <v>21.749999999999705</v>
      </c>
      <c r="E285" s="313">
        <v>4.0000000000000542</v>
      </c>
      <c r="F285" s="312">
        <v>5</v>
      </c>
      <c r="G285" s="312"/>
      <c r="H285" s="312">
        <v>2</v>
      </c>
    </row>
    <row r="286" spans="1:8" x14ac:dyDescent="0.2">
      <c r="A286" s="2" t="s">
        <v>1596</v>
      </c>
      <c r="B286" s="284">
        <v>85</v>
      </c>
      <c r="C286" s="197">
        <v>32.1</v>
      </c>
      <c r="D286" s="133">
        <v>14.166666666666</v>
      </c>
      <c r="E286" s="284">
        <f t="shared" ref="E286:E296" si="17">B286/D286</f>
        <v>6.0000000000002824</v>
      </c>
      <c r="F286" s="284">
        <v>7</v>
      </c>
      <c r="G286" s="284">
        <v>3</v>
      </c>
    </row>
    <row r="287" spans="1:8" x14ac:dyDescent="0.2">
      <c r="A287" s="2" t="s">
        <v>1761</v>
      </c>
      <c r="B287" s="284">
        <v>85</v>
      </c>
      <c r="C287" s="197">
        <v>36</v>
      </c>
      <c r="D287" s="133">
        <v>21.25</v>
      </c>
      <c r="E287" s="284">
        <f t="shared" si="17"/>
        <v>4</v>
      </c>
      <c r="F287" s="284">
        <v>10</v>
      </c>
      <c r="G287" s="284"/>
      <c r="H287" s="284"/>
    </row>
    <row r="288" spans="1:8" x14ac:dyDescent="0.2">
      <c r="A288" s="2" t="s">
        <v>2965</v>
      </c>
      <c r="B288" s="284">
        <v>85</v>
      </c>
      <c r="C288" s="197">
        <v>27</v>
      </c>
      <c r="D288" s="133">
        <v>17</v>
      </c>
      <c r="E288" s="284">
        <f t="shared" si="17"/>
        <v>5</v>
      </c>
      <c r="F288" s="284">
        <v>6</v>
      </c>
      <c r="G288" s="284">
        <v>1</v>
      </c>
      <c r="H288" s="284"/>
    </row>
    <row r="289" spans="1:8" x14ac:dyDescent="0.2">
      <c r="A289" s="2" t="s">
        <v>1699</v>
      </c>
      <c r="B289" s="284">
        <v>85</v>
      </c>
      <c r="C289" s="197">
        <v>19</v>
      </c>
      <c r="D289" s="133">
        <v>7.083333333333</v>
      </c>
      <c r="E289" s="284">
        <f t="shared" si="17"/>
        <v>12.000000000000565</v>
      </c>
      <c r="F289" s="284">
        <v>9</v>
      </c>
      <c r="G289" s="284"/>
      <c r="H289" s="284"/>
    </row>
    <row r="290" spans="1:8" x14ac:dyDescent="0.2">
      <c r="A290" s="2" t="s">
        <v>2042</v>
      </c>
      <c r="B290" s="284">
        <v>85</v>
      </c>
      <c r="C290" s="197">
        <v>20</v>
      </c>
      <c r="D290" s="133">
        <v>10.625</v>
      </c>
      <c r="E290" s="284">
        <f t="shared" si="17"/>
        <v>8</v>
      </c>
      <c r="F290" s="284">
        <v>8</v>
      </c>
      <c r="G290" s="284">
        <v>5</v>
      </c>
    </row>
    <row r="291" spans="1:8" x14ac:dyDescent="0.2">
      <c r="A291" s="2" t="s">
        <v>1906</v>
      </c>
      <c r="B291" s="284">
        <v>85</v>
      </c>
      <c r="C291" s="197">
        <v>20</v>
      </c>
      <c r="D291" s="133">
        <v>8.5</v>
      </c>
      <c r="E291" s="284">
        <f t="shared" si="17"/>
        <v>10</v>
      </c>
      <c r="F291" s="284">
        <v>7</v>
      </c>
      <c r="G291" s="284">
        <v>1</v>
      </c>
    </row>
    <row r="292" spans="1:8" x14ac:dyDescent="0.2">
      <c r="A292" s="2" t="s">
        <v>2008</v>
      </c>
      <c r="B292" s="284">
        <v>84</v>
      </c>
      <c r="C292" s="197">
        <v>26.1</v>
      </c>
      <c r="D292" s="133">
        <v>14</v>
      </c>
      <c r="E292" s="284">
        <f t="shared" si="17"/>
        <v>6</v>
      </c>
      <c r="F292" s="284">
        <v>6</v>
      </c>
      <c r="G292" s="284"/>
    </row>
    <row r="293" spans="1:8" x14ac:dyDescent="0.2">
      <c r="A293" s="2" t="s">
        <v>1643</v>
      </c>
      <c r="B293" s="284">
        <v>83</v>
      </c>
      <c r="C293" s="197">
        <v>58.1</v>
      </c>
      <c r="D293" s="133">
        <v>27.666666666666</v>
      </c>
      <c r="E293" s="284">
        <f t="shared" si="17"/>
        <v>3.0000000000000724</v>
      </c>
      <c r="F293" s="284">
        <v>11</v>
      </c>
      <c r="G293" s="284">
        <v>4</v>
      </c>
    </row>
    <row r="294" spans="1:8" x14ac:dyDescent="0.2">
      <c r="A294" s="2" t="s">
        <v>1697</v>
      </c>
      <c r="B294" s="284">
        <v>83</v>
      </c>
      <c r="C294" s="197">
        <v>44</v>
      </c>
      <c r="D294" s="133">
        <v>7.5454545454539996</v>
      </c>
      <c r="E294" s="284">
        <f t="shared" si="17"/>
        <v>11.000000000000796</v>
      </c>
      <c r="F294" s="284">
        <v>7</v>
      </c>
      <c r="G294" s="284">
        <v>3</v>
      </c>
    </row>
    <row r="295" spans="1:8" x14ac:dyDescent="0.2">
      <c r="A295" s="2" t="s">
        <v>1252</v>
      </c>
      <c r="B295" s="284">
        <v>81</v>
      </c>
      <c r="C295" s="197">
        <v>16</v>
      </c>
      <c r="D295" s="133">
        <v>13.5</v>
      </c>
      <c r="E295" s="284">
        <f t="shared" si="17"/>
        <v>6</v>
      </c>
      <c r="F295" s="284">
        <v>4</v>
      </c>
      <c r="G295" s="284">
        <v>1</v>
      </c>
    </row>
    <row r="296" spans="1:8" x14ac:dyDescent="0.2">
      <c r="A296" s="2" t="s">
        <v>1237</v>
      </c>
      <c r="B296" s="284">
        <v>79</v>
      </c>
      <c r="C296" s="197">
        <v>25</v>
      </c>
      <c r="D296" s="133">
        <v>9.875</v>
      </c>
      <c r="E296" s="284">
        <f t="shared" si="17"/>
        <v>8</v>
      </c>
      <c r="F296" s="284">
        <v>6</v>
      </c>
      <c r="G296" s="284">
        <v>2</v>
      </c>
    </row>
    <row r="297" spans="1:8" x14ac:dyDescent="0.2">
      <c r="A297" s="312" t="s">
        <v>1661</v>
      </c>
      <c r="B297" s="312">
        <v>78</v>
      </c>
      <c r="C297" s="312">
        <v>28</v>
      </c>
      <c r="D297" s="314">
        <v>7.8</v>
      </c>
      <c r="E297" s="313">
        <v>10</v>
      </c>
      <c r="F297" s="312">
        <v>10</v>
      </c>
      <c r="G297" s="312">
        <v>1</v>
      </c>
      <c r="H297" s="312">
        <v>2</v>
      </c>
    </row>
    <row r="298" spans="1:8" x14ac:dyDescent="0.2">
      <c r="A298" s="2" t="s">
        <v>1976</v>
      </c>
      <c r="B298" s="284">
        <v>78</v>
      </c>
      <c r="C298" s="197">
        <v>14</v>
      </c>
      <c r="D298" s="133">
        <v>11.142857142857</v>
      </c>
      <c r="E298" s="284">
        <f t="shared" ref="E298:E322" si="18">B298/D298</f>
        <v>7.0000000000000897</v>
      </c>
      <c r="F298" s="284">
        <v>12</v>
      </c>
      <c r="G298" s="284">
        <v>1</v>
      </c>
    </row>
    <row r="299" spans="1:8" x14ac:dyDescent="0.2">
      <c r="A299" s="2" t="s">
        <v>1598</v>
      </c>
      <c r="B299" s="284">
        <v>78</v>
      </c>
      <c r="C299" s="197">
        <v>45.1</v>
      </c>
      <c r="D299" s="133">
        <v>15.6</v>
      </c>
      <c r="E299" s="284">
        <f t="shared" si="18"/>
        <v>5</v>
      </c>
      <c r="F299" s="284">
        <v>7</v>
      </c>
      <c r="G299" s="284">
        <v>2</v>
      </c>
    </row>
    <row r="300" spans="1:8" x14ac:dyDescent="0.2">
      <c r="A300" s="2" t="s">
        <v>2065</v>
      </c>
      <c r="B300" s="284">
        <v>78</v>
      </c>
      <c r="C300" s="197">
        <v>66.099999999999994</v>
      </c>
      <c r="D300" s="133">
        <v>26</v>
      </c>
      <c r="E300" s="284">
        <f t="shared" si="18"/>
        <v>3</v>
      </c>
      <c r="F300" s="284">
        <v>3</v>
      </c>
      <c r="G300" s="284">
        <v>1</v>
      </c>
    </row>
    <row r="301" spans="1:8" x14ac:dyDescent="0.2">
      <c r="A301" s="2" t="s">
        <v>1659</v>
      </c>
      <c r="B301" s="284">
        <v>77</v>
      </c>
      <c r="C301" s="197">
        <v>63</v>
      </c>
      <c r="D301" s="133">
        <v>38.5</v>
      </c>
      <c r="E301" s="284">
        <f t="shared" si="18"/>
        <v>2</v>
      </c>
      <c r="F301" s="284">
        <v>8</v>
      </c>
      <c r="G301" s="284">
        <v>4</v>
      </c>
    </row>
    <row r="302" spans="1:8" x14ac:dyDescent="0.2">
      <c r="A302" s="2" t="s">
        <v>2010</v>
      </c>
      <c r="B302" s="284">
        <v>77</v>
      </c>
      <c r="C302" s="197">
        <v>53</v>
      </c>
      <c r="D302" s="133">
        <v>15.4</v>
      </c>
      <c r="E302" s="284">
        <f t="shared" si="18"/>
        <v>5</v>
      </c>
      <c r="F302" s="284">
        <v>8</v>
      </c>
      <c r="G302" s="284"/>
    </row>
    <row r="303" spans="1:8" x14ac:dyDescent="0.2">
      <c r="A303" s="2" t="s">
        <v>2988</v>
      </c>
      <c r="B303" s="284">
        <v>77</v>
      </c>
      <c r="C303" s="197">
        <v>24</v>
      </c>
      <c r="D303" s="133">
        <v>12.833333333333</v>
      </c>
      <c r="E303" s="284">
        <f t="shared" si="18"/>
        <v>6.0000000000001554</v>
      </c>
      <c r="F303" s="284">
        <v>6</v>
      </c>
      <c r="G303" s="284">
        <v>2</v>
      </c>
    </row>
    <row r="304" spans="1:8" x14ac:dyDescent="0.2">
      <c r="A304" s="2" t="s">
        <v>1910</v>
      </c>
      <c r="B304" s="284">
        <v>76</v>
      </c>
      <c r="C304" s="197">
        <v>52</v>
      </c>
      <c r="D304" s="133">
        <v>12.666666666666</v>
      </c>
      <c r="E304" s="284">
        <f t="shared" si="18"/>
        <v>6.0000000000003162</v>
      </c>
      <c r="F304" s="284">
        <v>6</v>
      </c>
      <c r="G304" s="284">
        <v>1</v>
      </c>
    </row>
    <row r="305" spans="1:7" x14ac:dyDescent="0.2">
      <c r="A305" s="2" t="s">
        <v>1975</v>
      </c>
      <c r="B305" s="284">
        <v>75</v>
      </c>
      <c r="C305" s="197">
        <v>23.1</v>
      </c>
      <c r="D305" s="133">
        <v>12.5</v>
      </c>
      <c r="E305" s="284">
        <f t="shared" si="18"/>
        <v>6</v>
      </c>
      <c r="F305" s="284">
        <v>4</v>
      </c>
      <c r="G305" s="284">
        <v>3</v>
      </c>
    </row>
    <row r="306" spans="1:7" x14ac:dyDescent="0.2">
      <c r="A306" s="2" t="s">
        <v>1660</v>
      </c>
      <c r="B306" s="284">
        <v>75</v>
      </c>
      <c r="C306" s="197">
        <v>63.1</v>
      </c>
      <c r="D306" s="133">
        <v>75</v>
      </c>
      <c r="E306" s="284">
        <f t="shared" si="18"/>
        <v>1</v>
      </c>
      <c r="F306" s="284">
        <v>9</v>
      </c>
      <c r="G306" s="284">
        <v>3</v>
      </c>
    </row>
    <row r="307" spans="1:7" x14ac:dyDescent="0.2">
      <c r="A307" s="2" t="s">
        <v>1957</v>
      </c>
      <c r="B307" s="284">
        <v>74</v>
      </c>
      <c r="C307" s="197">
        <v>9.1</v>
      </c>
      <c r="D307" s="133">
        <v>5.2857142857139996</v>
      </c>
      <c r="E307" s="284">
        <f t="shared" si="18"/>
        <v>14.000000000000759</v>
      </c>
      <c r="F307" s="284">
        <v>3</v>
      </c>
      <c r="G307" s="284"/>
    </row>
    <row r="308" spans="1:7" x14ac:dyDescent="0.2">
      <c r="A308" s="2" t="s">
        <v>1994</v>
      </c>
      <c r="B308" s="284">
        <v>74</v>
      </c>
      <c r="C308" s="197">
        <v>42</v>
      </c>
      <c r="D308" s="133">
        <v>12.333333333333</v>
      </c>
      <c r="E308" s="284">
        <f t="shared" si="18"/>
        <v>6.0000000000001625</v>
      </c>
      <c r="F308" s="284">
        <v>5</v>
      </c>
      <c r="G308" s="284"/>
    </row>
    <row r="309" spans="1:7" x14ac:dyDescent="0.2">
      <c r="A309" s="2" t="s">
        <v>1753</v>
      </c>
      <c r="B309" s="284">
        <v>74</v>
      </c>
      <c r="C309" s="197">
        <v>44.1</v>
      </c>
      <c r="D309" s="133">
        <v>14.8</v>
      </c>
      <c r="E309" s="284">
        <f t="shared" si="18"/>
        <v>5</v>
      </c>
      <c r="F309" s="284">
        <v>5</v>
      </c>
      <c r="G309" s="284">
        <v>2</v>
      </c>
    </row>
    <row r="310" spans="1:7" x14ac:dyDescent="0.2">
      <c r="A310" s="2" t="s">
        <v>1630</v>
      </c>
      <c r="B310" s="284">
        <v>73</v>
      </c>
      <c r="C310" s="197">
        <v>37.1</v>
      </c>
      <c r="D310" s="133">
        <v>12.166666666666</v>
      </c>
      <c r="E310" s="284">
        <f t="shared" si="18"/>
        <v>6.0000000000003286</v>
      </c>
      <c r="F310" s="284">
        <v>7</v>
      </c>
      <c r="G310" s="284"/>
    </row>
    <row r="311" spans="1:7" x14ac:dyDescent="0.2">
      <c r="A311" s="2" t="s">
        <v>1985</v>
      </c>
      <c r="B311" s="284">
        <v>71</v>
      </c>
      <c r="C311" s="197">
        <v>25.1</v>
      </c>
      <c r="D311" s="133">
        <v>14.2</v>
      </c>
      <c r="E311" s="284">
        <f t="shared" si="18"/>
        <v>5</v>
      </c>
      <c r="F311" s="284">
        <v>5</v>
      </c>
      <c r="G311" s="284"/>
    </row>
    <row r="312" spans="1:7" x14ac:dyDescent="0.2">
      <c r="A312" s="2" t="s">
        <v>2029</v>
      </c>
      <c r="B312" s="284">
        <v>71</v>
      </c>
      <c r="C312" s="197">
        <v>24</v>
      </c>
      <c r="D312" s="133">
        <v>14.2</v>
      </c>
      <c r="E312" s="284">
        <f t="shared" si="18"/>
        <v>5</v>
      </c>
      <c r="F312" s="284">
        <v>7</v>
      </c>
      <c r="G312" s="284"/>
    </row>
    <row r="313" spans="1:7" x14ac:dyDescent="0.2">
      <c r="A313" s="2" t="s">
        <v>1574</v>
      </c>
      <c r="B313" s="284">
        <v>71</v>
      </c>
      <c r="C313" s="197">
        <v>30</v>
      </c>
      <c r="D313" s="133">
        <v>10.142857142857</v>
      </c>
      <c r="E313" s="284">
        <f t="shared" si="18"/>
        <v>7.0000000000000986</v>
      </c>
      <c r="F313" s="284"/>
      <c r="G313" s="284"/>
    </row>
    <row r="314" spans="1:7" x14ac:dyDescent="0.2">
      <c r="A314" s="2" t="s">
        <v>1586</v>
      </c>
      <c r="B314" s="284">
        <v>70</v>
      </c>
      <c r="C314" s="197">
        <v>25</v>
      </c>
      <c r="D314" s="133">
        <v>11.666666666666</v>
      </c>
      <c r="E314" s="284">
        <f t="shared" si="18"/>
        <v>6.0000000000003428</v>
      </c>
      <c r="F314" s="284"/>
      <c r="G314" s="284"/>
    </row>
    <row r="315" spans="1:7" x14ac:dyDescent="0.2">
      <c r="A315" s="2" t="s">
        <v>1600</v>
      </c>
      <c r="B315" s="284">
        <v>70</v>
      </c>
      <c r="C315" s="197">
        <v>18</v>
      </c>
      <c r="D315" s="133">
        <v>17.5</v>
      </c>
      <c r="E315" s="284">
        <f t="shared" si="18"/>
        <v>4</v>
      </c>
      <c r="F315" s="284"/>
      <c r="G315" s="284"/>
    </row>
    <row r="316" spans="1:7" x14ac:dyDescent="0.2">
      <c r="A316" s="2" t="s">
        <v>1987</v>
      </c>
      <c r="B316" s="284">
        <v>70</v>
      </c>
      <c r="C316" s="197">
        <v>38</v>
      </c>
      <c r="D316" s="133">
        <v>17.5</v>
      </c>
      <c r="E316" s="284">
        <f t="shared" si="18"/>
        <v>4</v>
      </c>
      <c r="F316" s="284">
        <v>6</v>
      </c>
      <c r="G316" s="284"/>
    </row>
    <row r="317" spans="1:7" x14ac:dyDescent="0.2">
      <c r="A317" s="2" t="s">
        <v>1566</v>
      </c>
      <c r="B317" s="284">
        <v>70</v>
      </c>
      <c r="C317" s="197">
        <v>21</v>
      </c>
      <c r="D317" s="133">
        <v>11.666666666666</v>
      </c>
      <c r="E317" s="284">
        <f t="shared" si="18"/>
        <v>6.0000000000003428</v>
      </c>
      <c r="F317" s="284">
        <v>2</v>
      </c>
      <c r="G317" s="284"/>
    </row>
    <row r="318" spans="1:7" x14ac:dyDescent="0.2">
      <c r="A318" s="2" t="s">
        <v>1944</v>
      </c>
      <c r="B318" s="284">
        <v>69</v>
      </c>
      <c r="C318" s="197">
        <v>39</v>
      </c>
      <c r="D318" s="133">
        <v>9.8571428571419997</v>
      </c>
      <c r="E318" s="284">
        <f t="shared" si="18"/>
        <v>7.0000000000006093</v>
      </c>
      <c r="F318" s="284">
        <v>8</v>
      </c>
      <c r="G318" s="284"/>
    </row>
    <row r="319" spans="1:7" x14ac:dyDescent="0.2">
      <c r="A319" s="2" t="s">
        <v>1781</v>
      </c>
      <c r="B319" s="284">
        <v>69</v>
      </c>
      <c r="C319" s="197">
        <v>28</v>
      </c>
      <c r="D319" s="133">
        <v>6.9</v>
      </c>
      <c r="E319" s="284">
        <f t="shared" si="18"/>
        <v>10</v>
      </c>
      <c r="F319" s="284">
        <v>7</v>
      </c>
      <c r="G319" s="284"/>
    </row>
    <row r="320" spans="1:7" x14ac:dyDescent="0.2">
      <c r="A320" s="2" t="s">
        <v>2002</v>
      </c>
      <c r="B320" s="284">
        <v>69</v>
      </c>
      <c r="C320" s="197">
        <v>24</v>
      </c>
      <c r="D320" s="133">
        <v>6.9</v>
      </c>
      <c r="E320" s="284">
        <f t="shared" si="18"/>
        <v>10</v>
      </c>
      <c r="F320" s="284">
        <v>8</v>
      </c>
      <c r="G320" s="284">
        <v>1</v>
      </c>
    </row>
    <row r="321" spans="1:27" x14ac:dyDescent="0.2">
      <c r="A321" s="2" t="s">
        <v>1777</v>
      </c>
      <c r="B321" s="284">
        <v>69</v>
      </c>
      <c r="C321" s="197">
        <v>67.099999999999994</v>
      </c>
      <c r="D321" s="133">
        <v>69</v>
      </c>
      <c r="E321" s="284">
        <f t="shared" si="18"/>
        <v>1</v>
      </c>
      <c r="F321" s="284">
        <v>6</v>
      </c>
      <c r="G321" s="284">
        <v>4</v>
      </c>
    </row>
    <row r="322" spans="1:27" x14ac:dyDescent="0.2">
      <c r="A322" s="2" t="s">
        <v>1260</v>
      </c>
      <c r="B322" s="284">
        <v>69</v>
      </c>
      <c r="C322" s="197">
        <v>14.1</v>
      </c>
      <c r="D322" s="133">
        <v>4.9285714285709998</v>
      </c>
      <c r="E322" s="284">
        <f t="shared" si="18"/>
        <v>14.000000000001219</v>
      </c>
      <c r="F322" s="284">
        <v>1</v>
      </c>
      <c r="G322" s="284"/>
    </row>
    <row r="323" spans="1:27" x14ac:dyDescent="0.2">
      <c r="A323" s="312" t="s">
        <v>1640</v>
      </c>
      <c r="B323" s="312">
        <v>68</v>
      </c>
      <c r="C323" s="312">
        <v>34</v>
      </c>
      <c r="D323" s="314">
        <v>11.333333333333334</v>
      </c>
      <c r="E323" s="313">
        <v>6</v>
      </c>
      <c r="F323" s="312">
        <v>1</v>
      </c>
      <c r="G323" s="312"/>
      <c r="H323" s="312">
        <v>2</v>
      </c>
    </row>
    <row r="324" spans="1:27" x14ac:dyDescent="0.2">
      <c r="A324" s="2" t="s">
        <v>1783</v>
      </c>
      <c r="B324" s="284">
        <v>67</v>
      </c>
      <c r="C324" s="197">
        <v>35</v>
      </c>
      <c r="D324" s="133">
        <v>22.333333333333002</v>
      </c>
      <c r="E324" s="284">
        <f t="shared" ref="E324:E329" si="19">B324/D324</f>
        <v>3.0000000000000444</v>
      </c>
      <c r="F324" s="284">
        <v>7</v>
      </c>
      <c r="G324" s="284">
        <v>4</v>
      </c>
    </row>
    <row r="325" spans="1:27" x14ac:dyDescent="0.2">
      <c r="A325" s="2" t="s">
        <v>1759</v>
      </c>
      <c r="B325" s="284">
        <v>67</v>
      </c>
      <c r="C325" s="197">
        <v>47</v>
      </c>
      <c r="D325" s="133">
        <v>16.75</v>
      </c>
      <c r="E325" s="284">
        <f t="shared" si="19"/>
        <v>4</v>
      </c>
      <c r="F325" s="284">
        <v>6</v>
      </c>
      <c r="G325" s="284"/>
    </row>
    <row r="326" spans="1:27" x14ac:dyDescent="0.2">
      <c r="A326" s="2" t="s">
        <v>1581</v>
      </c>
      <c r="B326" s="284">
        <v>67</v>
      </c>
      <c r="C326" s="197">
        <v>16</v>
      </c>
      <c r="D326" s="133">
        <v>5.583333333333</v>
      </c>
      <c r="E326" s="284">
        <f t="shared" si="19"/>
        <v>12.000000000000716</v>
      </c>
      <c r="F326" s="284">
        <v>2</v>
      </c>
      <c r="G326" s="284">
        <v>1</v>
      </c>
    </row>
    <row r="327" spans="1:27" x14ac:dyDescent="0.2">
      <c r="A327" s="2" t="s">
        <v>1721</v>
      </c>
      <c r="B327" s="284">
        <v>66</v>
      </c>
      <c r="C327" s="197">
        <v>29</v>
      </c>
      <c r="D327" s="133">
        <v>9.4285714285710007</v>
      </c>
      <c r="E327" s="284">
        <f t="shared" si="19"/>
        <v>7.000000000000318</v>
      </c>
      <c r="F327" s="284">
        <v>4</v>
      </c>
      <c r="G327" s="284">
        <v>5</v>
      </c>
    </row>
    <row r="328" spans="1:27" x14ac:dyDescent="0.2">
      <c r="A328" s="2" t="s">
        <v>1650</v>
      </c>
      <c r="B328" s="284">
        <v>65</v>
      </c>
      <c r="C328" s="197">
        <v>29</v>
      </c>
      <c r="D328" s="133">
        <v>13</v>
      </c>
      <c r="E328" s="284">
        <f t="shared" si="19"/>
        <v>5</v>
      </c>
      <c r="F328" s="284">
        <v>3</v>
      </c>
      <c r="G328" s="284"/>
    </row>
    <row r="329" spans="1:27" x14ac:dyDescent="0.2">
      <c r="A329" s="2" t="s">
        <v>1972</v>
      </c>
      <c r="B329" s="284">
        <v>65</v>
      </c>
      <c r="C329" s="197">
        <v>65</v>
      </c>
      <c r="D329" s="133">
        <v>65</v>
      </c>
      <c r="E329" s="284">
        <f t="shared" si="19"/>
        <v>1</v>
      </c>
      <c r="F329" s="284">
        <v>6</v>
      </c>
      <c r="G329" s="284">
        <v>3</v>
      </c>
    </row>
    <row r="330" spans="1:27" x14ac:dyDescent="0.2">
      <c r="A330" s="312" t="s">
        <v>1653</v>
      </c>
      <c r="B330" s="312">
        <v>64</v>
      </c>
      <c r="C330" s="312">
        <v>32</v>
      </c>
      <c r="D330" s="314">
        <v>12.8</v>
      </c>
      <c r="E330" s="313">
        <v>5</v>
      </c>
      <c r="F330" s="312"/>
      <c r="G330" s="312"/>
      <c r="H330" s="312">
        <v>2</v>
      </c>
    </row>
    <row r="331" spans="1:27" x14ac:dyDescent="0.2">
      <c r="A331" s="312" t="s">
        <v>2989</v>
      </c>
      <c r="B331" s="312">
        <v>62</v>
      </c>
      <c r="C331" s="312">
        <v>42</v>
      </c>
      <c r="D331" s="314">
        <v>31</v>
      </c>
      <c r="E331" s="313">
        <v>2</v>
      </c>
      <c r="F331" s="312">
        <v>5</v>
      </c>
      <c r="G331" s="312">
        <v>1</v>
      </c>
      <c r="H331" s="312">
        <v>2</v>
      </c>
    </row>
    <row r="332" spans="1:27" x14ac:dyDescent="0.2">
      <c r="A332" s="2" t="s">
        <v>1992</v>
      </c>
      <c r="B332" s="284">
        <v>62</v>
      </c>
      <c r="C332" s="197">
        <v>16</v>
      </c>
      <c r="D332" s="133">
        <v>10.333333333333</v>
      </c>
      <c r="E332" s="284">
        <f t="shared" ref="E332:E349" si="20">B332/D332</f>
        <v>6.0000000000001936</v>
      </c>
      <c r="F332" s="284">
        <v>6</v>
      </c>
      <c r="G332" s="284"/>
    </row>
    <row r="333" spans="1:27" x14ac:dyDescent="0.2">
      <c r="A333" s="2" t="s">
        <v>1672</v>
      </c>
      <c r="B333" s="284">
        <v>61</v>
      </c>
      <c r="C333" s="197">
        <v>39</v>
      </c>
      <c r="D333" s="133">
        <v>15.25</v>
      </c>
      <c r="E333" s="284">
        <f t="shared" si="20"/>
        <v>4</v>
      </c>
      <c r="F333" s="284">
        <v>7</v>
      </c>
      <c r="G333" s="284">
        <v>1</v>
      </c>
    </row>
    <row r="334" spans="1:27" s="284" customFormat="1" x14ac:dyDescent="0.2">
      <c r="A334" s="2" t="s">
        <v>1648</v>
      </c>
      <c r="B334" s="284">
        <v>61</v>
      </c>
      <c r="C334" s="197">
        <v>44</v>
      </c>
      <c r="D334" s="133">
        <v>61</v>
      </c>
      <c r="E334" s="284">
        <f t="shared" si="20"/>
        <v>1</v>
      </c>
      <c r="F334" s="284">
        <v>6</v>
      </c>
      <c r="G334" s="284">
        <v>4</v>
      </c>
      <c r="H334"/>
      <c r="T334"/>
      <c r="U334"/>
      <c r="V334"/>
      <c r="W334"/>
      <c r="X334"/>
      <c r="Y334"/>
      <c r="Z334"/>
      <c r="AA334"/>
    </row>
    <row r="335" spans="1:27" x14ac:dyDescent="0.2">
      <c r="A335" s="2" t="s">
        <v>1529</v>
      </c>
      <c r="B335" s="284">
        <v>61</v>
      </c>
      <c r="C335" s="197">
        <v>14.1</v>
      </c>
      <c r="D335" s="133">
        <v>4.6923076923069997</v>
      </c>
      <c r="E335" s="284">
        <f t="shared" si="20"/>
        <v>13.000000000001918</v>
      </c>
      <c r="F335" s="284"/>
      <c r="G335" s="284"/>
    </row>
    <row r="336" spans="1:27" x14ac:dyDescent="0.2">
      <c r="A336" s="2" t="s">
        <v>2061</v>
      </c>
      <c r="B336" s="284">
        <v>58</v>
      </c>
      <c r="C336" s="197">
        <v>28.1</v>
      </c>
      <c r="D336" s="133">
        <v>11.6</v>
      </c>
      <c r="E336" s="284">
        <f t="shared" si="20"/>
        <v>5</v>
      </c>
      <c r="F336" s="284">
        <v>6</v>
      </c>
      <c r="G336" s="284"/>
    </row>
    <row r="337" spans="1:27" x14ac:dyDescent="0.2">
      <c r="A337" s="2" t="s">
        <v>1973</v>
      </c>
      <c r="B337" s="284">
        <v>57</v>
      </c>
      <c r="C337" s="197">
        <v>11</v>
      </c>
      <c r="D337" s="133">
        <v>6.333333333333</v>
      </c>
      <c r="E337" s="284">
        <f t="shared" si="20"/>
        <v>9.0000000000004743</v>
      </c>
      <c r="F337" s="284">
        <v>4</v>
      </c>
      <c r="G337" s="284">
        <v>1</v>
      </c>
      <c r="T337" s="284"/>
      <c r="U337" s="284"/>
      <c r="V337" s="284"/>
      <c r="W337" s="284"/>
      <c r="X337" s="284"/>
      <c r="Y337" s="284"/>
      <c r="Z337" s="284"/>
      <c r="AA337" s="284"/>
    </row>
    <row r="338" spans="1:27" x14ac:dyDescent="0.2">
      <c r="A338" s="2" t="s">
        <v>1613</v>
      </c>
      <c r="B338" s="284">
        <v>57</v>
      </c>
      <c r="C338" s="197">
        <v>13.1</v>
      </c>
      <c r="D338" s="133">
        <v>11.4</v>
      </c>
      <c r="E338" s="284">
        <f t="shared" si="20"/>
        <v>5</v>
      </c>
      <c r="F338" s="284">
        <v>4</v>
      </c>
      <c r="G338" s="284"/>
    </row>
    <row r="339" spans="1:27" x14ac:dyDescent="0.2">
      <c r="A339" s="2" t="s">
        <v>1968</v>
      </c>
      <c r="B339" s="284">
        <v>56</v>
      </c>
      <c r="C339" s="197">
        <v>36</v>
      </c>
      <c r="D339" s="133">
        <v>18.666666666666</v>
      </c>
      <c r="E339" s="284">
        <f t="shared" si="20"/>
        <v>3.000000000000107</v>
      </c>
      <c r="F339" s="284">
        <v>4</v>
      </c>
      <c r="G339" s="284">
        <v>1</v>
      </c>
    </row>
    <row r="340" spans="1:27" x14ac:dyDescent="0.2">
      <c r="A340" s="2" t="s">
        <v>1990</v>
      </c>
      <c r="B340" s="284">
        <v>56</v>
      </c>
      <c r="C340" s="197">
        <v>23</v>
      </c>
      <c r="D340" s="133">
        <v>14</v>
      </c>
      <c r="E340" s="284">
        <f t="shared" si="20"/>
        <v>4</v>
      </c>
      <c r="F340" s="284">
        <v>5</v>
      </c>
      <c r="G340" s="284"/>
    </row>
    <row r="341" spans="1:27" x14ac:dyDescent="0.2">
      <c r="A341" s="2" t="s">
        <v>1553</v>
      </c>
      <c r="B341" s="284">
        <v>55</v>
      </c>
      <c r="C341" s="197">
        <v>24</v>
      </c>
      <c r="D341" s="133">
        <v>6.875</v>
      </c>
      <c r="E341" s="284">
        <f t="shared" si="20"/>
        <v>8</v>
      </c>
      <c r="F341" s="284">
        <v>3</v>
      </c>
      <c r="G341" s="284"/>
    </row>
    <row r="342" spans="1:27" x14ac:dyDescent="0.2">
      <c r="A342" s="2" t="s">
        <v>1611</v>
      </c>
      <c r="B342" s="284">
        <v>54</v>
      </c>
      <c r="C342" s="197">
        <v>20</v>
      </c>
      <c r="D342" s="133">
        <v>7.7142857142850003</v>
      </c>
      <c r="E342" s="284">
        <f t="shared" si="20"/>
        <v>7.0000000000006475</v>
      </c>
      <c r="F342" s="284"/>
      <c r="G342" s="284"/>
    </row>
    <row r="343" spans="1:27" x14ac:dyDescent="0.2">
      <c r="A343" s="2" t="s">
        <v>2038</v>
      </c>
      <c r="B343" s="284">
        <v>54</v>
      </c>
      <c r="C343" s="197">
        <v>14.1</v>
      </c>
      <c r="D343" s="133">
        <v>9</v>
      </c>
      <c r="E343" s="284">
        <f t="shared" si="20"/>
        <v>6</v>
      </c>
      <c r="F343" s="284">
        <v>5</v>
      </c>
      <c r="G343" s="284">
        <v>1</v>
      </c>
    </row>
    <row r="344" spans="1:27" x14ac:dyDescent="0.2">
      <c r="A344" s="2" t="s">
        <v>2066</v>
      </c>
      <c r="B344" s="284">
        <v>54</v>
      </c>
      <c r="C344" s="197">
        <v>40.1</v>
      </c>
      <c r="D344" s="133">
        <v>54</v>
      </c>
      <c r="E344" s="284">
        <f t="shared" si="20"/>
        <v>1</v>
      </c>
      <c r="F344" s="284">
        <v>1</v>
      </c>
      <c r="G344" s="284">
        <v>1</v>
      </c>
    </row>
    <row r="345" spans="1:27" x14ac:dyDescent="0.2">
      <c r="A345" s="2" t="s">
        <v>2019</v>
      </c>
      <c r="B345" s="284">
        <v>53</v>
      </c>
      <c r="C345" s="197">
        <v>26.1</v>
      </c>
      <c r="D345" s="133">
        <v>2.9444444444440001</v>
      </c>
      <c r="E345" s="284">
        <f t="shared" si="20"/>
        <v>18.000000000002718</v>
      </c>
      <c r="F345" s="284">
        <v>7</v>
      </c>
      <c r="G345" s="284"/>
    </row>
    <row r="346" spans="1:27" x14ac:dyDescent="0.2">
      <c r="A346" s="2" t="s">
        <v>1762</v>
      </c>
      <c r="B346" s="284">
        <v>53</v>
      </c>
      <c r="C346" s="197">
        <v>34</v>
      </c>
      <c r="D346" s="133">
        <v>10.6</v>
      </c>
      <c r="E346" s="284">
        <f t="shared" si="20"/>
        <v>5</v>
      </c>
      <c r="F346" s="284">
        <v>7</v>
      </c>
      <c r="G346" s="284"/>
    </row>
    <row r="347" spans="1:27" x14ac:dyDescent="0.2">
      <c r="A347" s="2" t="s">
        <v>1234</v>
      </c>
      <c r="B347" s="284">
        <v>53</v>
      </c>
      <c r="C347" s="197">
        <v>18</v>
      </c>
      <c r="D347" s="133">
        <v>4.4166666666659999</v>
      </c>
      <c r="E347" s="284">
        <f t="shared" si="20"/>
        <v>12.000000000001812</v>
      </c>
      <c r="F347" s="284">
        <v>3</v>
      </c>
      <c r="G347" s="284"/>
    </row>
    <row r="348" spans="1:27" x14ac:dyDescent="0.2">
      <c r="A348" s="2" t="s">
        <v>1620</v>
      </c>
      <c r="B348" s="284">
        <v>52</v>
      </c>
      <c r="C348" s="197">
        <v>26</v>
      </c>
      <c r="D348" s="133">
        <v>8.6666666666659999</v>
      </c>
      <c r="E348" s="284">
        <f t="shared" si="20"/>
        <v>6.0000000000004619</v>
      </c>
      <c r="F348" s="284">
        <v>5</v>
      </c>
      <c r="G348" s="284"/>
    </row>
    <row r="349" spans="1:27" x14ac:dyDescent="0.2">
      <c r="A349" s="2" t="s">
        <v>1769</v>
      </c>
      <c r="B349" s="284">
        <v>51</v>
      </c>
      <c r="C349" s="197">
        <v>16.100000000000001</v>
      </c>
      <c r="D349" s="133">
        <v>6.375</v>
      </c>
      <c r="E349" s="284">
        <f t="shared" si="20"/>
        <v>8</v>
      </c>
      <c r="F349" s="284">
        <v>5</v>
      </c>
      <c r="G349" s="284"/>
    </row>
    <row r="350" spans="1:27" x14ac:dyDescent="0.2">
      <c r="A350" s="312" t="s">
        <v>1593</v>
      </c>
      <c r="B350" s="312">
        <v>50</v>
      </c>
      <c r="C350" s="312">
        <v>18</v>
      </c>
      <c r="D350" s="314">
        <v>8.3333333333333339</v>
      </c>
      <c r="E350" s="313">
        <v>6</v>
      </c>
      <c r="F350" s="312">
        <v>1</v>
      </c>
      <c r="G350" s="312"/>
      <c r="H350" s="312">
        <v>2</v>
      </c>
    </row>
    <row r="351" spans="1:27" x14ac:dyDescent="0.2">
      <c r="A351" s="2" t="s">
        <v>2064</v>
      </c>
      <c r="B351" s="284">
        <v>50</v>
      </c>
      <c r="C351" s="197">
        <v>14.1</v>
      </c>
      <c r="D351" s="133">
        <v>8.333333333333</v>
      </c>
      <c r="E351" s="284">
        <f t="shared" ref="E351:E368" si="21">B351/D351</f>
        <v>6.0000000000002398</v>
      </c>
      <c r="F351" s="284"/>
      <c r="G351" s="284"/>
    </row>
    <row r="352" spans="1:27" x14ac:dyDescent="0.2">
      <c r="A352" s="2" t="s">
        <v>1691</v>
      </c>
      <c r="B352" s="284">
        <v>49</v>
      </c>
      <c r="C352" s="197">
        <v>49</v>
      </c>
      <c r="D352" s="133">
        <v>49</v>
      </c>
      <c r="E352" s="284">
        <f t="shared" si="21"/>
        <v>1</v>
      </c>
      <c r="F352" s="284">
        <v>9</v>
      </c>
      <c r="G352" s="284"/>
    </row>
    <row r="353" spans="1:27" x14ac:dyDescent="0.2">
      <c r="A353" s="2" t="s">
        <v>1663</v>
      </c>
      <c r="B353" s="284">
        <v>48</v>
      </c>
      <c r="C353" s="197">
        <v>16</v>
      </c>
      <c r="D353" s="133">
        <v>16</v>
      </c>
      <c r="E353" s="284">
        <f t="shared" si="21"/>
        <v>3</v>
      </c>
      <c r="F353" s="284">
        <v>5</v>
      </c>
      <c r="G353" s="284"/>
    </row>
    <row r="354" spans="1:27" x14ac:dyDescent="0.2">
      <c r="A354" s="2" t="s">
        <v>2977</v>
      </c>
      <c r="B354" s="284">
        <v>47</v>
      </c>
      <c r="C354" s="197">
        <v>22.1</v>
      </c>
      <c r="D354" s="133">
        <v>15.666666666666</v>
      </c>
      <c r="E354" s="284">
        <f t="shared" si="21"/>
        <v>3.0000000000001275</v>
      </c>
      <c r="F354" s="284">
        <v>3</v>
      </c>
      <c r="G354" s="284"/>
    </row>
    <row r="355" spans="1:27" x14ac:dyDescent="0.2">
      <c r="A355" s="2" t="s">
        <v>2969</v>
      </c>
      <c r="B355" s="284">
        <v>45</v>
      </c>
      <c r="C355" s="197">
        <v>15.1</v>
      </c>
      <c r="D355" s="133">
        <v>9</v>
      </c>
      <c r="E355" s="284">
        <f t="shared" si="21"/>
        <v>5</v>
      </c>
      <c r="F355" s="284">
        <v>1</v>
      </c>
      <c r="G355" s="284"/>
    </row>
    <row r="356" spans="1:27" x14ac:dyDescent="0.2">
      <c r="A356" s="2" t="s">
        <v>2063</v>
      </c>
      <c r="B356" s="284">
        <v>45</v>
      </c>
      <c r="C356" s="197">
        <v>13</v>
      </c>
      <c r="D356" s="133">
        <v>9</v>
      </c>
      <c r="E356" s="284">
        <f t="shared" si="21"/>
        <v>5</v>
      </c>
      <c r="F356" s="284"/>
      <c r="G356" s="284"/>
    </row>
    <row r="357" spans="1:27" x14ac:dyDescent="0.2">
      <c r="A357" s="2" t="s">
        <v>1716</v>
      </c>
      <c r="B357" s="284">
        <v>44</v>
      </c>
      <c r="C357" s="197">
        <v>44</v>
      </c>
      <c r="D357" s="133">
        <v>44</v>
      </c>
      <c r="E357" s="284">
        <f t="shared" si="21"/>
        <v>1</v>
      </c>
      <c r="F357" s="284"/>
      <c r="G357" s="284"/>
    </row>
    <row r="358" spans="1:27" x14ac:dyDescent="0.2">
      <c r="A358" s="2" t="s">
        <v>2055</v>
      </c>
      <c r="B358" s="284">
        <v>44</v>
      </c>
      <c r="C358" s="197">
        <v>31.1</v>
      </c>
      <c r="D358" s="133">
        <v>44</v>
      </c>
      <c r="E358" s="284">
        <f t="shared" si="21"/>
        <v>1</v>
      </c>
      <c r="F358" s="284">
        <v>5</v>
      </c>
      <c r="G358" s="284"/>
    </row>
    <row r="359" spans="1:27" x14ac:dyDescent="0.2">
      <c r="A359" s="2" t="s">
        <v>1231</v>
      </c>
      <c r="B359" s="284">
        <v>43</v>
      </c>
      <c r="C359" s="197">
        <v>17</v>
      </c>
      <c r="D359" s="133">
        <v>5.375</v>
      </c>
      <c r="E359" s="284">
        <f t="shared" si="21"/>
        <v>8</v>
      </c>
      <c r="F359" s="284">
        <v>4</v>
      </c>
      <c r="G359" s="284"/>
    </row>
    <row r="360" spans="1:27" s="284" customFormat="1" x14ac:dyDescent="0.2">
      <c r="A360" s="2" t="s">
        <v>2033</v>
      </c>
      <c r="B360" s="284">
        <v>42</v>
      </c>
      <c r="C360" s="197">
        <v>12.1</v>
      </c>
      <c r="D360" s="133">
        <v>10.5</v>
      </c>
      <c r="E360" s="284">
        <f t="shared" si="21"/>
        <v>4</v>
      </c>
      <c r="F360" s="284">
        <v>2</v>
      </c>
      <c r="H360"/>
      <c r="T360"/>
      <c r="U360"/>
      <c r="V360"/>
      <c r="W360"/>
      <c r="X360"/>
      <c r="Y360"/>
      <c r="Z360"/>
      <c r="AA360"/>
    </row>
    <row r="361" spans="1:27" x14ac:dyDescent="0.2">
      <c r="A361" s="2" t="s">
        <v>1690</v>
      </c>
      <c r="B361" s="284">
        <v>41</v>
      </c>
      <c r="C361" s="197">
        <v>32</v>
      </c>
      <c r="D361" s="133">
        <v>20.5</v>
      </c>
      <c r="E361" s="284">
        <f t="shared" si="21"/>
        <v>2</v>
      </c>
      <c r="F361" s="284"/>
      <c r="G361" s="284"/>
    </row>
    <row r="362" spans="1:27" x14ac:dyDescent="0.2">
      <c r="A362" s="2" t="s">
        <v>1608</v>
      </c>
      <c r="B362" s="284">
        <v>40</v>
      </c>
      <c r="C362" s="197">
        <v>22</v>
      </c>
      <c r="D362" s="133">
        <v>13.333333333333</v>
      </c>
      <c r="E362" s="284">
        <f t="shared" si="21"/>
        <v>3.0000000000000751</v>
      </c>
      <c r="F362" s="284">
        <v>3</v>
      </c>
      <c r="G362" s="284"/>
    </row>
    <row r="363" spans="1:27" x14ac:dyDescent="0.2">
      <c r="A363" s="2" t="s">
        <v>2974</v>
      </c>
      <c r="B363" s="284">
        <v>40</v>
      </c>
      <c r="C363" s="197">
        <v>19</v>
      </c>
      <c r="D363" s="133">
        <v>13.333333333333</v>
      </c>
      <c r="E363" s="284">
        <f t="shared" si="21"/>
        <v>3.0000000000000751</v>
      </c>
      <c r="F363" s="284">
        <v>5</v>
      </c>
      <c r="G363" s="284"/>
      <c r="T363" s="284"/>
      <c r="U363" s="284"/>
      <c r="V363" s="284"/>
      <c r="W363" s="284"/>
      <c r="X363" s="284"/>
      <c r="Y363" s="284"/>
      <c r="Z363" s="284"/>
      <c r="AA363" s="284"/>
    </row>
    <row r="364" spans="1:27" x14ac:dyDescent="0.2">
      <c r="A364" s="2" t="s">
        <v>1750</v>
      </c>
      <c r="B364" s="284">
        <v>40</v>
      </c>
      <c r="C364" s="197">
        <v>13</v>
      </c>
      <c r="D364" s="133">
        <v>4.4444444444439997</v>
      </c>
      <c r="E364" s="284">
        <f t="shared" si="21"/>
        <v>9.0000000000009006</v>
      </c>
      <c r="F364" s="284">
        <v>3</v>
      </c>
      <c r="G364" s="284"/>
    </row>
    <row r="365" spans="1:27" x14ac:dyDescent="0.2">
      <c r="A365" s="2" t="s">
        <v>1555</v>
      </c>
      <c r="B365" s="284">
        <v>39</v>
      </c>
      <c r="C365" s="197">
        <v>14</v>
      </c>
      <c r="D365" s="133">
        <v>4.333333333333</v>
      </c>
      <c r="E365" s="284">
        <f t="shared" si="21"/>
        <v>9.0000000000006928</v>
      </c>
      <c r="F365" s="284">
        <v>4</v>
      </c>
      <c r="G365" s="284"/>
      <c r="H365" s="284"/>
    </row>
    <row r="366" spans="1:27" x14ac:dyDescent="0.2">
      <c r="A366" s="2" t="s">
        <v>1768</v>
      </c>
      <c r="B366" s="284">
        <v>39</v>
      </c>
      <c r="C366" s="197">
        <v>39</v>
      </c>
      <c r="D366" s="133">
        <v>39</v>
      </c>
      <c r="E366" s="284">
        <f t="shared" si="21"/>
        <v>1</v>
      </c>
      <c r="F366" s="284">
        <v>6</v>
      </c>
      <c r="G366" s="284">
        <v>1</v>
      </c>
      <c r="H366" s="284"/>
    </row>
    <row r="367" spans="1:27" x14ac:dyDescent="0.2">
      <c r="A367" s="2" t="s">
        <v>1965</v>
      </c>
      <c r="B367" s="284">
        <v>38</v>
      </c>
      <c r="C367" s="197">
        <v>19</v>
      </c>
      <c r="D367" s="133">
        <v>5.4285714285709998</v>
      </c>
      <c r="E367" s="284">
        <f t="shared" si="21"/>
        <v>7.0000000000005524</v>
      </c>
      <c r="F367" s="284">
        <v>1</v>
      </c>
      <c r="G367" s="284"/>
    </row>
    <row r="368" spans="1:27" x14ac:dyDescent="0.2">
      <c r="A368" s="2" t="s">
        <v>2018</v>
      </c>
      <c r="B368" s="284">
        <v>36</v>
      </c>
      <c r="C368" s="197">
        <v>27.1</v>
      </c>
      <c r="D368" s="133">
        <v>12</v>
      </c>
      <c r="E368" s="284">
        <f t="shared" si="21"/>
        <v>3</v>
      </c>
      <c r="F368" s="284"/>
      <c r="G368" s="284"/>
    </row>
    <row r="369" spans="1:7" x14ac:dyDescent="0.2">
      <c r="A369" s="2" t="s">
        <v>1747</v>
      </c>
      <c r="B369" s="284">
        <v>35</v>
      </c>
      <c r="C369" s="197">
        <v>35.1</v>
      </c>
      <c r="D369" s="133"/>
      <c r="E369" s="284"/>
      <c r="F369" s="284">
        <v>6</v>
      </c>
      <c r="G369" s="284"/>
    </row>
    <row r="370" spans="1:7" x14ac:dyDescent="0.2">
      <c r="A370" s="2" t="s">
        <v>2022</v>
      </c>
      <c r="B370" s="284">
        <v>35</v>
      </c>
      <c r="C370" s="197">
        <v>35</v>
      </c>
      <c r="D370" s="133">
        <v>35</v>
      </c>
      <c r="E370" s="284">
        <f t="shared" ref="E370:E386" si="22">B370/D370</f>
        <v>1</v>
      </c>
      <c r="F370" s="284">
        <v>2</v>
      </c>
      <c r="G370" s="284"/>
    </row>
    <row r="371" spans="1:7" x14ac:dyDescent="0.2">
      <c r="A371" s="2" t="s">
        <v>1602</v>
      </c>
      <c r="B371" s="284">
        <v>34</v>
      </c>
      <c r="C371" s="197">
        <v>18</v>
      </c>
      <c r="D371" s="133">
        <v>4.25</v>
      </c>
      <c r="E371" s="284">
        <f t="shared" si="22"/>
        <v>8</v>
      </c>
      <c r="F371" s="284">
        <v>5</v>
      </c>
      <c r="G371" s="284"/>
    </row>
    <row r="372" spans="1:7" x14ac:dyDescent="0.2">
      <c r="A372" s="2" t="s">
        <v>2068</v>
      </c>
      <c r="B372" s="284">
        <v>34</v>
      </c>
      <c r="C372" s="197">
        <v>11</v>
      </c>
      <c r="D372" s="133">
        <v>6.8</v>
      </c>
      <c r="E372" s="284">
        <f t="shared" si="22"/>
        <v>5</v>
      </c>
      <c r="F372" s="284">
        <v>5</v>
      </c>
      <c r="G372" s="284"/>
    </row>
    <row r="373" spans="1:7" x14ac:dyDescent="0.2">
      <c r="A373" s="2" t="s">
        <v>1526</v>
      </c>
      <c r="B373" s="284">
        <v>32</v>
      </c>
      <c r="C373" s="197">
        <v>6.1</v>
      </c>
      <c r="D373" s="133">
        <v>2.9090909090900001</v>
      </c>
      <c r="E373" s="284">
        <f t="shared" si="22"/>
        <v>11.000000000003437</v>
      </c>
      <c r="F373" s="284">
        <v>4</v>
      </c>
      <c r="G373" s="284"/>
    </row>
    <row r="374" spans="1:7" x14ac:dyDescent="0.2">
      <c r="A374" s="2" t="s">
        <v>2049</v>
      </c>
      <c r="B374" s="284">
        <v>32</v>
      </c>
      <c r="C374" s="197">
        <v>32</v>
      </c>
      <c r="D374" s="133">
        <v>16</v>
      </c>
      <c r="E374" s="284">
        <f t="shared" si="22"/>
        <v>2</v>
      </c>
      <c r="F374" s="284">
        <v>5</v>
      </c>
      <c r="G374" s="284"/>
    </row>
    <row r="375" spans="1:7" x14ac:dyDescent="0.2">
      <c r="A375" s="2" t="s">
        <v>1693</v>
      </c>
      <c r="B375" s="284">
        <v>30</v>
      </c>
      <c r="C375" s="197">
        <v>30</v>
      </c>
      <c r="D375" s="133">
        <v>30</v>
      </c>
      <c r="E375" s="284">
        <f t="shared" si="22"/>
        <v>1</v>
      </c>
      <c r="F375" s="284">
        <v>7</v>
      </c>
      <c r="G375" s="284"/>
    </row>
    <row r="376" spans="1:7" x14ac:dyDescent="0.2">
      <c r="A376" s="2" t="s">
        <v>1649</v>
      </c>
      <c r="B376" s="284">
        <v>30</v>
      </c>
      <c r="C376" s="197">
        <v>26</v>
      </c>
      <c r="D376" s="133">
        <v>15</v>
      </c>
      <c r="E376" s="284">
        <f t="shared" si="22"/>
        <v>2</v>
      </c>
      <c r="F376" s="284">
        <v>4</v>
      </c>
      <c r="G376" s="284">
        <v>1</v>
      </c>
    </row>
    <row r="377" spans="1:7" x14ac:dyDescent="0.2">
      <c r="A377" s="2" t="s">
        <v>1788</v>
      </c>
      <c r="B377" s="284">
        <v>29</v>
      </c>
      <c r="C377" s="197">
        <v>18</v>
      </c>
      <c r="D377" s="133">
        <v>9.6666666666659999</v>
      </c>
      <c r="E377" s="284">
        <f t="shared" si="22"/>
        <v>3.0000000000002069</v>
      </c>
      <c r="F377" s="284">
        <v>3</v>
      </c>
      <c r="G377" s="284"/>
    </row>
    <row r="378" spans="1:7" x14ac:dyDescent="0.2">
      <c r="A378" s="2" t="s">
        <v>1671</v>
      </c>
      <c r="B378" s="284">
        <v>29</v>
      </c>
      <c r="C378" s="197">
        <v>23.1</v>
      </c>
      <c r="D378" s="133">
        <v>29</v>
      </c>
      <c r="E378" s="284">
        <f t="shared" si="22"/>
        <v>1</v>
      </c>
      <c r="F378" s="284">
        <v>1</v>
      </c>
      <c r="G378" s="284">
        <v>2</v>
      </c>
    </row>
    <row r="379" spans="1:7" x14ac:dyDescent="0.2">
      <c r="A379" s="2" t="s">
        <v>1775</v>
      </c>
      <c r="B379" s="284">
        <v>28</v>
      </c>
      <c r="C379" s="197">
        <v>27</v>
      </c>
      <c r="D379" s="133">
        <v>9.333333333333</v>
      </c>
      <c r="E379" s="284">
        <f t="shared" si="22"/>
        <v>3.000000000000107</v>
      </c>
      <c r="F379" s="284">
        <v>2</v>
      </c>
      <c r="G379" s="284"/>
    </row>
    <row r="380" spans="1:7" x14ac:dyDescent="0.2">
      <c r="A380" s="2" t="s">
        <v>1636</v>
      </c>
      <c r="B380" s="284">
        <v>27</v>
      </c>
      <c r="C380" s="197">
        <v>27</v>
      </c>
      <c r="D380" s="133">
        <v>9</v>
      </c>
      <c r="E380" s="284">
        <f t="shared" si="22"/>
        <v>3</v>
      </c>
      <c r="F380" s="284"/>
      <c r="G380" s="284"/>
    </row>
    <row r="381" spans="1:7" x14ac:dyDescent="0.2">
      <c r="A381" s="2" t="s">
        <v>2971</v>
      </c>
      <c r="B381" s="284">
        <v>27</v>
      </c>
      <c r="C381" s="197">
        <v>13.1</v>
      </c>
      <c r="D381" s="133">
        <v>13.5</v>
      </c>
      <c r="E381" s="284">
        <f t="shared" si="22"/>
        <v>2</v>
      </c>
      <c r="F381" s="284">
        <v>3</v>
      </c>
      <c r="G381" s="284"/>
    </row>
    <row r="382" spans="1:7" x14ac:dyDescent="0.2">
      <c r="A382" s="2" t="s">
        <v>1641</v>
      </c>
      <c r="B382" s="284">
        <v>27</v>
      </c>
      <c r="C382" s="197">
        <v>16.100000000000001</v>
      </c>
      <c r="D382" s="133">
        <v>9</v>
      </c>
      <c r="E382" s="284">
        <f t="shared" si="22"/>
        <v>3</v>
      </c>
      <c r="F382" s="284">
        <v>3</v>
      </c>
      <c r="G382" s="284">
        <v>1</v>
      </c>
    </row>
    <row r="383" spans="1:7" x14ac:dyDescent="0.2">
      <c r="A383" s="2" t="s">
        <v>1572</v>
      </c>
      <c r="B383" s="284">
        <v>27</v>
      </c>
      <c r="C383" s="197">
        <v>23</v>
      </c>
      <c r="D383" s="133">
        <v>3.8571428571420001</v>
      </c>
      <c r="E383" s="284">
        <f t="shared" si="22"/>
        <v>7.0000000000015552</v>
      </c>
      <c r="F383" s="284"/>
      <c r="G383" s="284"/>
    </row>
    <row r="384" spans="1:7" x14ac:dyDescent="0.2">
      <c r="A384" s="2" t="s">
        <v>1673</v>
      </c>
      <c r="B384" s="284">
        <v>26</v>
      </c>
      <c r="C384" s="197">
        <v>25</v>
      </c>
      <c r="D384" s="133">
        <v>13</v>
      </c>
      <c r="E384" s="284">
        <f t="shared" si="22"/>
        <v>2</v>
      </c>
      <c r="F384" s="284">
        <v>5</v>
      </c>
      <c r="G384" s="284"/>
    </row>
    <row r="385" spans="1:8" x14ac:dyDescent="0.2">
      <c r="A385" s="2" t="s">
        <v>1696</v>
      </c>
      <c r="B385" s="284">
        <v>26</v>
      </c>
      <c r="C385" s="197">
        <v>13</v>
      </c>
      <c r="D385" s="133">
        <v>8.6666666666659999</v>
      </c>
      <c r="E385" s="284">
        <f t="shared" si="22"/>
        <v>3.0000000000002309</v>
      </c>
      <c r="F385" s="284">
        <v>2</v>
      </c>
      <c r="G385" s="284"/>
    </row>
    <row r="386" spans="1:8" x14ac:dyDescent="0.2">
      <c r="A386" s="2" t="s">
        <v>1664</v>
      </c>
      <c r="B386" s="284">
        <v>25</v>
      </c>
      <c r="C386" s="197">
        <v>24</v>
      </c>
      <c r="D386" s="133">
        <v>12.5</v>
      </c>
      <c r="E386" s="284">
        <f t="shared" si="22"/>
        <v>2</v>
      </c>
      <c r="F386" s="284"/>
      <c r="G386" s="284"/>
    </row>
    <row r="387" spans="1:8" x14ac:dyDescent="0.2">
      <c r="A387" s="2" t="s">
        <v>2014</v>
      </c>
      <c r="B387" s="284">
        <v>25</v>
      </c>
      <c r="C387" s="197">
        <v>25.1</v>
      </c>
      <c r="D387" s="133"/>
      <c r="E387" s="284"/>
      <c r="F387" s="284">
        <v>1</v>
      </c>
      <c r="G387" s="284"/>
    </row>
    <row r="388" spans="1:8" x14ac:dyDescent="0.2">
      <c r="A388" s="2" t="s">
        <v>2981</v>
      </c>
      <c r="B388" s="284">
        <v>25</v>
      </c>
      <c r="C388" s="197">
        <v>25</v>
      </c>
      <c r="D388" s="133">
        <v>25</v>
      </c>
      <c r="E388" s="284">
        <f>B388/D388</f>
        <v>1</v>
      </c>
      <c r="F388" s="284">
        <v>4</v>
      </c>
      <c r="G388" s="284"/>
    </row>
    <row r="389" spans="1:8" x14ac:dyDescent="0.2">
      <c r="A389" s="2" t="s">
        <v>1727</v>
      </c>
      <c r="B389" s="284">
        <v>25</v>
      </c>
      <c r="C389" s="197">
        <v>16.100000000000001</v>
      </c>
      <c r="D389" s="133">
        <v>25</v>
      </c>
      <c r="E389" s="284">
        <f>B389/D389</f>
        <v>1</v>
      </c>
      <c r="F389" s="284"/>
      <c r="G389" s="284">
        <v>1</v>
      </c>
      <c r="H389" s="284"/>
    </row>
    <row r="390" spans="1:8" x14ac:dyDescent="0.2">
      <c r="A390" s="2" t="s">
        <v>1948</v>
      </c>
      <c r="B390" s="284">
        <v>24</v>
      </c>
      <c r="C390" s="197">
        <v>18</v>
      </c>
      <c r="D390" s="133">
        <v>8</v>
      </c>
      <c r="E390" s="284">
        <f>B390/D390</f>
        <v>3</v>
      </c>
      <c r="F390" s="284">
        <v>3</v>
      </c>
      <c r="G390" s="284">
        <v>1</v>
      </c>
      <c r="H390" s="284"/>
    </row>
    <row r="391" spans="1:8" x14ac:dyDescent="0.2">
      <c r="A391" s="2" t="s">
        <v>1739</v>
      </c>
      <c r="B391" s="284">
        <v>24</v>
      </c>
      <c r="C391" s="197">
        <v>24</v>
      </c>
      <c r="D391" s="133">
        <v>24</v>
      </c>
      <c r="E391" s="284">
        <f>B391/D391</f>
        <v>1</v>
      </c>
      <c r="F391" s="284"/>
      <c r="G391" s="284"/>
    </row>
    <row r="392" spans="1:8" x14ac:dyDescent="0.2">
      <c r="A392" s="2" t="s">
        <v>1767</v>
      </c>
      <c r="B392" s="284">
        <v>24</v>
      </c>
      <c r="C392" s="197">
        <v>24</v>
      </c>
      <c r="D392" s="133">
        <v>24</v>
      </c>
      <c r="E392" s="284">
        <f>B392/D392</f>
        <v>1</v>
      </c>
      <c r="F392" s="284">
        <v>2</v>
      </c>
      <c r="G392" s="284"/>
    </row>
    <row r="393" spans="1:8" x14ac:dyDescent="0.2">
      <c r="A393" s="2" t="s">
        <v>1999</v>
      </c>
      <c r="B393" s="284">
        <v>24</v>
      </c>
      <c r="C393" s="197">
        <v>24.1</v>
      </c>
      <c r="D393" s="133"/>
      <c r="E393" s="284"/>
      <c r="F393" s="284">
        <v>1</v>
      </c>
      <c r="G393" s="284">
        <v>2</v>
      </c>
    </row>
    <row r="394" spans="1:8" x14ac:dyDescent="0.2">
      <c r="A394" s="2" t="s">
        <v>1966</v>
      </c>
      <c r="B394" s="284">
        <v>23</v>
      </c>
      <c r="C394" s="197">
        <v>22</v>
      </c>
      <c r="D394" s="133">
        <v>11.5</v>
      </c>
      <c r="E394" s="284">
        <f t="shared" ref="E394:E399" si="23">B394/D394</f>
        <v>2</v>
      </c>
      <c r="F394" s="284">
        <v>1</v>
      </c>
      <c r="G394" s="284"/>
      <c r="H394" s="284"/>
    </row>
    <row r="395" spans="1:8" x14ac:dyDescent="0.2">
      <c r="A395" s="2" t="s">
        <v>1668</v>
      </c>
      <c r="B395" s="284">
        <v>23</v>
      </c>
      <c r="C395" s="197">
        <v>19.100000000000001</v>
      </c>
      <c r="D395" s="133">
        <v>23</v>
      </c>
      <c r="E395" s="284">
        <f t="shared" si="23"/>
        <v>1</v>
      </c>
      <c r="F395" s="284"/>
      <c r="G395" s="284"/>
      <c r="H395" s="284"/>
    </row>
    <row r="396" spans="1:8" x14ac:dyDescent="0.2">
      <c r="A396" s="2" t="s">
        <v>2966</v>
      </c>
      <c r="B396" s="284">
        <v>23</v>
      </c>
      <c r="C396" s="197">
        <v>17</v>
      </c>
      <c r="D396" s="133">
        <v>7.6666666666659999</v>
      </c>
      <c r="E396" s="284">
        <f t="shared" si="23"/>
        <v>3.0000000000002607</v>
      </c>
      <c r="F396" s="284">
        <v>1</v>
      </c>
      <c r="G396" s="284"/>
      <c r="H396" s="284"/>
    </row>
    <row r="397" spans="1:8" x14ac:dyDescent="0.2">
      <c r="A397" s="2" t="s">
        <v>1726</v>
      </c>
      <c r="B397" s="284">
        <v>23</v>
      </c>
      <c r="C397" s="197">
        <v>23</v>
      </c>
      <c r="D397" s="133">
        <v>23</v>
      </c>
      <c r="E397" s="284">
        <f t="shared" si="23"/>
        <v>1</v>
      </c>
      <c r="F397" s="284"/>
      <c r="G397" s="284"/>
    </row>
    <row r="398" spans="1:8" x14ac:dyDescent="0.2">
      <c r="A398" s="2" t="s">
        <v>1646</v>
      </c>
      <c r="B398" s="284">
        <v>23</v>
      </c>
      <c r="C398" s="197">
        <v>13</v>
      </c>
      <c r="D398" s="133">
        <v>7.6666666666659999</v>
      </c>
      <c r="E398" s="284">
        <f t="shared" si="23"/>
        <v>3.0000000000002607</v>
      </c>
      <c r="F398" s="284">
        <v>3</v>
      </c>
      <c r="G398" s="284"/>
    </row>
    <row r="399" spans="1:8" x14ac:dyDescent="0.2">
      <c r="A399" s="2" t="s">
        <v>1626</v>
      </c>
      <c r="B399" s="284">
        <v>22</v>
      </c>
      <c r="C399" s="197">
        <v>9</v>
      </c>
      <c r="D399" s="133">
        <v>5.5</v>
      </c>
      <c r="E399" s="284">
        <f t="shared" si="23"/>
        <v>4</v>
      </c>
      <c r="F399" s="284">
        <v>4</v>
      </c>
      <c r="G399" s="284"/>
    </row>
    <row r="400" spans="1:8" x14ac:dyDescent="0.2">
      <c r="A400" s="2" t="s">
        <v>1986</v>
      </c>
      <c r="B400" s="284">
        <v>22</v>
      </c>
      <c r="C400" s="197">
        <v>22.1</v>
      </c>
      <c r="D400" s="133"/>
      <c r="E400" s="284"/>
      <c r="F400" s="284"/>
      <c r="G400" s="284"/>
    </row>
    <row r="401" spans="1:7" x14ac:dyDescent="0.2">
      <c r="A401" s="2" t="s">
        <v>2975</v>
      </c>
      <c r="B401" s="284">
        <v>22</v>
      </c>
      <c r="C401" s="197">
        <v>16</v>
      </c>
      <c r="D401" s="133">
        <v>7.333333333333</v>
      </c>
      <c r="E401" s="284">
        <f t="shared" ref="E401:E415" si="24">B401/D401</f>
        <v>3.0000000000001363</v>
      </c>
      <c r="F401" s="284">
        <v>3</v>
      </c>
      <c r="G401" s="284"/>
    </row>
    <row r="402" spans="1:7" x14ac:dyDescent="0.2">
      <c r="A402" s="2" t="s">
        <v>1770</v>
      </c>
      <c r="B402" s="284">
        <v>22</v>
      </c>
      <c r="C402" s="197">
        <v>15.1</v>
      </c>
      <c r="D402" s="133">
        <v>11</v>
      </c>
      <c r="E402" s="284">
        <f t="shared" si="24"/>
        <v>2</v>
      </c>
      <c r="F402" s="284">
        <v>2</v>
      </c>
      <c r="G402" s="284"/>
    </row>
    <row r="403" spans="1:7" x14ac:dyDescent="0.2">
      <c r="A403" s="2" t="s">
        <v>2059</v>
      </c>
      <c r="B403" s="284">
        <v>22</v>
      </c>
      <c r="C403" s="197">
        <v>12</v>
      </c>
      <c r="D403" s="133">
        <v>4.4000000000000004</v>
      </c>
      <c r="E403" s="284">
        <f t="shared" si="24"/>
        <v>5</v>
      </c>
      <c r="F403" s="284"/>
      <c r="G403" s="284"/>
    </row>
    <row r="404" spans="1:7" x14ac:dyDescent="0.2">
      <c r="A404" s="2" t="s">
        <v>2964</v>
      </c>
      <c r="B404" s="284">
        <v>21</v>
      </c>
      <c r="C404" s="197">
        <v>6</v>
      </c>
      <c r="D404" s="133">
        <v>2.625</v>
      </c>
      <c r="E404" s="284">
        <f t="shared" si="24"/>
        <v>8</v>
      </c>
      <c r="F404" s="284">
        <v>1</v>
      </c>
      <c r="G404" s="284"/>
    </row>
    <row r="405" spans="1:7" x14ac:dyDescent="0.2">
      <c r="A405" s="2" t="s">
        <v>2984</v>
      </c>
      <c r="B405" s="284">
        <v>21</v>
      </c>
      <c r="C405" s="197">
        <v>6</v>
      </c>
      <c r="D405" s="133">
        <v>5.25</v>
      </c>
      <c r="E405" s="284">
        <f t="shared" si="24"/>
        <v>4</v>
      </c>
      <c r="F405" s="284">
        <v>1</v>
      </c>
      <c r="G405" s="284"/>
    </row>
    <row r="406" spans="1:7" x14ac:dyDescent="0.2">
      <c r="A406" s="2" t="s">
        <v>1949</v>
      </c>
      <c r="B406" s="284">
        <v>20</v>
      </c>
      <c r="C406" s="197">
        <v>20</v>
      </c>
      <c r="D406" s="133">
        <v>20</v>
      </c>
      <c r="E406" s="284">
        <f t="shared" si="24"/>
        <v>1</v>
      </c>
      <c r="F406" s="284"/>
      <c r="G406" s="284"/>
    </row>
    <row r="407" spans="1:7" x14ac:dyDescent="0.2">
      <c r="A407" s="2" t="s">
        <v>1614</v>
      </c>
      <c r="B407" s="284">
        <v>20</v>
      </c>
      <c r="C407" s="197">
        <v>10.1</v>
      </c>
      <c r="D407" s="133">
        <v>4</v>
      </c>
      <c r="E407" s="284">
        <f t="shared" si="24"/>
        <v>5</v>
      </c>
      <c r="F407" s="284"/>
      <c r="G407" s="284"/>
    </row>
    <row r="408" spans="1:7" x14ac:dyDescent="0.2">
      <c r="A408" s="2" t="s">
        <v>1644</v>
      </c>
      <c r="B408" s="284">
        <v>20</v>
      </c>
      <c r="C408" s="197">
        <v>8</v>
      </c>
      <c r="D408" s="133">
        <v>5</v>
      </c>
      <c r="E408" s="284">
        <f t="shared" si="24"/>
        <v>4</v>
      </c>
      <c r="F408" s="284">
        <v>1</v>
      </c>
      <c r="G408" s="284"/>
    </row>
    <row r="409" spans="1:7" x14ac:dyDescent="0.2">
      <c r="A409" s="2" t="s">
        <v>2044</v>
      </c>
      <c r="B409" s="284">
        <v>20</v>
      </c>
      <c r="C409" s="197">
        <v>11</v>
      </c>
      <c r="D409" s="133">
        <v>10</v>
      </c>
      <c r="E409" s="284">
        <f t="shared" si="24"/>
        <v>2</v>
      </c>
      <c r="F409" s="284">
        <v>3</v>
      </c>
      <c r="G409" s="284"/>
    </row>
    <row r="410" spans="1:7" x14ac:dyDescent="0.2">
      <c r="A410" s="2" t="s">
        <v>2050</v>
      </c>
      <c r="B410" s="284">
        <v>20</v>
      </c>
      <c r="C410" s="197">
        <v>11</v>
      </c>
      <c r="D410" s="133">
        <v>5</v>
      </c>
      <c r="E410" s="284">
        <f t="shared" si="24"/>
        <v>4</v>
      </c>
      <c r="F410" s="284">
        <v>1</v>
      </c>
      <c r="G410" s="284"/>
    </row>
    <row r="411" spans="1:7" x14ac:dyDescent="0.2">
      <c r="A411" s="2" t="s">
        <v>1706</v>
      </c>
      <c r="B411" s="284">
        <v>19</v>
      </c>
      <c r="C411" s="197">
        <v>19</v>
      </c>
      <c r="D411" s="133">
        <v>19</v>
      </c>
      <c r="E411" s="284">
        <f t="shared" si="24"/>
        <v>1</v>
      </c>
      <c r="F411" s="284"/>
      <c r="G411" s="284"/>
    </row>
    <row r="412" spans="1:7" x14ac:dyDescent="0.2">
      <c r="A412" s="2" t="s">
        <v>1628</v>
      </c>
      <c r="B412" s="284">
        <v>19</v>
      </c>
      <c r="C412" s="197">
        <v>13</v>
      </c>
      <c r="D412" s="133">
        <v>4.75</v>
      </c>
      <c r="E412" s="284">
        <f t="shared" si="24"/>
        <v>4</v>
      </c>
      <c r="F412" s="284">
        <v>2</v>
      </c>
      <c r="G412" s="284">
        <v>1</v>
      </c>
    </row>
    <row r="413" spans="1:7" x14ac:dyDescent="0.2">
      <c r="A413" s="2" t="s">
        <v>1642</v>
      </c>
      <c r="B413" s="284">
        <v>19</v>
      </c>
      <c r="C413" s="197">
        <v>13</v>
      </c>
      <c r="D413" s="133">
        <v>6.333333333333</v>
      </c>
      <c r="E413" s="284">
        <f t="shared" si="24"/>
        <v>3.0000000000001581</v>
      </c>
      <c r="F413" s="284">
        <v>2</v>
      </c>
      <c r="G413" s="284">
        <v>1</v>
      </c>
    </row>
    <row r="414" spans="1:7" x14ac:dyDescent="0.2">
      <c r="A414" s="2" t="s">
        <v>1953</v>
      </c>
      <c r="B414" s="284">
        <v>18</v>
      </c>
      <c r="C414" s="197">
        <v>7</v>
      </c>
      <c r="D414" s="133">
        <v>3.6</v>
      </c>
      <c r="E414" s="284">
        <f t="shared" si="24"/>
        <v>5</v>
      </c>
      <c r="F414" s="284">
        <v>2</v>
      </c>
      <c r="G414" s="284"/>
    </row>
    <row r="415" spans="1:7" x14ac:dyDescent="0.2">
      <c r="A415" s="2" t="s">
        <v>1956</v>
      </c>
      <c r="B415" s="284">
        <v>18</v>
      </c>
      <c r="C415" s="197">
        <v>17</v>
      </c>
      <c r="D415" s="133">
        <v>18</v>
      </c>
      <c r="E415" s="284">
        <f t="shared" si="24"/>
        <v>1</v>
      </c>
      <c r="F415" s="284">
        <v>2</v>
      </c>
      <c r="G415" s="284">
        <v>1</v>
      </c>
    </row>
    <row r="416" spans="1:7" x14ac:dyDescent="0.2">
      <c r="A416" s="2" t="s">
        <v>1993</v>
      </c>
      <c r="B416" s="284">
        <v>18</v>
      </c>
      <c r="C416" s="197">
        <v>18.100000000000001</v>
      </c>
      <c r="D416" s="133"/>
      <c r="E416" s="284"/>
      <c r="F416" s="284">
        <v>1</v>
      </c>
      <c r="G416" s="284">
        <v>1</v>
      </c>
    </row>
    <row r="417" spans="1:7" x14ac:dyDescent="0.2">
      <c r="A417" s="2" t="s">
        <v>1634</v>
      </c>
      <c r="B417" s="284">
        <v>18</v>
      </c>
      <c r="C417" s="197">
        <v>9</v>
      </c>
      <c r="D417" s="133">
        <v>6</v>
      </c>
      <c r="E417" s="284">
        <f t="shared" ref="E417:E424" si="25">B417/D417</f>
        <v>3</v>
      </c>
      <c r="F417" s="284"/>
      <c r="G417" s="284"/>
    </row>
    <row r="418" spans="1:7" x14ac:dyDescent="0.2">
      <c r="A418" s="2" t="s">
        <v>1609</v>
      </c>
      <c r="B418" s="284">
        <v>18</v>
      </c>
      <c r="C418" s="197">
        <v>7</v>
      </c>
      <c r="D418" s="133">
        <v>6</v>
      </c>
      <c r="E418" s="284">
        <f t="shared" si="25"/>
        <v>3</v>
      </c>
      <c r="F418" s="284">
        <v>3</v>
      </c>
      <c r="G418" s="284"/>
    </row>
    <row r="419" spans="1:7" x14ac:dyDescent="0.2">
      <c r="A419" s="2" t="s">
        <v>1687</v>
      </c>
      <c r="B419" s="284">
        <v>18</v>
      </c>
      <c r="C419" s="197">
        <v>16</v>
      </c>
      <c r="D419" s="133">
        <v>18</v>
      </c>
      <c r="E419" s="284">
        <f t="shared" si="25"/>
        <v>1</v>
      </c>
      <c r="F419" s="284"/>
      <c r="G419" s="284"/>
    </row>
    <row r="420" spans="1:7" x14ac:dyDescent="0.2">
      <c r="A420" s="2" t="s">
        <v>2039</v>
      </c>
      <c r="B420" s="284">
        <v>18</v>
      </c>
      <c r="C420" s="197">
        <v>10</v>
      </c>
      <c r="D420" s="133">
        <v>9</v>
      </c>
      <c r="E420" s="284">
        <f t="shared" si="25"/>
        <v>2</v>
      </c>
      <c r="F420" s="284">
        <v>2</v>
      </c>
      <c r="G420" s="284"/>
    </row>
    <row r="421" spans="1:7" x14ac:dyDescent="0.2">
      <c r="A421" s="2" t="s">
        <v>2985</v>
      </c>
      <c r="B421" s="284">
        <v>18</v>
      </c>
      <c r="C421" s="197">
        <v>5.0999999999999996</v>
      </c>
      <c r="D421" s="133">
        <v>9</v>
      </c>
      <c r="E421" s="284">
        <f t="shared" si="25"/>
        <v>2</v>
      </c>
      <c r="F421" s="284"/>
      <c r="G421" s="284"/>
    </row>
    <row r="422" spans="1:7" x14ac:dyDescent="0.2">
      <c r="A422" s="2" t="s">
        <v>2054</v>
      </c>
      <c r="B422" s="284">
        <v>18</v>
      </c>
      <c r="C422" s="197">
        <v>18</v>
      </c>
      <c r="D422" s="133">
        <v>18</v>
      </c>
      <c r="E422" s="284">
        <f t="shared" si="25"/>
        <v>1</v>
      </c>
      <c r="F422" s="284">
        <v>1</v>
      </c>
      <c r="G422" s="284"/>
    </row>
    <row r="423" spans="1:7" x14ac:dyDescent="0.2">
      <c r="A423" s="2" t="s">
        <v>1705</v>
      </c>
      <c r="B423" s="284">
        <v>18</v>
      </c>
      <c r="C423" s="197">
        <v>14.1</v>
      </c>
      <c r="D423" s="133">
        <v>9</v>
      </c>
      <c r="E423" s="284">
        <f t="shared" si="25"/>
        <v>2</v>
      </c>
      <c r="F423" s="284">
        <v>2</v>
      </c>
      <c r="G423" s="284"/>
    </row>
    <row r="424" spans="1:7" x14ac:dyDescent="0.2">
      <c r="A424" s="2" t="s">
        <v>1959</v>
      </c>
      <c r="B424" s="284">
        <v>17</v>
      </c>
      <c r="C424" s="197">
        <v>12.1</v>
      </c>
      <c r="D424" s="133">
        <v>17</v>
      </c>
      <c r="E424" s="284">
        <f t="shared" si="25"/>
        <v>1</v>
      </c>
      <c r="F424" s="284">
        <v>1</v>
      </c>
      <c r="G424" s="284"/>
    </row>
    <row r="425" spans="1:7" x14ac:dyDescent="0.2">
      <c r="A425" s="2" t="s">
        <v>1698</v>
      </c>
      <c r="B425" s="284">
        <v>17</v>
      </c>
      <c r="C425" s="197">
        <v>17.100000000000001</v>
      </c>
      <c r="D425" s="133"/>
      <c r="E425" s="284"/>
      <c r="F425" s="284">
        <v>1</v>
      </c>
      <c r="G425" s="284"/>
    </row>
    <row r="426" spans="1:7" x14ac:dyDescent="0.2">
      <c r="A426" s="2" t="s">
        <v>1680</v>
      </c>
      <c r="B426" s="284">
        <v>17</v>
      </c>
      <c r="C426" s="197">
        <v>17</v>
      </c>
      <c r="D426" s="133">
        <v>8.5</v>
      </c>
      <c r="E426" s="284">
        <f>B426/D426</f>
        <v>2</v>
      </c>
      <c r="F426" s="284"/>
      <c r="G426" s="284"/>
    </row>
    <row r="427" spans="1:7" x14ac:dyDescent="0.2">
      <c r="A427" s="2" t="s">
        <v>2986</v>
      </c>
      <c r="B427" s="284">
        <v>17</v>
      </c>
      <c r="C427" s="197">
        <v>11</v>
      </c>
      <c r="D427" s="133">
        <v>2.4285714285709998</v>
      </c>
      <c r="E427" s="284">
        <f>B427/D427</f>
        <v>7.0000000000012355</v>
      </c>
      <c r="F427" s="284">
        <v>1</v>
      </c>
      <c r="G427" s="284"/>
    </row>
    <row r="428" spans="1:7" x14ac:dyDescent="0.2">
      <c r="A428" s="2" t="s">
        <v>1619</v>
      </c>
      <c r="B428" s="284">
        <v>16</v>
      </c>
      <c r="C428" s="197">
        <v>12</v>
      </c>
      <c r="D428" s="133">
        <v>4</v>
      </c>
      <c r="E428" s="284">
        <f>B428/D428</f>
        <v>4</v>
      </c>
      <c r="F428" s="284"/>
      <c r="G428" s="284"/>
    </row>
    <row r="429" spans="1:7" x14ac:dyDescent="0.2">
      <c r="A429" s="2" t="s">
        <v>1734</v>
      </c>
      <c r="B429" s="284">
        <v>16</v>
      </c>
      <c r="C429" s="197">
        <v>16.100000000000001</v>
      </c>
      <c r="D429" s="133"/>
      <c r="E429" s="284"/>
      <c r="F429" s="284"/>
      <c r="G429" s="284"/>
    </row>
    <row r="430" spans="1:7" x14ac:dyDescent="0.2">
      <c r="A430" s="2" t="s">
        <v>2024</v>
      </c>
      <c r="B430" s="284">
        <v>16</v>
      </c>
      <c r="C430" s="197">
        <v>9</v>
      </c>
      <c r="D430" s="133">
        <v>5.333333333333</v>
      </c>
      <c r="E430" s="284">
        <f t="shared" ref="E430:E459" si="26">B430/D430</f>
        <v>3.0000000000001874</v>
      </c>
      <c r="F430" s="284">
        <v>2</v>
      </c>
      <c r="G430" s="284"/>
    </row>
    <row r="431" spans="1:7" x14ac:dyDescent="0.2">
      <c r="A431" s="2" t="s">
        <v>1954</v>
      </c>
      <c r="B431" s="284">
        <v>15</v>
      </c>
      <c r="C431" s="197">
        <v>15</v>
      </c>
      <c r="D431" s="133">
        <v>15</v>
      </c>
      <c r="E431" s="284">
        <f t="shared" si="26"/>
        <v>1</v>
      </c>
      <c r="F431" s="284"/>
      <c r="G431" s="284"/>
    </row>
    <row r="432" spans="1:7" x14ac:dyDescent="0.2">
      <c r="A432" s="2" t="s">
        <v>1594</v>
      </c>
      <c r="B432" s="284">
        <v>15</v>
      </c>
      <c r="C432" s="197">
        <v>15</v>
      </c>
      <c r="D432" s="133">
        <v>7.5</v>
      </c>
      <c r="E432" s="284">
        <f t="shared" si="26"/>
        <v>2</v>
      </c>
      <c r="F432" s="284"/>
      <c r="G432" s="284"/>
    </row>
    <row r="433" spans="1:27" x14ac:dyDescent="0.2">
      <c r="A433" s="2" t="s">
        <v>1638</v>
      </c>
      <c r="B433" s="284">
        <v>15</v>
      </c>
      <c r="C433" s="197">
        <v>8</v>
      </c>
      <c r="D433" s="133">
        <v>5</v>
      </c>
      <c r="E433" s="284">
        <f t="shared" si="26"/>
        <v>3</v>
      </c>
      <c r="F433" s="284"/>
      <c r="G433" s="284"/>
    </row>
    <row r="434" spans="1:27" x14ac:dyDescent="0.2">
      <c r="A434" s="2" t="s">
        <v>1786</v>
      </c>
      <c r="B434" s="284">
        <v>14</v>
      </c>
      <c r="C434" s="197">
        <v>14.1</v>
      </c>
      <c r="D434" s="133">
        <v>14</v>
      </c>
      <c r="E434" s="284">
        <f t="shared" si="26"/>
        <v>1</v>
      </c>
      <c r="F434" s="284">
        <v>2</v>
      </c>
      <c r="G434" s="284"/>
    </row>
    <row r="435" spans="1:27" x14ac:dyDescent="0.2">
      <c r="A435" s="2" t="s">
        <v>1701</v>
      </c>
      <c r="B435" s="284">
        <v>14</v>
      </c>
      <c r="C435" s="197">
        <v>8.1</v>
      </c>
      <c r="D435" s="133">
        <v>7</v>
      </c>
      <c r="E435" s="284">
        <f t="shared" si="26"/>
        <v>2</v>
      </c>
      <c r="F435" s="284">
        <v>3</v>
      </c>
      <c r="G435" s="284"/>
    </row>
    <row r="436" spans="1:27" x14ac:dyDescent="0.2">
      <c r="A436" s="2" t="s">
        <v>1738</v>
      </c>
      <c r="B436" s="284">
        <v>14</v>
      </c>
      <c r="C436" s="197">
        <v>14</v>
      </c>
      <c r="D436" s="133">
        <v>14</v>
      </c>
      <c r="E436" s="284">
        <f t="shared" si="26"/>
        <v>1</v>
      </c>
      <c r="F436" s="284"/>
      <c r="G436" s="284"/>
    </row>
    <row r="437" spans="1:27" s="284" customFormat="1" x14ac:dyDescent="0.2">
      <c r="A437" s="2" t="s">
        <v>1901</v>
      </c>
      <c r="B437" s="284">
        <v>13</v>
      </c>
      <c r="C437" s="197">
        <v>6.1</v>
      </c>
      <c r="D437" s="133">
        <v>13</v>
      </c>
      <c r="E437" s="284">
        <f t="shared" si="26"/>
        <v>1</v>
      </c>
      <c r="F437" s="284">
        <v>2</v>
      </c>
      <c r="H437"/>
      <c r="T437"/>
      <c r="U437"/>
      <c r="V437"/>
      <c r="W437"/>
      <c r="X437"/>
      <c r="Y437"/>
      <c r="Z437"/>
      <c r="AA437"/>
    </row>
    <row r="438" spans="1:27" x14ac:dyDescent="0.2">
      <c r="A438" s="2" t="s">
        <v>1731</v>
      </c>
      <c r="B438" s="284">
        <v>13</v>
      </c>
      <c r="C438" s="197">
        <v>7</v>
      </c>
      <c r="D438" s="133">
        <v>3.25</v>
      </c>
      <c r="E438" s="284">
        <f t="shared" si="26"/>
        <v>4</v>
      </c>
      <c r="F438" s="284">
        <v>1</v>
      </c>
      <c r="G438" s="284">
        <v>1</v>
      </c>
    </row>
    <row r="439" spans="1:27" x14ac:dyDescent="0.2">
      <c r="A439" s="2" t="s">
        <v>1617</v>
      </c>
      <c r="B439" s="284">
        <v>13</v>
      </c>
      <c r="C439" s="197">
        <v>7</v>
      </c>
      <c r="D439" s="133">
        <v>2.6</v>
      </c>
      <c r="E439" s="284">
        <f t="shared" si="26"/>
        <v>5</v>
      </c>
      <c r="F439" s="284"/>
      <c r="G439" s="284"/>
    </row>
    <row r="440" spans="1:27" x14ac:dyDescent="0.2">
      <c r="A440" s="2" t="s">
        <v>1247</v>
      </c>
      <c r="B440" s="284">
        <v>12</v>
      </c>
      <c r="C440" s="197">
        <v>9.1</v>
      </c>
      <c r="D440" s="133">
        <v>12</v>
      </c>
      <c r="E440" s="284">
        <f t="shared" si="26"/>
        <v>1</v>
      </c>
      <c r="F440" s="284">
        <v>1</v>
      </c>
      <c r="G440" s="284"/>
      <c r="T440" s="284"/>
      <c r="U440" s="284"/>
      <c r="V440" s="284"/>
      <c r="W440" s="284"/>
      <c r="X440" s="284"/>
      <c r="Y440" s="284"/>
      <c r="Z440" s="284"/>
      <c r="AA440" s="284"/>
    </row>
    <row r="441" spans="1:27" x14ac:dyDescent="0.2">
      <c r="A441" s="2" t="s">
        <v>1763</v>
      </c>
      <c r="B441" s="284">
        <v>12</v>
      </c>
      <c r="C441" s="197">
        <v>12</v>
      </c>
      <c r="D441" s="133">
        <v>12</v>
      </c>
      <c r="E441" s="284">
        <f t="shared" si="26"/>
        <v>1</v>
      </c>
      <c r="F441" s="284"/>
      <c r="G441" s="284"/>
    </row>
    <row r="442" spans="1:27" x14ac:dyDescent="0.2">
      <c r="A442" s="2" t="s">
        <v>2963</v>
      </c>
      <c r="B442" s="284">
        <v>12</v>
      </c>
      <c r="C442" s="197">
        <v>7</v>
      </c>
      <c r="D442" s="133">
        <v>6</v>
      </c>
      <c r="E442" s="284">
        <f t="shared" si="26"/>
        <v>2</v>
      </c>
      <c r="F442" s="284"/>
      <c r="G442" s="284"/>
    </row>
    <row r="443" spans="1:27" x14ac:dyDescent="0.2">
      <c r="A443" s="2" t="s">
        <v>1633</v>
      </c>
      <c r="B443" s="284">
        <v>12</v>
      </c>
      <c r="C443" s="197">
        <v>6</v>
      </c>
      <c r="D443" s="133">
        <v>3</v>
      </c>
      <c r="E443" s="284">
        <f t="shared" si="26"/>
        <v>4</v>
      </c>
      <c r="F443" s="284"/>
      <c r="G443" s="284"/>
    </row>
    <row r="444" spans="1:27" x14ac:dyDescent="0.2">
      <c r="A444" s="2" t="s">
        <v>2045</v>
      </c>
      <c r="B444" s="284">
        <v>12</v>
      </c>
      <c r="C444" s="197">
        <v>9</v>
      </c>
      <c r="D444" s="133">
        <v>4</v>
      </c>
      <c r="E444" s="284">
        <f t="shared" si="26"/>
        <v>3</v>
      </c>
      <c r="F444" s="284"/>
      <c r="G444" s="284"/>
    </row>
    <row r="445" spans="1:27" x14ac:dyDescent="0.2">
      <c r="A445" s="2" t="s">
        <v>1970</v>
      </c>
      <c r="B445" s="284">
        <v>11</v>
      </c>
      <c r="C445" s="197">
        <v>11</v>
      </c>
      <c r="D445" s="133">
        <v>11</v>
      </c>
      <c r="E445" s="284">
        <f t="shared" si="26"/>
        <v>1</v>
      </c>
      <c r="F445" s="284"/>
      <c r="G445" s="284"/>
    </row>
    <row r="446" spans="1:27" x14ac:dyDescent="0.2">
      <c r="A446" s="2" t="s">
        <v>1743</v>
      </c>
      <c r="B446" s="284">
        <v>11</v>
      </c>
      <c r="C446" s="197">
        <v>11</v>
      </c>
      <c r="D446" s="133">
        <v>11</v>
      </c>
      <c r="E446" s="284">
        <f t="shared" si="26"/>
        <v>1</v>
      </c>
      <c r="F446" s="284"/>
      <c r="G446" s="284"/>
    </row>
    <row r="447" spans="1:27" x14ac:dyDescent="0.2">
      <c r="A447" s="2" t="s">
        <v>2023</v>
      </c>
      <c r="B447" s="284">
        <v>11</v>
      </c>
      <c r="C447" s="197">
        <v>7</v>
      </c>
      <c r="D447" s="133">
        <v>5.5</v>
      </c>
      <c r="E447" s="284">
        <f t="shared" si="26"/>
        <v>2</v>
      </c>
      <c r="F447" s="284">
        <v>1</v>
      </c>
      <c r="G447" s="284"/>
    </row>
    <row r="448" spans="1:27" x14ac:dyDescent="0.2">
      <c r="A448" s="2" t="s">
        <v>1755</v>
      </c>
      <c r="B448" s="284">
        <v>11</v>
      </c>
      <c r="C448" s="197">
        <v>11</v>
      </c>
      <c r="D448" s="133">
        <v>11</v>
      </c>
      <c r="E448" s="284">
        <f t="shared" si="26"/>
        <v>1</v>
      </c>
      <c r="F448" s="284">
        <v>1</v>
      </c>
      <c r="G448" s="284">
        <v>1</v>
      </c>
    </row>
    <row r="449" spans="1:27" x14ac:dyDescent="0.2">
      <c r="A449" s="2" t="s">
        <v>2036</v>
      </c>
      <c r="B449" s="284">
        <v>11</v>
      </c>
      <c r="C449" s="197">
        <v>11</v>
      </c>
      <c r="D449" s="133">
        <v>5.5</v>
      </c>
      <c r="E449" s="284">
        <f t="shared" si="26"/>
        <v>2</v>
      </c>
      <c r="F449" s="284"/>
      <c r="G449" s="284"/>
    </row>
    <row r="450" spans="1:27" x14ac:dyDescent="0.2">
      <c r="A450" s="2" t="s">
        <v>1945</v>
      </c>
      <c r="B450" s="284">
        <v>10</v>
      </c>
      <c r="C450" s="197">
        <v>10</v>
      </c>
      <c r="D450" s="133">
        <v>10</v>
      </c>
      <c r="E450" s="284">
        <f t="shared" si="26"/>
        <v>1</v>
      </c>
      <c r="F450" s="284">
        <v>1</v>
      </c>
      <c r="G450" s="284"/>
    </row>
    <row r="451" spans="1:27" x14ac:dyDescent="0.2">
      <c r="A451" s="2" t="s">
        <v>1683</v>
      </c>
      <c r="B451" s="284">
        <v>10</v>
      </c>
      <c r="C451" s="197">
        <v>5</v>
      </c>
      <c r="D451" s="133">
        <v>5</v>
      </c>
      <c r="E451" s="284">
        <f t="shared" si="26"/>
        <v>2</v>
      </c>
      <c r="F451" s="284"/>
      <c r="G451" s="284"/>
    </row>
    <row r="452" spans="1:27" x14ac:dyDescent="0.2">
      <c r="A452" s="2" t="s">
        <v>1723</v>
      </c>
      <c r="B452" s="284">
        <v>10</v>
      </c>
      <c r="C452" s="197">
        <v>10</v>
      </c>
      <c r="D452" s="133">
        <v>10</v>
      </c>
      <c r="E452" s="284">
        <f t="shared" si="26"/>
        <v>1</v>
      </c>
      <c r="F452" s="284"/>
      <c r="G452" s="284"/>
    </row>
    <row r="453" spans="1:27" x14ac:dyDescent="0.2">
      <c r="A453" s="2" t="s">
        <v>1710</v>
      </c>
      <c r="B453" s="284">
        <v>10</v>
      </c>
      <c r="C453" s="197">
        <v>10</v>
      </c>
      <c r="D453" s="133">
        <v>10</v>
      </c>
      <c r="E453" s="284">
        <f t="shared" si="26"/>
        <v>1</v>
      </c>
      <c r="F453" s="284">
        <v>1</v>
      </c>
      <c r="G453" s="284"/>
    </row>
    <row r="454" spans="1:27" x14ac:dyDescent="0.2">
      <c r="A454" s="2" t="s">
        <v>1977</v>
      </c>
      <c r="B454" s="284">
        <v>10</v>
      </c>
      <c r="C454" s="197">
        <v>10</v>
      </c>
      <c r="D454" s="133">
        <v>10</v>
      </c>
      <c r="E454" s="284">
        <f t="shared" si="26"/>
        <v>1</v>
      </c>
      <c r="F454" s="284">
        <v>1</v>
      </c>
      <c r="G454" s="284"/>
    </row>
    <row r="455" spans="1:27" x14ac:dyDescent="0.2">
      <c r="A455" s="2" t="s">
        <v>1779</v>
      </c>
      <c r="B455" s="284">
        <v>10</v>
      </c>
      <c r="C455" s="197">
        <v>6</v>
      </c>
      <c r="D455" s="133">
        <v>3.333333333333</v>
      </c>
      <c r="E455" s="284">
        <f t="shared" si="26"/>
        <v>3.0000000000003002</v>
      </c>
      <c r="F455" s="284"/>
      <c r="G455" s="284"/>
    </row>
    <row r="456" spans="1:27" x14ac:dyDescent="0.2">
      <c r="A456" s="2" t="s">
        <v>1692</v>
      </c>
      <c r="B456" s="284">
        <v>10</v>
      </c>
      <c r="C456" s="197">
        <v>10</v>
      </c>
      <c r="D456" s="133">
        <v>10</v>
      </c>
      <c r="E456" s="284">
        <f t="shared" si="26"/>
        <v>1</v>
      </c>
      <c r="F456" s="284"/>
      <c r="G456" s="284"/>
    </row>
    <row r="457" spans="1:27" x14ac:dyDescent="0.2">
      <c r="A457" s="2" t="s">
        <v>1255</v>
      </c>
      <c r="B457" s="284">
        <v>10</v>
      </c>
      <c r="C457" s="197">
        <v>10</v>
      </c>
      <c r="D457" s="133">
        <v>5</v>
      </c>
      <c r="E457" s="284">
        <f t="shared" si="26"/>
        <v>2</v>
      </c>
      <c r="F457" s="284"/>
      <c r="G457" s="284"/>
    </row>
    <row r="458" spans="1:27" x14ac:dyDescent="0.2">
      <c r="A458" s="2" t="s">
        <v>1654</v>
      </c>
      <c r="B458" s="284">
        <v>9</v>
      </c>
      <c r="C458" s="197">
        <v>5</v>
      </c>
      <c r="D458" s="133">
        <v>2.25</v>
      </c>
      <c r="E458" s="284">
        <f t="shared" si="26"/>
        <v>4</v>
      </c>
      <c r="F458" s="284">
        <v>1</v>
      </c>
      <c r="G458" s="284"/>
    </row>
    <row r="459" spans="1:27" x14ac:dyDescent="0.2">
      <c r="A459" s="2" t="s">
        <v>1967</v>
      </c>
      <c r="B459" s="284">
        <v>9</v>
      </c>
      <c r="C459" s="197">
        <v>5</v>
      </c>
      <c r="D459" s="133">
        <v>2.25</v>
      </c>
      <c r="E459" s="284">
        <f t="shared" si="26"/>
        <v>4</v>
      </c>
      <c r="F459" s="284"/>
      <c r="G459" s="284"/>
    </row>
    <row r="460" spans="1:27" x14ac:dyDescent="0.2">
      <c r="A460" s="2" t="s">
        <v>1980</v>
      </c>
      <c r="B460" s="284">
        <v>9</v>
      </c>
      <c r="C460" s="197">
        <v>9.1</v>
      </c>
      <c r="D460" s="133"/>
      <c r="E460" s="284"/>
      <c r="F460" s="284">
        <v>2</v>
      </c>
      <c r="G460" s="284"/>
    </row>
    <row r="461" spans="1:27" s="284" customFormat="1" x14ac:dyDescent="0.2">
      <c r="A461" s="2" t="s">
        <v>1996</v>
      </c>
      <c r="B461" s="284">
        <v>9</v>
      </c>
      <c r="C461" s="197">
        <v>4</v>
      </c>
      <c r="D461" s="133">
        <v>3</v>
      </c>
      <c r="E461" s="284">
        <f t="shared" ref="E461:E477" si="27">B461/D461</f>
        <v>3</v>
      </c>
      <c r="H461"/>
      <c r="T461"/>
      <c r="U461"/>
      <c r="V461"/>
      <c r="W461"/>
      <c r="X461"/>
      <c r="Y461"/>
      <c r="Z461"/>
      <c r="AA461"/>
    </row>
    <row r="462" spans="1:27" x14ac:dyDescent="0.2">
      <c r="A462" s="2" t="s">
        <v>2968</v>
      </c>
      <c r="B462" s="284">
        <v>9</v>
      </c>
      <c r="C462" s="197">
        <v>9</v>
      </c>
      <c r="D462" s="133">
        <v>9</v>
      </c>
      <c r="E462" s="284">
        <f t="shared" si="27"/>
        <v>1</v>
      </c>
      <c r="F462" s="284">
        <v>0</v>
      </c>
      <c r="G462" s="284"/>
    </row>
    <row r="463" spans="1:27" x14ac:dyDescent="0.2">
      <c r="A463" s="2" t="s">
        <v>1262</v>
      </c>
      <c r="B463" s="284">
        <v>9</v>
      </c>
      <c r="C463" s="197">
        <v>6</v>
      </c>
      <c r="D463" s="133">
        <v>9</v>
      </c>
      <c r="E463" s="284">
        <f t="shared" si="27"/>
        <v>1</v>
      </c>
      <c r="F463" s="284">
        <v>1</v>
      </c>
      <c r="G463" s="284"/>
    </row>
    <row r="464" spans="1:27" x14ac:dyDescent="0.2">
      <c r="A464" s="2" t="s">
        <v>1715</v>
      </c>
      <c r="B464" s="284">
        <v>9</v>
      </c>
      <c r="C464" s="197">
        <v>9</v>
      </c>
      <c r="D464" s="133">
        <v>9</v>
      </c>
      <c r="E464" s="284">
        <f t="shared" si="27"/>
        <v>1</v>
      </c>
      <c r="F464" s="284"/>
      <c r="G464" s="284"/>
      <c r="T464" s="284"/>
      <c r="U464" s="284"/>
      <c r="V464" s="284"/>
      <c r="W464" s="284"/>
      <c r="X464" s="284"/>
      <c r="Y464" s="284"/>
      <c r="Z464" s="284"/>
      <c r="AA464" s="284"/>
    </row>
    <row r="465" spans="1:27" x14ac:dyDescent="0.2">
      <c r="A465" s="2" t="s">
        <v>1263</v>
      </c>
      <c r="B465" s="284">
        <v>9</v>
      </c>
      <c r="C465" s="197">
        <v>9</v>
      </c>
      <c r="D465" s="133">
        <v>9</v>
      </c>
      <c r="E465" s="284">
        <f t="shared" si="27"/>
        <v>1</v>
      </c>
      <c r="F465" s="284"/>
      <c r="G465" s="284"/>
    </row>
    <row r="466" spans="1:27" x14ac:dyDescent="0.2">
      <c r="A466" s="2" t="s">
        <v>1651</v>
      </c>
      <c r="B466" s="284">
        <v>9</v>
      </c>
      <c r="C466" s="197">
        <v>9</v>
      </c>
      <c r="D466" s="133">
        <v>9</v>
      </c>
      <c r="E466" s="284">
        <f t="shared" si="27"/>
        <v>1</v>
      </c>
      <c r="F466" s="284"/>
      <c r="G466" s="284"/>
    </row>
    <row r="467" spans="1:27" s="284" customFormat="1" x14ac:dyDescent="0.2">
      <c r="A467" s="2" t="s">
        <v>1766</v>
      </c>
      <c r="B467" s="284">
        <v>9</v>
      </c>
      <c r="C467" s="197">
        <v>8</v>
      </c>
      <c r="D467" s="133">
        <v>4.5</v>
      </c>
      <c r="E467" s="284">
        <f t="shared" si="27"/>
        <v>2</v>
      </c>
      <c r="F467" s="284">
        <v>1</v>
      </c>
      <c r="H467"/>
      <c r="T467"/>
      <c r="U467"/>
      <c r="V467"/>
      <c r="W467"/>
      <c r="X467"/>
      <c r="Y467"/>
      <c r="Z467"/>
      <c r="AA467"/>
    </row>
    <row r="468" spans="1:27" x14ac:dyDescent="0.2">
      <c r="A468" s="2" t="s">
        <v>1730</v>
      </c>
      <c r="B468" s="284">
        <v>8</v>
      </c>
      <c r="C468" s="197">
        <v>8</v>
      </c>
      <c r="D468" s="133">
        <v>4</v>
      </c>
      <c r="E468" s="284">
        <f t="shared" si="27"/>
        <v>2</v>
      </c>
      <c r="F468" s="284"/>
      <c r="G468" s="284"/>
    </row>
    <row r="469" spans="1:27" x14ac:dyDescent="0.2">
      <c r="A469" s="2" t="s">
        <v>1717</v>
      </c>
      <c r="B469" s="284">
        <v>8</v>
      </c>
      <c r="C469" s="197">
        <v>8</v>
      </c>
      <c r="D469" s="133">
        <v>8</v>
      </c>
      <c r="E469" s="284">
        <f t="shared" si="27"/>
        <v>1</v>
      </c>
      <c r="F469" s="284"/>
      <c r="G469" s="284"/>
    </row>
    <row r="470" spans="1:27" x14ac:dyDescent="0.2">
      <c r="A470" s="2" t="s">
        <v>2012</v>
      </c>
      <c r="B470" s="284">
        <v>8</v>
      </c>
      <c r="C470" s="197">
        <v>7</v>
      </c>
      <c r="D470" s="133">
        <v>4</v>
      </c>
      <c r="E470" s="284">
        <f t="shared" si="27"/>
        <v>2</v>
      </c>
      <c r="F470" s="284">
        <v>1</v>
      </c>
      <c r="G470" s="284"/>
      <c r="T470" s="284"/>
      <c r="U470" s="284"/>
      <c r="V470" s="284"/>
      <c r="W470" s="284"/>
      <c r="X470" s="284"/>
      <c r="Y470" s="284"/>
      <c r="Z470" s="284"/>
      <c r="AA470" s="284"/>
    </row>
    <row r="471" spans="1:27" x14ac:dyDescent="0.2">
      <c r="A471" s="2" t="s">
        <v>2972</v>
      </c>
      <c r="B471" s="284">
        <v>8</v>
      </c>
      <c r="C471" s="197">
        <v>8</v>
      </c>
      <c r="D471" s="133">
        <v>8</v>
      </c>
      <c r="E471" s="284">
        <f t="shared" si="27"/>
        <v>1</v>
      </c>
      <c r="F471" s="284">
        <v>1</v>
      </c>
      <c r="G471" s="284"/>
    </row>
    <row r="472" spans="1:27" x14ac:dyDescent="0.2">
      <c r="A472" s="2" t="s">
        <v>1656</v>
      </c>
      <c r="B472" s="284">
        <v>8</v>
      </c>
      <c r="C472" s="197">
        <v>8</v>
      </c>
      <c r="D472" s="133">
        <v>4</v>
      </c>
      <c r="E472" s="284">
        <f t="shared" si="27"/>
        <v>2</v>
      </c>
      <c r="F472" s="284"/>
      <c r="G472" s="284"/>
    </row>
    <row r="473" spans="1:27" x14ac:dyDescent="0.2">
      <c r="A473" s="2" t="s">
        <v>1694</v>
      </c>
      <c r="B473" s="284">
        <v>7</v>
      </c>
      <c r="C473" s="197">
        <v>7</v>
      </c>
      <c r="D473" s="133">
        <v>3.5</v>
      </c>
      <c r="E473" s="284">
        <f t="shared" si="27"/>
        <v>2</v>
      </c>
      <c r="F473" s="284">
        <v>1</v>
      </c>
      <c r="G473" s="284"/>
    </row>
    <row r="474" spans="1:27" x14ac:dyDescent="0.2">
      <c r="A474" s="2" t="s">
        <v>1645</v>
      </c>
      <c r="B474" s="284">
        <v>7</v>
      </c>
      <c r="C474" s="197">
        <v>7</v>
      </c>
      <c r="D474" s="133">
        <v>2.333333333333</v>
      </c>
      <c r="E474" s="284">
        <f t="shared" si="27"/>
        <v>3.0000000000004285</v>
      </c>
      <c r="F474" s="284"/>
      <c r="G474" s="284"/>
    </row>
    <row r="475" spans="1:27" x14ac:dyDescent="0.2">
      <c r="A475" s="2" t="s">
        <v>1708</v>
      </c>
      <c r="B475" s="284">
        <v>7</v>
      </c>
      <c r="C475" s="197">
        <v>7</v>
      </c>
      <c r="D475" s="133">
        <v>7</v>
      </c>
      <c r="E475" s="284">
        <f t="shared" si="27"/>
        <v>1</v>
      </c>
      <c r="F475" s="284"/>
      <c r="G475" s="284"/>
    </row>
    <row r="476" spans="1:27" x14ac:dyDescent="0.2">
      <c r="A476" s="2" t="s">
        <v>1676</v>
      </c>
      <c r="B476" s="284">
        <v>7</v>
      </c>
      <c r="C476" s="197">
        <v>7</v>
      </c>
      <c r="D476" s="133">
        <v>7</v>
      </c>
      <c r="E476" s="284">
        <f t="shared" si="27"/>
        <v>1</v>
      </c>
      <c r="F476" s="284">
        <v>1</v>
      </c>
      <c r="G476" s="284"/>
    </row>
    <row r="477" spans="1:27" x14ac:dyDescent="0.2">
      <c r="A477" s="2" t="s">
        <v>2001</v>
      </c>
      <c r="B477" s="284">
        <v>7</v>
      </c>
      <c r="C477" s="197">
        <v>7</v>
      </c>
      <c r="D477" s="133">
        <v>7</v>
      </c>
      <c r="E477" s="284">
        <f t="shared" si="27"/>
        <v>1</v>
      </c>
      <c r="F477" s="284">
        <v>1</v>
      </c>
      <c r="G477" s="284"/>
    </row>
    <row r="478" spans="1:27" x14ac:dyDescent="0.2">
      <c r="A478" s="2" t="s">
        <v>2973</v>
      </c>
      <c r="B478" s="284">
        <v>7</v>
      </c>
      <c r="C478" s="197">
        <v>5.0999999999999996</v>
      </c>
      <c r="D478" s="133"/>
      <c r="E478" s="284"/>
      <c r="F478" s="284"/>
      <c r="G478" s="284"/>
    </row>
    <row r="479" spans="1:27" x14ac:dyDescent="0.2">
      <c r="A479" s="2" t="s">
        <v>2983</v>
      </c>
      <c r="B479" s="284">
        <v>7</v>
      </c>
      <c r="C479" s="197">
        <v>7.1</v>
      </c>
      <c r="D479" s="133"/>
      <c r="E479" s="284"/>
      <c r="F479" s="284"/>
      <c r="G479" s="284"/>
    </row>
    <row r="480" spans="1:27" x14ac:dyDescent="0.2">
      <c r="A480" s="2" t="s">
        <v>1707</v>
      </c>
      <c r="B480" s="284">
        <v>6</v>
      </c>
      <c r="C480" s="197">
        <v>6</v>
      </c>
      <c r="D480" s="133">
        <v>6</v>
      </c>
      <c r="E480" s="284">
        <f t="shared" ref="E480:E488" si="28">B480/D480</f>
        <v>1</v>
      </c>
      <c r="F480" s="284"/>
      <c r="G480" s="284"/>
    </row>
    <row r="481" spans="1:8" x14ac:dyDescent="0.2">
      <c r="A481" s="2" t="s">
        <v>1728</v>
      </c>
      <c r="B481" s="284">
        <v>6</v>
      </c>
      <c r="C481" s="197">
        <v>6</v>
      </c>
      <c r="D481" s="133">
        <v>6</v>
      </c>
      <c r="E481" s="284">
        <f t="shared" si="28"/>
        <v>1</v>
      </c>
      <c r="F481" s="284"/>
      <c r="G481" s="284"/>
    </row>
    <row r="482" spans="1:8" x14ac:dyDescent="0.2">
      <c r="A482" s="2" t="s">
        <v>1760</v>
      </c>
      <c r="B482" s="284">
        <v>6</v>
      </c>
      <c r="C482" s="197">
        <v>4</v>
      </c>
      <c r="D482" s="133">
        <v>1.5</v>
      </c>
      <c r="E482" s="284">
        <f t="shared" si="28"/>
        <v>4</v>
      </c>
      <c r="F482" s="284">
        <v>1</v>
      </c>
      <c r="G482" s="284"/>
    </row>
    <row r="483" spans="1:8" x14ac:dyDescent="0.2">
      <c r="A483" s="2" t="s">
        <v>1711</v>
      </c>
      <c r="B483" s="284">
        <v>6</v>
      </c>
      <c r="C483" s="197">
        <v>6</v>
      </c>
      <c r="D483" s="133">
        <v>6</v>
      </c>
      <c r="E483" s="284">
        <f t="shared" si="28"/>
        <v>1</v>
      </c>
      <c r="F483" s="284"/>
      <c r="G483" s="284"/>
    </row>
    <row r="484" spans="1:8" x14ac:dyDescent="0.2">
      <c r="A484" s="2" t="s">
        <v>1675</v>
      </c>
      <c r="B484" s="284">
        <v>6</v>
      </c>
      <c r="C484" s="197">
        <v>6</v>
      </c>
      <c r="D484" s="133">
        <v>3</v>
      </c>
      <c r="E484" s="284">
        <f t="shared" si="28"/>
        <v>2</v>
      </c>
      <c r="F484" s="284">
        <v>1</v>
      </c>
      <c r="G484" s="284"/>
    </row>
    <row r="485" spans="1:8" x14ac:dyDescent="0.2">
      <c r="A485" s="2" t="s">
        <v>1655</v>
      </c>
      <c r="B485" s="284">
        <v>6</v>
      </c>
      <c r="C485" s="197">
        <v>5</v>
      </c>
      <c r="D485" s="133">
        <v>3</v>
      </c>
      <c r="E485" s="284">
        <f t="shared" si="28"/>
        <v>2</v>
      </c>
      <c r="F485" s="284"/>
      <c r="G485" s="284"/>
    </row>
    <row r="486" spans="1:8" x14ac:dyDescent="0.2">
      <c r="A486" s="2" t="s">
        <v>1714</v>
      </c>
      <c r="B486" s="284">
        <v>6</v>
      </c>
      <c r="C486" s="197">
        <v>6</v>
      </c>
      <c r="D486" s="133">
        <v>6</v>
      </c>
      <c r="E486" s="284">
        <f t="shared" si="28"/>
        <v>1</v>
      </c>
      <c r="F486" s="284"/>
      <c r="G486" s="284"/>
    </row>
    <row r="487" spans="1:8" x14ac:dyDescent="0.2">
      <c r="A487" s="2" t="s">
        <v>1718</v>
      </c>
      <c r="B487" s="284">
        <v>5</v>
      </c>
      <c r="C487" s="197">
        <v>5</v>
      </c>
      <c r="D487" s="133">
        <v>5</v>
      </c>
      <c r="E487" s="284">
        <f t="shared" si="28"/>
        <v>1</v>
      </c>
      <c r="F487" s="284"/>
      <c r="G487" s="284"/>
    </row>
    <row r="488" spans="1:8" x14ac:dyDescent="0.2">
      <c r="A488" s="2" t="s">
        <v>1998</v>
      </c>
      <c r="B488" s="284">
        <v>5</v>
      </c>
      <c r="C488" s="197">
        <v>5</v>
      </c>
      <c r="D488" s="133">
        <v>5</v>
      </c>
      <c r="E488" s="284">
        <f t="shared" si="28"/>
        <v>1</v>
      </c>
      <c r="F488" s="284"/>
      <c r="G488" s="284"/>
    </row>
    <row r="489" spans="1:8" x14ac:dyDescent="0.2">
      <c r="A489" s="2" t="s">
        <v>1712</v>
      </c>
      <c r="B489" s="284">
        <v>5</v>
      </c>
      <c r="C489" s="197">
        <v>5.0999999999999996</v>
      </c>
      <c r="D489" s="133"/>
      <c r="E489" s="284"/>
      <c r="F489" s="284"/>
      <c r="G489" s="284"/>
    </row>
    <row r="490" spans="1:8" x14ac:dyDescent="0.2">
      <c r="A490" s="2" t="s">
        <v>2970</v>
      </c>
      <c r="B490" s="284">
        <v>5</v>
      </c>
      <c r="C490" s="197">
        <v>4</v>
      </c>
      <c r="D490" s="133">
        <v>2.5</v>
      </c>
      <c r="E490" s="284">
        <f t="shared" ref="E490:E503" si="29">B490/D490</f>
        <v>2</v>
      </c>
      <c r="F490" s="284"/>
      <c r="G490" s="284"/>
    </row>
    <row r="491" spans="1:8" x14ac:dyDescent="0.2">
      <c r="A491" s="2" t="s">
        <v>1908</v>
      </c>
      <c r="B491" s="284">
        <v>5</v>
      </c>
      <c r="C491" s="197">
        <v>5</v>
      </c>
      <c r="D491" s="133">
        <v>5</v>
      </c>
      <c r="E491" s="284">
        <f t="shared" si="29"/>
        <v>1</v>
      </c>
      <c r="F491" s="284"/>
      <c r="G491" s="284"/>
    </row>
    <row r="492" spans="1:8" x14ac:dyDescent="0.2">
      <c r="A492" s="2" t="s">
        <v>2025</v>
      </c>
      <c r="B492" s="284">
        <v>5</v>
      </c>
      <c r="C492" s="197">
        <v>2.1</v>
      </c>
      <c r="D492" s="133">
        <v>1.6666666666659999</v>
      </c>
      <c r="E492" s="284">
        <f t="shared" si="29"/>
        <v>3.0000000000011999</v>
      </c>
      <c r="F492" s="284"/>
      <c r="G492" s="284"/>
    </row>
    <row r="493" spans="1:8" x14ac:dyDescent="0.2">
      <c r="A493" s="2" t="s">
        <v>2051</v>
      </c>
      <c r="B493" s="284">
        <v>5</v>
      </c>
      <c r="C493" s="197">
        <v>2.1</v>
      </c>
      <c r="D493" s="133">
        <v>2.5</v>
      </c>
      <c r="E493" s="284">
        <f t="shared" si="29"/>
        <v>2</v>
      </c>
      <c r="F493" s="284"/>
      <c r="G493" s="284"/>
      <c r="H493" s="284"/>
    </row>
    <row r="494" spans="1:8" x14ac:dyDescent="0.2">
      <c r="A494" s="2" t="s">
        <v>1686</v>
      </c>
      <c r="B494" s="284">
        <v>4</v>
      </c>
      <c r="C494" s="197">
        <v>3</v>
      </c>
      <c r="D494" s="133">
        <v>1.333333333333</v>
      </c>
      <c r="E494" s="284">
        <f t="shared" si="29"/>
        <v>3.0000000000007501</v>
      </c>
      <c r="F494" s="284"/>
      <c r="G494" s="284"/>
    </row>
    <row r="495" spans="1:8" x14ac:dyDescent="0.2">
      <c r="A495" s="2" t="s">
        <v>1679</v>
      </c>
      <c r="B495" s="284">
        <v>4</v>
      </c>
      <c r="C495" s="197">
        <v>4</v>
      </c>
      <c r="D495" s="133">
        <v>4</v>
      </c>
      <c r="E495" s="284">
        <f t="shared" si="29"/>
        <v>1</v>
      </c>
      <c r="F495" s="284"/>
      <c r="G495" s="284"/>
    </row>
    <row r="496" spans="1:8" x14ac:dyDescent="0.2">
      <c r="A496" s="2" t="s">
        <v>1909</v>
      </c>
      <c r="B496" s="284">
        <v>4</v>
      </c>
      <c r="C496" s="197">
        <v>4</v>
      </c>
      <c r="D496" s="133">
        <v>2</v>
      </c>
      <c r="E496" s="284">
        <f t="shared" si="29"/>
        <v>2</v>
      </c>
      <c r="F496" s="284"/>
      <c r="G496" s="284"/>
    </row>
    <row r="497" spans="1:8" x14ac:dyDescent="0.2">
      <c r="A497" s="2" t="s">
        <v>1982</v>
      </c>
      <c r="B497" s="284">
        <v>4</v>
      </c>
      <c r="C497" s="197">
        <v>4</v>
      </c>
      <c r="D497" s="133">
        <v>1.333333333333</v>
      </c>
      <c r="E497" s="284">
        <f t="shared" si="29"/>
        <v>3.0000000000007501</v>
      </c>
      <c r="F497" s="284">
        <v>1</v>
      </c>
      <c r="G497" s="284"/>
    </row>
    <row r="498" spans="1:8" x14ac:dyDescent="0.2">
      <c r="A498" s="2" t="s">
        <v>2004</v>
      </c>
      <c r="B498" s="284">
        <v>4</v>
      </c>
      <c r="C498" s="197">
        <v>4</v>
      </c>
      <c r="D498" s="133">
        <v>4</v>
      </c>
      <c r="E498" s="284">
        <f t="shared" si="29"/>
        <v>1</v>
      </c>
      <c r="F498" s="284"/>
      <c r="G498" s="284"/>
    </row>
    <row r="499" spans="1:8" x14ac:dyDescent="0.2">
      <c r="A499" s="2" t="s">
        <v>2976</v>
      </c>
      <c r="B499" s="284">
        <v>4</v>
      </c>
      <c r="C499" s="197">
        <v>4</v>
      </c>
      <c r="D499" s="133">
        <v>4</v>
      </c>
      <c r="E499" s="284">
        <f t="shared" si="29"/>
        <v>1</v>
      </c>
      <c r="F499" s="284"/>
      <c r="G499" s="284"/>
      <c r="H499" s="284"/>
    </row>
    <row r="500" spans="1:8" x14ac:dyDescent="0.2">
      <c r="A500" s="2" t="s">
        <v>2020</v>
      </c>
      <c r="B500" s="284">
        <v>4</v>
      </c>
      <c r="C500" s="197">
        <v>4</v>
      </c>
      <c r="D500" s="133">
        <v>2</v>
      </c>
      <c r="E500" s="284">
        <f t="shared" si="29"/>
        <v>2</v>
      </c>
      <c r="F500" s="284"/>
      <c r="G500" s="284"/>
      <c r="H500" s="284"/>
    </row>
    <row r="501" spans="1:8" x14ac:dyDescent="0.2">
      <c r="A501" s="2" t="s">
        <v>1729</v>
      </c>
      <c r="B501" s="284">
        <v>4</v>
      </c>
      <c r="C501" s="197">
        <v>4</v>
      </c>
      <c r="D501" s="133">
        <v>4</v>
      </c>
      <c r="E501" s="284">
        <f t="shared" si="29"/>
        <v>1</v>
      </c>
      <c r="F501" s="284"/>
      <c r="G501" s="284"/>
    </row>
    <row r="502" spans="1:8" x14ac:dyDescent="0.2">
      <c r="A502" s="2" t="s">
        <v>2047</v>
      </c>
      <c r="B502" s="284">
        <v>4</v>
      </c>
      <c r="C502" s="197">
        <v>4</v>
      </c>
      <c r="D502" s="133">
        <v>4</v>
      </c>
      <c r="E502" s="284">
        <f t="shared" si="29"/>
        <v>1</v>
      </c>
      <c r="F502" s="284">
        <v>1</v>
      </c>
      <c r="G502" s="284"/>
    </row>
    <row r="503" spans="1:8" x14ac:dyDescent="0.2">
      <c r="A503" s="2" t="s">
        <v>2987</v>
      </c>
      <c r="B503" s="284">
        <v>4</v>
      </c>
      <c r="C503" s="197">
        <v>3</v>
      </c>
      <c r="D503" s="133">
        <v>4</v>
      </c>
      <c r="E503" s="284">
        <f t="shared" si="29"/>
        <v>1</v>
      </c>
      <c r="F503" s="284"/>
      <c r="G503" s="284"/>
    </row>
    <row r="504" spans="1:8" x14ac:dyDescent="0.2">
      <c r="A504" s="2" t="s">
        <v>1719</v>
      </c>
      <c r="B504" s="284">
        <v>4</v>
      </c>
      <c r="C504" s="197">
        <v>4.0999999999999996</v>
      </c>
      <c r="D504" s="133"/>
      <c r="E504" s="284"/>
      <c r="F504" s="284"/>
      <c r="G504" s="284"/>
    </row>
    <row r="505" spans="1:8" x14ac:dyDescent="0.2">
      <c r="A505" s="2" t="s">
        <v>2959</v>
      </c>
      <c r="B505" s="284">
        <v>3</v>
      </c>
      <c r="C505" s="197">
        <v>3</v>
      </c>
      <c r="D505" s="133">
        <v>3</v>
      </c>
      <c r="E505" s="284">
        <f t="shared" ref="E505:E512" si="30">B505/D505</f>
        <v>1</v>
      </c>
      <c r="F505" s="284"/>
      <c r="G505" s="284"/>
    </row>
    <row r="506" spans="1:8" x14ac:dyDescent="0.2">
      <c r="A506" s="2" t="s">
        <v>1689</v>
      </c>
      <c r="B506" s="284">
        <v>3</v>
      </c>
      <c r="C506" s="197">
        <v>3</v>
      </c>
      <c r="D506" s="133">
        <v>3</v>
      </c>
      <c r="E506" s="284">
        <f t="shared" si="30"/>
        <v>1</v>
      </c>
      <c r="F506" s="284"/>
      <c r="G506" s="284"/>
    </row>
    <row r="507" spans="1:8" x14ac:dyDescent="0.2">
      <c r="A507" s="2" t="s">
        <v>2962</v>
      </c>
      <c r="B507" s="284">
        <v>3</v>
      </c>
      <c r="C507" s="197">
        <v>3</v>
      </c>
      <c r="D507" s="133">
        <v>3</v>
      </c>
      <c r="E507" s="284">
        <f t="shared" si="30"/>
        <v>1</v>
      </c>
      <c r="F507" s="284"/>
      <c r="G507" s="284"/>
    </row>
    <row r="508" spans="1:8" x14ac:dyDescent="0.2">
      <c r="A508" s="2" t="s">
        <v>1989</v>
      </c>
      <c r="B508" s="284">
        <v>3</v>
      </c>
      <c r="C508" s="197">
        <v>3</v>
      </c>
      <c r="D508" s="133">
        <v>1.5</v>
      </c>
      <c r="E508" s="284">
        <f t="shared" si="30"/>
        <v>2</v>
      </c>
      <c r="F508" s="284"/>
      <c r="G508" s="284"/>
    </row>
    <row r="509" spans="1:8" x14ac:dyDescent="0.2">
      <c r="A509" s="2" t="s">
        <v>1733</v>
      </c>
      <c r="B509" s="284">
        <v>3</v>
      </c>
      <c r="C509" s="197">
        <v>3</v>
      </c>
      <c r="D509" s="133">
        <v>3</v>
      </c>
      <c r="E509" s="284">
        <f t="shared" si="30"/>
        <v>1</v>
      </c>
      <c r="F509" s="284"/>
      <c r="G509" s="284"/>
    </row>
    <row r="510" spans="1:8" x14ac:dyDescent="0.2">
      <c r="A510" s="2" t="s">
        <v>2017</v>
      </c>
      <c r="B510" s="284">
        <v>3</v>
      </c>
      <c r="C510" s="197">
        <v>3</v>
      </c>
      <c r="D510" s="133">
        <v>3</v>
      </c>
      <c r="E510" s="284">
        <f t="shared" si="30"/>
        <v>1</v>
      </c>
      <c r="F510" s="284"/>
      <c r="G510" s="284"/>
    </row>
    <row r="511" spans="1:8" x14ac:dyDescent="0.2">
      <c r="A511" s="2" t="s">
        <v>1616</v>
      </c>
      <c r="B511" s="284">
        <v>3</v>
      </c>
      <c r="C511" s="197">
        <v>2.1</v>
      </c>
      <c r="D511" s="133">
        <v>3</v>
      </c>
      <c r="E511" s="284">
        <f t="shared" si="30"/>
        <v>1</v>
      </c>
      <c r="F511" s="284"/>
      <c r="G511" s="284"/>
    </row>
    <row r="512" spans="1:8" x14ac:dyDescent="0.2">
      <c r="A512" s="2" t="s">
        <v>1662</v>
      </c>
      <c r="B512" s="284">
        <v>3</v>
      </c>
      <c r="C512" s="197">
        <v>2</v>
      </c>
      <c r="D512" s="133">
        <v>3</v>
      </c>
      <c r="E512" s="284">
        <f t="shared" si="30"/>
        <v>1</v>
      </c>
      <c r="F512" s="284"/>
      <c r="G512" s="284"/>
    </row>
    <row r="513" spans="1:8" x14ac:dyDescent="0.2">
      <c r="A513" s="2" t="s">
        <v>2028</v>
      </c>
      <c r="B513" s="284">
        <v>3</v>
      </c>
      <c r="C513" s="197">
        <v>3.1</v>
      </c>
      <c r="D513" s="133"/>
      <c r="E513" s="284"/>
      <c r="F513" s="284"/>
      <c r="G513" s="284"/>
    </row>
    <row r="514" spans="1:8" x14ac:dyDescent="0.2">
      <c r="A514" s="2" t="s">
        <v>1682</v>
      </c>
      <c r="B514" s="284">
        <v>3</v>
      </c>
      <c r="C514" s="197">
        <v>3.1</v>
      </c>
      <c r="D514" s="133">
        <v>3</v>
      </c>
      <c r="E514" s="284">
        <f>B514/D514</f>
        <v>1</v>
      </c>
      <c r="F514" s="284"/>
      <c r="G514" s="284"/>
    </row>
    <row r="515" spans="1:8" x14ac:dyDescent="0.2">
      <c r="A515" s="2" t="s">
        <v>1652</v>
      </c>
      <c r="B515" s="284">
        <v>2</v>
      </c>
      <c r="C515" s="197">
        <v>2</v>
      </c>
      <c r="D515" s="133">
        <v>2</v>
      </c>
      <c r="E515" s="284">
        <f>B515/D515</f>
        <v>1</v>
      </c>
      <c r="F515" s="284"/>
      <c r="G515" s="284"/>
      <c r="H515" s="284"/>
    </row>
    <row r="516" spans="1:8" x14ac:dyDescent="0.2">
      <c r="A516" s="2" t="s">
        <v>1248</v>
      </c>
      <c r="B516" s="284">
        <v>2</v>
      </c>
      <c r="C516" s="197">
        <v>1</v>
      </c>
      <c r="D516" s="133">
        <v>0.66666666666600005</v>
      </c>
      <c r="E516" s="284">
        <f>B516/D516</f>
        <v>3.0000000000029998</v>
      </c>
      <c r="F516" s="284"/>
      <c r="G516" s="284"/>
      <c r="H516" s="284"/>
    </row>
    <row r="517" spans="1:8" x14ac:dyDescent="0.2">
      <c r="A517" s="2" t="s">
        <v>2030</v>
      </c>
      <c r="B517" s="284">
        <v>2</v>
      </c>
      <c r="C517" s="197">
        <v>2</v>
      </c>
      <c r="D517" s="133">
        <v>2</v>
      </c>
      <c r="E517" s="284">
        <f>B517/D517</f>
        <v>1</v>
      </c>
      <c r="F517" s="284"/>
      <c r="G517" s="284"/>
      <c r="H517" s="284"/>
    </row>
    <row r="518" spans="1:8" x14ac:dyDescent="0.2">
      <c r="A518" s="2" t="s">
        <v>2982</v>
      </c>
      <c r="B518" s="284">
        <v>2</v>
      </c>
      <c r="C518" s="197">
        <v>2</v>
      </c>
      <c r="D518" s="133">
        <v>1</v>
      </c>
      <c r="E518" s="284">
        <f>B518/D518</f>
        <v>2</v>
      </c>
      <c r="F518" s="284"/>
      <c r="G518" s="284"/>
    </row>
    <row r="519" spans="1:8" x14ac:dyDescent="0.2">
      <c r="A519" s="2" t="s">
        <v>2041</v>
      </c>
      <c r="B519" s="284">
        <v>2</v>
      </c>
      <c r="C519" s="197">
        <v>2.1</v>
      </c>
      <c r="D519" s="133"/>
      <c r="E519" s="284"/>
      <c r="F519" s="284"/>
      <c r="G519" s="284"/>
    </row>
    <row r="520" spans="1:8" x14ac:dyDescent="0.2">
      <c r="A520" s="2" t="s">
        <v>1961</v>
      </c>
      <c r="B520" s="284">
        <v>1</v>
      </c>
      <c r="C520" s="197">
        <v>1</v>
      </c>
      <c r="D520" s="133">
        <v>1</v>
      </c>
      <c r="E520" s="284">
        <f>B520/D520</f>
        <v>1</v>
      </c>
      <c r="F520" s="284"/>
      <c r="G520" s="284"/>
    </row>
    <row r="521" spans="1:8" x14ac:dyDescent="0.2">
      <c r="A521" s="2" t="s">
        <v>1754</v>
      </c>
      <c r="B521" s="284">
        <v>1</v>
      </c>
      <c r="C521" s="197">
        <v>1</v>
      </c>
      <c r="D521" s="133">
        <v>1</v>
      </c>
      <c r="E521" s="284">
        <f>B521/D521</f>
        <v>1</v>
      </c>
      <c r="F521" s="284"/>
      <c r="G521" s="284"/>
    </row>
    <row r="522" spans="1:8" x14ac:dyDescent="0.2">
      <c r="A522" s="2" t="s">
        <v>1969</v>
      </c>
      <c r="B522" s="284">
        <v>1</v>
      </c>
      <c r="C522" s="197">
        <v>1</v>
      </c>
      <c r="D522" s="133">
        <v>1</v>
      </c>
      <c r="E522" s="284">
        <f>B522/D522</f>
        <v>1</v>
      </c>
      <c r="F522" s="284"/>
      <c r="G522" s="284"/>
    </row>
    <row r="523" spans="1:8" x14ac:dyDescent="0.2">
      <c r="A523" s="2" t="s">
        <v>1752</v>
      </c>
      <c r="B523" s="284">
        <v>1</v>
      </c>
      <c r="C523" s="197">
        <v>1</v>
      </c>
      <c r="D523" s="133">
        <v>1</v>
      </c>
      <c r="E523" s="284">
        <f>B523/D523</f>
        <v>1</v>
      </c>
      <c r="F523" s="284"/>
      <c r="G523" s="284"/>
    </row>
    <row r="524" spans="1:8" x14ac:dyDescent="0.2">
      <c r="A524" s="2" t="s">
        <v>2967</v>
      </c>
      <c r="B524" s="284">
        <v>1</v>
      </c>
      <c r="C524" s="197">
        <v>1.1000000000000001</v>
      </c>
      <c r="D524" s="133"/>
      <c r="E524" s="284"/>
      <c r="F524" s="284"/>
      <c r="G524" s="284"/>
    </row>
    <row r="525" spans="1:8" x14ac:dyDescent="0.2">
      <c r="A525" s="2" t="s">
        <v>1678</v>
      </c>
      <c r="B525" s="284">
        <v>1</v>
      </c>
      <c r="C525" s="197">
        <v>1</v>
      </c>
      <c r="D525" s="133">
        <v>1</v>
      </c>
      <c r="E525" s="284">
        <f t="shared" ref="E525:E531" si="31">B525/D525</f>
        <v>1</v>
      </c>
      <c r="F525" s="284"/>
      <c r="G525" s="284"/>
    </row>
    <row r="526" spans="1:8" x14ac:dyDescent="0.2">
      <c r="A526" s="2" t="s">
        <v>2009</v>
      </c>
      <c r="B526" s="284">
        <v>1</v>
      </c>
      <c r="C526" s="197">
        <v>1</v>
      </c>
      <c r="D526" s="133">
        <v>1</v>
      </c>
      <c r="E526" s="284">
        <f t="shared" si="31"/>
        <v>1</v>
      </c>
      <c r="F526" s="284"/>
      <c r="G526" s="284"/>
    </row>
    <row r="527" spans="1:8" x14ac:dyDescent="0.2">
      <c r="A527" s="2" t="s">
        <v>1265</v>
      </c>
      <c r="B527" s="284">
        <v>1</v>
      </c>
      <c r="C527" s="197">
        <v>1</v>
      </c>
      <c r="D527" s="133">
        <v>1</v>
      </c>
      <c r="E527" s="284">
        <f t="shared" si="31"/>
        <v>1</v>
      </c>
      <c r="F527" s="284"/>
      <c r="G527" s="284"/>
    </row>
    <row r="528" spans="1:8" x14ac:dyDescent="0.2">
      <c r="A528" s="2" t="s">
        <v>1666</v>
      </c>
      <c r="B528" s="284">
        <v>1</v>
      </c>
      <c r="C528" s="197">
        <v>1</v>
      </c>
      <c r="D528" s="133">
        <v>0.33333333333300003</v>
      </c>
      <c r="E528" s="284">
        <f t="shared" si="31"/>
        <v>3.0000000000029998</v>
      </c>
      <c r="F528" s="284"/>
      <c r="G528" s="284"/>
      <c r="H528" s="284"/>
    </row>
    <row r="529" spans="1:8" x14ac:dyDescent="0.2">
      <c r="A529" s="2" t="s">
        <v>1702</v>
      </c>
      <c r="B529" s="284">
        <v>1</v>
      </c>
      <c r="C529" s="197">
        <v>1</v>
      </c>
      <c r="D529" s="133">
        <v>1</v>
      </c>
      <c r="E529" s="284">
        <f t="shared" si="31"/>
        <v>1</v>
      </c>
      <c r="F529" s="284"/>
      <c r="G529" s="284"/>
      <c r="H529" s="284"/>
    </row>
    <row r="530" spans="1:8" x14ac:dyDescent="0.2">
      <c r="A530" s="2" t="s">
        <v>1246</v>
      </c>
      <c r="B530" s="284">
        <v>1</v>
      </c>
      <c r="C530" s="197">
        <v>1</v>
      </c>
      <c r="D530" s="133">
        <v>1</v>
      </c>
      <c r="E530" s="284">
        <f t="shared" si="31"/>
        <v>1</v>
      </c>
      <c r="F530" s="284"/>
      <c r="G530" s="284"/>
      <c r="H530" s="284"/>
    </row>
    <row r="531" spans="1:8" x14ac:dyDescent="0.2">
      <c r="A531" s="2" t="s">
        <v>1720</v>
      </c>
      <c r="B531" s="284">
        <v>1</v>
      </c>
      <c r="C531" s="197">
        <v>1</v>
      </c>
      <c r="D531" s="133">
        <v>1</v>
      </c>
      <c r="E531" s="284">
        <f t="shared" si="31"/>
        <v>1</v>
      </c>
      <c r="F531" s="284"/>
      <c r="G531" s="284"/>
    </row>
    <row r="532" spans="1:8" x14ac:dyDescent="0.2">
      <c r="A532" s="2" t="s">
        <v>1736</v>
      </c>
      <c r="B532" s="284">
        <v>0</v>
      </c>
      <c r="C532" s="197">
        <v>0</v>
      </c>
      <c r="D532" s="133"/>
      <c r="E532" s="284"/>
      <c r="F532" s="284"/>
      <c r="G532" s="284"/>
    </row>
    <row r="533" spans="1:8" x14ac:dyDescent="0.2">
      <c r="A533" s="2" t="s">
        <v>1950</v>
      </c>
      <c r="B533" s="284">
        <v>0</v>
      </c>
      <c r="C533" s="197">
        <v>0</v>
      </c>
      <c r="D533" s="133"/>
      <c r="E533" s="284"/>
      <c r="F533" s="284"/>
      <c r="G533" s="284"/>
    </row>
    <row r="534" spans="1:8" x14ac:dyDescent="0.2">
      <c r="A534" s="2" t="s">
        <v>1955</v>
      </c>
      <c r="B534" s="284">
        <v>0</v>
      </c>
      <c r="C534" s="197">
        <v>0</v>
      </c>
      <c r="D534" s="133"/>
      <c r="E534" s="284"/>
      <c r="F534" s="284"/>
      <c r="G534" s="284"/>
    </row>
    <row r="535" spans="1:8" x14ac:dyDescent="0.2">
      <c r="A535" s="2" t="s">
        <v>2960</v>
      </c>
      <c r="B535" s="284">
        <v>0</v>
      </c>
      <c r="C535" s="197">
        <v>0</v>
      </c>
      <c r="D535" s="133"/>
      <c r="E535" s="284"/>
      <c r="F535" s="284"/>
      <c r="G535" s="284"/>
    </row>
    <row r="536" spans="1:8" x14ac:dyDescent="0.2">
      <c r="A536" s="2" t="s">
        <v>1657</v>
      </c>
      <c r="B536" s="284">
        <v>0</v>
      </c>
      <c r="C536" s="197">
        <v>0</v>
      </c>
      <c r="D536" s="133"/>
      <c r="E536" s="284"/>
      <c r="F536" s="284"/>
      <c r="G536" s="284"/>
    </row>
    <row r="537" spans="1:8" x14ac:dyDescent="0.2">
      <c r="A537" s="2" t="s">
        <v>1745</v>
      </c>
      <c r="B537" s="284">
        <v>0</v>
      </c>
      <c r="C537" s="197">
        <v>0.1</v>
      </c>
      <c r="D537" s="133"/>
      <c r="E537" s="284"/>
      <c r="F537" s="284"/>
      <c r="G537" s="284"/>
      <c r="H537" s="284"/>
    </row>
    <row r="538" spans="1:8" x14ac:dyDescent="0.2">
      <c r="A538" s="2" t="s">
        <v>1737</v>
      </c>
      <c r="B538" s="284">
        <v>0</v>
      </c>
      <c r="C538" s="197">
        <v>0</v>
      </c>
      <c r="D538" s="133"/>
      <c r="E538" s="284"/>
      <c r="F538" s="284"/>
      <c r="G538" s="284"/>
      <c r="H538" s="284"/>
    </row>
    <row r="539" spans="1:8" x14ac:dyDescent="0.2">
      <c r="A539" s="2" t="s">
        <v>1757</v>
      </c>
      <c r="B539" s="284">
        <v>0</v>
      </c>
      <c r="C539" s="197">
        <v>0</v>
      </c>
      <c r="D539" s="133"/>
      <c r="E539" s="284"/>
      <c r="F539" s="284"/>
      <c r="G539" s="284"/>
    </row>
    <row r="540" spans="1:8" x14ac:dyDescent="0.2">
      <c r="A540" s="2" t="s">
        <v>1744</v>
      </c>
      <c r="B540" s="284">
        <v>0</v>
      </c>
      <c r="C540" s="197">
        <v>0</v>
      </c>
      <c r="D540" s="133"/>
      <c r="E540" s="284"/>
      <c r="F540" s="284"/>
      <c r="G540" s="284"/>
    </row>
    <row r="541" spans="1:8" x14ac:dyDescent="0.2">
      <c r="A541" s="2" t="s">
        <v>1741</v>
      </c>
      <c r="B541" s="284">
        <v>0</v>
      </c>
      <c r="C541" s="197">
        <v>0</v>
      </c>
      <c r="D541" s="133"/>
      <c r="E541" s="284"/>
      <c r="F541" s="284"/>
      <c r="G541" s="284"/>
    </row>
    <row r="542" spans="1:8" x14ac:dyDescent="0.2">
      <c r="A542" s="2" t="s">
        <v>1988</v>
      </c>
      <c r="B542" s="284">
        <v>0</v>
      </c>
      <c r="C542" s="197">
        <v>0</v>
      </c>
      <c r="D542" s="133"/>
      <c r="E542" s="284"/>
      <c r="F542" s="284"/>
      <c r="G542" s="284"/>
      <c r="H542" s="284"/>
    </row>
    <row r="543" spans="1:8" x14ac:dyDescent="0.2">
      <c r="A543" s="2" t="s">
        <v>2000</v>
      </c>
      <c r="B543" s="284">
        <v>0</v>
      </c>
      <c r="C543" s="197">
        <v>0</v>
      </c>
      <c r="D543" s="133"/>
      <c r="E543" s="284"/>
      <c r="F543" s="284"/>
      <c r="G543" s="284"/>
      <c r="H543" s="284"/>
    </row>
    <row r="544" spans="1:8" x14ac:dyDescent="0.2">
      <c r="A544" s="2" t="s">
        <v>1740</v>
      </c>
      <c r="B544" s="284">
        <v>0</v>
      </c>
      <c r="C544" s="197">
        <v>0</v>
      </c>
      <c r="D544" s="133"/>
      <c r="E544" s="284"/>
      <c r="F544" s="284"/>
      <c r="G544" s="284"/>
    </row>
    <row r="545" spans="1:7" x14ac:dyDescent="0.2">
      <c r="A545" s="2" t="s">
        <v>2013</v>
      </c>
      <c r="B545" s="284">
        <v>0</v>
      </c>
      <c r="C545" s="197">
        <v>0.1</v>
      </c>
      <c r="D545" s="133"/>
      <c r="E545" s="284"/>
      <c r="F545" s="284"/>
      <c r="G545" s="284"/>
    </row>
    <row r="546" spans="1:7" x14ac:dyDescent="0.2">
      <c r="A546" s="2" t="s">
        <v>1670</v>
      </c>
      <c r="B546" s="284">
        <v>0</v>
      </c>
      <c r="C546" s="197">
        <v>0</v>
      </c>
      <c r="D546" s="133"/>
      <c r="E546" s="284"/>
      <c r="F546" s="284"/>
      <c r="G546" s="284"/>
    </row>
    <row r="547" spans="1:7" x14ac:dyDescent="0.2">
      <c r="A547" s="2" t="s">
        <v>1746</v>
      </c>
      <c r="B547" s="284">
        <v>0</v>
      </c>
      <c r="C547" s="197">
        <v>0</v>
      </c>
      <c r="D547" s="133"/>
      <c r="E547" s="284"/>
      <c r="F547" s="284"/>
      <c r="G547" s="284"/>
    </row>
    <row r="548" spans="1:7" x14ac:dyDescent="0.2">
      <c r="A548" s="2" t="s">
        <v>2026</v>
      </c>
      <c r="B548" s="284">
        <v>0</v>
      </c>
      <c r="C548" s="197">
        <v>0</v>
      </c>
      <c r="D548" s="133"/>
      <c r="E548" s="284"/>
      <c r="F548" s="284"/>
      <c r="G548" s="284"/>
    </row>
    <row r="549" spans="1:7" x14ac:dyDescent="0.2">
      <c r="A549" s="2" t="s">
        <v>2979</v>
      </c>
      <c r="B549" s="284">
        <v>0</v>
      </c>
      <c r="C549" s="197">
        <v>0.1</v>
      </c>
      <c r="D549" s="133"/>
      <c r="E549" s="284"/>
      <c r="F549" s="284"/>
      <c r="G549" s="284"/>
    </row>
    <row r="550" spans="1:7" x14ac:dyDescent="0.2">
      <c r="A550" s="2" t="s">
        <v>2980</v>
      </c>
      <c r="B550" s="284">
        <v>0</v>
      </c>
      <c r="C550" s="197">
        <v>0</v>
      </c>
      <c r="D550" s="133"/>
      <c r="E550" s="284"/>
      <c r="F550" s="284"/>
      <c r="G550" s="284"/>
    </row>
    <row r="551" spans="1:7" x14ac:dyDescent="0.2">
      <c r="A551" s="2" t="s">
        <v>2031</v>
      </c>
      <c r="B551" s="284">
        <v>0</v>
      </c>
      <c r="C551" s="197">
        <v>0</v>
      </c>
      <c r="D551" s="133"/>
      <c r="E551" s="284"/>
      <c r="F551" s="284"/>
      <c r="G551" s="284"/>
    </row>
    <row r="552" spans="1:7" x14ac:dyDescent="0.2">
      <c r="A552" s="2" t="s">
        <v>2037</v>
      </c>
      <c r="B552" s="284">
        <v>0</v>
      </c>
      <c r="C552" s="197">
        <v>0</v>
      </c>
      <c r="D552" s="133"/>
      <c r="E552" s="284"/>
      <c r="F552" s="284"/>
      <c r="G552" s="284"/>
    </row>
    <row r="553" spans="1:7" x14ac:dyDescent="0.2">
      <c r="A553" s="2" t="s">
        <v>2040</v>
      </c>
      <c r="B553" s="284">
        <v>0</v>
      </c>
      <c r="C553" s="197">
        <v>0</v>
      </c>
      <c r="D553" s="133"/>
      <c r="E553" s="284"/>
      <c r="F553" s="284"/>
      <c r="G553" s="284"/>
    </row>
    <row r="554" spans="1:7" x14ac:dyDescent="0.2">
      <c r="A554" s="2" t="s">
        <v>1742</v>
      </c>
      <c r="B554" s="284">
        <v>0</v>
      </c>
      <c r="C554" s="197">
        <v>0</v>
      </c>
      <c r="D554" s="133"/>
      <c r="E554" s="284"/>
      <c r="F554" s="284"/>
      <c r="G554" s="284"/>
    </row>
    <row r="555" spans="1:7" x14ac:dyDescent="0.2">
      <c r="A555" s="2" t="s">
        <v>2043</v>
      </c>
      <c r="B555" s="284">
        <v>0</v>
      </c>
      <c r="C555" s="197">
        <v>0.1</v>
      </c>
      <c r="D555" s="133"/>
      <c r="E555" s="284"/>
      <c r="F555" s="284"/>
      <c r="G555" s="284"/>
    </row>
    <row r="556" spans="1:7" x14ac:dyDescent="0.2">
      <c r="A556" s="2" t="s">
        <v>2058</v>
      </c>
      <c r="B556" s="284">
        <v>0</v>
      </c>
      <c r="C556" s="197">
        <v>0</v>
      </c>
      <c r="D556" s="133"/>
      <c r="E556" s="284"/>
      <c r="F556" s="284"/>
      <c r="G556" s="284"/>
    </row>
    <row r="557" spans="1:7" x14ac:dyDescent="0.2">
      <c r="A557" s="2" t="s">
        <v>1735</v>
      </c>
      <c r="B557" s="284">
        <v>0</v>
      </c>
      <c r="C557" s="197">
        <v>0</v>
      </c>
      <c r="D557" s="133"/>
      <c r="E557" s="284"/>
      <c r="F557" s="284"/>
      <c r="G557" s="284"/>
    </row>
    <row r="558" spans="1:7" x14ac:dyDescent="0.2">
      <c r="A558" s="2" t="s">
        <v>2990</v>
      </c>
      <c r="B558" s="284">
        <v>0</v>
      </c>
      <c r="C558" s="197">
        <v>0</v>
      </c>
      <c r="D558" s="133"/>
      <c r="E558" s="284"/>
      <c r="F558" s="284"/>
      <c r="G558" s="284"/>
    </row>
    <row r="559" spans="1:7" x14ac:dyDescent="0.2">
      <c r="A559" s="284"/>
      <c r="B559" s="284"/>
      <c r="C559" s="197"/>
      <c r="D559" s="133"/>
      <c r="E559" s="284"/>
      <c r="F559" s="284"/>
      <c r="G559" s="284"/>
    </row>
    <row r="564" spans="1:27" s="284" customFormat="1" x14ac:dyDescent="0.2">
      <c r="A564"/>
      <c r="B564"/>
      <c r="C564"/>
      <c r="D564"/>
      <c r="E564"/>
      <c r="F564"/>
      <c r="G564"/>
      <c r="H564"/>
      <c r="T564"/>
      <c r="U564"/>
      <c r="V564"/>
      <c r="W564"/>
      <c r="X564"/>
      <c r="Y564"/>
      <c r="Z564"/>
      <c r="AA564"/>
    </row>
    <row r="567" spans="1:27" x14ac:dyDescent="0.2">
      <c r="T567" s="284"/>
      <c r="U567" s="284"/>
      <c r="V567" s="284"/>
      <c r="W567" s="284"/>
      <c r="X567" s="284"/>
      <c r="Y567" s="284"/>
      <c r="Z567" s="284"/>
      <c r="AA567" s="284"/>
    </row>
    <row r="588" spans="1:27" s="284" customFormat="1" x14ac:dyDescent="0.2">
      <c r="A588"/>
      <c r="B588"/>
      <c r="C588"/>
      <c r="D588"/>
      <c r="E588"/>
      <c r="F588"/>
      <c r="G588"/>
      <c r="H588"/>
      <c r="T588"/>
      <c r="U588"/>
      <c r="V588"/>
      <c r="W588"/>
      <c r="X588"/>
      <c r="Y588"/>
      <c r="Z588"/>
      <c r="AA588"/>
    </row>
    <row r="591" spans="1:27" x14ac:dyDescent="0.2">
      <c r="T591" s="284"/>
      <c r="U591" s="284"/>
      <c r="V591" s="284"/>
      <c r="W591" s="284"/>
      <c r="X591" s="284"/>
      <c r="Y591" s="284"/>
      <c r="Z591" s="284"/>
      <c r="AA591" s="284"/>
    </row>
    <row r="601" spans="1:27" s="284" customFormat="1" x14ac:dyDescent="0.2">
      <c r="A601"/>
      <c r="B601"/>
      <c r="C601"/>
      <c r="D601"/>
      <c r="E601"/>
      <c r="F601"/>
      <c r="G601"/>
      <c r="H601"/>
      <c r="T601"/>
      <c r="U601"/>
      <c r="V601"/>
      <c r="W601"/>
      <c r="X601"/>
      <c r="Y601"/>
      <c r="Z601"/>
      <c r="AA601"/>
    </row>
    <row r="604" spans="1:27" x14ac:dyDescent="0.2">
      <c r="T604" s="284"/>
      <c r="U604" s="284"/>
      <c r="V604" s="284"/>
      <c r="W604" s="284"/>
      <c r="X604" s="284"/>
      <c r="Y604" s="284"/>
      <c r="Z604" s="284"/>
      <c r="AA604" s="284"/>
    </row>
    <row r="609" spans="1:27" s="284" customFormat="1" x14ac:dyDescent="0.2">
      <c r="A609"/>
      <c r="B609"/>
      <c r="C609"/>
      <c r="D609"/>
      <c r="E609"/>
      <c r="F609"/>
      <c r="G609"/>
      <c r="H609"/>
      <c r="T609"/>
      <c r="U609"/>
      <c r="V609"/>
      <c r="W609"/>
      <c r="X609"/>
      <c r="Y609"/>
      <c r="Z609"/>
      <c r="AA609"/>
    </row>
    <row r="612" spans="1:27" x14ac:dyDescent="0.2">
      <c r="T612" s="284"/>
      <c r="U612" s="284"/>
      <c r="V612" s="284"/>
      <c r="W612" s="284"/>
      <c r="X612" s="284"/>
      <c r="Y612" s="284"/>
      <c r="Z612" s="284"/>
      <c r="AA612" s="284"/>
    </row>
  </sheetData>
  <sortState ref="A3:I522">
    <sortCondition descending="1" ref="B3:B522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0"/>
  <sheetViews>
    <sheetView topLeftCell="A13" workbookViewId="0">
      <selection activeCell="B38" sqref="B38:F38"/>
    </sheetView>
  </sheetViews>
  <sheetFormatPr defaultRowHeight="12.75" x14ac:dyDescent="0.2"/>
  <cols>
    <col min="3" max="3" width="27.28515625" customWidth="1"/>
    <col min="4" max="4" width="10.7109375" customWidth="1"/>
    <col min="5" max="5" width="11.5703125" customWidth="1"/>
    <col min="6" max="6" width="10.7109375" customWidth="1"/>
  </cols>
  <sheetData>
    <row r="1" spans="2:6" x14ac:dyDescent="0.2">
      <c r="B1" s="52" t="s">
        <v>2691</v>
      </c>
    </row>
    <row r="2" spans="2:6" x14ac:dyDescent="0.2">
      <c r="B2" s="42" t="s">
        <v>2692</v>
      </c>
      <c r="C2" s="42" t="s">
        <v>2693</v>
      </c>
      <c r="D2" s="42" t="s">
        <v>2694</v>
      </c>
      <c r="E2" s="42" t="s">
        <v>6</v>
      </c>
      <c r="F2" s="42"/>
    </row>
    <row r="3" spans="2:6" x14ac:dyDescent="0.2">
      <c r="B3" s="42">
        <v>1</v>
      </c>
      <c r="C3" s="42" t="s">
        <v>2709</v>
      </c>
      <c r="D3" s="42">
        <v>298</v>
      </c>
      <c r="E3" s="42" t="s">
        <v>1324</v>
      </c>
      <c r="F3" s="42" t="s">
        <v>2696</v>
      </c>
    </row>
    <row r="4" spans="2:6" x14ac:dyDescent="0.2">
      <c r="B4" s="42">
        <v>2</v>
      </c>
      <c r="C4" s="42" t="s">
        <v>2695</v>
      </c>
      <c r="D4" s="42">
        <v>293</v>
      </c>
      <c r="E4" s="42" t="s">
        <v>30</v>
      </c>
      <c r="F4" s="42" t="s">
        <v>2697</v>
      </c>
    </row>
    <row r="5" spans="2:6" x14ac:dyDescent="0.2">
      <c r="B5" s="42">
        <v>3</v>
      </c>
      <c r="C5" s="42" t="s">
        <v>2698</v>
      </c>
      <c r="D5" s="42">
        <v>221</v>
      </c>
      <c r="E5" s="42" t="s">
        <v>26</v>
      </c>
      <c r="F5" s="42" t="s">
        <v>2618</v>
      </c>
    </row>
    <row r="6" spans="2:6" x14ac:dyDescent="0.2">
      <c r="B6" s="42">
        <v>4</v>
      </c>
      <c r="C6" s="42" t="s">
        <v>2699</v>
      </c>
      <c r="D6" s="42">
        <v>237</v>
      </c>
      <c r="E6" s="42" t="s">
        <v>55</v>
      </c>
      <c r="F6" s="42" t="s">
        <v>2618</v>
      </c>
    </row>
    <row r="7" spans="2:6" x14ac:dyDescent="0.2">
      <c r="B7" s="42">
        <v>5</v>
      </c>
      <c r="C7" s="42" t="s">
        <v>2700</v>
      </c>
      <c r="D7" s="42">
        <v>159</v>
      </c>
      <c r="E7" s="42" t="s">
        <v>18</v>
      </c>
      <c r="F7" s="42" t="s">
        <v>2701</v>
      </c>
    </row>
    <row r="8" spans="2:6" x14ac:dyDescent="0.2">
      <c r="B8" s="42">
        <v>6</v>
      </c>
      <c r="C8" s="42" t="s">
        <v>2702</v>
      </c>
      <c r="D8" s="42">
        <v>156</v>
      </c>
      <c r="E8" s="42" t="s">
        <v>55</v>
      </c>
      <c r="F8" s="42" t="s">
        <v>2638</v>
      </c>
    </row>
    <row r="9" spans="2:6" x14ac:dyDescent="0.2">
      <c r="B9" s="42">
        <v>7</v>
      </c>
      <c r="C9" s="42" t="s">
        <v>2703</v>
      </c>
      <c r="D9" s="42">
        <v>124</v>
      </c>
      <c r="E9" s="42" t="s">
        <v>26</v>
      </c>
      <c r="F9" s="42" t="s">
        <v>51</v>
      </c>
    </row>
    <row r="10" spans="2:6" x14ac:dyDescent="0.2">
      <c r="B10" s="42">
        <v>8</v>
      </c>
      <c r="C10" s="42" t="s">
        <v>2704</v>
      </c>
      <c r="D10" s="42">
        <v>169</v>
      </c>
      <c r="E10" s="42" t="s">
        <v>55</v>
      </c>
      <c r="F10" s="42" t="s">
        <v>2618</v>
      </c>
    </row>
    <row r="11" spans="2:6" x14ac:dyDescent="0.2">
      <c r="B11" s="42">
        <v>9</v>
      </c>
      <c r="C11" s="42" t="s">
        <v>2705</v>
      </c>
      <c r="D11" s="42">
        <v>147</v>
      </c>
      <c r="E11" s="42" t="s">
        <v>2706</v>
      </c>
      <c r="F11" s="42"/>
    </row>
    <row r="12" spans="2:6" x14ac:dyDescent="0.2">
      <c r="B12" s="42">
        <v>10</v>
      </c>
      <c r="C12" s="42" t="s">
        <v>2707</v>
      </c>
      <c r="D12" s="42">
        <v>132</v>
      </c>
      <c r="E12" s="42" t="s">
        <v>30</v>
      </c>
      <c r="F12" s="42" t="s">
        <v>2708</v>
      </c>
    </row>
    <row r="14" spans="2:6" x14ac:dyDescent="0.2">
      <c r="B14" s="779" t="s">
        <v>2710</v>
      </c>
      <c r="C14" s="54"/>
      <c r="D14" s="54"/>
      <c r="E14" s="54"/>
      <c r="F14" s="54"/>
    </row>
    <row r="15" spans="2:6" x14ac:dyDescent="0.2">
      <c r="B15" s="42">
        <v>1</v>
      </c>
      <c r="C15" s="42" t="s">
        <v>2717</v>
      </c>
      <c r="D15" s="42">
        <v>252</v>
      </c>
      <c r="E15" s="42" t="s">
        <v>210</v>
      </c>
      <c r="F15" s="42"/>
    </row>
    <row r="16" spans="2:6" x14ac:dyDescent="0.2">
      <c r="B16" s="42">
        <v>2</v>
      </c>
      <c r="C16" s="42" t="s">
        <v>2718</v>
      </c>
      <c r="D16" s="42">
        <v>189</v>
      </c>
      <c r="E16" s="42" t="s">
        <v>30</v>
      </c>
      <c r="F16" s="42" t="s">
        <v>51</v>
      </c>
    </row>
    <row r="17" spans="2:6" x14ac:dyDescent="0.2">
      <c r="B17" s="42">
        <v>3</v>
      </c>
      <c r="C17" s="42" t="s">
        <v>2719</v>
      </c>
      <c r="D17" s="42">
        <v>165</v>
      </c>
      <c r="E17" s="42" t="s">
        <v>2714</v>
      </c>
      <c r="F17" s="42"/>
    </row>
    <row r="18" spans="2:6" x14ac:dyDescent="0.2">
      <c r="B18" s="42">
        <v>4</v>
      </c>
      <c r="C18" s="42" t="s">
        <v>2720</v>
      </c>
      <c r="D18" s="42">
        <v>119</v>
      </c>
      <c r="E18" s="42" t="s">
        <v>209</v>
      </c>
      <c r="F18" s="42"/>
    </row>
    <row r="19" spans="2:6" x14ac:dyDescent="0.2">
      <c r="B19" s="42">
        <v>5</v>
      </c>
      <c r="C19" s="42" t="s">
        <v>2721</v>
      </c>
      <c r="D19" s="42">
        <v>129</v>
      </c>
      <c r="E19" s="42" t="s">
        <v>34</v>
      </c>
      <c r="F19" s="42"/>
    </row>
    <row r="20" spans="2:6" x14ac:dyDescent="0.2">
      <c r="B20" s="42">
        <v>6</v>
      </c>
      <c r="C20" s="42" t="s">
        <v>2722</v>
      </c>
      <c r="D20" s="42">
        <v>208</v>
      </c>
      <c r="E20" s="42" t="s">
        <v>2706</v>
      </c>
      <c r="F20" s="42"/>
    </row>
    <row r="21" spans="2:6" x14ac:dyDescent="0.2">
      <c r="B21" s="42">
        <v>7</v>
      </c>
      <c r="C21" s="42" t="s">
        <v>2703</v>
      </c>
      <c r="D21" s="42">
        <v>124</v>
      </c>
      <c r="E21" s="42" t="s">
        <v>26</v>
      </c>
      <c r="F21" s="42" t="s">
        <v>51</v>
      </c>
    </row>
    <row r="22" spans="2:6" x14ac:dyDescent="0.2">
      <c r="B22" s="42">
        <v>8</v>
      </c>
      <c r="C22" s="42" t="s">
        <v>2723</v>
      </c>
      <c r="D22" s="42">
        <v>167</v>
      </c>
      <c r="E22" s="42" t="s">
        <v>18</v>
      </c>
      <c r="F22" s="42" t="s">
        <v>2724</v>
      </c>
    </row>
    <row r="23" spans="2:6" x14ac:dyDescent="0.2">
      <c r="B23" s="42">
        <v>9</v>
      </c>
      <c r="C23" s="42" t="s">
        <v>2705</v>
      </c>
      <c r="D23" s="42">
        <v>147</v>
      </c>
      <c r="E23" s="42" t="s">
        <v>2706</v>
      </c>
      <c r="F23" s="42"/>
    </row>
    <row r="24" spans="2:6" x14ac:dyDescent="0.2">
      <c r="B24" s="42">
        <v>10</v>
      </c>
      <c r="C24" s="42" t="s">
        <v>2725</v>
      </c>
      <c r="D24" s="42">
        <v>76</v>
      </c>
      <c r="E24" s="42" t="s">
        <v>105</v>
      </c>
      <c r="F24" s="42"/>
    </row>
    <row r="26" spans="2:6" x14ac:dyDescent="0.2">
      <c r="B26" s="779" t="s">
        <v>2711</v>
      </c>
      <c r="C26" s="54"/>
      <c r="D26" s="54"/>
      <c r="E26" s="54"/>
      <c r="F26" s="54"/>
    </row>
    <row r="27" spans="2:6" x14ac:dyDescent="0.2">
      <c r="B27" s="42">
        <v>1</v>
      </c>
      <c r="C27" s="42" t="s">
        <v>2734</v>
      </c>
      <c r="D27" s="42">
        <v>161</v>
      </c>
      <c r="E27" s="42" t="s">
        <v>210</v>
      </c>
      <c r="F27" s="42"/>
    </row>
    <row r="28" spans="2:6" x14ac:dyDescent="0.2">
      <c r="B28" s="42">
        <v>2</v>
      </c>
      <c r="C28" s="42" t="s">
        <v>2726</v>
      </c>
      <c r="D28" s="42">
        <v>174</v>
      </c>
      <c r="E28" s="42" t="s">
        <v>34</v>
      </c>
      <c r="F28" s="42" t="s">
        <v>2727</v>
      </c>
    </row>
    <row r="29" spans="2:6" x14ac:dyDescent="0.2">
      <c r="B29" s="42">
        <v>3</v>
      </c>
      <c r="C29" s="42" t="s">
        <v>2728</v>
      </c>
      <c r="D29" s="42">
        <v>196</v>
      </c>
      <c r="E29" s="42" t="s">
        <v>211</v>
      </c>
      <c r="F29" s="42"/>
    </row>
    <row r="30" spans="2:6" x14ac:dyDescent="0.2">
      <c r="B30" s="42">
        <v>4</v>
      </c>
      <c r="C30" s="42" t="s">
        <v>2729</v>
      </c>
      <c r="D30" s="42">
        <v>184</v>
      </c>
      <c r="E30" s="42" t="s">
        <v>2715</v>
      </c>
      <c r="F30" s="42"/>
    </row>
    <row r="31" spans="2:6" x14ac:dyDescent="0.2">
      <c r="B31" s="42">
        <v>5</v>
      </c>
      <c r="C31" s="42" t="s">
        <v>2730</v>
      </c>
      <c r="D31" s="42">
        <v>153</v>
      </c>
      <c r="E31" s="42" t="s">
        <v>35</v>
      </c>
      <c r="F31" s="42" t="s">
        <v>2731</v>
      </c>
    </row>
    <row r="32" spans="2:6" x14ac:dyDescent="0.2">
      <c r="B32" s="42">
        <v>6</v>
      </c>
      <c r="C32" s="42" t="s">
        <v>2732</v>
      </c>
      <c r="D32" s="42">
        <v>127</v>
      </c>
      <c r="E32" s="42" t="s">
        <v>740</v>
      </c>
      <c r="F32" s="42"/>
    </row>
    <row r="33" spans="2:6" x14ac:dyDescent="0.2">
      <c r="B33" s="42">
        <v>7</v>
      </c>
      <c r="C33" s="42" t="s">
        <v>2733</v>
      </c>
      <c r="D33" s="42">
        <v>91</v>
      </c>
      <c r="E33" s="42" t="s">
        <v>211</v>
      </c>
      <c r="F33" s="42"/>
    </row>
    <row r="34" spans="2:6" x14ac:dyDescent="0.2">
      <c r="B34" s="42">
        <v>8</v>
      </c>
      <c r="C34" s="42" t="s">
        <v>2735</v>
      </c>
      <c r="D34" s="42">
        <v>97</v>
      </c>
      <c r="E34" s="42" t="s">
        <v>2714</v>
      </c>
      <c r="F34" s="42"/>
    </row>
    <row r="35" spans="2:6" x14ac:dyDescent="0.2">
      <c r="B35" s="42">
        <v>9</v>
      </c>
      <c r="C35" s="42" t="s">
        <v>2736</v>
      </c>
      <c r="D35" s="42">
        <v>95</v>
      </c>
      <c r="E35" s="42" t="s">
        <v>62</v>
      </c>
      <c r="F35" s="42" t="s">
        <v>53</v>
      </c>
    </row>
    <row r="36" spans="2:6" x14ac:dyDescent="0.2">
      <c r="B36" s="42">
        <v>10</v>
      </c>
      <c r="C36" s="42" t="s">
        <v>2737</v>
      </c>
      <c r="D36" s="42">
        <v>78</v>
      </c>
      <c r="E36" s="42" t="s">
        <v>2716</v>
      </c>
      <c r="F36" s="42"/>
    </row>
    <row r="38" spans="2:6" x14ac:dyDescent="0.2">
      <c r="B38" s="779" t="s">
        <v>2712</v>
      </c>
      <c r="C38" s="54"/>
      <c r="D38" s="54"/>
      <c r="E38" s="54"/>
      <c r="F38" s="54"/>
    </row>
    <row r="39" spans="2:6" x14ac:dyDescent="0.2">
      <c r="B39" s="42">
        <v>1</v>
      </c>
      <c r="C39" s="42" t="s">
        <v>2738</v>
      </c>
      <c r="D39" s="42">
        <v>195</v>
      </c>
      <c r="E39" s="42" t="s">
        <v>30</v>
      </c>
      <c r="F39" s="42" t="s">
        <v>2708</v>
      </c>
    </row>
    <row r="40" spans="2:6" x14ac:dyDescent="0.2">
      <c r="B40" s="42">
        <v>2</v>
      </c>
      <c r="C40" s="42" t="s">
        <v>2739</v>
      </c>
      <c r="D40" s="42">
        <v>207</v>
      </c>
      <c r="E40" s="42" t="s">
        <v>92</v>
      </c>
      <c r="F40" s="42"/>
    </row>
    <row r="41" spans="2:6" x14ac:dyDescent="0.2">
      <c r="B41" s="42">
        <v>3</v>
      </c>
      <c r="C41" s="42" t="s">
        <v>2698</v>
      </c>
      <c r="D41" s="42">
        <v>221</v>
      </c>
      <c r="E41" s="42" t="s">
        <v>26</v>
      </c>
      <c r="F41" s="42" t="s">
        <v>2618</v>
      </c>
    </row>
    <row r="42" spans="2:6" x14ac:dyDescent="0.2">
      <c r="B42" s="42">
        <v>4</v>
      </c>
      <c r="C42" s="42" t="s">
        <v>2740</v>
      </c>
      <c r="D42" s="42">
        <v>237</v>
      </c>
      <c r="E42" s="42" t="s">
        <v>55</v>
      </c>
      <c r="F42" s="42" t="s">
        <v>2618</v>
      </c>
    </row>
    <row r="43" spans="2:6" x14ac:dyDescent="0.2">
      <c r="B43" s="42">
        <v>5</v>
      </c>
      <c r="C43" s="42" t="s">
        <v>2700</v>
      </c>
      <c r="D43" s="42">
        <v>159</v>
      </c>
      <c r="E43" s="42" t="s">
        <v>18</v>
      </c>
      <c r="F43" s="42" t="s">
        <v>2701</v>
      </c>
    </row>
    <row r="44" spans="2:6" x14ac:dyDescent="0.2">
      <c r="B44" s="42">
        <v>6</v>
      </c>
      <c r="C44" s="42" t="s">
        <v>2702</v>
      </c>
      <c r="D44" s="42">
        <v>156</v>
      </c>
      <c r="E44" s="42" t="s">
        <v>55</v>
      </c>
      <c r="F44" s="42" t="s">
        <v>2638</v>
      </c>
    </row>
    <row r="45" spans="2:6" x14ac:dyDescent="0.2">
      <c r="B45" s="42">
        <v>7</v>
      </c>
      <c r="C45" s="42" t="s">
        <v>2741</v>
      </c>
      <c r="D45" s="42">
        <v>117</v>
      </c>
      <c r="E45" s="42" t="s">
        <v>91</v>
      </c>
      <c r="F45" s="42"/>
    </row>
    <row r="46" spans="2:6" x14ac:dyDescent="0.2">
      <c r="B46" s="42">
        <v>8</v>
      </c>
      <c r="C46" s="42" t="s">
        <v>2704</v>
      </c>
      <c r="D46" s="42">
        <v>169</v>
      </c>
      <c r="E46" s="42" t="s">
        <v>55</v>
      </c>
      <c r="F46" s="42" t="s">
        <v>2618</v>
      </c>
    </row>
    <row r="47" spans="2:6" x14ac:dyDescent="0.2">
      <c r="B47" s="42">
        <v>9</v>
      </c>
      <c r="C47" s="42" t="s">
        <v>2742</v>
      </c>
      <c r="D47" s="42">
        <v>145</v>
      </c>
      <c r="E47" s="42" t="s">
        <v>93</v>
      </c>
      <c r="F47" s="42"/>
    </row>
    <row r="48" spans="2:6" x14ac:dyDescent="0.2">
      <c r="B48" s="42">
        <v>10</v>
      </c>
      <c r="C48" s="42" t="s">
        <v>2707</v>
      </c>
      <c r="D48" s="42">
        <v>132</v>
      </c>
      <c r="E48" s="42" t="s">
        <v>30</v>
      </c>
      <c r="F48" s="42" t="s">
        <v>2708</v>
      </c>
    </row>
    <row r="49" spans="2:6" ht="13.5" thickBot="1" x14ac:dyDescent="0.25"/>
    <row r="50" spans="2:6" ht="13.5" thickBot="1" x14ac:dyDescent="0.25">
      <c r="B50" s="786" t="s">
        <v>2713</v>
      </c>
      <c r="C50" s="776"/>
      <c r="D50" s="776"/>
      <c r="E50" s="776"/>
      <c r="F50" s="777"/>
    </row>
    <row r="51" spans="2:6" x14ac:dyDescent="0.2">
      <c r="B51" s="280">
        <v>1</v>
      </c>
      <c r="C51" s="280" t="s">
        <v>2709</v>
      </c>
      <c r="D51" s="280">
        <v>298</v>
      </c>
      <c r="E51" s="280" t="s">
        <v>1324</v>
      </c>
      <c r="F51" s="280" t="s">
        <v>2696</v>
      </c>
    </row>
    <row r="52" spans="2:6" x14ac:dyDescent="0.2">
      <c r="B52" s="42">
        <v>2</v>
      </c>
      <c r="C52" s="42" t="s">
        <v>2695</v>
      </c>
      <c r="D52" s="42">
        <v>293</v>
      </c>
      <c r="E52" s="42" t="s">
        <v>30</v>
      </c>
      <c r="F52" s="42" t="s">
        <v>2697</v>
      </c>
    </row>
    <row r="53" spans="2:6" x14ac:dyDescent="0.2">
      <c r="B53" s="42">
        <v>3</v>
      </c>
      <c r="C53" s="42" t="s">
        <v>2743</v>
      </c>
      <c r="D53" s="42">
        <v>164</v>
      </c>
      <c r="E53" s="42" t="s">
        <v>26</v>
      </c>
      <c r="F53" s="42" t="s">
        <v>2697</v>
      </c>
    </row>
    <row r="54" spans="2:6" x14ac:dyDescent="0.2">
      <c r="B54" s="42">
        <v>4</v>
      </c>
      <c r="C54" s="42" t="s">
        <v>2744</v>
      </c>
      <c r="D54" s="42">
        <v>203</v>
      </c>
      <c r="E54" s="42" t="s">
        <v>740</v>
      </c>
      <c r="F54" s="42"/>
    </row>
    <row r="55" spans="2:6" x14ac:dyDescent="0.2">
      <c r="B55" s="42">
        <v>5</v>
      </c>
      <c r="C55" s="42" t="s">
        <v>2745</v>
      </c>
      <c r="D55" s="42">
        <v>138</v>
      </c>
      <c r="E55" s="42" t="s">
        <v>11</v>
      </c>
      <c r="F55" s="42" t="s">
        <v>2697</v>
      </c>
    </row>
    <row r="56" spans="2:6" x14ac:dyDescent="0.2">
      <c r="B56" s="42">
        <v>6</v>
      </c>
      <c r="C56" s="42" t="s">
        <v>2746</v>
      </c>
      <c r="D56" s="42">
        <v>133</v>
      </c>
      <c r="E56" s="42" t="s">
        <v>88</v>
      </c>
      <c r="F56" s="42"/>
    </row>
    <row r="57" spans="2:6" x14ac:dyDescent="0.2">
      <c r="B57" s="42">
        <v>7</v>
      </c>
      <c r="C57" s="42" t="s">
        <v>2747</v>
      </c>
      <c r="D57" s="42">
        <v>120</v>
      </c>
      <c r="E57" s="42" t="s">
        <v>86</v>
      </c>
      <c r="F57" s="42"/>
    </row>
    <row r="58" spans="2:6" x14ac:dyDescent="0.2">
      <c r="B58" s="42">
        <v>8</v>
      </c>
      <c r="C58" s="42" t="s">
        <v>2748</v>
      </c>
      <c r="D58" s="42">
        <v>93</v>
      </c>
      <c r="E58" s="42" t="s">
        <v>68</v>
      </c>
      <c r="F58" s="42" t="s">
        <v>2697</v>
      </c>
    </row>
    <row r="59" spans="2:6" x14ac:dyDescent="0.2">
      <c r="B59" s="42">
        <v>9</v>
      </c>
      <c r="C59" s="42" t="s">
        <v>2749</v>
      </c>
      <c r="D59" s="42">
        <v>89</v>
      </c>
      <c r="E59" s="42" t="s">
        <v>105</v>
      </c>
      <c r="F59" s="42" t="s">
        <v>2697</v>
      </c>
    </row>
    <row r="60" spans="2:6" x14ac:dyDescent="0.2">
      <c r="B60" s="42">
        <v>10</v>
      </c>
      <c r="C60" s="42" t="s">
        <v>2750</v>
      </c>
      <c r="D60" s="42">
        <v>116</v>
      </c>
      <c r="E60" s="42" t="s">
        <v>82</v>
      </c>
      <c r="F60" s="42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6"/>
  <sheetViews>
    <sheetView topLeftCell="A82" workbookViewId="0">
      <selection activeCell="D8" sqref="D8"/>
    </sheetView>
  </sheetViews>
  <sheetFormatPr defaultRowHeight="12.75" x14ac:dyDescent="0.2"/>
  <cols>
    <col min="1" max="1" width="17.42578125" customWidth="1"/>
    <col min="2" max="2" width="14.140625" customWidth="1"/>
    <col min="6" max="6" width="5.5703125" customWidth="1"/>
    <col min="7" max="7" width="24.140625" customWidth="1"/>
    <col min="8" max="8" width="10.42578125" customWidth="1"/>
    <col min="9" max="9" width="12.5703125" customWidth="1"/>
    <col min="11" max="11" width="9.140625" style="196"/>
    <col min="13" max="13" width="23.28515625" customWidth="1"/>
    <col min="16" max="16" width="12.7109375" customWidth="1"/>
    <col min="17" max="17" width="11" customWidth="1"/>
  </cols>
  <sheetData>
    <row r="1" spans="1:17" s="460" customFormat="1" ht="13.5" thickBot="1" x14ac:dyDescent="0.25">
      <c r="A1" s="781" t="s">
        <v>4660</v>
      </c>
      <c r="B1" s="782"/>
      <c r="C1" s="782"/>
      <c r="D1" s="782"/>
      <c r="E1" s="778"/>
      <c r="G1" s="781" t="s">
        <v>4661</v>
      </c>
      <c r="H1" s="782"/>
      <c r="I1" s="782"/>
      <c r="J1" s="782"/>
      <c r="K1" s="782"/>
      <c r="L1" s="782"/>
      <c r="M1" s="782"/>
      <c r="N1" s="782"/>
      <c r="O1" s="782"/>
      <c r="P1" s="782"/>
      <c r="Q1" s="783"/>
    </row>
    <row r="2" spans="1:17" x14ac:dyDescent="0.2">
      <c r="A2" s="392" t="s">
        <v>2442</v>
      </c>
      <c r="B2" s="392" t="s">
        <v>2502</v>
      </c>
      <c r="C2" s="392" t="s">
        <v>1892</v>
      </c>
      <c r="D2" s="392" t="s">
        <v>2523</v>
      </c>
      <c r="E2" s="780" t="s">
        <v>2524</v>
      </c>
      <c r="G2" s="784" t="s">
        <v>2438</v>
      </c>
      <c r="H2" s="784" t="s">
        <v>6</v>
      </c>
      <c r="I2" s="785" t="s">
        <v>2567</v>
      </c>
      <c r="J2" s="785" t="s">
        <v>226</v>
      </c>
      <c r="K2" s="785" t="s">
        <v>340</v>
      </c>
      <c r="L2" s="785" t="s">
        <v>259</v>
      </c>
      <c r="M2" s="784" t="s">
        <v>1</v>
      </c>
      <c r="N2" s="784" t="s">
        <v>2568</v>
      </c>
      <c r="O2" s="784" t="s">
        <v>2569</v>
      </c>
      <c r="P2" s="784" t="s">
        <v>2570</v>
      </c>
      <c r="Q2" s="88" t="s">
        <v>3524</v>
      </c>
    </row>
    <row r="3" spans="1:17" x14ac:dyDescent="0.2">
      <c r="A3" s="172" t="s">
        <v>2476</v>
      </c>
      <c r="B3" s="172">
        <v>386</v>
      </c>
      <c r="C3" s="172">
        <v>158</v>
      </c>
      <c r="D3" s="172">
        <v>33</v>
      </c>
      <c r="E3" s="172">
        <f t="shared" ref="E3:E18" si="0">SUM(B3:D3)</f>
        <v>577</v>
      </c>
      <c r="G3" s="56" t="s">
        <v>2571</v>
      </c>
      <c r="H3" s="56" t="s">
        <v>1353</v>
      </c>
      <c r="I3" s="42">
        <v>21.5</v>
      </c>
      <c r="J3" s="42">
        <v>7</v>
      </c>
      <c r="K3" s="136">
        <v>30</v>
      </c>
      <c r="L3" s="42">
        <v>9</v>
      </c>
      <c r="M3" s="56" t="s">
        <v>60</v>
      </c>
      <c r="N3" s="56" t="s">
        <v>2572</v>
      </c>
      <c r="O3" s="42">
        <v>1</v>
      </c>
      <c r="P3" s="56" t="s">
        <v>2573</v>
      </c>
      <c r="Q3" s="42"/>
    </row>
    <row r="4" spans="1:17" x14ac:dyDescent="0.2">
      <c r="A4" s="172" t="s">
        <v>2445</v>
      </c>
      <c r="B4" s="172">
        <v>534</v>
      </c>
      <c r="C4" s="172"/>
      <c r="D4" s="172"/>
      <c r="E4" s="172">
        <f t="shared" si="0"/>
        <v>534</v>
      </c>
      <c r="G4" s="42" t="s">
        <v>2476</v>
      </c>
      <c r="H4" s="42" t="s">
        <v>210</v>
      </c>
      <c r="I4" s="42"/>
      <c r="J4" s="42"/>
      <c r="K4" s="136">
        <v>21</v>
      </c>
      <c r="L4" s="42">
        <v>9</v>
      </c>
      <c r="M4" s="42" t="s">
        <v>2689</v>
      </c>
      <c r="N4" s="42"/>
      <c r="O4" s="42"/>
      <c r="P4" s="42"/>
      <c r="Q4" s="42"/>
    </row>
    <row r="5" spans="1:17" x14ac:dyDescent="0.2">
      <c r="A5" s="172" t="s">
        <v>2464</v>
      </c>
      <c r="B5" s="172">
        <v>519</v>
      </c>
      <c r="C5" s="172">
        <v>5</v>
      </c>
      <c r="D5" s="172"/>
      <c r="E5" s="172">
        <f t="shared" si="0"/>
        <v>524</v>
      </c>
      <c r="G5" s="42" t="s">
        <v>2472</v>
      </c>
      <c r="H5" s="42" t="s">
        <v>141</v>
      </c>
      <c r="I5" s="42"/>
      <c r="J5" s="42"/>
      <c r="K5" s="136">
        <v>36</v>
      </c>
      <c r="L5" s="42">
        <v>9</v>
      </c>
      <c r="M5" s="42" t="s">
        <v>2690</v>
      </c>
      <c r="N5" s="42"/>
      <c r="O5" s="42"/>
      <c r="P5" s="42"/>
      <c r="Q5" s="42"/>
    </row>
    <row r="6" spans="1:17" x14ac:dyDescent="0.2">
      <c r="A6" s="172" t="s">
        <v>1893</v>
      </c>
      <c r="B6" s="172">
        <v>442</v>
      </c>
      <c r="C6" s="172"/>
      <c r="D6" s="172"/>
      <c r="E6" s="172">
        <f t="shared" si="0"/>
        <v>442</v>
      </c>
      <c r="G6" s="56" t="s">
        <v>2574</v>
      </c>
      <c r="H6" s="56" t="s">
        <v>1353</v>
      </c>
      <c r="I6" s="42">
        <v>16</v>
      </c>
      <c r="J6" s="42">
        <v>8</v>
      </c>
      <c r="K6" s="136">
        <v>30</v>
      </c>
      <c r="L6" s="42">
        <v>8</v>
      </c>
      <c r="M6" s="56" t="s">
        <v>31</v>
      </c>
      <c r="N6" s="56" t="s">
        <v>2575</v>
      </c>
      <c r="O6" s="42">
        <v>1</v>
      </c>
      <c r="P6" s="56" t="s">
        <v>2576</v>
      </c>
      <c r="Q6" s="42"/>
    </row>
    <row r="7" spans="1:17" x14ac:dyDescent="0.2">
      <c r="A7" s="172" t="s">
        <v>2461</v>
      </c>
      <c r="B7" s="172">
        <v>427</v>
      </c>
      <c r="C7" s="172"/>
      <c r="D7" s="172"/>
      <c r="E7" s="172">
        <f t="shared" si="0"/>
        <v>427</v>
      </c>
      <c r="G7" s="56" t="s">
        <v>2577</v>
      </c>
      <c r="H7" s="56" t="s">
        <v>81</v>
      </c>
      <c r="I7" s="42">
        <v>20</v>
      </c>
      <c r="J7" s="42">
        <v>7</v>
      </c>
      <c r="K7" s="136">
        <v>32</v>
      </c>
      <c r="L7" s="42">
        <v>8</v>
      </c>
      <c r="M7" s="56" t="s">
        <v>40</v>
      </c>
      <c r="N7" s="42">
        <v>6</v>
      </c>
      <c r="O7" s="42">
        <v>1</v>
      </c>
      <c r="P7" s="56" t="s">
        <v>2538</v>
      </c>
      <c r="Q7" s="42"/>
    </row>
    <row r="8" spans="1:17" x14ac:dyDescent="0.2">
      <c r="A8" s="172" t="s">
        <v>2470</v>
      </c>
      <c r="B8" s="172">
        <v>304</v>
      </c>
      <c r="C8" s="172">
        <v>28</v>
      </c>
      <c r="D8" s="172">
        <v>38</v>
      </c>
      <c r="E8" s="172">
        <f t="shared" si="0"/>
        <v>370</v>
      </c>
      <c r="F8" s="1"/>
      <c r="G8" s="56" t="s">
        <v>2578</v>
      </c>
      <c r="H8" s="56" t="s">
        <v>1344</v>
      </c>
      <c r="I8" s="42">
        <v>22.4</v>
      </c>
      <c r="J8" s="42">
        <v>7</v>
      </c>
      <c r="K8" s="136">
        <v>41</v>
      </c>
      <c r="L8" s="42">
        <v>8</v>
      </c>
      <c r="M8" s="56" t="s">
        <v>60</v>
      </c>
      <c r="N8" s="42">
        <v>8</v>
      </c>
      <c r="O8" s="42">
        <v>1</v>
      </c>
      <c r="P8" s="56" t="s">
        <v>2563</v>
      </c>
      <c r="Q8" s="42"/>
    </row>
    <row r="9" spans="1:17" x14ac:dyDescent="0.2">
      <c r="A9" s="172" t="s">
        <v>2472</v>
      </c>
      <c r="B9" s="172">
        <v>341</v>
      </c>
      <c r="C9" s="172"/>
      <c r="D9" s="172"/>
      <c r="E9" s="172">
        <f t="shared" si="0"/>
        <v>341</v>
      </c>
      <c r="F9" s="1"/>
      <c r="G9" s="56" t="s">
        <v>2579</v>
      </c>
      <c r="H9" s="56" t="s">
        <v>1349</v>
      </c>
      <c r="I9" s="42">
        <v>24</v>
      </c>
      <c r="J9" s="42">
        <v>7</v>
      </c>
      <c r="K9" s="136">
        <v>43</v>
      </c>
      <c r="L9" s="42">
        <v>8</v>
      </c>
      <c r="M9" s="56" t="s">
        <v>36</v>
      </c>
      <c r="N9" s="42">
        <v>12</v>
      </c>
      <c r="O9" s="42">
        <v>1</v>
      </c>
      <c r="P9" s="56" t="s">
        <v>2580</v>
      </c>
      <c r="Q9" s="42"/>
    </row>
    <row r="10" spans="1:17" x14ac:dyDescent="0.2">
      <c r="A10" s="172" t="s">
        <v>2465</v>
      </c>
      <c r="B10" s="172">
        <v>303</v>
      </c>
      <c r="C10" s="172"/>
      <c r="D10" s="172"/>
      <c r="E10" s="172">
        <f t="shared" si="0"/>
        <v>303</v>
      </c>
      <c r="G10" s="42" t="s">
        <v>3500</v>
      </c>
      <c r="H10" s="436">
        <v>25144</v>
      </c>
      <c r="I10" s="398">
        <f>Q10/6</f>
        <v>13.333333333333334</v>
      </c>
      <c r="J10" s="42">
        <v>3</v>
      </c>
      <c r="K10" s="136">
        <v>22</v>
      </c>
      <c r="L10" s="42">
        <v>8</v>
      </c>
      <c r="M10" s="42"/>
      <c r="N10" s="42"/>
      <c r="O10" s="42" t="s">
        <v>7</v>
      </c>
      <c r="P10" s="42" t="s">
        <v>3484</v>
      </c>
      <c r="Q10" s="42">
        <v>80</v>
      </c>
    </row>
    <row r="11" spans="1:17" x14ac:dyDescent="0.2">
      <c r="A11" s="172" t="s">
        <v>2471</v>
      </c>
      <c r="B11" s="172">
        <v>291</v>
      </c>
      <c r="C11" s="172"/>
      <c r="D11" s="172">
        <v>7</v>
      </c>
      <c r="E11" s="172">
        <f t="shared" si="0"/>
        <v>298</v>
      </c>
      <c r="G11" s="42" t="s">
        <v>3507</v>
      </c>
      <c r="H11" s="436">
        <v>30269</v>
      </c>
      <c r="I11" s="398">
        <f>Q11/6</f>
        <v>18.333333333333332</v>
      </c>
      <c r="J11" s="42">
        <v>4</v>
      </c>
      <c r="K11" s="136">
        <v>50</v>
      </c>
      <c r="L11" s="42">
        <v>8</v>
      </c>
      <c r="M11" s="42"/>
      <c r="N11" s="42"/>
      <c r="O11" s="42" t="s">
        <v>7</v>
      </c>
      <c r="P11" s="42" t="s">
        <v>3479</v>
      </c>
      <c r="Q11" s="42">
        <v>110</v>
      </c>
    </row>
    <row r="12" spans="1:17" x14ac:dyDescent="0.2">
      <c r="A12" s="172" t="s">
        <v>2462</v>
      </c>
      <c r="B12" s="172">
        <v>280</v>
      </c>
      <c r="C12" s="172"/>
      <c r="D12" s="172"/>
      <c r="E12" s="172">
        <f t="shared" si="0"/>
        <v>280</v>
      </c>
      <c r="F12" s="2"/>
      <c r="G12" s="42" t="s">
        <v>3514</v>
      </c>
      <c r="H12" s="436">
        <v>32865</v>
      </c>
      <c r="I12" s="398">
        <f>Q12/6</f>
        <v>22</v>
      </c>
      <c r="J12" s="42">
        <v>7</v>
      </c>
      <c r="K12" s="136">
        <v>52</v>
      </c>
      <c r="L12" s="42">
        <v>8</v>
      </c>
      <c r="M12" s="42"/>
      <c r="N12" s="42"/>
      <c r="O12" s="42" t="s">
        <v>7</v>
      </c>
      <c r="P12" s="42" t="s">
        <v>2602</v>
      </c>
      <c r="Q12" s="42">
        <v>132</v>
      </c>
    </row>
    <row r="13" spans="1:17" x14ac:dyDescent="0.2">
      <c r="A13" s="172" t="s">
        <v>2490</v>
      </c>
      <c r="B13" s="172">
        <v>267</v>
      </c>
      <c r="C13" s="172"/>
      <c r="D13" s="172"/>
      <c r="E13" s="172">
        <f t="shared" si="0"/>
        <v>267</v>
      </c>
      <c r="F13" s="1"/>
      <c r="G13" s="42" t="s">
        <v>3514</v>
      </c>
      <c r="H13" s="436">
        <v>33201</v>
      </c>
      <c r="I13" s="398">
        <f>Q13/6</f>
        <v>29.166666666666668</v>
      </c>
      <c r="J13" s="42">
        <v>10</v>
      </c>
      <c r="K13" s="136">
        <v>66</v>
      </c>
      <c r="L13" s="42">
        <v>8</v>
      </c>
      <c r="M13" s="42"/>
      <c r="N13" s="42"/>
      <c r="O13" s="42" t="s">
        <v>7</v>
      </c>
      <c r="P13" s="42" t="s">
        <v>2676</v>
      </c>
      <c r="Q13" s="42">
        <v>175</v>
      </c>
    </row>
    <row r="14" spans="1:17" x14ac:dyDescent="0.2">
      <c r="A14" s="172" t="s">
        <v>2458</v>
      </c>
      <c r="B14" s="172">
        <v>191</v>
      </c>
      <c r="C14" s="172">
        <v>53</v>
      </c>
      <c r="D14" s="172">
        <v>4</v>
      </c>
      <c r="E14" s="172">
        <f t="shared" si="0"/>
        <v>248</v>
      </c>
      <c r="F14" s="1"/>
      <c r="G14" s="56" t="s">
        <v>2581</v>
      </c>
      <c r="H14" s="56" t="s">
        <v>1345</v>
      </c>
      <c r="I14" s="42">
        <v>6</v>
      </c>
      <c r="J14" s="42">
        <v>4</v>
      </c>
      <c r="K14" s="136">
        <v>6</v>
      </c>
      <c r="L14" s="42">
        <v>7</v>
      </c>
      <c r="M14" s="56" t="s">
        <v>2582</v>
      </c>
      <c r="N14" s="42">
        <v>2</v>
      </c>
      <c r="O14" s="42">
        <v>1</v>
      </c>
      <c r="P14" s="56" t="s">
        <v>2583</v>
      </c>
      <c r="Q14" s="42"/>
    </row>
    <row r="15" spans="1:17" x14ac:dyDescent="0.2">
      <c r="A15" s="172" t="s">
        <v>2491</v>
      </c>
      <c r="B15" s="172">
        <v>236</v>
      </c>
      <c r="C15" s="172"/>
      <c r="D15" s="172"/>
      <c r="E15" s="172">
        <f t="shared" si="0"/>
        <v>236</v>
      </c>
      <c r="F15" s="2"/>
      <c r="G15" s="56" t="s">
        <v>2584</v>
      </c>
      <c r="H15" s="56" t="s">
        <v>1350</v>
      </c>
      <c r="I15" s="42">
        <v>13</v>
      </c>
      <c r="J15" s="42">
        <v>3</v>
      </c>
      <c r="K15" s="136">
        <v>28</v>
      </c>
      <c r="L15" s="42">
        <v>7</v>
      </c>
      <c r="M15" s="56" t="s">
        <v>2582</v>
      </c>
      <c r="N15" s="42">
        <v>13</v>
      </c>
      <c r="O15" s="42">
        <v>1</v>
      </c>
      <c r="P15" s="56" t="s">
        <v>2583</v>
      </c>
      <c r="Q15" s="42"/>
    </row>
    <row r="16" spans="1:17" x14ac:dyDescent="0.2">
      <c r="A16" s="172" t="s">
        <v>2503</v>
      </c>
      <c r="B16" s="172">
        <v>234</v>
      </c>
      <c r="C16" s="172">
        <v>1</v>
      </c>
      <c r="D16" s="172"/>
      <c r="E16" s="172">
        <f t="shared" si="0"/>
        <v>235</v>
      </c>
      <c r="F16" s="1"/>
      <c r="G16" s="56" t="s">
        <v>2585</v>
      </c>
      <c r="H16" s="56" t="s">
        <v>1345</v>
      </c>
      <c r="I16" s="42">
        <v>19</v>
      </c>
      <c r="J16" s="42">
        <v>6</v>
      </c>
      <c r="K16" s="136">
        <v>30</v>
      </c>
      <c r="L16" s="42">
        <v>7</v>
      </c>
      <c r="M16" s="56" t="s">
        <v>40</v>
      </c>
      <c r="N16" s="42">
        <v>4</v>
      </c>
      <c r="O16" s="42">
        <v>1</v>
      </c>
      <c r="P16" s="56" t="s">
        <v>2563</v>
      </c>
      <c r="Q16" s="42"/>
    </row>
    <row r="17" spans="1:17" x14ac:dyDescent="0.2">
      <c r="A17" s="172" t="s">
        <v>2449</v>
      </c>
      <c r="B17" s="172">
        <v>225</v>
      </c>
      <c r="C17" s="172"/>
      <c r="D17" s="172"/>
      <c r="E17" s="172">
        <f t="shared" si="0"/>
        <v>225</v>
      </c>
      <c r="G17" s="56" t="s">
        <v>2586</v>
      </c>
      <c r="H17" s="56" t="s">
        <v>1341</v>
      </c>
      <c r="I17" s="42">
        <v>10</v>
      </c>
      <c r="J17" s="42">
        <v>1</v>
      </c>
      <c r="K17" s="136">
        <v>31</v>
      </c>
      <c r="L17" s="42">
        <v>7</v>
      </c>
      <c r="M17" s="56" t="s">
        <v>19</v>
      </c>
      <c r="N17" s="42">
        <v>8</v>
      </c>
      <c r="O17" s="42">
        <v>1</v>
      </c>
      <c r="P17" s="56" t="s">
        <v>2587</v>
      </c>
      <c r="Q17" s="42"/>
    </row>
    <row r="18" spans="1:17" x14ac:dyDescent="0.2">
      <c r="A18" s="172" t="s">
        <v>2487</v>
      </c>
      <c r="B18" s="172">
        <v>200</v>
      </c>
      <c r="C18" s="172"/>
      <c r="D18" s="172"/>
      <c r="E18" s="172">
        <f t="shared" si="0"/>
        <v>200</v>
      </c>
      <c r="G18" s="56" t="s">
        <v>2588</v>
      </c>
      <c r="H18" s="56" t="s">
        <v>1356</v>
      </c>
      <c r="I18" s="42">
        <v>16.399999999999999</v>
      </c>
      <c r="J18" s="42">
        <v>2</v>
      </c>
      <c r="K18" s="136">
        <v>38</v>
      </c>
      <c r="L18" s="42">
        <v>7</v>
      </c>
      <c r="M18" s="56" t="s">
        <v>40</v>
      </c>
      <c r="N18" s="42">
        <v>5</v>
      </c>
      <c r="O18" s="42">
        <v>1</v>
      </c>
      <c r="P18" s="56" t="s">
        <v>2538</v>
      </c>
      <c r="Q18" s="42"/>
    </row>
    <row r="19" spans="1:17" x14ac:dyDescent="0.2">
      <c r="A19" s="395" t="s">
        <v>1484</v>
      </c>
      <c r="B19" s="172"/>
      <c r="C19" s="172">
        <v>197</v>
      </c>
      <c r="D19" s="172"/>
      <c r="E19" s="172">
        <v>197</v>
      </c>
      <c r="G19" s="56" t="s">
        <v>2589</v>
      </c>
      <c r="H19" s="56" t="s">
        <v>1348</v>
      </c>
      <c r="I19" s="42">
        <v>17</v>
      </c>
      <c r="J19" s="42">
        <v>3</v>
      </c>
      <c r="K19" s="136">
        <v>41</v>
      </c>
      <c r="L19" s="42">
        <v>7</v>
      </c>
      <c r="M19" s="56" t="s">
        <v>2582</v>
      </c>
      <c r="N19" s="42">
        <v>4</v>
      </c>
      <c r="O19" s="42">
        <v>1</v>
      </c>
      <c r="P19" s="56" t="s">
        <v>2590</v>
      </c>
      <c r="Q19" s="42"/>
    </row>
    <row r="20" spans="1:17" x14ac:dyDescent="0.2">
      <c r="A20" s="395" t="s">
        <v>1469</v>
      </c>
      <c r="B20" s="172"/>
      <c r="C20" s="172">
        <v>197</v>
      </c>
      <c r="D20" s="172"/>
      <c r="E20" s="172">
        <v>197</v>
      </c>
      <c r="G20" s="56" t="s">
        <v>2591</v>
      </c>
      <c r="H20" s="56" t="s">
        <v>1353</v>
      </c>
      <c r="I20" s="42">
        <v>17</v>
      </c>
      <c r="J20" s="42">
        <v>4</v>
      </c>
      <c r="K20" s="136">
        <v>44</v>
      </c>
      <c r="L20" s="42">
        <v>7</v>
      </c>
      <c r="M20" s="56" t="s">
        <v>60</v>
      </c>
      <c r="N20" s="42">
        <v>11</v>
      </c>
      <c r="O20" s="42">
        <v>1</v>
      </c>
      <c r="P20" s="56" t="s">
        <v>2531</v>
      </c>
      <c r="Q20" s="42"/>
    </row>
    <row r="21" spans="1:17" x14ac:dyDescent="0.2">
      <c r="A21" s="172" t="s">
        <v>2504</v>
      </c>
      <c r="B21" s="172">
        <v>197</v>
      </c>
      <c r="C21" s="172"/>
      <c r="D21" s="172"/>
      <c r="E21" s="172">
        <f>SUM(B21:D21)</f>
        <v>197</v>
      </c>
      <c r="F21" s="2"/>
      <c r="G21" s="56" t="s">
        <v>2592</v>
      </c>
      <c r="H21" s="56" t="s">
        <v>1345</v>
      </c>
      <c r="I21" s="42">
        <v>19.2</v>
      </c>
      <c r="J21" s="42">
        <v>2</v>
      </c>
      <c r="K21" s="136">
        <v>60</v>
      </c>
      <c r="L21" s="42">
        <v>7</v>
      </c>
      <c r="M21" s="56" t="s">
        <v>40</v>
      </c>
      <c r="N21" s="42">
        <v>7</v>
      </c>
      <c r="O21" s="42">
        <v>1</v>
      </c>
      <c r="P21" s="56" t="s">
        <v>2531</v>
      </c>
      <c r="Q21" s="42"/>
    </row>
    <row r="22" spans="1:17" x14ac:dyDescent="0.2">
      <c r="A22" s="172" t="s">
        <v>2505</v>
      </c>
      <c r="B22" s="172">
        <v>194</v>
      </c>
      <c r="C22" s="172"/>
      <c r="D22" s="172"/>
      <c r="E22" s="172">
        <f>SUM(B22:D22)</f>
        <v>194</v>
      </c>
      <c r="F22" s="2"/>
      <c r="G22" s="42" t="s">
        <v>3502</v>
      </c>
      <c r="H22" s="436">
        <v>25151</v>
      </c>
      <c r="I22" s="398">
        <f t="shared" ref="I22:I31" si="1">Q22/6</f>
        <v>7</v>
      </c>
      <c r="J22" s="42">
        <v>0</v>
      </c>
      <c r="K22" s="136">
        <v>22</v>
      </c>
      <c r="L22" s="42">
        <v>7</v>
      </c>
      <c r="M22" s="42"/>
      <c r="N22" s="42"/>
      <c r="O22" s="42" t="s">
        <v>7</v>
      </c>
      <c r="P22" s="42" t="s">
        <v>3484</v>
      </c>
      <c r="Q22" s="42">
        <v>42</v>
      </c>
    </row>
    <row r="23" spans="1:17" x14ac:dyDescent="0.2">
      <c r="A23" s="172" t="s">
        <v>2511</v>
      </c>
      <c r="B23" s="172">
        <v>184</v>
      </c>
      <c r="C23" s="172"/>
      <c r="D23" s="172"/>
      <c r="E23" s="172">
        <f>SUM(B23:D23)</f>
        <v>184</v>
      </c>
      <c r="F23" s="1"/>
      <c r="G23" s="42" t="s">
        <v>3504</v>
      </c>
      <c r="H23" s="436">
        <v>27083</v>
      </c>
      <c r="I23" s="398">
        <f t="shared" si="1"/>
        <v>17.333333333333332</v>
      </c>
      <c r="J23" s="42">
        <v>1</v>
      </c>
      <c r="K23" s="136">
        <v>40</v>
      </c>
      <c r="L23" s="42">
        <v>7</v>
      </c>
      <c r="M23" s="42"/>
      <c r="N23" s="42"/>
      <c r="O23" s="42" t="s">
        <v>7</v>
      </c>
      <c r="P23" s="42" t="s">
        <v>3505</v>
      </c>
      <c r="Q23" s="42">
        <v>104</v>
      </c>
    </row>
    <row r="24" spans="1:17" x14ac:dyDescent="0.2">
      <c r="A24" s="172" t="s">
        <v>2506</v>
      </c>
      <c r="B24" s="172">
        <v>141</v>
      </c>
      <c r="C24" s="172">
        <v>22</v>
      </c>
      <c r="D24" s="172">
        <v>21</v>
      </c>
      <c r="E24" s="172">
        <f>SUM(B24:D24)</f>
        <v>184</v>
      </c>
      <c r="F24" s="2"/>
      <c r="G24" s="42" t="s">
        <v>3507</v>
      </c>
      <c r="H24" s="436">
        <v>28784</v>
      </c>
      <c r="I24" s="398">
        <f t="shared" si="1"/>
        <v>9.3333333333333339</v>
      </c>
      <c r="J24" s="42">
        <v>1</v>
      </c>
      <c r="K24" s="136">
        <v>23</v>
      </c>
      <c r="L24" s="42">
        <v>7</v>
      </c>
      <c r="M24" s="42"/>
      <c r="N24" s="42"/>
      <c r="O24" s="42" t="s">
        <v>7</v>
      </c>
      <c r="P24" s="42" t="s">
        <v>2630</v>
      </c>
      <c r="Q24" s="42">
        <v>56</v>
      </c>
    </row>
    <row r="25" spans="1:17" x14ac:dyDescent="0.2">
      <c r="A25" s="172" t="s">
        <v>2684</v>
      </c>
      <c r="B25" s="172">
        <v>119</v>
      </c>
      <c r="C25" s="172">
        <v>61</v>
      </c>
      <c r="D25" s="172"/>
      <c r="E25" s="172">
        <f>SUM(B25:D25)</f>
        <v>180</v>
      </c>
      <c r="G25" s="42" t="s">
        <v>3509</v>
      </c>
      <c r="H25" s="428" t="s">
        <v>3510</v>
      </c>
      <c r="I25" s="398">
        <f t="shared" si="1"/>
        <v>52</v>
      </c>
      <c r="J25" s="42">
        <v>17</v>
      </c>
      <c r="K25" s="136">
        <v>105</v>
      </c>
      <c r="L25" s="42">
        <v>7</v>
      </c>
      <c r="M25" s="42"/>
      <c r="N25" s="42"/>
      <c r="O25" s="42" t="s">
        <v>7</v>
      </c>
      <c r="P25" s="42" t="s">
        <v>3481</v>
      </c>
      <c r="Q25" s="42">
        <v>312</v>
      </c>
    </row>
    <row r="26" spans="1:17" x14ac:dyDescent="0.2">
      <c r="A26" s="395" t="s">
        <v>1488</v>
      </c>
      <c r="B26" s="172"/>
      <c r="C26" s="172">
        <v>170</v>
      </c>
      <c r="D26" s="172"/>
      <c r="E26" s="172">
        <v>170</v>
      </c>
      <c r="F26" s="2"/>
      <c r="G26" s="42" t="s">
        <v>3513</v>
      </c>
      <c r="H26" s="436">
        <v>32515</v>
      </c>
      <c r="I26" s="398">
        <f t="shared" si="1"/>
        <v>17</v>
      </c>
      <c r="J26" s="42">
        <v>3</v>
      </c>
      <c r="K26" s="136">
        <v>36</v>
      </c>
      <c r="L26" s="42">
        <v>7</v>
      </c>
      <c r="M26" s="42"/>
      <c r="N26" s="42"/>
      <c r="O26" s="42" t="s">
        <v>7</v>
      </c>
      <c r="P26" s="42" t="s">
        <v>2548</v>
      </c>
      <c r="Q26" s="42">
        <v>102</v>
      </c>
    </row>
    <row r="27" spans="1:17" x14ac:dyDescent="0.2">
      <c r="A27" s="395" t="s">
        <v>1468</v>
      </c>
      <c r="B27" s="172"/>
      <c r="C27" s="172">
        <v>168</v>
      </c>
      <c r="D27" s="172"/>
      <c r="E27" s="172">
        <v>168</v>
      </c>
      <c r="F27" s="1"/>
      <c r="G27" s="42" t="s">
        <v>3513</v>
      </c>
      <c r="H27" s="436">
        <v>33678</v>
      </c>
      <c r="I27" s="398">
        <f t="shared" si="1"/>
        <v>19.5</v>
      </c>
      <c r="J27" s="42">
        <v>10</v>
      </c>
      <c r="K27" s="136">
        <v>13</v>
      </c>
      <c r="L27" s="42">
        <v>7</v>
      </c>
      <c r="M27" s="42"/>
      <c r="N27" s="42"/>
      <c r="O27" s="42" t="s">
        <v>7</v>
      </c>
      <c r="P27" s="42" t="s">
        <v>3505</v>
      </c>
      <c r="Q27" s="42">
        <v>117</v>
      </c>
    </row>
    <row r="28" spans="1:17" x14ac:dyDescent="0.2">
      <c r="A28" s="172" t="s">
        <v>2480</v>
      </c>
      <c r="B28" s="172">
        <v>168</v>
      </c>
      <c r="C28" s="172"/>
      <c r="D28" s="172"/>
      <c r="E28" s="172">
        <f>SUM(B28:D28)</f>
        <v>168</v>
      </c>
      <c r="F28" s="2"/>
      <c r="G28" s="42" t="s">
        <v>3509</v>
      </c>
      <c r="H28" s="436">
        <v>33572</v>
      </c>
      <c r="I28" s="398">
        <f t="shared" si="1"/>
        <v>13.333333333333334</v>
      </c>
      <c r="J28" s="42">
        <v>2</v>
      </c>
      <c r="K28" s="136">
        <v>28</v>
      </c>
      <c r="L28" s="42">
        <v>7</v>
      </c>
      <c r="M28" s="42"/>
      <c r="N28" s="42"/>
      <c r="O28" s="42" t="s">
        <v>7</v>
      </c>
      <c r="P28" s="42" t="s">
        <v>2552</v>
      </c>
      <c r="Q28" s="42">
        <v>80</v>
      </c>
    </row>
    <row r="29" spans="1:17" x14ac:dyDescent="0.2">
      <c r="A29" s="172" t="s">
        <v>2957</v>
      </c>
      <c r="B29" s="172">
        <v>166</v>
      </c>
      <c r="C29" s="172"/>
      <c r="D29" s="172">
        <v>1</v>
      </c>
      <c r="E29" s="172">
        <f>SUM(B29:D29)</f>
        <v>167</v>
      </c>
      <c r="F29" s="2"/>
      <c r="G29" s="42" t="s">
        <v>3492</v>
      </c>
      <c r="H29" s="436">
        <v>37940</v>
      </c>
      <c r="I29" s="398">
        <f t="shared" si="1"/>
        <v>16.333333333333332</v>
      </c>
      <c r="J29" s="42">
        <v>2</v>
      </c>
      <c r="K29" s="136">
        <v>38</v>
      </c>
      <c r="L29" s="42">
        <v>7</v>
      </c>
      <c r="M29" s="42"/>
      <c r="N29" s="42"/>
      <c r="O29" s="42" t="s">
        <v>7</v>
      </c>
      <c r="P29" s="42" t="s">
        <v>2538</v>
      </c>
      <c r="Q29" s="42">
        <v>98</v>
      </c>
    </row>
    <row r="30" spans="1:17" x14ac:dyDescent="0.2">
      <c r="A30" s="395" t="s">
        <v>1480</v>
      </c>
      <c r="B30" s="172"/>
      <c r="C30" s="172">
        <v>161</v>
      </c>
      <c r="D30" s="172"/>
      <c r="E30" s="172">
        <v>161</v>
      </c>
      <c r="F30" s="2"/>
      <c r="G30" s="42" t="s">
        <v>3521</v>
      </c>
      <c r="H30" s="431">
        <v>38654</v>
      </c>
      <c r="I30" s="398">
        <f t="shared" si="1"/>
        <v>19</v>
      </c>
      <c r="J30" s="42">
        <v>6</v>
      </c>
      <c r="K30" s="136">
        <v>30</v>
      </c>
      <c r="L30" s="42">
        <v>7</v>
      </c>
      <c r="M30" s="42"/>
      <c r="N30" s="42"/>
      <c r="O30" s="42" t="s">
        <v>7</v>
      </c>
      <c r="P30" s="42" t="s">
        <v>3522</v>
      </c>
      <c r="Q30" s="42">
        <v>114</v>
      </c>
    </row>
    <row r="31" spans="1:17" x14ac:dyDescent="0.2">
      <c r="A31" s="395" t="s">
        <v>1473</v>
      </c>
      <c r="B31" s="172"/>
      <c r="C31" s="172">
        <v>150</v>
      </c>
      <c r="D31" s="172"/>
      <c r="E31" s="172">
        <v>150</v>
      </c>
      <c r="F31" s="1"/>
      <c r="G31" s="42" t="s">
        <v>3523</v>
      </c>
      <c r="H31" s="431">
        <v>38696</v>
      </c>
      <c r="I31" s="398">
        <f t="shared" si="1"/>
        <v>19.333333333333332</v>
      </c>
      <c r="J31" s="42">
        <v>2</v>
      </c>
      <c r="K31" s="136">
        <v>60</v>
      </c>
      <c r="L31" s="42">
        <v>7</v>
      </c>
      <c r="M31" s="42"/>
      <c r="N31" s="42"/>
      <c r="O31" s="42" t="s">
        <v>7</v>
      </c>
      <c r="P31" s="42" t="s">
        <v>2531</v>
      </c>
      <c r="Q31" s="42">
        <v>116</v>
      </c>
    </row>
    <row r="32" spans="1:17" x14ac:dyDescent="0.2">
      <c r="A32" s="395" t="s">
        <v>1482</v>
      </c>
      <c r="B32" s="172"/>
      <c r="C32" s="172">
        <v>149</v>
      </c>
      <c r="D32" s="172"/>
      <c r="E32" s="172">
        <v>149</v>
      </c>
      <c r="F32" s="1"/>
      <c r="G32" s="56" t="s">
        <v>2593</v>
      </c>
      <c r="H32" s="56" t="s">
        <v>1351</v>
      </c>
      <c r="I32" s="42">
        <v>4.2</v>
      </c>
      <c r="J32" s="42">
        <v>1</v>
      </c>
      <c r="K32" s="136">
        <v>3</v>
      </c>
      <c r="L32" s="42">
        <v>6</v>
      </c>
      <c r="M32" s="56" t="s">
        <v>2594</v>
      </c>
      <c r="N32" s="42">
        <v>7</v>
      </c>
      <c r="O32" s="42">
        <v>1</v>
      </c>
      <c r="P32" s="56" t="s">
        <v>2595</v>
      </c>
      <c r="Q32" s="42"/>
    </row>
    <row r="33" spans="1:17" x14ac:dyDescent="0.2">
      <c r="A33" s="395" t="s">
        <v>1560</v>
      </c>
      <c r="B33" s="172"/>
      <c r="C33" s="172">
        <v>143</v>
      </c>
      <c r="D33" s="172"/>
      <c r="E33" s="172">
        <v>143</v>
      </c>
      <c r="F33" s="2"/>
      <c r="G33" s="56" t="s">
        <v>2596</v>
      </c>
      <c r="H33" s="56" t="s">
        <v>1353</v>
      </c>
      <c r="I33" s="42">
        <v>6</v>
      </c>
      <c r="J33" s="42"/>
      <c r="K33" s="136">
        <v>13</v>
      </c>
      <c r="L33" s="42">
        <v>6</v>
      </c>
      <c r="M33" s="56" t="s">
        <v>31</v>
      </c>
      <c r="N33" s="42">
        <v>7</v>
      </c>
      <c r="O33" s="42">
        <v>1</v>
      </c>
      <c r="P33" s="56" t="s">
        <v>2538</v>
      </c>
      <c r="Q33" s="42"/>
    </row>
    <row r="34" spans="1:17" x14ac:dyDescent="0.2">
      <c r="A34" s="395" t="s">
        <v>1513</v>
      </c>
      <c r="B34" s="172"/>
      <c r="C34" s="172">
        <v>136</v>
      </c>
      <c r="D34" s="172"/>
      <c r="E34" s="172">
        <v>136</v>
      </c>
      <c r="F34" s="1"/>
      <c r="G34" s="56" t="s">
        <v>2597</v>
      </c>
      <c r="H34" s="56" t="s">
        <v>1350</v>
      </c>
      <c r="I34" s="42">
        <v>7</v>
      </c>
      <c r="J34" s="42">
        <v>0</v>
      </c>
      <c r="K34" s="136">
        <v>15</v>
      </c>
      <c r="L34" s="42">
        <v>6</v>
      </c>
      <c r="M34" s="56" t="s">
        <v>2582</v>
      </c>
      <c r="N34" s="42">
        <v>10</v>
      </c>
      <c r="O34" s="42">
        <v>1</v>
      </c>
      <c r="P34" s="56" t="s">
        <v>2531</v>
      </c>
      <c r="Q34" s="42"/>
    </row>
    <row r="35" spans="1:17" x14ac:dyDescent="0.2">
      <c r="A35" s="395" t="s">
        <v>1483</v>
      </c>
      <c r="B35" s="172"/>
      <c r="C35" s="172">
        <v>134</v>
      </c>
      <c r="D35" s="172"/>
      <c r="E35" s="172">
        <v>134</v>
      </c>
      <c r="F35" s="1"/>
      <c r="G35" s="56" t="s">
        <v>2598</v>
      </c>
      <c r="H35" s="56" t="s">
        <v>1346</v>
      </c>
      <c r="I35" s="42">
        <v>6.4</v>
      </c>
      <c r="J35" s="42"/>
      <c r="K35" s="136">
        <v>17</v>
      </c>
      <c r="L35" s="42">
        <v>6</v>
      </c>
      <c r="M35" s="56" t="s">
        <v>19</v>
      </c>
      <c r="N35" s="42">
        <v>13</v>
      </c>
      <c r="O35" s="42">
        <v>1</v>
      </c>
      <c r="P35" s="56" t="s">
        <v>2599</v>
      </c>
      <c r="Q35" s="42"/>
    </row>
    <row r="36" spans="1:17" x14ac:dyDescent="0.2">
      <c r="A36" s="172" t="s">
        <v>2512</v>
      </c>
      <c r="B36" s="172">
        <v>127</v>
      </c>
      <c r="C36" s="172"/>
      <c r="D36" s="172"/>
      <c r="E36" s="172">
        <f t="shared" ref="E36:E41" si="2">SUM(B36:D36)</f>
        <v>127</v>
      </c>
      <c r="F36" s="1"/>
      <c r="G36" s="56" t="s">
        <v>2585</v>
      </c>
      <c r="H36" s="56" t="s">
        <v>1352</v>
      </c>
      <c r="I36" s="42">
        <v>9</v>
      </c>
      <c r="J36" s="42">
        <v>1</v>
      </c>
      <c r="K36" s="136">
        <v>21</v>
      </c>
      <c r="L36" s="42">
        <v>6</v>
      </c>
      <c r="M36" s="56" t="s">
        <v>60</v>
      </c>
      <c r="N36" s="42">
        <v>5</v>
      </c>
      <c r="O36" s="42">
        <v>1</v>
      </c>
      <c r="P36" s="56" t="s">
        <v>2600</v>
      </c>
      <c r="Q36" s="42"/>
    </row>
    <row r="37" spans="1:17" x14ac:dyDescent="0.2">
      <c r="A37" s="172" t="s">
        <v>2466</v>
      </c>
      <c r="B37" s="172">
        <v>126</v>
      </c>
      <c r="C37" s="172"/>
      <c r="D37" s="172"/>
      <c r="E37" s="172">
        <f t="shared" si="2"/>
        <v>126</v>
      </c>
      <c r="F37" s="2"/>
      <c r="G37" s="56" t="s">
        <v>2601</v>
      </c>
      <c r="H37" s="56" t="s">
        <v>1353</v>
      </c>
      <c r="I37" s="42">
        <v>8</v>
      </c>
      <c r="J37" s="42"/>
      <c r="K37" s="136">
        <v>22</v>
      </c>
      <c r="L37" s="42">
        <v>6</v>
      </c>
      <c r="M37" s="56" t="s">
        <v>31</v>
      </c>
      <c r="N37" s="42">
        <v>5</v>
      </c>
      <c r="O37" s="42">
        <v>2</v>
      </c>
      <c r="P37" s="56" t="s">
        <v>2602</v>
      </c>
      <c r="Q37" s="42"/>
    </row>
    <row r="38" spans="1:17" x14ac:dyDescent="0.2">
      <c r="A38" s="172" t="s">
        <v>2478</v>
      </c>
      <c r="B38" s="172">
        <v>121</v>
      </c>
      <c r="C38" s="172"/>
      <c r="D38" s="172"/>
      <c r="E38" s="172">
        <f t="shared" si="2"/>
        <v>121</v>
      </c>
      <c r="F38" s="2"/>
      <c r="G38" s="56" t="s">
        <v>2603</v>
      </c>
      <c r="H38" s="56" t="s">
        <v>1354</v>
      </c>
      <c r="I38" s="42">
        <v>16.100000000000001</v>
      </c>
      <c r="J38" s="42">
        <v>6</v>
      </c>
      <c r="K38" s="136">
        <v>23</v>
      </c>
      <c r="L38" s="42">
        <v>6</v>
      </c>
      <c r="M38" s="56" t="s">
        <v>60</v>
      </c>
      <c r="N38" s="42">
        <v>2</v>
      </c>
      <c r="O38" s="42">
        <v>1</v>
      </c>
      <c r="P38" s="56" t="s">
        <v>2566</v>
      </c>
      <c r="Q38" s="42"/>
    </row>
    <row r="39" spans="1:17" x14ac:dyDescent="0.2">
      <c r="A39" s="172" t="s">
        <v>2513</v>
      </c>
      <c r="B39" s="172">
        <v>119</v>
      </c>
      <c r="C39" s="172"/>
      <c r="D39" s="172"/>
      <c r="E39" s="172">
        <f t="shared" si="2"/>
        <v>119</v>
      </c>
      <c r="F39" s="1"/>
      <c r="G39" s="56" t="s">
        <v>2592</v>
      </c>
      <c r="H39" s="56" t="s">
        <v>1355</v>
      </c>
      <c r="I39" s="42">
        <v>8</v>
      </c>
      <c r="J39" s="42">
        <v>2</v>
      </c>
      <c r="K39" s="136">
        <v>23</v>
      </c>
      <c r="L39" s="42">
        <v>6</v>
      </c>
      <c r="M39" s="56" t="s">
        <v>13</v>
      </c>
      <c r="N39" s="42">
        <v>17</v>
      </c>
      <c r="O39" s="42">
        <v>1</v>
      </c>
      <c r="P39" s="56" t="s">
        <v>2551</v>
      </c>
      <c r="Q39" s="42"/>
    </row>
    <row r="40" spans="1:17" x14ac:dyDescent="0.2">
      <c r="A40" s="172" t="s">
        <v>2514</v>
      </c>
      <c r="B40" s="172">
        <v>118</v>
      </c>
      <c r="C40" s="172"/>
      <c r="D40" s="172"/>
      <c r="E40" s="172">
        <f t="shared" si="2"/>
        <v>118</v>
      </c>
      <c r="F40" s="2"/>
      <c r="G40" s="56" t="s">
        <v>2604</v>
      </c>
      <c r="H40" s="56" t="s">
        <v>1349</v>
      </c>
      <c r="I40" s="42">
        <v>8.1999999999999993</v>
      </c>
      <c r="J40" s="42">
        <v>3</v>
      </c>
      <c r="K40" s="136">
        <v>24</v>
      </c>
      <c r="L40" s="42">
        <v>6</v>
      </c>
      <c r="M40" s="56" t="s">
        <v>2605</v>
      </c>
      <c r="N40" s="42">
        <v>6</v>
      </c>
      <c r="O40" s="42">
        <v>2</v>
      </c>
      <c r="P40" s="56" t="s">
        <v>2543</v>
      </c>
      <c r="Q40" s="42"/>
    </row>
    <row r="41" spans="1:17" x14ac:dyDescent="0.2">
      <c r="A41" s="172" t="s">
        <v>2483</v>
      </c>
      <c r="B41" s="172">
        <v>117</v>
      </c>
      <c r="C41" s="172"/>
      <c r="D41" s="172"/>
      <c r="E41" s="172">
        <f t="shared" si="2"/>
        <v>117</v>
      </c>
      <c r="F41" s="1"/>
      <c r="G41" s="56" t="s">
        <v>2606</v>
      </c>
      <c r="H41" s="56" t="s">
        <v>1343</v>
      </c>
      <c r="I41" s="42">
        <v>13.2</v>
      </c>
      <c r="J41" s="42">
        <v>5</v>
      </c>
      <c r="K41" s="136">
        <v>25</v>
      </c>
      <c r="L41" s="42">
        <v>6</v>
      </c>
      <c r="M41" s="56" t="s">
        <v>40</v>
      </c>
      <c r="N41" s="42">
        <v>6</v>
      </c>
      <c r="O41" s="42">
        <v>1</v>
      </c>
      <c r="P41" s="56" t="s">
        <v>2545</v>
      </c>
      <c r="Q41" s="42"/>
    </row>
    <row r="42" spans="1:17" x14ac:dyDescent="0.2">
      <c r="A42" s="395" t="s">
        <v>1785</v>
      </c>
      <c r="B42" s="172"/>
      <c r="C42" s="172">
        <v>116</v>
      </c>
      <c r="D42" s="172"/>
      <c r="E42" s="172">
        <v>116</v>
      </c>
      <c r="F42" s="1"/>
      <c r="G42" s="56" t="s">
        <v>2585</v>
      </c>
      <c r="H42" s="56" t="s">
        <v>1344</v>
      </c>
      <c r="I42" s="42">
        <v>9.4</v>
      </c>
      <c r="J42" s="42">
        <v>1</v>
      </c>
      <c r="K42" s="136">
        <v>26</v>
      </c>
      <c r="L42" s="42">
        <v>6</v>
      </c>
      <c r="M42" s="56" t="s">
        <v>40</v>
      </c>
      <c r="N42" s="42">
        <v>2</v>
      </c>
      <c r="O42" s="42">
        <v>1</v>
      </c>
      <c r="P42" s="56" t="s">
        <v>2542</v>
      </c>
      <c r="Q42" s="42"/>
    </row>
    <row r="43" spans="1:17" x14ac:dyDescent="0.2">
      <c r="A43" s="395" t="s">
        <v>1470</v>
      </c>
      <c r="B43" s="172"/>
      <c r="C43" s="172">
        <v>111</v>
      </c>
      <c r="D43" s="172"/>
      <c r="E43" s="172">
        <v>111</v>
      </c>
      <c r="F43" s="2"/>
      <c r="G43" s="56" t="s">
        <v>2607</v>
      </c>
      <c r="H43" s="56" t="s">
        <v>1351</v>
      </c>
      <c r="I43" s="42">
        <v>13.3</v>
      </c>
      <c r="J43" s="42">
        <v>4</v>
      </c>
      <c r="K43" s="136">
        <v>26</v>
      </c>
      <c r="L43" s="42">
        <v>6</v>
      </c>
      <c r="M43" s="56" t="s">
        <v>31</v>
      </c>
      <c r="N43" s="42">
        <v>9</v>
      </c>
      <c r="O43" s="42">
        <v>1</v>
      </c>
      <c r="P43" s="56" t="s">
        <v>2546</v>
      </c>
      <c r="Q43" s="42"/>
    </row>
    <row r="44" spans="1:17" x14ac:dyDescent="0.2">
      <c r="A44" s="172" t="s">
        <v>2501</v>
      </c>
      <c r="B44" s="172">
        <v>109</v>
      </c>
      <c r="C44" s="172"/>
      <c r="D44" s="172"/>
      <c r="E44" s="172">
        <f>SUM(B44:D44)</f>
        <v>109</v>
      </c>
      <c r="F44" s="2"/>
      <c r="G44" s="56" t="s">
        <v>2591</v>
      </c>
      <c r="H44" s="56" t="s">
        <v>1351</v>
      </c>
      <c r="I44" s="42">
        <v>7</v>
      </c>
      <c r="J44" s="42">
        <v>2</v>
      </c>
      <c r="K44" s="136">
        <v>26</v>
      </c>
      <c r="L44" s="42">
        <v>6</v>
      </c>
      <c r="M44" s="56" t="s">
        <v>13</v>
      </c>
      <c r="N44" s="42">
        <v>11</v>
      </c>
      <c r="O44" s="42">
        <v>1</v>
      </c>
      <c r="P44" s="56" t="s">
        <v>2542</v>
      </c>
      <c r="Q44" s="42"/>
    </row>
    <row r="45" spans="1:17" x14ac:dyDescent="0.2">
      <c r="A45" s="172" t="s">
        <v>2507</v>
      </c>
      <c r="B45" s="172">
        <v>99</v>
      </c>
      <c r="C45" s="172"/>
      <c r="D45" s="172"/>
      <c r="E45" s="172">
        <f>SUM(B45:D45)</f>
        <v>99</v>
      </c>
      <c r="F45" s="1"/>
      <c r="G45" s="56" t="s">
        <v>2608</v>
      </c>
      <c r="H45" s="56" t="s">
        <v>1355</v>
      </c>
      <c r="I45" s="42">
        <v>6</v>
      </c>
      <c r="J45" s="42"/>
      <c r="K45" s="136">
        <v>28</v>
      </c>
      <c r="L45" s="42">
        <v>6</v>
      </c>
      <c r="M45" s="56" t="s">
        <v>13</v>
      </c>
      <c r="N45" s="42">
        <v>9</v>
      </c>
      <c r="O45" s="42">
        <v>1</v>
      </c>
      <c r="P45" s="56" t="s">
        <v>2544</v>
      </c>
      <c r="Q45" s="42"/>
    </row>
    <row r="46" spans="1:17" x14ac:dyDescent="0.2">
      <c r="A46" s="395" t="s">
        <v>1476</v>
      </c>
      <c r="B46" s="172"/>
      <c r="C46" s="172">
        <v>98</v>
      </c>
      <c r="D46" s="172"/>
      <c r="E46" s="172">
        <v>98</v>
      </c>
      <c r="F46" s="1"/>
      <c r="G46" s="56" t="s">
        <v>2609</v>
      </c>
      <c r="H46" s="56" t="s">
        <v>1353</v>
      </c>
      <c r="I46" s="42">
        <v>12.2</v>
      </c>
      <c r="J46" s="42">
        <v>3</v>
      </c>
      <c r="K46" s="136">
        <v>28</v>
      </c>
      <c r="L46" s="42">
        <v>6</v>
      </c>
      <c r="M46" s="56" t="s">
        <v>31</v>
      </c>
      <c r="N46" s="42">
        <v>3</v>
      </c>
      <c r="O46" s="42">
        <v>1</v>
      </c>
      <c r="P46" s="56" t="s">
        <v>2600</v>
      </c>
      <c r="Q46" s="42"/>
    </row>
    <row r="47" spans="1:17" x14ac:dyDescent="0.2">
      <c r="A47" s="172" t="s">
        <v>2508</v>
      </c>
      <c r="B47" s="172">
        <v>97</v>
      </c>
      <c r="C47" s="172"/>
      <c r="D47" s="172"/>
      <c r="E47" s="172">
        <f>SUM(B47:D47)</f>
        <v>97</v>
      </c>
      <c r="F47" s="1"/>
      <c r="G47" s="56" t="s">
        <v>2604</v>
      </c>
      <c r="H47" s="56" t="s">
        <v>1347</v>
      </c>
      <c r="I47" s="42">
        <v>12.4</v>
      </c>
      <c r="J47" s="42">
        <v>4</v>
      </c>
      <c r="K47" s="136">
        <v>29</v>
      </c>
      <c r="L47" s="42">
        <v>6</v>
      </c>
      <c r="M47" s="56" t="s">
        <v>2582</v>
      </c>
      <c r="N47" s="42">
        <v>6</v>
      </c>
      <c r="O47" s="42">
        <v>1</v>
      </c>
      <c r="P47" s="56" t="s">
        <v>2542</v>
      </c>
      <c r="Q47" s="42"/>
    </row>
    <row r="48" spans="1:17" x14ac:dyDescent="0.2">
      <c r="A48" s="172" t="s">
        <v>2517</v>
      </c>
      <c r="B48" s="172">
        <v>72</v>
      </c>
      <c r="C48" s="172">
        <v>3</v>
      </c>
      <c r="D48" s="172">
        <v>18</v>
      </c>
      <c r="E48" s="172">
        <f>SUM(B48:D48)</f>
        <v>93</v>
      </c>
      <c r="F48" s="1"/>
      <c r="G48" s="56" t="s">
        <v>2610</v>
      </c>
      <c r="H48" s="56" t="s">
        <v>1341</v>
      </c>
      <c r="I48" s="42">
        <v>10</v>
      </c>
      <c r="J48" s="42">
        <v>3</v>
      </c>
      <c r="K48" s="136">
        <v>29</v>
      </c>
      <c r="L48" s="42">
        <v>6</v>
      </c>
      <c r="M48" s="56" t="s">
        <v>19</v>
      </c>
      <c r="N48" s="42">
        <v>13</v>
      </c>
      <c r="O48" s="42">
        <v>1</v>
      </c>
      <c r="P48" s="56" t="s">
        <v>2551</v>
      </c>
      <c r="Q48" s="42"/>
    </row>
    <row r="49" spans="1:17" x14ac:dyDescent="0.2">
      <c r="A49" s="395" t="s">
        <v>1627</v>
      </c>
      <c r="B49" s="172"/>
      <c r="C49" s="172">
        <v>92</v>
      </c>
      <c r="D49" s="172"/>
      <c r="E49" s="172">
        <v>92</v>
      </c>
      <c r="F49" s="1"/>
      <c r="G49" s="56" t="s">
        <v>2611</v>
      </c>
      <c r="H49" s="56" t="s">
        <v>1342</v>
      </c>
      <c r="I49" s="42">
        <v>8</v>
      </c>
      <c r="J49" s="42">
        <v>1</v>
      </c>
      <c r="K49" s="136">
        <v>30</v>
      </c>
      <c r="L49" s="42">
        <v>6</v>
      </c>
      <c r="M49" s="56" t="s">
        <v>19</v>
      </c>
      <c r="N49" s="42">
        <v>6</v>
      </c>
      <c r="O49" s="42">
        <v>1</v>
      </c>
      <c r="P49" s="56" t="s">
        <v>2587</v>
      </c>
      <c r="Q49" s="42"/>
    </row>
    <row r="50" spans="1:17" x14ac:dyDescent="0.2">
      <c r="A50" s="395" t="s">
        <v>1490</v>
      </c>
      <c r="B50" s="172"/>
      <c r="C50" s="172">
        <v>90</v>
      </c>
      <c r="D50" s="172"/>
      <c r="E50" s="172">
        <v>90</v>
      </c>
      <c r="F50" s="1"/>
      <c r="G50" s="56" t="s">
        <v>2579</v>
      </c>
      <c r="H50" s="56" t="s">
        <v>1345</v>
      </c>
      <c r="I50" s="42">
        <v>14</v>
      </c>
      <c r="J50" s="42">
        <v>4</v>
      </c>
      <c r="K50" s="136">
        <v>32</v>
      </c>
      <c r="L50" s="42">
        <v>6</v>
      </c>
      <c r="M50" s="56" t="s">
        <v>60</v>
      </c>
      <c r="N50" s="42">
        <v>11</v>
      </c>
      <c r="O50" s="42">
        <v>1</v>
      </c>
      <c r="P50" s="56" t="s">
        <v>2580</v>
      </c>
      <c r="Q50" s="42"/>
    </row>
    <row r="51" spans="1:17" x14ac:dyDescent="0.2">
      <c r="A51" s="395" t="s">
        <v>1500</v>
      </c>
      <c r="B51" s="172"/>
      <c r="C51" s="172">
        <v>88</v>
      </c>
      <c r="D51" s="172"/>
      <c r="E51" s="172">
        <v>88</v>
      </c>
      <c r="F51" s="1"/>
      <c r="G51" s="56" t="s">
        <v>2612</v>
      </c>
      <c r="H51" s="56" t="s">
        <v>1356</v>
      </c>
      <c r="I51" s="42">
        <v>9.4</v>
      </c>
      <c r="J51" s="42">
        <v>1</v>
      </c>
      <c r="K51" s="136">
        <v>32</v>
      </c>
      <c r="L51" s="42">
        <v>6</v>
      </c>
      <c r="M51" s="56" t="s">
        <v>19</v>
      </c>
      <c r="N51" s="42">
        <v>12</v>
      </c>
      <c r="O51" s="42">
        <v>1</v>
      </c>
      <c r="P51" s="56" t="s">
        <v>2551</v>
      </c>
      <c r="Q51" s="42"/>
    </row>
    <row r="52" spans="1:17" x14ac:dyDescent="0.2">
      <c r="A52" s="395" t="s">
        <v>1489</v>
      </c>
      <c r="B52" s="172"/>
      <c r="C52" s="172">
        <v>87</v>
      </c>
      <c r="D52" s="172"/>
      <c r="E52" s="172">
        <v>87</v>
      </c>
      <c r="F52" s="1"/>
      <c r="G52" s="56" t="s">
        <v>2574</v>
      </c>
      <c r="H52" s="56" t="s">
        <v>1354</v>
      </c>
      <c r="I52" s="42">
        <v>17.5</v>
      </c>
      <c r="J52" s="42">
        <v>9</v>
      </c>
      <c r="K52" s="136">
        <v>32</v>
      </c>
      <c r="L52" s="42">
        <v>6</v>
      </c>
      <c r="M52" s="56" t="s">
        <v>60</v>
      </c>
      <c r="N52" s="42">
        <v>9</v>
      </c>
      <c r="O52" s="42">
        <v>1</v>
      </c>
      <c r="P52" s="56" t="s">
        <v>2545</v>
      </c>
      <c r="Q52" s="42"/>
    </row>
    <row r="53" spans="1:17" x14ac:dyDescent="0.2">
      <c r="A53" s="395" t="s">
        <v>1563</v>
      </c>
      <c r="B53" s="172"/>
      <c r="C53" s="172">
        <v>86</v>
      </c>
      <c r="D53" s="172"/>
      <c r="E53" s="172">
        <v>86</v>
      </c>
      <c r="F53" s="1"/>
      <c r="G53" s="56" t="s">
        <v>2613</v>
      </c>
      <c r="H53" s="56" t="s">
        <v>1355</v>
      </c>
      <c r="I53" s="42">
        <v>8</v>
      </c>
      <c r="J53" s="42">
        <v>1</v>
      </c>
      <c r="K53" s="136">
        <v>32</v>
      </c>
      <c r="L53" s="42">
        <v>6</v>
      </c>
      <c r="M53" s="56" t="s">
        <v>13</v>
      </c>
      <c r="N53" s="42">
        <v>2</v>
      </c>
      <c r="O53" s="42">
        <v>1</v>
      </c>
      <c r="P53" s="56" t="s">
        <v>2556</v>
      </c>
      <c r="Q53" s="42"/>
    </row>
    <row r="54" spans="1:17" x14ac:dyDescent="0.2">
      <c r="A54" s="395" t="s">
        <v>1544</v>
      </c>
      <c r="B54" s="172"/>
      <c r="C54" s="172">
        <v>85</v>
      </c>
      <c r="D54" s="172"/>
      <c r="E54" s="172">
        <v>85</v>
      </c>
      <c r="F54" s="1"/>
      <c r="G54" s="56" t="s">
        <v>2614</v>
      </c>
      <c r="H54" s="56" t="s">
        <v>1353</v>
      </c>
      <c r="I54" s="42">
        <v>8</v>
      </c>
      <c r="J54" s="42">
        <v>1</v>
      </c>
      <c r="K54" s="136">
        <v>33</v>
      </c>
      <c r="L54" s="42">
        <v>6</v>
      </c>
      <c r="M54" s="56" t="s">
        <v>13</v>
      </c>
      <c r="N54" s="42">
        <v>19</v>
      </c>
      <c r="O54" s="42">
        <v>1</v>
      </c>
      <c r="P54" s="56" t="s">
        <v>2615</v>
      </c>
      <c r="Q54" s="42"/>
    </row>
    <row r="55" spans="1:17" x14ac:dyDescent="0.2">
      <c r="A55" s="172" t="s">
        <v>2509</v>
      </c>
      <c r="B55" s="172">
        <v>85</v>
      </c>
      <c r="C55" s="172"/>
      <c r="D55" s="172"/>
      <c r="E55" s="172">
        <f>SUM(B55:D55)</f>
        <v>85</v>
      </c>
      <c r="F55" s="1"/>
      <c r="G55" s="56" t="s">
        <v>2616</v>
      </c>
      <c r="H55" s="56" t="s">
        <v>81</v>
      </c>
      <c r="I55" s="42">
        <v>10</v>
      </c>
      <c r="J55" s="42"/>
      <c r="K55" s="136">
        <v>35</v>
      </c>
      <c r="L55" s="42">
        <v>6</v>
      </c>
      <c r="M55" s="56" t="s">
        <v>19</v>
      </c>
      <c r="N55" s="42">
        <v>6</v>
      </c>
      <c r="O55" s="42">
        <v>1</v>
      </c>
      <c r="P55" s="56" t="s">
        <v>2531</v>
      </c>
      <c r="Q55" s="42"/>
    </row>
    <row r="56" spans="1:17" x14ac:dyDescent="0.2">
      <c r="A56" s="172" t="s">
        <v>2510</v>
      </c>
      <c r="B56" s="172">
        <v>84</v>
      </c>
      <c r="C56" s="172"/>
      <c r="D56" s="172"/>
      <c r="E56" s="172">
        <f>SUM(B56:D56)</f>
        <v>84</v>
      </c>
      <c r="F56" s="2"/>
      <c r="G56" s="56" t="s">
        <v>2589</v>
      </c>
      <c r="H56" s="56" t="s">
        <v>1348</v>
      </c>
      <c r="I56" s="42">
        <v>10</v>
      </c>
      <c r="J56" s="42">
        <v>1</v>
      </c>
      <c r="K56" s="136">
        <v>36</v>
      </c>
      <c r="L56" s="42">
        <v>6</v>
      </c>
      <c r="M56" s="56" t="s">
        <v>19</v>
      </c>
      <c r="N56" s="42">
        <v>7</v>
      </c>
      <c r="O56" s="42">
        <v>1</v>
      </c>
      <c r="P56" s="56" t="s">
        <v>2539</v>
      </c>
      <c r="Q56" s="42"/>
    </row>
    <row r="57" spans="1:17" x14ac:dyDescent="0.2">
      <c r="A57" s="172" t="s">
        <v>2516</v>
      </c>
      <c r="B57" s="172">
        <v>83</v>
      </c>
      <c r="C57" s="172"/>
      <c r="D57" s="172"/>
      <c r="E57" s="172">
        <f>SUM(B57:D57)</f>
        <v>83</v>
      </c>
      <c r="F57" s="2"/>
      <c r="G57" s="56" t="s">
        <v>2585</v>
      </c>
      <c r="H57" s="56" t="s">
        <v>1356</v>
      </c>
      <c r="I57" s="42">
        <v>18.399999999999999</v>
      </c>
      <c r="J57" s="42">
        <v>5</v>
      </c>
      <c r="K57" s="136">
        <v>39</v>
      </c>
      <c r="L57" s="42">
        <v>6</v>
      </c>
      <c r="M57" s="56" t="s">
        <v>40</v>
      </c>
      <c r="N57" s="42">
        <v>8</v>
      </c>
      <c r="O57" s="42">
        <v>1</v>
      </c>
      <c r="P57" s="56" t="s">
        <v>2545</v>
      </c>
      <c r="Q57" s="42"/>
    </row>
    <row r="58" spans="1:17" x14ac:dyDescent="0.2">
      <c r="A58" s="172" t="s">
        <v>2515</v>
      </c>
      <c r="B58" s="172">
        <v>83</v>
      </c>
      <c r="C58" s="172"/>
      <c r="D58" s="172"/>
      <c r="E58" s="172">
        <f>SUM(B58:D58)</f>
        <v>83</v>
      </c>
      <c r="F58" s="2"/>
      <c r="G58" s="56" t="s">
        <v>2617</v>
      </c>
      <c r="H58" s="56" t="s">
        <v>1342</v>
      </c>
      <c r="I58" s="42">
        <v>11.4</v>
      </c>
      <c r="J58" s="42">
        <v>2</v>
      </c>
      <c r="K58" s="136">
        <v>39</v>
      </c>
      <c r="L58" s="42">
        <v>6</v>
      </c>
      <c r="M58" s="56" t="s">
        <v>2618</v>
      </c>
      <c r="N58" s="42">
        <v>4</v>
      </c>
      <c r="O58" s="42">
        <v>1</v>
      </c>
      <c r="P58" s="56" t="s">
        <v>2619</v>
      </c>
      <c r="Q58" s="42"/>
    </row>
    <row r="59" spans="1:17" x14ac:dyDescent="0.2">
      <c r="A59" s="395" t="s">
        <v>1471</v>
      </c>
      <c r="B59" s="172"/>
      <c r="C59" s="172">
        <v>83</v>
      </c>
      <c r="D59" s="172"/>
      <c r="E59" s="172">
        <v>83</v>
      </c>
      <c r="F59" s="1"/>
      <c r="G59" s="56" t="s">
        <v>2579</v>
      </c>
      <c r="H59" s="56" t="s">
        <v>1348</v>
      </c>
      <c r="I59" s="42">
        <v>18</v>
      </c>
      <c r="J59" s="42">
        <v>6</v>
      </c>
      <c r="K59" s="136">
        <v>41</v>
      </c>
      <c r="L59" s="42">
        <v>6</v>
      </c>
      <c r="M59" s="56" t="s">
        <v>40</v>
      </c>
      <c r="N59" s="42">
        <v>11</v>
      </c>
      <c r="O59" s="42">
        <v>1</v>
      </c>
      <c r="P59" s="56" t="s">
        <v>2538</v>
      </c>
      <c r="Q59" s="42"/>
    </row>
    <row r="60" spans="1:17" x14ac:dyDescent="0.2">
      <c r="A60" s="395" t="s">
        <v>1639</v>
      </c>
      <c r="B60" s="172"/>
      <c r="C60" s="172">
        <v>54</v>
      </c>
      <c r="D60" s="172">
        <v>27</v>
      </c>
      <c r="E60" s="172">
        <f>SUM(B60:D60)</f>
        <v>81</v>
      </c>
      <c r="F60" s="2"/>
      <c r="G60" s="56" t="s">
        <v>2571</v>
      </c>
      <c r="H60" s="56" t="s">
        <v>1351</v>
      </c>
      <c r="I60" s="42">
        <v>15.4</v>
      </c>
      <c r="J60" s="42">
        <v>6</v>
      </c>
      <c r="K60" s="136">
        <v>42</v>
      </c>
      <c r="L60" s="42">
        <v>6</v>
      </c>
      <c r="M60" s="56" t="s">
        <v>2620</v>
      </c>
      <c r="N60" s="42">
        <v>9</v>
      </c>
      <c r="O60" s="42">
        <v>1</v>
      </c>
      <c r="P60" s="56" t="s">
        <v>2546</v>
      </c>
      <c r="Q60" s="42"/>
    </row>
    <row r="61" spans="1:17" x14ac:dyDescent="0.2">
      <c r="A61" s="395" t="s">
        <v>1478</v>
      </c>
      <c r="B61" s="172"/>
      <c r="C61" s="172">
        <v>80</v>
      </c>
      <c r="D61" s="172"/>
      <c r="E61" s="172">
        <v>80</v>
      </c>
      <c r="F61" s="2"/>
      <c r="G61" s="56" t="s">
        <v>2612</v>
      </c>
      <c r="H61" s="56" t="s">
        <v>81</v>
      </c>
      <c r="I61" s="42">
        <v>9.4</v>
      </c>
      <c r="J61" s="42"/>
      <c r="K61" s="136">
        <v>42</v>
      </c>
      <c r="L61" s="42">
        <v>6</v>
      </c>
      <c r="M61" s="56" t="s">
        <v>19</v>
      </c>
      <c r="N61" s="56" t="s">
        <v>2572</v>
      </c>
      <c r="O61" s="42">
        <v>1</v>
      </c>
      <c r="P61" s="56" t="s">
        <v>2587</v>
      </c>
      <c r="Q61" s="42"/>
    </row>
    <row r="62" spans="1:17" x14ac:dyDescent="0.2">
      <c r="A62" s="172" t="s">
        <v>2475</v>
      </c>
      <c r="B62" s="172">
        <v>79</v>
      </c>
      <c r="C62" s="172"/>
      <c r="D62" s="172"/>
      <c r="E62" s="172">
        <f>SUM(B62:D62)</f>
        <v>79</v>
      </c>
      <c r="F62" s="2"/>
      <c r="G62" s="56" t="s">
        <v>2621</v>
      </c>
      <c r="H62" s="56" t="s">
        <v>1347</v>
      </c>
      <c r="I62" s="42">
        <v>7.4</v>
      </c>
      <c r="J62" s="42"/>
      <c r="K62" s="136">
        <v>45</v>
      </c>
      <c r="L62" s="42">
        <v>6</v>
      </c>
      <c r="M62" s="56" t="s">
        <v>19</v>
      </c>
      <c r="N62" s="42">
        <v>5</v>
      </c>
      <c r="O62" s="42">
        <v>1</v>
      </c>
      <c r="P62" s="56" t="s">
        <v>2559</v>
      </c>
      <c r="Q62" s="42"/>
    </row>
    <row r="63" spans="1:17" x14ac:dyDescent="0.2">
      <c r="A63" s="172" t="s">
        <v>2526</v>
      </c>
      <c r="B63" s="172"/>
      <c r="C63" s="172">
        <v>66</v>
      </c>
      <c r="D63" s="172">
        <v>10</v>
      </c>
      <c r="E63" s="172">
        <f>SUM(B63:D63)</f>
        <v>76</v>
      </c>
      <c r="F63" s="2"/>
      <c r="G63" s="56" t="s">
        <v>2577</v>
      </c>
      <c r="H63" s="56" t="s">
        <v>81</v>
      </c>
      <c r="I63" s="42">
        <v>26</v>
      </c>
      <c r="J63" s="42">
        <v>9</v>
      </c>
      <c r="K63" s="136">
        <v>48</v>
      </c>
      <c r="L63" s="42">
        <v>6</v>
      </c>
      <c r="M63" s="56" t="s">
        <v>40</v>
      </c>
      <c r="N63" s="42">
        <v>8</v>
      </c>
      <c r="O63" s="42">
        <v>1</v>
      </c>
      <c r="P63" s="56" t="s">
        <v>2552</v>
      </c>
      <c r="Q63" s="42"/>
    </row>
    <row r="64" spans="1:17" x14ac:dyDescent="0.2">
      <c r="A64" s="172" t="s">
        <v>2497</v>
      </c>
      <c r="B64" s="172">
        <v>74</v>
      </c>
      <c r="C64" s="172"/>
      <c r="D64" s="172"/>
      <c r="E64" s="172">
        <f>SUM(B64:D64)</f>
        <v>74</v>
      </c>
      <c r="F64" s="2"/>
      <c r="G64" s="56" t="s">
        <v>2622</v>
      </c>
      <c r="H64" s="56" t="s">
        <v>1343</v>
      </c>
      <c r="I64" s="42">
        <v>14.2</v>
      </c>
      <c r="J64" s="42">
        <v>4</v>
      </c>
      <c r="K64" s="136">
        <v>50</v>
      </c>
      <c r="L64" s="42">
        <v>6</v>
      </c>
      <c r="M64" s="56" t="s">
        <v>2618</v>
      </c>
      <c r="N64" s="42">
        <v>13</v>
      </c>
      <c r="O64" s="42">
        <v>1</v>
      </c>
      <c r="P64" s="56" t="s">
        <v>2623</v>
      </c>
      <c r="Q64" s="42"/>
    </row>
    <row r="65" spans="1:17" x14ac:dyDescent="0.2">
      <c r="A65" s="395" t="s">
        <v>1510</v>
      </c>
      <c r="B65" s="172"/>
      <c r="C65" s="172">
        <v>74</v>
      </c>
      <c r="D65" s="172"/>
      <c r="E65" s="172">
        <v>74</v>
      </c>
      <c r="F65" s="1"/>
      <c r="G65" s="56" t="s">
        <v>2571</v>
      </c>
      <c r="H65" s="56" t="s">
        <v>1354</v>
      </c>
      <c r="I65" s="42">
        <v>18.3</v>
      </c>
      <c r="J65" s="42">
        <v>3</v>
      </c>
      <c r="K65" s="136">
        <v>56</v>
      </c>
      <c r="L65" s="42">
        <v>6</v>
      </c>
      <c r="M65" s="56" t="s">
        <v>40</v>
      </c>
      <c r="N65" s="42">
        <v>9</v>
      </c>
      <c r="O65" s="42">
        <v>1</v>
      </c>
      <c r="P65" s="56" t="s">
        <v>2545</v>
      </c>
      <c r="Q65" s="42"/>
    </row>
    <row r="66" spans="1:17" x14ac:dyDescent="0.2">
      <c r="A66" s="395" t="s">
        <v>1559</v>
      </c>
      <c r="B66" s="172"/>
      <c r="C66" s="172">
        <v>74</v>
      </c>
      <c r="D66" s="172"/>
      <c r="E66" s="172">
        <v>74</v>
      </c>
      <c r="F66" s="2"/>
      <c r="G66" s="56" t="s">
        <v>2624</v>
      </c>
      <c r="H66" s="56" t="s">
        <v>1344</v>
      </c>
      <c r="I66" s="42">
        <v>8</v>
      </c>
      <c r="J66" s="42"/>
      <c r="K66" s="136">
        <v>56</v>
      </c>
      <c r="L66" s="42">
        <v>6</v>
      </c>
      <c r="M66" s="56" t="s">
        <v>2625</v>
      </c>
      <c r="N66" s="42">
        <v>7</v>
      </c>
      <c r="O66" s="42">
        <v>1</v>
      </c>
      <c r="P66" s="56" t="s">
        <v>2626</v>
      </c>
      <c r="Q66" s="42"/>
    </row>
    <row r="67" spans="1:17" x14ac:dyDescent="0.2">
      <c r="A67" s="395" t="s">
        <v>1519</v>
      </c>
      <c r="B67" s="172"/>
      <c r="C67" s="172">
        <v>72</v>
      </c>
      <c r="D67" s="172"/>
      <c r="E67" s="172">
        <v>72</v>
      </c>
      <c r="F67" s="2"/>
      <c r="G67" s="56" t="s">
        <v>2627</v>
      </c>
      <c r="H67" s="56" t="s">
        <v>81</v>
      </c>
      <c r="I67" s="42">
        <v>19.5</v>
      </c>
      <c r="J67" s="42">
        <v>7</v>
      </c>
      <c r="K67" s="136">
        <v>59</v>
      </c>
      <c r="L67" s="42">
        <v>6</v>
      </c>
      <c r="M67" s="56" t="s">
        <v>60</v>
      </c>
      <c r="N67" s="42">
        <v>8</v>
      </c>
      <c r="O67" s="42">
        <v>1</v>
      </c>
      <c r="P67" s="56" t="s">
        <v>2628</v>
      </c>
      <c r="Q67" s="42"/>
    </row>
    <row r="68" spans="1:17" x14ac:dyDescent="0.2">
      <c r="A68" s="395" t="s">
        <v>1592</v>
      </c>
      <c r="B68" s="172"/>
      <c r="C68" s="172">
        <v>71</v>
      </c>
      <c r="D68" s="172"/>
      <c r="E68" s="172">
        <v>71</v>
      </c>
      <c r="F68" s="1"/>
      <c r="G68" s="56" t="s">
        <v>2609</v>
      </c>
      <c r="H68" s="56" t="s">
        <v>1353</v>
      </c>
      <c r="I68" s="42">
        <v>23.1</v>
      </c>
      <c r="J68" s="42">
        <v>5</v>
      </c>
      <c r="K68" s="136">
        <v>61</v>
      </c>
      <c r="L68" s="42">
        <v>6</v>
      </c>
      <c r="M68" s="56" t="s">
        <v>31</v>
      </c>
      <c r="N68" s="56" t="s">
        <v>2572</v>
      </c>
      <c r="O68" s="42">
        <v>1</v>
      </c>
      <c r="P68" s="56" t="s">
        <v>2595</v>
      </c>
      <c r="Q68" s="42"/>
    </row>
    <row r="69" spans="1:17" x14ac:dyDescent="0.2">
      <c r="A69" s="395" t="s">
        <v>1495</v>
      </c>
      <c r="B69" s="172"/>
      <c r="C69" s="172">
        <v>70</v>
      </c>
      <c r="D69" s="172"/>
      <c r="E69" s="172">
        <v>70</v>
      </c>
      <c r="F69" s="2"/>
      <c r="G69" s="56" t="s">
        <v>2629</v>
      </c>
      <c r="H69" s="56" t="s">
        <v>1343</v>
      </c>
      <c r="I69" s="42">
        <v>18</v>
      </c>
      <c r="J69" s="42">
        <v>2</v>
      </c>
      <c r="K69" s="136">
        <v>61</v>
      </c>
      <c r="L69" s="42">
        <v>6</v>
      </c>
      <c r="M69" s="56" t="s">
        <v>60</v>
      </c>
      <c r="N69" s="42">
        <v>4</v>
      </c>
      <c r="O69" s="42">
        <v>1</v>
      </c>
      <c r="P69" s="56" t="s">
        <v>2630</v>
      </c>
      <c r="Q69" s="42"/>
    </row>
    <row r="70" spans="1:17" x14ac:dyDescent="0.2">
      <c r="A70" s="395" t="s">
        <v>1477</v>
      </c>
      <c r="B70" s="172"/>
      <c r="C70" s="172">
        <v>68</v>
      </c>
      <c r="D70" s="172"/>
      <c r="E70" s="172">
        <v>68</v>
      </c>
      <c r="F70" s="1"/>
      <c r="G70" s="56" t="s">
        <v>2631</v>
      </c>
      <c r="H70" s="56" t="s">
        <v>1348</v>
      </c>
      <c r="I70" s="42">
        <v>10</v>
      </c>
      <c r="J70" s="42">
        <v>0</v>
      </c>
      <c r="K70" s="136">
        <v>64</v>
      </c>
      <c r="L70" s="42">
        <v>6</v>
      </c>
      <c r="M70" s="56" t="s">
        <v>19</v>
      </c>
      <c r="N70" s="42">
        <v>1</v>
      </c>
      <c r="O70" s="42">
        <v>1</v>
      </c>
      <c r="P70" s="56" t="s">
        <v>2619</v>
      </c>
      <c r="Q70" s="42"/>
    </row>
    <row r="71" spans="1:17" x14ac:dyDescent="0.2">
      <c r="A71" s="395" t="s">
        <v>1629</v>
      </c>
      <c r="B71" s="172"/>
      <c r="C71" s="172">
        <v>67</v>
      </c>
      <c r="D71" s="172"/>
      <c r="E71" s="172">
        <v>67</v>
      </c>
      <c r="F71" s="1"/>
      <c r="G71" s="56" t="s">
        <v>2578</v>
      </c>
      <c r="H71" s="56" t="s">
        <v>1345</v>
      </c>
      <c r="I71" s="42">
        <v>20</v>
      </c>
      <c r="J71" s="42">
        <v>5</v>
      </c>
      <c r="K71" s="136">
        <v>68</v>
      </c>
      <c r="L71" s="42">
        <v>6</v>
      </c>
      <c r="M71" s="56" t="s">
        <v>60</v>
      </c>
      <c r="N71" s="42">
        <v>7</v>
      </c>
      <c r="O71" s="42">
        <v>1</v>
      </c>
      <c r="P71" s="56" t="s">
        <v>2632</v>
      </c>
      <c r="Q71" s="42"/>
    </row>
    <row r="72" spans="1:17" x14ac:dyDescent="0.2">
      <c r="A72" s="395" t="s">
        <v>1780</v>
      </c>
      <c r="B72" s="172"/>
      <c r="C72" s="172">
        <v>42</v>
      </c>
      <c r="D72" s="172">
        <v>25</v>
      </c>
      <c r="E72" s="172">
        <f>SUM(B72:D72)</f>
        <v>67</v>
      </c>
      <c r="F72" s="1"/>
      <c r="G72" s="56" t="s">
        <v>2581</v>
      </c>
      <c r="H72" s="56" t="s">
        <v>1346</v>
      </c>
      <c r="I72" s="42">
        <v>10</v>
      </c>
      <c r="J72" s="42">
        <v>1</v>
      </c>
      <c r="K72" s="136">
        <v>69</v>
      </c>
      <c r="L72" s="42">
        <v>6</v>
      </c>
      <c r="M72" s="56" t="s">
        <v>19</v>
      </c>
      <c r="N72" s="42">
        <v>12</v>
      </c>
      <c r="O72" s="42">
        <v>1</v>
      </c>
      <c r="P72" s="56" t="s">
        <v>2551</v>
      </c>
      <c r="Q72" s="42"/>
    </row>
    <row r="73" spans="1:17" x14ac:dyDescent="0.2">
      <c r="A73" s="172" t="s">
        <v>2518</v>
      </c>
      <c r="B73" s="172">
        <v>66</v>
      </c>
      <c r="C73" s="172"/>
      <c r="D73" s="172"/>
      <c r="E73" s="172">
        <f>SUM(B73:D73)</f>
        <v>66</v>
      </c>
      <c r="F73" s="1"/>
      <c r="G73" s="42" t="s">
        <v>3496</v>
      </c>
      <c r="H73" s="436">
        <v>23688</v>
      </c>
      <c r="I73" s="398">
        <f t="shared" ref="I73:I95" si="3">Q73/6</f>
        <v>14.666666666666666</v>
      </c>
      <c r="J73" s="42">
        <v>1</v>
      </c>
      <c r="K73" s="136">
        <v>39</v>
      </c>
      <c r="L73" s="42">
        <v>6</v>
      </c>
      <c r="M73" s="42"/>
      <c r="N73" s="42"/>
      <c r="O73" s="42" t="s">
        <v>7</v>
      </c>
      <c r="P73" s="42" t="s">
        <v>2544</v>
      </c>
      <c r="Q73" s="42">
        <v>88</v>
      </c>
    </row>
    <row r="74" spans="1:17" x14ac:dyDescent="0.2">
      <c r="A74" s="395" t="s">
        <v>1498</v>
      </c>
      <c r="B74" s="172"/>
      <c r="C74" s="172">
        <v>66</v>
      </c>
      <c r="D74" s="172"/>
      <c r="E74" s="172">
        <v>66</v>
      </c>
      <c r="F74" s="2"/>
      <c r="G74" s="42" t="s">
        <v>3497</v>
      </c>
      <c r="H74" s="436">
        <v>23730</v>
      </c>
      <c r="I74" s="398">
        <f t="shared" si="3"/>
        <v>16</v>
      </c>
      <c r="J74" s="42">
        <v>2</v>
      </c>
      <c r="K74" s="136">
        <v>20</v>
      </c>
      <c r="L74" s="42">
        <v>6</v>
      </c>
      <c r="M74" s="42"/>
      <c r="N74" s="42"/>
      <c r="O74" s="42" t="s">
        <v>7</v>
      </c>
      <c r="P74" s="42" t="s">
        <v>3465</v>
      </c>
      <c r="Q74" s="42">
        <v>96</v>
      </c>
    </row>
    <row r="75" spans="1:17" x14ac:dyDescent="0.2">
      <c r="A75" s="395" t="s">
        <v>1516</v>
      </c>
      <c r="B75" s="172">
        <v>65</v>
      </c>
      <c r="C75" s="172"/>
      <c r="D75" s="172"/>
      <c r="E75" s="172">
        <v>65</v>
      </c>
      <c r="F75" s="2"/>
      <c r="G75" s="42" t="s">
        <v>3496</v>
      </c>
      <c r="H75" s="436">
        <v>23758</v>
      </c>
      <c r="I75" s="398">
        <f t="shared" si="3"/>
        <v>14.666666666666666</v>
      </c>
      <c r="J75" s="42">
        <v>3</v>
      </c>
      <c r="K75" s="136">
        <v>25</v>
      </c>
      <c r="L75" s="42">
        <v>6</v>
      </c>
      <c r="M75" s="42"/>
      <c r="N75" s="42"/>
      <c r="O75" s="42" t="s">
        <v>7</v>
      </c>
      <c r="P75" s="42" t="s">
        <v>2563</v>
      </c>
      <c r="Q75" s="42">
        <v>88</v>
      </c>
    </row>
    <row r="76" spans="1:17" x14ac:dyDescent="0.2">
      <c r="A76" s="395" t="s">
        <v>1240</v>
      </c>
      <c r="B76" s="172"/>
      <c r="C76" s="172">
        <v>64</v>
      </c>
      <c r="D76" s="172"/>
      <c r="E76" s="172">
        <v>64</v>
      </c>
      <c r="F76" s="2"/>
      <c r="G76" s="42" t="s">
        <v>3498</v>
      </c>
      <c r="H76" s="436">
        <v>23809</v>
      </c>
      <c r="I76" s="398">
        <f t="shared" si="3"/>
        <v>12</v>
      </c>
      <c r="J76" s="42">
        <v>3</v>
      </c>
      <c r="K76" s="136">
        <v>30</v>
      </c>
      <c r="L76" s="42">
        <v>6</v>
      </c>
      <c r="M76" s="42"/>
      <c r="N76" s="42"/>
      <c r="O76" s="42" t="s">
        <v>7</v>
      </c>
      <c r="P76" s="42" t="s">
        <v>2544</v>
      </c>
      <c r="Q76" s="42">
        <v>72</v>
      </c>
    </row>
    <row r="77" spans="1:17" x14ac:dyDescent="0.2">
      <c r="A77" s="395" t="s">
        <v>1597</v>
      </c>
      <c r="B77" s="172"/>
      <c r="C77" s="172">
        <v>63</v>
      </c>
      <c r="D77" s="172"/>
      <c r="E77" s="172">
        <v>63</v>
      </c>
      <c r="F77" s="1"/>
      <c r="G77" s="42" t="s">
        <v>3496</v>
      </c>
      <c r="H77" s="436">
        <v>24087</v>
      </c>
      <c r="I77" s="398">
        <f t="shared" si="3"/>
        <v>10.666666666666666</v>
      </c>
      <c r="J77" s="42">
        <v>2</v>
      </c>
      <c r="K77" s="136">
        <v>16</v>
      </c>
      <c r="L77" s="42">
        <v>6</v>
      </c>
      <c r="M77" s="42"/>
      <c r="N77" s="42"/>
      <c r="O77" s="42" t="s">
        <v>7</v>
      </c>
      <c r="P77" s="42" t="s">
        <v>3499</v>
      </c>
      <c r="Q77" s="42">
        <v>64</v>
      </c>
    </row>
    <row r="78" spans="1:17" x14ac:dyDescent="0.2">
      <c r="A78" s="395" t="s">
        <v>1580</v>
      </c>
      <c r="B78" s="172"/>
      <c r="C78" s="172">
        <v>63</v>
      </c>
      <c r="D78" s="172"/>
      <c r="E78" s="172">
        <v>63</v>
      </c>
      <c r="G78" s="42" t="s">
        <v>3500</v>
      </c>
      <c r="H78" s="436">
        <v>24112</v>
      </c>
      <c r="I78" s="398">
        <f t="shared" si="3"/>
        <v>19.666666666666668</v>
      </c>
      <c r="J78" s="42">
        <v>1</v>
      </c>
      <c r="K78" s="136">
        <v>65</v>
      </c>
      <c r="L78" s="42">
        <v>6</v>
      </c>
      <c r="M78" s="42"/>
      <c r="N78" s="42"/>
      <c r="O78" s="42" t="s">
        <v>7</v>
      </c>
      <c r="P78" s="42" t="s">
        <v>3484</v>
      </c>
      <c r="Q78" s="42">
        <v>118</v>
      </c>
    </row>
    <row r="79" spans="1:17" x14ac:dyDescent="0.2">
      <c r="A79" s="395" t="s">
        <v>1514</v>
      </c>
      <c r="B79" s="172"/>
      <c r="C79" s="172">
        <v>61</v>
      </c>
      <c r="D79" s="172"/>
      <c r="E79" s="172">
        <v>61</v>
      </c>
      <c r="G79" s="42" t="s">
        <v>3501</v>
      </c>
      <c r="H79" s="436">
        <v>24794</v>
      </c>
      <c r="I79" s="398">
        <f t="shared" si="3"/>
        <v>14.666666666666666</v>
      </c>
      <c r="J79" s="42">
        <v>2</v>
      </c>
      <c r="K79" s="136">
        <v>31</v>
      </c>
      <c r="L79" s="42">
        <v>6</v>
      </c>
      <c r="M79" s="42"/>
      <c r="N79" s="42"/>
      <c r="O79" s="42" t="s">
        <v>7</v>
      </c>
      <c r="P79" s="42" t="s">
        <v>2676</v>
      </c>
      <c r="Q79" s="42">
        <v>88</v>
      </c>
    </row>
    <row r="80" spans="1:17" x14ac:dyDescent="0.2">
      <c r="A80" s="395" t="s">
        <v>1903</v>
      </c>
      <c r="B80" s="172"/>
      <c r="C80" s="172">
        <v>61</v>
      </c>
      <c r="D80" s="172"/>
      <c r="E80" s="172">
        <v>61</v>
      </c>
      <c r="G80" s="42" t="s">
        <v>3500</v>
      </c>
      <c r="H80" s="436">
        <v>25508</v>
      </c>
      <c r="I80" s="398">
        <f t="shared" si="3"/>
        <v>16</v>
      </c>
      <c r="J80" s="42">
        <v>1</v>
      </c>
      <c r="K80" s="136">
        <v>41</v>
      </c>
      <c r="L80" s="42">
        <v>6</v>
      </c>
      <c r="M80" s="42"/>
      <c r="N80" s="42"/>
      <c r="O80" s="42" t="s">
        <v>7</v>
      </c>
      <c r="P80" s="42" t="s">
        <v>3465</v>
      </c>
      <c r="Q80" s="42">
        <v>96</v>
      </c>
    </row>
    <row r="81" spans="1:17" x14ac:dyDescent="0.2">
      <c r="A81" s="395" t="s">
        <v>1784</v>
      </c>
      <c r="B81" s="172"/>
      <c r="C81" s="172">
        <v>59</v>
      </c>
      <c r="D81" s="172"/>
      <c r="E81" s="172">
        <v>59</v>
      </c>
      <c r="G81" s="42" t="s">
        <v>3503</v>
      </c>
      <c r="H81" s="436">
        <v>25984</v>
      </c>
      <c r="I81" s="398">
        <f t="shared" si="3"/>
        <v>8</v>
      </c>
      <c r="J81" s="42">
        <v>2</v>
      </c>
      <c r="K81" s="136">
        <v>23</v>
      </c>
      <c r="L81" s="42">
        <v>6</v>
      </c>
      <c r="M81" s="42"/>
      <c r="N81" s="42"/>
      <c r="O81" s="42" t="s">
        <v>7</v>
      </c>
      <c r="P81" s="42" t="s">
        <v>2630</v>
      </c>
      <c r="Q81" s="42">
        <v>48</v>
      </c>
    </row>
    <row r="82" spans="1:17" x14ac:dyDescent="0.2">
      <c r="A82" s="172" t="s">
        <v>2519</v>
      </c>
      <c r="B82" s="172">
        <v>59</v>
      </c>
      <c r="C82" s="172"/>
      <c r="D82" s="172"/>
      <c r="E82" s="172">
        <f>SUM(B82:D82)</f>
        <v>59</v>
      </c>
      <c r="G82" s="42" t="s">
        <v>3504</v>
      </c>
      <c r="H82" s="436">
        <v>26677</v>
      </c>
      <c r="I82" s="398">
        <f t="shared" si="3"/>
        <v>15.333333333333334</v>
      </c>
      <c r="J82" s="42">
        <v>1</v>
      </c>
      <c r="K82" s="136">
        <v>56</v>
      </c>
      <c r="L82" s="42">
        <v>6</v>
      </c>
      <c r="M82" s="42"/>
      <c r="N82" s="42"/>
      <c r="O82" s="42" t="s">
        <v>7</v>
      </c>
      <c r="P82" s="42" t="s">
        <v>171</v>
      </c>
      <c r="Q82" s="42">
        <v>92</v>
      </c>
    </row>
    <row r="83" spans="1:17" x14ac:dyDescent="0.2">
      <c r="A83" s="172" t="s">
        <v>2520</v>
      </c>
      <c r="B83" s="172">
        <v>59</v>
      </c>
      <c r="C83" s="172"/>
      <c r="D83" s="172"/>
      <c r="E83" s="172">
        <f>SUM(B83:D83)</f>
        <v>59</v>
      </c>
      <c r="G83" s="42" t="s">
        <v>3506</v>
      </c>
      <c r="H83" s="436">
        <v>28156</v>
      </c>
      <c r="I83" s="398">
        <f t="shared" si="3"/>
        <v>25.333333333333332</v>
      </c>
      <c r="J83" s="42">
        <v>1</v>
      </c>
      <c r="K83" s="136">
        <v>58</v>
      </c>
      <c r="L83" s="42">
        <v>6</v>
      </c>
      <c r="M83" s="42"/>
      <c r="N83" s="42"/>
      <c r="O83" s="42" t="s">
        <v>7</v>
      </c>
      <c r="P83" s="42" t="s">
        <v>2602</v>
      </c>
      <c r="Q83" s="42">
        <v>152</v>
      </c>
    </row>
    <row r="84" spans="1:17" x14ac:dyDescent="0.2">
      <c r="A84" s="172" t="s">
        <v>2459</v>
      </c>
      <c r="B84" s="172">
        <v>53</v>
      </c>
      <c r="C84" s="172">
        <v>6</v>
      </c>
      <c r="D84" s="172"/>
      <c r="E84" s="172">
        <f>SUM(B84:D84)</f>
        <v>59</v>
      </c>
      <c r="G84" s="42" t="s">
        <v>3508</v>
      </c>
      <c r="H84" s="436">
        <v>29246</v>
      </c>
      <c r="I84" s="398">
        <f t="shared" si="3"/>
        <v>17.333333333333332</v>
      </c>
      <c r="J84" s="42">
        <v>4</v>
      </c>
      <c r="K84" s="136">
        <v>24</v>
      </c>
      <c r="L84" s="42">
        <v>6</v>
      </c>
      <c r="M84" s="42"/>
      <c r="N84" s="42"/>
      <c r="O84" s="42" t="s">
        <v>7</v>
      </c>
      <c r="P84" s="42" t="s">
        <v>3473</v>
      </c>
      <c r="Q84" s="42">
        <v>104</v>
      </c>
    </row>
    <row r="85" spans="1:17" x14ac:dyDescent="0.2">
      <c r="A85" s="172" t="s">
        <v>2448</v>
      </c>
      <c r="B85" s="172">
        <v>58</v>
      </c>
      <c r="C85" s="172"/>
      <c r="D85" s="172"/>
      <c r="E85" s="172">
        <f>SUM(B85:D85)</f>
        <v>58</v>
      </c>
      <c r="F85" s="2"/>
      <c r="G85" s="42" t="s">
        <v>3511</v>
      </c>
      <c r="H85" s="436">
        <v>29983</v>
      </c>
      <c r="I85" s="398">
        <f t="shared" si="3"/>
        <v>7.833333333333333</v>
      </c>
      <c r="J85" s="42">
        <v>1</v>
      </c>
      <c r="K85" s="136">
        <v>23</v>
      </c>
      <c r="L85" s="42">
        <v>6</v>
      </c>
      <c r="M85" s="42"/>
      <c r="N85" s="42"/>
      <c r="O85" s="42" t="s">
        <v>7</v>
      </c>
      <c r="P85" s="42" t="s">
        <v>2544</v>
      </c>
      <c r="Q85" s="42">
        <v>47</v>
      </c>
    </row>
    <row r="86" spans="1:17" x14ac:dyDescent="0.2">
      <c r="A86" s="395" t="s">
        <v>1475</v>
      </c>
      <c r="B86" s="172">
        <v>57</v>
      </c>
      <c r="C86" s="172"/>
      <c r="D86" s="172"/>
      <c r="E86" s="172">
        <v>57</v>
      </c>
      <c r="F86" s="2"/>
      <c r="G86" s="42" t="s">
        <v>3512</v>
      </c>
      <c r="H86" s="436">
        <v>31439</v>
      </c>
      <c r="I86" s="398">
        <f t="shared" si="3"/>
        <v>15.333333333333334</v>
      </c>
      <c r="J86" s="42">
        <v>1</v>
      </c>
      <c r="K86" s="136">
        <v>50</v>
      </c>
      <c r="L86" s="42">
        <v>6</v>
      </c>
      <c r="M86" s="42"/>
      <c r="N86" s="42"/>
      <c r="O86" s="42" t="s">
        <v>7</v>
      </c>
      <c r="P86" s="42" t="s">
        <v>2542</v>
      </c>
      <c r="Q86" s="42">
        <v>92</v>
      </c>
    </row>
    <row r="87" spans="1:17" x14ac:dyDescent="0.2">
      <c r="A87" s="395" t="s">
        <v>1524</v>
      </c>
      <c r="B87" s="172"/>
      <c r="C87" s="172">
        <v>56</v>
      </c>
      <c r="D87" s="172"/>
      <c r="E87" s="172">
        <v>56</v>
      </c>
      <c r="G87" s="42" t="s">
        <v>3514</v>
      </c>
      <c r="H87" s="436">
        <v>32585</v>
      </c>
      <c r="I87" s="398">
        <f t="shared" si="3"/>
        <v>27</v>
      </c>
      <c r="J87" s="42">
        <v>5</v>
      </c>
      <c r="K87" s="136">
        <v>66</v>
      </c>
      <c r="L87" s="42">
        <v>6</v>
      </c>
      <c r="M87" s="42"/>
      <c r="N87" s="42"/>
      <c r="O87" s="42" t="s">
        <v>7</v>
      </c>
      <c r="P87" s="42" t="s">
        <v>3515</v>
      </c>
      <c r="Q87" s="42">
        <v>162</v>
      </c>
    </row>
    <row r="88" spans="1:17" x14ac:dyDescent="0.2">
      <c r="A88" s="395" t="s">
        <v>1503</v>
      </c>
      <c r="B88" s="172"/>
      <c r="C88" s="172">
        <v>52</v>
      </c>
      <c r="D88" s="172"/>
      <c r="E88" s="172">
        <v>52</v>
      </c>
      <c r="G88" s="42" t="s">
        <v>3512</v>
      </c>
      <c r="H88" s="436">
        <v>32438</v>
      </c>
      <c r="I88" s="398">
        <f t="shared" si="3"/>
        <v>29</v>
      </c>
      <c r="J88" s="42">
        <v>12</v>
      </c>
      <c r="K88" s="136">
        <v>49</v>
      </c>
      <c r="L88" s="42">
        <v>6</v>
      </c>
      <c r="M88" s="42"/>
      <c r="N88" s="42"/>
      <c r="O88" s="42" t="s">
        <v>7</v>
      </c>
      <c r="P88" s="42" t="s">
        <v>3515</v>
      </c>
      <c r="Q88" s="42">
        <v>174</v>
      </c>
    </row>
    <row r="89" spans="1:17" x14ac:dyDescent="0.2">
      <c r="A89" s="395" t="s">
        <v>1497</v>
      </c>
      <c r="B89" s="172"/>
      <c r="C89" s="172">
        <v>52</v>
      </c>
      <c r="D89" s="172"/>
      <c r="E89" s="172">
        <v>52</v>
      </c>
      <c r="G89" s="42" t="s">
        <v>3516</v>
      </c>
      <c r="H89" s="436">
        <v>34314</v>
      </c>
      <c r="I89" s="398">
        <f t="shared" si="3"/>
        <v>20</v>
      </c>
      <c r="J89" s="42">
        <v>8</v>
      </c>
      <c r="K89" s="136">
        <v>36</v>
      </c>
      <c r="L89" s="42">
        <v>6</v>
      </c>
      <c r="M89" s="42"/>
      <c r="N89" s="42"/>
      <c r="O89" s="42" t="s">
        <v>7</v>
      </c>
      <c r="P89" s="42" t="s">
        <v>2538</v>
      </c>
      <c r="Q89" s="42">
        <v>120</v>
      </c>
    </row>
    <row r="90" spans="1:17" x14ac:dyDescent="0.2">
      <c r="A90" s="395" t="s">
        <v>1509</v>
      </c>
      <c r="B90" s="172"/>
      <c r="C90" s="172">
        <v>51</v>
      </c>
      <c r="D90" s="172"/>
      <c r="E90" s="172">
        <v>51</v>
      </c>
      <c r="G90" s="42" t="s">
        <v>3517</v>
      </c>
      <c r="H90" s="436">
        <v>34636</v>
      </c>
      <c r="I90" s="398">
        <f t="shared" si="3"/>
        <v>27</v>
      </c>
      <c r="J90" s="42">
        <v>7</v>
      </c>
      <c r="K90" s="136">
        <v>67</v>
      </c>
      <c r="L90" s="42">
        <v>6</v>
      </c>
      <c r="M90" s="42"/>
      <c r="N90" s="42"/>
      <c r="O90" s="42" t="s">
        <v>7</v>
      </c>
      <c r="P90" s="42" t="s">
        <v>3485</v>
      </c>
      <c r="Q90" s="42">
        <v>162</v>
      </c>
    </row>
    <row r="91" spans="1:17" x14ac:dyDescent="0.2">
      <c r="A91" s="395" t="s">
        <v>1504</v>
      </c>
      <c r="B91" s="172"/>
      <c r="C91" s="172">
        <v>35</v>
      </c>
      <c r="D91" s="172">
        <v>16</v>
      </c>
      <c r="E91" s="172">
        <f>SUM(B91:D91)</f>
        <v>51</v>
      </c>
      <c r="G91" s="42" t="s">
        <v>3518</v>
      </c>
      <c r="H91" s="436">
        <v>34755</v>
      </c>
      <c r="I91" s="398">
        <f t="shared" si="3"/>
        <v>25</v>
      </c>
      <c r="J91" s="42">
        <v>2</v>
      </c>
      <c r="K91" s="136">
        <v>71</v>
      </c>
      <c r="L91" s="42">
        <v>6</v>
      </c>
      <c r="M91" s="42"/>
      <c r="N91" s="42"/>
      <c r="O91" s="42" t="s">
        <v>7</v>
      </c>
      <c r="P91" s="42" t="s">
        <v>2676</v>
      </c>
      <c r="Q91" s="42">
        <v>150</v>
      </c>
    </row>
    <row r="92" spans="1:17" x14ac:dyDescent="0.2">
      <c r="A92" s="395" t="s">
        <v>2527</v>
      </c>
      <c r="B92" s="172">
        <v>51</v>
      </c>
      <c r="C92" s="172"/>
      <c r="D92" s="172"/>
      <c r="E92" s="172">
        <v>51</v>
      </c>
      <c r="G92" s="42" t="s">
        <v>3519</v>
      </c>
      <c r="H92" s="436">
        <v>36540</v>
      </c>
      <c r="I92" s="398">
        <f t="shared" si="3"/>
        <v>26</v>
      </c>
      <c r="J92" s="42">
        <v>9</v>
      </c>
      <c r="K92" s="136">
        <v>48</v>
      </c>
      <c r="L92" s="42">
        <v>6</v>
      </c>
      <c r="M92" s="42"/>
      <c r="N92" s="42"/>
      <c r="O92" s="42" t="s">
        <v>7</v>
      </c>
      <c r="P92" s="42" t="s">
        <v>2552</v>
      </c>
      <c r="Q92" s="42">
        <v>156</v>
      </c>
    </row>
    <row r="93" spans="1:17" x14ac:dyDescent="0.2">
      <c r="A93" s="395" t="s">
        <v>1481</v>
      </c>
      <c r="B93" s="172">
        <v>47</v>
      </c>
      <c r="C93" s="172"/>
      <c r="D93" s="172"/>
      <c r="E93" s="172">
        <v>47</v>
      </c>
      <c r="F93" s="2"/>
      <c r="G93" s="42" t="s">
        <v>3520</v>
      </c>
      <c r="H93" s="436">
        <v>37590</v>
      </c>
      <c r="I93" s="398">
        <f t="shared" si="3"/>
        <v>13.666666666666666</v>
      </c>
      <c r="J93" s="42">
        <v>5</v>
      </c>
      <c r="K93" s="136">
        <v>25</v>
      </c>
      <c r="L93" s="42">
        <v>6</v>
      </c>
      <c r="M93" s="42"/>
      <c r="N93" s="42"/>
      <c r="O93" s="42" t="s">
        <v>7</v>
      </c>
      <c r="P93" s="42" t="s">
        <v>2545</v>
      </c>
      <c r="Q93" s="42">
        <v>82</v>
      </c>
    </row>
    <row r="94" spans="1:17" x14ac:dyDescent="0.2">
      <c r="A94" s="395" t="s">
        <v>1238</v>
      </c>
      <c r="B94" s="172">
        <v>47</v>
      </c>
      <c r="C94" s="172"/>
      <c r="D94" s="172"/>
      <c r="E94" s="172">
        <v>47</v>
      </c>
      <c r="F94" s="2"/>
      <c r="G94" s="42" t="s">
        <v>3521</v>
      </c>
      <c r="H94" s="431">
        <v>38003</v>
      </c>
      <c r="I94" s="398">
        <f t="shared" si="3"/>
        <v>18.666666666666668</v>
      </c>
      <c r="J94" s="42">
        <v>5</v>
      </c>
      <c r="K94" s="136">
        <v>39</v>
      </c>
      <c r="L94" s="42">
        <v>6</v>
      </c>
      <c r="M94" s="42"/>
      <c r="N94" s="42"/>
      <c r="O94" s="42" t="s">
        <v>7</v>
      </c>
      <c r="P94" s="42" t="s">
        <v>2545</v>
      </c>
      <c r="Q94" s="42">
        <v>112</v>
      </c>
    </row>
    <row r="95" spans="1:17" x14ac:dyDescent="0.2">
      <c r="A95" s="395" t="s">
        <v>1233</v>
      </c>
      <c r="B95" s="172">
        <v>46</v>
      </c>
      <c r="C95" s="172"/>
      <c r="D95" s="172"/>
      <c r="E95" s="172">
        <v>46</v>
      </c>
      <c r="F95" s="2"/>
      <c r="G95" s="42" t="s">
        <v>3521</v>
      </c>
      <c r="H95" s="431">
        <v>38269</v>
      </c>
      <c r="I95" s="398">
        <f t="shared" si="3"/>
        <v>9.6666666666666661</v>
      </c>
      <c r="J95" s="42">
        <v>1</v>
      </c>
      <c r="K95" s="136">
        <v>26</v>
      </c>
      <c r="L95" s="42">
        <v>6</v>
      </c>
      <c r="M95" s="42"/>
      <c r="N95" s="42"/>
      <c r="O95" s="42" t="s">
        <v>7</v>
      </c>
      <c r="P95" s="42" t="s">
        <v>2542</v>
      </c>
      <c r="Q95" s="42">
        <v>58</v>
      </c>
    </row>
    <row r="96" spans="1:17" x14ac:dyDescent="0.2">
      <c r="A96" s="395" t="s">
        <v>1474</v>
      </c>
      <c r="B96" s="172">
        <v>46</v>
      </c>
      <c r="C96" s="172"/>
      <c r="D96" s="172"/>
      <c r="E96" s="172">
        <v>46</v>
      </c>
      <c r="G96" s="56" t="s">
        <v>2571</v>
      </c>
      <c r="H96" s="56" t="s">
        <v>1350</v>
      </c>
      <c r="I96" s="42">
        <v>7</v>
      </c>
      <c r="J96" s="42">
        <v>3</v>
      </c>
      <c r="K96" s="136">
        <v>6</v>
      </c>
      <c r="L96" s="42">
        <v>5</v>
      </c>
      <c r="M96" s="56" t="s">
        <v>36</v>
      </c>
      <c r="N96" s="42">
        <v>10</v>
      </c>
      <c r="O96" s="42">
        <v>1</v>
      </c>
      <c r="P96" s="56" t="s">
        <v>2538</v>
      </c>
      <c r="Q96" s="42"/>
    </row>
    <row r="97" spans="1:17" x14ac:dyDescent="0.2">
      <c r="A97" s="395" t="s">
        <v>1508</v>
      </c>
      <c r="B97" s="172">
        <v>41</v>
      </c>
      <c r="C97" s="172"/>
      <c r="D97" s="172"/>
      <c r="E97" s="172">
        <v>41</v>
      </c>
      <c r="F97" s="2"/>
      <c r="G97" s="56" t="s">
        <v>2613</v>
      </c>
      <c r="H97" s="56" t="s">
        <v>1350</v>
      </c>
      <c r="I97" s="42">
        <v>5.0999999999999996</v>
      </c>
      <c r="J97" s="42">
        <v>1</v>
      </c>
      <c r="K97" s="136">
        <v>7</v>
      </c>
      <c r="L97" s="42">
        <v>5</v>
      </c>
      <c r="M97" s="56" t="s">
        <v>36</v>
      </c>
      <c r="N97" s="42">
        <v>5</v>
      </c>
      <c r="O97" s="42">
        <v>1</v>
      </c>
      <c r="P97" s="56" t="s">
        <v>2538</v>
      </c>
      <c r="Q97" s="42"/>
    </row>
    <row r="98" spans="1:17" x14ac:dyDescent="0.2">
      <c r="A98" s="2"/>
      <c r="B98" s="1"/>
      <c r="C98" s="1"/>
      <c r="D98" s="1"/>
      <c r="E98" s="27"/>
      <c r="G98" s="56" t="s">
        <v>2633</v>
      </c>
      <c r="H98" s="56" t="s">
        <v>1348</v>
      </c>
      <c r="I98" s="42">
        <v>1.5</v>
      </c>
      <c r="J98" s="42">
        <v>0</v>
      </c>
      <c r="K98" s="136">
        <v>7</v>
      </c>
      <c r="L98" s="42">
        <v>5</v>
      </c>
      <c r="M98" s="56" t="s">
        <v>19</v>
      </c>
      <c r="N98" s="42">
        <v>2</v>
      </c>
      <c r="O98" s="42">
        <v>1</v>
      </c>
      <c r="P98" s="56" t="s">
        <v>2559</v>
      </c>
      <c r="Q98" s="42"/>
    </row>
    <row r="99" spans="1:17" x14ac:dyDescent="0.2">
      <c r="A99" s="2"/>
      <c r="B99" s="1"/>
      <c r="C99" s="1"/>
      <c r="D99" s="1"/>
      <c r="E99" s="1"/>
      <c r="G99" s="56" t="s">
        <v>2634</v>
      </c>
      <c r="H99" s="56" t="s">
        <v>1347</v>
      </c>
      <c r="I99" s="42">
        <v>3.3</v>
      </c>
      <c r="J99" s="42">
        <v>0</v>
      </c>
      <c r="K99" s="136">
        <v>8</v>
      </c>
      <c r="L99" s="42">
        <v>5</v>
      </c>
      <c r="M99" s="56" t="s">
        <v>36</v>
      </c>
      <c r="N99" s="42">
        <v>7</v>
      </c>
      <c r="O99" s="42">
        <v>1</v>
      </c>
      <c r="P99" s="56" t="s">
        <v>2548</v>
      </c>
      <c r="Q99" s="42"/>
    </row>
    <row r="100" spans="1:17" x14ac:dyDescent="0.2">
      <c r="A100" s="2"/>
      <c r="B100" s="1"/>
      <c r="C100" s="1"/>
      <c r="D100" s="1"/>
      <c r="E100" s="1"/>
      <c r="G100" s="56" t="s">
        <v>2606</v>
      </c>
      <c r="H100" s="56" t="s">
        <v>81</v>
      </c>
      <c r="I100" s="42">
        <v>10</v>
      </c>
      <c r="J100" s="42">
        <v>6</v>
      </c>
      <c r="K100" s="136">
        <v>9</v>
      </c>
      <c r="L100" s="42">
        <v>5</v>
      </c>
      <c r="M100" s="56" t="s">
        <v>60</v>
      </c>
      <c r="N100" s="42">
        <v>11</v>
      </c>
      <c r="O100" s="42">
        <v>1</v>
      </c>
      <c r="P100" s="56" t="s">
        <v>2559</v>
      </c>
      <c r="Q100" s="42"/>
    </row>
    <row r="101" spans="1:17" x14ac:dyDescent="0.2">
      <c r="A101" s="2"/>
      <c r="B101" s="1"/>
      <c r="C101" s="1"/>
      <c r="D101" s="1"/>
      <c r="E101" s="1"/>
      <c r="F101" s="2"/>
      <c r="G101" s="56" t="s">
        <v>2635</v>
      </c>
      <c r="H101" s="56" t="s">
        <v>1341</v>
      </c>
      <c r="I101" s="42">
        <v>11.2</v>
      </c>
      <c r="J101" s="42">
        <v>5</v>
      </c>
      <c r="K101" s="136">
        <v>11</v>
      </c>
      <c r="L101" s="42">
        <v>5</v>
      </c>
      <c r="M101" s="56" t="s">
        <v>40</v>
      </c>
      <c r="N101" s="42">
        <v>10</v>
      </c>
      <c r="O101" s="42">
        <v>1</v>
      </c>
      <c r="P101" s="56" t="s">
        <v>2573</v>
      </c>
      <c r="Q101" s="42"/>
    </row>
    <row r="102" spans="1:17" x14ac:dyDescent="0.2">
      <c r="A102" s="2"/>
      <c r="B102" s="1"/>
      <c r="C102" s="1"/>
      <c r="D102" s="1"/>
      <c r="E102" s="1"/>
      <c r="F102" s="2"/>
      <c r="G102" s="56" t="s">
        <v>2636</v>
      </c>
      <c r="H102" s="56" t="s">
        <v>81</v>
      </c>
      <c r="I102" s="42">
        <v>6</v>
      </c>
      <c r="J102" s="42">
        <v>2</v>
      </c>
      <c r="K102" s="136">
        <v>11</v>
      </c>
      <c r="L102" s="42">
        <v>5</v>
      </c>
      <c r="M102" s="56" t="s">
        <v>19</v>
      </c>
      <c r="N102" s="42">
        <v>1</v>
      </c>
      <c r="O102" s="42">
        <v>1</v>
      </c>
      <c r="P102" s="56" t="s">
        <v>2599</v>
      </c>
      <c r="Q102" s="42"/>
    </row>
    <row r="103" spans="1:17" x14ac:dyDescent="0.2">
      <c r="A103" s="2"/>
      <c r="B103" s="1"/>
      <c r="C103" s="1"/>
      <c r="D103" s="1"/>
      <c r="E103" s="1"/>
      <c r="G103" s="56" t="s">
        <v>2609</v>
      </c>
      <c r="H103" s="56" t="s">
        <v>1351</v>
      </c>
      <c r="I103" s="42">
        <v>7</v>
      </c>
      <c r="J103" s="42">
        <v>4</v>
      </c>
      <c r="K103" s="136">
        <v>12</v>
      </c>
      <c r="L103" s="42">
        <v>5</v>
      </c>
      <c r="M103" s="56" t="s">
        <v>2594</v>
      </c>
      <c r="N103" s="42">
        <v>5</v>
      </c>
      <c r="O103" s="42">
        <v>1</v>
      </c>
      <c r="P103" s="56" t="s">
        <v>2556</v>
      </c>
      <c r="Q103" s="42"/>
    </row>
    <row r="104" spans="1:17" x14ac:dyDescent="0.2">
      <c r="A104" s="2"/>
      <c r="B104" s="1"/>
      <c r="C104" s="1"/>
      <c r="D104" s="1"/>
      <c r="E104" s="1"/>
      <c r="G104" s="56" t="s">
        <v>2637</v>
      </c>
      <c r="H104" s="56" t="s">
        <v>81</v>
      </c>
      <c r="I104" s="42">
        <v>13</v>
      </c>
      <c r="J104" s="42">
        <v>5</v>
      </c>
      <c r="K104" s="136">
        <v>15</v>
      </c>
      <c r="L104" s="42">
        <v>5</v>
      </c>
      <c r="M104" s="56" t="s">
        <v>2638</v>
      </c>
      <c r="N104" s="42">
        <v>13</v>
      </c>
      <c r="O104" s="42">
        <v>1</v>
      </c>
      <c r="P104" s="56" t="s">
        <v>2639</v>
      </c>
      <c r="Q104" s="42"/>
    </row>
    <row r="105" spans="1:17" x14ac:dyDescent="0.2">
      <c r="A105" s="2"/>
      <c r="B105" s="1"/>
      <c r="C105" s="1"/>
      <c r="D105" s="1"/>
      <c r="E105" s="1"/>
      <c r="F105" s="1"/>
      <c r="G105" s="56" t="s">
        <v>2584</v>
      </c>
      <c r="H105" s="56" t="s">
        <v>1353</v>
      </c>
      <c r="I105" s="42">
        <v>8</v>
      </c>
      <c r="J105" s="42">
        <v>2</v>
      </c>
      <c r="K105" s="136">
        <v>15</v>
      </c>
      <c r="L105" s="42">
        <v>5</v>
      </c>
      <c r="M105" s="56" t="s">
        <v>13</v>
      </c>
      <c r="N105" s="42">
        <v>2</v>
      </c>
      <c r="O105" s="42">
        <v>1</v>
      </c>
      <c r="P105" s="56" t="s">
        <v>2615</v>
      </c>
      <c r="Q105" s="42"/>
    </row>
    <row r="106" spans="1:17" x14ac:dyDescent="0.2">
      <c r="A106" s="2"/>
      <c r="B106" s="1"/>
      <c r="C106" s="1"/>
      <c r="D106" s="1"/>
      <c r="E106" s="1"/>
      <c r="G106" s="56" t="s">
        <v>2637</v>
      </c>
      <c r="H106" s="56" t="s">
        <v>81</v>
      </c>
      <c r="I106" s="42">
        <v>13</v>
      </c>
      <c r="J106" s="42">
        <v>7</v>
      </c>
      <c r="K106" s="136">
        <v>15</v>
      </c>
      <c r="L106" s="42">
        <v>5</v>
      </c>
      <c r="M106" s="56" t="s">
        <v>2638</v>
      </c>
      <c r="N106" s="42">
        <v>3</v>
      </c>
      <c r="O106" s="42">
        <v>1</v>
      </c>
      <c r="P106" s="56" t="s">
        <v>2544</v>
      </c>
      <c r="Q106" s="42"/>
    </row>
    <row r="107" spans="1:17" x14ac:dyDescent="0.2">
      <c r="A107" s="2"/>
      <c r="B107" s="1"/>
      <c r="C107" s="1"/>
      <c r="D107" s="1"/>
      <c r="E107" s="1"/>
      <c r="G107" s="56" t="s">
        <v>2616</v>
      </c>
      <c r="H107" s="56" t="s">
        <v>81</v>
      </c>
      <c r="I107" s="42">
        <v>3</v>
      </c>
      <c r="J107" s="42"/>
      <c r="K107" s="136">
        <v>16</v>
      </c>
      <c r="L107" s="42">
        <v>5</v>
      </c>
      <c r="M107" s="56" t="s">
        <v>19</v>
      </c>
      <c r="N107" s="42">
        <v>5</v>
      </c>
      <c r="O107" s="42">
        <v>1</v>
      </c>
      <c r="P107" s="56" t="s">
        <v>171</v>
      </c>
      <c r="Q107" s="42"/>
    </row>
    <row r="108" spans="1:17" x14ac:dyDescent="0.2">
      <c r="A108" s="2"/>
      <c r="B108" s="1"/>
      <c r="C108" s="1"/>
      <c r="D108" s="1"/>
      <c r="E108" s="1"/>
      <c r="G108" s="56" t="s">
        <v>2640</v>
      </c>
      <c r="H108" s="56" t="s">
        <v>1350</v>
      </c>
      <c r="I108" s="42">
        <v>7</v>
      </c>
      <c r="J108" s="42">
        <v>3</v>
      </c>
      <c r="K108" s="136">
        <v>16</v>
      </c>
      <c r="L108" s="42">
        <v>5</v>
      </c>
      <c r="M108" s="56" t="s">
        <v>19</v>
      </c>
      <c r="N108" s="42">
        <v>16</v>
      </c>
      <c r="O108" s="42">
        <v>1</v>
      </c>
      <c r="P108" s="56" t="s">
        <v>2549</v>
      </c>
      <c r="Q108" s="42"/>
    </row>
    <row r="109" spans="1:17" x14ac:dyDescent="0.2">
      <c r="A109" s="2"/>
      <c r="B109" s="1"/>
      <c r="C109" s="1"/>
      <c r="D109" s="1"/>
      <c r="E109" s="1"/>
      <c r="G109" s="56" t="s">
        <v>2584</v>
      </c>
      <c r="H109" s="56" t="s">
        <v>1351</v>
      </c>
      <c r="I109" s="42">
        <v>13</v>
      </c>
      <c r="J109" s="42">
        <v>4</v>
      </c>
      <c r="K109" s="136">
        <v>17</v>
      </c>
      <c r="L109" s="42">
        <v>5</v>
      </c>
      <c r="M109" s="56" t="s">
        <v>2594</v>
      </c>
      <c r="N109" s="42">
        <v>12</v>
      </c>
      <c r="O109" s="42">
        <v>1</v>
      </c>
      <c r="P109" s="56" t="s">
        <v>2544</v>
      </c>
      <c r="Q109" s="42"/>
    </row>
    <row r="110" spans="1:17" x14ac:dyDescent="0.2">
      <c r="A110" s="2"/>
      <c r="B110" s="1"/>
      <c r="C110" s="1"/>
      <c r="D110" s="1"/>
      <c r="E110" s="1"/>
      <c r="G110" s="56" t="s">
        <v>2641</v>
      </c>
      <c r="H110" s="56" t="s">
        <v>1350</v>
      </c>
      <c r="I110" s="42">
        <v>4</v>
      </c>
      <c r="J110" s="42">
        <v>1</v>
      </c>
      <c r="K110" s="136">
        <v>17</v>
      </c>
      <c r="L110" s="42">
        <v>5</v>
      </c>
      <c r="M110" s="56" t="s">
        <v>2642</v>
      </c>
      <c r="N110" s="42">
        <v>2</v>
      </c>
      <c r="O110" s="42">
        <v>1</v>
      </c>
      <c r="P110" s="56" t="s">
        <v>2546</v>
      </c>
      <c r="Q110" s="42"/>
    </row>
    <row r="111" spans="1:17" x14ac:dyDescent="0.2">
      <c r="A111" s="2"/>
      <c r="B111" s="1"/>
      <c r="C111" s="1"/>
      <c r="D111" s="1"/>
      <c r="E111" s="1"/>
      <c r="G111" s="56" t="s">
        <v>2643</v>
      </c>
      <c r="H111" s="56" t="s">
        <v>1350</v>
      </c>
      <c r="I111" s="42">
        <v>10.4</v>
      </c>
      <c r="J111" s="42">
        <v>2</v>
      </c>
      <c r="K111" s="136">
        <v>17</v>
      </c>
      <c r="L111" s="42">
        <v>5</v>
      </c>
      <c r="M111" s="56" t="s">
        <v>36</v>
      </c>
      <c r="N111" s="42">
        <v>11</v>
      </c>
      <c r="O111" s="42">
        <v>1</v>
      </c>
      <c r="P111" s="56" t="s">
        <v>2630</v>
      </c>
      <c r="Q111" s="42"/>
    </row>
    <row r="112" spans="1:17" x14ac:dyDescent="0.2">
      <c r="A112" s="2"/>
      <c r="B112" s="1"/>
      <c r="C112" s="1"/>
      <c r="D112" s="1"/>
      <c r="E112" s="1"/>
      <c r="G112" s="56" t="s">
        <v>2579</v>
      </c>
      <c r="H112" s="56" t="s">
        <v>1346</v>
      </c>
      <c r="I112" s="42">
        <v>8</v>
      </c>
      <c r="J112" s="42">
        <v>2</v>
      </c>
      <c r="K112" s="136">
        <v>17</v>
      </c>
      <c r="L112" s="42">
        <v>5</v>
      </c>
      <c r="M112" s="56" t="s">
        <v>2625</v>
      </c>
      <c r="N112" s="42">
        <v>1</v>
      </c>
      <c r="O112" s="42">
        <v>1</v>
      </c>
      <c r="P112" s="56" t="s">
        <v>2644</v>
      </c>
      <c r="Q112" s="42"/>
    </row>
    <row r="113" spans="1:17" x14ac:dyDescent="0.2">
      <c r="A113" s="2"/>
      <c r="B113" s="1"/>
      <c r="C113" s="1"/>
      <c r="D113" s="1"/>
      <c r="E113" s="1"/>
      <c r="G113" s="56" t="s">
        <v>2577</v>
      </c>
      <c r="H113" s="56" t="s">
        <v>1341</v>
      </c>
      <c r="I113" s="42">
        <v>12</v>
      </c>
      <c r="J113" s="42">
        <v>6</v>
      </c>
      <c r="K113" s="136">
        <v>17</v>
      </c>
      <c r="L113" s="42">
        <v>5</v>
      </c>
      <c r="M113" s="56" t="s">
        <v>40</v>
      </c>
      <c r="N113" s="42">
        <v>10</v>
      </c>
      <c r="O113" s="42">
        <v>1</v>
      </c>
      <c r="P113" s="56" t="s">
        <v>2573</v>
      </c>
      <c r="Q113" s="42"/>
    </row>
    <row r="114" spans="1:17" x14ac:dyDescent="0.2">
      <c r="A114" s="2"/>
      <c r="B114" s="1"/>
      <c r="C114" s="1"/>
      <c r="D114" s="1"/>
      <c r="E114" s="1"/>
      <c r="G114" s="56" t="s">
        <v>2577</v>
      </c>
      <c r="H114" s="56" t="s">
        <v>81</v>
      </c>
      <c r="I114" s="42">
        <v>9.3000000000000007</v>
      </c>
      <c r="J114" s="42">
        <v>2</v>
      </c>
      <c r="K114" s="136">
        <v>17</v>
      </c>
      <c r="L114" s="42">
        <v>5</v>
      </c>
      <c r="M114" s="56" t="s">
        <v>40</v>
      </c>
      <c r="N114" s="42">
        <v>1</v>
      </c>
      <c r="O114" s="42">
        <v>1</v>
      </c>
      <c r="P114" s="56" t="s">
        <v>2542</v>
      </c>
      <c r="Q114" s="42"/>
    </row>
    <row r="115" spans="1:17" x14ac:dyDescent="0.2">
      <c r="A115" s="2"/>
      <c r="B115" s="1"/>
      <c r="C115" s="1"/>
      <c r="D115" s="1"/>
      <c r="E115" s="1"/>
      <c r="G115" s="56" t="s">
        <v>2645</v>
      </c>
      <c r="H115" s="56" t="s">
        <v>1345</v>
      </c>
      <c r="I115" s="42">
        <v>8</v>
      </c>
      <c r="J115" s="42">
        <v>2</v>
      </c>
      <c r="K115" s="136">
        <v>18</v>
      </c>
      <c r="L115" s="42">
        <v>5</v>
      </c>
      <c r="M115" s="56" t="s">
        <v>2582</v>
      </c>
      <c r="N115" s="42">
        <v>9</v>
      </c>
      <c r="O115" s="42">
        <v>1</v>
      </c>
      <c r="P115" s="56" t="s">
        <v>2555</v>
      </c>
      <c r="Q115" s="42"/>
    </row>
    <row r="116" spans="1:17" x14ac:dyDescent="0.2">
      <c r="A116" s="2"/>
      <c r="B116" s="1"/>
      <c r="C116" s="1"/>
      <c r="D116" s="1"/>
      <c r="E116" s="1"/>
      <c r="G116" s="56" t="s">
        <v>2646</v>
      </c>
      <c r="H116" s="56" t="s">
        <v>1344</v>
      </c>
      <c r="I116" s="42">
        <v>10</v>
      </c>
      <c r="J116" s="42">
        <v>1</v>
      </c>
      <c r="K116" s="136">
        <v>20</v>
      </c>
      <c r="L116" s="42">
        <v>5</v>
      </c>
      <c r="M116" s="56" t="s">
        <v>19</v>
      </c>
      <c r="N116" s="56" t="s">
        <v>2575</v>
      </c>
      <c r="O116" s="42">
        <v>1</v>
      </c>
      <c r="P116" s="56" t="s">
        <v>2559</v>
      </c>
      <c r="Q116" s="42"/>
    </row>
    <row r="117" spans="1:17" x14ac:dyDescent="0.2">
      <c r="A117" s="2"/>
      <c r="B117" s="1"/>
      <c r="C117" s="1"/>
      <c r="D117" s="1"/>
      <c r="E117" s="1"/>
      <c r="G117" s="56" t="s">
        <v>2647</v>
      </c>
      <c r="H117" s="56" t="s">
        <v>1352</v>
      </c>
      <c r="I117" s="42">
        <v>13</v>
      </c>
      <c r="J117" s="42">
        <v>4</v>
      </c>
      <c r="K117" s="136">
        <v>21</v>
      </c>
      <c r="L117" s="42">
        <v>5</v>
      </c>
      <c r="M117" s="56" t="s">
        <v>60</v>
      </c>
      <c r="N117" s="42">
        <v>4</v>
      </c>
      <c r="O117" s="42">
        <v>1</v>
      </c>
      <c r="P117" s="56" t="s">
        <v>2583</v>
      </c>
      <c r="Q117" s="42"/>
    </row>
    <row r="118" spans="1:17" x14ac:dyDescent="0.2">
      <c r="A118" s="2"/>
      <c r="B118" s="1"/>
      <c r="C118" s="1"/>
      <c r="D118" s="1"/>
      <c r="E118" s="1"/>
      <c r="G118" s="56" t="s">
        <v>2648</v>
      </c>
      <c r="H118" s="56" t="s">
        <v>1344</v>
      </c>
      <c r="I118" s="42">
        <v>10</v>
      </c>
      <c r="J118" s="42">
        <v>1</v>
      </c>
      <c r="K118" s="136">
        <v>22</v>
      </c>
      <c r="L118" s="42">
        <v>5</v>
      </c>
      <c r="M118" s="56" t="s">
        <v>2625</v>
      </c>
      <c r="N118" s="42">
        <v>4</v>
      </c>
      <c r="O118" s="42">
        <v>1</v>
      </c>
      <c r="P118" s="56" t="s">
        <v>2543</v>
      </c>
      <c r="Q118" s="42"/>
    </row>
    <row r="119" spans="1:17" x14ac:dyDescent="0.2">
      <c r="A119" s="2"/>
      <c r="B119" s="1"/>
      <c r="C119" s="1"/>
      <c r="D119" s="1"/>
      <c r="E119" s="1"/>
      <c r="G119" s="56" t="s">
        <v>2649</v>
      </c>
      <c r="H119" s="56" t="s">
        <v>1347</v>
      </c>
      <c r="I119" s="42">
        <v>9</v>
      </c>
      <c r="J119" s="42">
        <v>4</v>
      </c>
      <c r="K119" s="136">
        <v>22</v>
      </c>
      <c r="L119" s="42">
        <v>5</v>
      </c>
      <c r="M119" s="56" t="s">
        <v>40</v>
      </c>
      <c r="N119" s="42">
        <v>7</v>
      </c>
      <c r="O119" s="42">
        <v>1</v>
      </c>
      <c r="P119" s="56" t="s">
        <v>2595</v>
      </c>
      <c r="Q119" s="42"/>
    </row>
    <row r="120" spans="1:17" x14ac:dyDescent="0.2">
      <c r="A120" s="2"/>
      <c r="B120" s="1"/>
      <c r="C120" s="1"/>
      <c r="D120" s="1"/>
      <c r="E120" s="1"/>
      <c r="G120" s="56" t="s">
        <v>2609</v>
      </c>
      <c r="H120" s="56" t="s">
        <v>1351</v>
      </c>
      <c r="I120" s="42">
        <v>12</v>
      </c>
      <c r="J120" s="42">
        <v>5</v>
      </c>
      <c r="K120" s="136">
        <v>23</v>
      </c>
      <c r="L120" s="42">
        <v>5</v>
      </c>
      <c r="M120" s="56" t="s">
        <v>2594</v>
      </c>
      <c r="N120" s="42">
        <v>11</v>
      </c>
      <c r="O120" s="42">
        <v>1</v>
      </c>
      <c r="P120" s="56" t="s">
        <v>2644</v>
      </c>
      <c r="Q120" s="42"/>
    </row>
    <row r="121" spans="1:17" x14ac:dyDescent="0.2">
      <c r="A121" s="2"/>
      <c r="B121" s="1"/>
      <c r="C121" s="1"/>
      <c r="D121" s="1"/>
      <c r="E121" s="1"/>
      <c r="G121" s="56" t="s">
        <v>2584</v>
      </c>
      <c r="H121" s="56" t="s">
        <v>1354</v>
      </c>
      <c r="I121" s="42">
        <v>8</v>
      </c>
      <c r="J121" s="42">
        <v>1</v>
      </c>
      <c r="K121" s="136">
        <v>23</v>
      </c>
      <c r="L121" s="42">
        <v>5</v>
      </c>
      <c r="M121" s="56" t="s">
        <v>13</v>
      </c>
      <c r="N121" s="42">
        <v>6</v>
      </c>
      <c r="O121" s="42">
        <v>1</v>
      </c>
      <c r="P121" s="56" t="s">
        <v>2543</v>
      </c>
      <c r="Q121" s="42"/>
    </row>
    <row r="122" spans="1:17" x14ac:dyDescent="0.2">
      <c r="A122" s="2"/>
      <c r="B122" s="1"/>
      <c r="C122" s="1"/>
      <c r="D122" s="1"/>
      <c r="E122" s="1"/>
      <c r="G122" s="56" t="s">
        <v>2592</v>
      </c>
      <c r="H122" s="56" t="s">
        <v>1347</v>
      </c>
      <c r="I122" s="42">
        <v>12</v>
      </c>
      <c r="J122" s="42">
        <v>6</v>
      </c>
      <c r="K122" s="136">
        <v>24</v>
      </c>
      <c r="L122" s="42">
        <v>5</v>
      </c>
      <c r="M122" s="56" t="s">
        <v>40</v>
      </c>
      <c r="N122" s="42">
        <v>4</v>
      </c>
      <c r="O122" s="42">
        <v>1</v>
      </c>
      <c r="P122" s="56" t="s">
        <v>2559</v>
      </c>
      <c r="Q122" s="42"/>
    </row>
    <row r="123" spans="1:17" x14ac:dyDescent="0.2">
      <c r="A123" s="2"/>
      <c r="B123" s="1"/>
      <c r="C123" s="1"/>
      <c r="D123" s="1"/>
      <c r="E123" s="1"/>
      <c r="G123" s="56" t="s">
        <v>2612</v>
      </c>
      <c r="H123" s="56" t="s">
        <v>1343</v>
      </c>
      <c r="I123" s="42">
        <v>10</v>
      </c>
      <c r="J123" s="42">
        <v>3</v>
      </c>
      <c r="K123" s="136">
        <v>25</v>
      </c>
      <c r="L123" s="42">
        <v>5</v>
      </c>
      <c r="M123" s="56" t="s">
        <v>19</v>
      </c>
      <c r="N123" s="42">
        <v>16</v>
      </c>
      <c r="O123" s="42">
        <v>1</v>
      </c>
      <c r="P123" s="56" t="s">
        <v>2533</v>
      </c>
      <c r="Q123" s="42"/>
    </row>
    <row r="124" spans="1:17" x14ac:dyDescent="0.2">
      <c r="A124" s="2"/>
      <c r="B124" s="1"/>
      <c r="C124" s="1"/>
      <c r="D124" s="1"/>
      <c r="E124" s="1"/>
      <c r="G124" s="56" t="s">
        <v>2650</v>
      </c>
      <c r="H124" s="56" t="s">
        <v>1353</v>
      </c>
      <c r="I124" s="42">
        <v>8</v>
      </c>
      <c r="J124" s="42">
        <v>0</v>
      </c>
      <c r="K124" s="136">
        <v>25</v>
      </c>
      <c r="L124" s="42">
        <v>5</v>
      </c>
      <c r="M124" s="56" t="s">
        <v>13</v>
      </c>
      <c r="N124" s="42">
        <v>12</v>
      </c>
      <c r="O124" s="42">
        <v>1</v>
      </c>
      <c r="P124" s="56" t="s">
        <v>2544</v>
      </c>
      <c r="Q124" s="42"/>
    </row>
    <row r="125" spans="1:17" x14ac:dyDescent="0.2">
      <c r="A125" s="2"/>
      <c r="B125" s="1"/>
      <c r="C125" s="1"/>
      <c r="D125" s="1"/>
      <c r="E125" s="1"/>
      <c r="F125" s="1"/>
      <c r="G125" s="56" t="s">
        <v>2586</v>
      </c>
      <c r="H125" s="56" t="s">
        <v>81</v>
      </c>
      <c r="I125" s="42">
        <v>7.1</v>
      </c>
      <c r="J125" s="42">
        <v>2</v>
      </c>
      <c r="K125" s="136">
        <v>25</v>
      </c>
      <c r="L125" s="42">
        <v>5</v>
      </c>
      <c r="M125" s="56" t="s">
        <v>2638</v>
      </c>
      <c r="N125" s="42">
        <v>3</v>
      </c>
      <c r="O125" s="42">
        <v>2</v>
      </c>
      <c r="P125" s="56" t="s">
        <v>2544</v>
      </c>
      <c r="Q125" s="42"/>
    </row>
    <row r="126" spans="1:17" x14ac:dyDescent="0.2">
      <c r="A126" s="2"/>
      <c r="B126" s="1"/>
      <c r="C126" s="1"/>
      <c r="D126" s="1"/>
      <c r="E126" s="1"/>
      <c r="G126" s="56" t="s">
        <v>2643</v>
      </c>
      <c r="H126" s="56" t="s">
        <v>1352</v>
      </c>
      <c r="I126" s="42">
        <v>8</v>
      </c>
      <c r="J126" s="42">
        <v>1</v>
      </c>
      <c r="K126" s="136">
        <v>26</v>
      </c>
      <c r="L126" s="42">
        <v>5</v>
      </c>
      <c r="M126" s="56" t="s">
        <v>13</v>
      </c>
      <c r="N126" s="42">
        <v>13</v>
      </c>
      <c r="O126" s="42">
        <v>1</v>
      </c>
      <c r="P126" s="56" t="s">
        <v>2549</v>
      </c>
      <c r="Q126" s="42"/>
    </row>
    <row r="127" spans="1:17" x14ac:dyDescent="0.2">
      <c r="A127" s="2"/>
      <c r="B127" s="1"/>
      <c r="C127" s="1"/>
      <c r="D127" s="1"/>
      <c r="E127" s="1"/>
      <c r="G127" s="56" t="s">
        <v>2651</v>
      </c>
      <c r="H127" s="56" t="s">
        <v>1354</v>
      </c>
      <c r="I127" s="42">
        <v>14</v>
      </c>
      <c r="J127" s="42">
        <v>6</v>
      </c>
      <c r="K127" s="136">
        <v>27</v>
      </c>
      <c r="L127" s="42">
        <v>5</v>
      </c>
      <c r="M127" s="56" t="s">
        <v>2652</v>
      </c>
      <c r="N127" s="42">
        <v>8</v>
      </c>
      <c r="O127" s="42">
        <v>1</v>
      </c>
      <c r="P127" s="56" t="s">
        <v>2653</v>
      </c>
      <c r="Q127" s="42"/>
    </row>
    <row r="128" spans="1:17" x14ac:dyDescent="0.2">
      <c r="A128" s="2"/>
      <c r="B128" s="1"/>
      <c r="C128" s="1"/>
      <c r="D128" s="1"/>
      <c r="E128" s="1"/>
      <c r="G128" s="56" t="s">
        <v>2649</v>
      </c>
      <c r="H128" s="56" t="s">
        <v>1341</v>
      </c>
      <c r="I128" s="42">
        <v>14</v>
      </c>
      <c r="J128" s="42">
        <v>7</v>
      </c>
      <c r="K128" s="136">
        <v>28</v>
      </c>
      <c r="L128" s="42">
        <v>5</v>
      </c>
      <c r="M128" s="56" t="s">
        <v>2638</v>
      </c>
      <c r="N128" s="56" t="s">
        <v>2575</v>
      </c>
      <c r="O128" s="42">
        <v>1</v>
      </c>
      <c r="P128" s="56" t="s">
        <v>2548</v>
      </c>
      <c r="Q128" s="42"/>
    </row>
    <row r="129" spans="1:17" x14ac:dyDescent="0.2">
      <c r="A129" s="2"/>
      <c r="B129" s="1"/>
      <c r="C129" s="1"/>
      <c r="D129" s="1"/>
      <c r="E129" s="1"/>
      <c r="G129" s="56" t="s">
        <v>2654</v>
      </c>
      <c r="H129" s="56" t="s">
        <v>1353</v>
      </c>
      <c r="I129" s="42">
        <v>15.3</v>
      </c>
      <c r="J129" s="42">
        <v>7</v>
      </c>
      <c r="K129" s="136">
        <v>28</v>
      </c>
      <c r="L129" s="42">
        <v>5</v>
      </c>
      <c r="M129" s="56" t="s">
        <v>2655</v>
      </c>
      <c r="N129" s="42">
        <v>11</v>
      </c>
      <c r="O129" s="42">
        <v>1</v>
      </c>
      <c r="P129" s="56" t="s">
        <v>2656</v>
      </c>
      <c r="Q129" s="42"/>
    </row>
    <row r="130" spans="1:17" x14ac:dyDescent="0.2">
      <c r="A130" s="2"/>
      <c r="B130" s="1"/>
      <c r="C130" s="1"/>
      <c r="D130" s="1"/>
      <c r="E130" s="1"/>
      <c r="G130" s="56" t="s">
        <v>2584</v>
      </c>
      <c r="H130" s="56" t="s">
        <v>1352</v>
      </c>
      <c r="I130" s="42">
        <v>16.2</v>
      </c>
      <c r="J130" s="42">
        <v>8</v>
      </c>
      <c r="K130" s="136">
        <v>28</v>
      </c>
      <c r="L130" s="42">
        <v>5</v>
      </c>
      <c r="M130" s="56" t="s">
        <v>2655</v>
      </c>
      <c r="N130" s="42">
        <v>13</v>
      </c>
      <c r="O130" s="42">
        <v>1</v>
      </c>
      <c r="P130" s="56" t="s">
        <v>2556</v>
      </c>
      <c r="Q130" s="42"/>
    </row>
    <row r="131" spans="1:17" x14ac:dyDescent="0.2">
      <c r="A131" s="2"/>
      <c r="B131" s="1"/>
      <c r="C131" s="1"/>
      <c r="D131" s="1"/>
      <c r="E131" s="1"/>
      <c r="G131" s="56" t="s">
        <v>2657</v>
      </c>
      <c r="H131" s="56" t="s">
        <v>1349</v>
      </c>
      <c r="I131" s="42">
        <v>8</v>
      </c>
      <c r="J131" s="42">
        <v>1</v>
      </c>
      <c r="K131" s="136">
        <v>28</v>
      </c>
      <c r="L131" s="42">
        <v>5</v>
      </c>
      <c r="M131" s="56" t="s">
        <v>31</v>
      </c>
      <c r="N131" s="42">
        <v>5</v>
      </c>
      <c r="O131" s="42">
        <v>1</v>
      </c>
      <c r="P131" s="56" t="s">
        <v>2559</v>
      </c>
      <c r="Q131" s="42"/>
    </row>
    <row r="132" spans="1:17" x14ac:dyDescent="0.2">
      <c r="A132" s="2"/>
      <c r="B132" s="1"/>
      <c r="C132" s="1"/>
      <c r="D132" s="1"/>
      <c r="E132" s="1"/>
      <c r="G132" s="56" t="s">
        <v>2585</v>
      </c>
      <c r="H132" s="56" t="s">
        <v>1344</v>
      </c>
      <c r="I132" s="42">
        <v>17</v>
      </c>
      <c r="J132" s="42">
        <v>7</v>
      </c>
      <c r="K132" s="136">
        <v>29</v>
      </c>
      <c r="L132" s="42">
        <v>5</v>
      </c>
      <c r="M132" s="56" t="s">
        <v>40</v>
      </c>
      <c r="N132" s="42">
        <v>8</v>
      </c>
      <c r="O132" s="42">
        <v>2</v>
      </c>
      <c r="P132" s="56" t="s">
        <v>2563</v>
      </c>
      <c r="Q132" s="42"/>
    </row>
    <row r="133" spans="1:17" x14ac:dyDescent="0.2">
      <c r="A133" s="2"/>
      <c r="B133" s="1"/>
      <c r="C133" s="1"/>
      <c r="D133" s="1"/>
      <c r="E133" s="1"/>
      <c r="F133" s="1"/>
      <c r="G133" s="56" t="s">
        <v>2634</v>
      </c>
      <c r="H133" s="56" t="s">
        <v>1350</v>
      </c>
      <c r="I133" s="42">
        <v>7.5</v>
      </c>
      <c r="J133" s="42">
        <v>0</v>
      </c>
      <c r="K133" s="136">
        <v>29</v>
      </c>
      <c r="L133" s="42">
        <v>5</v>
      </c>
      <c r="M133" s="56" t="s">
        <v>31</v>
      </c>
      <c r="N133" s="42">
        <v>1</v>
      </c>
      <c r="O133" s="42">
        <v>1</v>
      </c>
      <c r="P133" s="56" t="s">
        <v>2628</v>
      </c>
      <c r="Q133" s="42"/>
    </row>
    <row r="134" spans="1:17" x14ac:dyDescent="0.2">
      <c r="A134" s="2"/>
      <c r="B134" s="1"/>
      <c r="C134" s="1"/>
      <c r="D134" s="1"/>
      <c r="E134" s="1"/>
      <c r="G134" s="56" t="s">
        <v>2609</v>
      </c>
      <c r="H134" s="56" t="s">
        <v>1351</v>
      </c>
      <c r="I134" s="42">
        <v>15</v>
      </c>
      <c r="J134" s="42">
        <v>4</v>
      </c>
      <c r="K134" s="136">
        <v>29</v>
      </c>
      <c r="L134" s="42">
        <v>5</v>
      </c>
      <c r="M134" s="56" t="s">
        <v>2594</v>
      </c>
      <c r="N134" s="42">
        <v>12</v>
      </c>
      <c r="O134" s="42">
        <v>2</v>
      </c>
      <c r="P134" s="56" t="s">
        <v>2544</v>
      </c>
      <c r="Q134" s="42"/>
    </row>
    <row r="135" spans="1:17" x14ac:dyDescent="0.2">
      <c r="A135" s="2"/>
      <c r="B135" s="1"/>
      <c r="C135" s="1"/>
      <c r="D135" s="1"/>
      <c r="E135" s="1"/>
      <c r="G135" s="56" t="s">
        <v>2647</v>
      </c>
      <c r="H135" s="56" t="s">
        <v>1342</v>
      </c>
      <c r="I135" s="42">
        <v>10</v>
      </c>
      <c r="J135" s="42"/>
      <c r="K135" s="136">
        <v>30</v>
      </c>
      <c r="L135" s="42">
        <v>5</v>
      </c>
      <c r="M135" s="56" t="s">
        <v>19</v>
      </c>
      <c r="N135" s="42">
        <v>1</v>
      </c>
      <c r="O135" s="42">
        <v>1</v>
      </c>
      <c r="P135" s="56" t="s">
        <v>2563</v>
      </c>
      <c r="Q135" s="42"/>
    </row>
    <row r="136" spans="1:17" x14ac:dyDescent="0.2">
      <c r="A136" s="2"/>
      <c r="B136" s="1"/>
      <c r="C136" s="1"/>
      <c r="D136" s="1"/>
      <c r="E136" s="1"/>
      <c r="G136" s="56" t="s">
        <v>2647</v>
      </c>
      <c r="H136" s="56" t="s">
        <v>1346</v>
      </c>
      <c r="I136" s="42">
        <v>19</v>
      </c>
      <c r="J136" s="42">
        <v>8</v>
      </c>
      <c r="K136" s="136">
        <v>30</v>
      </c>
      <c r="L136" s="42">
        <v>5</v>
      </c>
      <c r="M136" s="56" t="s">
        <v>2620</v>
      </c>
      <c r="N136" s="42">
        <v>10</v>
      </c>
      <c r="O136" s="42">
        <v>1</v>
      </c>
      <c r="P136" s="56" t="s">
        <v>171</v>
      </c>
      <c r="Q136" s="42"/>
    </row>
    <row r="137" spans="1:17" x14ac:dyDescent="0.2">
      <c r="A137" s="2"/>
      <c r="B137" s="1"/>
      <c r="C137" s="1"/>
      <c r="D137" s="1"/>
      <c r="E137" s="1"/>
      <c r="G137" s="56" t="s">
        <v>2658</v>
      </c>
      <c r="H137" s="56" t="s">
        <v>81</v>
      </c>
      <c r="I137" s="42">
        <v>14</v>
      </c>
      <c r="J137" s="42">
        <v>4</v>
      </c>
      <c r="K137" s="136">
        <v>30</v>
      </c>
      <c r="L137" s="42">
        <v>5</v>
      </c>
      <c r="M137" s="56" t="s">
        <v>2618</v>
      </c>
      <c r="N137" s="42">
        <v>14</v>
      </c>
      <c r="O137" s="42">
        <v>1</v>
      </c>
      <c r="P137" s="56" t="s">
        <v>2532</v>
      </c>
      <c r="Q137" s="42"/>
    </row>
    <row r="138" spans="1:17" x14ac:dyDescent="0.2">
      <c r="A138" s="2"/>
      <c r="B138" s="1"/>
      <c r="C138" s="1"/>
      <c r="D138" s="1"/>
      <c r="E138" s="1"/>
      <c r="G138" s="56" t="s">
        <v>2571</v>
      </c>
      <c r="H138" s="56" t="s">
        <v>1354</v>
      </c>
      <c r="I138" s="42">
        <v>10.5</v>
      </c>
      <c r="J138" s="42">
        <v>1</v>
      </c>
      <c r="K138" s="136">
        <v>31</v>
      </c>
      <c r="L138" s="42">
        <v>5</v>
      </c>
      <c r="M138" s="56" t="s">
        <v>40</v>
      </c>
      <c r="N138" s="42">
        <v>5</v>
      </c>
      <c r="O138" s="42">
        <v>1</v>
      </c>
      <c r="P138" s="56" t="s">
        <v>2583</v>
      </c>
      <c r="Q138" s="42"/>
    </row>
    <row r="139" spans="1:17" x14ac:dyDescent="0.2">
      <c r="A139" s="2"/>
      <c r="B139" s="1"/>
      <c r="G139" s="56" t="s">
        <v>2621</v>
      </c>
      <c r="H139" s="56" t="s">
        <v>1347</v>
      </c>
      <c r="I139" s="42">
        <v>10</v>
      </c>
      <c r="J139" s="42">
        <v>2</v>
      </c>
      <c r="K139" s="136">
        <v>31</v>
      </c>
      <c r="L139" s="42">
        <v>5</v>
      </c>
      <c r="M139" s="56" t="s">
        <v>2582</v>
      </c>
      <c r="N139" s="42">
        <v>4</v>
      </c>
      <c r="O139" s="42">
        <v>1</v>
      </c>
      <c r="P139" s="56" t="s">
        <v>2543</v>
      </c>
      <c r="Q139" s="42"/>
    </row>
    <row r="140" spans="1:17" x14ac:dyDescent="0.2">
      <c r="A140" s="2"/>
      <c r="B140" s="1"/>
      <c r="G140" s="56" t="s">
        <v>2617</v>
      </c>
      <c r="H140" s="56" t="s">
        <v>1345</v>
      </c>
      <c r="I140" s="42">
        <v>13.4</v>
      </c>
      <c r="J140" s="42">
        <v>4</v>
      </c>
      <c r="K140" s="136">
        <v>31</v>
      </c>
      <c r="L140" s="42">
        <v>5</v>
      </c>
      <c r="M140" s="56" t="s">
        <v>2582</v>
      </c>
      <c r="N140" s="42">
        <v>13</v>
      </c>
      <c r="O140" s="42">
        <v>1</v>
      </c>
      <c r="P140" s="56" t="s">
        <v>2590</v>
      </c>
      <c r="Q140" s="42"/>
    </row>
    <row r="141" spans="1:17" x14ac:dyDescent="0.2">
      <c r="A141" s="2"/>
      <c r="B141" s="1"/>
      <c r="G141" s="56" t="s">
        <v>2659</v>
      </c>
      <c r="H141" s="56" t="s">
        <v>1348</v>
      </c>
      <c r="I141" s="42">
        <v>16</v>
      </c>
      <c r="J141" s="42">
        <v>7</v>
      </c>
      <c r="K141" s="136">
        <v>31</v>
      </c>
      <c r="L141" s="42">
        <v>5</v>
      </c>
      <c r="M141" s="56" t="s">
        <v>2582</v>
      </c>
      <c r="N141" s="42">
        <v>13</v>
      </c>
      <c r="O141" s="42">
        <v>1</v>
      </c>
      <c r="P141" s="56" t="s">
        <v>2543</v>
      </c>
      <c r="Q141" s="42"/>
    </row>
    <row r="142" spans="1:17" x14ac:dyDescent="0.2">
      <c r="A142" s="2"/>
      <c r="B142" s="1"/>
      <c r="G142" s="56" t="s">
        <v>2617</v>
      </c>
      <c r="H142" s="56" t="s">
        <v>1349</v>
      </c>
      <c r="I142" s="42">
        <v>18</v>
      </c>
      <c r="J142" s="42">
        <v>10</v>
      </c>
      <c r="K142" s="136">
        <v>31</v>
      </c>
      <c r="L142" s="42">
        <v>5</v>
      </c>
      <c r="M142" s="56" t="s">
        <v>31</v>
      </c>
      <c r="N142" s="42">
        <v>11</v>
      </c>
      <c r="O142" s="42">
        <v>1</v>
      </c>
      <c r="P142" s="56" t="s">
        <v>2630</v>
      </c>
      <c r="Q142" s="42"/>
    </row>
    <row r="143" spans="1:17" x14ac:dyDescent="0.2">
      <c r="A143" s="2"/>
      <c r="B143" s="1"/>
      <c r="G143" s="56" t="s">
        <v>2660</v>
      </c>
      <c r="H143" s="56" t="s">
        <v>1349</v>
      </c>
      <c r="I143" s="42">
        <v>12</v>
      </c>
      <c r="J143" s="42">
        <v>3</v>
      </c>
      <c r="K143" s="136">
        <v>31</v>
      </c>
      <c r="L143" s="42">
        <v>5</v>
      </c>
      <c r="M143" s="56" t="s">
        <v>2605</v>
      </c>
      <c r="N143" s="56" t="s">
        <v>2575</v>
      </c>
      <c r="O143" s="42">
        <v>1</v>
      </c>
      <c r="P143" s="56" t="s">
        <v>2542</v>
      </c>
      <c r="Q143" s="42"/>
    </row>
    <row r="144" spans="1:17" x14ac:dyDescent="0.2">
      <c r="A144" s="2"/>
      <c r="B144" s="1"/>
      <c r="G144" s="56" t="s">
        <v>2609</v>
      </c>
      <c r="H144" s="56" t="s">
        <v>1354</v>
      </c>
      <c r="I144" s="42">
        <v>8</v>
      </c>
      <c r="J144" s="42">
        <v>1</v>
      </c>
      <c r="K144" s="136">
        <v>32</v>
      </c>
      <c r="L144" s="42">
        <v>5</v>
      </c>
      <c r="M144" s="56" t="s">
        <v>40</v>
      </c>
      <c r="N144" s="42">
        <v>3</v>
      </c>
      <c r="O144" s="42">
        <v>1</v>
      </c>
      <c r="P144" s="56" t="s">
        <v>2559</v>
      </c>
      <c r="Q144" s="42"/>
    </row>
    <row r="145" spans="1:17" x14ac:dyDescent="0.2">
      <c r="A145" s="2"/>
      <c r="B145" s="1"/>
      <c r="G145" s="56" t="s">
        <v>2661</v>
      </c>
      <c r="H145" s="56" t="s">
        <v>1349</v>
      </c>
      <c r="I145" s="42">
        <v>20</v>
      </c>
      <c r="J145" s="42">
        <v>3</v>
      </c>
      <c r="K145" s="136">
        <v>33</v>
      </c>
      <c r="L145" s="42">
        <v>5</v>
      </c>
      <c r="M145" s="56" t="s">
        <v>36</v>
      </c>
      <c r="N145" s="42">
        <v>11</v>
      </c>
      <c r="O145" s="42">
        <v>1</v>
      </c>
      <c r="P145" s="56" t="s">
        <v>2576</v>
      </c>
      <c r="Q145" s="42"/>
    </row>
    <row r="146" spans="1:17" x14ac:dyDescent="0.2">
      <c r="A146" s="2"/>
      <c r="B146" s="1"/>
      <c r="G146" s="56" t="s">
        <v>2646</v>
      </c>
      <c r="H146" s="56" t="s">
        <v>1347</v>
      </c>
      <c r="I146" s="42">
        <v>9.1</v>
      </c>
      <c r="J146" s="42">
        <v>2</v>
      </c>
      <c r="K146" s="136">
        <v>34</v>
      </c>
      <c r="L146" s="42">
        <v>5</v>
      </c>
      <c r="M146" s="56" t="s">
        <v>19</v>
      </c>
      <c r="N146" s="56" t="s">
        <v>2575</v>
      </c>
      <c r="O146" s="42">
        <v>1</v>
      </c>
      <c r="P146" s="56" t="s">
        <v>2539</v>
      </c>
      <c r="Q146" s="42"/>
    </row>
    <row r="147" spans="1:17" x14ac:dyDescent="0.2">
      <c r="A147" s="2"/>
      <c r="B147" s="1"/>
      <c r="G147" s="56" t="s">
        <v>2662</v>
      </c>
      <c r="H147" s="56" t="s">
        <v>1346</v>
      </c>
      <c r="I147" s="42">
        <v>10</v>
      </c>
      <c r="J147" s="42">
        <v>2</v>
      </c>
      <c r="K147" s="136">
        <v>34</v>
      </c>
      <c r="L147" s="42">
        <v>5</v>
      </c>
      <c r="M147" s="56" t="s">
        <v>19</v>
      </c>
      <c r="N147" s="42">
        <v>6</v>
      </c>
      <c r="O147" s="42">
        <v>1</v>
      </c>
      <c r="P147" s="56" t="s">
        <v>2559</v>
      </c>
      <c r="Q147" s="42"/>
    </row>
    <row r="148" spans="1:17" x14ac:dyDescent="0.2">
      <c r="A148" s="2"/>
      <c r="B148" s="1"/>
      <c r="G148" s="56" t="s">
        <v>2649</v>
      </c>
      <c r="H148" s="56" t="s">
        <v>81</v>
      </c>
      <c r="I148" s="42">
        <v>24</v>
      </c>
      <c r="J148" s="42">
        <v>11</v>
      </c>
      <c r="K148" s="136">
        <v>35</v>
      </c>
      <c r="L148" s="42">
        <v>5</v>
      </c>
      <c r="M148" s="56" t="s">
        <v>2618</v>
      </c>
      <c r="N148" s="42">
        <v>12</v>
      </c>
      <c r="O148" s="42">
        <v>1</v>
      </c>
      <c r="P148" s="56" t="s">
        <v>2663</v>
      </c>
      <c r="Q148" s="42"/>
    </row>
    <row r="149" spans="1:17" x14ac:dyDescent="0.2">
      <c r="A149" s="2"/>
      <c r="B149" s="1"/>
      <c r="G149" s="56" t="s">
        <v>2664</v>
      </c>
      <c r="H149" s="56" t="s">
        <v>1345</v>
      </c>
      <c r="I149" s="42">
        <v>7.1</v>
      </c>
      <c r="J149" s="42"/>
      <c r="K149" s="136">
        <v>35</v>
      </c>
      <c r="L149" s="42">
        <v>5</v>
      </c>
      <c r="M149" s="56" t="s">
        <v>19</v>
      </c>
      <c r="N149" s="42">
        <v>15</v>
      </c>
      <c r="O149" s="42">
        <v>1</v>
      </c>
      <c r="P149" s="56" t="s">
        <v>2551</v>
      </c>
      <c r="Q149" s="42"/>
    </row>
    <row r="150" spans="1:17" x14ac:dyDescent="0.2">
      <c r="A150" s="2"/>
      <c r="B150" s="1"/>
      <c r="G150" s="56" t="s">
        <v>2574</v>
      </c>
      <c r="H150" s="56" t="s">
        <v>1352</v>
      </c>
      <c r="I150" s="42">
        <v>15</v>
      </c>
      <c r="J150" s="42">
        <v>4</v>
      </c>
      <c r="K150" s="136">
        <v>36</v>
      </c>
      <c r="L150" s="42">
        <v>5</v>
      </c>
      <c r="M150" s="56" t="s">
        <v>31</v>
      </c>
      <c r="N150" s="42">
        <v>11</v>
      </c>
      <c r="O150" s="42">
        <v>2</v>
      </c>
      <c r="P150" s="56" t="s">
        <v>2533</v>
      </c>
      <c r="Q150" s="42"/>
    </row>
    <row r="151" spans="1:17" x14ac:dyDescent="0.2">
      <c r="A151" s="2"/>
      <c r="B151" s="1"/>
      <c r="G151" s="56" t="s">
        <v>2665</v>
      </c>
      <c r="H151" s="56" t="s">
        <v>1341</v>
      </c>
      <c r="I151" s="42">
        <v>8.1999999999999993</v>
      </c>
      <c r="J151" s="42">
        <v>1</v>
      </c>
      <c r="K151" s="136">
        <v>36</v>
      </c>
      <c r="L151" s="42">
        <v>5</v>
      </c>
      <c r="M151" s="56" t="s">
        <v>19</v>
      </c>
      <c r="N151" s="42">
        <v>16</v>
      </c>
      <c r="O151" s="42">
        <v>1</v>
      </c>
      <c r="P151" s="56" t="s">
        <v>2553</v>
      </c>
      <c r="Q151" s="42"/>
    </row>
    <row r="152" spans="1:17" x14ac:dyDescent="0.2">
      <c r="A152" s="2"/>
      <c r="B152" s="1"/>
      <c r="G152" s="56" t="s">
        <v>2581</v>
      </c>
      <c r="H152" s="56" t="s">
        <v>1346</v>
      </c>
      <c r="I152" s="42">
        <v>9.1</v>
      </c>
      <c r="J152" s="42"/>
      <c r="K152" s="136">
        <v>37</v>
      </c>
      <c r="L152" s="42">
        <v>5</v>
      </c>
      <c r="M152" s="56" t="s">
        <v>19</v>
      </c>
      <c r="N152" s="56" t="s">
        <v>2572</v>
      </c>
      <c r="O152" s="42">
        <v>1</v>
      </c>
      <c r="P152" s="56" t="s">
        <v>2536</v>
      </c>
      <c r="Q152" s="42"/>
    </row>
    <row r="153" spans="1:17" x14ac:dyDescent="0.2">
      <c r="A153" s="2"/>
      <c r="B153" s="1"/>
      <c r="G153" s="56" t="s">
        <v>2617</v>
      </c>
      <c r="H153" s="56" t="s">
        <v>1346</v>
      </c>
      <c r="I153" s="42">
        <v>14</v>
      </c>
      <c r="J153" s="42">
        <v>3</v>
      </c>
      <c r="K153" s="136">
        <v>38</v>
      </c>
      <c r="L153" s="42">
        <v>5</v>
      </c>
      <c r="M153" s="56" t="s">
        <v>40</v>
      </c>
      <c r="N153" s="42">
        <v>3</v>
      </c>
      <c r="O153" s="42">
        <v>1</v>
      </c>
      <c r="P153" s="56" t="s">
        <v>2552</v>
      </c>
      <c r="Q153" s="42"/>
    </row>
    <row r="154" spans="1:17" x14ac:dyDescent="0.2">
      <c r="A154" s="2"/>
      <c r="B154" s="1"/>
      <c r="G154" s="56" t="s">
        <v>2666</v>
      </c>
      <c r="H154" s="56" t="s">
        <v>1345</v>
      </c>
      <c r="I154" s="42">
        <v>16</v>
      </c>
      <c r="J154" s="42">
        <v>3</v>
      </c>
      <c r="K154" s="136">
        <v>38</v>
      </c>
      <c r="L154" s="42">
        <v>5</v>
      </c>
      <c r="M154" s="56" t="s">
        <v>2582</v>
      </c>
      <c r="N154" s="42">
        <v>9</v>
      </c>
      <c r="O154" s="42">
        <v>1</v>
      </c>
      <c r="P154" s="56" t="s">
        <v>2555</v>
      </c>
      <c r="Q154" s="42"/>
    </row>
    <row r="155" spans="1:17" x14ac:dyDescent="0.2">
      <c r="A155" s="2"/>
      <c r="B155" s="1"/>
      <c r="E155" s="1"/>
      <c r="G155" s="56" t="s">
        <v>2667</v>
      </c>
      <c r="H155" s="56" t="s">
        <v>1343</v>
      </c>
      <c r="I155" s="42">
        <v>19.5</v>
      </c>
      <c r="J155" s="42">
        <v>6</v>
      </c>
      <c r="K155" s="136">
        <v>39</v>
      </c>
      <c r="L155" s="42">
        <v>5</v>
      </c>
      <c r="M155" s="56" t="s">
        <v>60</v>
      </c>
      <c r="N155" s="42">
        <v>7</v>
      </c>
      <c r="O155" s="42">
        <v>1</v>
      </c>
      <c r="P155" s="56" t="s">
        <v>2668</v>
      </c>
      <c r="Q155" s="42"/>
    </row>
    <row r="156" spans="1:17" x14ac:dyDescent="0.2">
      <c r="A156" s="2"/>
      <c r="B156" s="1"/>
      <c r="F156" s="1"/>
      <c r="G156" s="56" t="s">
        <v>2606</v>
      </c>
      <c r="H156" s="56" t="s">
        <v>1341</v>
      </c>
      <c r="I156" s="42">
        <v>17</v>
      </c>
      <c r="J156" s="42">
        <v>5</v>
      </c>
      <c r="K156" s="136">
        <v>40</v>
      </c>
      <c r="L156" s="42">
        <v>5</v>
      </c>
      <c r="M156" s="56" t="s">
        <v>40</v>
      </c>
      <c r="N156" s="42">
        <v>9</v>
      </c>
      <c r="O156" s="42">
        <v>1</v>
      </c>
      <c r="P156" s="56" t="s">
        <v>2563</v>
      </c>
      <c r="Q156" s="42"/>
    </row>
    <row r="157" spans="1:17" x14ac:dyDescent="0.2">
      <c r="A157" s="2"/>
      <c r="B157" s="1"/>
      <c r="G157" s="56" t="s">
        <v>2612</v>
      </c>
      <c r="H157" s="56" t="s">
        <v>1356</v>
      </c>
      <c r="I157" s="42">
        <v>10</v>
      </c>
      <c r="J157" s="42">
        <v>3</v>
      </c>
      <c r="K157" s="136">
        <v>42</v>
      </c>
      <c r="L157" s="42">
        <v>5</v>
      </c>
      <c r="M157" s="56" t="s">
        <v>19</v>
      </c>
      <c r="N157" s="42">
        <v>11</v>
      </c>
      <c r="O157" s="42">
        <v>1</v>
      </c>
      <c r="P157" s="56" t="s">
        <v>2539</v>
      </c>
      <c r="Q157" s="42"/>
    </row>
    <row r="158" spans="1:17" x14ac:dyDescent="0.2">
      <c r="A158" s="2"/>
      <c r="B158" s="1"/>
      <c r="G158" s="56" t="s">
        <v>2574</v>
      </c>
      <c r="H158" s="56" t="s">
        <v>1352</v>
      </c>
      <c r="I158" s="42">
        <v>18.5</v>
      </c>
      <c r="J158" s="42">
        <v>1</v>
      </c>
      <c r="K158" s="136">
        <v>42</v>
      </c>
      <c r="L158" s="42">
        <v>5</v>
      </c>
      <c r="M158" s="56" t="s">
        <v>31</v>
      </c>
      <c r="N158" s="42">
        <v>6</v>
      </c>
      <c r="O158" s="42">
        <v>1</v>
      </c>
      <c r="P158" s="56" t="s">
        <v>2602</v>
      </c>
      <c r="Q158" s="42"/>
    </row>
    <row r="159" spans="1:17" x14ac:dyDescent="0.2">
      <c r="A159" s="2"/>
      <c r="B159" s="1"/>
      <c r="E159" s="1"/>
      <c r="G159" s="56" t="s">
        <v>2603</v>
      </c>
      <c r="H159" s="56" t="s">
        <v>1354</v>
      </c>
      <c r="I159" s="42">
        <v>12.5</v>
      </c>
      <c r="J159" s="42">
        <v>0</v>
      </c>
      <c r="K159" s="136">
        <v>44</v>
      </c>
      <c r="L159" s="42">
        <v>5</v>
      </c>
      <c r="M159" s="56" t="s">
        <v>60</v>
      </c>
      <c r="N159" s="42">
        <v>3</v>
      </c>
      <c r="O159" s="42">
        <v>1</v>
      </c>
      <c r="P159" s="56" t="s">
        <v>2559</v>
      </c>
      <c r="Q159" s="42"/>
    </row>
    <row r="160" spans="1:17" x14ac:dyDescent="0.2">
      <c r="A160" s="2"/>
      <c r="B160" s="1"/>
      <c r="F160" s="1"/>
      <c r="G160" s="56" t="s">
        <v>2669</v>
      </c>
      <c r="H160" s="56" t="s">
        <v>1355</v>
      </c>
      <c r="I160" s="42">
        <v>15.4</v>
      </c>
      <c r="J160" s="42">
        <v>0</v>
      </c>
      <c r="K160" s="136">
        <v>44</v>
      </c>
      <c r="L160" s="42">
        <v>5</v>
      </c>
      <c r="M160" s="56" t="s">
        <v>31</v>
      </c>
      <c r="N160" s="42">
        <v>3</v>
      </c>
      <c r="O160" s="42">
        <v>1</v>
      </c>
      <c r="P160" s="56" t="s">
        <v>2573</v>
      </c>
      <c r="Q160" s="42"/>
    </row>
    <row r="161" spans="1:17" x14ac:dyDescent="0.2">
      <c r="A161" s="2"/>
      <c r="B161" s="1"/>
      <c r="G161" s="56" t="s">
        <v>2649</v>
      </c>
      <c r="H161" s="56" t="s">
        <v>1343</v>
      </c>
      <c r="I161" s="42">
        <v>18</v>
      </c>
      <c r="J161" s="42">
        <v>3</v>
      </c>
      <c r="K161" s="136">
        <v>45</v>
      </c>
      <c r="L161" s="42">
        <v>5</v>
      </c>
      <c r="M161" s="56" t="s">
        <v>60</v>
      </c>
      <c r="N161" s="42">
        <v>10</v>
      </c>
      <c r="O161" s="42">
        <v>1</v>
      </c>
      <c r="P161" s="56" t="s">
        <v>2583</v>
      </c>
      <c r="Q161" s="42"/>
    </row>
    <row r="162" spans="1:17" x14ac:dyDescent="0.2">
      <c r="A162" s="2"/>
      <c r="B162" s="1"/>
      <c r="G162" s="56" t="s">
        <v>2666</v>
      </c>
      <c r="H162" s="56" t="s">
        <v>1345</v>
      </c>
      <c r="I162" s="42">
        <v>21</v>
      </c>
      <c r="J162" s="42">
        <v>5</v>
      </c>
      <c r="K162" s="136">
        <v>45</v>
      </c>
      <c r="L162" s="42">
        <v>5</v>
      </c>
      <c r="M162" s="56" t="s">
        <v>2582</v>
      </c>
      <c r="N162" s="42">
        <v>10</v>
      </c>
      <c r="O162" s="42">
        <v>1</v>
      </c>
      <c r="P162" s="56" t="s">
        <v>2583</v>
      </c>
      <c r="Q162" s="42"/>
    </row>
    <row r="163" spans="1:17" x14ac:dyDescent="0.2">
      <c r="A163" s="2"/>
      <c r="B163" s="1"/>
      <c r="E163" s="1"/>
      <c r="G163" s="56" t="s">
        <v>2660</v>
      </c>
      <c r="H163" s="56" t="s">
        <v>1349</v>
      </c>
      <c r="I163" s="42">
        <v>25.4</v>
      </c>
      <c r="J163" s="42">
        <v>6</v>
      </c>
      <c r="K163" s="136">
        <v>45</v>
      </c>
      <c r="L163" s="42">
        <v>5</v>
      </c>
      <c r="M163" s="56" t="s">
        <v>2605</v>
      </c>
      <c r="N163" s="42">
        <v>8</v>
      </c>
      <c r="O163" s="42">
        <v>1</v>
      </c>
      <c r="P163" s="56" t="s">
        <v>2533</v>
      </c>
      <c r="Q163" s="42"/>
    </row>
    <row r="164" spans="1:17" x14ac:dyDescent="0.2">
      <c r="A164" s="2"/>
      <c r="B164" s="1"/>
      <c r="F164" s="1"/>
      <c r="G164" s="56" t="s">
        <v>2585</v>
      </c>
      <c r="H164" s="56" t="s">
        <v>1343</v>
      </c>
      <c r="I164" s="42">
        <v>15.5</v>
      </c>
      <c r="J164" s="42">
        <v>3</v>
      </c>
      <c r="K164" s="136">
        <v>46</v>
      </c>
      <c r="L164" s="42">
        <v>5</v>
      </c>
      <c r="M164" s="56" t="s">
        <v>40</v>
      </c>
      <c r="N164" s="42">
        <v>10</v>
      </c>
      <c r="O164" s="42">
        <v>1</v>
      </c>
      <c r="P164" s="56" t="s">
        <v>2533</v>
      </c>
      <c r="Q164" s="42"/>
    </row>
    <row r="165" spans="1:17" x14ac:dyDescent="0.2">
      <c r="A165" s="2"/>
      <c r="B165" s="1"/>
      <c r="G165" s="56" t="s">
        <v>2593</v>
      </c>
      <c r="H165" s="56" t="s">
        <v>1353</v>
      </c>
      <c r="I165" s="42">
        <v>16.2</v>
      </c>
      <c r="J165" s="42">
        <v>4</v>
      </c>
      <c r="K165" s="136">
        <v>46</v>
      </c>
      <c r="L165" s="42">
        <v>5</v>
      </c>
      <c r="M165" s="56" t="s">
        <v>2655</v>
      </c>
      <c r="N165" s="42">
        <v>1</v>
      </c>
      <c r="O165" s="42">
        <v>1</v>
      </c>
      <c r="P165" s="56" t="s">
        <v>2626</v>
      </c>
      <c r="Q165" s="42"/>
    </row>
    <row r="166" spans="1:17" x14ac:dyDescent="0.2">
      <c r="A166" s="2"/>
      <c r="B166" s="1"/>
      <c r="G166" s="56" t="s">
        <v>2629</v>
      </c>
      <c r="H166" s="56" t="s">
        <v>1341</v>
      </c>
      <c r="I166" s="42">
        <v>18</v>
      </c>
      <c r="J166" s="42">
        <v>4</v>
      </c>
      <c r="K166" s="136">
        <v>47</v>
      </c>
      <c r="L166" s="42">
        <v>5</v>
      </c>
      <c r="M166" s="56" t="s">
        <v>60</v>
      </c>
      <c r="N166" s="42">
        <v>11</v>
      </c>
      <c r="O166" s="42">
        <v>1</v>
      </c>
      <c r="P166" s="56" t="s">
        <v>2542</v>
      </c>
      <c r="Q166" s="42"/>
    </row>
    <row r="167" spans="1:17" x14ac:dyDescent="0.2">
      <c r="A167" s="2"/>
      <c r="B167" s="1"/>
      <c r="E167" s="1"/>
      <c r="G167" s="56" t="s">
        <v>2647</v>
      </c>
      <c r="H167" s="56" t="s">
        <v>1344</v>
      </c>
      <c r="I167" s="42">
        <v>20</v>
      </c>
      <c r="J167" s="42">
        <v>8</v>
      </c>
      <c r="K167" s="136">
        <v>47</v>
      </c>
      <c r="L167" s="42">
        <v>5</v>
      </c>
      <c r="M167" s="56" t="s">
        <v>2625</v>
      </c>
      <c r="N167" s="42">
        <v>9</v>
      </c>
      <c r="O167" s="42">
        <v>1</v>
      </c>
      <c r="P167" s="56" t="s">
        <v>2626</v>
      </c>
      <c r="Q167" s="42"/>
    </row>
    <row r="168" spans="1:17" x14ac:dyDescent="0.2">
      <c r="A168" s="2"/>
      <c r="B168" s="1"/>
      <c r="F168" s="1"/>
      <c r="G168" s="56" t="s">
        <v>2571</v>
      </c>
      <c r="H168" s="56" t="s">
        <v>1352</v>
      </c>
      <c r="I168" s="42">
        <v>7.4</v>
      </c>
      <c r="J168" s="42">
        <v>0</v>
      </c>
      <c r="K168" s="136">
        <v>47</v>
      </c>
      <c r="L168" s="42">
        <v>5</v>
      </c>
      <c r="M168" s="56" t="s">
        <v>60</v>
      </c>
      <c r="N168" s="42">
        <v>2</v>
      </c>
      <c r="O168" s="42">
        <v>1</v>
      </c>
      <c r="P168" s="56" t="s">
        <v>2573</v>
      </c>
      <c r="Q168" s="42"/>
    </row>
    <row r="169" spans="1:17" x14ac:dyDescent="0.2">
      <c r="A169" s="2"/>
      <c r="B169" s="1"/>
      <c r="G169" s="56" t="s">
        <v>2664</v>
      </c>
      <c r="H169" s="56" t="s">
        <v>1345</v>
      </c>
      <c r="I169" s="42">
        <v>9</v>
      </c>
      <c r="J169" s="42">
        <v>1</v>
      </c>
      <c r="K169" s="136">
        <v>48</v>
      </c>
      <c r="L169" s="42">
        <v>5</v>
      </c>
      <c r="M169" s="56" t="s">
        <v>19</v>
      </c>
      <c r="N169" s="42">
        <v>3</v>
      </c>
      <c r="O169" s="42">
        <v>1</v>
      </c>
      <c r="P169" s="56" t="s">
        <v>2553</v>
      </c>
      <c r="Q169" s="42"/>
    </row>
    <row r="170" spans="1:17" x14ac:dyDescent="0.2">
      <c r="A170" s="2"/>
      <c r="B170" s="1"/>
      <c r="E170" s="1"/>
      <c r="G170" s="56" t="s">
        <v>2647</v>
      </c>
      <c r="H170" s="56" t="s">
        <v>1345</v>
      </c>
      <c r="I170" s="42">
        <v>15</v>
      </c>
      <c r="J170" s="42"/>
      <c r="K170" s="136">
        <v>50</v>
      </c>
      <c r="L170" s="42">
        <v>5</v>
      </c>
      <c r="M170" s="56" t="s">
        <v>2582</v>
      </c>
      <c r="N170" s="42">
        <v>13</v>
      </c>
      <c r="O170" s="42">
        <v>1</v>
      </c>
      <c r="P170" s="56" t="s">
        <v>2590</v>
      </c>
      <c r="Q170" s="42"/>
    </row>
    <row r="171" spans="1:17" x14ac:dyDescent="0.2">
      <c r="A171" s="2"/>
      <c r="B171" s="1"/>
      <c r="F171" s="1"/>
      <c r="G171" s="56" t="s">
        <v>2651</v>
      </c>
      <c r="H171" s="56" t="s">
        <v>1354</v>
      </c>
      <c r="I171" s="42">
        <v>14</v>
      </c>
      <c r="J171" s="42">
        <v>1</v>
      </c>
      <c r="K171" s="136">
        <v>50</v>
      </c>
      <c r="L171" s="42">
        <v>5</v>
      </c>
      <c r="M171" s="56" t="s">
        <v>2652</v>
      </c>
      <c r="N171" s="42">
        <v>7</v>
      </c>
      <c r="O171" s="42">
        <v>1</v>
      </c>
      <c r="P171" s="56" t="s">
        <v>2535</v>
      </c>
      <c r="Q171" s="42"/>
    </row>
    <row r="172" spans="1:17" x14ac:dyDescent="0.2">
      <c r="A172" s="2"/>
      <c r="B172" s="1"/>
      <c r="E172" s="1"/>
      <c r="G172" s="56" t="s">
        <v>2571</v>
      </c>
      <c r="H172" s="56" t="s">
        <v>1355</v>
      </c>
      <c r="I172" s="42">
        <v>17</v>
      </c>
      <c r="J172" s="42">
        <v>3</v>
      </c>
      <c r="K172" s="136">
        <v>50</v>
      </c>
      <c r="L172" s="42">
        <v>5</v>
      </c>
      <c r="M172" s="56" t="s">
        <v>31</v>
      </c>
      <c r="N172" s="42">
        <v>5</v>
      </c>
      <c r="O172" s="42">
        <v>1</v>
      </c>
      <c r="P172" s="56" t="s">
        <v>2670</v>
      </c>
      <c r="Q172" s="42"/>
    </row>
    <row r="173" spans="1:17" x14ac:dyDescent="0.2">
      <c r="A173" s="2"/>
      <c r="B173" s="1"/>
      <c r="F173" s="1"/>
      <c r="G173" s="56" t="s">
        <v>2647</v>
      </c>
      <c r="H173" s="56" t="s">
        <v>1345</v>
      </c>
      <c r="I173" s="42">
        <v>23</v>
      </c>
      <c r="J173" s="42">
        <v>6</v>
      </c>
      <c r="K173" s="136">
        <v>51</v>
      </c>
      <c r="L173" s="42">
        <v>5</v>
      </c>
      <c r="M173" s="56" t="s">
        <v>2582</v>
      </c>
      <c r="N173" s="56" t="s">
        <v>2575</v>
      </c>
      <c r="O173" s="42">
        <v>1</v>
      </c>
      <c r="P173" s="56" t="s">
        <v>2544</v>
      </c>
      <c r="Q173" s="42"/>
    </row>
    <row r="174" spans="1:17" x14ac:dyDescent="0.2">
      <c r="A174" s="2"/>
      <c r="B174" s="1"/>
      <c r="E174" s="1"/>
      <c r="G174" s="56" t="s">
        <v>2671</v>
      </c>
      <c r="H174" s="56" t="s">
        <v>1355</v>
      </c>
      <c r="I174" s="42">
        <v>23</v>
      </c>
      <c r="J174" s="42">
        <v>4</v>
      </c>
      <c r="K174" s="136">
        <v>53</v>
      </c>
      <c r="L174" s="42">
        <v>5</v>
      </c>
      <c r="M174" s="56" t="s">
        <v>60</v>
      </c>
      <c r="N174" s="42">
        <v>5</v>
      </c>
      <c r="O174" s="42">
        <v>1</v>
      </c>
      <c r="P174" s="56" t="s">
        <v>2566</v>
      </c>
      <c r="Q174" s="42"/>
    </row>
    <row r="175" spans="1:17" x14ac:dyDescent="0.2">
      <c r="A175" s="2"/>
      <c r="B175" s="1"/>
      <c r="F175" s="1"/>
      <c r="G175" s="56" t="s">
        <v>2604</v>
      </c>
      <c r="H175" s="56" t="s">
        <v>1346</v>
      </c>
      <c r="I175" s="42">
        <v>16.5</v>
      </c>
      <c r="J175" s="42">
        <v>1</v>
      </c>
      <c r="K175" s="136">
        <v>55</v>
      </c>
      <c r="L175" s="42">
        <v>5</v>
      </c>
      <c r="M175" s="56" t="s">
        <v>2625</v>
      </c>
      <c r="N175" s="42">
        <v>3</v>
      </c>
      <c r="O175" s="42">
        <v>1</v>
      </c>
      <c r="P175" s="56" t="s">
        <v>2553</v>
      </c>
      <c r="Q175" s="42"/>
    </row>
    <row r="176" spans="1:17" x14ac:dyDescent="0.2">
      <c r="A176" s="2"/>
      <c r="B176" s="1"/>
      <c r="G176" s="56" t="s">
        <v>2601</v>
      </c>
      <c r="H176" s="56" t="s">
        <v>1353</v>
      </c>
      <c r="I176" s="42">
        <v>17</v>
      </c>
      <c r="J176" s="42">
        <v>3</v>
      </c>
      <c r="K176" s="136">
        <v>55</v>
      </c>
      <c r="L176" s="42">
        <v>5</v>
      </c>
      <c r="M176" s="56" t="s">
        <v>31</v>
      </c>
      <c r="N176" s="42">
        <v>3</v>
      </c>
      <c r="O176" s="42">
        <v>2</v>
      </c>
      <c r="P176" s="56" t="s">
        <v>2600</v>
      </c>
      <c r="Q176" s="42"/>
    </row>
    <row r="177" spans="1:17" x14ac:dyDescent="0.2">
      <c r="A177" s="2"/>
      <c r="B177" s="1"/>
      <c r="E177" s="1"/>
      <c r="G177" s="56" t="s">
        <v>2647</v>
      </c>
      <c r="H177" s="56" t="s">
        <v>1346</v>
      </c>
      <c r="I177" s="42">
        <v>10</v>
      </c>
      <c r="J177" s="42">
        <v>1</v>
      </c>
      <c r="K177" s="136">
        <v>57</v>
      </c>
      <c r="L177" s="42">
        <v>5</v>
      </c>
      <c r="M177" s="56" t="s">
        <v>2620</v>
      </c>
      <c r="N177" s="42">
        <v>2</v>
      </c>
      <c r="O177" s="42">
        <v>1</v>
      </c>
      <c r="P177" s="56" t="s">
        <v>2559</v>
      </c>
      <c r="Q177" s="42"/>
    </row>
    <row r="178" spans="1:17" x14ac:dyDescent="0.2">
      <c r="A178" s="2"/>
      <c r="B178" s="1"/>
      <c r="F178" s="1"/>
      <c r="G178" s="56" t="s">
        <v>2596</v>
      </c>
      <c r="H178" s="56" t="s">
        <v>1353</v>
      </c>
      <c r="I178" s="42">
        <v>19</v>
      </c>
      <c r="J178" s="42">
        <v>3</v>
      </c>
      <c r="K178" s="136">
        <v>57</v>
      </c>
      <c r="L178" s="42">
        <v>5</v>
      </c>
      <c r="M178" s="56" t="s">
        <v>31</v>
      </c>
      <c r="N178" s="42">
        <v>11</v>
      </c>
      <c r="O178" s="42">
        <v>1</v>
      </c>
      <c r="P178" s="56" t="s">
        <v>2546</v>
      </c>
      <c r="Q178" s="42"/>
    </row>
    <row r="179" spans="1:17" x14ac:dyDescent="0.2">
      <c r="A179" s="2"/>
      <c r="B179" s="1"/>
      <c r="E179" s="1"/>
      <c r="G179" s="56" t="s">
        <v>2672</v>
      </c>
      <c r="H179" s="56" t="s">
        <v>1341</v>
      </c>
      <c r="I179" s="42">
        <v>13.4</v>
      </c>
      <c r="J179" s="42">
        <v>1</v>
      </c>
      <c r="K179" s="136">
        <v>57</v>
      </c>
      <c r="L179" s="42">
        <v>5</v>
      </c>
      <c r="M179" s="56" t="s">
        <v>2638</v>
      </c>
      <c r="N179" s="42">
        <v>13</v>
      </c>
      <c r="O179" s="42">
        <v>1</v>
      </c>
      <c r="P179" s="56" t="s">
        <v>2549</v>
      </c>
      <c r="Q179" s="42"/>
    </row>
    <row r="180" spans="1:17" x14ac:dyDescent="0.2">
      <c r="A180" s="2"/>
      <c r="B180" s="1"/>
      <c r="E180" s="1"/>
      <c r="F180" s="1"/>
      <c r="G180" s="56" t="s">
        <v>2673</v>
      </c>
      <c r="H180" s="56" t="s">
        <v>1344</v>
      </c>
      <c r="I180" s="42">
        <v>10</v>
      </c>
      <c r="J180" s="42"/>
      <c r="K180" s="136">
        <v>60</v>
      </c>
      <c r="L180" s="42">
        <v>5</v>
      </c>
      <c r="M180" s="56" t="s">
        <v>19</v>
      </c>
      <c r="N180" s="42">
        <v>15</v>
      </c>
      <c r="O180" s="42">
        <v>1</v>
      </c>
      <c r="P180" s="56" t="s">
        <v>2539</v>
      </c>
      <c r="Q180" s="42"/>
    </row>
    <row r="181" spans="1:17" x14ac:dyDescent="0.2">
      <c r="A181" s="2"/>
      <c r="B181" s="1"/>
      <c r="F181" s="1"/>
      <c r="G181" s="56" t="s">
        <v>2658</v>
      </c>
      <c r="H181" s="56" t="s">
        <v>1356</v>
      </c>
      <c r="I181" s="42">
        <v>19</v>
      </c>
      <c r="J181" s="42">
        <v>3</v>
      </c>
      <c r="K181" s="136">
        <v>62</v>
      </c>
      <c r="L181" s="42">
        <v>5</v>
      </c>
      <c r="M181" s="56" t="s">
        <v>31</v>
      </c>
      <c r="N181" s="42">
        <v>6</v>
      </c>
      <c r="O181" s="42">
        <v>1</v>
      </c>
      <c r="P181" s="56" t="s">
        <v>2559</v>
      </c>
      <c r="Q181" s="42"/>
    </row>
    <row r="182" spans="1:17" x14ac:dyDescent="0.2">
      <c r="A182" s="2"/>
      <c r="B182" s="1"/>
      <c r="G182" s="56" t="s">
        <v>2661</v>
      </c>
      <c r="H182" s="56" t="s">
        <v>1352</v>
      </c>
      <c r="I182" s="42">
        <v>22</v>
      </c>
      <c r="J182" s="42">
        <v>6</v>
      </c>
      <c r="K182" s="136">
        <v>62</v>
      </c>
      <c r="L182" s="42">
        <v>5</v>
      </c>
      <c r="M182" s="56" t="s">
        <v>2655</v>
      </c>
      <c r="N182" s="42">
        <v>12</v>
      </c>
      <c r="O182" s="42">
        <v>1</v>
      </c>
      <c r="P182" s="56" t="s">
        <v>2656</v>
      </c>
      <c r="Q182" s="42"/>
    </row>
    <row r="183" spans="1:17" x14ac:dyDescent="0.2">
      <c r="A183" s="2"/>
      <c r="B183" s="1"/>
      <c r="G183" s="56" t="s">
        <v>2579</v>
      </c>
      <c r="H183" s="56" t="s">
        <v>1349</v>
      </c>
      <c r="I183" s="42">
        <v>22</v>
      </c>
      <c r="J183" s="42">
        <v>3</v>
      </c>
      <c r="K183" s="136">
        <v>62</v>
      </c>
      <c r="L183" s="42">
        <v>5</v>
      </c>
      <c r="M183" s="56" t="s">
        <v>36</v>
      </c>
      <c r="N183" s="42">
        <v>13</v>
      </c>
      <c r="O183" s="42">
        <v>1</v>
      </c>
      <c r="P183" s="56" t="s">
        <v>2563</v>
      </c>
      <c r="Q183" s="42"/>
    </row>
    <row r="184" spans="1:17" x14ac:dyDescent="0.2">
      <c r="A184" s="2"/>
      <c r="B184" s="1"/>
      <c r="E184" s="1"/>
      <c r="G184" s="56" t="s">
        <v>2674</v>
      </c>
      <c r="H184" s="56" t="s">
        <v>81</v>
      </c>
      <c r="I184" s="42">
        <v>26</v>
      </c>
      <c r="J184" s="42">
        <v>6</v>
      </c>
      <c r="K184" s="136">
        <v>64</v>
      </c>
      <c r="L184" s="42">
        <v>5</v>
      </c>
      <c r="M184" s="56" t="s">
        <v>60</v>
      </c>
      <c r="N184" s="42">
        <v>5</v>
      </c>
      <c r="O184" s="42">
        <v>1</v>
      </c>
      <c r="P184" s="56" t="s">
        <v>2580</v>
      </c>
      <c r="Q184" s="42"/>
    </row>
    <row r="185" spans="1:17" x14ac:dyDescent="0.2">
      <c r="A185" s="2"/>
      <c r="B185" s="1"/>
      <c r="F185" s="1"/>
      <c r="G185" s="56" t="s">
        <v>2604</v>
      </c>
      <c r="H185" s="56" t="s">
        <v>1345</v>
      </c>
      <c r="I185" s="42">
        <v>8</v>
      </c>
      <c r="J185" s="42">
        <v>1</v>
      </c>
      <c r="K185" s="136">
        <v>65</v>
      </c>
      <c r="L185" s="42">
        <v>5</v>
      </c>
      <c r="M185" s="56" t="s">
        <v>19</v>
      </c>
      <c r="N185" s="42">
        <v>1</v>
      </c>
      <c r="O185" s="42">
        <v>1</v>
      </c>
      <c r="P185" s="56" t="s">
        <v>2553</v>
      </c>
      <c r="Q185" s="42"/>
    </row>
    <row r="186" spans="1:17" x14ac:dyDescent="0.2">
      <c r="A186" s="2"/>
      <c r="B186" s="1"/>
      <c r="G186" s="56" t="s">
        <v>2649</v>
      </c>
      <c r="H186" s="56" t="s">
        <v>1347</v>
      </c>
      <c r="I186" s="42">
        <v>19</v>
      </c>
      <c r="J186" s="42">
        <v>4</v>
      </c>
      <c r="K186" s="136">
        <v>65</v>
      </c>
      <c r="L186" s="42">
        <v>5</v>
      </c>
      <c r="M186" s="56" t="s">
        <v>40</v>
      </c>
      <c r="N186" s="42">
        <v>6</v>
      </c>
      <c r="O186" s="42">
        <v>1</v>
      </c>
      <c r="P186" s="56" t="s">
        <v>2531</v>
      </c>
      <c r="Q186" s="42"/>
    </row>
    <row r="187" spans="1:17" x14ac:dyDescent="0.2">
      <c r="A187" s="2"/>
      <c r="B187" s="1"/>
      <c r="G187" s="56" t="s">
        <v>2675</v>
      </c>
      <c r="H187" s="56" t="s">
        <v>81</v>
      </c>
      <c r="I187" s="42">
        <v>21</v>
      </c>
      <c r="J187" s="42">
        <v>6</v>
      </c>
      <c r="K187" s="136">
        <v>71</v>
      </c>
      <c r="L187" s="42">
        <v>5</v>
      </c>
      <c r="M187" s="56" t="s">
        <v>2618</v>
      </c>
      <c r="N187" s="42">
        <v>13</v>
      </c>
      <c r="O187" s="42">
        <v>1</v>
      </c>
      <c r="P187" s="56" t="s">
        <v>2619</v>
      </c>
      <c r="Q187" s="42"/>
    </row>
    <row r="188" spans="1:17" x14ac:dyDescent="0.2">
      <c r="A188" s="2"/>
      <c r="B188" s="1"/>
      <c r="G188" s="56" t="s">
        <v>2585</v>
      </c>
      <c r="H188" s="56" t="s">
        <v>1356</v>
      </c>
      <c r="I188" s="42">
        <v>25</v>
      </c>
      <c r="J188" s="42">
        <v>7</v>
      </c>
      <c r="K188" s="136">
        <v>72</v>
      </c>
      <c r="L188" s="42">
        <v>5</v>
      </c>
      <c r="M188" s="56" t="s">
        <v>40</v>
      </c>
      <c r="N188" s="42">
        <v>10</v>
      </c>
      <c r="O188" s="42">
        <v>1</v>
      </c>
      <c r="P188" s="56" t="s">
        <v>2676</v>
      </c>
      <c r="Q188" s="42"/>
    </row>
    <row r="189" spans="1:17" x14ac:dyDescent="0.2">
      <c r="A189" s="2"/>
      <c r="B189" s="1"/>
      <c r="G189" s="56" t="s">
        <v>2585</v>
      </c>
      <c r="H189" s="56" t="s">
        <v>1343</v>
      </c>
      <c r="I189" s="42">
        <v>21</v>
      </c>
      <c r="J189" s="42">
        <v>4</v>
      </c>
      <c r="K189" s="136">
        <v>73</v>
      </c>
      <c r="L189" s="42">
        <v>5</v>
      </c>
      <c r="M189" s="56" t="s">
        <v>40</v>
      </c>
      <c r="N189" s="42">
        <v>5</v>
      </c>
      <c r="O189" s="42">
        <v>1</v>
      </c>
      <c r="P189" s="56" t="s">
        <v>2552</v>
      </c>
      <c r="Q189" s="42"/>
    </row>
    <row r="190" spans="1:17" x14ac:dyDescent="0.2">
      <c r="A190" s="2"/>
      <c r="B190" s="1"/>
      <c r="G190" s="56" t="s">
        <v>2677</v>
      </c>
      <c r="H190" s="56" t="s">
        <v>1342</v>
      </c>
      <c r="I190" s="42">
        <v>25</v>
      </c>
      <c r="J190" s="42">
        <v>3</v>
      </c>
      <c r="K190" s="136">
        <v>74</v>
      </c>
      <c r="L190" s="42">
        <v>5</v>
      </c>
      <c r="M190" s="56" t="s">
        <v>1836</v>
      </c>
      <c r="N190" s="42">
        <v>7</v>
      </c>
      <c r="O190" s="42">
        <v>1</v>
      </c>
      <c r="P190" s="56" t="s">
        <v>2623</v>
      </c>
      <c r="Q190" s="42"/>
    </row>
    <row r="191" spans="1:17" x14ac:dyDescent="0.2">
      <c r="A191" s="2"/>
      <c r="B191" s="1"/>
      <c r="G191" s="56" t="s">
        <v>2678</v>
      </c>
      <c r="H191" s="56" t="s">
        <v>1355</v>
      </c>
      <c r="I191" s="42">
        <v>15</v>
      </c>
      <c r="J191" s="42">
        <v>2</v>
      </c>
      <c r="K191" s="136">
        <v>81</v>
      </c>
      <c r="L191" s="42">
        <v>5</v>
      </c>
      <c r="M191" s="56" t="s">
        <v>60</v>
      </c>
      <c r="N191" s="42">
        <v>2</v>
      </c>
      <c r="O191" s="42">
        <v>2</v>
      </c>
      <c r="P191" s="56" t="s">
        <v>2545</v>
      </c>
      <c r="Q191" s="42"/>
    </row>
    <row r="192" spans="1:17" x14ac:dyDescent="0.2">
      <c r="A192" s="2"/>
      <c r="B192" s="1"/>
      <c r="G192" s="42" t="s">
        <v>3519</v>
      </c>
      <c r="H192" s="436">
        <v>36491</v>
      </c>
      <c r="I192" s="398">
        <f>Q192/6</f>
        <v>20</v>
      </c>
      <c r="J192" s="42">
        <v>7</v>
      </c>
      <c r="K192" s="136">
        <v>32</v>
      </c>
      <c r="L192" s="42"/>
      <c r="M192" s="42"/>
      <c r="N192" s="42"/>
      <c r="O192" s="42" t="s">
        <v>7</v>
      </c>
      <c r="P192" s="42" t="s">
        <v>2538</v>
      </c>
      <c r="Q192" s="42">
        <v>120</v>
      </c>
    </row>
    <row r="193" spans="1:16" x14ac:dyDescent="0.2">
      <c r="A193" s="2"/>
      <c r="B193" s="1"/>
    </row>
    <row r="194" spans="1:16" x14ac:dyDescent="0.2">
      <c r="A194" s="2"/>
      <c r="B194" s="1"/>
      <c r="G194" s="284"/>
      <c r="H194" s="284"/>
      <c r="M194" s="284"/>
      <c r="P194" s="284"/>
    </row>
    <row r="195" spans="1:16" x14ac:dyDescent="0.2">
      <c r="A195" s="2"/>
      <c r="B195" s="1"/>
      <c r="G195" s="284"/>
      <c r="H195" s="284"/>
      <c r="M195" s="284"/>
      <c r="P195" s="284"/>
    </row>
    <row r="196" spans="1:16" x14ac:dyDescent="0.2">
      <c r="A196" s="2"/>
      <c r="B196" s="1"/>
      <c r="G196" s="284"/>
    </row>
    <row r="197" spans="1:16" x14ac:dyDescent="0.2">
      <c r="A197" s="2"/>
      <c r="B197" s="1"/>
      <c r="G197" s="284"/>
    </row>
    <row r="198" spans="1:16" x14ac:dyDescent="0.2">
      <c r="A198" s="2"/>
      <c r="B198" s="1"/>
      <c r="G198" s="284"/>
    </row>
    <row r="199" spans="1:16" x14ac:dyDescent="0.2">
      <c r="A199" s="2"/>
      <c r="B199" s="1"/>
      <c r="G199" s="284"/>
    </row>
    <row r="200" spans="1:16" x14ac:dyDescent="0.2">
      <c r="A200" s="2"/>
      <c r="B200" s="1"/>
      <c r="G200" s="284"/>
    </row>
    <row r="201" spans="1:16" x14ac:dyDescent="0.2">
      <c r="A201" s="2"/>
      <c r="B201" s="1"/>
      <c r="G201" s="284"/>
    </row>
    <row r="202" spans="1:16" x14ac:dyDescent="0.2">
      <c r="A202" s="2"/>
      <c r="B202" s="1"/>
      <c r="G202" s="284"/>
    </row>
    <row r="203" spans="1:16" x14ac:dyDescent="0.2">
      <c r="A203" s="2"/>
      <c r="B203" s="1"/>
      <c r="E203" s="1"/>
      <c r="G203" s="284"/>
    </row>
    <row r="204" spans="1:16" x14ac:dyDescent="0.2">
      <c r="A204" s="2"/>
      <c r="B204" s="1"/>
      <c r="F204" s="1"/>
      <c r="G204" s="284"/>
    </row>
    <row r="205" spans="1:16" x14ac:dyDescent="0.2">
      <c r="A205" s="2"/>
      <c r="B205" s="1"/>
      <c r="G205" s="284"/>
    </row>
    <row r="206" spans="1:16" x14ac:dyDescent="0.2">
      <c r="A206" s="2"/>
      <c r="B206" s="1"/>
      <c r="G206" s="284"/>
    </row>
    <row r="207" spans="1:16" x14ac:dyDescent="0.2">
      <c r="A207" s="2"/>
      <c r="B207" s="1"/>
      <c r="G207" s="284"/>
    </row>
    <row r="208" spans="1:16" x14ac:dyDescent="0.2">
      <c r="A208" s="2"/>
      <c r="B208" s="1"/>
      <c r="G208" s="284"/>
    </row>
    <row r="209" spans="1:7" x14ac:dyDescent="0.2">
      <c r="A209" s="2"/>
      <c r="B209" s="1"/>
      <c r="G209" s="284"/>
    </row>
    <row r="210" spans="1:7" x14ac:dyDescent="0.2">
      <c r="A210" s="2"/>
      <c r="B210" s="1"/>
      <c r="G210" s="284"/>
    </row>
    <row r="211" spans="1:7" x14ac:dyDescent="0.2">
      <c r="A211" s="2"/>
      <c r="B211" s="1"/>
      <c r="G211" s="284"/>
    </row>
    <row r="212" spans="1:7" x14ac:dyDescent="0.2">
      <c r="A212" s="2"/>
      <c r="B212" s="1"/>
      <c r="G212" s="284"/>
    </row>
    <row r="213" spans="1:7" x14ac:dyDescent="0.2">
      <c r="A213" s="2"/>
      <c r="B213" s="1"/>
      <c r="E213" s="1"/>
      <c r="G213" s="284"/>
    </row>
    <row r="214" spans="1:7" x14ac:dyDescent="0.2">
      <c r="A214" s="2"/>
      <c r="B214" s="1"/>
      <c r="E214" s="1"/>
      <c r="F214" s="1"/>
      <c r="G214" s="284"/>
    </row>
    <row r="215" spans="1:7" x14ac:dyDescent="0.2">
      <c r="A215" s="2"/>
      <c r="B215" s="1"/>
      <c r="F215" s="1"/>
      <c r="G215" s="284"/>
    </row>
    <row r="216" spans="1:7" x14ac:dyDescent="0.2">
      <c r="A216" s="2"/>
      <c r="B216" s="1"/>
      <c r="E216" s="1"/>
      <c r="G216" s="284"/>
    </row>
    <row r="217" spans="1:7" x14ac:dyDescent="0.2">
      <c r="A217" s="2"/>
      <c r="B217" s="1"/>
      <c r="F217" s="1"/>
      <c r="G217" s="284"/>
    </row>
    <row r="218" spans="1:7" x14ac:dyDescent="0.2">
      <c r="A218" s="2"/>
      <c r="B218" s="1"/>
      <c r="G218" s="284"/>
    </row>
    <row r="219" spans="1:7" x14ac:dyDescent="0.2">
      <c r="A219" s="2"/>
      <c r="B219" s="1"/>
      <c r="G219" s="284"/>
    </row>
    <row r="220" spans="1:7" x14ac:dyDescent="0.2">
      <c r="A220" s="2"/>
      <c r="B220" s="1"/>
      <c r="G220" s="284"/>
    </row>
    <row r="221" spans="1:7" x14ac:dyDescent="0.2">
      <c r="A221" s="2"/>
      <c r="B221" s="1"/>
      <c r="G221" s="284"/>
    </row>
    <row r="222" spans="1:7" x14ac:dyDescent="0.2">
      <c r="A222" s="2"/>
      <c r="B222" s="1"/>
      <c r="G222" s="284"/>
    </row>
    <row r="223" spans="1:7" x14ac:dyDescent="0.2">
      <c r="A223" s="2"/>
      <c r="B223" s="1"/>
      <c r="G223" s="284"/>
    </row>
    <row r="224" spans="1:7" x14ac:dyDescent="0.2">
      <c r="A224" s="2"/>
      <c r="B224" s="1"/>
      <c r="E224" s="1"/>
      <c r="G224" s="284"/>
    </row>
    <row r="225" spans="1:7" x14ac:dyDescent="0.2">
      <c r="A225" s="2"/>
      <c r="B225" s="1"/>
      <c r="E225" s="27"/>
      <c r="F225" s="1"/>
      <c r="G225" s="284"/>
    </row>
    <row r="226" spans="1:7" x14ac:dyDescent="0.2">
      <c r="A226" s="2"/>
      <c r="B226" s="1"/>
      <c r="F226" s="2"/>
      <c r="G226" s="1"/>
    </row>
    <row r="227" spans="1:7" x14ac:dyDescent="0.2">
      <c r="A227" s="2"/>
      <c r="B227" s="1"/>
      <c r="G227" s="1"/>
    </row>
    <row r="228" spans="1:7" x14ac:dyDescent="0.2">
      <c r="A228" s="2"/>
      <c r="B228" s="1"/>
      <c r="G228" s="1"/>
    </row>
    <row r="229" spans="1:7" x14ac:dyDescent="0.2">
      <c r="A229" s="2"/>
      <c r="B229" s="1"/>
      <c r="G229" s="1"/>
    </row>
    <row r="230" spans="1:7" x14ac:dyDescent="0.2">
      <c r="A230" s="2"/>
      <c r="B230" s="1"/>
      <c r="G230" s="1"/>
    </row>
    <row r="231" spans="1:7" x14ac:dyDescent="0.2">
      <c r="A231" s="2"/>
      <c r="B231" s="1"/>
      <c r="G231" s="1"/>
    </row>
    <row r="232" spans="1:7" x14ac:dyDescent="0.2">
      <c r="A232" s="2"/>
      <c r="B232" s="1"/>
      <c r="G232" s="1"/>
    </row>
    <row r="233" spans="1:7" x14ac:dyDescent="0.2">
      <c r="A233" s="2"/>
      <c r="B233" s="1"/>
      <c r="G233" s="1"/>
    </row>
    <row r="234" spans="1:7" x14ac:dyDescent="0.2">
      <c r="A234" s="2"/>
      <c r="B234" s="1"/>
      <c r="G234" s="1"/>
    </row>
    <row r="235" spans="1:7" x14ac:dyDescent="0.2">
      <c r="A235" s="2"/>
      <c r="B235" s="1"/>
      <c r="G235" s="1"/>
    </row>
    <row r="236" spans="1:7" x14ac:dyDescent="0.2">
      <c r="A236" s="2"/>
      <c r="B236" s="1"/>
      <c r="G236" s="1"/>
    </row>
    <row r="237" spans="1:7" x14ac:dyDescent="0.2">
      <c r="A237" s="2"/>
      <c r="B237" s="1"/>
      <c r="G237" s="1"/>
    </row>
    <row r="238" spans="1:7" x14ac:dyDescent="0.2">
      <c r="A238" s="2"/>
      <c r="B238" s="1"/>
      <c r="G238" s="1"/>
    </row>
    <row r="239" spans="1:7" x14ac:dyDescent="0.2">
      <c r="A239" s="2"/>
      <c r="B239" s="1"/>
      <c r="G239" s="1"/>
    </row>
    <row r="240" spans="1:7" x14ac:dyDescent="0.2">
      <c r="A240" s="2"/>
      <c r="B240" s="1"/>
      <c r="G240" s="1"/>
    </row>
    <row r="241" spans="1:6" x14ac:dyDescent="0.2">
      <c r="A241" s="2"/>
      <c r="B241" s="1"/>
    </row>
    <row r="242" spans="1:6" x14ac:dyDescent="0.2">
      <c r="A242" s="2"/>
      <c r="B242" s="1"/>
    </row>
    <row r="243" spans="1:6" x14ac:dyDescent="0.2">
      <c r="A243" s="2"/>
      <c r="B243" s="1"/>
    </row>
    <row r="244" spans="1:6" x14ac:dyDescent="0.2">
      <c r="A244" s="2"/>
      <c r="B244" s="1"/>
    </row>
    <row r="245" spans="1:6" x14ac:dyDescent="0.2">
      <c r="A245" s="2"/>
      <c r="B245" s="1"/>
    </row>
    <row r="246" spans="1:6" x14ac:dyDescent="0.2">
      <c r="A246" s="2"/>
      <c r="B246" s="1"/>
    </row>
    <row r="247" spans="1:6" x14ac:dyDescent="0.2">
      <c r="A247" s="2"/>
      <c r="B247" s="1"/>
    </row>
    <row r="248" spans="1:6" x14ac:dyDescent="0.2">
      <c r="A248" s="2"/>
      <c r="B248" s="1"/>
    </row>
    <row r="249" spans="1:6" x14ac:dyDescent="0.2">
      <c r="A249" s="2"/>
      <c r="B249" s="1"/>
    </row>
    <row r="250" spans="1:6" x14ac:dyDescent="0.2">
      <c r="A250" s="2"/>
      <c r="B250" s="1"/>
    </row>
    <row r="251" spans="1:6" x14ac:dyDescent="0.2">
      <c r="A251" s="2"/>
      <c r="B251" s="1"/>
      <c r="E251" s="27"/>
    </row>
    <row r="252" spans="1:6" x14ac:dyDescent="0.2">
      <c r="A252" s="2"/>
      <c r="B252" s="1"/>
      <c r="F252" s="2"/>
    </row>
    <row r="253" spans="1:6" x14ac:dyDescent="0.2">
      <c r="A253" s="2"/>
      <c r="B253" s="1"/>
    </row>
    <row r="254" spans="1:6" x14ac:dyDescent="0.2">
      <c r="A254" s="2"/>
      <c r="B254" s="1"/>
    </row>
    <row r="255" spans="1:6" x14ac:dyDescent="0.2">
      <c r="A255" s="2"/>
      <c r="B255" s="1"/>
    </row>
    <row r="256" spans="1:6" x14ac:dyDescent="0.2">
      <c r="A256" s="2"/>
      <c r="B256" s="1"/>
    </row>
    <row r="257" spans="1:2" x14ac:dyDescent="0.2">
      <c r="A257" s="2"/>
      <c r="B257" s="1"/>
    </row>
    <row r="258" spans="1:2" x14ac:dyDescent="0.2">
      <c r="A258" s="2"/>
      <c r="B258" s="1"/>
    </row>
    <row r="259" spans="1:2" x14ac:dyDescent="0.2">
      <c r="A259" s="2"/>
      <c r="B259" s="1"/>
    </row>
    <row r="260" spans="1:2" x14ac:dyDescent="0.2">
      <c r="A260" s="2"/>
      <c r="B260" s="1"/>
    </row>
    <row r="261" spans="1:2" x14ac:dyDescent="0.2">
      <c r="A261" s="2"/>
      <c r="B261" s="1"/>
    </row>
    <row r="262" spans="1:2" x14ac:dyDescent="0.2">
      <c r="A262" s="2"/>
      <c r="B262" s="1"/>
    </row>
    <row r="263" spans="1:2" x14ac:dyDescent="0.2">
      <c r="A263" s="2"/>
      <c r="B263" s="1"/>
    </row>
    <row r="264" spans="1:2" x14ac:dyDescent="0.2">
      <c r="A264" s="2"/>
      <c r="B264" s="1"/>
    </row>
    <row r="265" spans="1:2" x14ac:dyDescent="0.2">
      <c r="A265" s="2"/>
      <c r="B265" s="1"/>
    </row>
    <row r="266" spans="1:2" x14ac:dyDescent="0.2">
      <c r="A266" s="2"/>
      <c r="B266" s="1"/>
    </row>
    <row r="267" spans="1:2" x14ac:dyDescent="0.2">
      <c r="A267" s="2"/>
      <c r="B267" s="1"/>
    </row>
    <row r="268" spans="1:2" x14ac:dyDescent="0.2">
      <c r="A268" s="2"/>
      <c r="B268" s="1"/>
    </row>
    <row r="269" spans="1:2" x14ac:dyDescent="0.2">
      <c r="A269" s="2"/>
      <c r="B269" s="1"/>
    </row>
    <row r="270" spans="1:2" x14ac:dyDescent="0.2">
      <c r="A270" s="2"/>
      <c r="B270" s="1"/>
    </row>
    <row r="271" spans="1:2" x14ac:dyDescent="0.2">
      <c r="A271" s="2"/>
      <c r="B271" s="1"/>
    </row>
    <row r="272" spans="1:2" x14ac:dyDescent="0.2">
      <c r="A272" s="2"/>
      <c r="B272" s="1"/>
    </row>
    <row r="273" spans="1:6" x14ac:dyDescent="0.2">
      <c r="A273" s="2"/>
      <c r="B273" s="1"/>
    </row>
    <row r="274" spans="1:6" x14ac:dyDescent="0.2">
      <c r="A274" s="2"/>
      <c r="B274" s="1"/>
    </row>
    <row r="275" spans="1:6" x14ac:dyDescent="0.2">
      <c r="A275" s="2"/>
      <c r="B275" s="1"/>
    </row>
    <row r="276" spans="1:6" x14ac:dyDescent="0.2">
      <c r="A276" s="2"/>
      <c r="B276" s="1"/>
    </row>
    <row r="277" spans="1:6" x14ac:dyDescent="0.2">
      <c r="A277" s="2"/>
      <c r="B277" s="1"/>
    </row>
    <row r="278" spans="1:6" x14ac:dyDescent="0.2">
      <c r="A278" s="2"/>
      <c r="B278" s="1"/>
      <c r="E278" s="1"/>
    </row>
    <row r="279" spans="1:6" x14ac:dyDescent="0.2">
      <c r="A279" s="2"/>
      <c r="B279" s="1"/>
      <c r="F279" s="1"/>
    </row>
    <row r="280" spans="1:6" x14ac:dyDescent="0.2">
      <c r="A280" s="2"/>
      <c r="B280" s="1"/>
    </row>
    <row r="281" spans="1:6" x14ac:dyDescent="0.2">
      <c r="A281" s="2"/>
      <c r="B281" s="1"/>
    </row>
    <row r="282" spans="1:6" x14ac:dyDescent="0.2">
      <c r="A282" s="2"/>
      <c r="B282" s="1"/>
    </row>
    <row r="283" spans="1:6" x14ac:dyDescent="0.2">
      <c r="A283" s="2"/>
      <c r="B283" s="1"/>
    </row>
    <row r="284" spans="1:6" x14ac:dyDescent="0.2">
      <c r="A284" s="2"/>
      <c r="B284" s="1"/>
      <c r="E284" s="1"/>
    </row>
    <row r="285" spans="1:6" x14ac:dyDescent="0.2">
      <c r="A285" s="2"/>
      <c r="B285" s="1"/>
      <c r="F285" s="1"/>
    </row>
    <row r="286" spans="1:6" x14ac:dyDescent="0.2">
      <c r="A286" s="2"/>
      <c r="B286" s="1"/>
    </row>
    <row r="287" spans="1:6" x14ac:dyDescent="0.2">
      <c r="A287" s="2"/>
      <c r="B287" s="1"/>
    </row>
    <row r="288" spans="1:6" x14ac:dyDescent="0.2">
      <c r="A288" s="2"/>
      <c r="B288" s="1"/>
    </row>
    <row r="289" spans="1:2" x14ac:dyDescent="0.2">
      <c r="A289" s="2"/>
      <c r="B289" s="1"/>
    </row>
    <row r="290" spans="1:2" x14ac:dyDescent="0.2">
      <c r="A290" s="2"/>
      <c r="B290" s="1"/>
    </row>
    <row r="291" spans="1:2" x14ac:dyDescent="0.2">
      <c r="A291" s="2"/>
      <c r="B291" s="1"/>
    </row>
    <row r="292" spans="1:2" x14ac:dyDescent="0.2">
      <c r="A292" s="2"/>
      <c r="B292" s="1"/>
    </row>
    <row r="293" spans="1:2" x14ac:dyDescent="0.2">
      <c r="A293" s="2"/>
      <c r="B293" s="1"/>
    </row>
    <row r="294" spans="1:2" x14ac:dyDescent="0.2">
      <c r="A294" s="2"/>
      <c r="B294" s="1"/>
    </row>
    <row r="295" spans="1:2" x14ac:dyDescent="0.2">
      <c r="A295" s="2"/>
      <c r="B295" s="1"/>
    </row>
    <row r="296" spans="1:2" x14ac:dyDescent="0.2">
      <c r="A296" s="2"/>
      <c r="B296" s="1"/>
    </row>
    <row r="297" spans="1:2" x14ac:dyDescent="0.2">
      <c r="A297" s="2"/>
      <c r="B297" s="1"/>
    </row>
    <row r="298" spans="1:2" x14ac:dyDescent="0.2">
      <c r="A298" s="2"/>
      <c r="B298" s="1"/>
    </row>
    <row r="299" spans="1:2" x14ac:dyDescent="0.2">
      <c r="A299" s="2"/>
      <c r="B299" s="1"/>
    </row>
    <row r="300" spans="1:2" x14ac:dyDescent="0.2">
      <c r="A300" s="2"/>
      <c r="B300" s="1"/>
    </row>
    <row r="301" spans="1:2" x14ac:dyDescent="0.2">
      <c r="A301" s="2"/>
      <c r="B301" s="1"/>
    </row>
    <row r="302" spans="1:2" x14ac:dyDescent="0.2">
      <c r="A302" s="2"/>
      <c r="B302" s="1"/>
    </row>
    <row r="303" spans="1:2" x14ac:dyDescent="0.2">
      <c r="A303" s="195"/>
      <c r="B303" s="195"/>
    </row>
    <row r="304" spans="1:2" x14ac:dyDescent="0.2">
      <c r="A304" s="2"/>
      <c r="B304" s="1"/>
    </row>
    <row r="305" spans="1:6" x14ac:dyDescent="0.2">
      <c r="A305" s="2"/>
      <c r="B305" s="1"/>
    </row>
    <row r="306" spans="1:6" x14ac:dyDescent="0.2">
      <c r="A306" s="2"/>
      <c r="B306" s="1"/>
      <c r="E306" s="1"/>
    </row>
    <row r="307" spans="1:6" x14ac:dyDescent="0.2">
      <c r="A307" s="2"/>
      <c r="B307" s="1"/>
      <c r="F307" s="1"/>
    </row>
    <row r="308" spans="1:6" x14ac:dyDescent="0.2">
      <c r="A308" s="2"/>
      <c r="B308" s="1"/>
    </row>
    <row r="309" spans="1:6" x14ac:dyDescent="0.2">
      <c r="A309" s="2"/>
      <c r="B309" s="1"/>
    </row>
    <row r="310" spans="1:6" x14ac:dyDescent="0.2">
      <c r="A310" s="2"/>
      <c r="B310" s="1"/>
    </row>
    <row r="311" spans="1:6" x14ac:dyDescent="0.2">
      <c r="A311" s="2"/>
      <c r="B311" s="1"/>
    </row>
    <row r="312" spans="1:6" x14ac:dyDescent="0.2">
      <c r="A312" s="2"/>
      <c r="B312" s="1"/>
    </row>
    <row r="313" spans="1:6" x14ac:dyDescent="0.2">
      <c r="A313" s="2"/>
      <c r="B313" s="1"/>
      <c r="E313" s="1"/>
    </row>
    <row r="314" spans="1:6" x14ac:dyDescent="0.2">
      <c r="A314" s="2"/>
      <c r="B314" s="1"/>
      <c r="F314" s="1"/>
    </row>
    <row r="315" spans="1:6" x14ac:dyDescent="0.2">
      <c r="A315" s="2"/>
      <c r="B315" s="1"/>
    </row>
    <row r="316" spans="1:6" x14ac:dyDescent="0.2">
      <c r="A316" s="2"/>
      <c r="B316" s="1"/>
    </row>
    <row r="317" spans="1:6" x14ac:dyDescent="0.2">
      <c r="A317" s="2"/>
      <c r="B317" s="1"/>
    </row>
    <row r="318" spans="1:6" x14ac:dyDescent="0.2">
      <c r="A318" s="2"/>
      <c r="B318" s="1"/>
    </row>
    <row r="319" spans="1:6" x14ac:dyDescent="0.2">
      <c r="A319" s="2"/>
      <c r="B319" s="1"/>
    </row>
    <row r="320" spans="1:6" x14ac:dyDescent="0.2">
      <c r="A320" s="2"/>
      <c r="B320" s="1"/>
    </row>
    <row r="321" spans="1:6" x14ac:dyDescent="0.2">
      <c r="A321" s="2"/>
      <c r="B321" s="1"/>
    </row>
    <row r="322" spans="1:6" x14ac:dyDescent="0.2">
      <c r="A322" s="2"/>
      <c r="B322" s="1"/>
    </row>
    <row r="323" spans="1:6" x14ac:dyDescent="0.2">
      <c r="A323" s="2"/>
      <c r="B323" s="1"/>
    </row>
    <row r="324" spans="1:6" x14ac:dyDescent="0.2">
      <c r="A324" s="2"/>
      <c r="B324" s="1"/>
      <c r="E324" s="1"/>
    </row>
    <row r="325" spans="1:6" x14ac:dyDescent="0.2">
      <c r="A325" s="2"/>
      <c r="B325" s="1"/>
      <c r="F325" s="1"/>
    </row>
    <row r="326" spans="1:6" x14ac:dyDescent="0.2">
      <c r="A326" s="2"/>
      <c r="B326" s="1"/>
      <c r="E326" s="1"/>
    </row>
    <row r="327" spans="1:6" x14ac:dyDescent="0.2">
      <c r="A327" s="2"/>
      <c r="B327" s="1"/>
      <c r="F327" s="1"/>
    </row>
    <row r="328" spans="1:6" x14ac:dyDescent="0.2">
      <c r="A328" s="2"/>
      <c r="B328" s="1"/>
    </row>
    <row r="329" spans="1:6" x14ac:dyDescent="0.2">
      <c r="A329" s="2"/>
      <c r="B329" s="1"/>
    </row>
    <row r="330" spans="1:6" x14ac:dyDescent="0.2">
      <c r="A330" s="2"/>
      <c r="B330" s="1"/>
    </row>
    <row r="331" spans="1:6" x14ac:dyDescent="0.2">
      <c r="A331" s="2"/>
      <c r="B331" s="1"/>
    </row>
    <row r="332" spans="1:6" x14ac:dyDescent="0.2">
      <c r="A332" s="2"/>
      <c r="B332" s="1"/>
    </row>
    <row r="333" spans="1:6" x14ac:dyDescent="0.2">
      <c r="A333" s="2"/>
      <c r="B333" s="1"/>
    </row>
    <row r="334" spans="1:6" x14ac:dyDescent="0.2">
      <c r="A334" s="2"/>
      <c r="B334" s="1"/>
    </row>
    <row r="335" spans="1:6" x14ac:dyDescent="0.2">
      <c r="A335" s="2"/>
      <c r="B335" s="1"/>
    </row>
    <row r="336" spans="1:6" x14ac:dyDescent="0.2">
      <c r="A336" s="2"/>
      <c r="B336" s="1"/>
    </row>
    <row r="337" spans="1:6" x14ac:dyDescent="0.2">
      <c r="A337" s="2"/>
      <c r="B337" s="1"/>
    </row>
    <row r="338" spans="1:6" x14ac:dyDescent="0.2">
      <c r="A338" s="2"/>
      <c r="B338" s="1"/>
    </row>
    <row r="339" spans="1:6" x14ac:dyDescent="0.2">
      <c r="A339" s="2"/>
      <c r="B339" s="1"/>
    </row>
    <row r="340" spans="1:6" x14ac:dyDescent="0.2">
      <c r="A340" s="2"/>
      <c r="B340" s="1"/>
    </row>
    <row r="341" spans="1:6" x14ac:dyDescent="0.2">
      <c r="A341" s="2"/>
      <c r="B341" s="1"/>
    </row>
    <row r="342" spans="1:6" x14ac:dyDescent="0.2">
      <c r="A342" s="2"/>
      <c r="B342" s="1"/>
    </row>
    <row r="343" spans="1:6" x14ac:dyDescent="0.2">
      <c r="A343" s="2"/>
      <c r="B343" s="1"/>
    </row>
    <row r="344" spans="1:6" x14ac:dyDescent="0.2">
      <c r="A344" s="2"/>
      <c r="B344" s="1"/>
    </row>
    <row r="345" spans="1:6" x14ac:dyDescent="0.2">
      <c r="A345" s="2"/>
      <c r="B345" s="1"/>
      <c r="E345" s="1"/>
    </row>
    <row r="346" spans="1:6" x14ac:dyDescent="0.2">
      <c r="A346" s="2"/>
      <c r="B346" s="1"/>
      <c r="F346" s="1"/>
    </row>
    <row r="347" spans="1:6" x14ac:dyDescent="0.2">
      <c r="A347" s="2"/>
      <c r="B347" s="1"/>
      <c r="E347" s="1"/>
    </row>
    <row r="348" spans="1:6" x14ac:dyDescent="0.2">
      <c r="A348" s="2"/>
      <c r="B348" s="1"/>
      <c r="F348" s="1"/>
    </row>
    <row r="349" spans="1:6" x14ac:dyDescent="0.2">
      <c r="A349" s="2"/>
      <c r="B349" s="1"/>
    </row>
    <row r="350" spans="1:6" x14ac:dyDescent="0.2">
      <c r="A350" s="2"/>
      <c r="B350" s="1"/>
      <c r="E350" s="1"/>
    </row>
    <row r="351" spans="1:6" x14ac:dyDescent="0.2">
      <c r="A351" s="2"/>
      <c r="B351" s="1"/>
      <c r="F351" s="1"/>
    </row>
    <row r="352" spans="1:6" x14ac:dyDescent="0.2">
      <c r="A352" s="2"/>
      <c r="B352" s="1"/>
    </row>
    <row r="353" spans="1:6" x14ac:dyDescent="0.2">
      <c r="A353" s="2"/>
      <c r="B353" s="1"/>
    </row>
    <row r="354" spans="1:6" x14ac:dyDescent="0.2">
      <c r="A354" s="2"/>
      <c r="B354" s="1"/>
    </row>
    <row r="355" spans="1:6" x14ac:dyDescent="0.2">
      <c r="A355" s="2"/>
      <c r="B355" s="1"/>
    </row>
    <row r="356" spans="1:6" x14ac:dyDescent="0.2">
      <c r="A356" s="2"/>
      <c r="B356" s="1"/>
    </row>
    <row r="357" spans="1:6" x14ac:dyDescent="0.2">
      <c r="A357" s="2"/>
      <c r="B357" s="1"/>
    </row>
    <row r="358" spans="1:6" x14ac:dyDescent="0.2">
      <c r="A358" s="2"/>
      <c r="B358" s="1"/>
    </row>
    <row r="359" spans="1:6" x14ac:dyDescent="0.2">
      <c r="A359" s="2"/>
      <c r="B359" s="1"/>
    </row>
    <row r="360" spans="1:6" x14ac:dyDescent="0.2">
      <c r="A360" s="2"/>
      <c r="B360" s="1"/>
    </row>
    <row r="361" spans="1:6" x14ac:dyDescent="0.2">
      <c r="A361" s="2"/>
      <c r="B361" s="1"/>
    </row>
    <row r="362" spans="1:6" x14ac:dyDescent="0.2">
      <c r="A362" s="2"/>
      <c r="B362" s="1"/>
    </row>
    <row r="363" spans="1:6" x14ac:dyDescent="0.2">
      <c r="A363" s="2"/>
      <c r="B363" s="1"/>
      <c r="E363" s="1"/>
    </row>
    <row r="364" spans="1:6" x14ac:dyDescent="0.2">
      <c r="A364" s="2"/>
      <c r="B364" s="1"/>
      <c r="F364" s="1"/>
    </row>
    <row r="365" spans="1:6" x14ac:dyDescent="0.2">
      <c r="A365" s="2"/>
      <c r="B365" s="1"/>
    </row>
    <row r="366" spans="1:6" x14ac:dyDescent="0.2">
      <c r="A366" s="2"/>
      <c r="B366" s="1"/>
    </row>
    <row r="367" spans="1:6" x14ac:dyDescent="0.2">
      <c r="A367" s="2"/>
      <c r="B367" s="1"/>
    </row>
    <row r="368" spans="1:6" x14ac:dyDescent="0.2">
      <c r="A368" s="2"/>
      <c r="B368" s="1"/>
    </row>
    <row r="369" spans="1:6" x14ac:dyDescent="0.2">
      <c r="A369" s="2"/>
      <c r="B369" s="1"/>
    </row>
    <row r="370" spans="1:6" x14ac:dyDescent="0.2">
      <c r="A370" s="2"/>
      <c r="B370" s="1"/>
    </row>
    <row r="371" spans="1:6" x14ac:dyDescent="0.2">
      <c r="A371" s="2"/>
      <c r="B371" s="1"/>
    </row>
    <row r="372" spans="1:6" x14ac:dyDescent="0.2">
      <c r="A372" s="2"/>
      <c r="B372" s="1"/>
    </row>
    <row r="373" spans="1:6" x14ac:dyDescent="0.2">
      <c r="A373" s="2"/>
      <c r="B373" s="1"/>
    </row>
    <row r="374" spans="1:6" x14ac:dyDescent="0.2">
      <c r="A374" s="2"/>
      <c r="B374" s="1"/>
      <c r="E374" s="1"/>
    </row>
    <row r="375" spans="1:6" x14ac:dyDescent="0.2">
      <c r="A375" s="2"/>
      <c r="B375" s="1"/>
      <c r="F375" s="1"/>
    </row>
    <row r="376" spans="1:6" x14ac:dyDescent="0.2">
      <c r="A376" s="2"/>
      <c r="B376" s="1"/>
      <c r="E376" s="1"/>
    </row>
    <row r="377" spans="1:6" x14ac:dyDescent="0.2">
      <c r="A377" s="2"/>
      <c r="B377" s="1"/>
      <c r="F377" s="1"/>
    </row>
    <row r="378" spans="1:6" x14ac:dyDescent="0.2">
      <c r="A378" s="2"/>
      <c r="B378" s="1"/>
    </row>
    <row r="379" spans="1:6" x14ac:dyDescent="0.2">
      <c r="A379" s="2"/>
      <c r="B379" s="1"/>
    </row>
    <row r="380" spans="1:6" x14ac:dyDescent="0.2">
      <c r="A380" s="2"/>
      <c r="B380" s="1"/>
    </row>
    <row r="381" spans="1:6" x14ac:dyDescent="0.2">
      <c r="A381" s="2"/>
      <c r="B381" s="1"/>
    </row>
    <row r="382" spans="1:6" x14ac:dyDescent="0.2">
      <c r="A382" s="2"/>
      <c r="B382" s="1"/>
    </row>
    <row r="383" spans="1:6" x14ac:dyDescent="0.2">
      <c r="A383" s="2"/>
      <c r="B383" s="1"/>
    </row>
    <row r="384" spans="1:6" x14ac:dyDescent="0.2">
      <c r="A384" s="2"/>
      <c r="B384" s="1"/>
    </row>
    <row r="385" spans="1:6" x14ac:dyDescent="0.2">
      <c r="A385" s="2"/>
      <c r="B385" s="1"/>
    </row>
    <row r="386" spans="1:6" x14ac:dyDescent="0.2">
      <c r="A386" s="2"/>
      <c r="B386" s="1"/>
    </row>
    <row r="387" spans="1:6" x14ac:dyDescent="0.2">
      <c r="A387" s="2"/>
      <c r="B387" s="1"/>
    </row>
    <row r="388" spans="1:6" x14ac:dyDescent="0.2">
      <c r="A388" s="2"/>
      <c r="B388" s="1"/>
    </row>
    <row r="389" spans="1:6" x14ac:dyDescent="0.2">
      <c r="A389" s="2"/>
      <c r="B389" s="1"/>
    </row>
    <row r="390" spans="1:6" x14ac:dyDescent="0.2">
      <c r="A390" s="2"/>
      <c r="B390" s="1"/>
    </row>
    <row r="391" spans="1:6" x14ac:dyDescent="0.2">
      <c r="A391" s="2"/>
      <c r="B391" s="1"/>
    </row>
    <row r="392" spans="1:6" x14ac:dyDescent="0.2">
      <c r="A392" s="2"/>
      <c r="B392" s="1"/>
      <c r="E392" s="1"/>
    </row>
    <row r="393" spans="1:6" x14ac:dyDescent="0.2">
      <c r="A393" s="2"/>
      <c r="B393" s="1"/>
      <c r="F393" s="1"/>
    </row>
    <row r="394" spans="1:6" x14ac:dyDescent="0.2">
      <c r="A394" s="2"/>
      <c r="B394" s="1"/>
      <c r="E394" s="1"/>
    </row>
    <row r="395" spans="1:6" x14ac:dyDescent="0.2">
      <c r="A395" s="2"/>
      <c r="B395" s="1"/>
      <c r="F395" s="1"/>
    </row>
    <row r="396" spans="1:6" x14ac:dyDescent="0.2">
      <c r="A396" s="2"/>
      <c r="B396" s="1"/>
    </row>
  </sheetData>
  <sortState ref="G2:R246">
    <sortCondition descending="1" ref="L2:L246"/>
  </sortState>
  <mergeCells count="2">
    <mergeCell ref="G1:Q1"/>
    <mergeCell ref="A1:E1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4"/>
  <sheetViews>
    <sheetView topLeftCell="A71" workbookViewId="0">
      <selection activeCell="A58" sqref="A58:E92"/>
    </sheetView>
  </sheetViews>
  <sheetFormatPr defaultRowHeight="12.75" x14ac:dyDescent="0.2"/>
  <cols>
    <col min="1" max="1" width="19" style="1" customWidth="1"/>
    <col min="2" max="2" width="13.28515625" style="1" customWidth="1"/>
    <col min="3" max="3" width="10.42578125" style="1" customWidth="1"/>
    <col min="4" max="4" width="24" style="1" customWidth="1"/>
    <col min="5" max="5" width="13.140625" style="1" customWidth="1"/>
    <col min="6" max="6" width="2.7109375" style="1" customWidth="1"/>
    <col min="7" max="7" width="12.140625" style="1" customWidth="1"/>
    <col min="8" max="8" width="12.28515625" style="1" customWidth="1"/>
    <col min="9" max="9" width="8.140625" style="1" customWidth="1"/>
    <col min="10" max="10" width="4.42578125" style="1" customWidth="1"/>
    <col min="11" max="11" width="12.140625" style="1" customWidth="1"/>
    <col min="12" max="12" width="19.42578125" style="1" customWidth="1"/>
    <col min="13" max="13" width="12" style="1" customWidth="1"/>
    <col min="14" max="14" width="18.140625" style="1" customWidth="1"/>
    <col min="15" max="15" width="15.42578125" style="1" customWidth="1"/>
    <col min="16" max="16" width="13.85546875" style="67" customWidth="1"/>
    <col min="17" max="17" width="8.5703125" style="1" customWidth="1"/>
    <col min="18" max="16384" width="9.140625" style="1"/>
  </cols>
  <sheetData>
    <row r="1" spans="1:17" ht="13.5" thickBot="1" x14ac:dyDescent="0.25">
      <c r="A1" s="359"/>
      <c r="B1" s="359" t="s">
        <v>2679</v>
      </c>
      <c r="C1" s="359" t="s">
        <v>2680</v>
      </c>
      <c r="D1" s="359"/>
      <c r="E1" s="360" t="s">
        <v>2685</v>
      </c>
      <c r="F1" s="359"/>
      <c r="G1" s="359" t="s">
        <v>2679</v>
      </c>
      <c r="H1" s="359" t="s">
        <v>2685</v>
      </c>
      <c r="I1" s="359" t="s">
        <v>2680</v>
      </c>
      <c r="J1" s="359"/>
      <c r="K1" s="359" t="s">
        <v>2686</v>
      </c>
      <c r="L1" s="359" t="s">
        <v>2687</v>
      </c>
      <c r="M1" s="359" t="s">
        <v>2680</v>
      </c>
      <c r="N1" s="359"/>
      <c r="O1" s="653" t="s">
        <v>3401</v>
      </c>
      <c r="P1" s="654"/>
      <c r="Q1" s="284"/>
    </row>
    <row r="2" spans="1:17" x14ac:dyDescent="0.2">
      <c r="A2" s="3" t="s">
        <v>2476</v>
      </c>
      <c r="B2" s="3">
        <v>386</v>
      </c>
      <c r="C2" s="3">
        <v>16.14</v>
      </c>
      <c r="D2" s="8" t="s">
        <v>2085</v>
      </c>
      <c r="E2" s="3">
        <f>B2*C2</f>
        <v>6230.04</v>
      </c>
      <c r="F2" s="3"/>
      <c r="G2" s="3">
        <v>191</v>
      </c>
      <c r="H2" s="3">
        <v>3260</v>
      </c>
      <c r="I2" s="361">
        <v>17.07</v>
      </c>
      <c r="J2" s="3"/>
      <c r="K2" s="3">
        <f t="shared" ref="K2:K43" si="0">B2+G2</f>
        <v>577</v>
      </c>
      <c r="L2" s="320">
        <f t="shared" ref="L2:L43" si="1">E2+H2</f>
        <v>9490.0400000000009</v>
      </c>
      <c r="M2" s="363">
        <f>L2/K2</f>
        <v>16.447209705372618</v>
      </c>
      <c r="N2" s="3"/>
      <c r="O2" s="366" t="s">
        <v>2688</v>
      </c>
      <c r="P2" s="367" t="s">
        <v>2686</v>
      </c>
      <c r="Q2" s="301" t="s">
        <v>2680</v>
      </c>
    </row>
    <row r="3" spans="1:17" x14ac:dyDescent="0.2">
      <c r="A3" s="3" t="s">
        <v>2445</v>
      </c>
      <c r="B3" s="3">
        <v>534</v>
      </c>
      <c r="C3" s="3">
        <v>12.77</v>
      </c>
      <c r="D3" s="362"/>
      <c r="E3" s="3"/>
      <c r="F3" s="3"/>
      <c r="G3" s="3"/>
      <c r="H3" s="3">
        <v>0</v>
      </c>
      <c r="I3" s="8"/>
      <c r="J3" s="3"/>
      <c r="K3" s="3">
        <f t="shared" si="0"/>
        <v>534</v>
      </c>
      <c r="L3" s="320">
        <f t="shared" si="1"/>
        <v>0</v>
      </c>
      <c r="M3" s="363">
        <f>C3</f>
        <v>12.77</v>
      </c>
      <c r="N3" s="3"/>
      <c r="O3" s="368" t="s">
        <v>2476</v>
      </c>
      <c r="P3" s="90">
        <v>577</v>
      </c>
      <c r="Q3" s="369">
        <v>16.447209705372618</v>
      </c>
    </row>
    <row r="4" spans="1:17" x14ac:dyDescent="0.2">
      <c r="A4" s="3" t="s">
        <v>2464</v>
      </c>
      <c r="B4" s="3">
        <v>519</v>
      </c>
      <c r="C4" s="3">
        <v>14.71</v>
      </c>
      <c r="D4" s="362"/>
      <c r="E4" s="3">
        <f>B4*C4</f>
        <v>7634.4900000000007</v>
      </c>
      <c r="F4" s="3"/>
      <c r="G4" s="3">
        <v>5</v>
      </c>
      <c r="H4" s="3">
        <v>83</v>
      </c>
      <c r="I4" s="3">
        <v>16.600000000000001</v>
      </c>
      <c r="J4" s="8"/>
      <c r="K4" s="3">
        <f t="shared" si="0"/>
        <v>524</v>
      </c>
      <c r="L4" s="320">
        <f t="shared" si="1"/>
        <v>7717.4900000000007</v>
      </c>
      <c r="M4" s="363">
        <f>L4/K4</f>
        <v>14.728034351145039</v>
      </c>
      <c r="N4" s="3"/>
      <c r="O4" s="368" t="s">
        <v>2445</v>
      </c>
      <c r="P4" s="90">
        <v>534</v>
      </c>
      <c r="Q4" s="369">
        <v>12.77</v>
      </c>
    </row>
    <row r="5" spans="1:17" x14ac:dyDescent="0.2">
      <c r="A5" s="3" t="s">
        <v>1893</v>
      </c>
      <c r="B5" s="3">
        <v>442</v>
      </c>
      <c r="C5" s="3">
        <v>21.04</v>
      </c>
      <c r="D5" s="362"/>
      <c r="E5" s="3"/>
      <c r="F5" s="3"/>
      <c r="G5" s="3"/>
      <c r="H5" s="3"/>
      <c r="I5" s="8"/>
      <c r="J5" s="3"/>
      <c r="K5" s="3">
        <f t="shared" si="0"/>
        <v>442</v>
      </c>
      <c r="L5" s="320">
        <f t="shared" si="1"/>
        <v>0</v>
      </c>
      <c r="M5" s="363">
        <f>C5</f>
        <v>21.04</v>
      </c>
      <c r="N5" s="3"/>
      <c r="O5" s="368" t="s">
        <v>2464</v>
      </c>
      <c r="P5" s="90">
        <v>524</v>
      </c>
      <c r="Q5" s="369">
        <v>14.728034351145039</v>
      </c>
    </row>
    <row r="6" spans="1:17" x14ac:dyDescent="0.2">
      <c r="A6" s="3" t="s">
        <v>2461</v>
      </c>
      <c r="B6" s="3">
        <v>427</v>
      </c>
      <c r="C6" s="3">
        <v>18.77</v>
      </c>
      <c r="D6" s="362"/>
      <c r="E6" s="3"/>
      <c r="F6" s="3"/>
      <c r="G6" s="3"/>
      <c r="H6" s="3"/>
      <c r="I6" s="3"/>
      <c r="J6" s="3"/>
      <c r="K6" s="3">
        <f t="shared" si="0"/>
        <v>427</v>
      </c>
      <c r="L6" s="320">
        <f t="shared" si="1"/>
        <v>0</v>
      </c>
      <c r="M6" s="363">
        <f>C6</f>
        <v>18.77</v>
      </c>
      <c r="N6" s="3"/>
      <c r="O6" s="368" t="s">
        <v>1893</v>
      </c>
      <c r="P6" s="90">
        <v>442</v>
      </c>
      <c r="Q6" s="369">
        <v>21.04</v>
      </c>
    </row>
    <row r="7" spans="1:17" x14ac:dyDescent="0.2">
      <c r="A7" s="3" t="s">
        <v>2470</v>
      </c>
      <c r="B7" s="3">
        <v>304</v>
      </c>
      <c r="C7" s="3">
        <v>22.44</v>
      </c>
      <c r="D7" s="362"/>
      <c r="E7" s="3">
        <f>B7*C7</f>
        <v>6821.76</v>
      </c>
      <c r="F7" s="3"/>
      <c r="G7" s="3">
        <v>66</v>
      </c>
      <c r="H7" s="3">
        <v>869</v>
      </c>
      <c r="I7" s="3">
        <v>13.17</v>
      </c>
      <c r="J7" s="3"/>
      <c r="K7" s="3">
        <f t="shared" si="0"/>
        <v>370</v>
      </c>
      <c r="L7" s="320">
        <f t="shared" si="1"/>
        <v>7690.76</v>
      </c>
      <c r="M7" s="363">
        <f>L7/K7</f>
        <v>20.785837837837839</v>
      </c>
      <c r="N7" s="3"/>
      <c r="O7" s="368" t="s">
        <v>2461</v>
      </c>
      <c r="P7" s="90">
        <v>427</v>
      </c>
      <c r="Q7" s="369">
        <v>18.77</v>
      </c>
    </row>
    <row r="8" spans="1:17" x14ac:dyDescent="0.2">
      <c r="A8" s="3" t="s">
        <v>2472</v>
      </c>
      <c r="B8" s="3">
        <v>341</v>
      </c>
      <c r="C8" s="3">
        <v>16.64</v>
      </c>
      <c r="D8" s="362"/>
      <c r="E8" s="3"/>
      <c r="F8" s="3"/>
      <c r="G8" s="3"/>
      <c r="H8" s="3"/>
      <c r="I8" s="3"/>
      <c r="J8" s="3"/>
      <c r="K8" s="3">
        <f t="shared" si="0"/>
        <v>341</v>
      </c>
      <c r="L8" s="320">
        <f t="shared" si="1"/>
        <v>0</v>
      </c>
      <c r="M8" s="363">
        <f>C8</f>
        <v>16.64</v>
      </c>
      <c r="N8" s="3"/>
      <c r="O8" s="368" t="s">
        <v>2470</v>
      </c>
      <c r="P8" s="90">
        <v>370</v>
      </c>
      <c r="Q8" s="369">
        <v>20.785837837837839</v>
      </c>
    </row>
    <row r="9" spans="1:17" x14ac:dyDescent="0.2">
      <c r="A9" s="3" t="s">
        <v>2465</v>
      </c>
      <c r="B9" s="3">
        <v>303</v>
      </c>
      <c r="C9" s="3">
        <v>19.13</v>
      </c>
      <c r="D9" s="362"/>
      <c r="E9" s="3"/>
      <c r="F9" s="3"/>
      <c r="G9" s="3"/>
      <c r="H9" s="3"/>
      <c r="I9" s="3"/>
      <c r="J9" s="3"/>
      <c r="K9" s="3">
        <f t="shared" si="0"/>
        <v>303</v>
      </c>
      <c r="L9" s="320">
        <f t="shared" si="1"/>
        <v>0</v>
      </c>
      <c r="M9" s="363">
        <f>C9</f>
        <v>19.13</v>
      </c>
      <c r="N9" s="3"/>
      <c r="O9" s="368" t="s">
        <v>2472</v>
      </c>
      <c r="P9" s="90">
        <v>341</v>
      </c>
      <c r="Q9" s="369">
        <v>16.64</v>
      </c>
    </row>
    <row r="10" spans="1:17" x14ac:dyDescent="0.2">
      <c r="A10" s="3" t="s">
        <v>2471</v>
      </c>
      <c r="B10" s="3">
        <v>291</v>
      </c>
      <c r="C10" s="3">
        <v>16.13</v>
      </c>
      <c r="D10" s="362"/>
      <c r="E10" s="3">
        <f>B10*C10</f>
        <v>4693.83</v>
      </c>
      <c r="F10" s="3"/>
      <c r="G10" s="3">
        <v>7</v>
      </c>
      <c r="H10" s="3">
        <v>218</v>
      </c>
      <c r="I10" s="3">
        <v>31.14</v>
      </c>
      <c r="J10" s="3"/>
      <c r="K10" s="3">
        <f t="shared" si="0"/>
        <v>298</v>
      </c>
      <c r="L10" s="320">
        <f t="shared" si="1"/>
        <v>4911.83</v>
      </c>
      <c r="M10" s="363">
        <f>L10/K10</f>
        <v>16.482651006711411</v>
      </c>
      <c r="N10" s="3"/>
      <c r="O10" s="368" t="s">
        <v>2465</v>
      </c>
      <c r="P10" s="90">
        <v>303</v>
      </c>
      <c r="Q10" s="369">
        <v>19.13</v>
      </c>
    </row>
    <row r="11" spans="1:17" x14ac:dyDescent="0.2">
      <c r="A11" s="3" t="s">
        <v>2462</v>
      </c>
      <c r="B11" s="3">
        <v>280</v>
      </c>
      <c r="C11" s="3">
        <v>18.3</v>
      </c>
      <c r="D11" s="362"/>
      <c r="E11" s="3"/>
      <c r="F11" s="3"/>
      <c r="G11" s="3"/>
      <c r="H11" s="3"/>
      <c r="I11" s="3"/>
      <c r="J11" s="3"/>
      <c r="K11" s="3">
        <f t="shared" si="0"/>
        <v>280</v>
      </c>
      <c r="L11" s="320">
        <f t="shared" si="1"/>
        <v>0</v>
      </c>
      <c r="M11" s="363">
        <f>C11</f>
        <v>18.3</v>
      </c>
      <c r="N11" s="3"/>
      <c r="O11" s="368" t="s">
        <v>2471</v>
      </c>
      <c r="P11" s="90">
        <v>298</v>
      </c>
      <c r="Q11" s="369">
        <v>16.482651006711411</v>
      </c>
    </row>
    <row r="12" spans="1:17" x14ac:dyDescent="0.2">
      <c r="A12" s="3" t="s">
        <v>2490</v>
      </c>
      <c r="B12" s="3">
        <v>267</v>
      </c>
      <c r="C12" s="3">
        <v>12.62</v>
      </c>
      <c r="D12" s="362"/>
      <c r="E12" s="3"/>
      <c r="F12" s="3"/>
      <c r="G12" s="3"/>
      <c r="H12" s="3"/>
      <c r="I12" s="3"/>
      <c r="J12" s="3"/>
      <c r="K12" s="3">
        <f t="shared" si="0"/>
        <v>267</v>
      </c>
      <c r="L12" s="320">
        <f t="shared" si="1"/>
        <v>0</v>
      </c>
      <c r="M12" s="363">
        <f>C12</f>
        <v>12.62</v>
      </c>
      <c r="N12" s="3"/>
      <c r="O12" s="368" t="s">
        <v>2462</v>
      </c>
      <c r="P12" s="90">
        <v>280</v>
      </c>
      <c r="Q12" s="369">
        <v>18.3</v>
      </c>
    </row>
    <row r="13" spans="1:17" x14ac:dyDescent="0.2">
      <c r="A13" s="3" t="s">
        <v>2458</v>
      </c>
      <c r="B13" s="3">
        <v>191</v>
      </c>
      <c r="C13" s="3">
        <v>19.09</v>
      </c>
      <c r="D13" s="8" t="s">
        <v>2123</v>
      </c>
      <c r="E13" s="3">
        <f>B13*C13</f>
        <v>3646.19</v>
      </c>
      <c r="F13" s="3"/>
      <c r="G13" s="3">
        <v>57</v>
      </c>
      <c r="H13" s="3">
        <v>1443</v>
      </c>
      <c r="I13" s="3">
        <v>25.32</v>
      </c>
      <c r="J13" s="3"/>
      <c r="K13" s="3">
        <f t="shared" si="0"/>
        <v>248</v>
      </c>
      <c r="L13" s="320">
        <f t="shared" si="1"/>
        <v>5089.1900000000005</v>
      </c>
      <c r="M13" s="363">
        <f>L13/K13</f>
        <v>20.520927419354841</v>
      </c>
      <c r="N13" s="3"/>
      <c r="O13" s="368" t="s">
        <v>2490</v>
      </c>
      <c r="P13" s="90">
        <v>267</v>
      </c>
      <c r="Q13" s="369">
        <v>12.62</v>
      </c>
    </row>
    <row r="14" spans="1:17" x14ac:dyDescent="0.2">
      <c r="A14" s="3" t="s">
        <v>2491</v>
      </c>
      <c r="B14" s="3">
        <v>236</v>
      </c>
      <c r="C14" s="3">
        <v>20.399999999999999</v>
      </c>
      <c r="D14" s="362"/>
      <c r="E14" s="3"/>
      <c r="F14" s="3"/>
      <c r="G14" s="3"/>
      <c r="H14" s="3"/>
      <c r="I14" s="3"/>
      <c r="J14" s="3"/>
      <c r="K14" s="3">
        <f t="shared" si="0"/>
        <v>236</v>
      </c>
      <c r="L14" s="320">
        <f t="shared" si="1"/>
        <v>0</v>
      </c>
      <c r="M14" s="363">
        <f>C14</f>
        <v>20.399999999999999</v>
      </c>
      <c r="N14" s="3"/>
      <c r="O14" s="368" t="s">
        <v>2458</v>
      </c>
      <c r="P14" s="90">
        <v>248</v>
      </c>
      <c r="Q14" s="369">
        <v>20.520927419354841</v>
      </c>
    </row>
    <row r="15" spans="1:17" x14ac:dyDescent="0.2">
      <c r="A15" s="3" t="s">
        <v>2503</v>
      </c>
      <c r="B15" s="3">
        <v>234</v>
      </c>
      <c r="C15" s="3">
        <v>18.84</v>
      </c>
      <c r="D15" s="362"/>
      <c r="E15" s="3">
        <f>B15*C15</f>
        <v>4408.5600000000004</v>
      </c>
      <c r="F15" s="3"/>
      <c r="G15" s="3">
        <v>1</v>
      </c>
      <c r="H15" s="3">
        <v>34</v>
      </c>
      <c r="I15" s="3">
        <v>34</v>
      </c>
      <c r="J15" s="8"/>
      <c r="K15" s="3">
        <f t="shared" si="0"/>
        <v>235</v>
      </c>
      <c r="L15" s="320">
        <f t="shared" si="1"/>
        <v>4442.5600000000004</v>
      </c>
      <c r="M15" s="363">
        <f>L15/K15</f>
        <v>18.904510638297875</v>
      </c>
      <c r="N15" s="3"/>
      <c r="O15" s="368" t="s">
        <v>2491</v>
      </c>
      <c r="P15" s="90">
        <v>236</v>
      </c>
      <c r="Q15" s="369">
        <v>20.399999999999999</v>
      </c>
    </row>
    <row r="16" spans="1:17" x14ac:dyDescent="0.2">
      <c r="A16" s="3" t="s">
        <v>2449</v>
      </c>
      <c r="B16" s="3">
        <v>225</v>
      </c>
      <c r="C16" s="3">
        <v>12.67</v>
      </c>
      <c r="D16" s="362"/>
      <c r="E16" s="3"/>
      <c r="F16" s="3"/>
      <c r="G16" s="3"/>
      <c r="H16" s="3"/>
      <c r="I16" s="8"/>
      <c r="J16" s="3"/>
      <c r="K16" s="3">
        <f t="shared" si="0"/>
        <v>225</v>
      </c>
      <c r="L16" s="320">
        <f t="shared" si="1"/>
        <v>0</v>
      </c>
      <c r="M16" s="363">
        <f>C16</f>
        <v>12.67</v>
      </c>
      <c r="N16" s="3"/>
      <c r="O16" s="368" t="s">
        <v>2503</v>
      </c>
      <c r="P16" s="90">
        <v>235</v>
      </c>
      <c r="Q16" s="369">
        <v>18.904510638297875</v>
      </c>
    </row>
    <row r="17" spans="1:17" x14ac:dyDescent="0.2">
      <c r="A17" s="8" t="s">
        <v>1560</v>
      </c>
      <c r="B17" s="3">
        <v>143</v>
      </c>
      <c r="C17" s="361">
        <v>15.902097902096999</v>
      </c>
      <c r="D17" s="8" t="s">
        <v>2090</v>
      </c>
      <c r="E17" s="3">
        <f>B17*C17</f>
        <v>2273.9999999998709</v>
      </c>
      <c r="F17" s="3"/>
      <c r="G17" s="3">
        <v>58</v>
      </c>
      <c r="H17" s="3">
        <v>813</v>
      </c>
      <c r="I17" s="321">
        <f>H17/G17</f>
        <v>14.017241379310345</v>
      </c>
      <c r="J17" s="3"/>
      <c r="K17" s="3">
        <f t="shared" si="0"/>
        <v>201</v>
      </c>
      <c r="L17" s="320">
        <f t="shared" si="1"/>
        <v>3086.9999999998709</v>
      </c>
      <c r="M17" s="363">
        <f>L17/K17</f>
        <v>15.358208955223239</v>
      </c>
      <c r="N17" s="3"/>
      <c r="O17" s="368" t="s">
        <v>2449</v>
      </c>
      <c r="P17" s="90">
        <v>225</v>
      </c>
      <c r="Q17" s="369">
        <v>12.67</v>
      </c>
    </row>
    <row r="18" spans="1:17" x14ac:dyDescent="0.2">
      <c r="A18" s="3" t="s">
        <v>2487</v>
      </c>
      <c r="B18" s="3">
        <v>200</v>
      </c>
      <c r="C18" s="3">
        <v>19.95</v>
      </c>
      <c r="D18" s="362"/>
      <c r="E18" s="3"/>
      <c r="F18" s="3"/>
      <c r="G18" s="3"/>
      <c r="H18" s="3"/>
      <c r="I18" s="8"/>
      <c r="J18" s="3"/>
      <c r="K18" s="3">
        <f t="shared" si="0"/>
        <v>200</v>
      </c>
      <c r="L18" s="320">
        <f t="shared" si="1"/>
        <v>0</v>
      </c>
      <c r="M18" s="363">
        <f>C18</f>
        <v>19.95</v>
      </c>
      <c r="N18" s="3"/>
      <c r="O18" s="370" t="s">
        <v>1560</v>
      </c>
      <c r="P18" s="90">
        <v>201</v>
      </c>
      <c r="Q18" s="369">
        <v>15.358208955223239</v>
      </c>
    </row>
    <row r="19" spans="1:17" x14ac:dyDescent="0.2">
      <c r="A19" s="3" t="s">
        <v>2504</v>
      </c>
      <c r="B19" s="3">
        <v>197</v>
      </c>
      <c r="C19" s="3">
        <v>15.4</v>
      </c>
      <c r="D19" s="362"/>
      <c r="E19" s="3"/>
      <c r="F19" s="3"/>
      <c r="G19" s="3"/>
      <c r="H19" s="3"/>
      <c r="I19" s="8"/>
      <c r="J19" s="3"/>
      <c r="K19" s="3">
        <f t="shared" si="0"/>
        <v>197</v>
      </c>
      <c r="L19" s="320">
        <f t="shared" si="1"/>
        <v>0</v>
      </c>
      <c r="M19" s="363">
        <f>C19</f>
        <v>15.4</v>
      </c>
      <c r="N19" s="3"/>
      <c r="O19" s="368" t="s">
        <v>2487</v>
      </c>
      <c r="P19" s="90">
        <v>200</v>
      </c>
      <c r="Q19" s="369">
        <v>19.95</v>
      </c>
    </row>
    <row r="20" spans="1:17" x14ac:dyDescent="0.2">
      <c r="A20" s="8" t="s">
        <v>1484</v>
      </c>
      <c r="B20" s="3">
        <v>197</v>
      </c>
      <c r="C20" s="3">
        <v>24.16</v>
      </c>
      <c r="D20" s="362" t="s">
        <v>2081</v>
      </c>
      <c r="E20" s="3">
        <f>B20*C20</f>
        <v>4759.5200000000004</v>
      </c>
      <c r="F20" s="3"/>
      <c r="G20" s="3"/>
      <c r="H20" s="3">
        <v>86</v>
      </c>
      <c r="I20" s="8"/>
      <c r="J20" s="3"/>
      <c r="K20" s="3">
        <f t="shared" si="0"/>
        <v>197</v>
      </c>
      <c r="L20" s="320">
        <f t="shared" si="1"/>
        <v>4845.5200000000004</v>
      </c>
      <c r="M20" s="363">
        <f>L20/K20</f>
        <v>24.596548223350258</v>
      </c>
      <c r="N20" s="3"/>
      <c r="O20" s="368" t="s">
        <v>2504</v>
      </c>
      <c r="P20" s="90">
        <v>197</v>
      </c>
      <c r="Q20" s="369">
        <v>15.4</v>
      </c>
    </row>
    <row r="21" spans="1:17" x14ac:dyDescent="0.2">
      <c r="A21" s="8" t="s">
        <v>1469</v>
      </c>
      <c r="B21" s="3">
        <v>197</v>
      </c>
      <c r="C21" s="3">
        <v>18.88</v>
      </c>
      <c r="D21" s="362" t="s">
        <v>2082</v>
      </c>
      <c r="E21" s="3"/>
      <c r="F21" s="3"/>
      <c r="G21" s="3"/>
      <c r="H21" s="3"/>
      <c r="I21" s="8"/>
      <c r="J21" s="3"/>
      <c r="K21" s="3">
        <f t="shared" si="0"/>
        <v>197</v>
      </c>
      <c r="L21" s="320">
        <f t="shared" si="1"/>
        <v>0</v>
      </c>
      <c r="M21" s="363">
        <f>C21</f>
        <v>18.88</v>
      </c>
      <c r="N21" s="3"/>
      <c r="O21" s="370" t="s">
        <v>1484</v>
      </c>
      <c r="P21" s="90">
        <v>197</v>
      </c>
      <c r="Q21" s="369">
        <v>24.596548223350258</v>
      </c>
    </row>
    <row r="22" spans="1:17" x14ac:dyDescent="0.2">
      <c r="A22" s="3" t="s">
        <v>2505</v>
      </c>
      <c r="B22" s="3">
        <v>194</v>
      </c>
      <c r="C22" s="3">
        <v>19.399999999999999</v>
      </c>
      <c r="D22" s="362"/>
      <c r="E22" s="3"/>
      <c r="F22" s="3"/>
      <c r="G22" s="3"/>
      <c r="H22" s="3"/>
      <c r="I22" s="8"/>
      <c r="J22" s="3"/>
      <c r="K22" s="3">
        <f t="shared" si="0"/>
        <v>194</v>
      </c>
      <c r="L22" s="320">
        <f t="shared" si="1"/>
        <v>0</v>
      </c>
      <c r="M22" s="363">
        <f>C22</f>
        <v>19.399999999999999</v>
      </c>
      <c r="N22" s="3"/>
      <c r="O22" s="370" t="s">
        <v>1469</v>
      </c>
      <c r="P22" s="90">
        <v>197</v>
      </c>
      <c r="Q22" s="369">
        <v>18.88</v>
      </c>
    </row>
    <row r="23" spans="1:17" x14ac:dyDescent="0.2">
      <c r="A23" s="3" t="s">
        <v>2511</v>
      </c>
      <c r="B23" s="3">
        <v>184</v>
      </c>
      <c r="C23" s="3">
        <v>12</v>
      </c>
      <c r="D23" s="362"/>
      <c r="E23" s="3"/>
      <c r="F23" s="3"/>
      <c r="G23" s="3"/>
      <c r="H23" s="3"/>
      <c r="I23" s="8"/>
      <c r="J23" s="3"/>
      <c r="K23" s="3">
        <f t="shared" si="0"/>
        <v>184</v>
      </c>
      <c r="L23" s="320">
        <f t="shared" si="1"/>
        <v>0</v>
      </c>
      <c r="M23" s="363">
        <f>C23</f>
        <v>12</v>
      </c>
      <c r="N23" s="3"/>
      <c r="O23" s="368" t="s">
        <v>2505</v>
      </c>
      <c r="P23" s="90">
        <v>194</v>
      </c>
      <c r="Q23" s="369">
        <v>19.399999999999999</v>
      </c>
    </row>
    <row r="24" spans="1:17" x14ac:dyDescent="0.2">
      <c r="A24" s="3" t="s">
        <v>2506</v>
      </c>
      <c r="B24" s="3">
        <v>141</v>
      </c>
      <c r="C24" s="3">
        <v>19.2</v>
      </c>
      <c r="D24" s="8" t="s">
        <v>2161</v>
      </c>
      <c r="E24" s="3">
        <f>B24*C24</f>
        <v>2707.2</v>
      </c>
      <c r="F24" s="3"/>
      <c r="G24" s="3">
        <v>43</v>
      </c>
      <c r="H24" s="3">
        <v>843</v>
      </c>
      <c r="I24" s="3">
        <v>19.600000000000001</v>
      </c>
      <c r="J24" s="3"/>
      <c r="K24" s="3">
        <f t="shared" si="0"/>
        <v>184</v>
      </c>
      <c r="L24" s="320">
        <f t="shared" si="1"/>
        <v>3550.2</v>
      </c>
      <c r="M24" s="363">
        <f>L24/K24</f>
        <v>19.294565217391302</v>
      </c>
      <c r="N24" s="3"/>
      <c r="O24" s="368" t="s">
        <v>2511</v>
      </c>
      <c r="P24" s="90">
        <v>184</v>
      </c>
      <c r="Q24" s="369">
        <v>12</v>
      </c>
    </row>
    <row r="25" spans="1:17" x14ac:dyDescent="0.2">
      <c r="A25" s="3" t="s">
        <v>2684</v>
      </c>
      <c r="B25" s="3">
        <v>119</v>
      </c>
      <c r="C25" s="3">
        <v>17.420000000000002</v>
      </c>
      <c r="D25" s="8" t="s">
        <v>2113</v>
      </c>
      <c r="E25" s="3">
        <f>B25*C25</f>
        <v>2072.98</v>
      </c>
      <c r="F25" s="3"/>
      <c r="G25" s="3">
        <v>61</v>
      </c>
      <c r="H25" s="3">
        <v>867</v>
      </c>
      <c r="I25" s="321">
        <v>14.213114754097999</v>
      </c>
      <c r="J25" s="3"/>
      <c r="K25" s="3">
        <f t="shared" si="0"/>
        <v>180</v>
      </c>
      <c r="L25" s="320">
        <f t="shared" si="1"/>
        <v>2939.98</v>
      </c>
      <c r="M25" s="363">
        <f>L25/K25</f>
        <v>16.333222222222222</v>
      </c>
      <c r="N25" s="3"/>
      <c r="O25" s="368" t="s">
        <v>2506</v>
      </c>
      <c r="P25" s="90">
        <v>184</v>
      </c>
      <c r="Q25" s="369">
        <v>19.294565217391302</v>
      </c>
    </row>
    <row r="26" spans="1:17" x14ac:dyDescent="0.2">
      <c r="A26" s="8" t="s">
        <v>1785</v>
      </c>
      <c r="B26" s="3">
        <v>116</v>
      </c>
      <c r="C26" s="361">
        <v>17.508620689655</v>
      </c>
      <c r="D26" s="8" t="s">
        <v>2092</v>
      </c>
      <c r="E26" s="3">
        <f>B26*C26</f>
        <v>2030.99999999998</v>
      </c>
      <c r="F26" s="3"/>
      <c r="G26" s="3">
        <v>60</v>
      </c>
      <c r="H26" s="3">
        <v>772</v>
      </c>
      <c r="I26" s="321">
        <f>H26/G26</f>
        <v>12.866666666666667</v>
      </c>
      <c r="J26" s="3"/>
      <c r="K26" s="3">
        <f t="shared" si="0"/>
        <v>176</v>
      </c>
      <c r="L26" s="320">
        <f t="shared" si="1"/>
        <v>2802.99999999998</v>
      </c>
      <c r="M26" s="363">
        <f>L26/K26</f>
        <v>15.92613636363625</v>
      </c>
      <c r="N26" s="8"/>
      <c r="O26" s="368" t="s">
        <v>2684</v>
      </c>
      <c r="P26" s="90">
        <v>180</v>
      </c>
      <c r="Q26" s="369">
        <v>16.333222222222222</v>
      </c>
    </row>
    <row r="27" spans="1:17" x14ac:dyDescent="0.2">
      <c r="A27" s="8" t="s">
        <v>1468</v>
      </c>
      <c r="B27" s="3">
        <v>168</v>
      </c>
      <c r="C27" s="3">
        <v>20.04</v>
      </c>
      <c r="D27" s="362" t="s">
        <v>2086</v>
      </c>
      <c r="E27" s="3">
        <f>B27*C27</f>
        <v>3366.72</v>
      </c>
      <c r="F27" s="3"/>
      <c r="G27" s="3">
        <v>5</v>
      </c>
      <c r="H27" s="3">
        <v>264</v>
      </c>
      <c r="I27" s="3">
        <f>H27/G27</f>
        <v>52.8</v>
      </c>
      <c r="J27" s="3"/>
      <c r="K27" s="3">
        <f t="shared" si="0"/>
        <v>173</v>
      </c>
      <c r="L27" s="320">
        <f t="shared" si="1"/>
        <v>3630.72</v>
      </c>
      <c r="M27" s="363">
        <f>L27/K27</f>
        <v>20.986820809248552</v>
      </c>
      <c r="N27" s="3"/>
      <c r="O27" s="370" t="s">
        <v>1785</v>
      </c>
      <c r="P27" s="90">
        <v>176</v>
      </c>
      <c r="Q27" s="369">
        <v>15.92613636363625</v>
      </c>
    </row>
    <row r="28" spans="1:17" x14ac:dyDescent="0.2">
      <c r="A28" s="8" t="s">
        <v>1488</v>
      </c>
      <c r="B28" s="3">
        <v>170</v>
      </c>
      <c r="C28" s="3">
        <v>19.989999999999998</v>
      </c>
      <c r="D28" s="362" t="s">
        <v>2083</v>
      </c>
      <c r="E28" s="3"/>
      <c r="F28" s="3"/>
      <c r="G28" s="3"/>
      <c r="H28" s="3"/>
      <c r="I28" s="8"/>
      <c r="J28" s="3"/>
      <c r="K28" s="3">
        <f t="shared" si="0"/>
        <v>170</v>
      </c>
      <c r="L28" s="320">
        <f t="shared" si="1"/>
        <v>0</v>
      </c>
      <c r="M28" s="363">
        <f>C28</f>
        <v>19.989999999999998</v>
      </c>
      <c r="N28" s="3"/>
      <c r="O28" s="370" t="s">
        <v>1468</v>
      </c>
      <c r="P28" s="90">
        <v>173</v>
      </c>
      <c r="Q28" s="369">
        <v>20.986820809248552</v>
      </c>
    </row>
    <row r="29" spans="1:17" x14ac:dyDescent="0.2">
      <c r="A29" s="8" t="s">
        <v>1639</v>
      </c>
      <c r="B29" s="3">
        <v>81</v>
      </c>
      <c r="C29" s="3">
        <v>17.72</v>
      </c>
      <c r="D29" s="8" t="s">
        <v>2119</v>
      </c>
      <c r="E29" s="3">
        <f>B29*C29</f>
        <v>1435.32</v>
      </c>
      <c r="F29" s="3"/>
      <c r="G29" s="3">
        <v>88</v>
      </c>
      <c r="H29" s="3">
        <v>1239</v>
      </c>
      <c r="I29" s="321"/>
      <c r="J29" s="3"/>
      <c r="K29" s="3">
        <f t="shared" si="0"/>
        <v>169</v>
      </c>
      <c r="L29" s="364">
        <f t="shared" si="1"/>
        <v>2674.3199999999997</v>
      </c>
      <c r="M29" s="363">
        <f>L29/K29</f>
        <v>15.82437869822485</v>
      </c>
      <c r="N29" s="8"/>
      <c r="O29" s="370" t="s">
        <v>1488</v>
      </c>
      <c r="P29" s="90">
        <v>170</v>
      </c>
      <c r="Q29" s="369">
        <v>19.989999999999998</v>
      </c>
    </row>
    <row r="30" spans="1:17" x14ac:dyDescent="0.2">
      <c r="A30" s="3" t="s">
        <v>2681</v>
      </c>
      <c r="B30" s="3">
        <v>168</v>
      </c>
      <c r="C30" s="3">
        <v>20.8</v>
      </c>
      <c r="D30" s="362"/>
      <c r="E30" s="3"/>
      <c r="F30" s="3"/>
      <c r="G30" s="3"/>
      <c r="H30" s="3"/>
      <c r="I30" s="8"/>
      <c r="J30" s="3"/>
      <c r="K30" s="3">
        <f t="shared" si="0"/>
        <v>168</v>
      </c>
      <c r="L30" s="320">
        <f t="shared" si="1"/>
        <v>0</v>
      </c>
      <c r="M30" s="363">
        <f>C30</f>
        <v>20.8</v>
      </c>
      <c r="N30" s="3"/>
      <c r="O30" s="370" t="s">
        <v>1639</v>
      </c>
      <c r="P30" s="371">
        <v>169</v>
      </c>
      <c r="Q30" s="369">
        <v>15.82437869822485</v>
      </c>
    </row>
    <row r="31" spans="1:17" x14ac:dyDescent="0.2">
      <c r="A31" s="3" t="s">
        <v>2682</v>
      </c>
      <c r="B31" s="3">
        <v>166</v>
      </c>
      <c r="C31" s="3">
        <v>21.7</v>
      </c>
      <c r="D31" s="362"/>
      <c r="E31" s="3"/>
      <c r="F31" s="3"/>
      <c r="G31" s="3"/>
      <c r="H31" s="3"/>
      <c r="I31" s="8"/>
      <c r="J31" s="3"/>
      <c r="K31" s="3">
        <f t="shared" si="0"/>
        <v>166</v>
      </c>
      <c r="L31" s="320">
        <f t="shared" si="1"/>
        <v>0</v>
      </c>
      <c r="M31" s="363">
        <f>C31</f>
        <v>21.7</v>
      </c>
      <c r="N31" s="3"/>
      <c r="O31" s="368" t="s">
        <v>2681</v>
      </c>
      <c r="P31" s="90">
        <v>168</v>
      </c>
      <c r="Q31" s="369">
        <v>20.8</v>
      </c>
    </row>
    <row r="32" spans="1:17" x14ac:dyDescent="0.2">
      <c r="A32" s="8" t="s">
        <v>1480</v>
      </c>
      <c r="B32" s="3">
        <v>161</v>
      </c>
      <c r="C32" s="361">
        <v>21.409937888198002</v>
      </c>
      <c r="D32" s="8" t="s">
        <v>2084</v>
      </c>
      <c r="E32" s="3"/>
      <c r="F32" s="3"/>
      <c r="G32" s="3"/>
      <c r="H32" s="3"/>
      <c r="I32" s="365"/>
      <c r="J32" s="3"/>
      <c r="K32" s="3">
        <f t="shared" si="0"/>
        <v>161</v>
      </c>
      <c r="L32" s="361">
        <f t="shared" si="1"/>
        <v>0</v>
      </c>
      <c r="M32" s="363">
        <f>C32</f>
        <v>21.409937888198002</v>
      </c>
      <c r="N32" s="3"/>
      <c r="O32" s="368" t="s">
        <v>3019</v>
      </c>
      <c r="P32" s="90">
        <v>166</v>
      </c>
      <c r="Q32" s="369">
        <v>21.7</v>
      </c>
    </row>
    <row r="33" spans="1:17" x14ac:dyDescent="0.2">
      <c r="A33" s="8" t="s">
        <v>1482</v>
      </c>
      <c r="B33" s="3">
        <v>149</v>
      </c>
      <c r="C33" s="361">
        <v>22.765100671140001</v>
      </c>
      <c r="D33" s="8" t="s">
        <v>2087</v>
      </c>
      <c r="E33" s="3">
        <f>B33*C33</f>
        <v>3391.9999999998599</v>
      </c>
      <c r="F33" s="3"/>
      <c r="G33" s="3">
        <v>10</v>
      </c>
      <c r="H33" s="3">
        <v>314</v>
      </c>
      <c r="I33" s="321">
        <f>H33/G33</f>
        <v>31.4</v>
      </c>
      <c r="J33" s="3"/>
      <c r="K33" s="3">
        <f t="shared" si="0"/>
        <v>159</v>
      </c>
      <c r="L33" s="320">
        <f t="shared" si="1"/>
        <v>3705.9999999998599</v>
      </c>
      <c r="M33" s="363">
        <f>L33/K33</f>
        <v>23.308176100628049</v>
      </c>
      <c r="N33" s="3"/>
      <c r="O33" s="370" t="s">
        <v>1480</v>
      </c>
      <c r="P33" s="90">
        <v>161</v>
      </c>
      <c r="Q33" s="369">
        <v>21.409937888198002</v>
      </c>
    </row>
    <row r="34" spans="1:17" x14ac:dyDescent="0.2">
      <c r="A34" s="8" t="s">
        <v>1473</v>
      </c>
      <c r="B34" s="3">
        <v>150</v>
      </c>
      <c r="C34" s="361">
        <v>14.373333333332999</v>
      </c>
      <c r="D34" s="8" t="s">
        <v>2088</v>
      </c>
      <c r="E34" s="3"/>
      <c r="F34" s="3"/>
      <c r="G34" s="3"/>
      <c r="H34" s="3"/>
      <c r="I34" s="365"/>
      <c r="J34" s="3"/>
      <c r="K34" s="3">
        <f t="shared" si="0"/>
        <v>150</v>
      </c>
      <c r="L34" s="361">
        <f t="shared" si="1"/>
        <v>0</v>
      </c>
      <c r="M34" s="363">
        <f t="shared" ref="M34:M43" si="2">C34</f>
        <v>14.373333333332999</v>
      </c>
      <c r="N34" s="3"/>
      <c r="O34" s="370" t="s">
        <v>1482</v>
      </c>
      <c r="P34" s="90">
        <v>159</v>
      </c>
      <c r="Q34" s="369">
        <v>23.308176100628049</v>
      </c>
    </row>
    <row r="35" spans="1:17" x14ac:dyDescent="0.2">
      <c r="A35" s="8" t="s">
        <v>1513</v>
      </c>
      <c r="B35" s="3">
        <v>136</v>
      </c>
      <c r="C35" s="361">
        <v>22.889705882352001</v>
      </c>
      <c r="D35" s="8" t="s">
        <v>2089</v>
      </c>
      <c r="E35" s="3"/>
      <c r="F35" s="3"/>
      <c r="G35" s="3"/>
      <c r="H35" s="3"/>
      <c r="I35" s="365"/>
      <c r="J35" s="3"/>
      <c r="K35" s="3">
        <f t="shared" si="0"/>
        <v>136</v>
      </c>
      <c r="L35" s="320">
        <f t="shared" si="1"/>
        <v>0</v>
      </c>
      <c r="M35" s="363">
        <f t="shared" si="2"/>
        <v>22.889705882352001</v>
      </c>
      <c r="N35" s="3"/>
      <c r="O35" s="370" t="s">
        <v>1473</v>
      </c>
      <c r="P35" s="90">
        <v>150</v>
      </c>
      <c r="Q35" s="369">
        <v>14.373333333332999</v>
      </c>
    </row>
    <row r="36" spans="1:17" x14ac:dyDescent="0.2">
      <c r="A36" s="8" t="s">
        <v>1483</v>
      </c>
      <c r="B36" s="3">
        <v>134</v>
      </c>
      <c r="C36" s="361">
        <v>16.492537313431999</v>
      </c>
      <c r="D36" s="8" t="s">
        <v>2091</v>
      </c>
      <c r="E36" s="3"/>
      <c r="F36" s="3"/>
      <c r="G36" s="3"/>
      <c r="H36" s="3"/>
      <c r="I36" s="365"/>
      <c r="J36" s="3"/>
      <c r="K36" s="3">
        <f t="shared" si="0"/>
        <v>134</v>
      </c>
      <c r="L36" s="320">
        <f t="shared" si="1"/>
        <v>0</v>
      </c>
      <c r="M36" s="363">
        <f t="shared" si="2"/>
        <v>16.492537313431999</v>
      </c>
      <c r="N36" s="3"/>
      <c r="O36" s="370" t="s">
        <v>1513</v>
      </c>
      <c r="P36" s="90">
        <v>136</v>
      </c>
      <c r="Q36" s="369">
        <v>22.889705882352001</v>
      </c>
    </row>
    <row r="37" spans="1:17" x14ac:dyDescent="0.2">
      <c r="A37" s="3" t="s">
        <v>2512</v>
      </c>
      <c r="B37" s="3">
        <v>127</v>
      </c>
      <c r="C37" s="3">
        <v>21.1</v>
      </c>
      <c r="D37" s="362"/>
      <c r="E37" s="3"/>
      <c r="F37" s="3"/>
      <c r="G37" s="3"/>
      <c r="H37" s="3"/>
      <c r="I37" s="365"/>
      <c r="J37" s="3"/>
      <c r="K37" s="3">
        <f t="shared" si="0"/>
        <v>127</v>
      </c>
      <c r="L37" s="320">
        <f t="shared" si="1"/>
        <v>0</v>
      </c>
      <c r="M37" s="363">
        <f t="shared" si="2"/>
        <v>21.1</v>
      </c>
      <c r="N37" s="3"/>
      <c r="O37" s="370" t="s">
        <v>1483</v>
      </c>
      <c r="P37" s="90">
        <v>134</v>
      </c>
      <c r="Q37" s="369">
        <v>16.492537313431999</v>
      </c>
    </row>
    <row r="38" spans="1:17" x14ac:dyDescent="0.2">
      <c r="A38" s="3" t="s">
        <v>2466</v>
      </c>
      <c r="B38" s="3">
        <v>126</v>
      </c>
      <c r="C38" s="3">
        <v>21.6</v>
      </c>
      <c r="D38" s="362"/>
      <c r="E38" s="3"/>
      <c r="F38" s="3"/>
      <c r="G38" s="3"/>
      <c r="H38" s="3"/>
      <c r="I38" s="365"/>
      <c r="J38" s="3"/>
      <c r="K38" s="3">
        <f t="shared" si="0"/>
        <v>126</v>
      </c>
      <c r="L38" s="320">
        <f t="shared" si="1"/>
        <v>0</v>
      </c>
      <c r="M38" s="363">
        <f t="shared" si="2"/>
        <v>21.6</v>
      </c>
      <c r="N38" s="8"/>
      <c r="O38" s="368" t="s">
        <v>2512</v>
      </c>
      <c r="P38" s="90">
        <v>127</v>
      </c>
      <c r="Q38" s="369">
        <v>21.1</v>
      </c>
    </row>
    <row r="39" spans="1:17" x14ac:dyDescent="0.2">
      <c r="A39" s="3" t="s">
        <v>2478</v>
      </c>
      <c r="B39" s="3">
        <v>121</v>
      </c>
      <c r="C39" s="3">
        <v>24</v>
      </c>
      <c r="D39" s="362"/>
      <c r="E39" s="3"/>
      <c r="F39" s="3"/>
      <c r="G39" s="3"/>
      <c r="H39" s="3"/>
      <c r="I39" s="365"/>
      <c r="J39" s="3"/>
      <c r="K39" s="3">
        <f t="shared" si="0"/>
        <v>121</v>
      </c>
      <c r="L39" s="320">
        <f t="shared" si="1"/>
        <v>0</v>
      </c>
      <c r="M39" s="363">
        <f t="shared" si="2"/>
        <v>24</v>
      </c>
      <c r="N39" s="8"/>
      <c r="O39" s="368" t="s">
        <v>2466</v>
      </c>
      <c r="P39" s="90">
        <v>126</v>
      </c>
      <c r="Q39" s="369">
        <v>21.6</v>
      </c>
    </row>
    <row r="40" spans="1:17" x14ac:dyDescent="0.2">
      <c r="A40" s="3" t="s">
        <v>2683</v>
      </c>
      <c r="B40" s="3">
        <v>119</v>
      </c>
      <c r="C40" s="3">
        <v>15.3</v>
      </c>
      <c r="D40" s="362"/>
      <c r="E40" s="3"/>
      <c r="F40" s="3"/>
      <c r="G40" s="3"/>
      <c r="H40" s="3"/>
      <c r="I40" s="365"/>
      <c r="J40" s="3"/>
      <c r="K40" s="3">
        <f t="shared" si="0"/>
        <v>119</v>
      </c>
      <c r="L40" s="320">
        <f t="shared" si="1"/>
        <v>0</v>
      </c>
      <c r="M40" s="363">
        <f t="shared" si="2"/>
        <v>15.3</v>
      </c>
      <c r="N40" s="8"/>
      <c r="O40" s="368" t="s">
        <v>2478</v>
      </c>
      <c r="P40" s="90">
        <v>121</v>
      </c>
      <c r="Q40" s="369">
        <v>24</v>
      </c>
    </row>
    <row r="41" spans="1:17" x14ac:dyDescent="0.2">
      <c r="A41" s="3" t="s">
        <v>2514</v>
      </c>
      <c r="B41" s="3">
        <v>118</v>
      </c>
      <c r="C41" s="3">
        <v>22.5</v>
      </c>
      <c r="D41" s="362"/>
      <c r="E41" s="3"/>
      <c r="F41" s="3"/>
      <c r="G41" s="3"/>
      <c r="H41" s="3"/>
      <c r="I41" s="365"/>
      <c r="J41" s="3"/>
      <c r="K41" s="3">
        <f t="shared" si="0"/>
        <v>118</v>
      </c>
      <c r="L41" s="320">
        <f t="shared" si="1"/>
        <v>0</v>
      </c>
      <c r="M41" s="363">
        <f t="shared" si="2"/>
        <v>22.5</v>
      </c>
      <c r="N41" s="8"/>
      <c r="O41" s="368" t="s">
        <v>2683</v>
      </c>
      <c r="P41" s="90">
        <v>119</v>
      </c>
      <c r="Q41" s="369">
        <v>15.3</v>
      </c>
    </row>
    <row r="42" spans="1:17" x14ac:dyDescent="0.2">
      <c r="A42" s="3" t="s">
        <v>2483</v>
      </c>
      <c r="B42" s="3">
        <v>117</v>
      </c>
      <c r="C42" s="3">
        <v>14.2</v>
      </c>
      <c r="D42" s="362"/>
      <c r="E42" s="3"/>
      <c r="F42" s="3"/>
      <c r="G42" s="3"/>
      <c r="H42" s="3"/>
      <c r="I42" s="365"/>
      <c r="J42" s="3"/>
      <c r="K42" s="3">
        <f t="shared" si="0"/>
        <v>117</v>
      </c>
      <c r="L42" s="320">
        <f t="shared" si="1"/>
        <v>0</v>
      </c>
      <c r="M42" s="363">
        <f t="shared" si="2"/>
        <v>14.2</v>
      </c>
      <c r="N42" s="8"/>
      <c r="O42" s="368" t="s">
        <v>2514</v>
      </c>
      <c r="P42" s="90">
        <v>118</v>
      </c>
      <c r="Q42" s="369">
        <v>22.5</v>
      </c>
    </row>
    <row r="43" spans="1:17" x14ac:dyDescent="0.2">
      <c r="A43" s="8" t="s">
        <v>1470</v>
      </c>
      <c r="B43" s="3">
        <v>111</v>
      </c>
      <c r="C43" s="361">
        <v>20.774774774773999</v>
      </c>
      <c r="D43" s="8" t="s">
        <v>2093</v>
      </c>
      <c r="E43" s="3"/>
      <c r="F43" s="3"/>
      <c r="G43" s="3"/>
      <c r="H43" s="3"/>
      <c r="I43" s="365"/>
      <c r="J43" s="3"/>
      <c r="K43" s="3">
        <f t="shared" si="0"/>
        <v>111</v>
      </c>
      <c r="L43" s="320">
        <f t="shared" si="1"/>
        <v>0</v>
      </c>
      <c r="M43" s="363">
        <f t="shared" si="2"/>
        <v>20.774774774773999</v>
      </c>
      <c r="N43" s="8"/>
      <c r="O43" s="368" t="s">
        <v>2483</v>
      </c>
      <c r="P43" s="90">
        <v>117</v>
      </c>
      <c r="Q43" s="369">
        <v>14.2</v>
      </c>
    </row>
    <row r="44" spans="1:17" ht="13.5" thickBot="1" x14ac:dyDescent="0.25">
      <c r="I44" s="93"/>
      <c r="O44" s="372" t="s">
        <v>1470</v>
      </c>
      <c r="P44" s="188">
        <v>111</v>
      </c>
      <c r="Q44" s="373">
        <v>20.774774774773999</v>
      </c>
    </row>
    <row r="45" spans="1:17" x14ac:dyDescent="0.2">
      <c r="A45" s="1" t="s">
        <v>1876</v>
      </c>
      <c r="E45" s="284">
        <f>B45*C45</f>
        <v>0</v>
      </c>
      <c r="G45" s="1">
        <v>14</v>
      </c>
      <c r="H45" s="1">
        <v>119</v>
      </c>
      <c r="I45" s="93">
        <f>H45/G45</f>
        <v>8.5</v>
      </c>
    </row>
    <row r="46" spans="1:17" x14ac:dyDescent="0.2">
      <c r="A46" s="1" t="s">
        <v>3016</v>
      </c>
      <c r="E46" s="284">
        <f t="shared" ref="E46:E54" si="3">B46*C46</f>
        <v>0</v>
      </c>
      <c r="H46" s="1">
        <v>27</v>
      </c>
      <c r="I46" s="93"/>
    </row>
    <row r="47" spans="1:17" x14ac:dyDescent="0.2">
      <c r="A47" s="1" t="s">
        <v>1624</v>
      </c>
      <c r="E47" s="284">
        <f t="shared" si="3"/>
        <v>0</v>
      </c>
      <c r="H47" s="1">
        <v>17</v>
      </c>
      <c r="I47" s="93"/>
    </row>
    <row r="48" spans="1:17" x14ac:dyDescent="0.2">
      <c r="A48" s="1" t="s">
        <v>646</v>
      </c>
      <c r="E48" s="284">
        <f t="shared" si="3"/>
        <v>0</v>
      </c>
      <c r="G48" s="1">
        <v>15</v>
      </c>
      <c r="H48" s="1">
        <v>404</v>
      </c>
      <c r="I48" s="93">
        <f>H48/G48</f>
        <v>26.933333333333334</v>
      </c>
    </row>
    <row r="49" spans="1:17" x14ac:dyDescent="0.2">
      <c r="A49" s="1" t="s">
        <v>1787</v>
      </c>
      <c r="E49" s="284">
        <f t="shared" si="3"/>
        <v>0</v>
      </c>
      <c r="G49" s="1">
        <v>3</v>
      </c>
      <c r="H49" s="1">
        <v>129</v>
      </c>
      <c r="I49" s="93">
        <f>H49/G49</f>
        <v>43</v>
      </c>
    </row>
    <row r="50" spans="1:17" s="284" customFormat="1" x14ac:dyDescent="0.2">
      <c r="A50" s="284" t="s">
        <v>1518</v>
      </c>
      <c r="E50" s="284">
        <f t="shared" si="3"/>
        <v>0</v>
      </c>
      <c r="H50" s="284">
        <v>151</v>
      </c>
      <c r="I50" s="93"/>
      <c r="O50" s="1"/>
      <c r="P50" s="67"/>
      <c r="Q50" s="1"/>
    </row>
    <row r="51" spans="1:17" s="284" customFormat="1" x14ac:dyDescent="0.2">
      <c r="A51" s="284" t="s">
        <v>3017</v>
      </c>
      <c r="E51" s="284">
        <f t="shared" si="3"/>
        <v>0</v>
      </c>
      <c r="G51" s="284">
        <v>10</v>
      </c>
      <c r="H51" s="284">
        <v>436</v>
      </c>
      <c r="I51" s="93">
        <f>H51/G51</f>
        <v>43.6</v>
      </c>
      <c r="P51" s="67"/>
    </row>
    <row r="52" spans="1:17" s="284" customFormat="1" x14ac:dyDescent="0.2">
      <c r="A52" s="284" t="s">
        <v>1685</v>
      </c>
      <c r="E52" s="284">
        <f t="shared" si="3"/>
        <v>0</v>
      </c>
      <c r="I52" s="93"/>
      <c r="P52" s="67"/>
    </row>
    <row r="53" spans="1:17" s="284" customFormat="1" x14ac:dyDescent="0.2">
      <c r="A53" s="284" t="s">
        <v>1486</v>
      </c>
      <c r="E53" s="284">
        <f t="shared" si="3"/>
        <v>0</v>
      </c>
      <c r="G53" s="284">
        <v>3</v>
      </c>
      <c r="H53" s="284">
        <v>173</v>
      </c>
      <c r="I53" s="93">
        <f>H53/G53</f>
        <v>57.666666666666664</v>
      </c>
      <c r="P53" s="67"/>
    </row>
    <row r="54" spans="1:17" x14ac:dyDescent="0.2">
      <c r="A54" s="1" t="s">
        <v>1780</v>
      </c>
      <c r="E54" s="284">
        <f t="shared" si="3"/>
        <v>0</v>
      </c>
      <c r="G54" s="1">
        <v>28</v>
      </c>
      <c r="H54" s="1">
        <v>573</v>
      </c>
      <c r="I54" s="93">
        <f>H54/G54</f>
        <v>20.464285714285715</v>
      </c>
      <c r="O54" s="284"/>
      <c r="Q54" s="284"/>
    </row>
    <row r="55" spans="1:17" s="284" customFormat="1" x14ac:dyDescent="0.2">
      <c r="O55" s="1"/>
      <c r="P55" s="67"/>
      <c r="Q55" s="1"/>
    </row>
    <row r="56" spans="1:17" s="284" customFormat="1" x14ac:dyDescent="0.2">
      <c r="P56" s="67"/>
    </row>
    <row r="57" spans="1:17" x14ac:dyDescent="0.2">
      <c r="A57" s="655" t="s">
        <v>3427</v>
      </c>
      <c r="B57" s="656"/>
      <c r="O57" s="284"/>
      <c r="Q57" s="284"/>
    </row>
    <row r="58" spans="1:17" x14ac:dyDescent="0.2">
      <c r="A58" s="51" t="s">
        <v>2688</v>
      </c>
      <c r="B58" s="51" t="s">
        <v>2761</v>
      </c>
      <c r="C58" s="42" t="s">
        <v>2795</v>
      </c>
      <c r="D58" s="42" t="s">
        <v>1</v>
      </c>
      <c r="E58" s="136" t="s">
        <v>2568</v>
      </c>
    </row>
    <row r="59" spans="1:17" x14ac:dyDescent="0.2">
      <c r="A59" s="42" t="s">
        <v>2476</v>
      </c>
      <c r="B59" s="407" t="s">
        <v>2771</v>
      </c>
      <c r="C59" s="42"/>
      <c r="D59" s="42"/>
      <c r="E59" s="136"/>
    </row>
    <row r="60" spans="1:17" x14ac:dyDescent="0.2">
      <c r="A60" s="56" t="s">
        <v>1473</v>
      </c>
      <c r="B60" s="56" t="s">
        <v>2088</v>
      </c>
      <c r="C60" s="56" t="s">
        <v>1353</v>
      </c>
      <c r="D60" s="56" t="s">
        <v>60</v>
      </c>
      <c r="E60" s="331" t="s">
        <v>2572</v>
      </c>
    </row>
    <row r="61" spans="1:17" x14ac:dyDescent="0.2">
      <c r="A61" s="42" t="s">
        <v>2472</v>
      </c>
      <c r="B61" s="408" t="s">
        <v>2766</v>
      </c>
      <c r="C61" s="42"/>
      <c r="D61" s="42"/>
      <c r="E61" s="136" t="s">
        <v>2575</v>
      </c>
    </row>
    <row r="62" spans="1:17" x14ac:dyDescent="0.2">
      <c r="A62" s="42" t="s">
        <v>2776</v>
      </c>
      <c r="B62" s="407" t="s">
        <v>2778</v>
      </c>
      <c r="C62" s="42"/>
      <c r="D62" s="42"/>
      <c r="E62" s="136"/>
    </row>
    <row r="63" spans="1:17" x14ac:dyDescent="0.2">
      <c r="A63" s="42" t="s">
        <v>2776</v>
      </c>
      <c r="B63" s="407" t="s">
        <v>2777</v>
      </c>
      <c r="C63" s="42"/>
      <c r="D63" s="42"/>
      <c r="E63" s="136"/>
    </row>
    <row r="64" spans="1:17" x14ac:dyDescent="0.2">
      <c r="A64" s="42" t="s">
        <v>2445</v>
      </c>
      <c r="B64" s="408" t="s">
        <v>2762</v>
      </c>
      <c r="C64" s="42"/>
      <c r="D64" s="42"/>
      <c r="E64" s="136"/>
    </row>
    <row r="65" spans="1:5" x14ac:dyDescent="0.2">
      <c r="A65" s="42" t="s">
        <v>2462</v>
      </c>
      <c r="B65" s="408" t="s">
        <v>2773</v>
      </c>
      <c r="C65" s="42"/>
      <c r="D65" s="42"/>
      <c r="E65" s="136"/>
    </row>
    <row r="66" spans="1:5" x14ac:dyDescent="0.2">
      <c r="A66" s="42" t="s">
        <v>2511</v>
      </c>
      <c r="B66" s="408" t="s">
        <v>2773</v>
      </c>
      <c r="C66" s="42"/>
      <c r="D66" s="42"/>
      <c r="E66" s="136"/>
    </row>
    <row r="67" spans="1:5" x14ac:dyDescent="0.2">
      <c r="A67" s="42" t="s">
        <v>2445</v>
      </c>
      <c r="B67" s="407" t="s">
        <v>2769</v>
      </c>
      <c r="C67" s="42"/>
      <c r="D67" s="42"/>
      <c r="E67" s="136"/>
    </row>
    <row r="68" spans="1:5" x14ac:dyDescent="0.2">
      <c r="A68" s="56" t="s">
        <v>2574</v>
      </c>
      <c r="B68" s="408" t="s">
        <v>2102</v>
      </c>
      <c r="C68" s="56" t="s">
        <v>1353</v>
      </c>
      <c r="D68" s="56" t="s">
        <v>31</v>
      </c>
      <c r="E68" s="331" t="s">
        <v>2575</v>
      </c>
    </row>
    <row r="69" spans="1:5" x14ac:dyDescent="0.2">
      <c r="A69" s="42" t="s">
        <v>2465</v>
      </c>
      <c r="B69" s="408" t="s">
        <v>2764</v>
      </c>
      <c r="C69" s="42"/>
      <c r="D69" s="42"/>
      <c r="E69" s="136"/>
    </row>
    <row r="70" spans="1:5" x14ac:dyDescent="0.2">
      <c r="A70" s="56" t="s">
        <v>2577</v>
      </c>
      <c r="B70" s="408" t="s">
        <v>2110</v>
      </c>
      <c r="C70" s="56" t="s">
        <v>81</v>
      </c>
      <c r="D70" s="56" t="s">
        <v>40</v>
      </c>
      <c r="E70" s="136">
        <v>6</v>
      </c>
    </row>
    <row r="71" spans="1:5" x14ac:dyDescent="0.2">
      <c r="A71" s="42" t="s">
        <v>1893</v>
      </c>
      <c r="B71" s="408" t="s">
        <v>2767</v>
      </c>
      <c r="C71" s="42"/>
      <c r="D71" s="42"/>
      <c r="E71" s="136"/>
    </row>
    <row r="72" spans="1:5" x14ac:dyDescent="0.2">
      <c r="A72" s="42" t="s">
        <v>2445</v>
      </c>
      <c r="B72" s="407" t="s">
        <v>2772</v>
      </c>
      <c r="C72" s="42"/>
      <c r="D72" s="42"/>
      <c r="E72" s="136"/>
    </row>
    <row r="73" spans="1:5" x14ac:dyDescent="0.2">
      <c r="A73" s="42" t="s">
        <v>2779</v>
      </c>
      <c r="B73" s="407" t="s">
        <v>2772</v>
      </c>
      <c r="C73" s="42"/>
      <c r="D73" s="42"/>
      <c r="E73" s="136"/>
    </row>
    <row r="74" spans="1:5" x14ac:dyDescent="0.2">
      <c r="A74" s="56" t="s">
        <v>2578</v>
      </c>
      <c r="B74" s="408" t="s">
        <v>2131</v>
      </c>
      <c r="C74" s="56" t="s">
        <v>1344</v>
      </c>
      <c r="D74" s="56" t="s">
        <v>60</v>
      </c>
      <c r="E74" s="136">
        <v>8</v>
      </c>
    </row>
    <row r="75" spans="1:5" x14ac:dyDescent="0.2">
      <c r="A75" s="56" t="s">
        <v>1469</v>
      </c>
      <c r="B75" s="408" t="s">
        <v>2082</v>
      </c>
      <c r="C75" s="56" t="s">
        <v>1349</v>
      </c>
      <c r="D75" s="56" t="s">
        <v>36</v>
      </c>
      <c r="E75" s="136">
        <v>12</v>
      </c>
    </row>
    <row r="76" spans="1:5" x14ac:dyDescent="0.2">
      <c r="A76" s="42" t="s">
        <v>2780</v>
      </c>
      <c r="B76" s="407" t="s">
        <v>2781</v>
      </c>
      <c r="C76" s="42"/>
      <c r="D76" s="42"/>
      <c r="E76" s="136"/>
    </row>
    <row r="77" spans="1:5" x14ac:dyDescent="0.2">
      <c r="A77" s="42" t="s">
        <v>2462</v>
      </c>
      <c r="B77" s="408" t="s">
        <v>2774</v>
      </c>
      <c r="C77" s="42"/>
      <c r="D77" s="42"/>
      <c r="E77" s="136"/>
    </row>
    <row r="78" spans="1:5" x14ac:dyDescent="0.2">
      <c r="A78" s="42" t="s">
        <v>2515</v>
      </c>
      <c r="B78" s="408" t="s">
        <v>2774</v>
      </c>
      <c r="C78" s="42"/>
      <c r="D78" s="42"/>
      <c r="E78" s="409"/>
    </row>
    <row r="79" spans="1:5" x14ac:dyDescent="0.2">
      <c r="A79" s="42" t="s">
        <v>2464</v>
      </c>
      <c r="B79" s="407" t="s">
        <v>2782</v>
      </c>
      <c r="C79" s="42"/>
      <c r="D79" s="42"/>
      <c r="E79" s="409"/>
    </row>
    <row r="80" spans="1:5" x14ac:dyDescent="0.2">
      <c r="A80" s="42" t="s">
        <v>2449</v>
      </c>
      <c r="B80" s="408" t="s">
        <v>2768</v>
      </c>
      <c r="C80" s="42"/>
      <c r="D80" s="42"/>
      <c r="E80" s="331"/>
    </row>
    <row r="81" spans="1:5" x14ac:dyDescent="0.2">
      <c r="A81" s="42" t="s">
        <v>2458</v>
      </c>
      <c r="B81" s="407" t="s">
        <v>2770</v>
      </c>
      <c r="C81" s="42"/>
      <c r="D81" s="42"/>
      <c r="E81" s="331"/>
    </row>
    <row r="82" spans="1:5" x14ac:dyDescent="0.2">
      <c r="A82" s="42" t="s">
        <v>2517</v>
      </c>
      <c r="B82" s="407" t="s">
        <v>2783</v>
      </c>
      <c r="C82" s="42"/>
      <c r="D82" s="42"/>
      <c r="E82" s="331"/>
    </row>
    <row r="83" spans="1:5" x14ac:dyDescent="0.2">
      <c r="A83" s="42" t="s">
        <v>2515</v>
      </c>
      <c r="B83" s="407" t="s">
        <v>2775</v>
      </c>
      <c r="C83" s="42"/>
      <c r="D83" s="42"/>
      <c r="E83" s="409"/>
    </row>
    <row r="84" spans="1:5" x14ac:dyDescent="0.2">
      <c r="A84" s="42" t="s">
        <v>2464</v>
      </c>
      <c r="B84" s="408" t="s">
        <v>2763</v>
      </c>
      <c r="C84" s="42"/>
      <c r="D84" s="42"/>
      <c r="E84" s="409"/>
    </row>
    <row r="85" spans="1:5" x14ac:dyDescent="0.2">
      <c r="A85" s="42" t="s">
        <v>2476</v>
      </c>
      <c r="B85" s="56" t="s">
        <v>2085</v>
      </c>
      <c r="C85" s="56" t="s">
        <v>1345</v>
      </c>
      <c r="D85" s="56" t="s">
        <v>2582</v>
      </c>
      <c r="E85" s="136">
        <v>2</v>
      </c>
    </row>
    <row r="86" spans="1:5" x14ac:dyDescent="0.2">
      <c r="A86" s="56" t="s">
        <v>2584</v>
      </c>
      <c r="B86" s="408" t="s">
        <v>2095</v>
      </c>
      <c r="C86" s="56" t="s">
        <v>1350</v>
      </c>
      <c r="D86" s="56" t="s">
        <v>2582</v>
      </c>
      <c r="E86" s="136">
        <v>13</v>
      </c>
    </row>
    <row r="87" spans="1:5" x14ac:dyDescent="0.2">
      <c r="A87" s="56" t="s">
        <v>1560</v>
      </c>
      <c r="B87" s="56" t="s">
        <v>2090</v>
      </c>
      <c r="C87" s="56" t="s">
        <v>1345</v>
      </c>
      <c r="D87" s="56" t="s">
        <v>40</v>
      </c>
      <c r="E87" s="136">
        <v>4</v>
      </c>
    </row>
    <row r="88" spans="1:5" x14ac:dyDescent="0.2">
      <c r="A88" s="56" t="s">
        <v>2586</v>
      </c>
      <c r="B88" s="408" t="s">
        <v>2111</v>
      </c>
      <c r="C88" s="56" t="s">
        <v>1341</v>
      </c>
      <c r="D88" s="56" t="s">
        <v>19</v>
      </c>
      <c r="E88" s="136">
        <v>8</v>
      </c>
    </row>
    <row r="89" spans="1:5" x14ac:dyDescent="0.2">
      <c r="A89" s="56" t="s">
        <v>2588</v>
      </c>
      <c r="B89" s="408" t="s">
        <v>2142</v>
      </c>
      <c r="C89" s="56" t="s">
        <v>1356</v>
      </c>
      <c r="D89" s="56" t="s">
        <v>40</v>
      </c>
      <c r="E89" s="136">
        <v>5</v>
      </c>
    </row>
    <row r="90" spans="1:5" x14ac:dyDescent="0.2">
      <c r="A90" s="56" t="s">
        <v>2589</v>
      </c>
      <c r="B90" s="408" t="s">
        <v>2159</v>
      </c>
      <c r="C90" s="56" t="s">
        <v>1348</v>
      </c>
      <c r="D90" s="56" t="s">
        <v>2582</v>
      </c>
      <c r="E90" s="136">
        <v>4</v>
      </c>
    </row>
    <row r="91" spans="1:5" x14ac:dyDescent="0.2">
      <c r="A91" s="56" t="s">
        <v>2591</v>
      </c>
      <c r="B91" s="408" t="s">
        <v>2101</v>
      </c>
      <c r="C91" s="56" t="s">
        <v>1353</v>
      </c>
      <c r="D91" s="56" t="s">
        <v>60</v>
      </c>
      <c r="E91" s="136">
        <v>11</v>
      </c>
    </row>
    <row r="92" spans="1:5" x14ac:dyDescent="0.2">
      <c r="A92" s="56" t="s">
        <v>1484</v>
      </c>
      <c r="B92" s="408" t="s">
        <v>2081</v>
      </c>
      <c r="C92" s="56" t="s">
        <v>1345</v>
      </c>
      <c r="D92" s="56" t="s">
        <v>40</v>
      </c>
      <c r="E92" s="136">
        <v>7</v>
      </c>
    </row>
    <row r="93" spans="1:5" x14ac:dyDescent="0.2">
      <c r="A93" s="56" t="s">
        <v>2593</v>
      </c>
      <c r="B93" s="408" t="s">
        <v>2107</v>
      </c>
      <c r="C93" s="56" t="s">
        <v>1351</v>
      </c>
      <c r="D93" s="56" t="s">
        <v>2594</v>
      </c>
      <c r="E93" s="136">
        <v>7</v>
      </c>
    </row>
    <row r="94" spans="1:5" x14ac:dyDescent="0.2">
      <c r="A94" s="56" t="s">
        <v>2596</v>
      </c>
      <c r="B94" s="408" t="s">
        <v>2093</v>
      </c>
      <c r="C94" s="56" t="s">
        <v>1353</v>
      </c>
      <c r="D94" s="56" t="s">
        <v>31</v>
      </c>
      <c r="E94" s="136">
        <v>7</v>
      </c>
    </row>
    <row r="95" spans="1:5" x14ac:dyDescent="0.2">
      <c r="A95" s="56" t="s">
        <v>2597</v>
      </c>
      <c r="B95" s="408" t="s">
        <v>2132</v>
      </c>
      <c r="C95" s="56" t="s">
        <v>1350</v>
      </c>
      <c r="D95" s="56" t="s">
        <v>2582</v>
      </c>
      <c r="E95" s="136">
        <v>10</v>
      </c>
    </row>
    <row r="96" spans="1:5" x14ac:dyDescent="0.2">
      <c r="A96" s="56" t="s">
        <v>2598</v>
      </c>
      <c r="B96" s="408" t="s">
        <v>2147</v>
      </c>
      <c r="C96" s="56" t="s">
        <v>1346</v>
      </c>
      <c r="D96" s="56" t="s">
        <v>19</v>
      </c>
      <c r="E96" s="136">
        <v>13</v>
      </c>
    </row>
    <row r="97" spans="1:5" x14ac:dyDescent="0.2">
      <c r="A97" s="56" t="s">
        <v>2585</v>
      </c>
      <c r="B97" s="408" t="s">
        <v>2789</v>
      </c>
      <c r="C97" s="56" t="s">
        <v>1352</v>
      </c>
      <c r="D97" s="56" t="s">
        <v>60</v>
      </c>
      <c r="E97" s="136">
        <v>5</v>
      </c>
    </row>
    <row r="98" spans="1:5" x14ac:dyDescent="0.2">
      <c r="A98" s="56" t="s">
        <v>2601</v>
      </c>
      <c r="B98" s="408" t="s">
        <v>2143</v>
      </c>
      <c r="C98" s="56" t="s">
        <v>1353</v>
      </c>
      <c r="D98" s="56" t="s">
        <v>31</v>
      </c>
      <c r="E98" s="136">
        <v>5</v>
      </c>
    </row>
    <row r="99" spans="1:5" x14ac:dyDescent="0.2">
      <c r="A99" s="56" t="s">
        <v>2603</v>
      </c>
      <c r="B99" s="408" t="s">
        <v>2118</v>
      </c>
      <c r="C99" s="56" t="s">
        <v>1354</v>
      </c>
      <c r="D99" s="56" t="s">
        <v>60</v>
      </c>
      <c r="E99" s="136">
        <v>2</v>
      </c>
    </row>
    <row r="100" spans="1:5" x14ac:dyDescent="0.2">
      <c r="A100" s="56" t="s">
        <v>2592</v>
      </c>
      <c r="B100" s="408" t="s">
        <v>2118</v>
      </c>
      <c r="C100" s="56" t="s">
        <v>1355</v>
      </c>
      <c r="D100" s="56" t="s">
        <v>13</v>
      </c>
      <c r="E100" s="136">
        <v>17</v>
      </c>
    </row>
    <row r="101" spans="1:5" x14ac:dyDescent="0.2">
      <c r="A101" s="56" t="s">
        <v>2604</v>
      </c>
      <c r="B101" s="408" t="s">
        <v>2087</v>
      </c>
      <c r="C101" s="56" t="s">
        <v>1349</v>
      </c>
      <c r="D101" s="56" t="s">
        <v>2605</v>
      </c>
      <c r="E101" s="136">
        <v>6</v>
      </c>
    </row>
    <row r="102" spans="1:5" x14ac:dyDescent="0.2">
      <c r="A102" s="56" t="s">
        <v>2606</v>
      </c>
      <c r="B102" s="408" t="s">
        <v>2094</v>
      </c>
      <c r="C102" s="56" t="s">
        <v>1343</v>
      </c>
      <c r="D102" s="56" t="s">
        <v>40</v>
      </c>
      <c r="E102" s="136">
        <v>6</v>
      </c>
    </row>
    <row r="103" spans="1:5" x14ac:dyDescent="0.2">
      <c r="A103" s="56" t="s">
        <v>2585</v>
      </c>
      <c r="B103" s="408" t="s">
        <v>2144</v>
      </c>
      <c r="C103" s="56" t="s">
        <v>1344</v>
      </c>
      <c r="D103" s="56" t="s">
        <v>40</v>
      </c>
      <c r="E103" s="136">
        <v>2</v>
      </c>
    </row>
    <row r="104" spans="1:5" x14ac:dyDescent="0.2">
      <c r="A104" s="56" t="s">
        <v>2607</v>
      </c>
      <c r="B104" s="408" t="s">
        <v>2144</v>
      </c>
      <c r="C104" s="56" t="s">
        <v>1351</v>
      </c>
      <c r="D104" s="56" t="s">
        <v>31</v>
      </c>
      <c r="E104" s="136">
        <v>9</v>
      </c>
    </row>
    <row r="105" spans="1:5" x14ac:dyDescent="0.2">
      <c r="A105" s="56" t="s">
        <v>2591</v>
      </c>
      <c r="B105" s="408" t="s">
        <v>2144</v>
      </c>
      <c r="C105" s="56" t="s">
        <v>1351</v>
      </c>
      <c r="D105" s="56" t="s">
        <v>13</v>
      </c>
      <c r="E105" s="136">
        <v>11</v>
      </c>
    </row>
    <row r="106" spans="1:5" x14ac:dyDescent="0.2">
      <c r="A106" s="56" t="s">
        <v>2608</v>
      </c>
      <c r="B106" s="408" t="s">
        <v>2091</v>
      </c>
      <c r="C106" s="56" t="s">
        <v>1355</v>
      </c>
      <c r="D106" s="56" t="s">
        <v>13</v>
      </c>
      <c r="E106" s="136">
        <v>9</v>
      </c>
    </row>
    <row r="107" spans="1:5" x14ac:dyDescent="0.2">
      <c r="A107" s="56" t="s">
        <v>2609</v>
      </c>
      <c r="B107" s="408" t="s">
        <v>2091</v>
      </c>
      <c r="C107" s="56" t="s">
        <v>1353</v>
      </c>
      <c r="D107" s="56" t="s">
        <v>31</v>
      </c>
      <c r="E107" s="136">
        <v>3</v>
      </c>
    </row>
    <row r="108" spans="1:5" x14ac:dyDescent="0.2">
      <c r="A108" s="56" t="s">
        <v>2604</v>
      </c>
      <c r="B108" s="408" t="s">
        <v>2113</v>
      </c>
      <c r="C108" s="56" t="s">
        <v>1347</v>
      </c>
      <c r="D108" s="56" t="s">
        <v>2582</v>
      </c>
      <c r="E108" s="136">
        <v>6</v>
      </c>
    </row>
    <row r="109" spans="1:5" x14ac:dyDescent="0.2">
      <c r="A109" s="56" t="s">
        <v>2610</v>
      </c>
      <c r="B109" s="408" t="s">
        <v>2113</v>
      </c>
      <c r="C109" s="56" t="s">
        <v>1341</v>
      </c>
      <c r="D109" s="56" t="s">
        <v>19</v>
      </c>
      <c r="E109" s="136">
        <v>13</v>
      </c>
    </row>
    <row r="110" spans="1:5" x14ac:dyDescent="0.2">
      <c r="A110" s="56" t="s">
        <v>2611</v>
      </c>
      <c r="B110" s="408" t="s">
        <v>2176</v>
      </c>
      <c r="C110" s="56" t="s">
        <v>1342</v>
      </c>
      <c r="D110" s="56" t="s">
        <v>19</v>
      </c>
      <c r="E110" s="136">
        <v>6</v>
      </c>
    </row>
    <row r="111" spans="1:5" x14ac:dyDescent="0.2">
      <c r="A111" s="56" t="s">
        <v>2579</v>
      </c>
      <c r="B111" s="408" t="s">
        <v>2083</v>
      </c>
      <c r="C111" s="56" t="s">
        <v>1345</v>
      </c>
      <c r="D111" s="56" t="s">
        <v>60</v>
      </c>
      <c r="E111" s="136">
        <v>11</v>
      </c>
    </row>
    <row r="112" spans="1:5" x14ac:dyDescent="0.2">
      <c r="A112" s="56" t="s">
        <v>2612</v>
      </c>
      <c r="B112" s="408" t="s">
        <v>2083</v>
      </c>
      <c r="C112" s="56" t="s">
        <v>1356</v>
      </c>
      <c r="D112" s="56" t="s">
        <v>19</v>
      </c>
      <c r="E112" s="136">
        <v>12</v>
      </c>
    </row>
    <row r="113" spans="1:16" x14ac:dyDescent="0.2">
      <c r="A113" s="56" t="s">
        <v>2574</v>
      </c>
      <c r="B113" s="408" t="s">
        <v>2083</v>
      </c>
      <c r="C113" s="56" t="s">
        <v>1354</v>
      </c>
      <c r="D113" s="56" t="s">
        <v>60</v>
      </c>
      <c r="E113" s="136">
        <v>9</v>
      </c>
    </row>
    <row r="114" spans="1:16" x14ac:dyDescent="0.2">
      <c r="A114" s="56" t="s">
        <v>2613</v>
      </c>
      <c r="B114" s="408" t="s">
        <v>2083</v>
      </c>
      <c r="C114" s="56" t="s">
        <v>1355</v>
      </c>
      <c r="D114" s="56" t="s">
        <v>13</v>
      </c>
      <c r="E114" s="136">
        <v>2</v>
      </c>
    </row>
    <row r="115" spans="1:16" x14ac:dyDescent="0.2">
      <c r="A115" s="56" t="s">
        <v>2614</v>
      </c>
      <c r="B115" s="408" t="s">
        <v>2099</v>
      </c>
      <c r="C115" s="56" t="s">
        <v>1353</v>
      </c>
      <c r="D115" s="56" t="s">
        <v>13</v>
      </c>
      <c r="E115" s="136">
        <v>19</v>
      </c>
    </row>
    <row r="116" spans="1:16" x14ac:dyDescent="0.2">
      <c r="A116" s="56" t="s">
        <v>2616</v>
      </c>
      <c r="B116" s="408" t="s">
        <v>2168</v>
      </c>
      <c r="C116" s="56" t="s">
        <v>81</v>
      </c>
      <c r="D116" s="56" t="s">
        <v>19</v>
      </c>
      <c r="E116" s="136">
        <v>6</v>
      </c>
    </row>
    <row r="117" spans="1:16" x14ac:dyDescent="0.2">
      <c r="A117" s="56" t="s">
        <v>2589</v>
      </c>
      <c r="B117" s="408" t="s">
        <v>2790</v>
      </c>
      <c r="C117" s="56" t="s">
        <v>1348</v>
      </c>
      <c r="D117" s="56" t="s">
        <v>19</v>
      </c>
      <c r="E117" s="136">
        <v>7</v>
      </c>
    </row>
    <row r="118" spans="1:16" x14ac:dyDescent="0.2">
      <c r="A118" s="56" t="s">
        <v>2585</v>
      </c>
      <c r="B118" s="408" t="s">
        <v>2089</v>
      </c>
      <c r="C118" s="56" t="s">
        <v>1356</v>
      </c>
      <c r="D118" s="56" t="s">
        <v>40</v>
      </c>
      <c r="E118" s="136">
        <v>8</v>
      </c>
    </row>
    <row r="119" spans="1:16" x14ac:dyDescent="0.2">
      <c r="A119" s="56" t="s">
        <v>2617</v>
      </c>
      <c r="B119" s="408" t="s">
        <v>2089</v>
      </c>
      <c r="C119" s="56" t="s">
        <v>1342</v>
      </c>
      <c r="D119" s="56" t="s">
        <v>2618</v>
      </c>
      <c r="E119" s="136">
        <v>4</v>
      </c>
    </row>
    <row r="120" spans="1:16" x14ac:dyDescent="0.2">
      <c r="A120" s="56" t="s">
        <v>2579</v>
      </c>
      <c r="B120" s="408" t="s">
        <v>2791</v>
      </c>
      <c r="C120" s="56" t="s">
        <v>1348</v>
      </c>
      <c r="D120" s="56" t="s">
        <v>40</v>
      </c>
      <c r="E120" s="136">
        <v>11</v>
      </c>
    </row>
    <row r="121" spans="1:16" x14ac:dyDescent="0.2">
      <c r="A121" s="56" t="s">
        <v>2571</v>
      </c>
      <c r="B121" s="408" t="s">
        <v>2792</v>
      </c>
      <c r="C121" s="56" t="s">
        <v>1351</v>
      </c>
      <c r="D121" s="56" t="s">
        <v>2620</v>
      </c>
      <c r="E121" s="136">
        <v>9</v>
      </c>
    </row>
    <row r="122" spans="1:16" x14ac:dyDescent="0.2">
      <c r="A122" s="56" t="s">
        <v>2612</v>
      </c>
      <c r="B122" s="408" t="s">
        <v>2792</v>
      </c>
      <c r="C122" s="56" t="s">
        <v>81</v>
      </c>
      <c r="D122" s="56" t="s">
        <v>19</v>
      </c>
      <c r="E122" s="331" t="s">
        <v>2572</v>
      </c>
    </row>
    <row r="123" spans="1:16" x14ac:dyDescent="0.2">
      <c r="A123" s="56" t="s">
        <v>2621</v>
      </c>
      <c r="B123" s="408" t="s">
        <v>2121</v>
      </c>
      <c r="C123" s="56" t="s">
        <v>1347</v>
      </c>
      <c r="D123" s="56" t="s">
        <v>19</v>
      </c>
      <c r="E123" s="136">
        <v>5</v>
      </c>
    </row>
    <row r="124" spans="1:16" x14ac:dyDescent="0.2">
      <c r="A124" s="42" t="s">
        <v>2470</v>
      </c>
      <c r="B124" s="408" t="s">
        <v>2765</v>
      </c>
      <c r="C124" s="42"/>
      <c r="D124" s="42"/>
      <c r="E124" s="409"/>
    </row>
    <row r="125" spans="1:16" x14ac:dyDescent="0.2">
      <c r="A125" s="56" t="s">
        <v>2577</v>
      </c>
      <c r="B125" s="408" t="s">
        <v>2765</v>
      </c>
      <c r="C125" s="56" t="s">
        <v>81</v>
      </c>
      <c r="D125" s="56" t="s">
        <v>40</v>
      </c>
      <c r="E125" s="136">
        <v>8</v>
      </c>
      <c r="N125" s="67"/>
    </row>
    <row r="126" spans="1:16" x14ac:dyDescent="0.2">
      <c r="A126" s="56" t="s">
        <v>2622</v>
      </c>
      <c r="B126" s="408" t="s">
        <v>2106</v>
      </c>
      <c r="C126" s="56" t="s">
        <v>1343</v>
      </c>
      <c r="D126" s="56" t="s">
        <v>2618</v>
      </c>
      <c r="E126" s="136">
        <v>13</v>
      </c>
      <c r="N126" s="67"/>
      <c r="P126" s="1"/>
    </row>
    <row r="127" spans="1:16" x14ac:dyDescent="0.2">
      <c r="A127" s="56" t="s">
        <v>2571</v>
      </c>
      <c r="B127" s="408" t="s">
        <v>2112</v>
      </c>
      <c r="C127" s="56" t="s">
        <v>1354</v>
      </c>
      <c r="D127" s="56" t="s">
        <v>40</v>
      </c>
      <c r="E127" s="136">
        <v>9</v>
      </c>
      <c r="N127" s="67"/>
      <c r="P127" s="1"/>
    </row>
    <row r="128" spans="1:16" x14ac:dyDescent="0.2">
      <c r="A128" s="56" t="s">
        <v>2624</v>
      </c>
      <c r="B128" s="408" t="s">
        <v>2128</v>
      </c>
      <c r="C128" s="56" t="s">
        <v>1344</v>
      </c>
      <c r="D128" s="56" t="s">
        <v>2625</v>
      </c>
      <c r="E128" s="136">
        <v>7</v>
      </c>
      <c r="N128" s="67"/>
      <c r="P128" s="1"/>
    </row>
    <row r="129" spans="1:17" x14ac:dyDescent="0.2">
      <c r="A129" s="56" t="s">
        <v>2627</v>
      </c>
      <c r="B129" s="408" t="s">
        <v>2128</v>
      </c>
      <c r="C129" s="56" t="s">
        <v>81</v>
      </c>
      <c r="D129" s="56" t="s">
        <v>60</v>
      </c>
      <c r="E129" s="136">
        <v>8</v>
      </c>
      <c r="N129" s="67"/>
      <c r="P129" s="1"/>
    </row>
    <row r="130" spans="1:17" x14ac:dyDescent="0.2">
      <c r="A130" s="56" t="s">
        <v>2609</v>
      </c>
      <c r="B130" s="408" t="s">
        <v>2109</v>
      </c>
      <c r="C130" s="56" t="s">
        <v>1353</v>
      </c>
      <c r="D130" s="56" t="s">
        <v>31</v>
      </c>
      <c r="E130" s="331" t="s">
        <v>2572</v>
      </c>
      <c r="N130" s="67"/>
      <c r="P130" s="1"/>
    </row>
    <row r="131" spans="1:17" x14ac:dyDescent="0.2">
      <c r="A131" s="56" t="s">
        <v>2629</v>
      </c>
      <c r="B131" s="408" t="s">
        <v>2109</v>
      </c>
      <c r="C131" s="56" t="s">
        <v>1343</v>
      </c>
      <c r="D131" s="56" t="s">
        <v>60</v>
      </c>
      <c r="E131" s="136">
        <v>4</v>
      </c>
      <c r="N131" s="67"/>
      <c r="P131" s="1"/>
    </row>
    <row r="132" spans="1:17" x14ac:dyDescent="0.2">
      <c r="A132" s="56" t="s">
        <v>2631</v>
      </c>
      <c r="B132" s="408" t="s">
        <v>2211</v>
      </c>
      <c r="C132" s="56" t="s">
        <v>1348</v>
      </c>
      <c r="D132" s="56" t="s">
        <v>19</v>
      </c>
      <c r="E132" s="136">
        <v>1</v>
      </c>
      <c r="N132" s="67"/>
      <c r="P132" s="1"/>
    </row>
    <row r="133" spans="1:17" x14ac:dyDescent="0.2">
      <c r="A133" s="56" t="s">
        <v>2578</v>
      </c>
      <c r="B133" s="408" t="s">
        <v>2793</v>
      </c>
      <c r="C133" s="56" t="s">
        <v>1345</v>
      </c>
      <c r="D133" s="56" t="s">
        <v>60</v>
      </c>
      <c r="E133" s="136">
        <v>7</v>
      </c>
      <c r="N133" s="67"/>
      <c r="P133" s="1"/>
    </row>
    <row r="134" spans="1:17" x14ac:dyDescent="0.2">
      <c r="A134" s="472" t="s">
        <v>2581</v>
      </c>
      <c r="B134" s="473" t="s">
        <v>2794</v>
      </c>
      <c r="C134" s="472" t="s">
        <v>1346</v>
      </c>
      <c r="D134" s="472" t="s">
        <v>19</v>
      </c>
      <c r="E134" s="475">
        <v>12</v>
      </c>
      <c r="F134" s="90"/>
      <c r="G134" s="90"/>
      <c r="H134" s="90"/>
      <c r="I134" s="90"/>
      <c r="J134" s="90"/>
      <c r="N134" s="67"/>
      <c r="P134" s="1"/>
    </row>
    <row r="135" spans="1:17" x14ac:dyDescent="0.2">
      <c r="A135" s="42" t="s">
        <v>3081</v>
      </c>
      <c r="B135" s="408" t="s">
        <v>3618</v>
      </c>
      <c r="C135" s="42" t="s">
        <v>3066</v>
      </c>
      <c r="D135" s="42" t="s">
        <v>3532</v>
      </c>
      <c r="E135" s="431">
        <v>22960</v>
      </c>
      <c r="F135" s="90"/>
      <c r="G135" s="90"/>
      <c r="H135" s="90"/>
      <c r="I135" s="90"/>
      <c r="J135" s="90"/>
      <c r="L135" s="284"/>
    </row>
    <row r="136" spans="1:17" x14ac:dyDescent="0.2">
      <c r="A136" s="42" t="s">
        <v>3081</v>
      </c>
      <c r="B136" s="408" t="s">
        <v>3619</v>
      </c>
      <c r="C136" s="42" t="s">
        <v>3067</v>
      </c>
      <c r="D136" s="42" t="s">
        <v>3555</v>
      </c>
      <c r="E136" s="431">
        <v>22687</v>
      </c>
      <c r="F136" s="90"/>
      <c r="G136" s="90"/>
      <c r="H136" s="90"/>
      <c r="I136" s="90"/>
      <c r="J136" s="90"/>
      <c r="L136" s="284"/>
    </row>
    <row r="137" spans="1:17" x14ac:dyDescent="0.2">
      <c r="A137" s="42" t="s">
        <v>3074</v>
      </c>
      <c r="B137" s="408" t="s">
        <v>2094</v>
      </c>
      <c r="C137" s="42" t="s">
        <v>3067</v>
      </c>
      <c r="D137" s="42" t="s">
        <v>3551</v>
      </c>
      <c r="E137" s="431">
        <v>22715</v>
      </c>
      <c r="F137" s="90"/>
      <c r="G137" s="90"/>
      <c r="H137" s="90"/>
      <c r="I137" s="90"/>
      <c r="J137" s="90"/>
      <c r="L137" s="284"/>
    </row>
    <row r="138" spans="1:17" x14ac:dyDescent="0.2">
      <c r="A138" s="42" t="s">
        <v>3072</v>
      </c>
      <c r="B138" s="408" t="s">
        <v>2083</v>
      </c>
      <c r="C138" s="42" t="s">
        <v>3067</v>
      </c>
      <c r="D138" s="42" t="s">
        <v>3548</v>
      </c>
      <c r="E138" s="431">
        <v>22666</v>
      </c>
      <c r="F138" s="90"/>
      <c r="G138" s="90"/>
      <c r="H138" s="90"/>
      <c r="I138" s="90"/>
      <c r="J138" s="90"/>
      <c r="L138" s="284"/>
      <c r="Q138" s="67"/>
    </row>
    <row r="139" spans="1:17" x14ac:dyDescent="0.2">
      <c r="A139" s="42" t="s">
        <v>3072</v>
      </c>
      <c r="B139" s="408" t="s">
        <v>3620</v>
      </c>
      <c r="C139" s="42" t="s">
        <v>3068</v>
      </c>
      <c r="D139" s="42" t="s">
        <v>3562</v>
      </c>
      <c r="E139" s="431">
        <v>22353</v>
      </c>
      <c r="F139" s="90"/>
      <c r="G139" s="90"/>
      <c r="H139" s="90"/>
      <c r="I139" s="90"/>
      <c r="J139" s="90"/>
      <c r="L139" s="284"/>
      <c r="Q139" s="67"/>
    </row>
    <row r="140" spans="1:17" x14ac:dyDescent="0.2">
      <c r="A140" s="42" t="s">
        <v>3074</v>
      </c>
      <c r="B140" s="408" t="s">
        <v>2147</v>
      </c>
      <c r="C140" s="42" t="s">
        <v>3068</v>
      </c>
      <c r="D140" s="42" t="s">
        <v>3572</v>
      </c>
      <c r="E140" s="431">
        <v>22204</v>
      </c>
      <c r="F140" s="90"/>
      <c r="G140" s="90"/>
      <c r="H140" s="90"/>
      <c r="I140" s="90"/>
      <c r="J140" s="90"/>
      <c r="L140" s="284"/>
      <c r="Q140" s="67"/>
    </row>
    <row r="141" spans="1:17" x14ac:dyDescent="0.2">
      <c r="A141" s="42" t="s">
        <v>3081</v>
      </c>
      <c r="B141" s="443" t="s">
        <v>3621</v>
      </c>
      <c r="C141" s="42" t="s">
        <v>3068</v>
      </c>
      <c r="D141" s="42" t="s">
        <v>3573</v>
      </c>
      <c r="E141" s="431">
        <v>22246</v>
      </c>
      <c r="F141" s="90"/>
      <c r="G141" s="90"/>
      <c r="H141" s="90"/>
      <c r="I141" s="90"/>
      <c r="J141" s="90"/>
      <c r="L141" s="284"/>
      <c r="Q141" s="67"/>
    </row>
    <row r="142" spans="1:17" x14ac:dyDescent="0.2">
      <c r="A142" s="42" t="s">
        <v>3081</v>
      </c>
      <c r="B142" s="408" t="s">
        <v>3622</v>
      </c>
      <c r="C142" s="42" t="s">
        <v>3068</v>
      </c>
      <c r="D142" s="42" t="s">
        <v>3572</v>
      </c>
      <c r="E142" s="431">
        <v>22316</v>
      </c>
      <c r="F142" s="90"/>
      <c r="G142" s="90"/>
      <c r="H142" s="90"/>
      <c r="I142" s="90"/>
      <c r="J142" s="90"/>
      <c r="L142" s="284"/>
      <c r="Q142" s="67"/>
    </row>
    <row r="143" spans="1:17" x14ac:dyDescent="0.2">
      <c r="A143" s="42" t="s">
        <v>3086</v>
      </c>
      <c r="B143" s="408" t="s">
        <v>3623</v>
      </c>
      <c r="C143" s="42" t="s">
        <v>3068</v>
      </c>
      <c r="D143" s="42" t="s">
        <v>3532</v>
      </c>
      <c r="E143" s="431">
        <v>22302</v>
      </c>
      <c r="F143" s="90"/>
      <c r="G143" s="90"/>
      <c r="H143" s="90"/>
      <c r="I143" s="90"/>
      <c r="J143" s="90"/>
      <c r="L143" s="284"/>
      <c r="Q143" s="67"/>
    </row>
    <row r="144" spans="1:17" x14ac:dyDescent="0.2">
      <c r="A144" s="42" t="s">
        <v>3081</v>
      </c>
      <c r="B144" s="408" t="s">
        <v>3624</v>
      </c>
      <c r="C144" s="42" t="s">
        <v>3069</v>
      </c>
      <c r="D144" s="42" t="s">
        <v>3582</v>
      </c>
      <c r="E144" s="431">
        <v>21994</v>
      </c>
      <c r="F144" s="90"/>
      <c r="G144" s="90"/>
      <c r="H144" s="90"/>
      <c r="I144" s="90"/>
      <c r="J144" s="90"/>
      <c r="L144" s="284"/>
      <c r="Q144" s="67"/>
    </row>
    <row r="145" spans="1:17" x14ac:dyDescent="0.2">
      <c r="A145" s="42" t="s">
        <v>3081</v>
      </c>
      <c r="B145" s="442" t="s">
        <v>3625</v>
      </c>
      <c r="C145" s="42" t="s">
        <v>3069</v>
      </c>
      <c r="D145" s="42" t="s">
        <v>3582</v>
      </c>
      <c r="E145" s="431">
        <v>21994</v>
      </c>
      <c r="F145" s="90"/>
      <c r="G145" s="90"/>
      <c r="H145" s="90"/>
      <c r="I145" s="90"/>
      <c r="J145" s="90"/>
      <c r="L145" s="284"/>
      <c r="Q145" s="67"/>
    </row>
    <row r="146" spans="1:17" x14ac:dyDescent="0.2">
      <c r="A146" s="42" t="s">
        <v>3088</v>
      </c>
      <c r="B146" s="408" t="s">
        <v>3626</v>
      </c>
      <c r="C146" s="42" t="s">
        <v>3069</v>
      </c>
      <c r="D146" s="42" t="s">
        <v>3584</v>
      </c>
      <c r="E146" s="431">
        <v>21882</v>
      </c>
      <c r="F146" s="90"/>
      <c r="G146" s="90"/>
      <c r="H146" s="90"/>
      <c r="I146" s="90"/>
      <c r="J146" s="90"/>
      <c r="L146" s="284"/>
      <c r="Q146" s="67"/>
    </row>
    <row r="147" spans="1:17" x14ac:dyDescent="0.2">
      <c r="A147" s="42" t="s">
        <v>3088</v>
      </c>
      <c r="B147" s="442" t="s">
        <v>3627</v>
      </c>
      <c r="C147" s="42" t="s">
        <v>3069</v>
      </c>
      <c r="D147" s="42" t="s">
        <v>3584</v>
      </c>
      <c r="E147" s="431">
        <v>21882</v>
      </c>
      <c r="F147" s="90"/>
      <c r="G147" s="90"/>
      <c r="H147" s="90"/>
      <c r="I147" s="90"/>
      <c r="J147" s="90"/>
      <c r="L147" s="284"/>
      <c r="Q147" s="67"/>
    </row>
    <row r="148" spans="1:17" x14ac:dyDescent="0.2">
      <c r="A148" s="42" t="s">
        <v>3088</v>
      </c>
      <c r="B148" s="408" t="s">
        <v>2176</v>
      </c>
      <c r="C148" s="42" t="s">
        <v>3182</v>
      </c>
      <c r="D148" s="42" t="s">
        <v>3593</v>
      </c>
      <c r="E148" s="474">
        <v>21490</v>
      </c>
      <c r="F148" s="90"/>
      <c r="G148" s="90"/>
      <c r="H148" s="90"/>
      <c r="I148" s="90"/>
      <c r="J148" s="90"/>
      <c r="L148" s="284"/>
      <c r="Q148" s="67"/>
    </row>
    <row r="149" spans="1:17" x14ac:dyDescent="0.2">
      <c r="A149" s="42" t="s">
        <v>3074</v>
      </c>
      <c r="B149" s="408" t="s">
        <v>2113</v>
      </c>
      <c r="C149" s="42" t="s">
        <v>3182</v>
      </c>
      <c r="D149" s="42" t="s">
        <v>3532</v>
      </c>
      <c r="E149" s="431">
        <v>21588</v>
      </c>
      <c r="F149" s="90"/>
      <c r="G149" s="90"/>
      <c r="H149" s="90"/>
      <c r="I149" s="90"/>
      <c r="J149" s="90"/>
      <c r="L149" s="284"/>
      <c r="Q149" s="67"/>
    </row>
    <row r="150" spans="1:17" x14ac:dyDescent="0.2">
      <c r="A150" s="42" t="s">
        <v>3081</v>
      </c>
      <c r="B150" s="408" t="s">
        <v>3628</v>
      </c>
      <c r="C150" s="42" t="s">
        <v>3182</v>
      </c>
      <c r="D150" s="42" t="s">
        <v>3532</v>
      </c>
      <c r="E150" s="431">
        <v>21588</v>
      </c>
      <c r="F150" s="90"/>
      <c r="G150" s="90"/>
      <c r="H150" s="90"/>
      <c r="I150" s="90"/>
      <c r="J150" s="90"/>
      <c r="L150" s="284"/>
      <c r="Q150" s="67"/>
    </row>
    <row r="151" spans="1:17" x14ac:dyDescent="0.2">
      <c r="A151" s="42" t="s">
        <v>3081</v>
      </c>
      <c r="B151" s="442" t="s">
        <v>3629</v>
      </c>
      <c r="C151" s="42" t="s">
        <v>3182</v>
      </c>
      <c r="D151" s="42" t="s">
        <v>3532</v>
      </c>
      <c r="E151" s="431">
        <v>21588</v>
      </c>
      <c r="F151" s="90"/>
      <c r="G151" s="90"/>
      <c r="H151" s="90"/>
      <c r="I151" s="90"/>
      <c r="J151" s="90"/>
      <c r="L151" s="284"/>
      <c r="Q151" s="67"/>
    </row>
    <row r="152" spans="1:17" x14ac:dyDescent="0.2">
      <c r="A152" s="42" t="s">
        <v>3088</v>
      </c>
      <c r="B152" s="408" t="s">
        <v>3630</v>
      </c>
      <c r="C152" s="42" t="s">
        <v>3443</v>
      </c>
      <c r="D152" s="42" t="s">
        <v>3616</v>
      </c>
      <c r="E152" s="42" t="s">
        <v>3600</v>
      </c>
      <c r="F152" s="90"/>
      <c r="G152" s="90"/>
      <c r="H152" s="90"/>
      <c r="I152" s="90"/>
      <c r="J152" s="90"/>
      <c r="L152" s="284"/>
      <c r="Q152" s="67"/>
    </row>
    <row r="153" spans="1:17" x14ac:dyDescent="0.2">
      <c r="A153" s="42" t="s">
        <v>3074</v>
      </c>
      <c r="B153" s="408" t="s">
        <v>3631</v>
      </c>
      <c r="C153" s="42" t="s">
        <v>3443</v>
      </c>
      <c r="D153" s="42" t="s">
        <v>3562</v>
      </c>
      <c r="E153" s="42" t="s">
        <v>3614</v>
      </c>
      <c r="F153" s="90"/>
      <c r="G153" s="90"/>
      <c r="H153" s="90"/>
      <c r="I153" s="90"/>
      <c r="J153" s="90"/>
      <c r="L153" s="284"/>
      <c r="Q153" s="67"/>
    </row>
    <row r="154" spans="1:17" x14ac:dyDescent="0.2">
      <c r="A154" s="42" t="s">
        <v>3074</v>
      </c>
      <c r="B154" s="408" t="s">
        <v>2106</v>
      </c>
      <c r="C154" s="42" t="s">
        <v>3443</v>
      </c>
      <c r="D154" s="42" t="s">
        <v>3617</v>
      </c>
      <c r="E154" s="42" t="s">
        <v>3613</v>
      </c>
      <c r="F154" s="90"/>
      <c r="G154" s="90"/>
      <c r="H154" s="90"/>
      <c r="I154" s="90"/>
      <c r="J154" s="90"/>
      <c r="L154" s="284"/>
      <c r="Q154" s="67"/>
    </row>
  </sheetData>
  <sortState ref="A2:R43">
    <sortCondition descending="1" ref="Q2:Q43"/>
  </sortState>
  <mergeCells count="2">
    <mergeCell ref="O1:P1"/>
    <mergeCell ref="A57:B57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30"/>
  <sheetViews>
    <sheetView workbookViewId="0">
      <selection activeCell="O55" sqref="O55"/>
    </sheetView>
  </sheetViews>
  <sheetFormatPr defaultRowHeight="12" x14ac:dyDescent="0.2"/>
  <cols>
    <col min="1" max="6" width="9.140625" style="205"/>
    <col min="7" max="7" width="14" style="205" bestFit="1" customWidth="1"/>
    <col min="8" max="9" width="9.140625" style="205"/>
    <col min="10" max="10" width="11" style="205" customWidth="1"/>
    <col min="11" max="12" width="9.140625" style="205"/>
    <col min="13" max="13" width="13" style="205" bestFit="1" customWidth="1"/>
    <col min="14" max="262" width="9.140625" style="205"/>
    <col min="263" max="263" width="14" style="205" bestFit="1" customWidth="1"/>
    <col min="264" max="265" width="9.140625" style="205"/>
    <col min="266" max="266" width="11" style="205" customWidth="1"/>
    <col min="267" max="268" width="9.140625" style="205"/>
    <col min="269" max="269" width="13" style="205" bestFit="1" customWidth="1"/>
    <col min="270" max="518" width="9.140625" style="205"/>
    <col min="519" max="519" width="14" style="205" bestFit="1" customWidth="1"/>
    <col min="520" max="521" width="9.140625" style="205"/>
    <col min="522" max="522" width="11" style="205" customWidth="1"/>
    <col min="523" max="524" width="9.140625" style="205"/>
    <col min="525" max="525" width="13" style="205" bestFit="1" customWidth="1"/>
    <col min="526" max="774" width="9.140625" style="205"/>
    <col min="775" max="775" width="14" style="205" bestFit="1" customWidth="1"/>
    <col min="776" max="777" width="9.140625" style="205"/>
    <col min="778" max="778" width="11" style="205" customWidth="1"/>
    <col min="779" max="780" width="9.140625" style="205"/>
    <col min="781" max="781" width="13" style="205" bestFit="1" customWidth="1"/>
    <col min="782" max="1030" width="9.140625" style="205"/>
    <col min="1031" max="1031" width="14" style="205" bestFit="1" customWidth="1"/>
    <col min="1032" max="1033" width="9.140625" style="205"/>
    <col min="1034" max="1034" width="11" style="205" customWidth="1"/>
    <col min="1035" max="1036" width="9.140625" style="205"/>
    <col min="1037" max="1037" width="13" style="205" bestFit="1" customWidth="1"/>
    <col min="1038" max="1286" width="9.140625" style="205"/>
    <col min="1287" max="1287" width="14" style="205" bestFit="1" customWidth="1"/>
    <col min="1288" max="1289" width="9.140625" style="205"/>
    <col min="1290" max="1290" width="11" style="205" customWidth="1"/>
    <col min="1291" max="1292" width="9.140625" style="205"/>
    <col min="1293" max="1293" width="13" style="205" bestFit="1" customWidth="1"/>
    <col min="1294" max="1542" width="9.140625" style="205"/>
    <col min="1543" max="1543" width="14" style="205" bestFit="1" customWidth="1"/>
    <col min="1544" max="1545" width="9.140625" style="205"/>
    <col min="1546" max="1546" width="11" style="205" customWidth="1"/>
    <col min="1547" max="1548" width="9.140625" style="205"/>
    <col min="1549" max="1549" width="13" style="205" bestFit="1" customWidth="1"/>
    <col min="1550" max="1798" width="9.140625" style="205"/>
    <col min="1799" max="1799" width="14" style="205" bestFit="1" customWidth="1"/>
    <col min="1800" max="1801" width="9.140625" style="205"/>
    <col min="1802" max="1802" width="11" style="205" customWidth="1"/>
    <col min="1803" max="1804" width="9.140625" style="205"/>
    <col min="1805" max="1805" width="13" style="205" bestFit="1" customWidth="1"/>
    <col min="1806" max="2054" width="9.140625" style="205"/>
    <col min="2055" max="2055" width="14" style="205" bestFit="1" customWidth="1"/>
    <col min="2056" max="2057" width="9.140625" style="205"/>
    <col min="2058" max="2058" width="11" style="205" customWidth="1"/>
    <col min="2059" max="2060" width="9.140625" style="205"/>
    <col min="2061" max="2061" width="13" style="205" bestFit="1" customWidth="1"/>
    <col min="2062" max="2310" width="9.140625" style="205"/>
    <col min="2311" max="2311" width="14" style="205" bestFit="1" customWidth="1"/>
    <col min="2312" max="2313" width="9.140625" style="205"/>
    <col min="2314" max="2314" width="11" style="205" customWidth="1"/>
    <col min="2315" max="2316" width="9.140625" style="205"/>
    <col min="2317" max="2317" width="13" style="205" bestFit="1" customWidth="1"/>
    <col min="2318" max="2566" width="9.140625" style="205"/>
    <col min="2567" max="2567" width="14" style="205" bestFit="1" customWidth="1"/>
    <col min="2568" max="2569" width="9.140625" style="205"/>
    <col min="2570" max="2570" width="11" style="205" customWidth="1"/>
    <col min="2571" max="2572" width="9.140625" style="205"/>
    <col min="2573" max="2573" width="13" style="205" bestFit="1" customWidth="1"/>
    <col min="2574" max="2822" width="9.140625" style="205"/>
    <col min="2823" max="2823" width="14" style="205" bestFit="1" customWidth="1"/>
    <col min="2824" max="2825" width="9.140625" style="205"/>
    <col min="2826" max="2826" width="11" style="205" customWidth="1"/>
    <col min="2827" max="2828" width="9.140625" style="205"/>
    <col min="2829" max="2829" width="13" style="205" bestFit="1" customWidth="1"/>
    <col min="2830" max="3078" width="9.140625" style="205"/>
    <col min="3079" max="3079" width="14" style="205" bestFit="1" customWidth="1"/>
    <col min="3080" max="3081" width="9.140625" style="205"/>
    <col min="3082" max="3082" width="11" style="205" customWidth="1"/>
    <col min="3083" max="3084" width="9.140625" style="205"/>
    <col min="3085" max="3085" width="13" style="205" bestFit="1" customWidth="1"/>
    <col min="3086" max="3334" width="9.140625" style="205"/>
    <col min="3335" max="3335" width="14" style="205" bestFit="1" customWidth="1"/>
    <col min="3336" max="3337" width="9.140625" style="205"/>
    <col min="3338" max="3338" width="11" style="205" customWidth="1"/>
    <col min="3339" max="3340" width="9.140625" style="205"/>
    <col min="3341" max="3341" width="13" style="205" bestFit="1" customWidth="1"/>
    <col min="3342" max="3590" width="9.140625" style="205"/>
    <col min="3591" max="3591" width="14" style="205" bestFit="1" customWidth="1"/>
    <col min="3592" max="3593" width="9.140625" style="205"/>
    <col min="3594" max="3594" width="11" style="205" customWidth="1"/>
    <col min="3595" max="3596" width="9.140625" style="205"/>
    <col min="3597" max="3597" width="13" style="205" bestFit="1" customWidth="1"/>
    <col min="3598" max="3846" width="9.140625" style="205"/>
    <col min="3847" max="3847" width="14" style="205" bestFit="1" customWidth="1"/>
    <col min="3848" max="3849" width="9.140625" style="205"/>
    <col min="3850" max="3850" width="11" style="205" customWidth="1"/>
    <col min="3851" max="3852" width="9.140625" style="205"/>
    <col min="3853" max="3853" width="13" style="205" bestFit="1" customWidth="1"/>
    <col min="3854" max="4102" width="9.140625" style="205"/>
    <col min="4103" max="4103" width="14" style="205" bestFit="1" customWidth="1"/>
    <col min="4104" max="4105" width="9.140625" style="205"/>
    <col min="4106" max="4106" width="11" style="205" customWidth="1"/>
    <col min="4107" max="4108" width="9.140625" style="205"/>
    <col min="4109" max="4109" width="13" style="205" bestFit="1" customWidth="1"/>
    <col min="4110" max="4358" width="9.140625" style="205"/>
    <col min="4359" max="4359" width="14" style="205" bestFit="1" customWidth="1"/>
    <col min="4360" max="4361" width="9.140625" style="205"/>
    <col min="4362" max="4362" width="11" style="205" customWidth="1"/>
    <col min="4363" max="4364" width="9.140625" style="205"/>
    <col min="4365" max="4365" width="13" style="205" bestFit="1" customWidth="1"/>
    <col min="4366" max="4614" width="9.140625" style="205"/>
    <col min="4615" max="4615" width="14" style="205" bestFit="1" customWidth="1"/>
    <col min="4616" max="4617" width="9.140625" style="205"/>
    <col min="4618" max="4618" width="11" style="205" customWidth="1"/>
    <col min="4619" max="4620" width="9.140625" style="205"/>
    <col min="4621" max="4621" width="13" style="205" bestFit="1" customWidth="1"/>
    <col min="4622" max="4870" width="9.140625" style="205"/>
    <col min="4871" max="4871" width="14" style="205" bestFit="1" customWidth="1"/>
    <col min="4872" max="4873" width="9.140625" style="205"/>
    <col min="4874" max="4874" width="11" style="205" customWidth="1"/>
    <col min="4875" max="4876" width="9.140625" style="205"/>
    <col min="4877" max="4877" width="13" style="205" bestFit="1" customWidth="1"/>
    <col min="4878" max="5126" width="9.140625" style="205"/>
    <col min="5127" max="5127" width="14" style="205" bestFit="1" customWidth="1"/>
    <col min="5128" max="5129" width="9.140625" style="205"/>
    <col min="5130" max="5130" width="11" style="205" customWidth="1"/>
    <col min="5131" max="5132" width="9.140625" style="205"/>
    <col min="5133" max="5133" width="13" style="205" bestFit="1" customWidth="1"/>
    <col min="5134" max="5382" width="9.140625" style="205"/>
    <col min="5383" max="5383" width="14" style="205" bestFit="1" customWidth="1"/>
    <col min="5384" max="5385" width="9.140625" style="205"/>
    <col min="5386" max="5386" width="11" style="205" customWidth="1"/>
    <col min="5387" max="5388" width="9.140625" style="205"/>
    <col min="5389" max="5389" width="13" style="205" bestFit="1" customWidth="1"/>
    <col min="5390" max="5638" width="9.140625" style="205"/>
    <col min="5639" max="5639" width="14" style="205" bestFit="1" customWidth="1"/>
    <col min="5640" max="5641" width="9.140625" style="205"/>
    <col min="5642" max="5642" width="11" style="205" customWidth="1"/>
    <col min="5643" max="5644" width="9.140625" style="205"/>
    <col min="5645" max="5645" width="13" style="205" bestFit="1" customWidth="1"/>
    <col min="5646" max="5894" width="9.140625" style="205"/>
    <col min="5895" max="5895" width="14" style="205" bestFit="1" customWidth="1"/>
    <col min="5896" max="5897" width="9.140625" style="205"/>
    <col min="5898" max="5898" width="11" style="205" customWidth="1"/>
    <col min="5899" max="5900" width="9.140625" style="205"/>
    <col min="5901" max="5901" width="13" style="205" bestFit="1" customWidth="1"/>
    <col min="5902" max="6150" width="9.140625" style="205"/>
    <col min="6151" max="6151" width="14" style="205" bestFit="1" customWidth="1"/>
    <col min="6152" max="6153" width="9.140625" style="205"/>
    <col min="6154" max="6154" width="11" style="205" customWidth="1"/>
    <col min="6155" max="6156" width="9.140625" style="205"/>
    <col min="6157" max="6157" width="13" style="205" bestFit="1" customWidth="1"/>
    <col min="6158" max="6406" width="9.140625" style="205"/>
    <col min="6407" max="6407" width="14" style="205" bestFit="1" customWidth="1"/>
    <col min="6408" max="6409" width="9.140625" style="205"/>
    <col min="6410" max="6410" width="11" style="205" customWidth="1"/>
    <col min="6411" max="6412" width="9.140625" style="205"/>
    <col min="6413" max="6413" width="13" style="205" bestFit="1" customWidth="1"/>
    <col min="6414" max="6662" width="9.140625" style="205"/>
    <col min="6663" max="6663" width="14" style="205" bestFit="1" customWidth="1"/>
    <col min="6664" max="6665" width="9.140625" style="205"/>
    <col min="6666" max="6666" width="11" style="205" customWidth="1"/>
    <col min="6667" max="6668" width="9.140625" style="205"/>
    <col min="6669" max="6669" width="13" style="205" bestFit="1" customWidth="1"/>
    <col min="6670" max="6918" width="9.140625" style="205"/>
    <col min="6919" max="6919" width="14" style="205" bestFit="1" customWidth="1"/>
    <col min="6920" max="6921" width="9.140625" style="205"/>
    <col min="6922" max="6922" width="11" style="205" customWidth="1"/>
    <col min="6923" max="6924" width="9.140625" style="205"/>
    <col min="6925" max="6925" width="13" style="205" bestFit="1" customWidth="1"/>
    <col min="6926" max="7174" width="9.140625" style="205"/>
    <col min="7175" max="7175" width="14" style="205" bestFit="1" customWidth="1"/>
    <col min="7176" max="7177" width="9.140625" style="205"/>
    <col min="7178" max="7178" width="11" style="205" customWidth="1"/>
    <col min="7179" max="7180" width="9.140625" style="205"/>
    <col min="7181" max="7181" width="13" style="205" bestFit="1" customWidth="1"/>
    <col min="7182" max="7430" width="9.140625" style="205"/>
    <col min="7431" max="7431" width="14" style="205" bestFit="1" customWidth="1"/>
    <col min="7432" max="7433" width="9.140625" style="205"/>
    <col min="7434" max="7434" width="11" style="205" customWidth="1"/>
    <col min="7435" max="7436" width="9.140625" style="205"/>
    <col min="7437" max="7437" width="13" style="205" bestFit="1" customWidth="1"/>
    <col min="7438" max="7686" width="9.140625" style="205"/>
    <col min="7687" max="7687" width="14" style="205" bestFit="1" customWidth="1"/>
    <col min="7688" max="7689" width="9.140625" style="205"/>
    <col min="7690" max="7690" width="11" style="205" customWidth="1"/>
    <col min="7691" max="7692" width="9.140625" style="205"/>
    <col min="7693" max="7693" width="13" style="205" bestFit="1" customWidth="1"/>
    <col min="7694" max="7942" width="9.140625" style="205"/>
    <col min="7943" max="7943" width="14" style="205" bestFit="1" customWidth="1"/>
    <col min="7944" max="7945" width="9.140625" style="205"/>
    <col min="7946" max="7946" width="11" style="205" customWidth="1"/>
    <col min="7947" max="7948" width="9.140625" style="205"/>
    <col min="7949" max="7949" width="13" style="205" bestFit="1" customWidth="1"/>
    <col min="7950" max="8198" width="9.140625" style="205"/>
    <col min="8199" max="8199" width="14" style="205" bestFit="1" customWidth="1"/>
    <col min="8200" max="8201" width="9.140625" style="205"/>
    <col min="8202" max="8202" width="11" style="205" customWidth="1"/>
    <col min="8203" max="8204" width="9.140625" style="205"/>
    <col min="8205" max="8205" width="13" style="205" bestFit="1" customWidth="1"/>
    <col min="8206" max="8454" width="9.140625" style="205"/>
    <col min="8455" max="8455" width="14" style="205" bestFit="1" customWidth="1"/>
    <col min="8456" max="8457" width="9.140625" style="205"/>
    <col min="8458" max="8458" width="11" style="205" customWidth="1"/>
    <col min="8459" max="8460" width="9.140625" style="205"/>
    <col min="8461" max="8461" width="13" style="205" bestFit="1" customWidth="1"/>
    <col min="8462" max="8710" width="9.140625" style="205"/>
    <col min="8711" max="8711" width="14" style="205" bestFit="1" customWidth="1"/>
    <col min="8712" max="8713" width="9.140625" style="205"/>
    <col min="8714" max="8714" width="11" style="205" customWidth="1"/>
    <col min="8715" max="8716" width="9.140625" style="205"/>
    <col min="8717" max="8717" width="13" style="205" bestFit="1" customWidth="1"/>
    <col min="8718" max="8966" width="9.140625" style="205"/>
    <col min="8967" max="8967" width="14" style="205" bestFit="1" customWidth="1"/>
    <col min="8968" max="8969" width="9.140625" style="205"/>
    <col min="8970" max="8970" width="11" style="205" customWidth="1"/>
    <col min="8971" max="8972" width="9.140625" style="205"/>
    <col min="8973" max="8973" width="13" style="205" bestFit="1" customWidth="1"/>
    <col min="8974" max="9222" width="9.140625" style="205"/>
    <col min="9223" max="9223" width="14" style="205" bestFit="1" customWidth="1"/>
    <col min="9224" max="9225" width="9.140625" style="205"/>
    <col min="9226" max="9226" width="11" style="205" customWidth="1"/>
    <col min="9227" max="9228" width="9.140625" style="205"/>
    <col min="9229" max="9229" width="13" style="205" bestFit="1" customWidth="1"/>
    <col min="9230" max="9478" width="9.140625" style="205"/>
    <col min="9479" max="9479" width="14" style="205" bestFit="1" customWidth="1"/>
    <col min="9480" max="9481" width="9.140625" style="205"/>
    <col min="9482" max="9482" width="11" style="205" customWidth="1"/>
    <col min="9483" max="9484" width="9.140625" style="205"/>
    <col min="9485" max="9485" width="13" style="205" bestFit="1" customWidth="1"/>
    <col min="9486" max="9734" width="9.140625" style="205"/>
    <col min="9735" max="9735" width="14" style="205" bestFit="1" customWidth="1"/>
    <col min="9736" max="9737" width="9.140625" style="205"/>
    <col min="9738" max="9738" width="11" style="205" customWidth="1"/>
    <col min="9739" max="9740" width="9.140625" style="205"/>
    <col min="9741" max="9741" width="13" style="205" bestFit="1" customWidth="1"/>
    <col min="9742" max="9990" width="9.140625" style="205"/>
    <col min="9991" max="9991" width="14" style="205" bestFit="1" customWidth="1"/>
    <col min="9992" max="9993" width="9.140625" style="205"/>
    <col min="9994" max="9994" width="11" style="205" customWidth="1"/>
    <col min="9995" max="9996" width="9.140625" style="205"/>
    <col min="9997" max="9997" width="13" style="205" bestFit="1" customWidth="1"/>
    <col min="9998" max="10246" width="9.140625" style="205"/>
    <col min="10247" max="10247" width="14" style="205" bestFit="1" customWidth="1"/>
    <col min="10248" max="10249" width="9.140625" style="205"/>
    <col min="10250" max="10250" width="11" style="205" customWidth="1"/>
    <col min="10251" max="10252" width="9.140625" style="205"/>
    <col min="10253" max="10253" width="13" style="205" bestFit="1" customWidth="1"/>
    <col min="10254" max="10502" width="9.140625" style="205"/>
    <col min="10503" max="10503" width="14" style="205" bestFit="1" customWidth="1"/>
    <col min="10504" max="10505" width="9.140625" style="205"/>
    <col min="10506" max="10506" width="11" style="205" customWidth="1"/>
    <col min="10507" max="10508" width="9.140625" style="205"/>
    <col min="10509" max="10509" width="13" style="205" bestFit="1" customWidth="1"/>
    <col min="10510" max="10758" width="9.140625" style="205"/>
    <col min="10759" max="10759" width="14" style="205" bestFit="1" customWidth="1"/>
    <col min="10760" max="10761" width="9.140625" style="205"/>
    <col min="10762" max="10762" width="11" style="205" customWidth="1"/>
    <col min="10763" max="10764" width="9.140625" style="205"/>
    <col min="10765" max="10765" width="13" style="205" bestFit="1" customWidth="1"/>
    <col min="10766" max="11014" width="9.140625" style="205"/>
    <col min="11015" max="11015" width="14" style="205" bestFit="1" customWidth="1"/>
    <col min="11016" max="11017" width="9.140625" style="205"/>
    <col min="11018" max="11018" width="11" style="205" customWidth="1"/>
    <col min="11019" max="11020" width="9.140625" style="205"/>
    <col min="11021" max="11021" width="13" style="205" bestFit="1" customWidth="1"/>
    <col min="11022" max="11270" width="9.140625" style="205"/>
    <col min="11271" max="11271" width="14" style="205" bestFit="1" customWidth="1"/>
    <col min="11272" max="11273" width="9.140625" style="205"/>
    <col min="11274" max="11274" width="11" style="205" customWidth="1"/>
    <col min="11275" max="11276" width="9.140625" style="205"/>
    <col min="11277" max="11277" width="13" style="205" bestFit="1" customWidth="1"/>
    <col min="11278" max="11526" width="9.140625" style="205"/>
    <col min="11527" max="11527" width="14" style="205" bestFit="1" customWidth="1"/>
    <col min="11528" max="11529" width="9.140625" style="205"/>
    <col min="11530" max="11530" width="11" style="205" customWidth="1"/>
    <col min="11531" max="11532" width="9.140625" style="205"/>
    <col min="11533" max="11533" width="13" style="205" bestFit="1" customWidth="1"/>
    <col min="11534" max="11782" width="9.140625" style="205"/>
    <col min="11783" max="11783" width="14" style="205" bestFit="1" customWidth="1"/>
    <col min="11784" max="11785" width="9.140625" style="205"/>
    <col min="11786" max="11786" width="11" style="205" customWidth="1"/>
    <col min="11787" max="11788" width="9.140625" style="205"/>
    <col min="11789" max="11789" width="13" style="205" bestFit="1" customWidth="1"/>
    <col min="11790" max="12038" width="9.140625" style="205"/>
    <col min="12039" max="12039" width="14" style="205" bestFit="1" customWidth="1"/>
    <col min="12040" max="12041" width="9.140625" style="205"/>
    <col min="12042" max="12042" width="11" style="205" customWidth="1"/>
    <col min="12043" max="12044" width="9.140625" style="205"/>
    <col min="12045" max="12045" width="13" style="205" bestFit="1" customWidth="1"/>
    <col min="12046" max="12294" width="9.140625" style="205"/>
    <col min="12295" max="12295" width="14" style="205" bestFit="1" customWidth="1"/>
    <col min="12296" max="12297" width="9.140625" style="205"/>
    <col min="12298" max="12298" width="11" style="205" customWidth="1"/>
    <col min="12299" max="12300" width="9.140625" style="205"/>
    <col min="12301" max="12301" width="13" style="205" bestFit="1" customWidth="1"/>
    <col min="12302" max="12550" width="9.140625" style="205"/>
    <col min="12551" max="12551" width="14" style="205" bestFit="1" customWidth="1"/>
    <col min="12552" max="12553" width="9.140625" style="205"/>
    <col min="12554" max="12554" width="11" style="205" customWidth="1"/>
    <col min="12555" max="12556" width="9.140625" style="205"/>
    <col min="12557" max="12557" width="13" style="205" bestFit="1" customWidth="1"/>
    <col min="12558" max="12806" width="9.140625" style="205"/>
    <col min="12807" max="12807" width="14" style="205" bestFit="1" customWidth="1"/>
    <col min="12808" max="12809" width="9.140625" style="205"/>
    <col min="12810" max="12810" width="11" style="205" customWidth="1"/>
    <col min="12811" max="12812" width="9.140625" style="205"/>
    <col min="12813" max="12813" width="13" style="205" bestFit="1" customWidth="1"/>
    <col min="12814" max="13062" width="9.140625" style="205"/>
    <col min="13063" max="13063" width="14" style="205" bestFit="1" customWidth="1"/>
    <col min="13064" max="13065" width="9.140625" style="205"/>
    <col min="13066" max="13066" width="11" style="205" customWidth="1"/>
    <col min="13067" max="13068" width="9.140625" style="205"/>
    <col min="13069" max="13069" width="13" style="205" bestFit="1" customWidth="1"/>
    <col min="13070" max="13318" width="9.140625" style="205"/>
    <col min="13319" max="13319" width="14" style="205" bestFit="1" customWidth="1"/>
    <col min="13320" max="13321" width="9.140625" style="205"/>
    <col min="13322" max="13322" width="11" style="205" customWidth="1"/>
    <col min="13323" max="13324" width="9.140625" style="205"/>
    <col min="13325" max="13325" width="13" style="205" bestFit="1" customWidth="1"/>
    <col min="13326" max="13574" width="9.140625" style="205"/>
    <col min="13575" max="13575" width="14" style="205" bestFit="1" customWidth="1"/>
    <col min="13576" max="13577" width="9.140625" style="205"/>
    <col min="13578" max="13578" width="11" style="205" customWidth="1"/>
    <col min="13579" max="13580" width="9.140625" style="205"/>
    <col min="13581" max="13581" width="13" style="205" bestFit="1" customWidth="1"/>
    <col min="13582" max="13830" width="9.140625" style="205"/>
    <col min="13831" max="13831" width="14" style="205" bestFit="1" customWidth="1"/>
    <col min="13832" max="13833" width="9.140625" style="205"/>
    <col min="13834" max="13834" width="11" style="205" customWidth="1"/>
    <col min="13835" max="13836" width="9.140625" style="205"/>
    <col min="13837" max="13837" width="13" style="205" bestFit="1" customWidth="1"/>
    <col min="13838" max="14086" width="9.140625" style="205"/>
    <col min="14087" max="14087" width="14" style="205" bestFit="1" customWidth="1"/>
    <col min="14088" max="14089" width="9.140625" style="205"/>
    <col min="14090" max="14090" width="11" style="205" customWidth="1"/>
    <col min="14091" max="14092" width="9.140625" style="205"/>
    <col min="14093" max="14093" width="13" style="205" bestFit="1" customWidth="1"/>
    <col min="14094" max="14342" width="9.140625" style="205"/>
    <col min="14343" max="14343" width="14" style="205" bestFit="1" customWidth="1"/>
    <col min="14344" max="14345" width="9.140625" style="205"/>
    <col min="14346" max="14346" width="11" style="205" customWidth="1"/>
    <col min="14347" max="14348" width="9.140625" style="205"/>
    <col min="14349" max="14349" width="13" style="205" bestFit="1" customWidth="1"/>
    <col min="14350" max="14598" width="9.140625" style="205"/>
    <col min="14599" max="14599" width="14" style="205" bestFit="1" customWidth="1"/>
    <col min="14600" max="14601" width="9.140625" style="205"/>
    <col min="14602" max="14602" width="11" style="205" customWidth="1"/>
    <col min="14603" max="14604" width="9.140625" style="205"/>
    <col min="14605" max="14605" width="13" style="205" bestFit="1" customWidth="1"/>
    <col min="14606" max="14854" width="9.140625" style="205"/>
    <col min="14855" max="14855" width="14" style="205" bestFit="1" customWidth="1"/>
    <col min="14856" max="14857" width="9.140625" style="205"/>
    <col min="14858" max="14858" width="11" style="205" customWidth="1"/>
    <col min="14859" max="14860" width="9.140625" style="205"/>
    <col min="14861" max="14861" width="13" style="205" bestFit="1" customWidth="1"/>
    <col min="14862" max="15110" width="9.140625" style="205"/>
    <col min="15111" max="15111" width="14" style="205" bestFit="1" customWidth="1"/>
    <col min="15112" max="15113" width="9.140625" style="205"/>
    <col min="15114" max="15114" width="11" style="205" customWidth="1"/>
    <col min="15115" max="15116" width="9.140625" style="205"/>
    <col min="15117" max="15117" width="13" style="205" bestFit="1" customWidth="1"/>
    <col min="15118" max="15366" width="9.140625" style="205"/>
    <col min="15367" max="15367" width="14" style="205" bestFit="1" customWidth="1"/>
    <col min="15368" max="15369" width="9.140625" style="205"/>
    <col min="15370" max="15370" width="11" style="205" customWidth="1"/>
    <col min="15371" max="15372" width="9.140625" style="205"/>
    <col min="15373" max="15373" width="13" style="205" bestFit="1" customWidth="1"/>
    <col min="15374" max="15622" width="9.140625" style="205"/>
    <col min="15623" max="15623" width="14" style="205" bestFit="1" customWidth="1"/>
    <col min="15624" max="15625" width="9.140625" style="205"/>
    <col min="15626" max="15626" width="11" style="205" customWidth="1"/>
    <col min="15627" max="15628" width="9.140625" style="205"/>
    <col min="15629" max="15629" width="13" style="205" bestFit="1" customWidth="1"/>
    <col min="15630" max="15878" width="9.140625" style="205"/>
    <col min="15879" max="15879" width="14" style="205" bestFit="1" customWidth="1"/>
    <col min="15880" max="15881" width="9.140625" style="205"/>
    <col min="15882" max="15882" width="11" style="205" customWidth="1"/>
    <col min="15883" max="15884" width="9.140625" style="205"/>
    <col min="15885" max="15885" width="13" style="205" bestFit="1" customWidth="1"/>
    <col min="15886" max="16134" width="9.140625" style="205"/>
    <col min="16135" max="16135" width="14" style="205" bestFit="1" customWidth="1"/>
    <col min="16136" max="16137" width="9.140625" style="205"/>
    <col min="16138" max="16138" width="11" style="205" customWidth="1"/>
    <col min="16139" max="16140" width="9.140625" style="205"/>
    <col min="16141" max="16141" width="13" style="205" bestFit="1" customWidth="1"/>
    <col min="16142" max="16384" width="9.140625" style="205"/>
  </cols>
  <sheetData>
    <row r="1" spans="1:13" ht="12" customHeight="1" x14ac:dyDescent="0.2">
      <c r="A1" s="657" t="s">
        <v>2818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</row>
    <row r="2" spans="1:13" ht="12" customHeight="1" x14ac:dyDescent="0.2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</row>
    <row r="3" spans="1:13" x14ac:dyDescent="0.2">
      <c r="A3" s="658">
        <v>0</v>
      </c>
      <c r="B3" s="658"/>
      <c r="C3" s="658"/>
      <c r="D3" s="658"/>
      <c r="E3" s="658"/>
      <c r="F3" s="658"/>
      <c r="G3" s="206"/>
      <c r="H3" s="206"/>
      <c r="I3" s="206"/>
      <c r="J3" s="206"/>
      <c r="K3" s="206"/>
      <c r="L3" s="206"/>
      <c r="M3" s="206"/>
    </row>
    <row r="4" spans="1:13" x14ac:dyDescent="0.2">
      <c r="A4" s="659" t="s">
        <v>2819</v>
      </c>
      <c r="B4" s="660"/>
      <c r="C4" s="660"/>
      <c r="D4" s="660"/>
      <c r="E4" s="660"/>
      <c r="F4" s="661"/>
      <c r="H4" s="659" t="s">
        <v>2820</v>
      </c>
      <c r="I4" s="660"/>
      <c r="J4" s="660"/>
      <c r="K4" s="660"/>
      <c r="L4" s="660"/>
      <c r="M4" s="661"/>
    </row>
    <row r="5" spans="1:13" x14ac:dyDescent="0.2">
      <c r="A5" s="662" t="s">
        <v>2821</v>
      </c>
      <c r="B5" s="663"/>
      <c r="C5" s="663"/>
      <c r="D5" s="663"/>
      <c r="E5" s="663"/>
      <c r="F5" s="664"/>
      <c r="H5" s="665" t="s">
        <v>2822</v>
      </c>
      <c r="I5" s="666"/>
      <c r="J5" s="666"/>
      <c r="K5" s="666"/>
      <c r="L5" s="666"/>
      <c r="M5" s="667"/>
    </row>
    <row r="6" spans="1:13" x14ac:dyDescent="0.2">
      <c r="A6" s="678" t="s">
        <v>2823</v>
      </c>
      <c r="B6" s="679"/>
      <c r="C6" s="680" t="s">
        <v>2824</v>
      </c>
      <c r="D6" s="680"/>
      <c r="E6" s="679" t="s">
        <v>2825</v>
      </c>
      <c r="F6" s="681"/>
      <c r="G6" s="207"/>
      <c r="H6" s="682" t="s">
        <v>2826</v>
      </c>
      <c r="I6" s="683"/>
      <c r="J6" s="683"/>
      <c r="K6" s="683"/>
      <c r="L6" s="683"/>
      <c r="M6" s="684"/>
    </row>
    <row r="7" spans="1:13" x14ac:dyDescent="0.2">
      <c r="A7" s="208"/>
      <c r="B7" s="209"/>
      <c r="C7" s="209"/>
      <c r="D7" s="209"/>
      <c r="E7" s="209"/>
      <c r="F7" s="210"/>
      <c r="H7" s="685"/>
      <c r="I7" s="686"/>
      <c r="J7" s="686"/>
      <c r="K7" s="686"/>
      <c r="L7" s="686"/>
      <c r="M7" s="687"/>
    </row>
    <row r="8" spans="1:13" ht="12.75" x14ac:dyDescent="0.2">
      <c r="A8" s="688" t="s">
        <v>2827</v>
      </c>
      <c r="B8" s="689"/>
      <c r="C8" s="689" t="s">
        <v>2828</v>
      </c>
      <c r="D8" s="689"/>
      <c r="E8" s="689" t="s">
        <v>2829</v>
      </c>
      <c r="F8" s="690"/>
      <c r="H8" s="691" t="s">
        <v>2830</v>
      </c>
      <c r="I8" s="692"/>
      <c r="J8" s="693" t="s">
        <v>2831</v>
      </c>
      <c r="K8" s="694"/>
      <c r="L8" s="694"/>
      <c r="M8" s="694"/>
    </row>
    <row r="9" spans="1:13" x14ac:dyDescent="0.2">
      <c r="A9" s="701">
        <v>41181</v>
      </c>
      <c r="B9" s="702"/>
      <c r="C9" s="703">
        <v>0.41666666666666669</v>
      </c>
      <c r="D9" s="704"/>
      <c r="E9" s="705" t="s">
        <v>2832</v>
      </c>
      <c r="F9" s="700"/>
      <c r="H9" s="668"/>
      <c r="I9" s="669"/>
      <c r="J9" s="670"/>
      <c r="K9" s="670"/>
      <c r="L9" s="670"/>
      <c r="M9" s="671"/>
    </row>
    <row r="10" spans="1:13" x14ac:dyDescent="0.2">
      <c r="A10" s="672" t="s">
        <v>2833</v>
      </c>
      <c r="B10" s="673"/>
      <c r="C10" s="673" t="s">
        <v>2834</v>
      </c>
      <c r="D10" s="673"/>
      <c r="E10" s="673" t="s">
        <v>2835</v>
      </c>
      <c r="F10" s="674"/>
      <c r="H10" s="675" t="str">
        <f>C11</f>
        <v>Guest Team</v>
      </c>
      <c r="I10" s="676"/>
      <c r="J10" s="677"/>
      <c r="K10" s="675" t="str">
        <f>B92</f>
        <v>Host Team</v>
      </c>
      <c r="L10" s="676"/>
      <c r="M10" s="677"/>
    </row>
    <row r="11" spans="1:13" x14ac:dyDescent="0.2">
      <c r="A11" s="695" t="s">
        <v>2832</v>
      </c>
      <c r="B11" s="696"/>
      <c r="C11" s="697" t="str">
        <f>IF(A3=1,A6,E6)</f>
        <v>Guest Team</v>
      </c>
      <c r="D11" s="698"/>
      <c r="E11" s="699"/>
      <c r="F11" s="700"/>
      <c r="H11" s="211" t="s">
        <v>2685</v>
      </c>
      <c r="I11" s="211" t="s">
        <v>2679</v>
      </c>
      <c r="J11" s="211" t="s">
        <v>2836</v>
      </c>
      <c r="K11" s="211" t="s">
        <v>2685</v>
      </c>
      <c r="L11" s="211" t="s">
        <v>2679</v>
      </c>
      <c r="M11" s="211" t="s">
        <v>2836</v>
      </c>
    </row>
    <row r="12" spans="1:13" x14ac:dyDescent="0.2">
      <c r="A12" s="672" t="s">
        <v>2837</v>
      </c>
      <c r="B12" s="673"/>
      <c r="C12" s="673"/>
      <c r="D12" s="673"/>
      <c r="E12" s="673"/>
      <c r="F12" s="674"/>
      <c r="H12" s="212">
        <f>H58+J15</f>
        <v>75</v>
      </c>
      <c r="I12" s="213">
        <v>0</v>
      </c>
      <c r="J12" s="214">
        <f>SUM(E62:E70)</f>
        <v>18.100000000000001</v>
      </c>
      <c r="K12" s="212">
        <f>H105+M15</f>
        <v>76</v>
      </c>
      <c r="L12" s="213">
        <v>0</v>
      </c>
      <c r="M12" s="214">
        <f>SUM(E109:E117)</f>
        <v>13</v>
      </c>
    </row>
    <row r="13" spans="1:13" x14ac:dyDescent="0.2">
      <c r="A13" s="695"/>
      <c r="B13" s="696"/>
      <c r="C13" s="697">
        <v>20</v>
      </c>
      <c r="D13" s="698"/>
      <c r="E13" s="695"/>
      <c r="F13" s="696"/>
      <c r="H13" s="714" t="s">
        <v>2838</v>
      </c>
      <c r="I13" s="715"/>
      <c r="J13" s="716"/>
      <c r="K13" s="714" t="s">
        <v>2838</v>
      </c>
      <c r="L13" s="715"/>
      <c r="M13" s="716"/>
    </row>
    <row r="14" spans="1:13" x14ac:dyDescent="0.2">
      <c r="A14" s="672" t="s">
        <v>2839</v>
      </c>
      <c r="B14" s="673"/>
      <c r="C14" s="673" t="s">
        <v>2840</v>
      </c>
      <c r="D14" s="673"/>
      <c r="E14" s="673" t="s">
        <v>2841</v>
      </c>
      <c r="F14" s="674"/>
      <c r="H14" s="211" t="s">
        <v>2842</v>
      </c>
      <c r="I14" s="211" t="s">
        <v>2843</v>
      </c>
      <c r="J14" s="211" t="s">
        <v>2844</v>
      </c>
      <c r="K14" s="211" t="s">
        <v>2842</v>
      </c>
      <c r="L14" s="211" t="s">
        <v>2843</v>
      </c>
      <c r="M14" s="211" t="s">
        <v>2844</v>
      </c>
    </row>
    <row r="15" spans="1:13" x14ac:dyDescent="0.2">
      <c r="A15" s="695" t="s">
        <v>2845</v>
      </c>
      <c r="B15" s="696"/>
      <c r="C15" s="705"/>
      <c r="D15" s="696"/>
      <c r="E15" s="705"/>
      <c r="F15" s="696"/>
      <c r="H15" s="212">
        <f>SUM(J62:J66)</f>
        <v>0</v>
      </c>
      <c r="I15" s="215">
        <f>SUM(I62:I70)</f>
        <v>14</v>
      </c>
      <c r="J15" s="212">
        <f>H15+I15+M58</f>
        <v>15</v>
      </c>
      <c r="K15" s="212">
        <f>SUM(J109:J113)</f>
        <v>0</v>
      </c>
      <c r="L15" s="215">
        <f>SUM(I109:I117)</f>
        <v>13</v>
      </c>
      <c r="M15" s="212">
        <f>K15+L15+M105</f>
        <v>14</v>
      </c>
    </row>
    <row r="16" spans="1:13" hidden="1" x14ac:dyDescent="0.2"/>
    <row r="17" spans="1:13" hidden="1" x14ac:dyDescent="0.2">
      <c r="A17" s="706" t="s">
        <v>2846</v>
      </c>
      <c r="B17" s="706"/>
      <c r="C17" s="706"/>
      <c r="D17" s="706"/>
      <c r="E17" s="706"/>
      <c r="F17" s="706"/>
      <c r="G17" s="706"/>
      <c r="H17" s="706"/>
      <c r="I17" s="706"/>
      <c r="J17" s="706"/>
      <c r="K17" s="706"/>
      <c r="L17" s="706"/>
      <c r="M17" s="706"/>
    </row>
    <row r="18" spans="1:13" hidden="1" x14ac:dyDescent="0.2"/>
    <row r="19" spans="1:13" hidden="1" x14ac:dyDescent="0.2">
      <c r="A19" s="707" t="str">
        <f>IF(A3=1, A6,E6)</f>
        <v>Guest Team</v>
      </c>
      <c r="B19" s="708"/>
      <c r="C19" s="708"/>
      <c r="D19" s="708"/>
      <c r="E19" s="708"/>
      <c r="F19" s="709"/>
      <c r="H19" s="707" t="str">
        <f>IF(A3=1,E6,A6)</f>
        <v>Host Team</v>
      </c>
      <c r="I19" s="708"/>
      <c r="J19" s="708"/>
      <c r="K19" s="708"/>
      <c r="L19" s="708"/>
      <c r="M19" s="709"/>
    </row>
    <row r="20" spans="1:13" hidden="1" x14ac:dyDescent="0.2">
      <c r="A20" s="216" t="s">
        <v>2847</v>
      </c>
      <c r="B20" s="710" t="s">
        <v>2848</v>
      </c>
      <c r="C20" s="710"/>
      <c r="D20" s="710"/>
      <c r="E20" s="216" t="s">
        <v>2849</v>
      </c>
      <c r="F20" s="216" t="s">
        <v>2850</v>
      </c>
      <c r="H20" s="217" t="s">
        <v>2847</v>
      </c>
      <c r="I20" s="711" t="s">
        <v>2848</v>
      </c>
      <c r="J20" s="711"/>
      <c r="K20" s="711"/>
      <c r="L20" s="218" t="s">
        <v>2849</v>
      </c>
      <c r="M20" s="219" t="s">
        <v>2850</v>
      </c>
    </row>
    <row r="21" spans="1:13" hidden="1" x14ac:dyDescent="0.2">
      <c r="A21" s="220" t="s">
        <v>2851</v>
      </c>
      <c r="B21" s="712"/>
      <c r="C21" s="712"/>
      <c r="D21" s="712"/>
      <c r="E21" s="221"/>
      <c r="F21" s="221"/>
      <c r="H21" s="222" t="s">
        <v>2851</v>
      </c>
      <c r="I21" s="713"/>
      <c r="J21" s="713"/>
      <c r="K21" s="713"/>
      <c r="L21" s="223"/>
      <c r="M21" s="224"/>
    </row>
    <row r="22" spans="1:13" hidden="1" x14ac:dyDescent="0.2">
      <c r="A22" s="220" t="s">
        <v>2852</v>
      </c>
      <c r="B22" s="712"/>
      <c r="C22" s="712"/>
      <c r="D22" s="712"/>
      <c r="E22" s="221"/>
      <c r="F22" s="221"/>
      <c r="H22" s="222" t="s">
        <v>2852</v>
      </c>
      <c r="I22" s="713"/>
      <c r="J22" s="713"/>
      <c r="K22" s="713"/>
      <c r="L22" s="223"/>
      <c r="M22" s="224"/>
    </row>
    <row r="23" spans="1:13" hidden="1" x14ac:dyDescent="0.2">
      <c r="A23" s="220" t="s">
        <v>2853</v>
      </c>
      <c r="B23" s="712"/>
      <c r="C23" s="712"/>
      <c r="D23" s="712"/>
      <c r="E23" s="221"/>
      <c r="F23" s="221"/>
      <c r="H23" s="222" t="s">
        <v>2853</v>
      </c>
      <c r="I23" s="713"/>
      <c r="J23" s="713"/>
      <c r="K23" s="713"/>
      <c r="L23" s="223"/>
      <c r="M23" s="224"/>
    </row>
    <row r="24" spans="1:13" hidden="1" x14ac:dyDescent="0.2">
      <c r="A24" s="220" t="s">
        <v>2854</v>
      </c>
      <c r="B24" s="712"/>
      <c r="C24" s="712"/>
      <c r="D24" s="712"/>
      <c r="E24" s="221"/>
      <c r="F24" s="221"/>
      <c r="H24" s="222" t="s">
        <v>2854</v>
      </c>
      <c r="I24" s="713"/>
      <c r="J24" s="713"/>
      <c r="K24" s="713"/>
      <c r="L24" s="223"/>
      <c r="M24" s="224"/>
    </row>
    <row r="25" spans="1:13" hidden="1" x14ac:dyDescent="0.2">
      <c r="A25" s="220" t="s">
        <v>2855</v>
      </c>
      <c r="B25" s="712"/>
      <c r="C25" s="712"/>
      <c r="D25" s="712"/>
      <c r="E25" s="221"/>
      <c r="F25" s="221"/>
      <c r="H25" s="222" t="s">
        <v>2855</v>
      </c>
      <c r="I25" s="713"/>
      <c r="J25" s="713"/>
      <c r="K25" s="713"/>
      <c r="L25" s="223"/>
      <c r="M25" s="224"/>
    </row>
    <row r="26" spans="1:13" hidden="1" x14ac:dyDescent="0.2">
      <c r="A26" s="220" t="s">
        <v>2856</v>
      </c>
      <c r="B26" s="712"/>
      <c r="C26" s="712"/>
      <c r="D26" s="712"/>
      <c r="E26" s="221"/>
      <c r="F26" s="221"/>
      <c r="H26" s="222" t="s">
        <v>2856</v>
      </c>
      <c r="I26" s="713"/>
      <c r="J26" s="713"/>
      <c r="K26" s="713"/>
      <c r="L26" s="223"/>
      <c r="M26" s="224"/>
    </row>
    <row r="27" spans="1:13" hidden="1" x14ac:dyDescent="0.2">
      <c r="A27" s="220" t="s">
        <v>2857</v>
      </c>
      <c r="B27" s="712"/>
      <c r="C27" s="712"/>
      <c r="D27" s="712"/>
      <c r="E27" s="221"/>
      <c r="F27" s="221"/>
      <c r="H27" s="222" t="s">
        <v>2857</v>
      </c>
      <c r="I27" s="713"/>
      <c r="J27" s="713"/>
      <c r="K27" s="713"/>
      <c r="L27" s="223"/>
      <c r="M27" s="224"/>
    </row>
    <row r="28" spans="1:13" hidden="1" x14ac:dyDescent="0.2">
      <c r="A28" s="220" t="s">
        <v>2858</v>
      </c>
      <c r="B28" s="712"/>
      <c r="C28" s="712"/>
      <c r="D28" s="712"/>
      <c r="E28" s="221"/>
      <c r="F28" s="221"/>
      <c r="H28" s="222" t="s">
        <v>2858</v>
      </c>
      <c r="I28" s="713"/>
      <c r="J28" s="713"/>
      <c r="K28" s="713"/>
      <c r="L28" s="223"/>
      <c r="M28" s="224"/>
    </row>
    <row r="29" spans="1:13" hidden="1" x14ac:dyDescent="0.2">
      <c r="A29" s="220" t="s">
        <v>2859</v>
      </c>
      <c r="B29" s="712"/>
      <c r="C29" s="712"/>
      <c r="D29" s="712"/>
      <c r="E29" s="221"/>
      <c r="F29" s="221"/>
      <c r="H29" s="222" t="s">
        <v>2859</v>
      </c>
      <c r="I29" s="713"/>
      <c r="J29" s="713"/>
      <c r="K29" s="713"/>
      <c r="L29" s="223"/>
      <c r="M29" s="224"/>
    </row>
    <row r="30" spans="1:13" hidden="1" x14ac:dyDescent="0.2">
      <c r="A30" s="220" t="s">
        <v>2860</v>
      </c>
      <c r="B30" s="712"/>
      <c r="C30" s="712"/>
      <c r="D30" s="712"/>
      <c r="E30" s="221"/>
      <c r="F30" s="221"/>
      <c r="H30" s="222" t="s">
        <v>2860</v>
      </c>
      <c r="I30" s="713"/>
      <c r="J30" s="713"/>
      <c r="K30" s="713"/>
      <c r="L30" s="223"/>
      <c r="M30" s="224"/>
    </row>
    <row r="31" spans="1:13" hidden="1" x14ac:dyDescent="0.2">
      <c r="A31" s="220" t="s">
        <v>2861</v>
      </c>
      <c r="B31" s="712"/>
      <c r="C31" s="712"/>
      <c r="D31" s="712"/>
      <c r="E31" s="221"/>
      <c r="F31" s="221"/>
      <c r="H31" s="225" t="s">
        <v>2861</v>
      </c>
      <c r="I31" s="717"/>
      <c r="J31" s="717"/>
      <c r="K31" s="717"/>
      <c r="L31" s="226"/>
      <c r="M31" s="227"/>
    </row>
    <row r="32" spans="1:13" hidden="1" x14ac:dyDescent="0.2">
      <c r="A32" s="718" t="s">
        <v>2862</v>
      </c>
      <c r="B32" s="719"/>
      <c r="C32" s="719"/>
      <c r="D32" s="719"/>
      <c r="E32" s="719"/>
      <c r="F32" s="720"/>
      <c r="H32" s="721" t="s">
        <v>2862</v>
      </c>
      <c r="I32" s="722"/>
      <c r="J32" s="722"/>
      <c r="K32" s="722"/>
      <c r="L32" s="722"/>
      <c r="M32" s="723"/>
    </row>
    <row r="33" spans="1:13" hidden="1" x14ac:dyDescent="0.2">
      <c r="A33" s="228">
        <v>1</v>
      </c>
      <c r="B33" s="724"/>
      <c r="C33" s="724"/>
      <c r="D33" s="724"/>
      <c r="E33" s="229"/>
      <c r="F33" s="230"/>
      <c r="H33" s="228">
        <v>1</v>
      </c>
      <c r="I33" s="724"/>
      <c r="J33" s="724"/>
      <c r="K33" s="724"/>
      <c r="L33" s="229"/>
      <c r="M33" s="230"/>
    </row>
    <row r="34" spans="1:13" hidden="1" x14ac:dyDescent="0.2">
      <c r="A34" s="222">
        <v>2</v>
      </c>
      <c r="B34" s="713"/>
      <c r="C34" s="713"/>
      <c r="D34" s="713"/>
      <c r="E34" s="223"/>
      <c r="F34" s="224"/>
      <c r="H34" s="222">
        <v>2</v>
      </c>
      <c r="I34" s="713"/>
      <c r="J34" s="713"/>
      <c r="K34" s="713"/>
      <c r="L34" s="223"/>
      <c r="M34" s="224"/>
    </row>
    <row r="35" spans="1:13" hidden="1" x14ac:dyDescent="0.2">
      <c r="A35" s="225">
        <v>3</v>
      </c>
      <c r="B35" s="717"/>
      <c r="C35" s="717"/>
      <c r="D35" s="717"/>
      <c r="E35" s="226"/>
      <c r="F35" s="227"/>
      <c r="H35" s="225">
        <v>3</v>
      </c>
      <c r="I35" s="717"/>
      <c r="J35" s="717"/>
      <c r="K35" s="717"/>
      <c r="L35" s="226"/>
      <c r="M35" s="227"/>
    </row>
    <row r="36" spans="1:13" hidden="1" x14ac:dyDescent="0.2">
      <c r="A36" s="728" t="s">
        <v>2863</v>
      </c>
      <c r="B36" s="729"/>
      <c r="C36" s="729"/>
      <c r="D36" s="729"/>
      <c r="E36" s="729"/>
      <c r="F36" s="730"/>
      <c r="H36" s="721" t="s">
        <v>2863</v>
      </c>
      <c r="I36" s="722"/>
      <c r="J36" s="722"/>
      <c r="K36" s="722"/>
      <c r="L36" s="722"/>
      <c r="M36" s="723"/>
    </row>
    <row r="37" spans="1:13" hidden="1" x14ac:dyDescent="0.2">
      <c r="A37" s="228" t="s">
        <v>2864</v>
      </c>
      <c r="B37" s="724"/>
      <c r="C37" s="724"/>
      <c r="D37" s="724"/>
      <c r="E37" s="724"/>
      <c r="F37" s="725"/>
      <c r="H37" s="228" t="s">
        <v>2864</v>
      </c>
      <c r="I37" s="724"/>
      <c r="J37" s="724"/>
      <c r="K37" s="724"/>
      <c r="L37" s="724"/>
      <c r="M37" s="725"/>
    </row>
    <row r="38" spans="1:13" hidden="1" x14ac:dyDescent="0.2">
      <c r="A38" s="222" t="s">
        <v>2865</v>
      </c>
      <c r="B38" s="713"/>
      <c r="C38" s="713"/>
      <c r="D38" s="713"/>
      <c r="E38" s="713"/>
      <c r="F38" s="726"/>
      <c r="H38" s="222" t="s">
        <v>2865</v>
      </c>
      <c r="I38" s="713"/>
      <c r="J38" s="713"/>
      <c r="K38" s="713"/>
      <c r="L38" s="713"/>
      <c r="M38" s="726"/>
    </row>
    <row r="39" spans="1:13" hidden="1" x14ac:dyDescent="0.2">
      <c r="A39" s="225" t="s">
        <v>2866</v>
      </c>
      <c r="B39" s="717"/>
      <c r="C39" s="717"/>
      <c r="D39" s="717"/>
      <c r="E39" s="717"/>
      <c r="F39" s="727"/>
      <c r="H39" s="225" t="s">
        <v>2866</v>
      </c>
      <c r="I39" s="717"/>
      <c r="J39" s="717"/>
      <c r="K39" s="717"/>
      <c r="L39" s="717"/>
      <c r="M39" s="727"/>
    </row>
    <row r="40" spans="1:13" x14ac:dyDescent="0.2">
      <c r="A40" s="231"/>
      <c r="B40" s="232"/>
      <c r="C40" s="232"/>
      <c r="D40" s="232"/>
      <c r="E40" s="232"/>
      <c r="F40" s="232"/>
      <c r="H40" s="231"/>
      <c r="I40" s="232"/>
      <c r="J40" s="232"/>
      <c r="K40" s="232"/>
      <c r="L40" s="232"/>
      <c r="M40" s="232"/>
    </row>
    <row r="41" spans="1:13" x14ac:dyDescent="0.2">
      <c r="A41" s="233" t="s">
        <v>2867</v>
      </c>
      <c r="B41" s="234" t="s">
        <v>2868</v>
      </c>
      <c r="C41" s="235" t="s">
        <v>2869</v>
      </c>
      <c r="D41" s="234" t="s">
        <v>2870</v>
      </c>
      <c r="E41" s="235" t="s">
        <v>2871</v>
      </c>
      <c r="F41" s="234"/>
      <c r="G41" s="732"/>
      <c r="H41" s="732"/>
      <c r="I41" s="236"/>
      <c r="J41" s="236"/>
      <c r="K41" s="236"/>
      <c r="L41" s="236"/>
      <c r="M41" s="236"/>
    </row>
    <row r="42" spans="1:13" x14ac:dyDescent="0.2">
      <c r="A42" s="207"/>
      <c r="B42" s="207"/>
      <c r="C42" s="207"/>
      <c r="D42" s="207"/>
      <c r="E42" s="207"/>
      <c r="F42" s="207"/>
      <c r="G42" s="207"/>
      <c r="H42" s="207"/>
      <c r="I42" s="207"/>
      <c r="J42" s="207"/>
      <c r="K42" s="207"/>
      <c r="L42" s="207"/>
      <c r="M42" s="207"/>
    </row>
    <row r="43" spans="1:13" x14ac:dyDescent="0.2">
      <c r="A43" s="733" t="s">
        <v>2872</v>
      </c>
      <c r="B43" s="733"/>
      <c r="C43" s="733"/>
      <c r="D43" s="733"/>
      <c r="E43" s="733"/>
      <c r="F43" s="733"/>
      <c r="G43" s="733"/>
      <c r="H43" s="733"/>
      <c r="I43" s="733"/>
      <c r="J43" s="733"/>
      <c r="K43" s="733"/>
      <c r="L43" s="733"/>
      <c r="M43" s="733"/>
    </row>
    <row r="45" spans="1:13" ht="12.75" x14ac:dyDescent="0.2">
      <c r="A45" s="237" t="s">
        <v>2873</v>
      </c>
      <c r="B45" s="734" t="str">
        <f>IF(A3=1, A6,E6)</f>
        <v>Guest Team</v>
      </c>
      <c r="C45" s="735"/>
      <c r="D45" s="735"/>
      <c r="E45" s="735"/>
      <c r="F45" s="735"/>
      <c r="G45" s="735"/>
      <c r="H45" s="735"/>
      <c r="I45" s="735"/>
      <c r="J45" s="735"/>
      <c r="K45" s="735"/>
      <c r="L45" s="735"/>
      <c r="M45" s="736"/>
    </row>
    <row r="46" spans="1:13" x14ac:dyDescent="0.2">
      <c r="A46" s="238" t="s">
        <v>2874</v>
      </c>
      <c r="B46" s="737" t="s">
        <v>2875</v>
      </c>
      <c r="C46" s="737"/>
      <c r="D46" s="737"/>
      <c r="E46" s="737" t="s">
        <v>2876</v>
      </c>
      <c r="F46" s="737"/>
      <c r="G46" s="239" t="s">
        <v>2877</v>
      </c>
      <c r="H46" s="239" t="s">
        <v>2685</v>
      </c>
      <c r="I46" s="239" t="s">
        <v>2878</v>
      </c>
      <c r="J46" s="239" t="s">
        <v>2879</v>
      </c>
      <c r="K46" s="239" t="s">
        <v>2880</v>
      </c>
      <c r="L46" s="239" t="s">
        <v>2881</v>
      </c>
      <c r="M46" s="240" t="s">
        <v>2882</v>
      </c>
    </row>
    <row r="47" spans="1:13" x14ac:dyDescent="0.2">
      <c r="A47" s="241" t="s">
        <v>2851</v>
      </c>
      <c r="B47" s="731" t="s">
        <v>2883</v>
      </c>
      <c r="C47" s="731"/>
      <c r="D47" s="731"/>
      <c r="E47" s="713" t="s">
        <v>2884</v>
      </c>
      <c r="F47" s="713"/>
      <c r="G47" s="223" t="s">
        <v>2885</v>
      </c>
      <c r="H47" s="242">
        <v>4</v>
      </c>
      <c r="I47" s="242"/>
      <c r="J47" s="242">
        <v>6</v>
      </c>
      <c r="K47" s="242">
        <v>0</v>
      </c>
      <c r="L47" s="242">
        <v>0</v>
      </c>
      <c r="M47" s="738"/>
    </row>
    <row r="48" spans="1:13" x14ac:dyDescent="0.2">
      <c r="A48" s="241" t="s">
        <v>2852</v>
      </c>
      <c r="B48" s="731" t="s">
        <v>2886</v>
      </c>
      <c r="C48" s="731"/>
      <c r="D48" s="731"/>
      <c r="E48" s="713" t="s">
        <v>2884</v>
      </c>
      <c r="F48" s="713"/>
      <c r="G48" s="223" t="s">
        <v>2887</v>
      </c>
      <c r="H48" s="242">
        <v>9</v>
      </c>
      <c r="I48" s="242"/>
      <c r="J48" s="242">
        <v>22</v>
      </c>
      <c r="K48" s="242">
        <v>0</v>
      </c>
      <c r="L48" s="242">
        <v>0</v>
      </c>
      <c r="M48" s="739"/>
    </row>
    <row r="49" spans="1:13" x14ac:dyDescent="0.2">
      <c r="A49" s="241" t="s">
        <v>2853</v>
      </c>
      <c r="B49" s="731" t="s">
        <v>2888</v>
      </c>
      <c r="C49" s="731"/>
      <c r="D49" s="731"/>
      <c r="E49" s="713" t="s">
        <v>2889</v>
      </c>
      <c r="F49" s="713"/>
      <c r="G49" s="223" t="s">
        <v>2890</v>
      </c>
      <c r="H49" s="242">
        <v>3</v>
      </c>
      <c r="I49" s="242"/>
      <c r="J49" s="242">
        <v>11</v>
      </c>
      <c r="K49" s="242">
        <v>0</v>
      </c>
      <c r="L49" s="242">
        <v>0</v>
      </c>
      <c r="M49" s="739"/>
    </row>
    <row r="50" spans="1:13" x14ac:dyDescent="0.2">
      <c r="A50" s="241" t="s">
        <v>2854</v>
      </c>
      <c r="B50" s="731" t="s">
        <v>2891</v>
      </c>
      <c r="C50" s="731"/>
      <c r="D50" s="731"/>
      <c r="E50" s="713" t="s">
        <v>2884</v>
      </c>
      <c r="F50" s="713"/>
      <c r="G50" s="223" t="s">
        <v>2885</v>
      </c>
      <c r="H50" s="242">
        <v>24</v>
      </c>
      <c r="I50" s="242"/>
      <c r="J50" s="242">
        <v>29</v>
      </c>
      <c r="K50" s="242">
        <v>2</v>
      </c>
      <c r="L50" s="242">
        <v>0</v>
      </c>
      <c r="M50" s="739"/>
    </row>
    <row r="51" spans="1:13" x14ac:dyDescent="0.2">
      <c r="A51" s="241" t="s">
        <v>2855</v>
      </c>
      <c r="B51" s="731" t="s">
        <v>2892</v>
      </c>
      <c r="C51" s="731"/>
      <c r="D51" s="731"/>
      <c r="E51" s="713" t="s">
        <v>2893</v>
      </c>
      <c r="F51" s="713"/>
      <c r="G51" s="223" t="s">
        <v>2894</v>
      </c>
      <c r="H51" s="242">
        <v>4</v>
      </c>
      <c r="I51" s="242"/>
      <c r="J51" s="242">
        <v>4</v>
      </c>
      <c r="K51" s="242">
        <v>1</v>
      </c>
      <c r="L51" s="242">
        <v>0</v>
      </c>
      <c r="M51" s="739"/>
    </row>
    <row r="52" spans="1:13" x14ac:dyDescent="0.2">
      <c r="A52" s="241" t="s">
        <v>2856</v>
      </c>
      <c r="B52" s="731" t="s">
        <v>2895</v>
      </c>
      <c r="C52" s="731"/>
      <c r="D52" s="731"/>
      <c r="E52" s="713" t="s">
        <v>2896</v>
      </c>
      <c r="F52" s="713"/>
      <c r="G52" s="223" t="s">
        <v>2890</v>
      </c>
      <c r="H52" s="242">
        <v>0</v>
      </c>
      <c r="I52" s="242"/>
      <c r="J52" s="242">
        <v>2</v>
      </c>
      <c r="K52" s="242">
        <v>0</v>
      </c>
      <c r="L52" s="242">
        <v>0</v>
      </c>
      <c r="M52" s="739"/>
    </row>
    <row r="53" spans="1:13" x14ac:dyDescent="0.2">
      <c r="A53" s="241" t="s">
        <v>2857</v>
      </c>
      <c r="B53" s="731" t="s">
        <v>2897</v>
      </c>
      <c r="C53" s="731"/>
      <c r="D53" s="731"/>
      <c r="E53" s="713" t="s">
        <v>2889</v>
      </c>
      <c r="F53" s="713"/>
      <c r="G53" s="223" t="s">
        <v>2831</v>
      </c>
      <c r="H53" s="242">
        <v>6</v>
      </c>
      <c r="I53" s="242"/>
      <c r="J53" s="242">
        <v>11</v>
      </c>
      <c r="K53" s="242">
        <v>1</v>
      </c>
      <c r="L53" s="242">
        <v>0</v>
      </c>
      <c r="M53" s="739"/>
    </row>
    <row r="54" spans="1:13" x14ac:dyDescent="0.2">
      <c r="A54" s="241" t="s">
        <v>2858</v>
      </c>
      <c r="B54" s="731" t="s">
        <v>2898</v>
      </c>
      <c r="C54" s="731"/>
      <c r="D54" s="731"/>
      <c r="E54" s="713" t="s">
        <v>2889</v>
      </c>
      <c r="F54" s="713"/>
      <c r="G54" s="223" t="s">
        <v>2831</v>
      </c>
      <c r="H54" s="242">
        <v>0</v>
      </c>
      <c r="I54" s="242"/>
      <c r="J54" s="242">
        <v>5</v>
      </c>
      <c r="K54" s="242">
        <v>0</v>
      </c>
      <c r="L54" s="242">
        <v>0</v>
      </c>
      <c r="M54" s="739"/>
    </row>
    <row r="55" spans="1:13" x14ac:dyDescent="0.2">
      <c r="A55" s="241" t="s">
        <v>2859</v>
      </c>
      <c r="B55" s="731" t="s">
        <v>2899</v>
      </c>
      <c r="C55" s="731"/>
      <c r="D55" s="731"/>
      <c r="E55" s="713" t="s">
        <v>2889</v>
      </c>
      <c r="F55" s="713"/>
      <c r="G55" s="223" t="s">
        <v>2831</v>
      </c>
      <c r="H55" s="242">
        <v>9</v>
      </c>
      <c r="I55" s="242"/>
      <c r="J55" s="242">
        <v>11</v>
      </c>
      <c r="K55" s="242">
        <v>0</v>
      </c>
      <c r="L55" s="242">
        <v>0</v>
      </c>
      <c r="M55" s="739"/>
    </row>
    <row r="56" spans="1:13" x14ac:dyDescent="0.2">
      <c r="A56" s="241" t="s">
        <v>2860</v>
      </c>
      <c r="B56" s="731" t="s">
        <v>2900</v>
      </c>
      <c r="C56" s="731"/>
      <c r="D56" s="731"/>
      <c r="E56" s="713" t="s">
        <v>2884</v>
      </c>
      <c r="F56" s="713"/>
      <c r="G56" s="223" t="s">
        <v>2885</v>
      </c>
      <c r="H56" s="242">
        <v>1</v>
      </c>
      <c r="I56" s="242"/>
      <c r="J56" s="242">
        <v>2</v>
      </c>
      <c r="K56" s="242">
        <v>0</v>
      </c>
      <c r="L56" s="242">
        <v>0</v>
      </c>
      <c r="M56" s="739"/>
    </row>
    <row r="57" spans="1:13" x14ac:dyDescent="0.2">
      <c r="A57" s="241" t="s">
        <v>2861</v>
      </c>
      <c r="B57" s="731" t="s">
        <v>2901</v>
      </c>
      <c r="C57" s="731"/>
      <c r="D57" s="731"/>
      <c r="E57" s="713"/>
      <c r="F57" s="713"/>
      <c r="G57" s="223"/>
      <c r="H57" s="242"/>
      <c r="I57" s="242"/>
      <c r="J57" s="242"/>
      <c r="K57" s="242">
        <v>0</v>
      </c>
      <c r="L57" s="242">
        <v>0</v>
      </c>
      <c r="M57" s="740"/>
    </row>
    <row r="58" spans="1:13" x14ac:dyDescent="0.2">
      <c r="A58" s="243" t="s">
        <v>2902</v>
      </c>
      <c r="B58" s="747"/>
      <c r="C58" s="747"/>
      <c r="D58" s="747"/>
      <c r="E58" s="748"/>
      <c r="F58" s="748"/>
      <c r="G58" s="244"/>
      <c r="H58" s="245">
        <f>SUM(H47:H57)</f>
        <v>60</v>
      </c>
      <c r="I58" s="246">
        <f>SUM(I47:I57)</f>
        <v>0</v>
      </c>
      <c r="J58" s="246">
        <f>SUM(J47:J57)</f>
        <v>103</v>
      </c>
      <c r="K58" s="246">
        <f>SUM(K47:K57)</f>
        <v>4</v>
      </c>
      <c r="L58" s="246">
        <f>SUM(L47:L57)</f>
        <v>0</v>
      </c>
      <c r="M58" s="247">
        <v>1</v>
      </c>
    </row>
    <row r="60" spans="1:13" x14ac:dyDescent="0.2">
      <c r="A60" s="248" t="s">
        <v>2903</v>
      </c>
      <c r="B60" s="749" t="str">
        <f>IF(A3=1,E6,A6)</f>
        <v>Host Team</v>
      </c>
      <c r="C60" s="750"/>
      <c r="D60" s="750"/>
      <c r="E60" s="750"/>
      <c r="F60" s="750"/>
      <c r="G60" s="750"/>
      <c r="H60" s="750"/>
      <c r="I60" s="750"/>
      <c r="J60" s="750"/>
      <c r="K60" s="750"/>
      <c r="L60" s="750"/>
      <c r="M60" s="751"/>
    </row>
    <row r="61" spans="1:13" x14ac:dyDescent="0.2">
      <c r="A61" s="249" t="s">
        <v>2904</v>
      </c>
      <c r="B61" s="752" t="s">
        <v>2905</v>
      </c>
      <c r="C61" s="752"/>
      <c r="D61" s="752"/>
      <c r="E61" s="250" t="s">
        <v>2906</v>
      </c>
      <c r="F61" s="250" t="s">
        <v>2878</v>
      </c>
      <c r="G61" s="250" t="s">
        <v>2685</v>
      </c>
      <c r="H61" s="250" t="s">
        <v>2679</v>
      </c>
      <c r="I61" s="250" t="s">
        <v>2907</v>
      </c>
      <c r="J61" s="250" t="s">
        <v>2908</v>
      </c>
      <c r="K61" s="752" t="s">
        <v>2909</v>
      </c>
      <c r="L61" s="752"/>
      <c r="M61" s="753"/>
    </row>
    <row r="62" spans="1:13" x14ac:dyDescent="0.2">
      <c r="A62" s="241" t="s">
        <v>7</v>
      </c>
      <c r="B62" s="741" t="s">
        <v>2885</v>
      </c>
      <c r="C62" s="742"/>
      <c r="D62" s="743"/>
      <c r="E62" s="251">
        <v>4</v>
      </c>
      <c r="F62" s="252"/>
      <c r="G62" s="252">
        <v>13</v>
      </c>
      <c r="H62" s="252">
        <v>3</v>
      </c>
      <c r="I62" s="252"/>
      <c r="J62" s="252"/>
      <c r="K62" s="744">
        <f>G62/E62</f>
        <v>3.25</v>
      </c>
      <c r="L62" s="745"/>
      <c r="M62" s="746"/>
    </row>
    <row r="63" spans="1:13" x14ac:dyDescent="0.2">
      <c r="A63" s="241" t="s">
        <v>2910</v>
      </c>
      <c r="B63" s="741" t="s">
        <v>2911</v>
      </c>
      <c r="C63" s="742"/>
      <c r="D63" s="743"/>
      <c r="E63" s="251">
        <v>3</v>
      </c>
      <c r="F63" s="252"/>
      <c r="G63" s="252">
        <v>7</v>
      </c>
      <c r="H63" s="252">
        <v>0</v>
      </c>
      <c r="I63" s="252"/>
      <c r="J63" s="252"/>
      <c r="K63" s="744">
        <f t="shared" ref="K63:K70" si="0">G63/E63</f>
        <v>2.3333333333333335</v>
      </c>
      <c r="L63" s="745"/>
      <c r="M63" s="746"/>
    </row>
    <row r="64" spans="1:13" x14ac:dyDescent="0.2">
      <c r="A64" s="241" t="s">
        <v>2912</v>
      </c>
      <c r="B64" s="741" t="s">
        <v>2894</v>
      </c>
      <c r="C64" s="742"/>
      <c r="D64" s="743"/>
      <c r="E64" s="251">
        <v>3</v>
      </c>
      <c r="F64" s="252"/>
      <c r="G64" s="252">
        <v>22</v>
      </c>
      <c r="H64" s="252">
        <v>1</v>
      </c>
      <c r="I64" s="252"/>
      <c r="J64" s="252"/>
      <c r="K64" s="744">
        <f t="shared" si="0"/>
        <v>7.333333333333333</v>
      </c>
      <c r="L64" s="745"/>
      <c r="M64" s="746"/>
    </row>
    <row r="65" spans="1:13" x14ac:dyDescent="0.2">
      <c r="A65" s="253" t="s">
        <v>2913</v>
      </c>
      <c r="B65" s="741" t="s">
        <v>2890</v>
      </c>
      <c r="C65" s="742"/>
      <c r="D65" s="743"/>
      <c r="E65" s="251">
        <v>3</v>
      </c>
      <c r="F65" s="252"/>
      <c r="G65" s="252">
        <v>11</v>
      </c>
      <c r="H65" s="252">
        <v>2</v>
      </c>
      <c r="I65" s="252"/>
      <c r="J65" s="252"/>
      <c r="K65" s="744">
        <f t="shared" si="0"/>
        <v>3.6666666666666665</v>
      </c>
      <c r="L65" s="745"/>
      <c r="M65" s="746"/>
    </row>
    <row r="66" spans="1:13" x14ac:dyDescent="0.2">
      <c r="A66" s="253" t="s">
        <v>2914</v>
      </c>
      <c r="B66" s="754" t="s">
        <v>2831</v>
      </c>
      <c r="C66" s="755"/>
      <c r="D66" s="756"/>
      <c r="E66" s="254">
        <v>3.1</v>
      </c>
      <c r="F66" s="255"/>
      <c r="G66" s="255">
        <v>9</v>
      </c>
      <c r="H66" s="255">
        <v>3</v>
      </c>
      <c r="I66" s="255"/>
      <c r="J66" s="255"/>
      <c r="K66" s="744">
        <f t="shared" si="0"/>
        <v>2.903225806451613</v>
      </c>
      <c r="L66" s="745"/>
      <c r="M66" s="746"/>
    </row>
    <row r="67" spans="1:13" x14ac:dyDescent="0.2">
      <c r="A67" s="253" t="s">
        <v>2915</v>
      </c>
      <c r="B67" s="754" t="s">
        <v>2887</v>
      </c>
      <c r="C67" s="755"/>
      <c r="D67" s="756"/>
      <c r="E67" s="254">
        <v>2</v>
      </c>
      <c r="F67" s="255"/>
      <c r="G67" s="255">
        <v>12</v>
      </c>
      <c r="H67" s="255">
        <v>1</v>
      </c>
      <c r="I67" s="255"/>
      <c r="J67" s="255"/>
      <c r="K67" s="744">
        <f t="shared" si="0"/>
        <v>6</v>
      </c>
      <c r="L67" s="745"/>
      <c r="M67" s="746"/>
    </row>
    <row r="68" spans="1:13" x14ac:dyDescent="0.2">
      <c r="A68" s="253" t="s">
        <v>2916</v>
      </c>
      <c r="B68" s="754"/>
      <c r="C68" s="755"/>
      <c r="D68" s="756"/>
      <c r="E68" s="254"/>
      <c r="F68" s="255"/>
      <c r="G68" s="255"/>
      <c r="H68" s="255"/>
      <c r="I68" s="255"/>
      <c r="J68" s="255"/>
      <c r="K68" s="744" t="e">
        <f t="shared" si="0"/>
        <v>#DIV/0!</v>
      </c>
      <c r="L68" s="745"/>
      <c r="M68" s="746"/>
    </row>
    <row r="69" spans="1:13" x14ac:dyDescent="0.2">
      <c r="A69" s="253" t="s">
        <v>2917</v>
      </c>
      <c r="B69" s="754"/>
      <c r="C69" s="755"/>
      <c r="D69" s="756"/>
      <c r="E69" s="254"/>
      <c r="F69" s="255"/>
      <c r="G69" s="255"/>
      <c r="H69" s="255"/>
      <c r="I69" s="255"/>
      <c r="J69" s="255"/>
      <c r="K69" s="744" t="e">
        <f t="shared" si="0"/>
        <v>#DIV/0!</v>
      </c>
      <c r="L69" s="745"/>
      <c r="M69" s="746"/>
    </row>
    <row r="70" spans="1:13" x14ac:dyDescent="0.2">
      <c r="A70" s="253" t="s">
        <v>2918</v>
      </c>
      <c r="B70" s="754"/>
      <c r="C70" s="755"/>
      <c r="D70" s="756"/>
      <c r="E70" s="254"/>
      <c r="F70" s="255"/>
      <c r="G70" s="255"/>
      <c r="H70" s="255"/>
      <c r="I70" s="255">
        <v>14</v>
      </c>
      <c r="J70" s="255"/>
      <c r="K70" s="744" t="e">
        <f t="shared" si="0"/>
        <v>#DIV/0!</v>
      </c>
      <c r="L70" s="745"/>
      <c r="M70" s="746"/>
    </row>
    <row r="71" spans="1:13" hidden="1" x14ac:dyDescent="0.2"/>
    <row r="72" spans="1:13" hidden="1" x14ac:dyDescent="0.2">
      <c r="A72" s="256" t="s">
        <v>2919</v>
      </c>
    </row>
    <row r="73" spans="1:13" hidden="1" x14ac:dyDescent="0.2">
      <c r="A73" s="257" t="s">
        <v>2920</v>
      </c>
      <c r="B73" s="257" t="s">
        <v>2685</v>
      </c>
      <c r="C73" s="257" t="s">
        <v>2920</v>
      </c>
      <c r="D73" s="257" t="s">
        <v>2685</v>
      </c>
      <c r="E73" s="257" t="s">
        <v>2920</v>
      </c>
      <c r="F73" s="257" t="s">
        <v>2685</v>
      </c>
      <c r="G73" s="257" t="s">
        <v>2920</v>
      </c>
      <c r="H73" s="257" t="s">
        <v>2685</v>
      </c>
      <c r="I73" s="257" t="s">
        <v>2920</v>
      </c>
      <c r="J73" s="257" t="s">
        <v>2685</v>
      </c>
      <c r="K73" s="258"/>
      <c r="L73" s="258"/>
      <c r="M73" s="258"/>
    </row>
    <row r="74" spans="1:13" hidden="1" x14ac:dyDescent="0.2">
      <c r="A74" s="259">
        <v>1</v>
      </c>
      <c r="B74" s="260"/>
      <c r="C74" s="259">
        <v>11</v>
      </c>
      <c r="D74" s="260"/>
      <c r="E74" s="259">
        <v>21</v>
      </c>
      <c r="F74" s="261"/>
      <c r="G74" s="262"/>
      <c r="H74" s="261"/>
      <c r="I74" s="262"/>
      <c r="J74" s="261"/>
      <c r="K74" s="258"/>
      <c r="L74" s="258"/>
      <c r="M74" s="258"/>
    </row>
    <row r="75" spans="1:13" hidden="1" x14ac:dyDescent="0.2">
      <c r="A75" s="259">
        <v>2</v>
      </c>
      <c r="B75" s="260"/>
      <c r="C75" s="259">
        <v>12</v>
      </c>
      <c r="D75" s="260"/>
      <c r="E75" s="259">
        <v>22</v>
      </c>
      <c r="F75" s="261"/>
      <c r="G75" s="262"/>
      <c r="H75" s="261"/>
      <c r="I75" s="262"/>
      <c r="J75" s="261"/>
      <c r="K75" s="258"/>
      <c r="L75" s="258"/>
      <c r="M75" s="258"/>
    </row>
    <row r="76" spans="1:13" hidden="1" x14ac:dyDescent="0.2">
      <c r="A76" s="259">
        <v>3</v>
      </c>
      <c r="B76" s="260"/>
      <c r="C76" s="259">
        <v>13</v>
      </c>
      <c r="D76" s="260"/>
      <c r="E76" s="259">
        <v>23</v>
      </c>
      <c r="F76" s="261"/>
      <c r="G76" s="262"/>
      <c r="H76" s="261"/>
      <c r="I76" s="262"/>
      <c r="J76" s="261"/>
      <c r="K76" s="258"/>
      <c r="L76" s="258"/>
      <c r="M76" s="258"/>
    </row>
    <row r="77" spans="1:13" hidden="1" x14ac:dyDescent="0.2">
      <c r="A77" s="259">
        <v>4</v>
      </c>
      <c r="B77" s="260"/>
      <c r="C77" s="259">
        <v>14</v>
      </c>
      <c r="D77" s="260"/>
      <c r="E77" s="259">
        <v>24</v>
      </c>
      <c r="F77" s="261"/>
      <c r="G77" s="262"/>
      <c r="H77" s="261"/>
      <c r="I77" s="262"/>
      <c r="J77" s="261"/>
      <c r="K77" s="258"/>
      <c r="L77" s="258"/>
      <c r="M77" s="258"/>
    </row>
    <row r="78" spans="1:13" hidden="1" x14ac:dyDescent="0.2">
      <c r="A78" s="259">
        <v>5</v>
      </c>
      <c r="B78" s="260"/>
      <c r="C78" s="259">
        <v>15</v>
      </c>
      <c r="D78" s="260"/>
      <c r="E78" s="259">
        <v>25</v>
      </c>
      <c r="F78" s="261"/>
      <c r="G78" s="262"/>
      <c r="H78" s="261"/>
      <c r="I78" s="262"/>
      <c r="J78" s="261"/>
      <c r="K78" s="258"/>
      <c r="L78" s="258"/>
      <c r="M78" s="258"/>
    </row>
    <row r="79" spans="1:13" hidden="1" x14ac:dyDescent="0.2">
      <c r="A79" s="259">
        <v>6</v>
      </c>
      <c r="B79" s="260"/>
      <c r="C79" s="259">
        <v>16</v>
      </c>
      <c r="D79" s="260"/>
      <c r="E79" s="262"/>
      <c r="F79" s="261"/>
      <c r="G79" s="262"/>
      <c r="H79" s="261"/>
      <c r="I79" s="262"/>
      <c r="J79" s="261"/>
      <c r="K79" s="258"/>
      <c r="L79" s="258"/>
      <c r="M79" s="258"/>
    </row>
    <row r="80" spans="1:13" hidden="1" x14ac:dyDescent="0.2">
      <c r="A80" s="259">
        <v>7</v>
      </c>
      <c r="B80" s="260"/>
      <c r="C80" s="259">
        <v>17</v>
      </c>
      <c r="D80" s="260"/>
      <c r="E80" s="262"/>
      <c r="F80" s="261"/>
      <c r="G80" s="262"/>
      <c r="H80" s="261"/>
      <c r="I80" s="262"/>
      <c r="J80" s="261"/>
      <c r="K80" s="258"/>
      <c r="L80" s="258"/>
      <c r="M80" s="258"/>
    </row>
    <row r="81" spans="1:13" hidden="1" x14ac:dyDescent="0.2">
      <c r="A81" s="259">
        <v>8</v>
      </c>
      <c r="B81" s="260"/>
      <c r="C81" s="259">
        <v>18</v>
      </c>
      <c r="D81" s="260"/>
      <c r="E81" s="262"/>
      <c r="F81" s="261"/>
      <c r="G81" s="262"/>
      <c r="H81" s="261"/>
      <c r="I81" s="262"/>
      <c r="J81" s="261"/>
      <c r="K81" s="258"/>
      <c r="L81" s="258"/>
      <c r="M81" s="258"/>
    </row>
    <row r="82" spans="1:13" hidden="1" x14ac:dyDescent="0.2">
      <c r="A82" s="259">
        <v>9</v>
      </c>
      <c r="B82" s="260"/>
      <c r="C82" s="259">
        <v>19</v>
      </c>
      <c r="D82" s="260"/>
      <c r="E82" s="262"/>
      <c r="F82" s="261"/>
      <c r="G82" s="262"/>
      <c r="H82" s="261"/>
      <c r="I82" s="262"/>
      <c r="J82" s="261"/>
      <c r="K82" s="258"/>
      <c r="L82" s="258"/>
      <c r="M82" s="258"/>
    </row>
    <row r="83" spans="1:13" hidden="1" x14ac:dyDescent="0.2">
      <c r="A83" s="259">
        <v>10</v>
      </c>
      <c r="B83" s="260"/>
      <c r="C83" s="259">
        <v>20</v>
      </c>
      <c r="D83" s="260"/>
      <c r="E83" s="262"/>
      <c r="F83" s="261"/>
      <c r="G83" s="262"/>
      <c r="H83" s="261"/>
      <c r="I83" s="262"/>
      <c r="J83" s="261"/>
      <c r="K83" s="258"/>
      <c r="L83" s="258"/>
      <c r="M83" s="258"/>
    </row>
    <row r="84" spans="1:13" hidden="1" x14ac:dyDescent="0.2">
      <c r="A84" s="263"/>
      <c r="B84" s="263"/>
      <c r="C84" s="263"/>
      <c r="D84" s="263"/>
      <c r="E84" s="263"/>
      <c r="F84" s="263"/>
      <c r="G84" s="263"/>
      <c r="H84" s="263"/>
      <c r="I84" s="263"/>
      <c r="J84" s="263"/>
      <c r="K84" s="263"/>
      <c r="L84" s="263"/>
      <c r="M84" s="263"/>
    </row>
    <row r="85" spans="1:13" hidden="1" x14ac:dyDescent="0.2">
      <c r="A85" s="263"/>
      <c r="B85" s="263"/>
      <c r="C85" s="263"/>
      <c r="D85" s="263"/>
      <c r="E85" s="263"/>
      <c r="F85" s="263"/>
      <c r="G85" s="263"/>
      <c r="H85" s="263"/>
      <c r="I85" s="263"/>
      <c r="J85" s="263"/>
      <c r="K85" s="263"/>
      <c r="L85" s="263"/>
      <c r="M85" s="263"/>
    </row>
    <row r="86" spans="1:13" hidden="1" x14ac:dyDescent="0.2">
      <c r="A86" s="263"/>
      <c r="B86" s="263"/>
      <c r="C86" s="263"/>
      <c r="D86" s="263"/>
      <c r="E86" s="263"/>
      <c r="F86" s="263"/>
      <c r="G86" s="263"/>
      <c r="H86" s="263"/>
      <c r="I86" s="263"/>
      <c r="J86" s="263"/>
      <c r="K86" s="263"/>
      <c r="L86" s="263"/>
      <c r="M86" s="263"/>
    </row>
    <row r="87" spans="1:13" hidden="1" x14ac:dyDescent="0.2">
      <c r="A87" s="263"/>
      <c r="B87" s="263"/>
      <c r="C87" s="263"/>
      <c r="D87" s="263"/>
      <c r="E87" s="263"/>
      <c r="F87" s="263"/>
      <c r="G87" s="263"/>
      <c r="H87" s="263"/>
      <c r="I87" s="263"/>
      <c r="J87" s="263"/>
      <c r="K87" s="263"/>
      <c r="L87" s="263"/>
      <c r="M87" s="263"/>
    </row>
    <row r="88" spans="1:13" hidden="1" x14ac:dyDescent="0.2">
      <c r="A88" s="263"/>
      <c r="B88" s="263"/>
      <c r="C88" s="263"/>
      <c r="D88" s="263"/>
      <c r="E88" s="263"/>
      <c r="F88" s="263"/>
      <c r="G88" s="263"/>
      <c r="H88" s="263"/>
      <c r="I88" s="263"/>
      <c r="J88" s="263"/>
      <c r="K88" s="263"/>
      <c r="L88" s="263"/>
      <c r="M88" s="263"/>
    </row>
    <row r="89" spans="1:13" x14ac:dyDescent="0.2">
      <c r="A89" s="263"/>
      <c r="B89" s="263"/>
      <c r="C89" s="263"/>
      <c r="D89" s="263"/>
      <c r="E89" s="263"/>
      <c r="F89" s="263"/>
      <c r="G89" s="263"/>
      <c r="H89" s="263"/>
      <c r="I89" s="263"/>
      <c r="J89" s="263"/>
      <c r="K89" s="263"/>
      <c r="L89" s="263"/>
      <c r="M89" s="263"/>
    </row>
    <row r="90" spans="1:13" x14ac:dyDescent="0.2">
      <c r="A90" s="733" t="s">
        <v>2872</v>
      </c>
      <c r="B90" s="733"/>
      <c r="C90" s="733"/>
      <c r="D90" s="733"/>
      <c r="E90" s="733"/>
      <c r="F90" s="733"/>
      <c r="G90" s="733"/>
      <c r="H90" s="733"/>
      <c r="I90" s="733"/>
      <c r="J90" s="733"/>
      <c r="K90" s="733"/>
      <c r="L90" s="733"/>
      <c r="M90" s="733"/>
    </row>
    <row r="92" spans="1:13" x14ac:dyDescent="0.2">
      <c r="A92" s="264" t="s">
        <v>2873</v>
      </c>
      <c r="B92" s="757" t="str">
        <f>IF(A3=1,E6,A6)</f>
        <v>Host Team</v>
      </c>
      <c r="C92" s="758"/>
      <c r="D92" s="758"/>
      <c r="E92" s="758"/>
      <c r="F92" s="758"/>
      <c r="G92" s="758"/>
      <c r="H92" s="758"/>
      <c r="I92" s="758"/>
      <c r="J92" s="759"/>
      <c r="K92" s="760" t="s">
        <v>2921</v>
      </c>
      <c r="L92" s="761"/>
      <c r="M92" s="265">
        <f>H58/C13</f>
        <v>3</v>
      </c>
    </row>
    <row r="93" spans="1:13" x14ac:dyDescent="0.2">
      <c r="A93" s="266" t="s">
        <v>2874</v>
      </c>
      <c r="B93" s="762" t="s">
        <v>2875</v>
      </c>
      <c r="C93" s="762"/>
      <c r="D93" s="762"/>
      <c r="E93" s="762" t="s">
        <v>2876</v>
      </c>
      <c r="F93" s="762"/>
      <c r="G93" s="267" t="s">
        <v>2877</v>
      </c>
      <c r="H93" s="267" t="s">
        <v>2685</v>
      </c>
      <c r="I93" s="267" t="s">
        <v>2878</v>
      </c>
      <c r="J93" s="267" t="s">
        <v>2879</v>
      </c>
      <c r="K93" s="267" t="s">
        <v>2880</v>
      </c>
      <c r="L93" s="267" t="s">
        <v>2881</v>
      </c>
      <c r="M93" s="240" t="s">
        <v>2882</v>
      </c>
    </row>
    <row r="94" spans="1:13" x14ac:dyDescent="0.2">
      <c r="A94" s="241" t="s">
        <v>2851</v>
      </c>
      <c r="B94" s="731" t="s">
        <v>2885</v>
      </c>
      <c r="C94" s="731"/>
      <c r="D94" s="731"/>
      <c r="E94" s="713" t="s">
        <v>2893</v>
      </c>
      <c r="F94" s="713"/>
      <c r="G94" s="223" t="s">
        <v>2901</v>
      </c>
      <c r="H94" s="242">
        <v>21</v>
      </c>
      <c r="I94" s="242"/>
      <c r="J94" s="242">
        <v>13</v>
      </c>
      <c r="K94" s="242">
        <v>3</v>
      </c>
      <c r="L94" s="242">
        <v>0</v>
      </c>
      <c r="M94" s="738"/>
    </row>
    <row r="95" spans="1:13" x14ac:dyDescent="0.2">
      <c r="A95" s="241" t="s">
        <v>2852</v>
      </c>
      <c r="B95" s="731" t="s">
        <v>2922</v>
      </c>
      <c r="C95" s="731"/>
      <c r="D95" s="731"/>
      <c r="E95" s="713" t="s">
        <v>2889</v>
      </c>
      <c r="F95" s="713"/>
      <c r="G95" s="223" t="s">
        <v>2923</v>
      </c>
      <c r="H95" s="242">
        <v>1</v>
      </c>
      <c r="I95" s="242"/>
      <c r="J95" s="242">
        <v>3</v>
      </c>
      <c r="K95" s="242">
        <v>0</v>
      </c>
      <c r="L95" s="242">
        <v>0</v>
      </c>
      <c r="M95" s="739"/>
    </row>
    <row r="96" spans="1:13" x14ac:dyDescent="0.2">
      <c r="A96" s="241" t="s">
        <v>2853</v>
      </c>
      <c r="B96" s="731" t="s">
        <v>2924</v>
      </c>
      <c r="C96" s="731"/>
      <c r="D96" s="731"/>
      <c r="E96" s="713" t="s">
        <v>2925</v>
      </c>
      <c r="F96" s="713"/>
      <c r="G96" s="223"/>
      <c r="H96" s="242">
        <v>13</v>
      </c>
      <c r="I96" s="242"/>
      <c r="J96" s="242">
        <v>21</v>
      </c>
      <c r="K96" s="242">
        <v>1</v>
      </c>
      <c r="L96" s="242">
        <v>0</v>
      </c>
      <c r="M96" s="739"/>
    </row>
    <row r="97" spans="1:14" x14ac:dyDescent="0.2">
      <c r="A97" s="241" t="s">
        <v>2854</v>
      </c>
      <c r="B97" s="731" t="s">
        <v>2831</v>
      </c>
      <c r="C97" s="731"/>
      <c r="D97" s="731"/>
      <c r="E97" s="713" t="s">
        <v>2925</v>
      </c>
      <c r="F97" s="713"/>
      <c r="G97" s="223"/>
      <c r="H97" s="242">
        <v>27</v>
      </c>
      <c r="I97" s="242"/>
      <c r="J97" s="242">
        <v>18</v>
      </c>
      <c r="K97" s="242">
        <v>1</v>
      </c>
      <c r="L97" s="242">
        <v>2</v>
      </c>
      <c r="M97" s="739"/>
    </row>
    <row r="98" spans="1:14" x14ac:dyDescent="0.2">
      <c r="A98" s="241" t="s">
        <v>2855</v>
      </c>
      <c r="B98" s="731"/>
      <c r="C98" s="731"/>
      <c r="D98" s="731"/>
      <c r="E98" s="713"/>
      <c r="F98" s="713"/>
      <c r="G98" s="223"/>
      <c r="H98" s="242"/>
      <c r="I98" s="242"/>
      <c r="J98" s="242"/>
      <c r="K98" s="242"/>
      <c r="L98" s="242"/>
      <c r="M98" s="739"/>
    </row>
    <row r="99" spans="1:14" x14ac:dyDescent="0.2">
      <c r="A99" s="241" t="s">
        <v>2856</v>
      </c>
      <c r="B99" s="731"/>
      <c r="C99" s="731"/>
      <c r="D99" s="731"/>
      <c r="E99" s="713"/>
      <c r="F99" s="713"/>
      <c r="G99" s="223"/>
      <c r="H99" s="242"/>
      <c r="I99" s="242"/>
      <c r="J99" s="242"/>
      <c r="K99" s="242"/>
      <c r="L99" s="242"/>
      <c r="M99" s="739"/>
    </row>
    <row r="100" spans="1:14" x14ac:dyDescent="0.2">
      <c r="A100" s="241" t="s">
        <v>2857</v>
      </c>
      <c r="B100" s="731"/>
      <c r="C100" s="731"/>
      <c r="D100" s="731"/>
      <c r="E100" s="713"/>
      <c r="F100" s="713"/>
      <c r="G100" s="223"/>
      <c r="H100" s="242"/>
      <c r="I100" s="242"/>
      <c r="J100" s="242"/>
      <c r="K100" s="242"/>
      <c r="L100" s="242"/>
      <c r="M100" s="739"/>
    </row>
    <row r="101" spans="1:14" x14ac:dyDescent="0.2">
      <c r="A101" s="241" t="s">
        <v>2858</v>
      </c>
      <c r="B101" s="731"/>
      <c r="C101" s="731"/>
      <c r="D101" s="731"/>
      <c r="E101" s="713"/>
      <c r="F101" s="713"/>
      <c r="G101" s="223"/>
      <c r="H101" s="242"/>
      <c r="I101" s="242"/>
      <c r="J101" s="242"/>
      <c r="K101" s="242"/>
      <c r="L101" s="242"/>
      <c r="M101" s="739"/>
      <c r="N101" s="207"/>
    </row>
    <row r="102" spans="1:14" x14ac:dyDescent="0.2">
      <c r="A102" s="241" t="s">
        <v>2859</v>
      </c>
      <c r="B102" s="731"/>
      <c r="C102" s="731"/>
      <c r="D102" s="731"/>
      <c r="E102" s="713"/>
      <c r="F102" s="713"/>
      <c r="G102" s="223"/>
      <c r="H102" s="242"/>
      <c r="I102" s="242"/>
      <c r="J102" s="242"/>
      <c r="K102" s="242"/>
      <c r="L102" s="242"/>
      <c r="M102" s="739"/>
    </row>
    <row r="103" spans="1:14" x14ac:dyDescent="0.2">
      <c r="A103" s="241" t="s">
        <v>2860</v>
      </c>
      <c r="B103" s="731"/>
      <c r="C103" s="731"/>
      <c r="D103" s="731"/>
      <c r="E103" s="713"/>
      <c r="F103" s="713"/>
      <c r="G103" s="223"/>
      <c r="H103" s="242"/>
      <c r="I103" s="242"/>
      <c r="J103" s="242"/>
      <c r="K103" s="242"/>
      <c r="L103" s="242"/>
      <c r="M103" s="739"/>
    </row>
    <row r="104" spans="1:14" x14ac:dyDescent="0.2">
      <c r="A104" s="241" t="s">
        <v>2861</v>
      </c>
      <c r="B104" s="731"/>
      <c r="C104" s="731"/>
      <c r="D104" s="731"/>
      <c r="E104" s="713"/>
      <c r="F104" s="713"/>
      <c r="G104" s="223"/>
      <c r="H104" s="242"/>
      <c r="I104" s="242"/>
      <c r="J104" s="242"/>
      <c r="K104" s="242"/>
      <c r="L104" s="242"/>
      <c r="M104" s="740"/>
    </row>
    <row r="105" spans="1:14" x14ac:dyDescent="0.2">
      <c r="A105" s="243" t="s">
        <v>2902</v>
      </c>
      <c r="B105" s="763"/>
      <c r="C105" s="763"/>
      <c r="D105" s="763"/>
      <c r="E105" s="763"/>
      <c r="F105" s="763"/>
      <c r="G105" s="268"/>
      <c r="H105" s="269">
        <f>SUM(H94:H104)</f>
        <v>62</v>
      </c>
      <c r="I105" s="270">
        <f>SUM(I94:I104)</f>
        <v>0</v>
      </c>
      <c r="J105" s="270">
        <f>SUM(J94:J104)</f>
        <v>55</v>
      </c>
      <c r="K105" s="270">
        <f>SUM(K94:K104)</f>
        <v>5</v>
      </c>
      <c r="L105" s="270">
        <f>SUM(L94:L104)</f>
        <v>2</v>
      </c>
      <c r="M105" s="247">
        <v>1</v>
      </c>
    </row>
    <row r="107" spans="1:14" x14ac:dyDescent="0.2">
      <c r="A107" s="271" t="s">
        <v>2903</v>
      </c>
      <c r="B107" s="764" t="str">
        <f>IF(A3=1, A6,E6)</f>
        <v>Guest Team</v>
      </c>
      <c r="C107" s="764"/>
      <c r="D107" s="764"/>
      <c r="E107" s="764"/>
      <c r="F107" s="764"/>
      <c r="G107" s="764"/>
      <c r="H107" s="764"/>
      <c r="I107" s="764"/>
      <c r="J107" s="764"/>
      <c r="K107" s="764"/>
      <c r="L107" s="764"/>
      <c r="M107" s="765"/>
    </row>
    <row r="108" spans="1:14" x14ac:dyDescent="0.2">
      <c r="A108" s="266" t="s">
        <v>2904</v>
      </c>
      <c r="B108" s="762" t="s">
        <v>2905</v>
      </c>
      <c r="C108" s="762"/>
      <c r="D108" s="762"/>
      <c r="E108" s="267" t="s">
        <v>2906</v>
      </c>
      <c r="F108" s="267" t="s">
        <v>2878</v>
      </c>
      <c r="G108" s="267" t="s">
        <v>2685</v>
      </c>
      <c r="H108" s="267" t="s">
        <v>2679</v>
      </c>
      <c r="I108" s="267" t="s">
        <v>2907</v>
      </c>
      <c r="J108" s="267" t="s">
        <v>2908</v>
      </c>
      <c r="K108" s="762" t="s">
        <v>2909</v>
      </c>
      <c r="L108" s="762"/>
      <c r="M108" s="766"/>
    </row>
    <row r="109" spans="1:14" x14ac:dyDescent="0.2">
      <c r="A109" s="241" t="s">
        <v>7</v>
      </c>
      <c r="B109" s="741" t="s">
        <v>2926</v>
      </c>
      <c r="C109" s="742"/>
      <c r="D109" s="743"/>
      <c r="E109" s="251">
        <v>2</v>
      </c>
      <c r="F109" s="252"/>
      <c r="G109" s="252">
        <v>20</v>
      </c>
      <c r="H109" s="252">
        <v>0</v>
      </c>
      <c r="I109" s="252"/>
      <c r="J109" s="252"/>
      <c r="K109" s="744">
        <f>G109/E109</f>
        <v>10</v>
      </c>
      <c r="L109" s="745"/>
      <c r="M109" s="746"/>
    </row>
    <row r="110" spans="1:14" x14ac:dyDescent="0.2">
      <c r="A110" s="241" t="s">
        <v>2910</v>
      </c>
      <c r="B110" s="741" t="s">
        <v>2923</v>
      </c>
      <c r="C110" s="742"/>
      <c r="D110" s="743"/>
      <c r="E110" s="251">
        <v>3</v>
      </c>
      <c r="F110" s="252">
        <v>1</v>
      </c>
      <c r="G110" s="252">
        <v>11</v>
      </c>
      <c r="H110" s="252">
        <v>1</v>
      </c>
      <c r="I110" s="252"/>
      <c r="J110" s="252"/>
      <c r="K110" s="744">
        <f t="shared" ref="K110:K117" si="1">G110/E110</f>
        <v>3.6666666666666665</v>
      </c>
      <c r="L110" s="745"/>
      <c r="M110" s="746"/>
    </row>
    <row r="111" spans="1:14" x14ac:dyDescent="0.2">
      <c r="A111" s="241" t="s">
        <v>2912</v>
      </c>
      <c r="B111" s="741" t="s">
        <v>2901</v>
      </c>
      <c r="C111" s="742"/>
      <c r="D111" s="743"/>
      <c r="E111" s="251">
        <v>2</v>
      </c>
      <c r="F111" s="252"/>
      <c r="G111" s="252">
        <v>13</v>
      </c>
      <c r="H111" s="252">
        <v>1</v>
      </c>
      <c r="I111" s="252"/>
      <c r="J111" s="252"/>
      <c r="K111" s="744">
        <f t="shared" si="1"/>
        <v>6.5</v>
      </c>
      <c r="L111" s="745"/>
      <c r="M111" s="746"/>
    </row>
    <row r="112" spans="1:14" x14ac:dyDescent="0.2">
      <c r="A112" s="253" t="s">
        <v>2913</v>
      </c>
      <c r="B112" s="741" t="s">
        <v>2883</v>
      </c>
      <c r="C112" s="742"/>
      <c r="D112" s="743"/>
      <c r="E112" s="251">
        <v>3</v>
      </c>
      <c r="F112" s="252"/>
      <c r="G112" s="252">
        <v>15</v>
      </c>
      <c r="H112" s="252">
        <v>0</v>
      </c>
      <c r="I112" s="252"/>
      <c r="J112" s="252"/>
      <c r="K112" s="744">
        <f t="shared" si="1"/>
        <v>5</v>
      </c>
      <c r="L112" s="745"/>
      <c r="M112" s="746"/>
    </row>
    <row r="113" spans="1:13" x14ac:dyDescent="0.2">
      <c r="A113" s="253" t="s">
        <v>2914</v>
      </c>
      <c r="B113" s="754" t="s">
        <v>2927</v>
      </c>
      <c r="C113" s="755"/>
      <c r="D113" s="756"/>
      <c r="E113" s="254">
        <v>3</v>
      </c>
      <c r="F113" s="255"/>
      <c r="G113" s="255">
        <v>17</v>
      </c>
      <c r="H113" s="255">
        <v>0</v>
      </c>
      <c r="I113" s="255"/>
      <c r="J113" s="255"/>
      <c r="K113" s="744">
        <f t="shared" si="1"/>
        <v>5.666666666666667</v>
      </c>
      <c r="L113" s="745"/>
      <c r="M113" s="746"/>
    </row>
    <row r="114" spans="1:13" x14ac:dyDescent="0.2">
      <c r="A114" s="253" t="s">
        <v>2928</v>
      </c>
      <c r="B114" s="754"/>
      <c r="C114" s="755"/>
      <c r="D114" s="756"/>
      <c r="E114" s="254"/>
      <c r="F114" s="255"/>
      <c r="G114" s="255"/>
      <c r="H114" s="255"/>
      <c r="I114" s="255"/>
      <c r="J114" s="255"/>
      <c r="K114" s="744" t="e">
        <f t="shared" si="1"/>
        <v>#DIV/0!</v>
      </c>
      <c r="L114" s="745"/>
      <c r="M114" s="746"/>
    </row>
    <row r="115" spans="1:13" x14ac:dyDescent="0.2">
      <c r="A115" s="253" t="s">
        <v>2916</v>
      </c>
      <c r="B115" s="754"/>
      <c r="C115" s="755"/>
      <c r="D115" s="756"/>
      <c r="E115" s="254"/>
      <c r="F115" s="255"/>
      <c r="G115" s="255"/>
      <c r="H115" s="255"/>
      <c r="I115" s="255"/>
      <c r="J115" s="255"/>
      <c r="K115" s="744" t="e">
        <f t="shared" si="1"/>
        <v>#DIV/0!</v>
      </c>
      <c r="L115" s="745"/>
      <c r="M115" s="746"/>
    </row>
    <row r="116" spans="1:13" x14ac:dyDescent="0.2">
      <c r="A116" s="253" t="s">
        <v>2929</v>
      </c>
      <c r="B116" s="754"/>
      <c r="C116" s="755"/>
      <c r="D116" s="756"/>
      <c r="E116" s="254"/>
      <c r="F116" s="255"/>
      <c r="G116" s="255"/>
      <c r="H116" s="255"/>
      <c r="I116" s="255"/>
      <c r="J116" s="255"/>
      <c r="K116" s="744" t="e">
        <f t="shared" si="1"/>
        <v>#DIV/0!</v>
      </c>
      <c r="L116" s="745"/>
      <c r="M116" s="746"/>
    </row>
    <row r="117" spans="1:13" x14ac:dyDescent="0.2">
      <c r="A117" s="253" t="s">
        <v>2930</v>
      </c>
      <c r="B117" s="754"/>
      <c r="C117" s="755"/>
      <c r="D117" s="756"/>
      <c r="E117" s="254"/>
      <c r="F117" s="255"/>
      <c r="G117" s="255"/>
      <c r="H117" s="255"/>
      <c r="I117" s="255">
        <v>13</v>
      </c>
      <c r="J117" s="255"/>
      <c r="K117" s="744" t="e">
        <f t="shared" si="1"/>
        <v>#DIV/0!</v>
      </c>
      <c r="L117" s="745"/>
      <c r="M117" s="746"/>
    </row>
    <row r="118" spans="1:13" x14ac:dyDescent="0.2">
      <c r="A118" s="231"/>
      <c r="B118" s="231"/>
      <c r="C118" s="231"/>
      <c r="D118" s="231"/>
      <c r="E118" s="231"/>
      <c r="F118" s="231"/>
      <c r="G118" s="231"/>
      <c r="H118" s="231"/>
      <c r="I118" s="231"/>
      <c r="J118" s="231"/>
      <c r="K118" s="231"/>
      <c r="L118" s="231"/>
      <c r="M118" s="231"/>
    </row>
    <row r="119" spans="1:13" hidden="1" x14ac:dyDescent="0.2">
      <c r="A119" s="256" t="s">
        <v>2919</v>
      </c>
    </row>
    <row r="120" spans="1:13" hidden="1" x14ac:dyDescent="0.2">
      <c r="A120" s="257" t="s">
        <v>2920</v>
      </c>
      <c r="B120" s="257" t="s">
        <v>2685</v>
      </c>
      <c r="C120" s="257" t="s">
        <v>2920</v>
      </c>
      <c r="D120" s="257" t="s">
        <v>2685</v>
      </c>
      <c r="E120" s="257" t="s">
        <v>2920</v>
      </c>
      <c r="F120" s="257" t="s">
        <v>2685</v>
      </c>
      <c r="G120" s="257" t="s">
        <v>2920</v>
      </c>
      <c r="H120" s="257" t="s">
        <v>2685</v>
      </c>
      <c r="I120" s="257" t="s">
        <v>2920</v>
      </c>
      <c r="J120" s="257" t="s">
        <v>2685</v>
      </c>
      <c r="K120" s="258"/>
      <c r="L120" s="258"/>
      <c r="M120" s="258"/>
    </row>
    <row r="121" spans="1:13" hidden="1" x14ac:dyDescent="0.2">
      <c r="A121" s="259">
        <v>1</v>
      </c>
      <c r="B121" s="260"/>
      <c r="C121" s="259">
        <v>11</v>
      </c>
      <c r="D121" s="260"/>
      <c r="E121" s="259">
        <v>21</v>
      </c>
      <c r="F121" s="272"/>
      <c r="G121" s="272"/>
      <c r="H121" s="272"/>
      <c r="I121" s="272"/>
      <c r="J121" s="272"/>
      <c r="K121" s="258"/>
      <c r="L121" s="258"/>
      <c r="M121" s="258"/>
    </row>
    <row r="122" spans="1:13" hidden="1" x14ac:dyDescent="0.2">
      <c r="A122" s="259">
        <v>2</v>
      </c>
      <c r="B122" s="260"/>
      <c r="C122" s="259">
        <v>12</v>
      </c>
      <c r="D122" s="260"/>
      <c r="E122" s="259">
        <v>22</v>
      </c>
      <c r="F122" s="272"/>
      <c r="G122" s="272"/>
      <c r="H122" s="272"/>
      <c r="I122" s="272"/>
      <c r="J122" s="272"/>
      <c r="K122" s="258"/>
      <c r="L122" s="258"/>
      <c r="M122" s="258"/>
    </row>
    <row r="123" spans="1:13" hidden="1" x14ac:dyDescent="0.2">
      <c r="A123" s="259">
        <v>3</v>
      </c>
      <c r="B123" s="260"/>
      <c r="C123" s="259">
        <v>13</v>
      </c>
      <c r="D123" s="260"/>
      <c r="E123" s="259">
        <v>23</v>
      </c>
      <c r="F123" s="272"/>
      <c r="G123" s="272"/>
      <c r="H123" s="272"/>
      <c r="I123" s="272"/>
      <c r="J123" s="272"/>
      <c r="K123" s="258"/>
      <c r="L123" s="258"/>
      <c r="M123" s="258"/>
    </row>
    <row r="124" spans="1:13" hidden="1" x14ac:dyDescent="0.2">
      <c r="A124" s="259">
        <v>4</v>
      </c>
      <c r="B124" s="260"/>
      <c r="C124" s="259">
        <v>14</v>
      </c>
      <c r="D124" s="260"/>
      <c r="E124" s="259">
        <v>24</v>
      </c>
      <c r="F124" s="272"/>
      <c r="G124" s="272"/>
      <c r="H124" s="272"/>
      <c r="I124" s="272"/>
      <c r="J124" s="272"/>
      <c r="K124" s="258"/>
      <c r="L124" s="258"/>
      <c r="M124" s="258"/>
    </row>
    <row r="125" spans="1:13" hidden="1" x14ac:dyDescent="0.2">
      <c r="A125" s="259">
        <v>5</v>
      </c>
      <c r="B125" s="260"/>
      <c r="C125" s="259">
        <v>15</v>
      </c>
      <c r="D125" s="260"/>
      <c r="E125" s="259">
        <v>25</v>
      </c>
      <c r="F125" s="272"/>
      <c r="G125" s="272"/>
      <c r="H125" s="272"/>
      <c r="I125" s="272"/>
      <c r="J125" s="272"/>
      <c r="K125" s="258"/>
      <c r="L125" s="258"/>
      <c r="M125" s="258"/>
    </row>
    <row r="126" spans="1:13" hidden="1" x14ac:dyDescent="0.2">
      <c r="A126" s="259">
        <v>6</v>
      </c>
      <c r="B126" s="260"/>
      <c r="C126" s="259">
        <v>16</v>
      </c>
      <c r="D126" s="260"/>
      <c r="E126" s="262"/>
      <c r="F126" s="261"/>
      <c r="G126" s="262"/>
      <c r="H126" s="261"/>
      <c r="I126" s="262"/>
      <c r="J126" s="261"/>
      <c r="K126" s="258"/>
      <c r="L126" s="258"/>
      <c r="M126" s="258"/>
    </row>
    <row r="127" spans="1:13" hidden="1" x14ac:dyDescent="0.2">
      <c r="A127" s="259">
        <v>7</v>
      </c>
      <c r="B127" s="260"/>
      <c r="C127" s="259">
        <v>17</v>
      </c>
      <c r="D127" s="260"/>
      <c r="E127" s="262"/>
      <c r="F127" s="261"/>
      <c r="G127" s="262"/>
      <c r="H127" s="261"/>
      <c r="I127" s="262"/>
      <c r="J127" s="261"/>
      <c r="K127" s="258"/>
      <c r="L127" s="258"/>
      <c r="M127" s="258"/>
    </row>
    <row r="128" spans="1:13" hidden="1" x14ac:dyDescent="0.2">
      <c r="A128" s="259">
        <v>8</v>
      </c>
      <c r="B128" s="260"/>
      <c r="C128" s="259">
        <v>18</v>
      </c>
      <c r="D128" s="260"/>
      <c r="E128" s="262"/>
      <c r="F128" s="261"/>
      <c r="G128" s="262"/>
      <c r="H128" s="261"/>
      <c r="I128" s="262"/>
      <c r="J128" s="261"/>
      <c r="K128" s="258"/>
      <c r="L128" s="258"/>
      <c r="M128" s="258"/>
    </row>
    <row r="129" spans="1:13" hidden="1" x14ac:dyDescent="0.2">
      <c r="A129" s="259">
        <v>9</v>
      </c>
      <c r="B129" s="260"/>
      <c r="C129" s="259">
        <v>19</v>
      </c>
      <c r="D129" s="260"/>
      <c r="E129" s="262"/>
      <c r="F129" s="261"/>
      <c r="G129" s="262"/>
      <c r="H129" s="261"/>
      <c r="I129" s="262"/>
      <c r="J129" s="261"/>
      <c r="K129" s="258"/>
      <c r="L129" s="258"/>
      <c r="M129" s="258"/>
    </row>
    <row r="130" spans="1:13" hidden="1" x14ac:dyDescent="0.2">
      <c r="A130" s="259">
        <v>10</v>
      </c>
      <c r="B130" s="260"/>
      <c r="C130" s="259">
        <v>20</v>
      </c>
      <c r="D130" s="260"/>
      <c r="E130" s="262"/>
      <c r="F130" s="261"/>
      <c r="G130" s="262"/>
      <c r="H130" s="261"/>
      <c r="I130" s="262"/>
      <c r="J130" s="261"/>
      <c r="K130" s="258"/>
      <c r="L130" s="258"/>
      <c r="M130" s="258"/>
    </row>
  </sheetData>
  <mergeCells count="186">
    <mergeCell ref="B115:D115"/>
    <mergeCell ref="K115:M115"/>
    <mergeCell ref="B116:D116"/>
    <mergeCell ref="K116:M116"/>
    <mergeCell ref="B117:D117"/>
    <mergeCell ref="K117:M117"/>
    <mergeCell ref="B112:D112"/>
    <mergeCell ref="K112:M112"/>
    <mergeCell ref="B113:D113"/>
    <mergeCell ref="K113:M113"/>
    <mergeCell ref="B114:D114"/>
    <mergeCell ref="K114:M114"/>
    <mergeCell ref="B109:D109"/>
    <mergeCell ref="K109:M109"/>
    <mergeCell ref="B110:D110"/>
    <mergeCell ref="K110:M110"/>
    <mergeCell ref="B111:D111"/>
    <mergeCell ref="K111:M111"/>
    <mergeCell ref="B104:D104"/>
    <mergeCell ref="E104:F104"/>
    <mergeCell ref="B105:D105"/>
    <mergeCell ref="E105:F105"/>
    <mergeCell ref="B107:M107"/>
    <mergeCell ref="B108:D108"/>
    <mergeCell ref="K108:M108"/>
    <mergeCell ref="B93:D93"/>
    <mergeCell ref="E93:F93"/>
    <mergeCell ref="B94:D94"/>
    <mergeCell ref="E94:F94"/>
    <mergeCell ref="M94:M104"/>
    <mergeCell ref="B95:D95"/>
    <mergeCell ref="E95:F95"/>
    <mergeCell ref="B96:D96"/>
    <mergeCell ref="E96:F96"/>
    <mergeCell ref="B97:D97"/>
    <mergeCell ref="B101:D101"/>
    <mergeCell ref="E101:F101"/>
    <mergeCell ref="B102:D102"/>
    <mergeCell ref="E102:F102"/>
    <mergeCell ref="B103:D103"/>
    <mergeCell ref="E103:F103"/>
    <mergeCell ref="E97:F97"/>
    <mergeCell ref="B98:D98"/>
    <mergeCell ref="E98:F98"/>
    <mergeCell ref="B99:D99"/>
    <mergeCell ref="E99:F99"/>
    <mergeCell ref="B100:D100"/>
    <mergeCell ref="E100:F100"/>
    <mergeCell ref="B69:D69"/>
    <mergeCell ref="K69:M69"/>
    <mergeCell ref="B70:D70"/>
    <mergeCell ref="K70:M70"/>
    <mergeCell ref="A90:M90"/>
    <mergeCell ref="B92:J92"/>
    <mergeCell ref="K92:L92"/>
    <mergeCell ref="B66:D66"/>
    <mergeCell ref="K66:M66"/>
    <mergeCell ref="B67:D67"/>
    <mergeCell ref="K67:M67"/>
    <mergeCell ref="B68:D68"/>
    <mergeCell ref="K68:M68"/>
    <mergeCell ref="B53:D53"/>
    <mergeCell ref="E53:F53"/>
    <mergeCell ref="B54:D54"/>
    <mergeCell ref="E54:F54"/>
    <mergeCell ref="B63:D63"/>
    <mergeCell ref="K63:M63"/>
    <mergeCell ref="B64:D64"/>
    <mergeCell ref="K64:M64"/>
    <mergeCell ref="B65:D65"/>
    <mergeCell ref="K65:M65"/>
    <mergeCell ref="B58:D58"/>
    <mergeCell ref="E58:F58"/>
    <mergeCell ref="B60:M60"/>
    <mergeCell ref="B61:D61"/>
    <mergeCell ref="K61:M61"/>
    <mergeCell ref="B62:D62"/>
    <mergeCell ref="K62:M62"/>
    <mergeCell ref="B49:D49"/>
    <mergeCell ref="E49:F49"/>
    <mergeCell ref="B50:D50"/>
    <mergeCell ref="E50:F50"/>
    <mergeCell ref="B51:D51"/>
    <mergeCell ref="E51:F51"/>
    <mergeCell ref="G41:H41"/>
    <mergeCell ref="A43:M43"/>
    <mergeCell ref="B45:M45"/>
    <mergeCell ref="B46:D46"/>
    <mergeCell ref="E46:F46"/>
    <mergeCell ref="B47:D47"/>
    <mergeCell ref="E47:F47"/>
    <mergeCell ref="M47:M57"/>
    <mergeCell ref="B48:D48"/>
    <mergeCell ref="E48:F48"/>
    <mergeCell ref="B55:D55"/>
    <mergeCell ref="E55:F55"/>
    <mergeCell ref="B56:D56"/>
    <mergeCell ref="E56:F56"/>
    <mergeCell ref="B57:D57"/>
    <mergeCell ref="E57:F57"/>
    <mergeCell ref="B52:D52"/>
    <mergeCell ref="E52:F52"/>
    <mergeCell ref="B37:F37"/>
    <mergeCell ref="I37:M37"/>
    <mergeCell ref="B38:F38"/>
    <mergeCell ref="I38:M38"/>
    <mergeCell ref="B39:F39"/>
    <mergeCell ref="I39:M39"/>
    <mergeCell ref="B34:D34"/>
    <mergeCell ref="I34:K34"/>
    <mergeCell ref="B35:D35"/>
    <mergeCell ref="I35:K35"/>
    <mergeCell ref="A36:F36"/>
    <mergeCell ref="H36:M36"/>
    <mergeCell ref="B31:D31"/>
    <mergeCell ref="I31:K31"/>
    <mergeCell ref="A32:F32"/>
    <mergeCell ref="H32:M32"/>
    <mergeCell ref="B33:D33"/>
    <mergeCell ref="I33:K33"/>
    <mergeCell ref="B28:D28"/>
    <mergeCell ref="I28:K28"/>
    <mergeCell ref="B29:D29"/>
    <mergeCell ref="I29:K29"/>
    <mergeCell ref="B30:D30"/>
    <mergeCell ref="I30:K30"/>
    <mergeCell ref="B25:D25"/>
    <mergeCell ref="I25:K25"/>
    <mergeCell ref="B26:D26"/>
    <mergeCell ref="I26:K26"/>
    <mergeCell ref="B27:D27"/>
    <mergeCell ref="I27:K27"/>
    <mergeCell ref="B22:D22"/>
    <mergeCell ref="I22:K22"/>
    <mergeCell ref="B23:D23"/>
    <mergeCell ref="I23:K23"/>
    <mergeCell ref="B24:D24"/>
    <mergeCell ref="I24:K24"/>
    <mergeCell ref="A17:M17"/>
    <mergeCell ref="A19:F19"/>
    <mergeCell ref="H19:M19"/>
    <mergeCell ref="B20:D20"/>
    <mergeCell ref="I20:K20"/>
    <mergeCell ref="B21:D21"/>
    <mergeCell ref="I21:K21"/>
    <mergeCell ref="H13:J13"/>
    <mergeCell ref="K13:M13"/>
    <mergeCell ref="A14:B14"/>
    <mergeCell ref="C14:D14"/>
    <mergeCell ref="E14:F14"/>
    <mergeCell ref="A15:B15"/>
    <mergeCell ref="C15:D15"/>
    <mergeCell ref="E15:F15"/>
    <mergeCell ref="A11:B11"/>
    <mergeCell ref="C11:D11"/>
    <mergeCell ref="E11:F11"/>
    <mergeCell ref="A12:F12"/>
    <mergeCell ref="A13:B13"/>
    <mergeCell ref="C13:D13"/>
    <mergeCell ref="E13:F13"/>
    <mergeCell ref="A9:B9"/>
    <mergeCell ref="C9:D9"/>
    <mergeCell ref="E9:F9"/>
    <mergeCell ref="A1:M2"/>
    <mergeCell ref="A3:F3"/>
    <mergeCell ref="A4:F4"/>
    <mergeCell ref="H4:M4"/>
    <mergeCell ref="A5:F5"/>
    <mergeCell ref="H5:M5"/>
    <mergeCell ref="H9:I9"/>
    <mergeCell ref="J9:M9"/>
    <mergeCell ref="A10:B10"/>
    <mergeCell ref="C10:D10"/>
    <mergeCell ref="E10:F10"/>
    <mergeCell ref="H10:J10"/>
    <mergeCell ref="K10:M10"/>
    <mergeCell ref="A6:B6"/>
    <mergeCell ref="C6:D6"/>
    <mergeCell ref="E6:F6"/>
    <mergeCell ref="H6:M6"/>
    <mergeCell ref="H7:M7"/>
    <mergeCell ref="A8:B8"/>
    <mergeCell ref="C8:D8"/>
    <mergeCell ref="E8:F8"/>
    <mergeCell ref="H8:I8"/>
    <mergeCell ref="J8:M8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Option Button 1">
              <controlPr defaultSize="0" print="0" autoFill="0" autoLine="0" autoPict="0">
                <anchor moveWithCells="1">
                  <from>
                    <xdr:col>1</xdr:col>
                    <xdr:colOff>295275</xdr:colOff>
                    <xdr:row>5</xdr:row>
                    <xdr:rowOff>85725</xdr:rowOff>
                  </from>
                  <to>
                    <xdr:col>2</xdr:col>
                    <xdr:colOff>200025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05"/>
  <sheetViews>
    <sheetView topLeftCell="A132" workbookViewId="0">
      <selection activeCell="L143" sqref="L143:R159"/>
    </sheetView>
  </sheetViews>
  <sheetFormatPr defaultRowHeight="12.75" x14ac:dyDescent="0.2"/>
  <cols>
    <col min="1" max="1" width="18.5703125" customWidth="1"/>
    <col min="4" max="4" width="14.7109375" customWidth="1"/>
    <col min="5" max="6" width="9.140625" style="284"/>
    <col min="12" max="12" width="18.140625" customWidth="1"/>
    <col min="13" max="13" width="18.7109375" style="284" customWidth="1"/>
    <col min="14" max="14" width="9.140625" style="284"/>
  </cols>
  <sheetData>
    <row r="1" spans="1:14" x14ac:dyDescent="0.2">
      <c r="A1" s="284" t="s">
        <v>2999</v>
      </c>
      <c r="B1" s="284"/>
      <c r="D1" s="284"/>
      <c r="G1" s="284"/>
      <c r="H1" s="284"/>
      <c r="I1" s="284"/>
      <c r="J1" s="284"/>
      <c r="K1" s="284"/>
      <c r="L1" s="284"/>
    </row>
    <row r="2" spans="1:14" s="284" customFormat="1" ht="13.5" thickBot="1" x14ac:dyDescent="0.25">
      <c r="B2" s="52" t="s">
        <v>2932</v>
      </c>
      <c r="C2" s="52"/>
      <c r="D2" s="52" t="s">
        <v>2933</v>
      </c>
      <c r="E2" s="52"/>
      <c r="F2" s="52"/>
      <c r="G2" s="52" t="s">
        <v>2442</v>
      </c>
      <c r="H2" s="52"/>
      <c r="I2" s="52" t="s">
        <v>2685</v>
      </c>
      <c r="J2" s="52" t="s">
        <v>2934</v>
      </c>
      <c r="K2" s="52" t="s">
        <v>2935</v>
      </c>
      <c r="L2" s="52" t="s">
        <v>2936</v>
      </c>
      <c r="M2" s="52"/>
      <c r="N2" s="52"/>
    </row>
    <row r="3" spans="1:14" s="52" customFormat="1" x14ac:dyDescent="0.2">
      <c r="A3" s="182"/>
      <c r="B3" s="183"/>
      <c r="C3" s="300" t="s">
        <v>139</v>
      </c>
      <c r="D3" s="183"/>
      <c r="E3" s="183"/>
      <c r="F3" s="183"/>
      <c r="G3" s="183"/>
      <c r="H3" s="183"/>
      <c r="I3" s="183"/>
      <c r="J3" s="183"/>
      <c r="K3" s="183"/>
      <c r="L3" s="301"/>
    </row>
    <row r="4" spans="1:14" x14ac:dyDescent="0.2">
      <c r="A4" s="185" t="s">
        <v>6</v>
      </c>
      <c r="B4" s="90" t="s">
        <v>2937</v>
      </c>
      <c r="C4" s="90" t="s">
        <v>2938</v>
      </c>
      <c r="D4" s="90"/>
      <c r="E4" s="90"/>
      <c r="F4" s="90"/>
      <c r="G4" s="90" t="s">
        <v>2939</v>
      </c>
      <c r="H4" s="90" t="s">
        <v>2938</v>
      </c>
      <c r="I4" s="90"/>
      <c r="J4" s="90"/>
      <c r="K4" s="90"/>
      <c r="L4" s="186"/>
    </row>
    <row r="5" spans="1:14" x14ac:dyDescent="0.2">
      <c r="A5" s="185" t="s">
        <v>82</v>
      </c>
      <c r="B5" s="90">
        <v>153</v>
      </c>
      <c r="C5" s="90">
        <v>19.12</v>
      </c>
      <c r="D5" s="303">
        <f>B5/C5</f>
        <v>8.002092050209205</v>
      </c>
      <c r="E5" s="90"/>
      <c r="F5" s="90"/>
      <c r="G5" s="90">
        <v>22</v>
      </c>
      <c r="H5" s="90">
        <v>12.4</v>
      </c>
      <c r="I5" s="90">
        <f>G5*H5</f>
        <v>272.8</v>
      </c>
      <c r="J5" s="90">
        <v>2</v>
      </c>
      <c r="K5" s="90"/>
      <c r="L5" s="186"/>
    </row>
    <row r="6" spans="1:14" x14ac:dyDescent="0.2">
      <c r="A6" s="185" t="s">
        <v>2330</v>
      </c>
      <c r="B6" s="90">
        <v>113</v>
      </c>
      <c r="C6" s="90">
        <v>26.5</v>
      </c>
      <c r="D6" s="303">
        <f t="shared" ref="D6:D43" si="0">B6/C6</f>
        <v>4.2641509433962268</v>
      </c>
      <c r="E6" s="90"/>
      <c r="F6" s="90"/>
      <c r="G6" s="90">
        <v>5</v>
      </c>
      <c r="H6" s="90">
        <v>10</v>
      </c>
      <c r="I6" s="90">
        <f t="shared" ref="I6:I10" si="1">G6*H6</f>
        <v>50</v>
      </c>
      <c r="J6" s="90"/>
      <c r="K6" s="90"/>
      <c r="L6" s="186"/>
    </row>
    <row r="7" spans="1:14" x14ac:dyDescent="0.2">
      <c r="A7" s="185" t="s">
        <v>50</v>
      </c>
      <c r="B7" s="90">
        <v>287</v>
      </c>
      <c r="C7" s="90">
        <v>48</v>
      </c>
      <c r="D7" s="303">
        <f t="shared" si="0"/>
        <v>5.979166666666667</v>
      </c>
      <c r="E7" s="90"/>
      <c r="F7" s="90"/>
      <c r="G7" s="90">
        <v>16</v>
      </c>
      <c r="H7" s="90">
        <v>13.5</v>
      </c>
      <c r="I7" s="90">
        <f t="shared" si="1"/>
        <v>216</v>
      </c>
      <c r="J7" s="90"/>
      <c r="K7" s="90"/>
      <c r="L7" s="186"/>
    </row>
    <row r="8" spans="1:14" x14ac:dyDescent="0.2">
      <c r="A8" s="185" t="s">
        <v>2333</v>
      </c>
      <c r="B8" s="90">
        <v>218</v>
      </c>
      <c r="C8" s="90">
        <v>109</v>
      </c>
      <c r="D8" s="90">
        <f t="shared" si="0"/>
        <v>2</v>
      </c>
      <c r="E8" s="90"/>
      <c r="F8" s="90"/>
      <c r="G8" s="90">
        <v>7</v>
      </c>
      <c r="H8" s="90">
        <v>14.42</v>
      </c>
      <c r="I8" s="90">
        <f t="shared" si="1"/>
        <v>100.94</v>
      </c>
      <c r="J8" s="90"/>
      <c r="K8" s="90"/>
      <c r="L8" s="186"/>
    </row>
    <row r="9" spans="1:14" x14ac:dyDescent="0.2">
      <c r="A9" s="185"/>
      <c r="B9" s="90">
        <v>30</v>
      </c>
      <c r="C9" s="90">
        <v>15</v>
      </c>
      <c r="D9" s="90">
        <f t="shared" si="0"/>
        <v>2</v>
      </c>
      <c r="E9" s="90"/>
      <c r="F9" s="90"/>
      <c r="G9" s="90">
        <v>10</v>
      </c>
      <c r="H9" s="90">
        <v>14.2</v>
      </c>
      <c r="I9" s="90">
        <f t="shared" si="1"/>
        <v>142</v>
      </c>
      <c r="J9" s="90"/>
      <c r="K9" s="90"/>
      <c r="L9" s="186"/>
    </row>
    <row r="10" spans="1:14" x14ac:dyDescent="0.2">
      <c r="A10" s="185" t="s">
        <v>141</v>
      </c>
      <c r="B10" s="90">
        <v>68</v>
      </c>
      <c r="C10" s="90">
        <v>17</v>
      </c>
      <c r="D10" s="90">
        <f t="shared" si="0"/>
        <v>4</v>
      </c>
      <c r="E10" s="90"/>
      <c r="F10" s="90"/>
      <c r="G10" s="90">
        <v>24</v>
      </c>
      <c r="H10" s="90">
        <v>13.66</v>
      </c>
      <c r="I10" s="90">
        <f t="shared" si="1"/>
        <v>327.84000000000003</v>
      </c>
      <c r="J10" s="90"/>
      <c r="K10" s="90"/>
      <c r="L10" s="186"/>
    </row>
    <row r="11" spans="1:14" s="284" customFormat="1" x14ac:dyDescent="0.2">
      <c r="A11" s="185"/>
      <c r="B11" s="90">
        <v>76</v>
      </c>
      <c r="C11" s="90">
        <v>38</v>
      </c>
      <c r="D11" s="90">
        <f t="shared" si="0"/>
        <v>2</v>
      </c>
      <c r="E11" s="90"/>
      <c r="F11" s="90"/>
      <c r="G11" s="90"/>
      <c r="H11" s="90"/>
      <c r="I11" s="90">
        <v>60</v>
      </c>
      <c r="J11" s="90"/>
      <c r="K11" s="90"/>
      <c r="L11" s="186"/>
    </row>
    <row r="12" spans="1:14" s="284" customFormat="1" x14ac:dyDescent="0.2">
      <c r="A12" s="185"/>
      <c r="B12" s="90">
        <v>79</v>
      </c>
      <c r="C12" s="90">
        <v>79</v>
      </c>
      <c r="D12" s="90">
        <f t="shared" si="0"/>
        <v>1</v>
      </c>
      <c r="E12" s="90"/>
      <c r="F12" s="90"/>
      <c r="G12" s="90"/>
      <c r="H12" s="90"/>
      <c r="I12" s="90"/>
      <c r="J12" s="90"/>
      <c r="K12" s="90"/>
      <c r="L12" s="186"/>
    </row>
    <row r="13" spans="1:14" x14ac:dyDescent="0.2">
      <c r="A13" s="185" t="s">
        <v>116</v>
      </c>
      <c r="B13" s="90">
        <v>129</v>
      </c>
      <c r="C13" s="90">
        <v>21.5</v>
      </c>
      <c r="D13" s="90">
        <f t="shared" si="0"/>
        <v>6</v>
      </c>
      <c r="E13" s="90"/>
      <c r="F13" s="90"/>
      <c r="G13" s="90">
        <v>4</v>
      </c>
      <c r="H13" s="90">
        <v>17.25</v>
      </c>
      <c r="I13" s="90">
        <f t="shared" ref="I13" si="2">G13*H13</f>
        <v>69</v>
      </c>
      <c r="J13" s="90"/>
      <c r="K13" s="90"/>
      <c r="L13" s="186"/>
    </row>
    <row r="14" spans="1:14" s="284" customFormat="1" ht="13.5" thickBot="1" x14ac:dyDescent="0.25">
      <c r="A14" s="187"/>
      <c r="B14" s="188">
        <v>21</v>
      </c>
      <c r="C14" s="188">
        <v>21</v>
      </c>
      <c r="D14" s="188">
        <f t="shared" si="0"/>
        <v>1</v>
      </c>
      <c r="E14" s="188" t="s">
        <v>2956</v>
      </c>
      <c r="F14" s="188"/>
      <c r="G14" s="188"/>
      <c r="H14" s="188"/>
      <c r="I14" s="188"/>
      <c r="J14" s="188" t="s">
        <v>2956</v>
      </c>
      <c r="K14" s="188"/>
      <c r="L14" s="189"/>
    </row>
    <row r="15" spans="1:14" x14ac:dyDescent="0.2">
      <c r="A15" s="284"/>
      <c r="B15" s="284">
        <f>SUM(B5:B14)</f>
        <v>1174</v>
      </c>
      <c r="C15" s="284"/>
      <c r="D15" s="197">
        <f>SUM(D5:D14)</f>
        <v>36.245409660272102</v>
      </c>
      <c r="E15" s="133">
        <f>B15/D15</f>
        <v>32.390308483305652</v>
      </c>
      <c r="G15" s="284">
        <f>SUM(G5:G14)</f>
        <v>88</v>
      </c>
      <c r="H15" s="284"/>
      <c r="I15" s="284">
        <f>SUM(I5:I14)</f>
        <v>1238.58</v>
      </c>
      <c r="J15" s="133">
        <f>I15/G15</f>
        <v>14.074772727272727</v>
      </c>
      <c r="K15" s="284"/>
      <c r="L15" s="284"/>
    </row>
    <row r="16" spans="1:14" s="284" customFormat="1" x14ac:dyDescent="0.2"/>
    <row r="17" spans="1:12" s="284" customFormat="1" ht="13.5" thickBot="1" x14ac:dyDescent="0.25"/>
    <row r="18" spans="1:12" x14ac:dyDescent="0.2">
      <c r="A18" s="304"/>
      <c r="B18" s="300"/>
      <c r="C18" s="300" t="s">
        <v>2940</v>
      </c>
      <c r="D18" s="300"/>
      <c r="E18" s="300"/>
      <c r="F18" s="300"/>
      <c r="G18" s="300"/>
      <c r="H18" s="300"/>
      <c r="I18" s="300"/>
      <c r="J18" s="300"/>
      <c r="K18" s="300"/>
      <c r="L18" s="184"/>
    </row>
    <row r="19" spans="1:12" x14ac:dyDescent="0.2">
      <c r="A19" s="185" t="s">
        <v>82</v>
      </c>
      <c r="B19" s="90">
        <v>109</v>
      </c>
      <c r="C19" s="90">
        <v>27.25</v>
      </c>
      <c r="D19" s="90">
        <f t="shared" si="0"/>
        <v>4</v>
      </c>
      <c r="E19" s="90"/>
      <c r="F19" s="90"/>
      <c r="G19" s="90">
        <v>2</v>
      </c>
      <c r="H19" s="90">
        <v>18.5</v>
      </c>
      <c r="I19" s="90">
        <f t="shared" ref="I19:I20" si="3">G19*H19</f>
        <v>37</v>
      </c>
      <c r="J19" s="90"/>
      <c r="K19" s="90"/>
      <c r="L19" s="186"/>
    </row>
    <row r="20" spans="1:12" x14ac:dyDescent="0.2">
      <c r="A20" s="185" t="s">
        <v>2330</v>
      </c>
      <c r="B20" s="90">
        <v>197</v>
      </c>
      <c r="C20" s="90">
        <v>32.83</v>
      </c>
      <c r="D20" s="303">
        <f t="shared" si="0"/>
        <v>6.000609198903442</v>
      </c>
      <c r="E20" s="90"/>
      <c r="F20" s="90"/>
      <c r="G20" s="90">
        <v>12</v>
      </c>
      <c r="H20" s="90">
        <v>6.83</v>
      </c>
      <c r="I20" s="90">
        <f t="shared" si="3"/>
        <v>81.960000000000008</v>
      </c>
      <c r="J20" s="90"/>
      <c r="K20" s="90"/>
      <c r="L20" s="186"/>
    </row>
    <row r="21" spans="1:12" ht="13.5" thickBot="1" x14ac:dyDescent="0.25">
      <c r="A21" s="187"/>
      <c r="B21" s="188">
        <v>79</v>
      </c>
      <c r="C21" s="188">
        <v>39.5</v>
      </c>
      <c r="D21" s="188">
        <f t="shared" si="0"/>
        <v>2</v>
      </c>
      <c r="E21" s="188" t="s">
        <v>2956</v>
      </c>
      <c r="F21" s="188"/>
      <c r="G21" s="188"/>
      <c r="H21" s="188"/>
      <c r="I21" s="188"/>
      <c r="J21" s="188" t="s">
        <v>2956</v>
      </c>
      <c r="K21" s="188"/>
      <c r="L21" s="189"/>
    </row>
    <row r="22" spans="1:12" s="284" customFormat="1" x14ac:dyDescent="0.2">
      <c r="B22" s="284">
        <f>SUM(B19:B21)</f>
        <v>385</v>
      </c>
      <c r="D22" s="197">
        <f>SUM(D19:D21)</f>
        <v>12.000609198903442</v>
      </c>
      <c r="E22" s="133">
        <f>B22/D22</f>
        <v>32.08170465505863</v>
      </c>
      <c r="G22" s="284">
        <f>SUM(G19:G21)</f>
        <v>14</v>
      </c>
      <c r="I22" s="284">
        <f>SUM(I19:I21)</f>
        <v>118.96000000000001</v>
      </c>
      <c r="J22" s="133">
        <f>I22/G22</f>
        <v>8.4971428571428582</v>
      </c>
    </row>
    <row r="23" spans="1:12" s="284" customFormat="1" x14ac:dyDescent="0.2"/>
    <row r="24" spans="1:12" ht="13.5" thickBot="1" x14ac:dyDescent="0.25">
      <c r="D24" s="284"/>
    </row>
    <row r="25" spans="1:12" x14ac:dyDescent="0.2">
      <c r="A25" s="304"/>
      <c r="B25" s="300"/>
      <c r="C25" s="300" t="s">
        <v>451</v>
      </c>
      <c r="D25" s="300"/>
      <c r="E25" s="300"/>
      <c r="F25" s="300"/>
      <c r="G25" s="300"/>
      <c r="H25" s="300"/>
      <c r="I25" s="300"/>
      <c r="J25" s="300"/>
      <c r="K25" s="300"/>
      <c r="L25" s="184"/>
    </row>
    <row r="26" spans="1:12" x14ac:dyDescent="0.2">
      <c r="A26" s="185" t="s">
        <v>82</v>
      </c>
      <c r="B26" s="90">
        <v>301</v>
      </c>
      <c r="C26" s="90">
        <v>23.15</v>
      </c>
      <c r="D26" s="303">
        <f t="shared" si="0"/>
        <v>13.002159827213823</v>
      </c>
      <c r="E26" s="90"/>
      <c r="F26" s="90"/>
      <c r="G26" s="90"/>
      <c r="H26" s="90"/>
      <c r="I26" s="90"/>
      <c r="J26" s="90">
        <v>22</v>
      </c>
      <c r="K26" s="90" t="s">
        <v>2941</v>
      </c>
      <c r="L26" s="186"/>
    </row>
    <row r="27" spans="1:12" x14ac:dyDescent="0.2">
      <c r="A27" s="185" t="s">
        <v>2330</v>
      </c>
      <c r="B27" s="90">
        <v>103</v>
      </c>
      <c r="C27" s="90">
        <v>25.75</v>
      </c>
      <c r="D27" s="303">
        <f t="shared" si="0"/>
        <v>4</v>
      </c>
      <c r="E27" s="90"/>
      <c r="F27" s="90"/>
      <c r="G27" s="90"/>
      <c r="H27" s="90"/>
      <c r="I27" s="90"/>
      <c r="J27" s="90">
        <v>11</v>
      </c>
      <c r="K27" s="90"/>
      <c r="L27" s="186"/>
    </row>
    <row r="28" spans="1:12" x14ac:dyDescent="0.2">
      <c r="A28" s="185"/>
      <c r="B28" s="90">
        <v>24</v>
      </c>
      <c r="C28" s="90">
        <v>8</v>
      </c>
      <c r="D28" s="303">
        <f t="shared" si="0"/>
        <v>3</v>
      </c>
      <c r="E28" s="90"/>
      <c r="F28" s="90"/>
      <c r="G28" s="90"/>
      <c r="H28" s="90"/>
      <c r="I28" s="90"/>
      <c r="J28" s="90">
        <v>4</v>
      </c>
      <c r="K28" s="90">
        <v>1</v>
      </c>
      <c r="L28" s="186"/>
    </row>
    <row r="29" spans="1:12" x14ac:dyDescent="0.2">
      <c r="A29" s="185" t="s">
        <v>50</v>
      </c>
      <c r="B29" s="90" t="s">
        <v>2942</v>
      </c>
      <c r="C29" s="90"/>
      <c r="D29" s="303"/>
      <c r="E29" s="90"/>
      <c r="F29" s="90"/>
      <c r="G29" s="90"/>
      <c r="H29" s="90"/>
      <c r="I29" s="90"/>
      <c r="J29" s="90"/>
      <c r="K29" s="90"/>
      <c r="L29" s="186"/>
    </row>
    <row r="30" spans="1:12" x14ac:dyDescent="0.2">
      <c r="A30" s="185" t="s">
        <v>2333</v>
      </c>
      <c r="B30" s="90">
        <v>320</v>
      </c>
      <c r="C30" s="90">
        <v>35.549999999999997</v>
      </c>
      <c r="D30" s="303">
        <f t="shared" si="0"/>
        <v>9.0014064697609015</v>
      </c>
      <c r="E30" s="90"/>
      <c r="F30" s="90"/>
      <c r="G30" s="90"/>
      <c r="H30" s="90"/>
      <c r="I30" s="90"/>
      <c r="J30" s="90">
        <v>5</v>
      </c>
      <c r="K30" s="90"/>
      <c r="L30" s="186"/>
    </row>
    <row r="31" spans="1:12" x14ac:dyDescent="0.2">
      <c r="A31" s="185"/>
      <c r="B31" s="90">
        <v>2</v>
      </c>
      <c r="C31" s="90">
        <v>2</v>
      </c>
      <c r="D31" s="303">
        <f t="shared" si="0"/>
        <v>1</v>
      </c>
      <c r="E31" s="90"/>
      <c r="F31" s="90"/>
      <c r="G31" s="90"/>
      <c r="H31" s="90"/>
      <c r="I31" s="90"/>
      <c r="J31" s="90"/>
      <c r="K31" s="90"/>
      <c r="L31" s="186"/>
    </row>
    <row r="32" spans="1:12" ht="13.5" thickBot="1" x14ac:dyDescent="0.25">
      <c r="A32" s="187" t="s">
        <v>141</v>
      </c>
      <c r="B32" s="188">
        <v>133</v>
      </c>
      <c r="C32" s="188">
        <v>22.17</v>
      </c>
      <c r="D32" s="305">
        <f t="shared" si="0"/>
        <v>5.9990978800180423</v>
      </c>
      <c r="E32" s="188" t="s">
        <v>2956</v>
      </c>
      <c r="F32" s="188"/>
      <c r="G32" s="188"/>
      <c r="H32" s="188"/>
      <c r="I32" s="188"/>
      <c r="J32" s="188"/>
      <c r="K32" s="188"/>
      <c r="L32" s="189"/>
    </row>
    <row r="33" spans="1:12" x14ac:dyDescent="0.2">
      <c r="B33">
        <f>SUM(B26:B32)</f>
        <v>883</v>
      </c>
      <c r="D33" s="197">
        <f>SUM(D26:D32)</f>
        <v>36.002664176992766</v>
      </c>
      <c r="E33" s="133">
        <f>B33/D33</f>
        <v>24.525962735954263</v>
      </c>
      <c r="J33">
        <f>SUM(J26:J32)</f>
        <v>42</v>
      </c>
    </row>
    <row r="34" spans="1:12" s="284" customFormat="1" x14ac:dyDescent="0.2"/>
    <row r="35" spans="1:12" s="284" customFormat="1" ht="13.5" thickBot="1" x14ac:dyDescent="0.25"/>
    <row r="36" spans="1:12" x14ac:dyDescent="0.2">
      <c r="A36" s="304"/>
      <c r="B36" s="300"/>
      <c r="C36" s="300" t="s">
        <v>2943</v>
      </c>
      <c r="D36" s="300"/>
      <c r="E36" s="300"/>
      <c r="F36" s="300"/>
      <c r="G36" s="300"/>
      <c r="H36" s="300"/>
      <c r="I36" s="300"/>
      <c r="J36" s="300"/>
      <c r="K36" s="300"/>
      <c r="L36" s="184"/>
    </row>
    <row r="37" spans="1:12" x14ac:dyDescent="0.2">
      <c r="A37" s="185" t="s">
        <v>82</v>
      </c>
      <c r="B37" s="90">
        <v>195</v>
      </c>
      <c r="C37" s="90">
        <v>21.66</v>
      </c>
      <c r="D37" s="303">
        <f t="shared" si="0"/>
        <v>9.0027700831024937</v>
      </c>
      <c r="E37" s="90"/>
      <c r="F37" s="90"/>
      <c r="G37" s="90"/>
      <c r="H37" s="90"/>
      <c r="I37" s="90"/>
      <c r="J37" s="90">
        <v>1</v>
      </c>
      <c r="K37" s="90"/>
      <c r="L37" s="186">
        <v>1</v>
      </c>
    </row>
    <row r="38" spans="1:12" x14ac:dyDescent="0.2">
      <c r="A38" s="185" t="s">
        <v>2330</v>
      </c>
      <c r="B38" s="90">
        <v>8</v>
      </c>
      <c r="C38" s="90">
        <v>8</v>
      </c>
      <c r="D38" s="303">
        <f t="shared" si="0"/>
        <v>1</v>
      </c>
      <c r="E38" s="90"/>
      <c r="F38" s="90"/>
      <c r="G38" s="90"/>
      <c r="H38" s="90"/>
      <c r="I38" s="90"/>
      <c r="J38" s="90"/>
      <c r="K38" s="90"/>
      <c r="L38" s="186"/>
    </row>
    <row r="39" spans="1:12" ht="13.5" thickBot="1" x14ac:dyDescent="0.25">
      <c r="A39" s="187"/>
      <c r="B39" s="188">
        <v>109</v>
      </c>
      <c r="C39" s="188">
        <v>36.299999999999997</v>
      </c>
      <c r="D39" s="305">
        <f t="shared" si="0"/>
        <v>3.0027548209366395</v>
      </c>
      <c r="E39" s="188" t="s">
        <v>2956</v>
      </c>
      <c r="F39" s="188"/>
      <c r="G39" s="188"/>
      <c r="H39" s="188"/>
      <c r="I39" s="188"/>
      <c r="J39" s="188">
        <v>2</v>
      </c>
      <c r="K39" s="188"/>
      <c r="L39" s="189">
        <v>1</v>
      </c>
    </row>
    <row r="40" spans="1:12" s="284" customFormat="1" x14ac:dyDescent="0.2">
      <c r="B40" s="284">
        <f>SUM(B37:B39)</f>
        <v>312</v>
      </c>
      <c r="D40" s="197">
        <f>SUM(D37:D39)</f>
        <v>13.005524904039133</v>
      </c>
      <c r="E40" s="133">
        <f>B40/D40</f>
        <v>23.989804510166444</v>
      </c>
    </row>
    <row r="41" spans="1:12" s="284" customFormat="1" ht="13.5" thickBot="1" x14ac:dyDescent="0.25"/>
    <row r="42" spans="1:12" x14ac:dyDescent="0.2">
      <c r="A42" s="304"/>
      <c r="B42" s="300"/>
      <c r="C42" s="300" t="s">
        <v>2944</v>
      </c>
      <c r="D42" s="300"/>
      <c r="E42" s="300"/>
      <c r="F42" s="300"/>
      <c r="G42" s="300"/>
      <c r="H42" s="300"/>
      <c r="I42" s="300"/>
      <c r="J42" s="300"/>
      <c r="K42" s="300"/>
      <c r="L42" s="184"/>
    </row>
    <row r="43" spans="1:12" x14ac:dyDescent="0.2">
      <c r="A43" s="185" t="s">
        <v>82</v>
      </c>
      <c r="B43" s="90">
        <v>119</v>
      </c>
      <c r="C43" s="90">
        <v>10.81</v>
      </c>
      <c r="D43" s="303">
        <f t="shared" si="0"/>
        <v>11.008325624421831</v>
      </c>
      <c r="E43" s="90"/>
      <c r="F43" s="90"/>
      <c r="G43" s="90"/>
      <c r="H43" s="90"/>
      <c r="I43" s="90"/>
      <c r="J43" s="90">
        <v>6</v>
      </c>
      <c r="K43" s="90"/>
      <c r="L43" s="186"/>
    </row>
    <row r="44" spans="1:12" x14ac:dyDescent="0.2">
      <c r="A44" s="185" t="s">
        <v>2330</v>
      </c>
      <c r="B44" s="90">
        <v>0</v>
      </c>
      <c r="C44" s="90">
        <v>0</v>
      </c>
      <c r="D44" s="90">
        <v>1</v>
      </c>
      <c r="E44" s="90"/>
      <c r="F44" s="90"/>
      <c r="G44" s="90"/>
      <c r="H44" s="90"/>
      <c r="I44" s="90">
        <v>27</v>
      </c>
      <c r="J44" s="90"/>
      <c r="K44" s="90"/>
      <c r="L44" s="186"/>
    </row>
    <row r="45" spans="1:12" x14ac:dyDescent="0.2">
      <c r="A45" s="185" t="s">
        <v>50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186"/>
    </row>
    <row r="46" spans="1:12" ht="13.5" thickBot="1" x14ac:dyDescent="0.25">
      <c r="A46" s="187" t="s">
        <v>2333</v>
      </c>
      <c r="B46" s="188">
        <v>6</v>
      </c>
      <c r="C46" s="188">
        <v>6</v>
      </c>
      <c r="D46" s="188">
        <f t="shared" ref="D46:D118" si="4">B46/C46</f>
        <v>1</v>
      </c>
      <c r="E46" s="188" t="s">
        <v>2956</v>
      </c>
      <c r="F46" s="188"/>
      <c r="G46" s="188"/>
      <c r="H46" s="188"/>
      <c r="I46" s="188"/>
      <c r="J46" s="188"/>
      <c r="K46" s="188"/>
      <c r="L46" s="189"/>
    </row>
    <row r="47" spans="1:12" x14ac:dyDescent="0.2">
      <c r="B47">
        <f>SUM(B43:B46)</f>
        <v>125</v>
      </c>
      <c r="D47" s="197">
        <f>SUM(D43:D46)</f>
        <v>13.008325624421831</v>
      </c>
      <c r="E47" s="133">
        <f>B47/D47</f>
        <v>9.6092305504195714</v>
      </c>
      <c r="I47">
        <f>SUM(I44:I46)</f>
        <v>27</v>
      </c>
    </row>
    <row r="48" spans="1:12" s="284" customFormat="1" x14ac:dyDescent="0.2"/>
    <row r="49" spans="1:12" s="284" customFormat="1" ht="13.5" thickBot="1" x14ac:dyDescent="0.25"/>
    <row r="50" spans="1:12" x14ac:dyDescent="0.2">
      <c r="A50" s="304"/>
      <c r="B50" s="300"/>
      <c r="C50" s="300" t="s">
        <v>2945</v>
      </c>
      <c r="D50" s="300"/>
      <c r="E50" s="300"/>
      <c r="F50" s="300"/>
      <c r="G50" s="300"/>
      <c r="H50" s="300"/>
      <c r="I50" s="300"/>
      <c r="J50" s="300"/>
      <c r="K50" s="300"/>
      <c r="L50" s="184"/>
    </row>
    <row r="51" spans="1:12" x14ac:dyDescent="0.2">
      <c r="A51" s="185" t="s">
        <v>82</v>
      </c>
      <c r="B51" s="90">
        <v>72</v>
      </c>
      <c r="C51" s="90">
        <v>9</v>
      </c>
      <c r="D51" s="90">
        <f t="shared" si="4"/>
        <v>8</v>
      </c>
      <c r="E51" s="90"/>
      <c r="F51" s="90"/>
      <c r="G51" s="90"/>
      <c r="H51" s="90"/>
      <c r="I51" s="90"/>
      <c r="J51" s="90">
        <v>5</v>
      </c>
      <c r="K51" s="90"/>
      <c r="L51" s="186"/>
    </row>
    <row r="52" spans="1:12" x14ac:dyDescent="0.2">
      <c r="A52" s="185" t="s">
        <v>50</v>
      </c>
      <c r="B52" s="90">
        <v>43</v>
      </c>
      <c r="C52" s="90">
        <v>11</v>
      </c>
      <c r="D52" s="303">
        <f t="shared" si="4"/>
        <v>3.9090909090909092</v>
      </c>
      <c r="E52" s="90"/>
      <c r="F52" s="90"/>
      <c r="G52" s="90"/>
      <c r="H52" s="90"/>
      <c r="I52" s="90">
        <v>5</v>
      </c>
      <c r="J52" s="90">
        <v>1</v>
      </c>
      <c r="K52" s="90"/>
      <c r="L52" s="186"/>
    </row>
    <row r="53" spans="1:12" x14ac:dyDescent="0.2">
      <c r="A53" s="185" t="s">
        <v>2333</v>
      </c>
      <c r="B53" s="90">
        <v>43</v>
      </c>
      <c r="C53" s="90">
        <v>7.16</v>
      </c>
      <c r="D53" s="303">
        <f t="shared" si="4"/>
        <v>6.005586592178771</v>
      </c>
      <c r="E53" s="90"/>
      <c r="F53" s="90"/>
      <c r="G53" s="90"/>
      <c r="H53" s="90"/>
      <c r="I53" s="90">
        <v>12</v>
      </c>
      <c r="J53" s="90">
        <v>2</v>
      </c>
      <c r="K53" s="90"/>
      <c r="L53" s="186"/>
    </row>
    <row r="54" spans="1:12" ht="13.5" thickBot="1" x14ac:dyDescent="0.25">
      <c r="A54" s="187" t="s">
        <v>141</v>
      </c>
      <c r="B54" s="188">
        <v>5</v>
      </c>
      <c r="C54" s="188">
        <v>5</v>
      </c>
      <c r="D54" s="305">
        <f t="shared" si="4"/>
        <v>1</v>
      </c>
      <c r="E54" s="188"/>
      <c r="F54" s="188"/>
      <c r="G54" s="188"/>
      <c r="H54" s="188"/>
      <c r="I54" s="188"/>
      <c r="J54" s="188"/>
      <c r="K54" s="188"/>
      <c r="L54" s="189"/>
    </row>
    <row r="55" spans="1:12" s="284" customFormat="1" x14ac:dyDescent="0.2">
      <c r="A55" s="90"/>
      <c r="B55" s="90">
        <f>SUM(B51:B54)</f>
        <v>163</v>
      </c>
      <c r="C55" s="90"/>
      <c r="D55" s="303">
        <f>SUM(D51:D54)</f>
        <v>18.914677501269679</v>
      </c>
      <c r="E55" s="302">
        <f>B55/D55</f>
        <v>8.6176462690975484</v>
      </c>
      <c r="F55" s="90"/>
      <c r="G55" s="90"/>
      <c r="H55" s="90"/>
      <c r="I55" s="90">
        <f>SUM(I52:I54)</f>
        <v>17</v>
      </c>
      <c r="J55" s="90"/>
      <c r="K55" s="90"/>
      <c r="L55" s="90"/>
    </row>
    <row r="56" spans="1:12" s="284" customFormat="1" ht="13.5" thickBot="1" x14ac:dyDescent="0.25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</row>
    <row r="57" spans="1:12" x14ac:dyDescent="0.2">
      <c r="A57" s="304"/>
      <c r="B57" s="300"/>
      <c r="C57" s="300" t="s">
        <v>646</v>
      </c>
      <c r="D57" s="300"/>
      <c r="E57" s="300"/>
      <c r="F57" s="300"/>
      <c r="G57" s="300"/>
      <c r="H57" s="300"/>
      <c r="I57" s="300"/>
      <c r="J57" s="300"/>
      <c r="K57" s="300"/>
      <c r="L57" s="184"/>
    </row>
    <row r="58" spans="1:12" x14ac:dyDescent="0.2">
      <c r="A58" s="185" t="s">
        <v>82</v>
      </c>
      <c r="B58" s="90">
        <v>131</v>
      </c>
      <c r="C58" s="90">
        <v>13.1</v>
      </c>
      <c r="D58" s="90">
        <f t="shared" si="4"/>
        <v>10</v>
      </c>
      <c r="E58" s="90"/>
      <c r="F58" s="90"/>
      <c r="G58" s="90">
        <v>1</v>
      </c>
      <c r="H58" s="90">
        <v>73</v>
      </c>
      <c r="I58" s="90">
        <f>G58*H58</f>
        <v>73</v>
      </c>
      <c r="J58" s="90">
        <v>2</v>
      </c>
      <c r="K58" s="90"/>
      <c r="L58" s="186">
        <v>1</v>
      </c>
    </row>
    <row r="59" spans="1:12" ht="13.5" thickBot="1" x14ac:dyDescent="0.25">
      <c r="A59" s="187" t="s">
        <v>2330</v>
      </c>
      <c r="B59" s="188">
        <v>131</v>
      </c>
      <c r="C59" s="188">
        <v>13.1</v>
      </c>
      <c r="D59" s="188">
        <f t="shared" si="4"/>
        <v>10</v>
      </c>
      <c r="E59" s="188"/>
      <c r="F59" s="188"/>
      <c r="G59" s="188">
        <v>14</v>
      </c>
      <c r="H59" s="188">
        <v>23.64</v>
      </c>
      <c r="I59" s="90">
        <f>G59*H59</f>
        <v>330.96000000000004</v>
      </c>
      <c r="J59" s="188">
        <v>7</v>
      </c>
      <c r="K59" s="188"/>
      <c r="L59" s="189"/>
    </row>
    <row r="60" spans="1:12" x14ac:dyDescent="0.2">
      <c r="A60" s="284"/>
      <c r="B60" s="284">
        <f>SUM(B58:B59)</f>
        <v>262</v>
      </c>
      <c r="C60" s="284"/>
      <c r="D60" s="284">
        <f>SUM(D58:D59)</f>
        <v>20</v>
      </c>
      <c r="E60" s="284">
        <f>B60/D60</f>
        <v>13.1</v>
      </c>
      <c r="G60" s="284">
        <f>SUM(G58:G59)</f>
        <v>15</v>
      </c>
      <c r="H60" s="284"/>
      <c r="I60" s="284">
        <f>SUM(I58:I59)</f>
        <v>403.96000000000004</v>
      </c>
      <c r="J60" s="133">
        <f>I60/G60</f>
        <v>26.930666666666671</v>
      </c>
      <c r="K60" s="284"/>
      <c r="L60" s="284"/>
    </row>
    <row r="61" spans="1:12" x14ac:dyDescent="0.2">
      <c r="A61" s="284"/>
      <c r="B61" s="284"/>
      <c r="C61" s="284"/>
      <c r="D61" s="284"/>
      <c r="G61" s="284"/>
      <c r="H61" s="284"/>
      <c r="I61" s="284"/>
      <c r="J61" s="284"/>
      <c r="K61" s="284"/>
      <c r="L61" s="284"/>
    </row>
    <row r="62" spans="1:12" ht="13.5" thickBot="1" x14ac:dyDescent="0.25">
      <c r="D62" s="284"/>
    </row>
    <row r="63" spans="1:12" x14ac:dyDescent="0.2">
      <c r="A63" s="304"/>
      <c r="B63" s="300"/>
      <c r="C63" s="300" t="s">
        <v>2946</v>
      </c>
      <c r="D63" s="300"/>
      <c r="E63" s="300"/>
      <c r="F63" s="300"/>
      <c r="G63" s="300"/>
      <c r="H63" s="300"/>
      <c r="I63" s="300"/>
      <c r="J63" s="300"/>
      <c r="K63" s="300"/>
      <c r="L63" s="184"/>
    </row>
    <row r="64" spans="1:12" x14ac:dyDescent="0.2">
      <c r="A64" s="185" t="s">
        <v>2330</v>
      </c>
      <c r="B64" s="90">
        <v>60</v>
      </c>
      <c r="C64" s="90">
        <v>30</v>
      </c>
      <c r="D64" s="90">
        <f t="shared" si="4"/>
        <v>2</v>
      </c>
      <c r="E64" s="90"/>
      <c r="F64" s="90"/>
      <c r="G64" s="90"/>
      <c r="H64" s="90"/>
      <c r="I64" s="90">
        <v>34</v>
      </c>
      <c r="J64" s="90"/>
      <c r="K64" s="90"/>
      <c r="L64" s="186"/>
    </row>
    <row r="65" spans="1:12" x14ac:dyDescent="0.2">
      <c r="A65" s="185"/>
      <c r="B65" s="90">
        <v>26</v>
      </c>
      <c r="C65" s="90">
        <v>8.66</v>
      </c>
      <c r="D65" s="303">
        <f t="shared" si="4"/>
        <v>3.0023094688221708</v>
      </c>
      <c r="E65" s="90"/>
      <c r="F65" s="90"/>
      <c r="G65" s="90">
        <v>1</v>
      </c>
      <c r="H65" s="90">
        <v>9</v>
      </c>
      <c r="I65" s="90">
        <f>G65*H65</f>
        <v>9</v>
      </c>
      <c r="J65" s="90"/>
      <c r="K65" s="90"/>
      <c r="L65" s="186"/>
    </row>
    <row r="66" spans="1:12" ht="13.5" thickBot="1" x14ac:dyDescent="0.25">
      <c r="A66" s="187" t="s">
        <v>50</v>
      </c>
      <c r="B66" s="188">
        <v>17</v>
      </c>
      <c r="C66" s="188">
        <v>8.5</v>
      </c>
      <c r="D66" s="305">
        <f t="shared" si="4"/>
        <v>2</v>
      </c>
      <c r="E66" s="188" t="s">
        <v>2956</v>
      </c>
      <c r="F66" s="188"/>
      <c r="G66" s="188">
        <v>2</v>
      </c>
      <c r="H66" s="188">
        <v>43</v>
      </c>
      <c r="I66" s="90">
        <f>G66*H66</f>
        <v>86</v>
      </c>
      <c r="J66" s="188">
        <v>2</v>
      </c>
      <c r="K66" s="188"/>
      <c r="L66" s="189"/>
    </row>
    <row r="67" spans="1:12" x14ac:dyDescent="0.2">
      <c r="B67">
        <f>SUM(B64:B66)</f>
        <v>103</v>
      </c>
      <c r="D67" s="197">
        <f>SUM(D64:D66)</f>
        <v>7.0023094688221708</v>
      </c>
      <c r="E67" s="133">
        <f>B67/D67</f>
        <v>14.7094327176781</v>
      </c>
      <c r="G67">
        <f>SUM(G65:G66)</f>
        <v>3</v>
      </c>
      <c r="I67">
        <f>SUM(I64:I66)</f>
        <v>129</v>
      </c>
      <c r="J67">
        <f>I67/G67</f>
        <v>43</v>
      </c>
    </row>
    <row r="68" spans="1:12" s="284" customFormat="1" ht="13.5" thickBot="1" x14ac:dyDescent="0.25"/>
    <row r="69" spans="1:12" x14ac:dyDescent="0.2">
      <c r="A69" s="304"/>
      <c r="B69" s="300"/>
      <c r="C69" s="300" t="s">
        <v>2947</v>
      </c>
      <c r="D69" s="300"/>
      <c r="E69" s="300"/>
      <c r="F69" s="300"/>
      <c r="G69" s="300"/>
      <c r="H69" s="300"/>
      <c r="I69" s="300"/>
      <c r="J69" s="300"/>
      <c r="K69" s="300"/>
      <c r="L69" s="184"/>
    </row>
    <row r="70" spans="1:12" x14ac:dyDescent="0.2">
      <c r="A70" s="185" t="s">
        <v>82</v>
      </c>
      <c r="B70" s="90">
        <v>93</v>
      </c>
      <c r="C70" s="90">
        <v>15.5</v>
      </c>
      <c r="D70" s="90">
        <f t="shared" si="4"/>
        <v>6</v>
      </c>
      <c r="E70" s="90"/>
      <c r="F70" s="90"/>
      <c r="G70" s="90"/>
      <c r="H70" s="90"/>
      <c r="I70" s="90"/>
      <c r="J70" s="90"/>
      <c r="K70" s="90"/>
      <c r="L70" s="186"/>
    </row>
    <row r="71" spans="1:12" ht="13.5" thickBot="1" x14ac:dyDescent="0.25">
      <c r="A71" s="187" t="s">
        <v>2330</v>
      </c>
      <c r="B71" s="188">
        <v>212</v>
      </c>
      <c r="C71" s="188">
        <v>23.55</v>
      </c>
      <c r="D71" s="305">
        <f t="shared" si="4"/>
        <v>9.0021231422505306</v>
      </c>
      <c r="E71" s="188" t="s">
        <v>2956</v>
      </c>
      <c r="F71" s="188"/>
      <c r="G71" s="188"/>
      <c r="H71" s="188"/>
      <c r="I71" s="188">
        <v>151</v>
      </c>
      <c r="J71" s="188"/>
      <c r="K71" s="188"/>
      <c r="L71" s="189"/>
    </row>
    <row r="72" spans="1:12" x14ac:dyDescent="0.2">
      <c r="B72">
        <f>SUM(B70:B71)</f>
        <v>305</v>
      </c>
      <c r="D72" s="197">
        <f>SUM(D70:D71)</f>
        <v>15.002123142250531</v>
      </c>
      <c r="E72" s="133">
        <f>B72/D72</f>
        <v>20.330455703368244</v>
      </c>
      <c r="I72">
        <f>SUM(I71)</f>
        <v>151</v>
      </c>
      <c r="J72">
        <v>0</v>
      </c>
    </row>
    <row r="73" spans="1:12" s="284" customFormat="1" x14ac:dyDescent="0.2"/>
    <row r="74" spans="1:12" s="284" customFormat="1" ht="13.5" thickBot="1" x14ac:dyDescent="0.25"/>
    <row r="75" spans="1:12" x14ac:dyDescent="0.2">
      <c r="A75" s="304"/>
      <c r="B75" s="300"/>
      <c r="C75" s="300" t="s">
        <v>2948</v>
      </c>
      <c r="D75" s="300"/>
      <c r="E75" s="300"/>
      <c r="F75" s="300"/>
      <c r="G75" s="300"/>
      <c r="H75" s="300"/>
      <c r="I75" s="300"/>
      <c r="J75" s="300"/>
      <c r="K75" s="300"/>
      <c r="L75" s="184"/>
    </row>
    <row r="76" spans="1:12" x14ac:dyDescent="0.2">
      <c r="A76" s="185" t="s">
        <v>82</v>
      </c>
      <c r="B76" s="90">
        <v>184</v>
      </c>
      <c r="C76" s="90">
        <v>23</v>
      </c>
      <c r="D76" s="90">
        <f t="shared" si="4"/>
        <v>8</v>
      </c>
      <c r="E76" s="90"/>
      <c r="F76" s="90"/>
      <c r="G76" s="90">
        <v>1</v>
      </c>
      <c r="H76" s="90">
        <v>140</v>
      </c>
      <c r="I76" s="90">
        <f>G76*H76</f>
        <v>140</v>
      </c>
      <c r="J76" s="90">
        <v>2</v>
      </c>
      <c r="K76" s="90"/>
      <c r="L76" s="186">
        <v>3</v>
      </c>
    </row>
    <row r="77" spans="1:12" ht="13.5" thickBot="1" x14ac:dyDescent="0.25">
      <c r="A77" s="187" t="s">
        <v>2330</v>
      </c>
      <c r="B77" s="188">
        <v>341</v>
      </c>
      <c r="C77" s="188">
        <v>24.36</v>
      </c>
      <c r="D77" s="305">
        <f t="shared" si="4"/>
        <v>13.998357963875206</v>
      </c>
      <c r="E77" s="188" t="s">
        <v>2956</v>
      </c>
      <c r="F77" s="188"/>
      <c r="G77" s="188">
        <v>9</v>
      </c>
      <c r="H77" s="188">
        <v>32.89</v>
      </c>
      <c r="I77" s="90">
        <f>G77*H77</f>
        <v>296.01</v>
      </c>
      <c r="J77" s="188">
        <v>3</v>
      </c>
      <c r="K77" s="188"/>
      <c r="L77" s="189"/>
    </row>
    <row r="78" spans="1:12" s="284" customFormat="1" x14ac:dyDescent="0.2">
      <c r="B78" s="284">
        <f>SUM(B76:B77)</f>
        <v>525</v>
      </c>
      <c r="D78" s="197">
        <f>SUM(D76:D77)</f>
        <v>21.998357963875208</v>
      </c>
      <c r="E78" s="133">
        <f>B78/D78</f>
        <v>23.865417630812868</v>
      </c>
      <c r="G78" s="284">
        <f>SUM(G76:G77)</f>
        <v>10</v>
      </c>
      <c r="I78" s="284">
        <f>SUM(I76:I77)</f>
        <v>436.01</v>
      </c>
      <c r="J78" s="133">
        <f>I78/G78</f>
        <v>43.600999999999999</v>
      </c>
    </row>
    <row r="79" spans="1:12" s="284" customFormat="1" ht="13.5" thickBot="1" x14ac:dyDescent="0.25"/>
    <row r="80" spans="1:12" x14ac:dyDescent="0.2">
      <c r="A80" s="304"/>
      <c r="B80" s="300"/>
      <c r="C80" s="300" t="s">
        <v>2949</v>
      </c>
      <c r="D80" s="300"/>
      <c r="E80" s="300"/>
      <c r="F80" s="300"/>
      <c r="G80" s="300"/>
      <c r="H80" s="300"/>
      <c r="I80" s="300"/>
      <c r="J80" s="300"/>
      <c r="K80" s="300"/>
      <c r="L80" s="184"/>
    </row>
    <row r="81" spans="1:12" x14ac:dyDescent="0.2">
      <c r="A81" s="185" t="s">
        <v>82</v>
      </c>
      <c r="B81" s="90">
        <v>75</v>
      </c>
      <c r="C81" s="90">
        <v>12.5</v>
      </c>
      <c r="D81" s="90">
        <f t="shared" si="4"/>
        <v>6</v>
      </c>
      <c r="E81" s="90"/>
      <c r="F81" s="90"/>
      <c r="G81" s="90">
        <v>29</v>
      </c>
      <c r="H81" s="90">
        <v>11.03</v>
      </c>
      <c r="I81" s="90">
        <f>G81*H81</f>
        <v>319.87</v>
      </c>
      <c r="J81" s="90"/>
      <c r="K81" s="90"/>
      <c r="L81" s="186">
        <v>1</v>
      </c>
    </row>
    <row r="82" spans="1:12" x14ac:dyDescent="0.2">
      <c r="A82" s="185" t="s">
        <v>2330</v>
      </c>
      <c r="B82" s="90">
        <v>51</v>
      </c>
      <c r="C82" s="90">
        <v>25.5</v>
      </c>
      <c r="D82" s="90">
        <f t="shared" si="4"/>
        <v>2</v>
      </c>
      <c r="E82" s="90"/>
      <c r="F82" s="90"/>
      <c r="G82" s="90">
        <v>6</v>
      </c>
      <c r="H82" s="90">
        <v>11.17</v>
      </c>
      <c r="I82" s="90">
        <f>G82*H82</f>
        <v>67.02</v>
      </c>
      <c r="J82" s="90">
        <v>1</v>
      </c>
      <c r="K82" s="90"/>
      <c r="L82" s="186"/>
    </row>
    <row r="83" spans="1:12" ht="13.5" thickBot="1" x14ac:dyDescent="0.25">
      <c r="A83" s="187" t="s">
        <v>50</v>
      </c>
      <c r="B83" s="188">
        <v>141</v>
      </c>
      <c r="C83" s="188">
        <v>14</v>
      </c>
      <c r="D83" s="305">
        <f t="shared" si="4"/>
        <v>10.071428571428571</v>
      </c>
      <c r="E83" s="188" t="s">
        <v>2956</v>
      </c>
      <c r="F83" s="188"/>
      <c r="G83" s="188">
        <v>25</v>
      </c>
      <c r="H83" s="188">
        <v>15.4</v>
      </c>
      <c r="I83" s="90">
        <f>G83*H83</f>
        <v>385</v>
      </c>
      <c r="J83" s="188">
        <v>5</v>
      </c>
      <c r="K83" s="188"/>
      <c r="L83" s="189"/>
    </row>
    <row r="84" spans="1:12" x14ac:dyDescent="0.2">
      <c r="B84">
        <f>SUM(B81:B83)</f>
        <v>267</v>
      </c>
      <c r="D84" s="197">
        <f>SUM(D81:D83)</f>
        <v>18.071428571428569</v>
      </c>
      <c r="E84" s="133">
        <f>B84/D84</f>
        <v>14.774703557312254</v>
      </c>
      <c r="G84">
        <f>SUM(G81:G83)</f>
        <v>60</v>
      </c>
      <c r="I84" s="284">
        <f ca="1">SUM(I81:I84)</f>
        <v>771.89</v>
      </c>
      <c r="J84" s="133">
        <v>12.86483</v>
      </c>
    </row>
    <row r="85" spans="1:12" s="284" customFormat="1" x14ac:dyDescent="0.2">
      <c r="J85" s="133"/>
    </row>
    <row r="86" spans="1:12" s="284" customFormat="1" ht="13.5" thickBot="1" x14ac:dyDescent="0.25"/>
    <row r="87" spans="1:12" x14ac:dyDescent="0.2">
      <c r="A87" s="304"/>
      <c r="B87" s="300"/>
      <c r="C87" s="300" t="s">
        <v>2950</v>
      </c>
      <c r="D87" s="300"/>
      <c r="E87" s="300"/>
      <c r="F87" s="300"/>
      <c r="G87" s="300"/>
      <c r="H87" s="300"/>
      <c r="I87" s="300"/>
      <c r="J87" s="300"/>
      <c r="K87" s="300"/>
      <c r="L87" s="184"/>
    </row>
    <row r="88" spans="1:12" x14ac:dyDescent="0.2">
      <c r="A88" s="185" t="s">
        <v>2330</v>
      </c>
      <c r="B88" s="90">
        <v>9</v>
      </c>
      <c r="C88" s="90">
        <v>3</v>
      </c>
      <c r="D88" s="90">
        <f t="shared" si="4"/>
        <v>3</v>
      </c>
      <c r="E88" s="90"/>
      <c r="F88" s="90"/>
      <c r="G88" s="90">
        <v>11</v>
      </c>
      <c r="H88" s="90">
        <v>16.09</v>
      </c>
      <c r="I88" s="90">
        <f>G88*H88</f>
        <v>176.99</v>
      </c>
      <c r="J88" s="90">
        <v>1</v>
      </c>
      <c r="K88" s="90"/>
      <c r="L88" s="186">
        <v>1</v>
      </c>
    </row>
    <row r="89" spans="1:12" x14ac:dyDescent="0.2">
      <c r="A89" s="185"/>
      <c r="B89" s="90">
        <v>6</v>
      </c>
      <c r="C89" s="90">
        <v>3</v>
      </c>
      <c r="D89" s="90">
        <f t="shared" si="4"/>
        <v>2</v>
      </c>
      <c r="E89" s="90"/>
      <c r="F89" s="90"/>
      <c r="G89" s="90">
        <v>9</v>
      </c>
      <c r="H89" s="90">
        <v>23.77</v>
      </c>
      <c r="I89" s="90">
        <f>G89*H89</f>
        <v>213.93</v>
      </c>
      <c r="J89" s="90">
        <v>2</v>
      </c>
      <c r="K89" s="90"/>
      <c r="L89" s="186"/>
    </row>
    <row r="90" spans="1:12" ht="13.5" thickBot="1" x14ac:dyDescent="0.25">
      <c r="A90" s="187" t="s">
        <v>50</v>
      </c>
      <c r="B90" s="188">
        <v>58</v>
      </c>
      <c r="C90" s="188">
        <v>15</v>
      </c>
      <c r="D90" s="305">
        <f t="shared" si="4"/>
        <v>3.8666666666666667</v>
      </c>
      <c r="E90" s="188" t="s">
        <v>2956</v>
      </c>
      <c r="F90" s="188"/>
      <c r="G90" s="188">
        <v>38</v>
      </c>
      <c r="H90" s="188">
        <v>11.1</v>
      </c>
      <c r="I90" s="90">
        <f>G90*H90</f>
        <v>421.8</v>
      </c>
      <c r="J90" s="188">
        <v>1</v>
      </c>
      <c r="K90" s="188"/>
      <c r="L90" s="189"/>
    </row>
    <row r="91" spans="1:12" s="284" customFormat="1" x14ac:dyDescent="0.2">
      <c r="B91" s="284">
        <f>SUM(B88:B90)</f>
        <v>73</v>
      </c>
      <c r="D91" s="197">
        <f>SUM(D88:D90)</f>
        <v>8.8666666666666671</v>
      </c>
      <c r="E91" s="133">
        <f>B91/D91</f>
        <v>8.2330827067669166</v>
      </c>
      <c r="G91" s="284">
        <f>SUM(G88:G90)</f>
        <v>58</v>
      </c>
      <c r="I91" s="284">
        <f ca="1">SUM(I88:I91)</f>
        <v>812.72</v>
      </c>
      <c r="J91" s="133">
        <f>812.72/58</f>
        <v>14.012413793103448</v>
      </c>
    </row>
    <row r="92" spans="1:12" s="284" customFormat="1" ht="13.5" thickBot="1" x14ac:dyDescent="0.25"/>
    <row r="93" spans="1:12" x14ac:dyDescent="0.2">
      <c r="A93" s="304"/>
      <c r="B93" s="300"/>
      <c r="C93" s="300" t="s">
        <v>2951</v>
      </c>
      <c r="D93" s="300"/>
      <c r="E93" s="300"/>
      <c r="F93" s="300"/>
      <c r="G93" s="300"/>
      <c r="H93" s="300"/>
      <c r="I93" s="300"/>
      <c r="J93" s="300"/>
      <c r="K93" s="300"/>
      <c r="L93" s="184"/>
    </row>
    <row r="94" spans="1:12" x14ac:dyDescent="0.2">
      <c r="A94" s="185" t="s">
        <v>82</v>
      </c>
      <c r="B94" s="90">
        <v>5</v>
      </c>
      <c r="C94" s="90">
        <v>2.5</v>
      </c>
      <c r="D94" s="90">
        <f t="shared" si="4"/>
        <v>2</v>
      </c>
      <c r="E94" s="90"/>
      <c r="F94" s="90"/>
      <c r="G94" s="90">
        <v>3</v>
      </c>
      <c r="H94" s="90">
        <v>52.33</v>
      </c>
      <c r="I94" s="90">
        <f>G94*H94</f>
        <v>156.99</v>
      </c>
      <c r="J94" s="90"/>
      <c r="K94" s="90"/>
      <c r="L94" s="186"/>
    </row>
    <row r="95" spans="1:12" ht="13.5" thickBot="1" x14ac:dyDescent="0.25">
      <c r="A95" s="187" t="s">
        <v>2330</v>
      </c>
      <c r="B95" s="188">
        <v>9</v>
      </c>
      <c r="C95" s="188">
        <v>4.5</v>
      </c>
      <c r="D95" s="188">
        <f t="shared" si="4"/>
        <v>2</v>
      </c>
      <c r="E95" s="188" t="s">
        <v>2956</v>
      </c>
      <c r="F95" s="188"/>
      <c r="G95" s="188">
        <v>7</v>
      </c>
      <c r="H95" s="188">
        <v>22.43</v>
      </c>
      <c r="I95" s="90">
        <f>G95*H95</f>
        <v>157.01</v>
      </c>
      <c r="J95" s="188">
        <v>1</v>
      </c>
      <c r="K95" s="188"/>
      <c r="L95" s="189"/>
    </row>
    <row r="96" spans="1:12" x14ac:dyDescent="0.2">
      <c r="B96">
        <f>SUM(B94:B95)</f>
        <v>14</v>
      </c>
      <c r="D96" s="284">
        <f>SUM(D94:D95)</f>
        <v>4</v>
      </c>
      <c r="E96" s="284">
        <f>B96/D96</f>
        <v>3.5</v>
      </c>
      <c r="G96">
        <f>SUM(G94:G95)</f>
        <v>10</v>
      </c>
      <c r="I96">
        <f>SUM(I94:I95)</f>
        <v>314</v>
      </c>
      <c r="J96" s="284">
        <f>I96/G96</f>
        <v>31.4</v>
      </c>
    </row>
    <row r="97" spans="1:12" s="284" customFormat="1" x14ac:dyDescent="0.2"/>
    <row r="98" spans="1:12" s="284" customFormat="1" ht="13.5" thickBot="1" x14ac:dyDescent="0.25"/>
    <row r="99" spans="1:12" x14ac:dyDescent="0.2">
      <c r="A99" s="304"/>
      <c r="B99" s="300"/>
      <c r="C99" s="300" t="s">
        <v>464</v>
      </c>
      <c r="D99" s="300"/>
      <c r="E99" s="300"/>
      <c r="F99" s="300"/>
      <c r="G99" s="300"/>
      <c r="H99" s="300"/>
      <c r="I99" s="300"/>
      <c r="J99" s="300"/>
      <c r="K99" s="300"/>
      <c r="L99" s="184"/>
    </row>
    <row r="100" spans="1:12" x14ac:dyDescent="0.2">
      <c r="A100" s="185" t="s">
        <v>82</v>
      </c>
      <c r="B100" s="90">
        <v>37</v>
      </c>
      <c r="C100" s="90">
        <v>7.4</v>
      </c>
      <c r="D100" s="90">
        <f t="shared" si="4"/>
        <v>5</v>
      </c>
      <c r="E100" s="90"/>
      <c r="F100" s="90"/>
      <c r="G100" s="90">
        <v>2</v>
      </c>
      <c r="H100" s="90">
        <v>32.5</v>
      </c>
      <c r="I100" s="90">
        <f>G100*H100</f>
        <v>65</v>
      </c>
      <c r="J100" s="90">
        <v>2</v>
      </c>
      <c r="K100" s="90"/>
      <c r="L100" s="186"/>
    </row>
    <row r="101" spans="1:12" ht="13.5" thickBot="1" x14ac:dyDescent="0.25">
      <c r="A101" s="187" t="s">
        <v>2330</v>
      </c>
      <c r="B101" s="188">
        <v>19</v>
      </c>
      <c r="C101" s="188">
        <v>3.8</v>
      </c>
      <c r="D101" s="188">
        <f t="shared" si="4"/>
        <v>5</v>
      </c>
      <c r="E101" s="188" t="s">
        <v>2956</v>
      </c>
      <c r="F101" s="188"/>
      <c r="G101" s="188">
        <v>1</v>
      </c>
      <c r="H101" s="188">
        <v>108</v>
      </c>
      <c r="I101" s="90">
        <f>G101*H101</f>
        <v>108</v>
      </c>
      <c r="J101" s="188">
        <v>3</v>
      </c>
      <c r="K101" s="188"/>
      <c r="L101" s="189"/>
    </row>
    <row r="102" spans="1:12" x14ac:dyDescent="0.2">
      <c r="B102">
        <f>SUM(B100:B101)</f>
        <v>56</v>
      </c>
      <c r="D102" s="284">
        <f>SUM(D100:D101)</f>
        <v>10</v>
      </c>
      <c r="E102" s="284">
        <f>B102/D102</f>
        <v>5.6</v>
      </c>
      <c r="G102">
        <f>SUM(G100:G101)</f>
        <v>3</v>
      </c>
      <c r="I102">
        <f>SUM(I100:I101)</f>
        <v>173</v>
      </c>
      <c r="J102" s="133">
        <f>I102/G102</f>
        <v>57.666666666666664</v>
      </c>
    </row>
    <row r="103" spans="1:12" s="284" customFormat="1" x14ac:dyDescent="0.2"/>
    <row r="104" spans="1:12" s="284" customFormat="1" ht="13.5" thickBot="1" x14ac:dyDescent="0.25"/>
    <row r="105" spans="1:12" x14ac:dyDescent="0.2">
      <c r="A105" s="304"/>
      <c r="B105" s="300"/>
      <c r="C105" s="300" t="s">
        <v>450</v>
      </c>
      <c r="D105" s="300"/>
      <c r="E105" s="300"/>
      <c r="F105" s="300"/>
      <c r="G105" s="300"/>
      <c r="H105" s="300"/>
      <c r="I105" s="300"/>
      <c r="J105" s="300"/>
      <c r="K105" s="300"/>
      <c r="L105" s="184"/>
    </row>
    <row r="106" spans="1:12" x14ac:dyDescent="0.2">
      <c r="A106" s="185" t="s">
        <v>82</v>
      </c>
      <c r="B106" s="90">
        <v>142</v>
      </c>
      <c r="C106" s="90">
        <v>15.77</v>
      </c>
      <c r="D106" s="303">
        <f t="shared" si="4"/>
        <v>9.004438807863032</v>
      </c>
      <c r="E106" s="90"/>
      <c r="F106" s="90"/>
      <c r="G106" s="90">
        <v>2</v>
      </c>
      <c r="H106" s="90">
        <v>57.5</v>
      </c>
      <c r="I106" s="90">
        <f>G106*H106</f>
        <v>115</v>
      </c>
      <c r="J106" s="90">
        <v>2</v>
      </c>
      <c r="K106" s="90"/>
      <c r="L106" s="186"/>
    </row>
    <row r="107" spans="1:12" ht="13.5" thickBot="1" x14ac:dyDescent="0.25">
      <c r="A107" s="187" t="s">
        <v>2330</v>
      </c>
      <c r="B107" s="188">
        <v>100</v>
      </c>
      <c r="C107" s="188">
        <v>12.5</v>
      </c>
      <c r="D107" s="305">
        <f t="shared" si="4"/>
        <v>8</v>
      </c>
      <c r="E107" s="188" t="s">
        <v>2956</v>
      </c>
      <c r="F107" s="188"/>
      <c r="G107" s="188">
        <v>3</v>
      </c>
      <c r="H107" s="188">
        <v>49.67</v>
      </c>
      <c r="I107" s="90">
        <f>G107*H107</f>
        <v>149.01</v>
      </c>
      <c r="J107" s="188"/>
      <c r="K107" s="188"/>
      <c r="L107" s="189"/>
    </row>
    <row r="108" spans="1:12" x14ac:dyDescent="0.2">
      <c r="B108">
        <f>SUM(B106:B107)</f>
        <v>242</v>
      </c>
      <c r="D108" s="197">
        <f>SUM(D106:D107)</f>
        <v>17.004438807863032</v>
      </c>
      <c r="E108" s="133">
        <f>B108/D108</f>
        <v>14.231578162291168</v>
      </c>
      <c r="G108">
        <f>SUM(G106:G107)</f>
        <v>5</v>
      </c>
      <c r="I108">
        <f>SUM(I106:I107)</f>
        <v>264.01</v>
      </c>
      <c r="J108" s="133">
        <f>I108/G108</f>
        <v>52.802</v>
      </c>
    </row>
    <row r="109" spans="1:12" s="284" customFormat="1" x14ac:dyDescent="0.2"/>
    <row r="110" spans="1:12" s="284" customFormat="1" ht="13.5" thickBot="1" x14ac:dyDescent="0.25"/>
    <row r="111" spans="1:12" x14ac:dyDescent="0.2">
      <c r="A111" s="304"/>
      <c r="B111" s="300"/>
      <c r="C111" s="300" t="s">
        <v>2952</v>
      </c>
      <c r="D111" s="300"/>
      <c r="E111" s="300"/>
      <c r="F111" s="300"/>
      <c r="G111" s="300"/>
      <c r="H111" s="300"/>
      <c r="I111" s="300"/>
      <c r="J111" s="300"/>
      <c r="K111" s="300"/>
      <c r="L111" s="184"/>
    </row>
    <row r="112" spans="1:12" ht="13.5" thickBot="1" x14ac:dyDescent="0.25">
      <c r="A112" s="187" t="s">
        <v>82</v>
      </c>
      <c r="B112" s="188">
        <v>12</v>
      </c>
      <c r="C112" s="188">
        <v>6</v>
      </c>
      <c r="D112" s="188">
        <f t="shared" si="4"/>
        <v>2</v>
      </c>
      <c r="E112" s="188" t="s">
        <v>2956</v>
      </c>
      <c r="F112" s="188"/>
      <c r="G112" s="188"/>
      <c r="H112" s="188"/>
      <c r="I112" s="188">
        <v>86</v>
      </c>
      <c r="J112" s="188"/>
      <c r="K112" s="188"/>
      <c r="L112" s="189"/>
    </row>
    <row r="113" spans="1:12" ht="13.5" thickBot="1" x14ac:dyDescent="0.25">
      <c r="B113" s="188">
        <v>12</v>
      </c>
      <c r="D113" s="188">
        <v>2</v>
      </c>
      <c r="E113" s="284">
        <f>B113/D113</f>
        <v>6</v>
      </c>
      <c r="I113">
        <f>SUM(I112)</f>
        <v>86</v>
      </c>
      <c r="J113" s="284">
        <v>0</v>
      </c>
    </row>
    <row r="114" spans="1:12" s="284" customFormat="1" x14ac:dyDescent="0.2"/>
    <row r="115" spans="1:12" s="284" customFormat="1" ht="13.5" thickBot="1" x14ac:dyDescent="0.25"/>
    <row r="116" spans="1:12" x14ac:dyDescent="0.2">
      <c r="A116" s="304"/>
      <c r="B116" s="300"/>
      <c r="C116" s="300" t="s">
        <v>2953</v>
      </c>
      <c r="D116" s="300"/>
      <c r="E116" s="300"/>
      <c r="F116" s="300"/>
      <c r="G116" s="300"/>
      <c r="H116" s="300"/>
      <c r="I116" s="300"/>
      <c r="J116" s="300"/>
      <c r="K116" s="300"/>
      <c r="L116" s="184"/>
    </row>
    <row r="117" spans="1:12" x14ac:dyDescent="0.2">
      <c r="A117" s="185" t="s">
        <v>82</v>
      </c>
      <c r="B117" s="90">
        <v>33</v>
      </c>
      <c r="C117" s="90">
        <v>33</v>
      </c>
      <c r="D117" s="90">
        <f t="shared" si="4"/>
        <v>1</v>
      </c>
      <c r="E117" s="90"/>
      <c r="F117" s="90"/>
      <c r="G117" s="90">
        <v>19</v>
      </c>
      <c r="H117" s="90">
        <v>22.15</v>
      </c>
      <c r="I117" s="90">
        <f>G117*H117</f>
        <v>420.84999999999997</v>
      </c>
      <c r="J117" s="90">
        <v>2</v>
      </c>
      <c r="K117" s="90"/>
      <c r="L117" s="186"/>
    </row>
    <row r="118" spans="1:12" ht="13.5" thickBot="1" x14ac:dyDescent="0.25">
      <c r="A118" s="187" t="s">
        <v>2330</v>
      </c>
      <c r="B118" s="188">
        <v>24</v>
      </c>
      <c r="C118" s="188">
        <v>24</v>
      </c>
      <c r="D118" s="188">
        <f t="shared" si="4"/>
        <v>1</v>
      </c>
      <c r="E118" s="188" t="s">
        <v>2956</v>
      </c>
      <c r="F118" s="188"/>
      <c r="G118" s="188">
        <v>9</v>
      </c>
      <c r="H118" s="188">
        <v>16.89</v>
      </c>
      <c r="I118" s="90">
        <f>G118*H118</f>
        <v>152.01</v>
      </c>
      <c r="J118" s="188">
        <v>4</v>
      </c>
      <c r="K118" s="188"/>
      <c r="L118" s="189"/>
    </row>
    <row r="119" spans="1:12" x14ac:dyDescent="0.2">
      <c r="B119">
        <f>SUM(B117:B118)</f>
        <v>57</v>
      </c>
      <c r="D119">
        <f>SUM(D117:D118)</f>
        <v>2</v>
      </c>
      <c r="E119" s="284">
        <f>B119/D119</f>
        <v>28.5</v>
      </c>
      <c r="G119">
        <f>SUM(G117:G118)</f>
        <v>28</v>
      </c>
      <c r="I119">
        <f>SUM(I117:I118)</f>
        <v>572.8599999999999</v>
      </c>
      <c r="J119" s="133">
        <f>I119/G119</f>
        <v>20.459285714285709</v>
      </c>
    </row>
    <row r="120" spans="1:12" s="284" customFormat="1" x14ac:dyDescent="0.2"/>
    <row r="121" spans="1:12" s="284" customFormat="1" x14ac:dyDescent="0.2"/>
    <row r="122" spans="1:12" x14ac:dyDescent="0.2">
      <c r="A122" t="s">
        <v>2955</v>
      </c>
    </row>
    <row r="123" spans="1:12" x14ac:dyDescent="0.2">
      <c r="A123" s="299" t="s">
        <v>1449</v>
      </c>
      <c r="B123" s="299" t="s">
        <v>1933</v>
      </c>
      <c r="C123" s="299" t="s">
        <v>1934</v>
      </c>
      <c r="D123" s="299" t="s">
        <v>1935</v>
      </c>
      <c r="E123" s="299"/>
      <c r="F123" s="299"/>
      <c r="G123" s="299" t="s">
        <v>1941</v>
      </c>
    </row>
    <row r="124" spans="1:12" x14ac:dyDescent="0.2">
      <c r="A124" s="2" t="s">
        <v>1579</v>
      </c>
      <c r="B124" s="284">
        <v>6</v>
      </c>
      <c r="C124" s="284">
        <v>5</v>
      </c>
      <c r="D124" s="284">
        <v>61</v>
      </c>
      <c r="G124" s="284">
        <v>12.2</v>
      </c>
    </row>
    <row r="125" spans="1:12" x14ac:dyDescent="0.2">
      <c r="A125" s="2" t="s">
        <v>1900</v>
      </c>
      <c r="B125" s="284">
        <v>6</v>
      </c>
      <c r="C125" s="284">
        <v>5</v>
      </c>
      <c r="D125" s="284">
        <v>48</v>
      </c>
      <c r="G125" s="284">
        <v>9.6</v>
      </c>
    </row>
    <row r="126" spans="1:12" x14ac:dyDescent="0.2">
      <c r="A126" s="2" t="s">
        <v>1669</v>
      </c>
      <c r="B126" s="284">
        <v>6</v>
      </c>
      <c r="C126" s="284">
        <v>4</v>
      </c>
      <c r="D126" s="284">
        <v>35</v>
      </c>
      <c r="G126" s="284">
        <v>17.5</v>
      </c>
    </row>
    <row r="127" spans="1:12" x14ac:dyDescent="0.2">
      <c r="A127" s="2" t="s">
        <v>1580</v>
      </c>
      <c r="B127" s="284">
        <v>5</v>
      </c>
      <c r="C127" s="284">
        <v>4</v>
      </c>
      <c r="D127" s="284">
        <v>93</v>
      </c>
      <c r="G127" s="284">
        <v>31</v>
      </c>
    </row>
    <row r="128" spans="1:12" x14ac:dyDescent="0.2">
      <c r="A128" s="2" t="s">
        <v>1968</v>
      </c>
      <c r="B128" s="284">
        <v>5</v>
      </c>
      <c r="C128" s="284">
        <v>3</v>
      </c>
      <c r="D128" s="284">
        <v>20</v>
      </c>
      <c r="G128" s="284">
        <v>10</v>
      </c>
    </row>
    <row r="129" spans="1:25" x14ac:dyDescent="0.2">
      <c r="A129" s="2" t="s">
        <v>1497</v>
      </c>
      <c r="B129" s="284">
        <v>2</v>
      </c>
      <c r="C129" s="284">
        <v>2</v>
      </c>
      <c r="D129" s="284">
        <v>14</v>
      </c>
      <c r="G129" s="284">
        <v>7</v>
      </c>
    </row>
    <row r="130" spans="1:25" x14ac:dyDescent="0.2">
      <c r="A130" s="2" t="s">
        <v>1591</v>
      </c>
      <c r="B130" s="284">
        <v>5</v>
      </c>
      <c r="C130" s="284">
        <v>3</v>
      </c>
      <c r="D130" s="284">
        <v>10</v>
      </c>
      <c r="G130" s="284">
        <v>5</v>
      </c>
    </row>
    <row r="131" spans="1:25" x14ac:dyDescent="0.2">
      <c r="A131" s="2" t="s">
        <v>1571</v>
      </c>
      <c r="B131" s="284">
        <v>1</v>
      </c>
      <c r="C131" s="284">
        <v>1</v>
      </c>
      <c r="D131" s="284">
        <v>1</v>
      </c>
      <c r="G131" s="284">
        <v>1</v>
      </c>
    </row>
    <row r="132" spans="1:25" x14ac:dyDescent="0.2">
      <c r="A132" s="2" t="s">
        <v>1559</v>
      </c>
      <c r="B132" s="284">
        <v>2</v>
      </c>
      <c r="C132" s="284">
        <v>1</v>
      </c>
      <c r="D132" s="284">
        <v>0</v>
      </c>
      <c r="G132" s="284">
        <v>0</v>
      </c>
    </row>
    <row r="133" spans="1:25" x14ac:dyDescent="0.2">
      <c r="A133" s="2" t="s">
        <v>1467</v>
      </c>
      <c r="B133" s="284">
        <v>6</v>
      </c>
      <c r="C133" s="284">
        <v>5</v>
      </c>
      <c r="D133" s="284">
        <v>181</v>
      </c>
      <c r="G133" s="284">
        <v>36.200000000000003</v>
      </c>
    </row>
    <row r="134" spans="1:25" x14ac:dyDescent="0.2">
      <c r="A134" s="2" t="s">
        <v>1724</v>
      </c>
      <c r="B134" s="284">
        <v>6</v>
      </c>
      <c r="C134" s="284">
        <v>5</v>
      </c>
      <c r="D134" s="284">
        <v>59</v>
      </c>
      <c r="G134" s="284">
        <v>14.75</v>
      </c>
    </row>
    <row r="135" spans="1:25" x14ac:dyDescent="0.2">
      <c r="A135" s="2" t="s">
        <v>1606</v>
      </c>
      <c r="B135" s="284">
        <v>1</v>
      </c>
      <c r="C135" s="284">
        <v>1</v>
      </c>
      <c r="D135" s="284">
        <v>0</v>
      </c>
      <c r="G135" s="284">
        <v>0</v>
      </c>
    </row>
    <row r="136" spans="1:25" x14ac:dyDescent="0.2">
      <c r="A136" s="2" t="s">
        <v>1627</v>
      </c>
      <c r="B136" s="284">
        <v>6</v>
      </c>
      <c r="C136" s="284">
        <v>4</v>
      </c>
      <c r="D136" s="284">
        <v>44</v>
      </c>
      <c r="G136" s="284">
        <v>11</v>
      </c>
    </row>
    <row r="137" spans="1:25" x14ac:dyDescent="0.2">
      <c r="A137" s="2" t="s">
        <v>1992</v>
      </c>
      <c r="B137" s="284">
        <v>1</v>
      </c>
      <c r="C137" s="284">
        <v>1</v>
      </c>
      <c r="D137" s="284">
        <v>4</v>
      </c>
      <c r="G137" s="284">
        <v>4</v>
      </c>
    </row>
    <row r="138" spans="1:25" x14ac:dyDescent="0.2">
      <c r="A138" s="2" t="s">
        <v>1773</v>
      </c>
      <c r="B138" s="284">
        <v>2</v>
      </c>
      <c r="C138" s="284">
        <v>1</v>
      </c>
      <c r="D138" s="284">
        <v>10</v>
      </c>
      <c r="G138" s="284">
        <v>10</v>
      </c>
    </row>
    <row r="139" spans="1:25" x14ac:dyDescent="0.2">
      <c r="A139" s="2" t="s">
        <v>1905</v>
      </c>
      <c r="B139" s="284">
        <v>6</v>
      </c>
      <c r="C139" s="284">
        <v>5</v>
      </c>
      <c r="D139" s="284">
        <v>117</v>
      </c>
      <c r="G139" s="284">
        <v>23.4</v>
      </c>
    </row>
    <row r="141" spans="1:25" ht="13.5" thickBot="1" x14ac:dyDescent="0.25"/>
    <row r="142" spans="1:25" ht="13.5" thickBot="1" x14ac:dyDescent="0.25">
      <c r="A142" s="344" t="s">
        <v>3013</v>
      </c>
      <c r="B142" s="284"/>
      <c r="C142" s="284"/>
      <c r="D142" s="284"/>
      <c r="G142" s="284"/>
      <c r="H142" s="284"/>
      <c r="I142" s="284"/>
      <c r="J142" s="284"/>
    </row>
    <row r="143" spans="1:25" ht="13.5" thickBot="1" x14ac:dyDescent="0.25">
      <c r="M143" s="58" t="s">
        <v>1449</v>
      </c>
      <c r="N143" s="58" t="s">
        <v>5</v>
      </c>
      <c r="O143" s="58" t="s">
        <v>4549</v>
      </c>
      <c r="P143" s="58" t="s">
        <v>2925</v>
      </c>
      <c r="Q143" s="58" t="s">
        <v>3807</v>
      </c>
      <c r="R143" t="s">
        <v>2956</v>
      </c>
      <c r="S143" s="58" t="s">
        <v>1941</v>
      </c>
      <c r="T143" s="58" t="s">
        <v>1942</v>
      </c>
      <c r="U143" s="58" t="s">
        <v>1943</v>
      </c>
      <c r="V143" s="58" t="s">
        <v>3014</v>
      </c>
      <c r="W143" s="584"/>
      <c r="X143" s="584"/>
      <c r="Y143" s="584"/>
    </row>
    <row r="144" spans="1:25" x14ac:dyDescent="0.2">
      <c r="A144" s="345" t="s">
        <v>1579</v>
      </c>
      <c r="B144" s="585"/>
      <c r="C144" s="346">
        <v>10</v>
      </c>
      <c r="D144" s="346">
        <v>9</v>
      </c>
      <c r="E144" s="346">
        <v>0</v>
      </c>
      <c r="F144" s="346">
        <v>198</v>
      </c>
      <c r="G144" s="346">
        <v>22</v>
      </c>
      <c r="H144" s="346"/>
      <c r="I144" s="346"/>
      <c r="J144" s="347">
        <v>57</v>
      </c>
      <c r="L144" s="2" t="s">
        <v>68</v>
      </c>
      <c r="M144" s="460" t="s">
        <v>1579</v>
      </c>
      <c r="N144" s="460">
        <v>4</v>
      </c>
      <c r="O144" s="460">
        <v>4</v>
      </c>
      <c r="P144" s="460">
        <v>0</v>
      </c>
      <c r="Q144" s="460">
        <v>137</v>
      </c>
      <c r="R144" s="93">
        <v>34.25</v>
      </c>
      <c r="S144" s="460"/>
      <c r="T144" s="460"/>
      <c r="U144" s="460"/>
      <c r="V144" s="460"/>
      <c r="W144" s="460"/>
      <c r="X144" s="460"/>
    </row>
    <row r="145" spans="1:24" x14ac:dyDescent="0.2">
      <c r="A145" s="599" t="s">
        <v>1579</v>
      </c>
      <c r="B145" s="600"/>
      <c r="C145" s="90">
        <v>6</v>
      </c>
      <c r="D145" s="90">
        <v>5</v>
      </c>
      <c r="E145" s="90">
        <v>0</v>
      </c>
      <c r="F145" s="90">
        <v>61</v>
      </c>
      <c r="G145" s="90">
        <v>12.2</v>
      </c>
      <c r="H145" s="90">
        <v>7</v>
      </c>
      <c r="I145" s="90">
        <v>1</v>
      </c>
      <c r="J145" s="186">
        <v>22</v>
      </c>
      <c r="L145" s="2" t="s">
        <v>68</v>
      </c>
      <c r="M145" s="460" t="s">
        <v>1900</v>
      </c>
      <c r="N145" s="460">
        <v>4</v>
      </c>
      <c r="O145" s="460">
        <v>4</v>
      </c>
      <c r="P145" s="460">
        <v>0</v>
      </c>
      <c r="Q145" s="460">
        <v>106</v>
      </c>
      <c r="R145" s="93">
        <v>26.5</v>
      </c>
      <c r="S145" s="460"/>
      <c r="T145" s="460"/>
      <c r="U145" s="460"/>
      <c r="V145" s="460"/>
      <c r="W145" s="460"/>
      <c r="X145" s="460"/>
    </row>
    <row r="146" spans="1:24" ht="13.5" thickBot="1" x14ac:dyDescent="0.25">
      <c r="A146" s="349" t="s">
        <v>1579</v>
      </c>
      <c r="B146" s="592" t="s">
        <v>3015</v>
      </c>
      <c r="C146" s="592">
        <v>4</v>
      </c>
      <c r="D146" s="593">
        <f>D144-D145</f>
        <v>4</v>
      </c>
      <c r="E146" s="593"/>
      <c r="F146" s="593">
        <f>F144-F145</f>
        <v>137</v>
      </c>
      <c r="G146" s="593">
        <f>F146/D146</f>
        <v>34.25</v>
      </c>
      <c r="H146" s="593"/>
      <c r="I146" s="593"/>
      <c r="J146" s="594"/>
      <c r="L146" s="2" t="s">
        <v>68</v>
      </c>
      <c r="M146" s="460" t="s">
        <v>1669</v>
      </c>
      <c r="N146" s="460">
        <v>4</v>
      </c>
      <c r="O146" s="460">
        <v>3</v>
      </c>
      <c r="P146" s="460">
        <v>2</v>
      </c>
      <c r="Q146" s="460">
        <v>25</v>
      </c>
      <c r="R146" s="93">
        <v>25</v>
      </c>
      <c r="S146" s="460"/>
      <c r="T146" s="460"/>
      <c r="U146" s="460"/>
      <c r="V146" s="460"/>
      <c r="W146" s="460"/>
      <c r="X146" s="460"/>
    </row>
    <row r="147" spans="1:24" s="460" customFormat="1" ht="13.5" thickBot="1" x14ac:dyDescent="0.25">
      <c r="A147" s="595"/>
      <c r="B147" s="350"/>
      <c r="C147" s="350"/>
      <c r="D147" s="351"/>
      <c r="E147" s="351"/>
      <c r="F147" s="351"/>
      <c r="G147" s="351"/>
      <c r="H147" s="351"/>
      <c r="I147" s="351"/>
      <c r="J147" s="601"/>
      <c r="L147" s="2" t="s">
        <v>68</v>
      </c>
      <c r="M147" s="460" t="s">
        <v>1580</v>
      </c>
      <c r="N147" s="460">
        <v>4</v>
      </c>
      <c r="O147" s="460">
        <v>3</v>
      </c>
      <c r="P147" s="460">
        <v>0</v>
      </c>
      <c r="Q147" s="460">
        <v>56</v>
      </c>
      <c r="R147" s="93">
        <v>18.666666666666668</v>
      </c>
    </row>
    <row r="148" spans="1:24" x14ac:dyDescent="0.2">
      <c r="A148" s="589" t="s">
        <v>1900</v>
      </c>
      <c r="B148" s="596"/>
      <c r="C148" s="596">
        <v>10</v>
      </c>
      <c r="D148" s="597">
        <v>9</v>
      </c>
      <c r="E148" s="597"/>
      <c r="F148" s="597">
        <v>154</v>
      </c>
      <c r="G148" s="597"/>
      <c r="H148" s="597"/>
      <c r="I148" s="597"/>
      <c r="J148" s="598"/>
      <c r="L148" s="2" t="s">
        <v>68</v>
      </c>
      <c r="M148" s="460" t="s">
        <v>1968</v>
      </c>
      <c r="N148" s="460">
        <v>1</v>
      </c>
      <c r="O148" s="460">
        <v>1</v>
      </c>
      <c r="P148" s="460">
        <v>0</v>
      </c>
      <c r="Q148" s="460">
        <v>7</v>
      </c>
      <c r="R148" s="93">
        <v>7</v>
      </c>
      <c r="S148" s="460"/>
      <c r="T148" s="460"/>
      <c r="U148" s="460"/>
      <c r="V148" s="460"/>
      <c r="W148" s="460"/>
      <c r="X148" s="460"/>
    </row>
    <row r="149" spans="1:24" x14ac:dyDescent="0.2">
      <c r="A149" s="591" t="s">
        <v>1900</v>
      </c>
      <c r="B149" s="577"/>
      <c r="C149" s="90">
        <v>6</v>
      </c>
      <c r="D149" s="90">
        <v>5</v>
      </c>
      <c r="E149" s="90">
        <v>0</v>
      </c>
      <c r="F149" s="90">
        <v>48</v>
      </c>
      <c r="G149" s="90">
        <v>9.6</v>
      </c>
      <c r="H149" s="90">
        <v>4</v>
      </c>
      <c r="I149" s="90"/>
      <c r="J149" s="186">
        <v>30</v>
      </c>
      <c r="L149" s="2" t="s">
        <v>68</v>
      </c>
      <c r="M149" s="460" t="s">
        <v>1497</v>
      </c>
      <c r="N149" s="460">
        <v>1</v>
      </c>
      <c r="O149" s="460">
        <v>1</v>
      </c>
      <c r="P149" s="460">
        <v>0</v>
      </c>
      <c r="Q149" s="460">
        <v>4</v>
      </c>
      <c r="R149" s="93">
        <v>4</v>
      </c>
      <c r="S149" s="460"/>
      <c r="T149" s="460"/>
      <c r="U149" s="460"/>
      <c r="V149" s="460"/>
      <c r="W149" s="460"/>
      <c r="X149" s="460"/>
    </row>
    <row r="150" spans="1:24" ht="13.5" thickBot="1" x14ac:dyDescent="0.25">
      <c r="A150" s="349" t="s">
        <v>1900</v>
      </c>
      <c r="B150" s="592" t="s">
        <v>3015</v>
      </c>
      <c r="C150" s="592">
        <v>4</v>
      </c>
      <c r="D150" s="593">
        <f>D148-D149</f>
        <v>4</v>
      </c>
      <c r="E150" s="593">
        <v>0</v>
      </c>
      <c r="F150" s="593">
        <f>F148-F149</f>
        <v>106</v>
      </c>
      <c r="G150" s="593">
        <f>F150/D150</f>
        <v>26.5</v>
      </c>
      <c r="H150" s="188"/>
      <c r="I150" s="188"/>
      <c r="J150" s="189"/>
      <c r="L150" s="2" t="s">
        <v>68</v>
      </c>
      <c r="M150" s="460" t="s">
        <v>1591</v>
      </c>
      <c r="N150" s="460">
        <v>4</v>
      </c>
      <c r="O150" s="460">
        <v>3</v>
      </c>
      <c r="P150" s="460">
        <v>1</v>
      </c>
      <c r="Q150" s="460">
        <v>19</v>
      </c>
      <c r="R150" s="93">
        <f>Q150/(O150-P150)</f>
        <v>9.5</v>
      </c>
      <c r="S150" s="460"/>
      <c r="T150" s="460"/>
      <c r="U150" s="460"/>
      <c r="V150" s="460"/>
      <c r="W150" s="460"/>
      <c r="X150" s="460"/>
    </row>
    <row r="151" spans="1:24" ht="13.5" thickBot="1" x14ac:dyDescent="0.25">
      <c r="A151" s="2"/>
      <c r="B151" s="2"/>
      <c r="G151" s="460"/>
      <c r="H151" s="460"/>
      <c r="I151" s="460"/>
      <c r="J151" s="460"/>
      <c r="L151" s="2" t="s">
        <v>68</v>
      </c>
      <c r="M151" s="460" t="s">
        <v>1571</v>
      </c>
      <c r="N151" s="460">
        <v>1</v>
      </c>
      <c r="O151" s="460">
        <v>1</v>
      </c>
      <c r="P151" s="460">
        <v>0</v>
      </c>
      <c r="Q151" s="460">
        <v>34</v>
      </c>
      <c r="R151" s="93">
        <v>34</v>
      </c>
      <c r="S151" s="460"/>
      <c r="T151" s="460"/>
      <c r="U151" s="460"/>
      <c r="V151" s="460"/>
      <c r="W151" s="460"/>
      <c r="X151" s="460"/>
    </row>
    <row r="152" spans="1:24" x14ac:dyDescent="0.2">
      <c r="A152" s="589" t="s">
        <v>1669</v>
      </c>
      <c r="B152" s="590"/>
      <c r="C152" s="300">
        <v>10</v>
      </c>
      <c r="D152" s="300">
        <v>7</v>
      </c>
      <c r="E152" s="300">
        <v>4</v>
      </c>
      <c r="F152" s="300">
        <v>60</v>
      </c>
      <c r="G152" s="300">
        <v>17.5</v>
      </c>
      <c r="H152" s="300">
        <v>2</v>
      </c>
      <c r="I152" s="300"/>
      <c r="J152" s="184">
        <v>13.1</v>
      </c>
      <c r="L152" s="2" t="s">
        <v>68</v>
      </c>
      <c r="M152" s="460" t="s">
        <v>1559</v>
      </c>
      <c r="N152" s="460">
        <v>4</v>
      </c>
      <c r="O152" s="460">
        <v>3</v>
      </c>
      <c r="P152" s="460">
        <v>2</v>
      </c>
      <c r="Q152" s="460">
        <v>6</v>
      </c>
      <c r="R152" s="93">
        <f>Q152/(O152-P152)</f>
        <v>6</v>
      </c>
      <c r="S152" s="460"/>
      <c r="T152" s="460"/>
      <c r="U152" s="460"/>
      <c r="V152" s="460"/>
      <c r="W152" s="460"/>
      <c r="X152" s="460"/>
    </row>
    <row r="153" spans="1:24" x14ac:dyDescent="0.2">
      <c r="A153" s="591" t="s">
        <v>1669</v>
      </c>
      <c r="B153" s="577"/>
      <c r="C153" s="90">
        <v>6</v>
      </c>
      <c r="D153" s="90">
        <v>4</v>
      </c>
      <c r="E153" s="90">
        <v>2</v>
      </c>
      <c r="F153" s="90">
        <v>35</v>
      </c>
      <c r="G153" s="90"/>
      <c r="H153" s="90"/>
      <c r="I153" s="90"/>
      <c r="J153" s="186"/>
      <c r="L153" s="2" t="s">
        <v>68</v>
      </c>
      <c r="M153" s="460" t="s">
        <v>1467</v>
      </c>
      <c r="N153" s="460">
        <v>4</v>
      </c>
      <c r="O153" s="460">
        <v>4</v>
      </c>
      <c r="P153" s="460">
        <v>1</v>
      </c>
      <c r="Q153" s="460">
        <v>97</v>
      </c>
      <c r="R153" s="93">
        <v>32.333333333333336</v>
      </c>
      <c r="S153" s="460"/>
      <c r="T153" s="460"/>
      <c r="U153" s="460"/>
      <c r="V153" s="460"/>
      <c r="W153" s="460"/>
      <c r="X153" s="460"/>
    </row>
    <row r="154" spans="1:24" ht="13.5" thickBot="1" x14ac:dyDescent="0.25">
      <c r="A154" s="349" t="s">
        <v>1669</v>
      </c>
      <c r="B154" s="592" t="s">
        <v>3015</v>
      </c>
      <c r="C154" s="592">
        <v>4</v>
      </c>
      <c r="D154" s="593">
        <f>D152-D153</f>
        <v>3</v>
      </c>
      <c r="E154" s="593">
        <v>2</v>
      </c>
      <c r="F154" s="593">
        <f>F152-F153</f>
        <v>25</v>
      </c>
      <c r="G154" s="593">
        <f>F154/(D154-E154)</f>
        <v>25</v>
      </c>
      <c r="H154" s="593"/>
      <c r="I154" s="593"/>
      <c r="J154" s="594"/>
      <c r="L154" s="2" t="s">
        <v>68</v>
      </c>
      <c r="M154" s="460" t="s">
        <v>1724</v>
      </c>
      <c r="N154" s="460">
        <v>3</v>
      </c>
      <c r="O154" s="460">
        <v>2</v>
      </c>
      <c r="P154" s="460">
        <v>0</v>
      </c>
      <c r="Q154" s="460">
        <v>62</v>
      </c>
      <c r="R154" s="93">
        <v>20.666666666666668</v>
      </c>
      <c r="S154" s="460"/>
      <c r="T154" s="460"/>
      <c r="U154" s="460"/>
      <c r="V154" s="460"/>
      <c r="W154" s="460"/>
      <c r="X154" s="460"/>
    </row>
    <row r="155" spans="1:24" ht="13.5" thickBot="1" x14ac:dyDescent="0.25">
      <c r="A155" s="591"/>
      <c r="B155" s="350"/>
      <c r="C155" s="350"/>
      <c r="D155" s="351"/>
      <c r="E155" s="351"/>
      <c r="F155" s="351"/>
      <c r="G155" s="351"/>
      <c r="H155" s="351"/>
      <c r="I155" s="351"/>
      <c r="J155" s="601"/>
      <c r="L155" s="2" t="s">
        <v>68</v>
      </c>
      <c r="M155" s="460" t="s">
        <v>1606</v>
      </c>
      <c r="N155" s="460">
        <v>1</v>
      </c>
      <c r="O155" s="460">
        <v>0</v>
      </c>
      <c r="P155" s="460">
        <v>0</v>
      </c>
      <c r="Q155" s="460">
        <v>0</v>
      </c>
      <c r="R155" s="93">
        <v>0</v>
      </c>
      <c r="S155" s="460"/>
      <c r="T155" s="460"/>
      <c r="U155" s="460"/>
      <c r="V155" s="460"/>
      <c r="W155" s="460"/>
      <c r="X155" s="460"/>
    </row>
    <row r="156" spans="1:24" ht="13.5" thickBot="1" x14ac:dyDescent="0.25">
      <c r="A156" s="589" t="s">
        <v>1580</v>
      </c>
      <c r="B156" s="590"/>
      <c r="C156" s="300">
        <v>9</v>
      </c>
      <c r="D156" s="300">
        <v>7</v>
      </c>
      <c r="E156" s="300">
        <v>1</v>
      </c>
      <c r="F156" s="300">
        <v>149</v>
      </c>
      <c r="G156" s="300"/>
      <c r="H156" s="300"/>
      <c r="I156" s="300"/>
      <c r="J156" s="184"/>
      <c r="L156" s="2" t="s">
        <v>68</v>
      </c>
      <c r="M156" s="460" t="s">
        <v>4550</v>
      </c>
      <c r="N156" s="460">
        <v>3</v>
      </c>
      <c r="O156" s="460">
        <v>2</v>
      </c>
      <c r="P156" s="460">
        <v>0</v>
      </c>
      <c r="Q156" s="460">
        <v>7</v>
      </c>
      <c r="R156" s="93">
        <v>3.5</v>
      </c>
      <c r="S156" s="460"/>
      <c r="T156" s="460"/>
      <c r="U156" s="460"/>
      <c r="V156" s="460"/>
      <c r="W156" s="460"/>
      <c r="X156" s="460"/>
    </row>
    <row r="157" spans="1:24" ht="13.5" thickBot="1" x14ac:dyDescent="0.25">
      <c r="A157" s="589" t="s">
        <v>1580</v>
      </c>
      <c r="B157" s="577"/>
      <c r="C157" s="90">
        <v>5</v>
      </c>
      <c r="D157" s="90">
        <v>4</v>
      </c>
      <c r="E157" s="90">
        <v>1</v>
      </c>
      <c r="F157" s="90">
        <v>93</v>
      </c>
      <c r="G157" s="90">
        <v>31</v>
      </c>
      <c r="H157" s="90">
        <v>10</v>
      </c>
      <c r="I157" s="90"/>
      <c r="J157" s="186">
        <v>40</v>
      </c>
      <c r="L157" s="2" t="s">
        <v>68</v>
      </c>
      <c r="M157" s="460" t="s">
        <v>4553</v>
      </c>
      <c r="N157" s="460">
        <v>1</v>
      </c>
      <c r="O157" s="460">
        <v>0</v>
      </c>
      <c r="P157" s="460">
        <v>0</v>
      </c>
      <c r="Q157" s="460">
        <v>0</v>
      </c>
      <c r="R157" s="93">
        <v>0</v>
      </c>
      <c r="S157" s="460"/>
      <c r="T157" s="460"/>
      <c r="U157" s="460"/>
      <c r="V157" s="460"/>
      <c r="W157" s="460"/>
      <c r="X157" s="460"/>
    </row>
    <row r="158" spans="1:24" ht="13.5" thickBot="1" x14ac:dyDescent="0.25">
      <c r="A158" s="589" t="s">
        <v>1580</v>
      </c>
      <c r="B158" s="603"/>
      <c r="C158" s="592">
        <v>4</v>
      </c>
      <c r="D158" s="593">
        <f>D156-D157</f>
        <v>3</v>
      </c>
      <c r="E158" s="593">
        <v>0</v>
      </c>
      <c r="F158" s="593">
        <f>F156-F157</f>
        <v>56</v>
      </c>
      <c r="G158" s="593">
        <f>F158/(D158-E158)</f>
        <v>18.666666666666668</v>
      </c>
      <c r="H158" s="188"/>
      <c r="I158" s="188"/>
      <c r="J158" s="189"/>
      <c r="L158" s="2" t="s">
        <v>68</v>
      </c>
      <c r="M158" s="460" t="s">
        <v>4551</v>
      </c>
      <c r="N158" s="460">
        <v>1</v>
      </c>
      <c r="O158" s="460">
        <v>1</v>
      </c>
      <c r="P158" s="460">
        <v>1</v>
      </c>
      <c r="Q158" s="460">
        <v>11</v>
      </c>
      <c r="R158" s="93">
        <v>11</v>
      </c>
      <c r="S158" s="460"/>
      <c r="T158" s="460"/>
      <c r="U158" s="460"/>
      <c r="V158" s="460"/>
      <c r="W158" s="460"/>
      <c r="X158" s="460"/>
    </row>
    <row r="159" spans="1:24" x14ac:dyDescent="0.2">
      <c r="A159" s="577"/>
      <c r="B159" s="577"/>
      <c r="C159" s="350"/>
      <c r="D159" s="351"/>
      <c r="E159" s="351"/>
      <c r="F159" s="351"/>
      <c r="G159" s="351"/>
      <c r="H159" s="90"/>
      <c r="I159" s="90"/>
      <c r="J159" s="90"/>
      <c r="L159" s="2" t="s">
        <v>68</v>
      </c>
      <c r="M159" s="284" t="s">
        <v>4552</v>
      </c>
      <c r="N159">
        <v>3</v>
      </c>
      <c r="O159">
        <v>3</v>
      </c>
      <c r="P159">
        <v>0</v>
      </c>
      <c r="Q159">
        <v>121</v>
      </c>
      <c r="R159" s="93">
        <v>40.333333333333336</v>
      </c>
      <c r="T159" s="460"/>
      <c r="U159" s="460"/>
      <c r="V159" s="460"/>
      <c r="W159" s="460"/>
      <c r="X159" s="460"/>
    </row>
    <row r="160" spans="1:24" x14ac:dyDescent="0.2">
      <c r="A160" s="2" t="s">
        <v>1968</v>
      </c>
      <c r="B160" s="2"/>
      <c r="C160">
        <v>6</v>
      </c>
      <c r="D160">
        <v>4</v>
      </c>
      <c r="E160" s="284">
        <v>1</v>
      </c>
      <c r="F160" s="284">
        <v>27</v>
      </c>
      <c r="T160" s="460"/>
      <c r="U160" s="460"/>
      <c r="V160" s="460"/>
      <c r="W160" s="460"/>
      <c r="X160" s="460"/>
    </row>
    <row r="161" spans="1:14" x14ac:dyDescent="0.2">
      <c r="A161" s="2" t="s">
        <v>1968</v>
      </c>
      <c r="B161" s="2"/>
      <c r="C161" s="284">
        <v>5</v>
      </c>
      <c r="D161" s="284">
        <v>3</v>
      </c>
      <c r="E161" s="284">
        <v>1</v>
      </c>
      <c r="F161" s="284">
        <v>20</v>
      </c>
      <c r="G161" s="284">
        <v>10</v>
      </c>
      <c r="H161" s="284">
        <v>1</v>
      </c>
      <c r="I161" s="284"/>
      <c r="J161" s="284">
        <v>15.1</v>
      </c>
    </row>
    <row r="162" spans="1:14" ht="13.5" thickBot="1" x14ac:dyDescent="0.25">
      <c r="A162" s="2" t="s">
        <v>1968</v>
      </c>
      <c r="B162" s="588"/>
      <c r="C162" s="592">
        <v>1</v>
      </c>
      <c r="D162" s="593">
        <f>D160-D161</f>
        <v>1</v>
      </c>
      <c r="E162" s="593">
        <v>0</v>
      </c>
      <c r="F162" s="593">
        <f>F160-F161</f>
        <v>7</v>
      </c>
      <c r="G162" s="593">
        <f>F162/D162</f>
        <v>7</v>
      </c>
      <c r="H162" s="54"/>
      <c r="I162" s="54"/>
      <c r="J162" s="54"/>
    </row>
    <row r="163" spans="1:14" ht="13.5" thickBot="1" x14ac:dyDescent="0.25">
      <c r="A163" s="2"/>
      <c r="B163" s="2"/>
      <c r="C163" s="460"/>
      <c r="D163" s="460"/>
      <c r="E163" s="460"/>
      <c r="F163" s="460"/>
      <c r="G163" s="460"/>
      <c r="H163" s="460"/>
      <c r="I163" s="460"/>
      <c r="J163" s="460"/>
    </row>
    <row r="164" spans="1:14" x14ac:dyDescent="0.2">
      <c r="A164" s="345" t="s">
        <v>1497</v>
      </c>
      <c r="B164" s="585"/>
      <c r="C164" s="300">
        <v>3</v>
      </c>
      <c r="D164" s="300">
        <v>3</v>
      </c>
      <c r="E164" s="300">
        <v>0</v>
      </c>
      <c r="F164" s="300">
        <v>18</v>
      </c>
      <c r="G164" s="300">
        <v>6</v>
      </c>
      <c r="H164" s="300"/>
      <c r="I164" s="300"/>
      <c r="J164" s="300">
        <v>14</v>
      </c>
    </row>
    <row r="165" spans="1:14" ht="13.5" thickBot="1" x14ac:dyDescent="0.25">
      <c r="A165" s="348" t="s">
        <v>1497</v>
      </c>
      <c r="B165" s="586"/>
      <c r="C165" s="188">
        <v>2</v>
      </c>
      <c r="D165" s="188">
        <v>2</v>
      </c>
      <c r="E165" s="188">
        <v>0</v>
      </c>
      <c r="F165" s="188">
        <v>14</v>
      </c>
      <c r="G165" s="188">
        <v>7</v>
      </c>
      <c r="H165" s="188"/>
      <c r="I165" s="188"/>
      <c r="J165" s="188">
        <v>14</v>
      </c>
    </row>
    <row r="166" spans="1:14" ht="13.5" thickBot="1" x14ac:dyDescent="0.25">
      <c r="A166" s="352" t="s">
        <v>1497</v>
      </c>
      <c r="B166" s="350" t="s">
        <v>3015</v>
      </c>
      <c r="C166" s="353">
        <f>C164-C165</f>
        <v>1</v>
      </c>
      <c r="D166" s="353">
        <f>D164-D165</f>
        <v>1</v>
      </c>
      <c r="E166" s="353">
        <v>0</v>
      </c>
      <c r="F166" s="353">
        <f>F164-F165</f>
        <v>4</v>
      </c>
      <c r="G166" s="353">
        <f>F166/D166</f>
        <v>4</v>
      </c>
      <c r="H166" s="353"/>
      <c r="I166" s="353"/>
      <c r="J166" s="353"/>
    </row>
    <row r="167" spans="1:14" x14ac:dyDescent="0.2">
      <c r="A167" s="587"/>
      <c r="B167" s="350"/>
      <c r="C167" s="350"/>
      <c r="D167" s="353"/>
      <c r="E167" s="353"/>
      <c r="F167" s="353"/>
      <c r="G167" s="353"/>
      <c r="H167" s="353"/>
      <c r="I167" s="353"/>
      <c r="J167" s="353"/>
    </row>
    <row r="168" spans="1:14" x14ac:dyDescent="0.2">
      <c r="A168" s="2" t="s">
        <v>1591</v>
      </c>
      <c r="B168" s="2"/>
      <c r="C168" s="284">
        <v>9</v>
      </c>
      <c r="D168" s="284">
        <v>6</v>
      </c>
      <c r="E168" s="284">
        <v>2</v>
      </c>
      <c r="F168" s="284">
        <v>29</v>
      </c>
      <c r="G168" s="284"/>
      <c r="H168" s="284"/>
      <c r="I168" s="284"/>
      <c r="J168" s="284"/>
    </row>
    <row r="169" spans="1:14" x14ac:dyDescent="0.2">
      <c r="A169" s="2" t="s">
        <v>1591</v>
      </c>
      <c r="B169" s="2"/>
      <c r="C169" s="460">
        <v>5</v>
      </c>
      <c r="D169" s="460">
        <v>3</v>
      </c>
      <c r="E169" s="460">
        <v>1</v>
      </c>
      <c r="F169" s="460">
        <v>10</v>
      </c>
      <c r="G169" s="460">
        <v>5</v>
      </c>
      <c r="H169" s="460">
        <v>1</v>
      </c>
      <c r="I169" s="460"/>
      <c r="J169" s="460">
        <v>7</v>
      </c>
    </row>
    <row r="170" spans="1:14" ht="13.5" thickBot="1" x14ac:dyDescent="0.25">
      <c r="A170" s="2" t="s">
        <v>1591</v>
      </c>
      <c r="B170" s="588"/>
      <c r="C170" s="54">
        <v>4</v>
      </c>
      <c r="D170" s="54">
        <v>3</v>
      </c>
      <c r="E170" s="54">
        <v>1</v>
      </c>
      <c r="F170" s="54">
        <v>19</v>
      </c>
      <c r="G170" s="54"/>
      <c r="H170" s="54"/>
      <c r="I170" s="54"/>
      <c r="J170" s="54"/>
    </row>
    <row r="171" spans="1:14" x14ac:dyDescent="0.2">
      <c r="A171" s="345" t="s">
        <v>1571</v>
      </c>
      <c r="B171" s="585"/>
      <c r="C171" s="300">
        <v>2</v>
      </c>
      <c r="D171" s="300">
        <v>2</v>
      </c>
      <c r="E171" s="300">
        <v>0</v>
      </c>
      <c r="F171" s="300">
        <v>35</v>
      </c>
      <c r="G171" s="300">
        <v>17.5</v>
      </c>
      <c r="H171" s="300"/>
      <c r="I171" s="300"/>
      <c r="J171" s="300">
        <v>34</v>
      </c>
    </row>
    <row r="172" spans="1:14" ht="13.5" thickBot="1" x14ac:dyDescent="0.25">
      <c r="A172" s="348" t="s">
        <v>1571</v>
      </c>
      <c r="B172" s="586"/>
      <c r="C172" s="188">
        <v>1</v>
      </c>
      <c r="D172" s="188">
        <v>1</v>
      </c>
      <c r="E172" s="188">
        <v>0</v>
      </c>
      <c r="F172" s="188">
        <v>1</v>
      </c>
      <c r="G172" s="188">
        <v>1</v>
      </c>
      <c r="H172" s="188"/>
      <c r="I172" s="188"/>
      <c r="J172" s="188">
        <v>1</v>
      </c>
    </row>
    <row r="173" spans="1:14" ht="13.5" thickBot="1" x14ac:dyDescent="0.25">
      <c r="A173" s="349" t="s">
        <v>1571</v>
      </c>
      <c r="B173" s="350" t="s">
        <v>3015</v>
      </c>
      <c r="C173" s="350">
        <v>1</v>
      </c>
      <c r="D173" s="351">
        <v>1</v>
      </c>
      <c r="E173" s="351">
        <v>0</v>
      </c>
      <c r="F173" s="351">
        <f>F171-F172</f>
        <v>34</v>
      </c>
      <c r="G173" s="351">
        <f>F173/D173</f>
        <v>34</v>
      </c>
      <c r="H173" s="351"/>
      <c r="I173" s="351"/>
      <c r="J173" s="351"/>
      <c r="L173" s="284"/>
      <c r="N173"/>
    </row>
    <row r="174" spans="1:14" x14ac:dyDescent="0.2">
      <c r="A174" s="587"/>
      <c r="B174" s="350"/>
      <c r="C174" s="350"/>
      <c r="D174" s="353"/>
      <c r="E174" s="353"/>
      <c r="F174" s="353"/>
      <c r="G174" s="353"/>
      <c r="H174" s="353"/>
      <c r="I174" s="353"/>
      <c r="J174" s="353"/>
      <c r="L174" s="284"/>
      <c r="N174"/>
    </row>
    <row r="175" spans="1:14" x14ac:dyDescent="0.2">
      <c r="A175" s="2" t="s">
        <v>1559</v>
      </c>
      <c r="B175" s="2"/>
      <c r="C175" s="284">
        <v>6</v>
      </c>
      <c r="D175" s="284">
        <v>4</v>
      </c>
      <c r="E175" s="284">
        <v>2</v>
      </c>
      <c r="F175" s="284">
        <v>6</v>
      </c>
      <c r="G175" s="284"/>
      <c r="H175" s="284"/>
      <c r="I175" s="284"/>
      <c r="J175" s="284"/>
      <c r="L175" s="284"/>
      <c r="N175"/>
    </row>
    <row r="176" spans="1:14" x14ac:dyDescent="0.2">
      <c r="A176" s="2" t="s">
        <v>1559</v>
      </c>
      <c r="B176" s="2"/>
      <c r="C176" s="460">
        <v>2</v>
      </c>
      <c r="D176" s="460">
        <v>1</v>
      </c>
      <c r="E176" s="460">
        <v>0</v>
      </c>
      <c r="F176" s="460">
        <v>0</v>
      </c>
      <c r="G176" s="460">
        <v>0</v>
      </c>
      <c r="H176" s="460"/>
      <c r="I176" s="460"/>
      <c r="J176" s="460">
        <v>0</v>
      </c>
      <c r="L176" s="284"/>
      <c r="N176"/>
    </row>
    <row r="177" spans="1:14" x14ac:dyDescent="0.2">
      <c r="A177" s="588" t="s">
        <v>1559</v>
      </c>
      <c r="B177" s="588"/>
      <c r="C177" s="54">
        <v>4</v>
      </c>
      <c r="D177" s="54">
        <v>3</v>
      </c>
      <c r="E177" s="54">
        <v>2</v>
      </c>
      <c r="F177" s="54">
        <v>6</v>
      </c>
      <c r="G177" s="54"/>
      <c r="H177" s="54"/>
      <c r="I177" s="54"/>
      <c r="J177" s="54"/>
      <c r="L177" s="284"/>
      <c r="N177"/>
    </row>
    <row r="178" spans="1:14" ht="13.5" thickBot="1" x14ac:dyDescent="0.25">
      <c r="A178" s="2"/>
      <c r="B178" s="2"/>
      <c r="C178" s="460"/>
      <c r="D178" s="460"/>
      <c r="E178" s="460"/>
      <c r="F178" s="460"/>
      <c r="G178" s="460"/>
      <c r="H178" s="460"/>
      <c r="I178" s="460"/>
      <c r="J178" s="460"/>
      <c r="L178" s="284"/>
      <c r="N178"/>
    </row>
    <row r="179" spans="1:14" x14ac:dyDescent="0.2">
      <c r="A179" s="345" t="s">
        <v>1467</v>
      </c>
      <c r="B179" s="585"/>
      <c r="C179" s="300">
        <v>10</v>
      </c>
      <c r="D179" s="300">
        <v>9</v>
      </c>
      <c r="E179" s="300">
        <v>1</v>
      </c>
      <c r="F179" s="300">
        <v>278</v>
      </c>
      <c r="G179" s="300">
        <v>34.75</v>
      </c>
      <c r="H179" s="300"/>
      <c r="I179" s="300"/>
      <c r="J179" s="300">
        <v>104</v>
      </c>
      <c r="L179" s="284"/>
      <c r="N179"/>
    </row>
    <row r="180" spans="1:14" ht="13.5" thickBot="1" x14ac:dyDescent="0.25">
      <c r="A180" s="348" t="s">
        <v>1467</v>
      </c>
      <c r="B180" s="586"/>
      <c r="C180" s="188">
        <v>6</v>
      </c>
      <c r="D180" s="188">
        <v>5</v>
      </c>
      <c r="E180" s="188">
        <v>0</v>
      </c>
      <c r="F180" s="188">
        <v>181</v>
      </c>
      <c r="G180" s="188">
        <v>36.200000000000003</v>
      </c>
      <c r="H180" s="188">
        <v>17</v>
      </c>
      <c r="I180" s="188">
        <v>1</v>
      </c>
      <c r="J180" s="188">
        <v>104</v>
      </c>
      <c r="L180" s="284"/>
      <c r="N180"/>
    </row>
    <row r="181" spans="1:14" ht="13.5" thickBot="1" x14ac:dyDescent="0.25">
      <c r="A181" s="352" t="s">
        <v>1467</v>
      </c>
      <c r="B181" s="350" t="s">
        <v>3015</v>
      </c>
      <c r="C181" s="353">
        <f>C179-C180</f>
        <v>4</v>
      </c>
      <c r="D181" s="353">
        <f>D179-D180</f>
        <v>4</v>
      </c>
      <c r="E181" s="353">
        <v>1</v>
      </c>
      <c r="F181" s="353">
        <f>F179-F180</f>
        <v>97</v>
      </c>
      <c r="G181" s="354">
        <f>F181/3</f>
        <v>32.333333333333336</v>
      </c>
      <c r="H181" s="353"/>
      <c r="I181" s="353"/>
      <c r="J181" s="353"/>
      <c r="L181" s="284"/>
      <c r="N181"/>
    </row>
    <row r="182" spans="1:14" x14ac:dyDescent="0.2">
      <c r="A182" s="587"/>
      <c r="B182" s="350"/>
      <c r="C182" s="353"/>
      <c r="D182" s="353"/>
      <c r="E182" s="353"/>
      <c r="F182" s="353"/>
      <c r="G182" s="354"/>
      <c r="H182" s="353"/>
      <c r="I182" s="353"/>
      <c r="J182" s="353"/>
      <c r="L182" s="284"/>
      <c r="N182"/>
    </row>
    <row r="183" spans="1:14" x14ac:dyDescent="0.2">
      <c r="A183" s="2" t="s">
        <v>1724</v>
      </c>
      <c r="B183" s="2"/>
      <c r="C183">
        <v>9</v>
      </c>
      <c r="D183">
        <v>7</v>
      </c>
      <c r="E183" s="284">
        <v>1</v>
      </c>
      <c r="F183" s="284">
        <v>121</v>
      </c>
      <c r="L183" s="284"/>
      <c r="N183"/>
    </row>
    <row r="184" spans="1:14" x14ac:dyDescent="0.2">
      <c r="A184" s="2" t="s">
        <v>1724</v>
      </c>
      <c r="B184" s="2"/>
      <c r="C184" s="284">
        <v>6</v>
      </c>
      <c r="D184" s="284">
        <v>5</v>
      </c>
      <c r="E184" s="284">
        <v>1</v>
      </c>
      <c r="F184" s="284">
        <v>59</v>
      </c>
      <c r="G184" s="284">
        <v>14.75</v>
      </c>
      <c r="H184" s="284">
        <v>4</v>
      </c>
      <c r="I184" s="284">
        <v>3</v>
      </c>
      <c r="J184" s="284">
        <v>49.1</v>
      </c>
      <c r="L184" s="284"/>
      <c r="N184"/>
    </row>
    <row r="185" spans="1:14" x14ac:dyDescent="0.2">
      <c r="A185" s="588" t="s">
        <v>1724</v>
      </c>
      <c r="B185" s="588"/>
      <c r="C185" s="54">
        <v>3</v>
      </c>
      <c r="D185" s="54">
        <v>2</v>
      </c>
      <c r="E185" s="54">
        <v>0</v>
      </c>
      <c r="F185" s="54">
        <f>F183-F184</f>
        <v>62</v>
      </c>
      <c r="G185" s="354">
        <f>F185/3</f>
        <v>20.666666666666668</v>
      </c>
      <c r="H185" s="54"/>
      <c r="I185" s="54"/>
      <c r="J185" s="54"/>
      <c r="L185" s="284"/>
      <c r="N185"/>
    </row>
    <row r="186" spans="1:14" ht="13.5" thickBot="1" x14ac:dyDescent="0.25">
      <c r="A186" s="2"/>
      <c r="B186" s="2"/>
      <c r="C186" s="460"/>
      <c r="D186" s="460"/>
      <c r="E186" s="460"/>
      <c r="F186" s="460"/>
      <c r="G186" s="460"/>
      <c r="H186" s="460"/>
      <c r="I186" s="460"/>
      <c r="J186" s="460"/>
      <c r="L186" s="284"/>
      <c r="N186"/>
    </row>
    <row r="187" spans="1:14" x14ac:dyDescent="0.2">
      <c r="A187" s="345" t="s">
        <v>1606</v>
      </c>
      <c r="B187" s="585"/>
      <c r="C187" s="300">
        <v>2</v>
      </c>
      <c r="D187" s="300">
        <v>1</v>
      </c>
      <c r="E187" s="300">
        <v>0</v>
      </c>
      <c r="F187" s="300">
        <v>0</v>
      </c>
      <c r="G187" s="300">
        <v>0</v>
      </c>
      <c r="H187" s="300"/>
      <c r="I187" s="300"/>
      <c r="J187" s="300">
        <v>0</v>
      </c>
      <c r="L187" s="284"/>
      <c r="N187"/>
    </row>
    <row r="188" spans="1:14" ht="13.5" thickBot="1" x14ac:dyDescent="0.25">
      <c r="A188" s="348" t="s">
        <v>1606</v>
      </c>
      <c r="B188" s="586"/>
      <c r="C188" s="188">
        <v>1</v>
      </c>
      <c r="D188" s="188">
        <v>1</v>
      </c>
      <c r="E188" s="188">
        <v>0</v>
      </c>
      <c r="F188" s="188">
        <v>0</v>
      </c>
      <c r="G188" s="188">
        <v>0</v>
      </c>
      <c r="H188" s="188"/>
      <c r="I188" s="188"/>
      <c r="J188" s="188">
        <v>0</v>
      </c>
      <c r="L188" s="284"/>
      <c r="N188"/>
    </row>
    <row r="189" spans="1:14" ht="13.5" thickBot="1" x14ac:dyDescent="0.25">
      <c r="A189" s="349" t="s">
        <v>1606</v>
      </c>
      <c r="B189" s="350" t="s">
        <v>3015</v>
      </c>
      <c r="C189" s="350">
        <v>1</v>
      </c>
      <c r="D189" s="351">
        <f>D187-D188</f>
        <v>0</v>
      </c>
      <c r="E189" s="351">
        <v>0</v>
      </c>
      <c r="F189" s="351">
        <f>F187-F188</f>
        <v>0</v>
      </c>
      <c r="G189" s="351">
        <v>0</v>
      </c>
      <c r="H189" s="351"/>
      <c r="I189" s="351"/>
      <c r="J189" s="351"/>
    </row>
    <row r="190" spans="1:14" ht="13.5" thickBot="1" x14ac:dyDescent="0.25">
      <c r="A190" s="602"/>
      <c r="B190" s="350"/>
      <c r="C190" s="350"/>
      <c r="D190" s="353"/>
      <c r="E190" s="353"/>
      <c r="F190" s="353"/>
      <c r="G190" s="353"/>
      <c r="H190" s="353"/>
      <c r="I190" s="353"/>
      <c r="J190" s="353"/>
    </row>
    <row r="191" spans="1:14" x14ac:dyDescent="0.2">
      <c r="A191" s="345" t="s">
        <v>1627</v>
      </c>
      <c r="B191" s="585"/>
      <c r="C191" s="300">
        <v>9</v>
      </c>
      <c r="D191" s="300">
        <v>6</v>
      </c>
      <c r="E191" s="300">
        <v>0</v>
      </c>
      <c r="F191" s="300">
        <v>51</v>
      </c>
      <c r="G191" s="300">
        <v>8.5</v>
      </c>
      <c r="H191" s="300"/>
      <c r="I191" s="300"/>
      <c r="J191" s="300">
        <v>16</v>
      </c>
    </row>
    <row r="192" spans="1:14" ht="13.5" thickBot="1" x14ac:dyDescent="0.25">
      <c r="A192" s="348" t="s">
        <v>1627</v>
      </c>
      <c r="B192" s="586"/>
      <c r="C192" s="188">
        <v>6</v>
      </c>
      <c r="D192" s="188">
        <v>4</v>
      </c>
      <c r="E192" s="188">
        <v>0</v>
      </c>
      <c r="F192" s="188">
        <v>44</v>
      </c>
      <c r="G192" s="188">
        <v>11</v>
      </c>
      <c r="H192" s="188">
        <v>2</v>
      </c>
      <c r="I192" s="188"/>
      <c r="J192" s="188">
        <v>16</v>
      </c>
    </row>
    <row r="193" spans="1:10" ht="13.5" thickBot="1" x14ac:dyDescent="0.25">
      <c r="A193" s="349" t="s">
        <v>1627</v>
      </c>
      <c r="B193" s="350" t="s">
        <v>3015</v>
      </c>
      <c r="C193" s="350">
        <v>3</v>
      </c>
      <c r="D193" s="351">
        <f>D191-D192</f>
        <v>2</v>
      </c>
      <c r="E193" s="351">
        <v>0</v>
      </c>
      <c r="F193" s="351">
        <f>F191-F192</f>
        <v>7</v>
      </c>
      <c r="G193" s="351">
        <f>F193/D193</f>
        <v>3.5</v>
      </c>
      <c r="H193" s="351"/>
      <c r="I193" s="351"/>
      <c r="J193" s="351"/>
    </row>
    <row r="194" spans="1:10" x14ac:dyDescent="0.2">
      <c r="A194" s="587"/>
      <c r="B194" s="350"/>
      <c r="C194" s="350"/>
      <c r="D194" s="353"/>
      <c r="E194" s="353"/>
      <c r="F194" s="353"/>
      <c r="G194" s="353"/>
      <c r="H194" s="353"/>
      <c r="I194" s="353"/>
      <c r="J194" s="353"/>
    </row>
    <row r="195" spans="1:10" x14ac:dyDescent="0.2">
      <c r="A195" s="2" t="s">
        <v>1992</v>
      </c>
      <c r="B195" s="2"/>
      <c r="C195">
        <v>2</v>
      </c>
      <c r="D195">
        <v>1</v>
      </c>
      <c r="E195" s="284">
        <v>0</v>
      </c>
      <c r="F195" s="284">
        <v>4</v>
      </c>
    </row>
    <row r="196" spans="1:10" x14ac:dyDescent="0.2">
      <c r="A196" s="2" t="s">
        <v>1992</v>
      </c>
      <c r="B196" s="2"/>
      <c r="C196" s="284">
        <v>1</v>
      </c>
      <c r="D196" s="284">
        <v>1</v>
      </c>
      <c r="E196" s="284">
        <v>0</v>
      </c>
      <c r="F196" s="284">
        <v>4</v>
      </c>
      <c r="G196" s="284">
        <v>4</v>
      </c>
      <c r="H196" s="284"/>
      <c r="I196" s="284"/>
      <c r="J196" s="284">
        <v>4</v>
      </c>
    </row>
    <row r="197" spans="1:10" x14ac:dyDescent="0.2">
      <c r="A197" s="588" t="s">
        <v>1992</v>
      </c>
      <c r="B197" s="588"/>
      <c r="C197" s="54">
        <v>1</v>
      </c>
      <c r="D197" s="54">
        <v>0</v>
      </c>
      <c r="E197" s="54">
        <v>0</v>
      </c>
      <c r="F197" s="54">
        <v>0</v>
      </c>
      <c r="G197" s="54">
        <v>0</v>
      </c>
      <c r="H197" s="54"/>
      <c r="I197" s="54"/>
      <c r="J197" s="54"/>
    </row>
    <row r="198" spans="1:10" ht="13.5" thickBot="1" x14ac:dyDescent="0.25">
      <c r="A198" s="2"/>
      <c r="B198" s="2"/>
      <c r="C198" s="460"/>
      <c r="D198" s="460"/>
      <c r="E198" s="460"/>
      <c r="F198" s="460"/>
      <c r="G198" s="460"/>
      <c r="H198" s="460"/>
      <c r="I198" s="460"/>
      <c r="J198" s="460"/>
    </row>
    <row r="199" spans="1:10" ht="13.5" thickBot="1" x14ac:dyDescent="0.25">
      <c r="A199" s="345" t="s">
        <v>1773</v>
      </c>
      <c r="B199" s="585"/>
      <c r="C199" s="300">
        <v>2</v>
      </c>
      <c r="D199" s="300">
        <v>2</v>
      </c>
      <c r="E199" s="300"/>
      <c r="F199" s="300">
        <v>21</v>
      </c>
      <c r="G199" s="300">
        <v>10.5</v>
      </c>
      <c r="H199" s="300"/>
      <c r="I199" s="300"/>
      <c r="J199" s="300">
        <v>11</v>
      </c>
    </row>
    <row r="200" spans="1:10" ht="13.5" thickBot="1" x14ac:dyDescent="0.25">
      <c r="A200" s="348" t="s">
        <v>1773</v>
      </c>
      <c r="B200" s="586"/>
      <c r="C200" s="188">
        <v>1</v>
      </c>
      <c r="D200" s="188">
        <v>1</v>
      </c>
      <c r="E200" s="300">
        <v>1</v>
      </c>
      <c r="F200" s="188">
        <v>10</v>
      </c>
      <c r="G200" s="188">
        <v>10</v>
      </c>
      <c r="H200" s="188">
        <v>1</v>
      </c>
      <c r="I200" s="188">
        <v>1</v>
      </c>
      <c r="J200" s="188">
        <v>10</v>
      </c>
    </row>
    <row r="201" spans="1:10" ht="13.5" thickBot="1" x14ac:dyDescent="0.25">
      <c r="A201" s="349" t="s">
        <v>1773</v>
      </c>
      <c r="B201" s="350" t="s">
        <v>3015</v>
      </c>
      <c r="C201" s="351">
        <f>C199-C200</f>
        <v>1</v>
      </c>
      <c r="D201" s="351">
        <f>D199-D200</f>
        <v>1</v>
      </c>
      <c r="E201" s="351">
        <v>1</v>
      </c>
      <c r="F201" s="351">
        <f>F199-F200</f>
        <v>11</v>
      </c>
      <c r="G201" s="351">
        <f>F201/D201</f>
        <v>11</v>
      </c>
      <c r="H201" s="351"/>
      <c r="I201" s="351"/>
      <c r="J201" s="351"/>
    </row>
    <row r="202" spans="1:10" x14ac:dyDescent="0.2">
      <c r="A202" s="587"/>
      <c r="B202" s="350"/>
      <c r="C202" s="350"/>
      <c r="D202" s="353"/>
      <c r="E202" s="353"/>
      <c r="F202" s="353"/>
      <c r="G202" s="353"/>
      <c r="H202" s="353"/>
      <c r="I202" s="353"/>
      <c r="J202" s="353"/>
    </row>
    <row r="203" spans="1:10" x14ac:dyDescent="0.2">
      <c r="A203" s="2" t="s">
        <v>1905</v>
      </c>
      <c r="B203" s="2"/>
      <c r="C203">
        <v>9</v>
      </c>
      <c r="D203">
        <v>8</v>
      </c>
      <c r="E203" s="284">
        <v>0</v>
      </c>
      <c r="F203" s="284">
        <v>238</v>
      </c>
    </row>
    <row r="204" spans="1:10" x14ac:dyDescent="0.2">
      <c r="A204" s="2" t="s">
        <v>1905</v>
      </c>
      <c r="C204" s="284">
        <v>6</v>
      </c>
      <c r="D204" s="284">
        <v>5</v>
      </c>
      <c r="E204" s="284">
        <v>0</v>
      </c>
      <c r="F204" s="284">
        <v>117</v>
      </c>
      <c r="G204" s="284">
        <v>23.4</v>
      </c>
      <c r="H204" s="284">
        <v>10</v>
      </c>
      <c r="I204" s="284">
        <v>1</v>
      </c>
      <c r="J204" s="284">
        <v>88</v>
      </c>
    </row>
    <row r="205" spans="1:10" x14ac:dyDescent="0.2">
      <c r="A205" s="2" t="s">
        <v>1905</v>
      </c>
      <c r="B205" s="54"/>
      <c r="C205" s="54">
        <v>3</v>
      </c>
      <c r="D205" s="54">
        <v>3</v>
      </c>
      <c r="E205" s="54">
        <v>0</v>
      </c>
      <c r="F205" s="54">
        <f>F203-F204</f>
        <v>121</v>
      </c>
      <c r="G205" s="354">
        <f>F205/3</f>
        <v>40.333333333333336</v>
      </c>
      <c r="H205" s="54"/>
      <c r="I205" s="54"/>
      <c r="J205" s="54"/>
    </row>
  </sheetData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8"/>
  <sheetViews>
    <sheetView topLeftCell="A25" workbookViewId="0">
      <selection activeCell="L66" sqref="L66"/>
    </sheetView>
  </sheetViews>
  <sheetFormatPr defaultRowHeight="12.75" x14ac:dyDescent="0.2"/>
  <cols>
    <col min="1" max="1" width="10.5703125" customWidth="1"/>
    <col min="3" max="4" width="12.85546875" style="1" customWidth="1"/>
    <col min="6" max="6" width="12" style="1" customWidth="1"/>
    <col min="7" max="7" width="16.5703125" style="1" customWidth="1"/>
    <col min="9" max="10" width="12.85546875" style="1" customWidth="1"/>
    <col min="12" max="12" width="16.42578125" style="1" customWidth="1"/>
    <col min="13" max="13" width="11.7109375" style="1" customWidth="1"/>
    <col min="15" max="15" width="12.140625" customWidth="1"/>
    <col min="16" max="16" width="12.140625" style="1" customWidth="1"/>
  </cols>
  <sheetData>
    <row r="1" spans="1:16" s="45" customFormat="1" ht="12" x14ac:dyDescent="0.2">
      <c r="A1" s="69"/>
      <c r="B1" s="72" t="s">
        <v>1394</v>
      </c>
      <c r="C1" s="73" t="s">
        <v>1395</v>
      </c>
      <c r="D1" s="74" t="s">
        <v>1398</v>
      </c>
      <c r="E1" s="72" t="s">
        <v>1394</v>
      </c>
      <c r="F1" s="73" t="s">
        <v>1395</v>
      </c>
      <c r="G1" s="74" t="s">
        <v>1398</v>
      </c>
      <c r="H1" s="72" t="s">
        <v>1394</v>
      </c>
      <c r="I1" s="73" t="s">
        <v>1395</v>
      </c>
      <c r="J1" s="74" t="s">
        <v>1398</v>
      </c>
      <c r="K1" s="72" t="s">
        <v>1394</v>
      </c>
      <c r="L1" s="73" t="s">
        <v>1395</v>
      </c>
      <c r="M1" s="74" t="s">
        <v>1398</v>
      </c>
      <c r="N1" s="72" t="s">
        <v>1394</v>
      </c>
      <c r="O1" s="73" t="s">
        <v>1395</v>
      </c>
      <c r="P1" s="74" t="s">
        <v>1398</v>
      </c>
    </row>
    <row r="2" spans="1:16" s="52" customFormat="1" x14ac:dyDescent="0.2">
      <c r="A2" s="70" t="s">
        <v>1335</v>
      </c>
      <c r="B2" s="75" t="s">
        <v>1336</v>
      </c>
      <c r="C2" s="51"/>
      <c r="D2" s="76"/>
      <c r="E2" s="75" t="s">
        <v>1337</v>
      </c>
      <c r="F2" s="51"/>
      <c r="G2" s="76"/>
      <c r="H2" s="75" t="s">
        <v>1338</v>
      </c>
      <c r="I2" s="51"/>
      <c r="J2" s="76"/>
      <c r="K2" s="75" t="s">
        <v>1339</v>
      </c>
      <c r="L2" s="51"/>
      <c r="M2" s="76"/>
      <c r="N2" s="75" t="s">
        <v>1340</v>
      </c>
      <c r="O2" s="51"/>
      <c r="P2" s="76"/>
    </row>
    <row r="3" spans="1:16" s="52" customFormat="1" x14ac:dyDescent="0.2">
      <c r="A3" s="65" t="s">
        <v>1406</v>
      </c>
      <c r="B3" s="75"/>
      <c r="C3" s="51"/>
      <c r="D3" s="78" t="s">
        <v>1396</v>
      </c>
      <c r="E3" s="75"/>
      <c r="F3" s="51"/>
      <c r="G3" s="76" t="s">
        <v>1396</v>
      </c>
      <c r="H3" s="75"/>
      <c r="I3" s="51"/>
      <c r="J3" s="76"/>
      <c r="K3" s="75"/>
      <c r="L3" s="51"/>
      <c r="M3" s="76"/>
      <c r="N3" s="75"/>
      <c r="O3" s="51"/>
      <c r="P3" s="76"/>
    </row>
    <row r="4" spans="1:16" s="52" customFormat="1" x14ac:dyDescent="0.2">
      <c r="A4" s="65" t="s">
        <v>1405</v>
      </c>
      <c r="B4" s="75"/>
      <c r="C4" s="204" t="s">
        <v>2817</v>
      </c>
      <c r="D4" s="78" t="s">
        <v>1396</v>
      </c>
      <c r="E4" s="75"/>
      <c r="F4" s="51"/>
      <c r="G4" s="76" t="s">
        <v>1396</v>
      </c>
      <c r="H4" s="75"/>
      <c r="I4" s="51"/>
      <c r="J4" s="76"/>
      <c r="K4" s="75"/>
      <c r="L4" s="51"/>
      <c r="M4" s="76"/>
      <c r="N4" s="75"/>
      <c r="O4" s="51"/>
      <c r="P4" s="76"/>
    </row>
    <row r="5" spans="1:16" s="52" customFormat="1" x14ac:dyDescent="0.2">
      <c r="A5" s="65" t="s">
        <v>1404</v>
      </c>
      <c r="B5" s="75"/>
      <c r="C5" s="51"/>
      <c r="D5" s="78" t="s">
        <v>1396</v>
      </c>
      <c r="E5" s="75"/>
      <c r="F5" s="51"/>
      <c r="G5" s="76" t="s">
        <v>1396</v>
      </c>
      <c r="H5" s="75"/>
      <c r="I5" s="51"/>
      <c r="J5" s="76"/>
      <c r="K5" s="75"/>
      <c r="L5" s="51"/>
      <c r="M5" s="76"/>
      <c r="N5" s="75"/>
      <c r="O5" s="51"/>
      <c r="P5" s="76"/>
    </row>
    <row r="6" spans="1:16" s="52" customFormat="1" x14ac:dyDescent="0.2">
      <c r="A6" s="65" t="s">
        <v>1403</v>
      </c>
      <c r="B6" s="75"/>
      <c r="C6" s="51"/>
      <c r="D6" s="78" t="s">
        <v>1396</v>
      </c>
      <c r="E6" s="75"/>
      <c r="F6" s="51"/>
      <c r="G6" s="76" t="s">
        <v>1396</v>
      </c>
      <c r="H6" s="75"/>
      <c r="I6" s="51"/>
      <c r="J6" s="76"/>
      <c r="K6" s="75"/>
      <c r="L6" s="51"/>
      <c r="M6" s="76"/>
      <c r="N6" s="75"/>
      <c r="O6" s="51"/>
      <c r="P6" s="76"/>
    </row>
    <row r="7" spans="1:16" s="52" customFormat="1" x14ac:dyDescent="0.2">
      <c r="A7" s="65" t="s">
        <v>1402</v>
      </c>
      <c r="B7" s="75"/>
      <c r="C7" s="204" t="s">
        <v>2817</v>
      </c>
      <c r="D7" s="78" t="s">
        <v>1396</v>
      </c>
      <c r="E7" s="75"/>
      <c r="F7" s="51"/>
      <c r="G7" s="76" t="s">
        <v>1396</v>
      </c>
      <c r="H7" s="75"/>
      <c r="I7" s="51"/>
      <c r="J7" s="76"/>
      <c r="K7" s="75"/>
      <c r="L7" s="51"/>
      <c r="M7" s="76"/>
      <c r="N7" s="75"/>
      <c r="O7" s="51"/>
      <c r="P7" s="76"/>
    </row>
    <row r="8" spans="1:16" s="52" customFormat="1" x14ac:dyDescent="0.2">
      <c r="A8" s="65" t="s">
        <v>1401</v>
      </c>
      <c r="B8" s="75"/>
      <c r="C8" s="204" t="s">
        <v>2817</v>
      </c>
      <c r="D8" s="78" t="s">
        <v>1396</v>
      </c>
      <c r="E8" s="75"/>
      <c r="F8" s="51"/>
      <c r="G8" s="76" t="s">
        <v>1396</v>
      </c>
      <c r="H8" s="75"/>
      <c r="I8" s="51"/>
      <c r="J8" s="76"/>
      <c r="K8" s="75"/>
      <c r="L8" s="51"/>
      <c r="M8" s="76"/>
      <c r="N8" s="75"/>
      <c r="O8" s="51"/>
      <c r="P8" s="76"/>
    </row>
    <row r="9" spans="1:16" s="52" customFormat="1" x14ac:dyDescent="0.2">
      <c r="A9" s="65" t="s">
        <v>1400</v>
      </c>
      <c r="B9" s="75"/>
      <c r="C9" s="204" t="s">
        <v>2817</v>
      </c>
      <c r="D9" s="78" t="s">
        <v>1396</v>
      </c>
      <c r="E9" s="75"/>
      <c r="F9" s="51"/>
      <c r="G9" s="76" t="s">
        <v>1396</v>
      </c>
      <c r="H9" s="75"/>
      <c r="I9" s="51"/>
      <c r="J9" s="76"/>
      <c r="K9" s="75"/>
      <c r="L9" s="51"/>
      <c r="M9" s="76"/>
      <c r="N9" s="75"/>
      <c r="O9" s="51"/>
      <c r="P9" s="76"/>
    </row>
    <row r="10" spans="1:16" s="52" customFormat="1" x14ac:dyDescent="0.2">
      <c r="A10" s="65" t="s">
        <v>1393</v>
      </c>
      <c r="B10" s="75"/>
      <c r="C10" s="204" t="s">
        <v>2817</v>
      </c>
      <c r="D10" s="78" t="s">
        <v>1396</v>
      </c>
      <c r="E10" s="75"/>
      <c r="F10" s="51"/>
      <c r="G10" s="76" t="s">
        <v>1396</v>
      </c>
      <c r="H10" s="75"/>
      <c r="I10" s="51"/>
      <c r="J10" s="76"/>
      <c r="K10" s="75"/>
      <c r="L10" s="51"/>
      <c r="M10" s="76"/>
      <c r="N10" s="75"/>
      <c r="O10" s="51"/>
      <c r="P10" s="76"/>
    </row>
    <row r="11" spans="1:16" s="52" customFormat="1" x14ac:dyDescent="0.2">
      <c r="A11" s="65" t="s">
        <v>1392</v>
      </c>
      <c r="B11" s="80"/>
      <c r="C11" s="42"/>
      <c r="D11" s="80" t="s">
        <v>1397</v>
      </c>
      <c r="E11" s="75"/>
      <c r="F11" s="51"/>
      <c r="G11" s="76" t="s">
        <v>1396</v>
      </c>
      <c r="H11" s="75"/>
      <c r="I11" s="51"/>
      <c r="J11" s="76"/>
      <c r="K11" s="75"/>
      <c r="L11" s="51"/>
      <c r="M11" s="76"/>
      <c r="N11" s="75"/>
      <c r="O11" s="51"/>
      <c r="P11" s="76"/>
    </row>
    <row r="12" spans="1:16" s="1" customFormat="1" x14ac:dyDescent="0.2">
      <c r="A12" s="65" t="s">
        <v>1391</v>
      </c>
      <c r="B12" s="77" t="s">
        <v>1396</v>
      </c>
      <c r="C12" s="42"/>
      <c r="D12" s="78" t="s">
        <v>1396</v>
      </c>
      <c r="E12" s="77"/>
      <c r="F12" s="42"/>
      <c r="G12" s="78" t="s">
        <v>1443</v>
      </c>
      <c r="H12" s="77"/>
      <c r="I12" s="42"/>
      <c r="J12" s="78"/>
      <c r="K12" s="77"/>
      <c r="L12" s="42"/>
      <c r="M12" s="78"/>
      <c r="N12" s="77"/>
      <c r="O12" s="42"/>
      <c r="P12" s="78"/>
    </row>
    <row r="13" spans="1:16" s="1" customFormat="1" x14ac:dyDescent="0.2">
      <c r="A13" s="65" t="s">
        <v>1390</v>
      </c>
      <c r="B13" s="77" t="s">
        <v>1396</v>
      </c>
      <c r="C13" s="42"/>
      <c r="D13" s="78" t="s">
        <v>1396</v>
      </c>
      <c r="E13" s="77" t="s">
        <v>1396</v>
      </c>
      <c r="F13" s="42"/>
      <c r="G13" s="78" t="s">
        <v>1444</v>
      </c>
      <c r="H13" s="77"/>
      <c r="I13" s="42"/>
      <c r="J13" s="78"/>
      <c r="K13" s="77"/>
      <c r="L13" s="42"/>
      <c r="M13" s="78"/>
      <c r="N13" s="77"/>
      <c r="O13" s="42"/>
      <c r="P13" s="78"/>
    </row>
    <row r="14" spans="1:16" s="1" customFormat="1" x14ac:dyDescent="0.2">
      <c r="A14" s="65" t="s">
        <v>1389</v>
      </c>
      <c r="B14" s="77" t="s">
        <v>1396</v>
      </c>
      <c r="C14" s="42"/>
      <c r="D14" s="78" t="s">
        <v>1396</v>
      </c>
      <c r="E14" s="77" t="s">
        <v>1396</v>
      </c>
      <c r="F14" s="42"/>
      <c r="G14" s="78" t="s">
        <v>1396</v>
      </c>
      <c r="H14" s="77" t="s">
        <v>1396</v>
      </c>
      <c r="I14" s="42"/>
      <c r="J14" s="78" t="s">
        <v>1396</v>
      </c>
      <c r="K14" s="77"/>
      <c r="L14" s="42"/>
      <c r="M14" s="78"/>
      <c r="N14" s="77"/>
      <c r="O14" s="42"/>
      <c r="P14" s="78"/>
    </row>
    <row r="15" spans="1:16" s="1" customFormat="1" x14ac:dyDescent="0.2">
      <c r="A15" s="65" t="s">
        <v>1388</v>
      </c>
      <c r="B15" s="77" t="s">
        <v>1396</v>
      </c>
      <c r="C15" s="42"/>
      <c r="D15" s="78" t="s">
        <v>1396</v>
      </c>
      <c r="E15" s="77" t="s">
        <v>1396</v>
      </c>
      <c r="F15" s="42"/>
      <c r="G15" s="78" t="s">
        <v>1396</v>
      </c>
      <c r="H15" s="77" t="s">
        <v>1396</v>
      </c>
      <c r="I15" s="42"/>
      <c r="J15" s="78" t="s">
        <v>1447</v>
      </c>
      <c r="K15" s="77"/>
      <c r="L15" s="42"/>
      <c r="M15" s="78"/>
      <c r="N15" s="77"/>
      <c r="O15" s="42"/>
      <c r="P15" s="78"/>
    </row>
    <row r="16" spans="1:16" s="1" customFormat="1" x14ac:dyDescent="0.2">
      <c r="A16" s="65" t="s">
        <v>1372</v>
      </c>
      <c r="B16" s="77" t="s">
        <v>1396</v>
      </c>
      <c r="C16" s="204" t="s">
        <v>2801</v>
      </c>
      <c r="D16" s="78" t="s">
        <v>1396</v>
      </c>
      <c r="E16" s="77" t="s">
        <v>1396</v>
      </c>
      <c r="F16" s="201" t="s">
        <v>102</v>
      </c>
      <c r="G16" s="78" t="s">
        <v>1396</v>
      </c>
      <c r="H16" s="77" t="s">
        <v>1396</v>
      </c>
      <c r="I16" s="42"/>
      <c r="J16" s="78" t="s">
        <v>1396</v>
      </c>
      <c r="K16" s="77"/>
      <c r="L16" s="42"/>
      <c r="M16" s="78"/>
      <c r="N16" s="77"/>
      <c r="O16" s="42"/>
      <c r="P16" s="78"/>
    </row>
    <row r="17" spans="1:16" s="1" customFormat="1" x14ac:dyDescent="0.2">
      <c r="A17" s="65" t="s">
        <v>1387</v>
      </c>
      <c r="B17" s="77" t="s">
        <v>1396</v>
      </c>
      <c r="C17" s="42"/>
      <c r="D17" s="78" t="s">
        <v>1396</v>
      </c>
      <c r="E17" s="77" t="s">
        <v>1396</v>
      </c>
      <c r="F17" s="42"/>
      <c r="G17" s="78" t="s">
        <v>1396</v>
      </c>
      <c r="H17" s="77" t="s">
        <v>1396</v>
      </c>
      <c r="I17" s="42"/>
      <c r="J17" s="78" t="s">
        <v>1835</v>
      </c>
      <c r="K17" s="77"/>
      <c r="L17" s="42"/>
      <c r="M17" s="78"/>
      <c r="N17" s="77"/>
      <c r="O17" s="42"/>
      <c r="P17" s="78"/>
    </row>
    <row r="18" spans="1:16" s="1" customFormat="1" x14ac:dyDescent="0.2">
      <c r="A18" s="65" t="s">
        <v>1386</v>
      </c>
      <c r="B18" s="77" t="s">
        <v>1396</v>
      </c>
      <c r="C18" s="42"/>
      <c r="D18" s="78" t="s">
        <v>1396</v>
      </c>
      <c r="E18" s="77" t="s">
        <v>1396</v>
      </c>
      <c r="F18" s="42"/>
      <c r="G18" s="78" t="s">
        <v>1396</v>
      </c>
      <c r="H18" s="77" t="s">
        <v>1396</v>
      </c>
      <c r="I18" s="42"/>
      <c r="J18" s="78" t="s">
        <v>1396</v>
      </c>
      <c r="K18" s="77"/>
      <c r="L18" s="42"/>
      <c r="M18" s="78"/>
      <c r="N18" s="77"/>
      <c r="O18" s="42"/>
      <c r="P18" s="78"/>
    </row>
    <row r="19" spans="1:16" s="1" customFormat="1" x14ac:dyDescent="0.2">
      <c r="A19" s="65" t="s">
        <v>1385</v>
      </c>
      <c r="B19" s="77" t="s">
        <v>1396</v>
      </c>
      <c r="C19" s="42"/>
      <c r="D19" s="78" t="s">
        <v>1396</v>
      </c>
      <c r="E19" s="77" t="s">
        <v>1396</v>
      </c>
      <c r="F19" s="42"/>
      <c r="G19" s="78" t="s">
        <v>1445</v>
      </c>
      <c r="H19" s="77" t="s">
        <v>1396</v>
      </c>
      <c r="I19" s="42"/>
      <c r="J19" s="78" t="s">
        <v>1396</v>
      </c>
      <c r="K19" s="77"/>
      <c r="L19" s="42"/>
      <c r="M19" s="78"/>
      <c r="N19" s="77"/>
      <c r="O19" s="42"/>
      <c r="P19" s="78"/>
    </row>
    <row r="20" spans="1:16" s="1" customFormat="1" x14ac:dyDescent="0.2">
      <c r="A20" s="65" t="s">
        <v>1384</v>
      </c>
      <c r="B20" s="77" t="s">
        <v>1396</v>
      </c>
      <c r="C20" s="42"/>
      <c r="D20" s="78" t="s">
        <v>1396</v>
      </c>
      <c r="E20" s="77" t="s">
        <v>1396</v>
      </c>
      <c r="F20" s="42"/>
      <c r="G20" s="78" t="s">
        <v>1396</v>
      </c>
      <c r="H20" s="77" t="s">
        <v>1396</v>
      </c>
      <c r="I20" s="42"/>
      <c r="J20" s="78" t="s">
        <v>1396</v>
      </c>
      <c r="K20" s="77"/>
      <c r="L20" s="42"/>
      <c r="M20" s="78"/>
      <c r="N20" s="77"/>
      <c r="O20" s="42"/>
      <c r="P20" s="78"/>
    </row>
    <row r="21" spans="1:16" s="1" customFormat="1" x14ac:dyDescent="0.2">
      <c r="A21" s="65" t="s">
        <v>1383</v>
      </c>
      <c r="B21" s="77" t="s">
        <v>1396</v>
      </c>
      <c r="C21" s="42"/>
      <c r="D21" s="78" t="s">
        <v>1396</v>
      </c>
      <c r="E21" s="77" t="s">
        <v>1396</v>
      </c>
      <c r="F21" s="42"/>
      <c r="G21" s="78" t="s">
        <v>1396</v>
      </c>
      <c r="H21" s="77" t="s">
        <v>1396</v>
      </c>
      <c r="I21" s="42"/>
      <c r="J21" s="78" t="s">
        <v>1396</v>
      </c>
      <c r="K21" s="77" t="s">
        <v>1396</v>
      </c>
      <c r="L21" s="42"/>
      <c r="M21" s="78" t="s">
        <v>1396</v>
      </c>
      <c r="N21" s="77"/>
      <c r="O21" s="42"/>
      <c r="P21" s="78"/>
    </row>
    <row r="22" spans="1:16" s="1" customFormat="1" x14ac:dyDescent="0.2">
      <c r="A22" s="65" t="s">
        <v>1382</v>
      </c>
      <c r="B22" s="77" t="s">
        <v>1396</v>
      </c>
      <c r="C22" s="42"/>
      <c r="D22" s="78" t="s">
        <v>1396</v>
      </c>
      <c r="E22" s="77" t="s">
        <v>1396</v>
      </c>
      <c r="F22" s="42"/>
      <c r="G22" s="78" t="s">
        <v>1396</v>
      </c>
      <c r="H22" s="77" t="s">
        <v>1396</v>
      </c>
      <c r="I22" s="42"/>
      <c r="J22" s="78" t="s">
        <v>1396</v>
      </c>
      <c r="K22" s="77" t="s">
        <v>1396</v>
      </c>
      <c r="L22" s="42"/>
      <c r="M22" s="78" t="s">
        <v>1396</v>
      </c>
      <c r="N22" s="77"/>
      <c r="O22" s="42"/>
      <c r="P22" s="78"/>
    </row>
    <row r="23" spans="1:16" s="1" customFormat="1" x14ac:dyDescent="0.2">
      <c r="A23" s="65" t="s">
        <v>1381</v>
      </c>
      <c r="B23" s="77" t="s">
        <v>1396</v>
      </c>
      <c r="C23" s="42"/>
      <c r="D23" s="78" t="s">
        <v>1396</v>
      </c>
      <c r="E23" s="77" t="s">
        <v>1396</v>
      </c>
      <c r="F23" s="42"/>
      <c r="G23" s="78" t="s">
        <v>1396</v>
      </c>
      <c r="H23" s="77" t="s">
        <v>1396</v>
      </c>
      <c r="I23" s="42"/>
      <c r="J23" s="78" t="s">
        <v>1396</v>
      </c>
      <c r="K23" s="77" t="s">
        <v>1396</v>
      </c>
      <c r="L23" s="42"/>
      <c r="M23" s="78" t="s">
        <v>1396</v>
      </c>
      <c r="N23" s="77" t="s">
        <v>1396</v>
      </c>
      <c r="O23" s="42"/>
      <c r="P23" s="78" t="s">
        <v>1396</v>
      </c>
    </row>
    <row r="24" spans="1:16" s="1" customFormat="1" x14ac:dyDescent="0.2">
      <c r="A24" s="65" t="s">
        <v>1380</v>
      </c>
      <c r="B24" s="77" t="s">
        <v>1396</v>
      </c>
      <c r="C24" s="42"/>
      <c r="D24" s="78" t="s">
        <v>1396</v>
      </c>
      <c r="E24" s="77" t="s">
        <v>1396</v>
      </c>
      <c r="F24" s="42"/>
      <c r="G24" s="78" t="s">
        <v>1396</v>
      </c>
      <c r="H24" s="200" t="s">
        <v>1396</v>
      </c>
      <c r="I24" s="201" t="s">
        <v>2689</v>
      </c>
      <c r="J24" s="202" t="s">
        <v>1396</v>
      </c>
      <c r="K24" s="80"/>
      <c r="L24" s="42"/>
      <c r="M24" s="79"/>
      <c r="N24" s="77"/>
      <c r="O24" s="42"/>
      <c r="P24" s="78"/>
    </row>
    <row r="25" spans="1:16" s="1" customFormat="1" x14ac:dyDescent="0.2">
      <c r="A25" s="65" t="s">
        <v>1379</v>
      </c>
      <c r="B25" s="77" t="s">
        <v>1396</v>
      </c>
      <c r="C25" s="42"/>
      <c r="D25" s="78" t="s">
        <v>1396</v>
      </c>
      <c r="E25" s="77" t="s">
        <v>1396</v>
      </c>
      <c r="F25" s="42"/>
      <c r="G25" s="78" t="s">
        <v>1445</v>
      </c>
      <c r="H25" s="77" t="s">
        <v>1396</v>
      </c>
      <c r="I25" s="42"/>
      <c r="J25" s="78" t="s">
        <v>1396</v>
      </c>
      <c r="K25" s="80"/>
      <c r="L25" s="42"/>
      <c r="M25" s="79"/>
      <c r="N25" s="77"/>
      <c r="O25" s="42"/>
      <c r="P25" s="78"/>
    </row>
    <row r="26" spans="1:16" s="1" customFormat="1" x14ac:dyDescent="0.2">
      <c r="A26" s="65" t="s">
        <v>1371</v>
      </c>
      <c r="B26" s="77" t="s">
        <v>1396</v>
      </c>
      <c r="C26" s="42"/>
      <c r="D26" s="78" t="s">
        <v>1396</v>
      </c>
      <c r="E26" s="77" t="s">
        <v>1396</v>
      </c>
      <c r="F26" s="42"/>
      <c r="G26" s="78" t="s">
        <v>1444</v>
      </c>
      <c r="H26" s="77" t="s">
        <v>1396</v>
      </c>
      <c r="I26" s="42"/>
      <c r="J26" s="78" t="s">
        <v>1396</v>
      </c>
      <c r="K26" s="77" t="s">
        <v>1396</v>
      </c>
      <c r="L26" s="42"/>
      <c r="M26" s="78" t="s">
        <v>1396</v>
      </c>
      <c r="N26" s="77"/>
      <c r="O26" s="42"/>
      <c r="P26" s="78"/>
    </row>
    <row r="27" spans="1:16" s="1" customFormat="1" x14ac:dyDescent="0.2">
      <c r="A27" s="65" t="s">
        <v>1378</v>
      </c>
      <c r="B27" s="77" t="s">
        <v>1396</v>
      </c>
      <c r="C27" s="42"/>
      <c r="D27" s="78" t="s">
        <v>1396</v>
      </c>
      <c r="E27" s="77" t="s">
        <v>1396</v>
      </c>
      <c r="F27" s="42"/>
      <c r="G27" s="78" t="s">
        <v>1396</v>
      </c>
      <c r="H27" s="77" t="s">
        <v>1396</v>
      </c>
      <c r="I27" s="42"/>
      <c r="J27" s="78" t="s">
        <v>1396</v>
      </c>
      <c r="K27" s="77" t="s">
        <v>1396</v>
      </c>
      <c r="L27" s="42"/>
      <c r="M27" s="78" t="s">
        <v>1396</v>
      </c>
      <c r="N27" s="77"/>
      <c r="O27" s="42"/>
      <c r="P27" s="78"/>
    </row>
    <row r="28" spans="1:16" s="1" customFormat="1" x14ac:dyDescent="0.2">
      <c r="A28" s="65" t="s">
        <v>1377</v>
      </c>
      <c r="B28" s="77" t="s">
        <v>1396</v>
      </c>
      <c r="C28" s="42"/>
      <c r="D28" s="78" t="s">
        <v>1396</v>
      </c>
      <c r="E28" s="77" t="s">
        <v>1396</v>
      </c>
      <c r="F28" s="42"/>
      <c r="G28" s="78" t="s">
        <v>1443</v>
      </c>
      <c r="H28" s="77" t="s">
        <v>1396</v>
      </c>
      <c r="I28" s="42"/>
      <c r="J28" s="78" t="s">
        <v>1396</v>
      </c>
      <c r="K28" s="77" t="s">
        <v>1396</v>
      </c>
      <c r="L28" s="42"/>
      <c r="M28" s="78" t="s">
        <v>1396</v>
      </c>
      <c r="N28" s="77"/>
      <c r="O28" s="42"/>
      <c r="P28" s="78"/>
    </row>
    <row r="29" spans="1:16" s="1" customFormat="1" x14ac:dyDescent="0.2">
      <c r="A29" s="65" t="s">
        <v>1376</v>
      </c>
      <c r="B29" s="77" t="s">
        <v>1396</v>
      </c>
      <c r="C29" s="42"/>
      <c r="D29" s="78" t="s">
        <v>1396</v>
      </c>
      <c r="E29" s="77" t="s">
        <v>1396</v>
      </c>
      <c r="F29" s="42"/>
      <c r="G29" s="78" t="s">
        <v>1396</v>
      </c>
      <c r="H29" s="77" t="s">
        <v>1396</v>
      </c>
      <c r="I29" s="42"/>
      <c r="J29" s="78" t="s">
        <v>1396</v>
      </c>
      <c r="K29" s="77" t="s">
        <v>1396</v>
      </c>
      <c r="L29" s="42"/>
      <c r="M29" s="78" t="s">
        <v>1396</v>
      </c>
      <c r="N29" s="77"/>
      <c r="O29" s="42"/>
      <c r="P29" s="78"/>
    </row>
    <row r="30" spans="1:16" s="1" customFormat="1" x14ac:dyDescent="0.2">
      <c r="A30" s="65" t="s">
        <v>1375</v>
      </c>
      <c r="B30" s="77" t="s">
        <v>1396</v>
      </c>
      <c r="C30" s="42"/>
      <c r="D30" s="78" t="s">
        <v>1396</v>
      </c>
      <c r="E30" s="77" t="s">
        <v>1396</v>
      </c>
      <c r="F30" s="42"/>
      <c r="G30" s="78" t="s">
        <v>1396</v>
      </c>
      <c r="H30" s="77" t="s">
        <v>1396</v>
      </c>
      <c r="I30" s="42"/>
      <c r="J30" s="78" t="s">
        <v>1396</v>
      </c>
      <c r="K30" s="77" t="s">
        <v>1396</v>
      </c>
      <c r="L30" s="42"/>
      <c r="M30" s="78" t="s">
        <v>1396</v>
      </c>
      <c r="N30" s="77"/>
      <c r="O30" s="42"/>
      <c r="P30" s="78"/>
    </row>
    <row r="31" spans="1:16" s="1" customFormat="1" x14ac:dyDescent="0.2">
      <c r="A31" s="65" t="s">
        <v>1374</v>
      </c>
      <c r="B31" s="77" t="s">
        <v>1396</v>
      </c>
      <c r="C31" s="42"/>
      <c r="D31" s="78" t="s">
        <v>1396</v>
      </c>
      <c r="E31" s="77" t="s">
        <v>1396</v>
      </c>
      <c r="F31" s="42"/>
      <c r="G31" s="78" t="s">
        <v>1396</v>
      </c>
      <c r="H31" s="77" t="s">
        <v>1396</v>
      </c>
      <c r="I31" s="42"/>
      <c r="J31" s="78" t="s">
        <v>1396</v>
      </c>
      <c r="K31" s="77" t="s">
        <v>1396</v>
      </c>
      <c r="L31" s="42"/>
      <c r="M31" s="78" t="s">
        <v>1396</v>
      </c>
      <c r="N31" s="77"/>
      <c r="O31" s="42"/>
      <c r="P31" s="78"/>
    </row>
    <row r="32" spans="1:16" s="1" customFormat="1" x14ac:dyDescent="0.2">
      <c r="A32" s="65" t="s">
        <v>1373</v>
      </c>
      <c r="B32" s="77" t="s">
        <v>1396</v>
      </c>
      <c r="C32" s="42"/>
      <c r="D32" s="78" t="s">
        <v>1396</v>
      </c>
      <c r="E32" s="77" t="s">
        <v>1396</v>
      </c>
      <c r="F32" s="42"/>
      <c r="G32" s="78" t="s">
        <v>1396</v>
      </c>
      <c r="H32" s="77" t="s">
        <v>1396</v>
      </c>
      <c r="I32" s="42"/>
      <c r="J32" s="78" t="s">
        <v>1396</v>
      </c>
      <c r="K32" s="77" t="s">
        <v>1396</v>
      </c>
      <c r="L32" s="42"/>
      <c r="M32" s="78" t="s">
        <v>1396</v>
      </c>
      <c r="N32" s="77"/>
      <c r="O32" s="42"/>
      <c r="P32" s="78"/>
    </row>
    <row r="33" spans="1:16" s="1" customFormat="1" x14ac:dyDescent="0.2">
      <c r="A33" s="65" t="s">
        <v>1370</v>
      </c>
      <c r="B33" s="77" t="s">
        <v>1396</v>
      </c>
      <c r="C33" s="42"/>
      <c r="D33" s="78" t="s">
        <v>1396</v>
      </c>
      <c r="E33" s="77" t="s">
        <v>1396</v>
      </c>
      <c r="F33" s="42"/>
      <c r="G33" s="78" t="s">
        <v>1446</v>
      </c>
      <c r="H33" s="77" t="s">
        <v>1396</v>
      </c>
      <c r="I33" s="42"/>
      <c r="J33" s="78" t="s">
        <v>1396</v>
      </c>
      <c r="K33" s="77" t="s">
        <v>1396</v>
      </c>
      <c r="L33" s="42"/>
      <c r="M33" s="78" t="s">
        <v>1396</v>
      </c>
      <c r="N33" s="77"/>
      <c r="O33" s="42"/>
      <c r="P33" s="78"/>
    </row>
    <row r="34" spans="1:16" s="1" customFormat="1" x14ac:dyDescent="0.2">
      <c r="A34" s="65" t="s">
        <v>1369</v>
      </c>
      <c r="B34" s="77" t="s">
        <v>1396</v>
      </c>
      <c r="C34" s="42"/>
      <c r="D34" s="78" t="s">
        <v>1396</v>
      </c>
      <c r="E34" s="77" t="s">
        <v>1396</v>
      </c>
      <c r="F34" s="42"/>
      <c r="G34" s="78" t="s">
        <v>1396</v>
      </c>
      <c r="H34" s="77" t="s">
        <v>1396</v>
      </c>
      <c r="I34" s="42"/>
      <c r="J34" s="78" t="s">
        <v>1396</v>
      </c>
      <c r="K34" s="77" t="s">
        <v>1396</v>
      </c>
      <c r="L34" s="42"/>
      <c r="M34" s="78" t="s">
        <v>1396</v>
      </c>
      <c r="N34" s="77"/>
      <c r="O34" s="42"/>
      <c r="P34" s="78"/>
    </row>
    <row r="35" spans="1:16" s="1" customFormat="1" x14ac:dyDescent="0.2">
      <c r="A35" s="65" t="s">
        <v>1368</v>
      </c>
      <c r="B35" s="77" t="s">
        <v>1396</v>
      </c>
      <c r="C35" s="42"/>
      <c r="D35" s="78" t="s">
        <v>1396</v>
      </c>
      <c r="E35" s="77" t="s">
        <v>1396</v>
      </c>
      <c r="F35" s="42"/>
      <c r="G35" s="78" t="s">
        <v>1396</v>
      </c>
      <c r="H35" s="77" t="s">
        <v>1396</v>
      </c>
      <c r="I35" s="42"/>
      <c r="J35" s="78" t="s">
        <v>1396</v>
      </c>
      <c r="K35" s="77" t="s">
        <v>1396</v>
      </c>
      <c r="L35" s="42"/>
      <c r="M35" s="78" t="s">
        <v>1396</v>
      </c>
      <c r="N35" s="77"/>
      <c r="O35" s="42"/>
      <c r="P35" s="78"/>
    </row>
    <row r="36" spans="1:16" s="1" customFormat="1" x14ac:dyDescent="0.2">
      <c r="A36" s="65" t="s">
        <v>1367</v>
      </c>
      <c r="B36" s="77" t="s">
        <v>1396</v>
      </c>
      <c r="C36" s="42"/>
      <c r="D36" s="78" t="s">
        <v>1396</v>
      </c>
      <c r="E36" s="77" t="s">
        <v>1396</v>
      </c>
      <c r="F36" s="42"/>
      <c r="G36" s="78" t="s">
        <v>1396</v>
      </c>
      <c r="H36" s="77" t="s">
        <v>1396</v>
      </c>
      <c r="I36" s="42"/>
      <c r="J36" s="78" t="s">
        <v>1396</v>
      </c>
      <c r="K36" s="77" t="s">
        <v>1396</v>
      </c>
      <c r="L36" s="42"/>
      <c r="M36" s="78" t="s">
        <v>1396</v>
      </c>
      <c r="N36" s="77" t="s">
        <v>1396</v>
      </c>
      <c r="O36" s="42"/>
      <c r="P36" s="78" t="s">
        <v>1396</v>
      </c>
    </row>
    <row r="37" spans="1:16" s="1" customFormat="1" x14ac:dyDescent="0.2">
      <c r="A37" s="65" t="s">
        <v>1366</v>
      </c>
      <c r="B37" s="200" t="s">
        <v>1396</v>
      </c>
      <c r="C37" s="201" t="s">
        <v>2724</v>
      </c>
      <c r="D37" s="202" t="s">
        <v>1396</v>
      </c>
      <c r="E37" s="77" t="s">
        <v>1396</v>
      </c>
      <c r="G37" s="78" t="s">
        <v>1396</v>
      </c>
      <c r="H37" s="77" t="s">
        <v>1396</v>
      </c>
      <c r="I37" s="42"/>
      <c r="J37" s="78" t="s">
        <v>1396</v>
      </c>
      <c r="K37" s="77" t="s">
        <v>1396</v>
      </c>
      <c r="L37" s="42"/>
      <c r="M37" s="78" t="s">
        <v>1396</v>
      </c>
      <c r="N37" s="77"/>
      <c r="O37" s="42"/>
      <c r="P37" s="78"/>
    </row>
    <row r="38" spans="1:16" s="1" customFormat="1" x14ac:dyDescent="0.2">
      <c r="A38" s="65" t="s">
        <v>1365</v>
      </c>
      <c r="B38" s="77" t="s">
        <v>1396</v>
      </c>
      <c r="C38" s="42"/>
      <c r="D38" s="78" t="s">
        <v>1396</v>
      </c>
      <c r="E38" s="77" t="s">
        <v>1396</v>
      </c>
      <c r="F38" s="42"/>
      <c r="G38" s="78" t="s">
        <v>1396</v>
      </c>
      <c r="H38" s="77" t="s">
        <v>1396</v>
      </c>
      <c r="I38" s="42"/>
      <c r="J38" s="78" t="s">
        <v>1396</v>
      </c>
      <c r="K38" s="77" t="s">
        <v>1396</v>
      </c>
      <c r="L38" s="42"/>
      <c r="M38" s="78" t="s">
        <v>1396</v>
      </c>
      <c r="N38" s="77"/>
      <c r="O38" s="42"/>
      <c r="P38" s="78"/>
    </row>
    <row r="39" spans="1:16" s="1" customFormat="1" x14ac:dyDescent="0.2">
      <c r="A39" s="65" t="s">
        <v>1364</v>
      </c>
      <c r="B39" s="200" t="s">
        <v>1396</v>
      </c>
      <c r="C39" s="201" t="s">
        <v>2801</v>
      </c>
      <c r="D39" s="202" t="s">
        <v>1396</v>
      </c>
      <c r="E39" s="77" t="s">
        <v>1396</v>
      </c>
      <c r="F39" s="42"/>
      <c r="G39" s="78" t="s">
        <v>1396</v>
      </c>
      <c r="H39" s="77" t="s">
        <v>1396</v>
      </c>
      <c r="I39" s="42"/>
      <c r="J39" s="78" t="s">
        <v>1396</v>
      </c>
      <c r="K39" s="80"/>
      <c r="L39" s="42"/>
      <c r="M39" s="79"/>
      <c r="N39" s="77"/>
      <c r="O39" s="42"/>
      <c r="P39" s="78"/>
    </row>
    <row r="40" spans="1:16" s="1" customFormat="1" x14ac:dyDescent="0.2">
      <c r="A40" s="65" t="s">
        <v>1363</v>
      </c>
      <c r="B40" s="77" t="s">
        <v>1396</v>
      </c>
      <c r="C40" s="42"/>
      <c r="D40" s="78" t="s">
        <v>1396</v>
      </c>
      <c r="E40" s="77" t="s">
        <v>1396</v>
      </c>
      <c r="F40" s="42"/>
      <c r="G40" s="78" t="s">
        <v>1396</v>
      </c>
      <c r="H40" s="200" t="s">
        <v>1396</v>
      </c>
      <c r="I40" s="201" t="s">
        <v>2816</v>
      </c>
      <c r="J40" s="202" t="s">
        <v>1396</v>
      </c>
      <c r="K40" s="77" t="s">
        <v>1396</v>
      </c>
      <c r="L40" s="42"/>
      <c r="M40" s="78" t="s">
        <v>1396</v>
      </c>
      <c r="N40" s="77"/>
      <c r="O40" s="42"/>
      <c r="P40" s="78"/>
    </row>
    <row r="41" spans="1:16" s="1" customFormat="1" x14ac:dyDescent="0.2">
      <c r="A41" s="65" t="s">
        <v>1362</v>
      </c>
      <c r="B41" s="77" t="s">
        <v>1396</v>
      </c>
      <c r="C41" s="42"/>
      <c r="D41" s="78" t="s">
        <v>1396</v>
      </c>
      <c r="E41" s="77" t="s">
        <v>1396</v>
      </c>
      <c r="F41" s="42"/>
      <c r="G41" s="78" t="s">
        <v>1396</v>
      </c>
      <c r="H41" s="77" t="s">
        <v>1396</v>
      </c>
      <c r="I41" s="42"/>
      <c r="J41" s="78" t="s">
        <v>1396</v>
      </c>
      <c r="K41" s="77" t="s">
        <v>1396</v>
      </c>
      <c r="L41" s="42"/>
      <c r="M41" s="78" t="s">
        <v>1396</v>
      </c>
      <c r="N41" s="77"/>
      <c r="O41" s="42"/>
      <c r="P41" s="78"/>
    </row>
    <row r="42" spans="1:16" s="1" customFormat="1" x14ac:dyDescent="0.2">
      <c r="A42" s="65" t="s">
        <v>1361</v>
      </c>
      <c r="B42" s="200" t="s">
        <v>1396</v>
      </c>
      <c r="C42" s="201" t="s">
        <v>2801</v>
      </c>
      <c r="D42" s="202" t="s">
        <v>1396</v>
      </c>
      <c r="E42" s="77" t="s">
        <v>1396</v>
      </c>
      <c r="F42" s="42"/>
      <c r="G42" s="78" t="s">
        <v>1396</v>
      </c>
      <c r="H42" s="77" t="s">
        <v>1396</v>
      </c>
      <c r="I42" s="42"/>
      <c r="J42" s="78" t="s">
        <v>1396</v>
      </c>
      <c r="K42" s="77" t="s">
        <v>1396</v>
      </c>
      <c r="L42" s="42"/>
      <c r="M42" s="78" t="s">
        <v>1396</v>
      </c>
      <c r="N42" s="77"/>
      <c r="O42" s="42"/>
      <c r="P42" s="78"/>
    </row>
    <row r="43" spans="1:16" s="1" customFormat="1" ht="13.5" thickBot="1" x14ac:dyDescent="0.25">
      <c r="A43" s="65" t="s">
        <v>1360</v>
      </c>
      <c r="B43" s="80"/>
      <c r="C43" s="42"/>
      <c r="D43" s="79" t="s">
        <v>1397</v>
      </c>
      <c r="E43" s="77" t="s">
        <v>1396</v>
      </c>
      <c r="F43" s="42"/>
      <c r="G43" s="78" t="s">
        <v>1396</v>
      </c>
      <c r="H43" s="77" t="s">
        <v>1396</v>
      </c>
      <c r="I43" s="42"/>
      <c r="J43" s="78" t="s">
        <v>1396</v>
      </c>
      <c r="K43" s="77" t="s">
        <v>1396</v>
      </c>
      <c r="L43" s="42"/>
      <c r="M43" s="78" t="s">
        <v>1396</v>
      </c>
      <c r="N43" s="77"/>
      <c r="O43" s="42"/>
      <c r="P43" s="82"/>
    </row>
    <row r="44" spans="1:16" s="1" customFormat="1" ht="13.5" thickBot="1" x14ac:dyDescent="0.25">
      <c r="A44" s="65" t="s">
        <v>1359</v>
      </c>
      <c r="B44" s="77" t="s">
        <v>1396</v>
      </c>
      <c r="C44" s="42"/>
      <c r="D44" s="78" t="s">
        <v>1396</v>
      </c>
      <c r="E44" s="77" t="s">
        <v>1396</v>
      </c>
      <c r="F44" s="201" t="s">
        <v>2727</v>
      </c>
      <c r="G44" s="78" t="s">
        <v>1396</v>
      </c>
      <c r="H44" s="77"/>
      <c r="I44" s="42"/>
      <c r="J44" s="78" t="s">
        <v>1397</v>
      </c>
      <c r="K44" s="77"/>
      <c r="L44" s="42"/>
      <c r="M44" s="78"/>
      <c r="N44" s="77"/>
      <c r="O44" s="42"/>
      <c r="P44" s="64" t="s">
        <v>1790</v>
      </c>
    </row>
    <row r="45" spans="1:16" s="1" customFormat="1" x14ac:dyDescent="0.2">
      <c r="A45" s="65" t="s">
        <v>1358</v>
      </c>
      <c r="B45" s="80"/>
      <c r="C45" s="42"/>
      <c r="D45" s="79" t="s">
        <v>1399</v>
      </c>
      <c r="E45" s="80"/>
      <c r="F45" s="42"/>
      <c r="G45" s="79"/>
      <c r="H45" s="200"/>
      <c r="I45" s="202" t="s">
        <v>2815</v>
      </c>
      <c r="J45" s="202" t="s">
        <v>1397</v>
      </c>
      <c r="K45" s="77"/>
      <c r="L45" s="42"/>
      <c r="M45" s="78"/>
      <c r="N45" s="77"/>
      <c r="O45" s="199"/>
      <c r="P45" s="82" t="s">
        <v>1789</v>
      </c>
    </row>
    <row r="46" spans="1:16" s="1" customFormat="1" ht="13.5" thickBot="1" x14ac:dyDescent="0.25">
      <c r="A46" s="71" t="s">
        <v>1357</v>
      </c>
      <c r="B46" s="81" t="s">
        <v>1396</v>
      </c>
      <c r="C46" s="30"/>
      <c r="D46" s="82" t="s">
        <v>1396</v>
      </c>
      <c r="E46" s="81"/>
      <c r="F46" s="30"/>
      <c r="G46" s="82" t="s">
        <v>1396</v>
      </c>
      <c r="H46" s="81"/>
      <c r="I46" s="30"/>
      <c r="J46" s="82"/>
      <c r="K46" s="81" t="s">
        <v>1396</v>
      </c>
      <c r="L46" s="30"/>
      <c r="M46" s="82"/>
      <c r="N46" s="81" t="s">
        <v>1396</v>
      </c>
      <c r="O46" s="30"/>
      <c r="P46" s="82" t="s">
        <v>1789</v>
      </c>
    </row>
    <row r="47" spans="1:16" x14ac:dyDescent="0.2">
      <c r="A47" s="128" t="s">
        <v>81</v>
      </c>
      <c r="B47" s="129" t="s">
        <v>1396</v>
      </c>
      <c r="C47" s="119" t="s">
        <v>1396</v>
      </c>
      <c r="D47" s="129" t="s">
        <v>1396</v>
      </c>
      <c r="E47" s="129"/>
      <c r="F47" s="119" t="s">
        <v>1396</v>
      </c>
      <c r="G47" s="129" t="s">
        <v>1396</v>
      </c>
      <c r="H47" s="129"/>
      <c r="I47" s="119" t="s">
        <v>1396</v>
      </c>
      <c r="J47" s="129"/>
      <c r="K47" s="203"/>
      <c r="L47" s="203" t="s">
        <v>1396</v>
      </c>
      <c r="M47" s="203"/>
      <c r="N47" s="129"/>
      <c r="O47" s="119" t="s">
        <v>1396</v>
      </c>
      <c r="P47" s="120" t="s">
        <v>1789</v>
      </c>
    </row>
    <row r="48" spans="1:16" x14ac:dyDescent="0.2">
      <c r="A48" s="77" t="s">
        <v>1341</v>
      </c>
      <c r="B48" s="42" t="s">
        <v>1396</v>
      </c>
      <c r="C48" s="49" t="s">
        <v>1396</v>
      </c>
      <c r="D48" s="115" t="s">
        <v>1396</v>
      </c>
      <c r="E48" s="42"/>
      <c r="F48" s="49" t="s">
        <v>1396</v>
      </c>
      <c r="G48" s="42" t="s">
        <v>1396</v>
      </c>
      <c r="H48" s="42"/>
      <c r="I48" s="49" t="s">
        <v>1396</v>
      </c>
      <c r="J48" s="42"/>
      <c r="K48" s="42"/>
      <c r="L48" s="49" t="s">
        <v>1396</v>
      </c>
      <c r="M48" s="42"/>
      <c r="N48" s="42"/>
      <c r="O48" s="49" t="s">
        <v>1396</v>
      </c>
      <c r="P48" s="78" t="s">
        <v>1396</v>
      </c>
    </row>
    <row r="49" spans="1:22" x14ac:dyDescent="0.2">
      <c r="A49" s="77" t="s">
        <v>1342</v>
      </c>
      <c r="B49" s="63" t="s">
        <v>1397</v>
      </c>
      <c r="C49" s="63" t="s">
        <v>1838</v>
      </c>
      <c r="D49" s="63" t="s">
        <v>1915</v>
      </c>
      <c r="E49" s="42"/>
      <c r="F49" s="49" t="s">
        <v>1396</v>
      </c>
      <c r="G49" s="42" t="s">
        <v>1396</v>
      </c>
      <c r="H49" s="42"/>
      <c r="I49" s="49" t="s">
        <v>1396</v>
      </c>
      <c r="J49" s="42"/>
      <c r="K49" s="42" t="s">
        <v>1396</v>
      </c>
      <c r="L49" s="49" t="s">
        <v>1396</v>
      </c>
      <c r="M49" s="42" t="s">
        <v>1396</v>
      </c>
      <c r="N49" s="42"/>
      <c r="O49" s="49" t="s">
        <v>1396</v>
      </c>
      <c r="P49" s="78" t="s">
        <v>1396</v>
      </c>
    </row>
    <row r="50" spans="1:22" x14ac:dyDescent="0.2">
      <c r="A50" s="77" t="s">
        <v>1343</v>
      </c>
      <c r="B50" s="42"/>
      <c r="C50" s="49" t="s">
        <v>1396</v>
      </c>
      <c r="D50" s="42" t="s">
        <v>1396</v>
      </c>
      <c r="E50" s="42"/>
      <c r="F50" s="49" t="s">
        <v>1396</v>
      </c>
      <c r="G50" s="42" t="s">
        <v>1396</v>
      </c>
      <c r="H50" s="42"/>
      <c r="I50" s="63" t="s">
        <v>1836</v>
      </c>
      <c r="J50" s="42" t="s">
        <v>2436</v>
      </c>
      <c r="K50" s="42"/>
      <c r="L50" s="49" t="s">
        <v>1396</v>
      </c>
      <c r="M50" s="42" t="s">
        <v>1396</v>
      </c>
      <c r="N50" s="42"/>
      <c r="O50" s="49" t="s">
        <v>1396</v>
      </c>
      <c r="P50" s="78" t="s">
        <v>1396</v>
      </c>
    </row>
    <row r="51" spans="1:22" x14ac:dyDescent="0.2">
      <c r="A51" s="77" t="s">
        <v>1356</v>
      </c>
      <c r="B51" s="42"/>
      <c r="C51" s="49" t="s">
        <v>1396</v>
      </c>
      <c r="D51" s="42" t="s">
        <v>1396</v>
      </c>
      <c r="E51" s="42"/>
      <c r="F51" s="49" t="s">
        <v>1396</v>
      </c>
      <c r="G51" s="42" t="s">
        <v>1396</v>
      </c>
      <c r="H51" s="42"/>
      <c r="I51" s="49" t="s">
        <v>1396</v>
      </c>
      <c r="J51" s="42"/>
      <c r="K51" s="42"/>
      <c r="L51" s="49" t="s">
        <v>1396</v>
      </c>
      <c r="M51" s="42" t="s">
        <v>1396</v>
      </c>
      <c r="N51" s="42" t="s">
        <v>1396</v>
      </c>
      <c r="O51" s="49" t="s">
        <v>1396</v>
      </c>
      <c r="P51" s="78" t="s">
        <v>1845</v>
      </c>
      <c r="V51" s="93"/>
    </row>
    <row r="52" spans="1:22" x14ac:dyDescent="0.2">
      <c r="A52" s="77" t="s">
        <v>1344</v>
      </c>
      <c r="B52" s="42"/>
      <c r="C52" s="49" t="s">
        <v>1396</v>
      </c>
      <c r="D52" s="42" t="s">
        <v>1396</v>
      </c>
      <c r="E52" s="42"/>
      <c r="F52" s="49" t="s">
        <v>1396</v>
      </c>
      <c r="G52" s="42" t="s">
        <v>1396</v>
      </c>
      <c r="H52" s="42"/>
      <c r="I52" s="49" t="s">
        <v>1396</v>
      </c>
      <c r="J52" s="42"/>
      <c r="K52" s="42"/>
      <c r="L52" s="49" t="s">
        <v>1396</v>
      </c>
      <c r="M52" s="42" t="s">
        <v>1396</v>
      </c>
      <c r="N52" s="42"/>
      <c r="O52" s="42"/>
      <c r="P52" s="78"/>
    </row>
    <row r="53" spans="1:22" x14ac:dyDescent="0.2">
      <c r="A53" s="77" t="s">
        <v>1345</v>
      </c>
      <c r="B53" s="42"/>
      <c r="C53" s="49" t="s">
        <v>1396</v>
      </c>
      <c r="D53" s="42" t="s">
        <v>1396</v>
      </c>
      <c r="E53" s="42"/>
      <c r="F53" s="49" t="s">
        <v>1396</v>
      </c>
      <c r="G53" s="42" t="s">
        <v>1396</v>
      </c>
      <c r="H53" s="42"/>
      <c r="I53" s="49" t="s">
        <v>1396</v>
      </c>
      <c r="J53" s="42"/>
      <c r="K53" s="42"/>
      <c r="L53" s="49" t="s">
        <v>1396</v>
      </c>
      <c r="M53" s="42" t="s">
        <v>1396</v>
      </c>
      <c r="N53" s="42"/>
      <c r="O53" s="42"/>
      <c r="P53" s="78"/>
    </row>
    <row r="54" spans="1:22" x14ac:dyDescent="0.2">
      <c r="A54" s="77" t="s">
        <v>1346</v>
      </c>
      <c r="B54" s="42"/>
      <c r="C54" s="49" t="s">
        <v>1396</v>
      </c>
      <c r="D54" s="42" t="s">
        <v>1396</v>
      </c>
      <c r="E54" s="42"/>
      <c r="F54" s="49" t="s">
        <v>1396</v>
      </c>
      <c r="G54" s="42" t="s">
        <v>1396</v>
      </c>
      <c r="H54" s="42"/>
      <c r="I54" s="49" t="s">
        <v>1396</v>
      </c>
      <c r="J54" s="42"/>
      <c r="K54" s="201"/>
      <c r="L54" s="201" t="s">
        <v>1396</v>
      </c>
      <c r="M54" s="201" t="s">
        <v>1396</v>
      </c>
      <c r="N54" s="42"/>
      <c r="O54" s="42"/>
      <c r="P54" s="78"/>
      <c r="Q54" s="284" t="s">
        <v>2525</v>
      </c>
    </row>
    <row r="55" spans="1:22" x14ac:dyDescent="0.2">
      <c r="A55" s="77" t="s">
        <v>1347</v>
      </c>
      <c r="B55" s="42"/>
      <c r="C55" s="49" t="s">
        <v>1396</v>
      </c>
      <c r="D55" s="42" t="s">
        <v>1396</v>
      </c>
      <c r="E55" s="42"/>
      <c r="F55" s="49" t="s">
        <v>1396</v>
      </c>
      <c r="G55" s="42" t="s">
        <v>1396</v>
      </c>
      <c r="H55" s="42"/>
      <c r="I55" s="49" t="s">
        <v>1396</v>
      </c>
      <c r="J55" s="42" t="s">
        <v>1837</v>
      </c>
      <c r="K55" s="42"/>
      <c r="L55" s="49" t="s">
        <v>1396</v>
      </c>
      <c r="M55" s="42" t="s">
        <v>1396</v>
      </c>
      <c r="N55" s="42"/>
      <c r="O55" s="42"/>
      <c r="P55" s="78"/>
    </row>
    <row r="56" spans="1:22" x14ac:dyDescent="0.2">
      <c r="A56" s="77" t="s">
        <v>1348</v>
      </c>
      <c r="B56" s="42"/>
      <c r="C56" s="42" t="s">
        <v>1396</v>
      </c>
      <c r="D56" s="42" t="s">
        <v>1396</v>
      </c>
      <c r="E56" s="42"/>
      <c r="F56" s="42" t="s">
        <v>1396</v>
      </c>
      <c r="G56" s="42" t="s">
        <v>1396</v>
      </c>
      <c r="H56" s="42"/>
      <c r="I56" s="42" t="s">
        <v>1396</v>
      </c>
      <c r="J56" s="42"/>
      <c r="K56" s="42"/>
      <c r="L56" s="42" t="s">
        <v>1396</v>
      </c>
      <c r="M56" s="42" t="s">
        <v>1396</v>
      </c>
      <c r="N56" s="42"/>
      <c r="O56" s="42"/>
      <c r="P56" s="78"/>
    </row>
    <row r="57" spans="1:22" x14ac:dyDescent="0.2">
      <c r="A57" s="77" t="s">
        <v>1349</v>
      </c>
      <c r="B57" s="42"/>
      <c r="C57" s="42" t="s">
        <v>1396</v>
      </c>
      <c r="D57" s="42" t="s">
        <v>1396</v>
      </c>
      <c r="E57" s="42"/>
      <c r="F57" s="42" t="s">
        <v>1396</v>
      </c>
      <c r="G57" s="42" t="s">
        <v>1396</v>
      </c>
      <c r="I57" s="42" t="s">
        <v>1396</v>
      </c>
      <c r="K57" s="42"/>
      <c r="L57" s="42" t="s">
        <v>1396</v>
      </c>
      <c r="M57" s="42" t="s">
        <v>1396</v>
      </c>
      <c r="N57" s="42"/>
      <c r="O57" s="42"/>
      <c r="P57" s="78"/>
    </row>
    <row r="58" spans="1:22" x14ac:dyDescent="0.2">
      <c r="A58" s="77" t="s">
        <v>1350</v>
      </c>
      <c r="B58" s="42"/>
      <c r="C58" s="42" t="s">
        <v>1396</v>
      </c>
      <c r="D58" s="42" t="s">
        <v>1396</v>
      </c>
      <c r="E58" s="201"/>
      <c r="F58" s="201" t="s">
        <v>1396</v>
      </c>
      <c r="G58" s="201" t="s">
        <v>2727</v>
      </c>
      <c r="H58" s="201"/>
      <c r="I58" s="201" t="s">
        <v>1396</v>
      </c>
      <c r="J58" s="201" t="s">
        <v>1837</v>
      </c>
      <c r="K58" s="42"/>
      <c r="L58" s="42" t="s">
        <v>1396</v>
      </c>
      <c r="M58" s="42" t="s">
        <v>1396</v>
      </c>
      <c r="N58" s="42"/>
      <c r="O58" s="42"/>
      <c r="P58" s="78"/>
    </row>
    <row r="59" spans="1:22" x14ac:dyDescent="0.2">
      <c r="A59" s="77" t="s">
        <v>1351</v>
      </c>
      <c r="B59" s="42"/>
      <c r="C59" s="42" t="s">
        <v>1396</v>
      </c>
      <c r="D59" s="42" t="s">
        <v>1396</v>
      </c>
      <c r="E59" s="42"/>
      <c r="F59" s="42" t="s">
        <v>1396</v>
      </c>
      <c r="G59" s="42" t="s">
        <v>1396</v>
      </c>
      <c r="H59" s="201"/>
      <c r="I59" s="201" t="s">
        <v>1396</v>
      </c>
      <c r="J59" s="201" t="s">
        <v>2701</v>
      </c>
      <c r="K59" s="42"/>
      <c r="L59" s="42" t="s">
        <v>1396</v>
      </c>
      <c r="M59" s="42" t="s">
        <v>1396</v>
      </c>
      <c r="N59" s="42"/>
      <c r="O59" s="42"/>
      <c r="P59" s="78"/>
    </row>
    <row r="60" spans="1:22" x14ac:dyDescent="0.2">
      <c r="A60" s="77" t="s">
        <v>1352</v>
      </c>
      <c r="B60" s="42"/>
      <c r="C60" s="42" t="s">
        <v>1396</v>
      </c>
      <c r="D60" s="42" t="s">
        <v>1396</v>
      </c>
      <c r="E60" s="42"/>
      <c r="F60" s="42" t="s">
        <v>1396</v>
      </c>
      <c r="G60" s="42" t="s">
        <v>1396</v>
      </c>
      <c r="H60" s="42"/>
      <c r="I60" s="42" t="s">
        <v>1396</v>
      </c>
      <c r="J60" s="42"/>
      <c r="K60" s="42"/>
      <c r="L60" s="42" t="s">
        <v>1396</v>
      </c>
      <c r="M60" s="42" t="s">
        <v>1396</v>
      </c>
      <c r="N60" s="42"/>
      <c r="O60" s="42"/>
      <c r="P60" s="78"/>
    </row>
    <row r="61" spans="1:22" x14ac:dyDescent="0.2">
      <c r="A61" s="77" t="s">
        <v>1353</v>
      </c>
      <c r="B61" s="42"/>
      <c r="C61" s="42" t="s">
        <v>1396</v>
      </c>
      <c r="D61" s="42" t="s">
        <v>1396</v>
      </c>
      <c r="E61" s="201"/>
      <c r="F61" s="201" t="s">
        <v>1396</v>
      </c>
      <c r="G61" s="201" t="s">
        <v>1396</v>
      </c>
      <c r="H61" s="42"/>
      <c r="I61" s="42" t="s">
        <v>1396</v>
      </c>
      <c r="J61" s="42"/>
      <c r="K61" s="42"/>
      <c r="L61" s="42" t="s">
        <v>1396</v>
      </c>
      <c r="M61" s="42" t="s">
        <v>1396</v>
      </c>
      <c r="N61" s="42"/>
      <c r="O61" s="42"/>
      <c r="P61" s="78"/>
    </row>
    <row r="62" spans="1:22" x14ac:dyDescent="0.2">
      <c r="A62" s="77" t="s">
        <v>1354</v>
      </c>
      <c r="B62" s="42"/>
      <c r="C62" s="42" t="s">
        <v>1396</v>
      </c>
      <c r="D62" s="42" t="s">
        <v>1396</v>
      </c>
      <c r="E62" s="42"/>
      <c r="F62" s="42" t="s">
        <v>1396</v>
      </c>
      <c r="G62" s="42" t="s">
        <v>1396</v>
      </c>
      <c r="H62" s="42"/>
      <c r="I62" s="42" t="s">
        <v>1396</v>
      </c>
      <c r="J62" s="42"/>
      <c r="K62" s="42"/>
      <c r="L62" s="42" t="s">
        <v>1396</v>
      </c>
      <c r="M62" s="42" t="s">
        <v>1396</v>
      </c>
      <c r="N62" s="42"/>
      <c r="O62" s="42"/>
      <c r="P62" s="78"/>
    </row>
    <row r="63" spans="1:22" ht="13.5" thickBot="1" x14ac:dyDescent="0.25">
      <c r="A63" s="83" t="s">
        <v>1355</v>
      </c>
      <c r="B63" s="84"/>
      <c r="C63" s="84" t="s">
        <v>1396</v>
      </c>
      <c r="D63" s="84" t="s">
        <v>1396</v>
      </c>
      <c r="E63" s="84"/>
      <c r="F63" s="84" t="s">
        <v>1396</v>
      </c>
      <c r="G63" s="84" t="s">
        <v>1396</v>
      </c>
      <c r="H63" s="84"/>
      <c r="I63" s="84" t="s">
        <v>1396</v>
      </c>
      <c r="J63" s="84"/>
      <c r="K63" s="84"/>
      <c r="L63" s="84" t="s">
        <v>1396</v>
      </c>
      <c r="M63" s="84" t="s">
        <v>1396</v>
      </c>
      <c r="N63" s="84"/>
      <c r="O63" s="84"/>
      <c r="P63" s="42"/>
      <c r="Q63" s="201" t="s">
        <v>2931</v>
      </c>
    </row>
    <row r="64" spans="1:22" x14ac:dyDescent="0.2">
      <c r="A64" s="1"/>
    </row>
    <row r="65" spans="1:10" x14ac:dyDescent="0.2">
      <c r="A65" s="1"/>
      <c r="C65" s="50"/>
      <c r="D65" s="50" t="s">
        <v>4156</v>
      </c>
    </row>
    <row r="66" spans="1:10" x14ac:dyDescent="0.2">
      <c r="A66" s="1"/>
      <c r="C66" s="199"/>
      <c r="D66" s="1" t="s">
        <v>2814</v>
      </c>
    </row>
    <row r="67" spans="1:10" x14ac:dyDescent="0.2">
      <c r="A67" s="1"/>
      <c r="C67" s="79"/>
      <c r="D67" s="1" t="s">
        <v>4157</v>
      </c>
      <c r="J67" s="1">
        <f>39*12</f>
        <v>468</v>
      </c>
    </row>
    <row r="68" spans="1:10" x14ac:dyDescent="0.2">
      <c r="A68" s="1"/>
    </row>
  </sheetData>
  <pageMargins left="0.7" right="0.7" top="0.75" bottom="0.75" header="0.3" footer="0.3"/>
  <pageSetup paperSize="8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2" sqref="E2"/>
    </sheetView>
  </sheetViews>
  <sheetFormatPr defaultRowHeight="12.75" x14ac:dyDescent="0.2"/>
  <sheetData>
    <row r="1" spans="1:5" x14ac:dyDescent="0.2">
      <c r="B1" t="s">
        <v>2934</v>
      </c>
      <c r="C1" t="s">
        <v>2935</v>
      </c>
      <c r="D1" t="s">
        <v>2936</v>
      </c>
    </row>
    <row r="2" spans="1:5" x14ac:dyDescent="0.2">
      <c r="A2" s="1" t="s">
        <v>1491</v>
      </c>
      <c r="B2" s="1">
        <v>42</v>
      </c>
      <c r="C2">
        <v>1</v>
      </c>
      <c r="D2">
        <v>1</v>
      </c>
      <c r="E2" t="s">
        <v>3424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workbookViewId="0">
      <selection activeCell="J36" sqref="J36"/>
    </sheetView>
  </sheetViews>
  <sheetFormatPr defaultRowHeight="12.75" x14ac:dyDescent="0.2"/>
  <cols>
    <col min="1" max="1" width="21.140625" customWidth="1"/>
    <col min="2" max="2" width="10.42578125" customWidth="1"/>
    <col min="3" max="3" width="6.140625" customWidth="1"/>
    <col min="4" max="4" width="9.28515625" customWidth="1"/>
    <col min="5" max="5" width="7.7109375" customWidth="1"/>
    <col min="6" max="6" width="14.7109375" customWidth="1"/>
  </cols>
  <sheetData>
    <row r="1" spans="1:6" ht="27" thickBot="1" x14ac:dyDescent="0.45">
      <c r="A1" s="385" t="s">
        <v>3423</v>
      </c>
      <c r="B1" s="386"/>
      <c r="C1" s="386"/>
      <c r="D1" s="386"/>
      <c r="E1" s="386"/>
      <c r="F1" s="387"/>
    </row>
    <row r="2" spans="1:6" ht="29.25" customHeight="1" x14ac:dyDescent="0.2">
      <c r="A2" s="382" t="s">
        <v>2688</v>
      </c>
      <c r="B2" s="383" t="s">
        <v>3022</v>
      </c>
      <c r="C2" s="383" t="s">
        <v>2956</v>
      </c>
      <c r="D2" s="383" t="s">
        <v>3023</v>
      </c>
      <c r="E2" s="383" t="s">
        <v>2956</v>
      </c>
      <c r="F2" s="384" t="s">
        <v>3377</v>
      </c>
    </row>
    <row r="3" spans="1:6" x14ac:dyDescent="0.2">
      <c r="A3" s="42" t="s">
        <v>1893</v>
      </c>
      <c r="B3" s="42">
        <v>6794</v>
      </c>
      <c r="C3" s="374">
        <v>23.59</v>
      </c>
      <c r="D3" s="42">
        <v>442</v>
      </c>
      <c r="E3" s="378">
        <v>21.04</v>
      </c>
      <c r="F3" s="398">
        <f>B3+(D3*11.1)</f>
        <v>11700.2</v>
      </c>
    </row>
    <row r="4" spans="1:6" x14ac:dyDescent="0.2">
      <c r="A4" s="172" t="s">
        <v>1492</v>
      </c>
      <c r="B4" s="172">
        <v>3707</v>
      </c>
      <c r="C4" s="322">
        <v>23.609038285570307</v>
      </c>
      <c r="D4" s="42">
        <v>577</v>
      </c>
      <c r="E4" s="378">
        <v>16.447209705372618</v>
      </c>
      <c r="F4" s="398">
        <f t="shared" ref="F4:F31" si="0">B4+(D4*11.1)</f>
        <v>10111.700000000001</v>
      </c>
    </row>
    <row r="5" spans="1:6" x14ac:dyDescent="0.2">
      <c r="A5" s="172" t="s">
        <v>2445</v>
      </c>
      <c r="B5" s="42">
        <v>3256</v>
      </c>
      <c r="C5" s="377">
        <v>19.38</v>
      </c>
      <c r="D5" s="42">
        <v>534</v>
      </c>
      <c r="E5" s="378">
        <v>12.77</v>
      </c>
      <c r="F5" s="398">
        <f t="shared" si="0"/>
        <v>9183.4</v>
      </c>
    </row>
    <row r="6" spans="1:6" x14ac:dyDescent="0.2">
      <c r="A6" s="172" t="s">
        <v>2464</v>
      </c>
      <c r="B6" s="172">
        <v>2367</v>
      </c>
      <c r="C6" s="322">
        <v>13.077348066298342</v>
      </c>
      <c r="D6" s="42">
        <v>524</v>
      </c>
      <c r="E6" s="378">
        <v>14.728034351145039</v>
      </c>
      <c r="F6" s="398">
        <f t="shared" si="0"/>
        <v>8183.4</v>
      </c>
    </row>
    <row r="7" spans="1:6" x14ac:dyDescent="0.2">
      <c r="A7" s="42" t="s">
        <v>2461</v>
      </c>
      <c r="B7" s="42">
        <v>2375</v>
      </c>
      <c r="C7" s="374">
        <v>14.84</v>
      </c>
      <c r="D7" s="42">
        <v>427</v>
      </c>
      <c r="E7" s="378">
        <v>18.77</v>
      </c>
      <c r="F7" s="398">
        <f t="shared" si="0"/>
        <v>7114.7</v>
      </c>
    </row>
    <row r="8" spans="1:6" x14ac:dyDescent="0.2">
      <c r="A8" s="172" t="s">
        <v>3021</v>
      </c>
      <c r="B8" s="172">
        <v>4112</v>
      </c>
      <c r="C8" s="322">
        <v>18.773678150739332</v>
      </c>
      <c r="D8" s="42">
        <v>248</v>
      </c>
      <c r="E8" s="378">
        <v>20.520927419354841</v>
      </c>
      <c r="F8" s="398">
        <f t="shared" si="0"/>
        <v>6864.7999999999993</v>
      </c>
    </row>
    <row r="9" spans="1:6" x14ac:dyDescent="0.2">
      <c r="A9" s="42" t="s">
        <v>2449</v>
      </c>
      <c r="B9" s="42">
        <v>3901</v>
      </c>
      <c r="C9" s="374">
        <v>25.33</v>
      </c>
      <c r="D9" s="42">
        <v>225</v>
      </c>
      <c r="E9" s="378">
        <v>12.67</v>
      </c>
      <c r="F9" s="398">
        <f t="shared" si="0"/>
        <v>6398.5</v>
      </c>
    </row>
    <row r="10" spans="1:6" x14ac:dyDescent="0.2">
      <c r="A10" s="172" t="s">
        <v>1632</v>
      </c>
      <c r="B10" s="172">
        <v>2210</v>
      </c>
      <c r="C10" s="322">
        <v>15.449883780762589</v>
      </c>
      <c r="D10" s="42">
        <v>370</v>
      </c>
      <c r="E10" s="378">
        <v>20.785837837837839</v>
      </c>
      <c r="F10" s="398">
        <f t="shared" si="0"/>
        <v>6317</v>
      </c>
    </row>
    <row r="11" spans="1:6" x14ac:dyDescent="0.2">
      <c r="A11" s="42" t="s">
        <v>2472</v>
      </c>
      <c r="B11" s="42">
        <v>1861</v>
      </c>
      <c r="C11" s="374">
        <v>15.38</v>
      </c>
      <c r="D11" s="42">
        <v>341</v>
      </c>
      <c r="E11" s="378">
        <v>16.64</v>
      </c>
      <c r="F11" s="398">
        <f t="shared" si="0"/>
        <v>5646.1</v>
      </c>
    </row>
    <row r="12" spans="1:6" x14ac:dyDescent="0.2">
      <c r="A12" s="42" t="s">
        <v>2465</v>
      </c>
      <c r="B12" s="42">
        <v>2207</v>
      </c>
      <c r="C12" s="374">
        <v>18.23</v>
      </c>
      <c r="D12" s="42">
        <v>303</v>
      </c>
      <c r="E12" s="378">
        <v>19.13</v>
      </c>
      <c r="F12" s="398">
        <f t="shared" si="0"/>
        <v>5570.2999999999993</v>
      </c>
    </row>
    <row r="13" spans="1:6" x14ac:dyDescent="0.2">
      <c r="A13" s="42" t="s">
        <v>2462</v>
      </c>
      <c r="B13" s="42">
        <v>2346</v>
      </c>
      <c r="C13" s="374">
        <v>14.13</v>
      </c>
      <c r="D13" s="42">
        <v>280</v>
      </c>
      <c r="E13" s="378">
        <v>18.3</v>
      </c>
      <c r="F13" s="398">
        <f t="shared" si="0"/>
        <v>5454</v>
      </c>
    </row>
    <row r="14" spans="1:6" x14ac:dyDescent="0.2">
      <c r="A14" s="172" t="s">
        <v>2471</v>
      </c>
      <c r="B14" s="172">
        <v>1950</v>
      </c>
      <c r="C14" s="322">
        <v>17.726919319790237</v>
      </c>
      <c r="D14" s="42">
        <v>298</v>
      </c>
      <c r="E14" s="378">
        <v>16.482651006711411</v>
      </c>
      <c r="F14" s="398">
        <f t="shared" si="0"/>
        <v>5257.7999999999993</v>
      </c>
    </row>
    <row r="15" spans="1:6" x14ac:dyDescent="0.2">
      <c r="A15" s="172" t="s">
        <v>1639</v>
      </c>
      <c r="B15" s="172">
        <v>3040</v>
      </c>
      <c r="C15" s="322">
        <v>35.348837209301905</v>
      </c>
      <c r="D15" s="136">
        <v>169</v>
      </c>
      <c r="E15" s="378">
        <v>15.82437869822485</v>
      </c>
      <c r="F15" s="398">
        <f t="shared" si="0"/>
        <v>4915.8999999999996</v>
      </c>
    </row>
    <row r="16" spans="1:6" x14ac:dyDescent="0.2">
      <c r="A16" s="172" t="s">
        <v>1470</v>
      </c>
      <c r="B16" s="172">
        <v>3074</v>
      </c>
      <c r="C16" s="322">
        <v>27.446428571428001</v>
      </c>
      <c r="D16" s="42">
        <v>111</v>
      </c>
      <c r="E16" s="378">
        <v>20.774774774773999</v>
      </c>
      <c r="F16" s="398">
        <f t="shared" si="0"/>
        <v>4306.1000000000004</v>
      </c>
    </row>
    <row r="17" spans="1:8" x14ac:dyDescent="0.2">
      <c r="A17" s="172" t="s">
        <v>1484</v>
      </c>
      <c r="B17" s="172">
        <v>2166</v>
      </c>
      <c r="C17" s="322">
        <v>20.433962264150498</v>
      </c>
      <c r="D17" s="42">
        <v>197</v>
      </c>
      <c r="E17" s="378">
        <v>24.596548223350258</v>
      </c>
      <c r="F17" s="398">
        <f t="shared" si="0"/>
        <v>4352.7</v>
      </c>
    </row>
    <row r="18" spans="1:8" x14ac:dyDescent="0.2">
      <c r="A18" s="42" t="s">
        <v>2490</v>
      </c>
      <c r="B18" s="42">
        <v>1313</v>
      </c>
      <c r="C18" s="374">
        <v>21.18</v>
      </c>
      <c r="D18" s="42">
        <v>267</v>
      </c>
      <c r="E18" s="378">
        <v>12.62</v>
      </c>
      <c r="F18" s="398">
        <f t="shared" si="0"/>
        <v>4276.7</v>
      </c>
    </row>
    <row r="19" spans="1:8" x14ac:dyDescent="0.2">
      <c r="A19" s="42" t="s">
        <v>2491</v>
      </c>
      <c r="B19" s="42">
        <v>1289</v>
      </c>
      <c r="C19" s="374">
        <v>13.71</v>
      </c>
      <c r="D19" s="42">
        <v>236</v>
      </c>
      <c r="E19" s="378">
        <v>20.399999999999999</v>
      </c>
      <c r="F19" s="398">
        <f t="shared" si="0"/>
        <v>3908.6</v>
      </c>
    </row>
    <row r="20" spans="1:8" x14ac:dyDescent="0.2">
      <c r="A20" s="172" t="s">
        <v>2067</v>
      </c>
      <c r="B20" s="172">
        <v>1887</v>
      </c>
      <c r="C20" s="322">
        <v>20.736263736263737</v>
      </c>
      <c r="D20" s="42">
        <v>166</v>
      </c>
      <c r="E20" s="42">
        <v>21.7</v>
      </c>
      <c r="F20" s="398">
        <f t="shared" si="0"/>
        <v>3729.6</v>
      </c>
    </row>
    <row r="21" spans="1:8" x14ac:dyDescent="0.2">
      <c r="A21" s="42" t="s">
        <v>2466</v>
      </c>
      <c r="B21" s="42">
        <v>2172</v>
      </c>
      <c r="C21" s="374">
        <v>18.89</v>
      </c>
      <c r="D21" s="42">
        <v>126</v>
      </c>
      <c r="E21" s="378">
        <v>21.6</v>
      </c>
      <c r="F21" s="398">
        <f t="shared" si="0"/>
        <v>3570.6</v>
      </c>
    </row>
    <row r="22" spans="1:8" x14ac:dyDescent="0.2">
      <c r="A22" s="172" t="s">
        <v>1469</v>
      </c>
      <c r="B22" s="172">
        <v>1448</v>
      </c>
      <c r="C22" s="322">
        <v>15.912087912086999</v>
      </c>
      <c r="D22" s="42">
        <v>197</v>
      </c>
      <c r="E22" s="378">
        <v>18.88</v>
      </c>
      <c r="F22" s="398">
        <f t="shared" si="0"/>
        <v>3634.7</v>
      </c>
    </row>
    <row r="23" spans="1:8" x14ac:dyDescent="0.2">
      <c r="A23" s="42" t="s">
        <v>2487</v>
      </c>
      <c r="B23" s="42">
        <v>1348</v>
      </c>
      <c r="C23" s="374">
        <v>13.21</v>
      </c>
      <c r="D23" s="42">
        <v>200</v>
      </c>
      <c r="E23" s="378">
        <v>19.95</v>
      </c>
      <c r="F23" s="398">
        <f t="shared" si="0"/>
        <v>3568</v>
      </c>
    </row>
    <row r="24" spans="1:8" s="284" customFormat="1" x14ac:dyDescent="0.2">
      <c r="A24" s="42" t="s">
        <v>2480</v>
      </c>
      <c r="B24" s="42">
        <v>1549</v>
      </c>
      <c r="C24" s="374">
        <v>17.399999999999999</v>
      </c>
      <c r="D24" s="42">
        <v>168</v>
      </c>
      <c r="E24" s="378">
        <v>20.8</v>
      </c>
      <c r="F24" s="398">
        <f t="shared" si="0"/>
        <v>3413.8</v>
      </c>
      <c r="H24" s="90"/>
    </row>
    <row r="25" spans="1:8" s="284" customFormat="1" x14ac:dyDescent="0.2">
      <c r="A25" s="172" t="s">
        <v>1468</v>
      </c>
      <c r="B25" s="172">
        <v>1491</v>
      </c>
      <c r="C25" s="322">
        <v>14.066037735848601</v>
      </c>
      <c r="D25" s="42">
        <v>173</v>
      </c>
      <c r="E25" s="378">
        <v>20.986820809248552</v>
      </c>
      <c r="F25" s="398">
        <f t="shared" si="0"/>
        <v>3411.3</v>
      </c>
      <c r="H25" s="90"/>
    </row>
    <row r="26" spans="1:8" s="284" customFormat="1" x14ac:dyDescent="0.2">
      <c r="A26" s="172" t="s">
        <v>3018</v>
      </c>
      <c r="B26" s="172">
        <v>1437</v>
      </c>
      <c r="C26" s="322">
        <v>23.949999999999484</v>
      </c>
      <c r="D26" s="42">
        <v>176</v>
      </c>
      <c r="E26" s="378">
        <v>15.92613636363625</v>
      </c>
      <c r="F26" s="398">
        <f t="shared" si="0"/>
        <v>3390.6</v>
      </c>
      <c r="H26" s="90"/>
    </row>
    <row r="27" spans="1:8" s="284" customFormat="1" x14ac:dyDescent="0.2">
      <c r="A27" s="172" t="s">
        <v>1480</v>
      </c>
      <c r="B27" s="172">
        <v>1483</v>
      </c>
      <c r="C27" s="322">
        <v>15.447916666666</v>
      </c>
      <c r="D27" s="42">
        <v>161</v>
      </c>
      <c r="E27" s="378">
        <v>21.409937888198002</v>
      </c>
      <c r="F27" s="398">
        <f t="shared" si="0"/>
        <v>3270.1</v>
      </c>
      <c r="H27" s="90"/>
    </row>
    <row r="28" spans="1:8" x14ac:dyDescent="0.2">
      <c r="A28" s="42" t="s">
        <v>2478</v>
      </c>
      <c r="B28" s="42">
        <v>1550</v>
      </c>
      <c r="C28" s="374">
        <v>15.5</v>
      </c>
      <c r="D28" s="42">
        <v>121</v>
      </c>
      <c r="E28" s="378">
        <v>24</v>
      </c>
      <c r="F28" s="398">
        <f t="shared" si="0"/>
        <v>2893.1</v>
      </c>
      <c r="H28" s="381"/>
    </row>
    <row r="29" spans="1:8" x14ac:dyDescent="0.2">
      <c r="A29" s="42" t="s">
        <v>2501</v>
      </c>
      <c r="B29" s="42">
        <v>1531</v>
      </c>
      <c r="C29" s="374">
        <v>36.450000000000003</v>
      </c>
      <c r="D29" s="42">
        <v>109</v>
      </c>
      <c r="E29" s="42">
        <v>11.7</v>
      </c>
      <c r="F29" s="398">
        <f t="shared" si="0"/>
        <v>2740.8999999999996</v>
      </c>
      <c r="H29" s="90"/>
    </row>
    <row r="30" spans="1:8" x14ac:dyDescent="0.2">
      <c r="A30" s="42" t="s">
        <v>2483</v>
      </c>
      <c r="B30" s="42">
        <v>1447</v>
      </c>
      <c r="C30" s="374">
        <v>19.82</v>
      </c>
      <c r="D30" s="42">
        <v>117</v>
      </c>
      <c r="E30" s="378">
        <v>14.2</v>
      </c>
      <c r="F30" s="398">
        <f t="shared" si="0"/>
        <v>2745.7</v>
      </c>
      <c r="H30" s="90"/>
    </row>
    <row r="31" spans="1:8" x14ac:dyDescent="0.2">
      <c r="A31" s="172" t="s">
        <v>1513</v>
      </c>
      <c r="B31" s="172">
        <v>1047</v>
      </c>
      <c r="C31" s="322">
        <v>15.173913043478001</v>
      </c>
      <c r="D31" s="42">
        <v>136</v>
      </c>
      <c r="E31" s="378">
        <v>22.889705882352001</v>
      </c>
      <c r="F31" s="398">
        <f t="shared" si="0"/>
        <v>2556.6</v>
      </c>
      <c r="H31" s="90"/>
    </row>
    <row r="32" spans="1:8" x14ac:dyDescent="0.2">
      <c r="A32" s="370"/>
    </row>
    <row r="33" spans="1:4" x14ac:dyDescent="0.2">
      <c r="A33" s="185"/>
      <c r="B33" s="90"/>
      <c r="C33" s="379"/>
      <c r="D33" s="90"/>
    </row>
    <row r="34" spans="1:4" x14ac:dyDescent="0.2">
      <c r="A34" s="185"/>
      <c r="B34" s="90"/>
      <c r="C34" s="379"/>
      <c r="D34" s="90"/>
    </row>
    <row r="35" spans="1:4" x14ac:dyDescent="0.2">
      <c r="A35" s="185"/>
      <c r="B35" s="90"/>
      <c r="C35" s="379"/>
      <c r="D35" s="90"/>
    </row>
    <row r="36" spans="1:4" x14ac:dyDescent="0.2">
      <c r="C36" s="90"/>
      <c r="D36" s="90"/>
    </row>
    <row r="37" spans="1:4" x14ac:dyDescent="0.2">
      <c r="A37" s="368"/>
      <c r="B37" s="191"/>
      <c r="C37" s="380"/>
      <c r="D37" s="90"/>
    </row>
    <row r="38" spans="1:4" x14ac:dyDescent="0.2">
      <c r="C38" s="90"/>
      <c r="D38" s="90"/>
    </row>
    <row r="39" spans="1:4" x14ac:dyDescent="0.2">
      <c r="A39" s="368"/>
    </row>
    <row r="41" spans="1:4" x14ac:dyDescent="0.2">
      <c r="A41" s="368"/>
    </row>
  </sheetData>
  <sortState ref="A3:F31">
    <sortCondition descending="1" ref="F3:F31"/>
  </sortState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57"/>
  <sheetViews>
    <sheetView workbookViewId="0">
      <pane xSplit="2" ySplit="1" topLeftCell="C47" activePane="bottomRight" state="frozen"/>
      <selection pane="topRight" activeCell="C1" sqref="C1"/>
      <selection pane="bottomLeft" activeCell="A2" sqref="A2"/>
      <selection pane="bottomRight" activeCell="J94" sqref="I89:J94"/>
    </sheetView>
  </sheetViews>
  <sheetFormatPr defaultRowHeight="12.75" x14ac:dyDescent="0.2"/>
  <cols>
    <col min="1" max="1" width="48.5703125" customWidth="1"/>
    <col min="4" max="4" width="18.7109375" customWidth="1"/>
    <col min="5" max="5" width="12.85546875" customWidth="1"/>
    <col min="7" max="7" width="18.5703125" customWidth="1"/>
    <col min="9" max="9" width="17.140625" customWidth="1"/>
    <col min="10" max="10" width="18.42578125" customWidth="1"/>
    <col min="11" max="11" width="11" style="284" customWidth="1"/>
    <col min="12" max="12" width="14.85546875" customWidth="1"/>
    <col min="13" max="13" width="19.140625" customWidth="1"/>
    <col min="14" max="14" width="10.42578125" customWidth="1"/>
    <col min="15" max="15" width="15.5703125" customWidth="1"/>
    <col min="16" max="16" width="15.42578125" customWidth="1"/>
    <col min="17" max="17" width="12" customWidth="1"/>
    <col min="18" max="18" width="15" customWidth="1"/>
    <col min="19" max="19" width="5.140625" customWidth="1"/>
    <col min="20" max="20" width="19.5703125" customWidth="1"/>
    <col min="21" max="21" width="16" customWidth="1"/>
    <col min="22" max="22" width="15.85546875" customWidth="1"/>
    <col min="23" max="23" width="13" customWidth="1"/>
    <col min="24" max="24" width="19.28515625" customWidth="1"/>
    <col min="25" max="25" width="19.7109375" customWidth="1"/>
    <col min="28" max="28" width="19.28515625" customWidth="1"/>
    <col min="31" max="31" width="13.85546875" customWidth="1"/>
    <col min="32" max="32" width="11.5703125" customWidth="1"/>
    <col min="38" max="38" width="30.7109375" customWidth="1"/>
    <col min="39" max="39" width="15.140625" customWidth="1"/>
    <col min="40" max="40" width="1.42578125" customWidth="1"/>
    <col min="41" max="41" width="25.140625" customWidth="1"/>
  </cols>
  <sheetData>
    <row r="1" spans="1:42" s="284" customFormat="1" ht="15.75" x14ac:dyDescent="0.25">
      <c r="A1" s="400" t="s">
        <v>3270</v>
      </c>
      <c r="B1" s="400" t="s">
        <v>3280</v>
      </c>
      <c r="D1" s="767" t="s">
        <v>3378</v>
      </c>
      <c r="E1" s="767"/>
      <c r="G1" s="767" t="s">
        <v>3379</v>
      </c>
      <c r="H1" s="767"/>
      <c r="J1" s="767" t="s">
        <v>3380</v>
      </c>
      <c r="K1" s="767"/>
      <c r="M1" s="767" t="s">
        <v>3381</v>
      </c>
      <c r="N1" s="767"/>
      <c r="P1" s="767" t="s">
        <v>3384</v>
      </c>
      <c r="Q1" s="767"/>
      <c r="T1" s="767" t="s">
        <v>3385</v>
      </c>
      <c r="U1" s="767"/>
      <c r="V1" s="42"/>
      <c r="W1" s="42"/>
      <c r="Y1" s="767" t="s">
        <v>3388</v>
      </c>
      <c r="Z1" s="767"/>
      <c r="AB1" s="767" t="s">
        <v>3393</v>
      </c>
      <c r="AC1" s="767"/>
      <c r="AD1" s="42"/>
      <c r="AE1" s="42"/>
      <c r="AF1" s="42"/>
      <c r="AG1" s="42"/>
      <c r="AH1" s="42"/>
      <c r="AI1" s="42"/>
      <c r="AK1" s="653" t="s">
        <v>3391</v>
      </c>
      <c r="AL1" s="654"/>
      <c r="AO1" s="653" t="s">
        <v>3392</v>
      </c>
      <c r="AP1" s="654"/>
    </row>
    <row r="2" spans="1:42" x14ac:dyDescent="0.2">
      <c r="A2" s="52" t="s">
        <v>3396</v>
      </c>
      <c r="D2" s="393" t="s">
        <v>2688</v>
      </c>
      <c r="E2" s="429" t="s">
        <v>4654</v>
      </c>
      <c r="G2" s="393" t="s">
        <v>2688</v>
      </c>
      <c r="H2" s="429" t="s">
        <v>4655</v>
      </c>
      <c r="J2" s="393" t="s">
        <v>2688</v>
      </c>
      <c r="K2" s="429" t="s">
        <v>3348</v>
      </c>
      <c r="M2" s="393" t="s">
        <v>2688</v>
      </c>
      <c r="N2" s="429" t="s">
        <v>4656</v>
      </c>
      <c r="P2" s="393" t="s">
        <v>2688</v>
      </c>
      <c r="Q2" s="429" t="s">
        <v>4657</v>
      </c>
      <c r="S2" s="58"/>
      <c r="T2" s="393" t="s">
        <v>2688</v>
      </c>
      <c r="U2" s="429" t="s">
        <v>4658</v>
      </c>
      <c r="V2" s="429" t="s">
        <v>4659</v>
      </c>
      <c r="W2" s="429" t="s">
        <v>3340</v>
      </c>
      <c r="Y2" s="393" t="s">
        <v>2688</v>
      </c>
      <c r="Z2" s="429" t="s">
        <v>3341</v>
      </c>
      <c r="AB2" s="393" t="s">
        <v>2688</v>
      </c>
      <c r="AC2" s="429" t="s">
        <v>3344</v>
      </c>
      <c r="AD2" s="429" t="s">
        <v>2934</v>
      </c>
      <c r="AE2" s="429" t="s">
        <v>3345</v>
      </c>
      <c r="AF2" s="429" t="s">
        <v>3346</v>
      </c>
      <c r="AG2" s="429" t="s">
        <v>3347</v>
      </c>
      <c r="AH2" s="429" t="s">
        <v>3348</v>
      </c>
      <c r="AI2" s="429" t="s">
        <v>3349</v>
      </c>
      <c r="AK2" s="614" t="s">
        <v>2795</v>
      </c>
      <c r="AL2" s="58" t="s">
        <v>2688</v>
      </c>
      <c r="AM2" s="58" t="s">
        <v>3350</v>
      </c>
      <c r="AN2" s="58"/>
      <c r="AO2" s="58" t="s">
        <v>2688</v>
      </c>
      <c r="AP2" s="58" t="s">
        <v>3351</v>
      </c>
    </row>
    <row r="3" spans="1:42" x14ac:dyDescent="0.2">
      <c r="A3" s="401" t="s">
        <v>3395</v>
      </c>
      <c r="B3" s="401">
        <v>10</v>
      </c>
      <c r="D3" s="56" t="s">
        <v>1491</v>
      </c>
      <c r="E3" s="42">
        <f>75+42</f>
        <v>117</v>
      </c>
      <c r="G3" s="56" t="s">
        <v>1467</v>
      </c>
      <c r="H3" s="42">
        <v>61</v>
      </c>
      <c r="J3" s="56" t="s">
        <v>1594</v>
      </c>
      <c r="K3" s="42">
        <v>11</v>
      </c>
      <c r="M3" s="56" t="s">
        <v>1505</v>
      </c>
      <c r="N3" s="42">
        <v>11</v>
      </c>
      <c r="P3" s="56" t="s">
        <v>1468</v>
      </c>
      <c r="Q3" s="42">
        <v>7</v>
      </c>
      <c r="S3" s="284"/>
      <c r="T3" s="56" t="s">
        <v>1491</v>
      </c>
      <c r="U3" s="42">
        <v>15</v>
      </c>
      <c r="V3" s="42">
        <v>117</v>
      </c>
      <c r="W3" s="42">
        <f t="shared" ref="W3:W12" si="0">SUM(U3:V3)</f>
        <v>132</v>
      </c>
      <c r="Y3" s="42" t="s">
        <v>1487</v>
      </c>
      <c r="Z3" s="451">
        <v>0.82857142857142863</v>
      </c>
      <c r="AB3" s="42" t="s">
        <v>1491</v>
      </c>
      <c r="AC3" s="42">
        <v>125</v>
      </c>
      <c r="AD3" s="42">
        <v>15</v>
      </c>
      <c r="AE3" s="42">
        <v>117</v>
      </c>
      <c r="AF3" s="42">
        <v>6</v>
      </c>
      <c r="AG3" s="42">
        <v>1</v>
      </c>
      <c r="AH3" s="42">
        <v>11</v>
      </c>
      <c r="AI3" s="42">
        <f t="shared" ref="AI3:AI16" si="1">SUM(AD3:AH3)</f>
        <v>150</v>
      </c>
      <c r="AK3" s="42" t="s">
        <v>55</v>
      </c>
      <c r="AL3" s="542" t="s">
        <v>3352</v>
      </c>
      <c r="AM3" s="42">
        <v>10</v>
      </c>
      <c r="AN3" s="42"/>
      <c r="AO3" s="42" t="s">
        <v>1684</v>
      </c>
      <c r="AP3" s="42">
        <v>12</v>
      </c>
    </row>
    <row r="4" spans="1:42" x14ac:dyDescent="0.2">
      <c r="A4" s="401" t="s">
        <v>3342</v>
      </c>
      <c r="B4" s="401">
        <v>11</v>
      </c>
      <c r="D4" s="56" t="s">
        <v>1467</v>
      </c>
      <c r="E4" s="42">
        <v>54</v>
      </c>
      <c r="G4" s="56" t="s">
        <v>1484</v>
      </c>
      <c r="H4" s="42">
        <v>57</v>
      </c>
      <c r="J4" s="56" t="s">
        <v>1491</v>
      </c>
      <c r="K4" s="42">
        <f>10+1</f>
        <v>11</v>
      </c>
      <c r="M4" s="56" t="s">
        <v>1467</v>
      </c>
      <c r="N4" s="42">
        <v>8</v>
      </c>
      <c r="P4" s="56" t="s">
        <v>1627</v>
      </c>
      <c r="Q4" s="42">
        <v>5</v>
      </c>
      <c r="S4" s="284"/>
      <c r="T4" s="56" t="s">
        <v>1467</v>
      </c>
      <c r="U4" s="42">
        <v>61</v>
      </c>
      <c r="V4" s="42">
        <v>54</v>
      </c>
      <c r="W4" s="42">
        <f t="shared" si="0"/>
        <v>115</v>
      </c>
      <c r="Y4" s="42" t="s">
        <v>1594</v>
      </c>
      <c r="Z4" s="451">
        <v>0.75362318840579712</v>
      </c>
      <c r="AB4" s="42" t="s">
        <v>1467</v>
      </c>
      <c r="AC4" s="42">
        <v>213</v>
      </c>
      <c r="AD4" s="42">
        <v>61</v>
      </c>
      <c r="AE4" s="42">
        <v>54</v>
      </c>
      <c r="AF4" s="42">
        <v>8</v>
      </c>
      <c r="AG4" s="42">
        <v>2</v>
      </c>
      <c r="AH4" s="42">
        <v>3</v>
      </c>
      <c r="AI4" s="42">
        <f t="shared" si="1"/>
        <v>128</v>
      </c>
      <c r="AK4" s="42" t="s">
        <v>52</v>
      </c>
      <c r="AL4" s="542" t="s">
        <v>3352</v>
      </c>
      <c r="AM4" s="42">
        <v>14</v>
      </c>
      <c r="AN4" s="42"/>
      <c r="AO4" s="42" t="s">
        <v>1477</v>
      </c>
      <c r="AP4" s="42">
        <v>13</v>
      </c>
    </row>
    <row r="5" spans="1:42" x14ac:dyDescent="0.2">
      <c r="A5" s="401" t="s">
        <v>3343</v>
      </c>
      <c r="B5" s="401">
        <v>12</v>
      </c>
      <c r="D5" s="56" t="s">
        <v>1594</v>
      </c>
      <c r="E5" s="42">
        <v>49</v>
      </c>
      <c r="G5" s="56" t="s">
        <v>1497</v>
      </c>
      <c r="H5" s="42">
        <v>54</v>
      </c>
      <c r="J5" s="56" t="s">
        <v>1535</v>
      </c>
      <c r="K5" s="42">
        <v>9</v>
      </c>
      <c r="M5" s="56" t="s">
        <v>1535</v>
      </c>
      <c r="N5" s="42">
        <v>8</v>
      </c>
      <c r="P5" s="56" t="s">
        <v>1481</v>
      </c>
      <c r="Q5" s="42">
        <v>4</v>
      </c>
      <c r="S5" s="284"/>
      <c r="T5" s="56" t="s">
        <v>1487</v>
      </c>
      <c r="U5" s="42">
        <v>16</v>
      </c>
      <c r="V5" s="42">
        <v>42</v>
      </c>
      <c r="W5" s="42">
        <f t="shared" si="0"/>
        <v>58</v>
      </c>
      <c r="Y5" s="42" t="s">
        <v>1607</v>
      </c>
      <c r="Z5" s="451">
        <v>0.73076923076923073</v>
      </c>
      <c r="AB5" s="42" t="s">
        <v>1487</v>
      </c>
      <c r="AC5" s="42">
        <v>70</v>
      </c>
      <c r="AD5" s="42">
        <v>16</v>
      </c>
      <c r="AE5" s="42">
        <v>42</v>
      </c>
      <c r="AF5" s="42">
        <v>5</v>
      </c>
      <c r="AG5" s="42">
        <v>1</v>
      </c>
      <c r="AH5" s="42">
        <v>6</v>
      </c>
      <c r="AI5" s="42">
        <f t="shared" si="1"/>
        <v>70</v>
      </c>
      <c r="AK5" s="42" t="s">
        <v>68</v>
      </c>
      <c r="AL5" s="542" t="s">
        <v>3353</v>
      </c>
      <c r="AM5" s="42">
        <v>9</v>
      </c>
      <c r="AN5" s="42"/>
      <c r="AO5" s="42" t="s">
        <v>1622</v>
      </c>
      <c r="AP5" s="42">
        <v>13</v>
      </c>
    </row>
    <row r="6" spans="1:42" x14ac:dyDescent="0.2">
      <c r="A6" t="s">
        <v>3193</v>
      </c>
      <c r="B6">
        <v>13</v>
      </c>
      <c r="D6" s="56" t="s">
        <v>1487</v>
      </c>
      <c r="E6" s="42">
        <v>42</v>
      </c>
      <c r="G6" s="56" t="s">
        <v>1488</v>
      </c>
      <c r="H6" s="42">
        <v>45</v>
      </c>
      <c r="J6" s="56" t="s">
        <v>1505</v>
      </c>
      <c r="K6" s="42">
        <v>7</v>
      </c>
      <c r="M6" s="56" t="s">
        <v>1484</v>
      </c>
      <c r="N6" s="42">
        <v>7</v>
      </c>
      <c r="P6" s="56" t="s">
        <v>1474</v>
      </c>
      <c r="Q6" s="42">
        <v>3</v>
      </c>
      <c r="S6" s="284"/>
      <c r="T6" s="56" t="s">
        <v>1484</v>
      </c>
      <c r="U6" s="42">
        <v>57</v>
      </c>
      <c r="V6" s="42">
        <v>0</v>
      </c>
      <c r="W6" s="42">
        <f t="shared" si="0"/>
        <v>57</v>
      </c>
      <c r="Y6" s="42" t="s">
        <v>1505</v>
      </c>
      <c r="Z6" s="451">
        <v>0.72131147540983609</v>
      </c>
      <c r="AB6" s="42" t="s">
        <v>1484</v>
      </c>
      <c r="AC6" s="42">
        <v>148</v>
      </c>
      <c r="AD6" s="42">
        <v>57</v>
      </c>
      <c r="AE6" s="42">
        <v>0</v>
      </c>
      <c r="AF6" s="42">
        <v>7</v>
      </c>
      <c r="AG6" s="42">
        <v>2</v>
      </c>
      <c r="AH6" s="42">
        <v>0</v>
      </c>
      <c r="AI6" s="42">
        <f t="shared" si="1"/>
        <v>66</v>
      </c>
      <c r="AK6" s="42" t="s">
        <v>26</v>
      </c>
      <c r="AL6" s="542" t="s">
        <v>3354</v>
      </c>
      <c r="AM6" s="42">
        <v>8</v>
      </c>
      <c r="AN6" s="42"/>
      <c r="AO6" s="42" t="s">
        <v>1839</v>
      </c>
      <c r="AP6" s="42">
        <v>12</v>
      </c>
    </row>
    <row r="7" spans="1:42" x14ac:dyDescent="0.2">
      <c r="A7" s="401" t="s">
        <v>3382</v>
      </c>
      <c r="B7" s="401">
        <v>14</v>
      </c>
      <c r="D7" s="56" t="s">
        <v>1533</v>
      </c>
      <c r="E7" s="42">
        <v>38</v>
      </c>
      <c r="G7" s="56" t="s">
        <v>1477</v>
      </c>
      <c r="H7" s="42">
        <v>40</v>
      </c>
      <c r="J7" s="56" t="s">
        <v>1487</v>
      </c>
      <c r="K7" s="42">
        <v>6</v>
      </c>
      <c r="M7" s="56" t="s">
        <v>1473</v>
      </c>
      <c r="N7" s="42">
        <v>7</v>
      </c>
      <c r="P7" s="56" t="s">
        <v>1238</v>
      </c>
      <c r="Q7" s="42">
        <v>3</v>
      </c>
      <c r="S7" s="284"/>
      <c r="T7" s="56" t="s">
        <v>1533</v>
      </c>
      <c r="U7" s="42">
        <v>18</v>
      </c>
      <c r="V7" s="42">
        <v>38</v>
      </c>
      <c r="W7" s="42">
        <f t="shared" si="0"/>
        <v>56</v>
      </c>
      <c r="Y7" s="42" t="s">
        <v>1491</v>
      </c>
      <c r="Z7" s="451">
        <v>0.72</v>
      </c>
      <c r="AB7" s="42" t="s">
        <v>1594</v>
      </c>
      <c r="AC7" s="42">
        <v>69</v>
      </c>
      <c r="AD7" s="42">
        <v>3</v>
      </c>
      <c r="AE7" s="42">
        <v>49</v>
      </c>
      <c r="AF7" s="42">
        <v>2</v>
      </c>
      <c r="AG7" s="42">
        <v>0</v>
      </c>
      <c r="AH7" s="42">
        <v>11</v>
      </c>
      <c r="AI7" s="42">
        <f t="shared" si="1"/>
        <v>65</v>
      </c>
      <c r="AK7" s="42" t="s">
        <v>24</v>
      </c>
      <c r="AL7" s="542" t="s">
        <v>3355</v>
      </c>
      <c r="AM7" s="42">
        <v>17</v>
      </c>
      <c r="AN7" s="42"/>
      <c r="AO7" s="42" t="s">
        <v>1787</v>
      </c>
      <c r="AP7" s="42">
        <v>10</v>
      </c>
    </row>
    <row r="8" spans="1:42" x14ac:dyDescent="0.2">
      <c r="A8" s="401" t="s">
        <v>3383</v>
      </c>
      <c r="B8" s="401">
        <v>15</v>
      </c>
      <c r="D8" s="56" t="s">
        <v>1749</v>
      </c>
      <c r="E8" s="42">
        <v>37</v>
      </c>
      <c r="G8" s="56" t="s">
        <v>1787</v>
      </c>
      <c r="H8" s="42">
        <v>40</v>
      </c>
      <c r="J8" s="56" t="s">
        <v>1501</v>
      </c>
      <c r="K8" s="42">
        <v>5</v>
      </c>
      <c r="M8" s="56" t="s">
        <v>1485</v>
      </c>
      <c r="N8" s="42">
        <v>7</v>
      </c>
      <c r="P8" s="56" t="s">
        <v>1560</v>
      </c>
      <c r="Q8" s="42">
        <v>3</v>
      </c>
      <c r="S8" s="284"/>
      <c r="T8" s="56" t="s">
        <v>1497</v>
      </c>
      <c r="U8" s="42">
        <v>54</v>
      </c>
      <c r="V8" s="42">
        <v>0</v>
      </c>
      <c r="W8" s="42">
        <f t="shared" si="0"/>
        <v>54</v>
      </c>
      <c r="Y8" s="42" t="s">
        <v>1604</v>
      </c>
      <c r="Z8" s="451">
        <v>0.64912280701754388</v>
      </c>
      <c r="AB8" s="42" t="s">
        <v>1505</v>
      </c>
      <c r="AC8" s="42">
        <v>61</v>
      </c>
      <c r="AD8" s="42">
        <v>9</v>
      </c>
      <c r="AE8" s="42">
        <v>35</v>
      </c>
      <c r="AF8" s="42">
        <v>11</v>
      </c>
      <c r="AG8" s="42">
        <v>1</v>
      </c>
      <c r="AH8" s="42">
        <v>7</v>
      </c>
      <c r="AI8" s="42">
        <f t="shared" si="1"/>
        <v>63</v>
      </c>
      <c r="AK8" s="42" t="s">
        <v>11</v>
      </c>
      <c r="AL8" s="542" t="s">
        <v>1467</v>
      </c>
      <c r="AM8" s="42">
        <v>16</v>
      </c>
      <c r="AN8" s="42"/>
      <c r="AO8" s="42" t="s">
        <v>3356</v>
      </c>
      <c r="AP8" s="42">
        <v>8</v>
      </c>
    </row>
    <row r="9" spans="1:42" x14ac:dyDescent="0.2">
      <c r="A9" t="s">
        <v>3194</v>
      </c>
      <c r="B9">
        <v>16</v>
      </c>
      <c r="D9" s="56" t="s">
        <v>1505</v>
      </c>
      <c r="E9" s="42">
        <v>35</v>
      </c>
      <c r="G9" s="56" t="s">
        <v>1468</v>
      </c>
      <c r="H9" s="42">
        <v>38</v>
      </c>
      <c r="J9" s="56" t="s">
        <v>1562</v>
      </c>
      <c r="K9" s="42">
        <v>5</v>
      </c>
      <c r="M9" s="56" t="s">
        <v>1749</v>
      </c>
      <c r="N9" s="42">
        <v>6</v>
      </c>
      <c r="S9" s="284"/>
      <c r="T9" s="56" t="s">
        <v>1501</v>
      </c>
      <c r="U9" s="42">
        <v>17</v>
      </c>
      <c r="V9" s="42">
        <v>35</v>
      </c>
      <c r="W9" s="42">
        <f t="shared" si="0"/>
        <v>52</v>
      </c>
      <c r="Y9" s="42" t="s">
        <v>1501</v>
      </c>
      <c r="Z9" s="451">
        <v>0.64197530864197527</v>
      </c>
      <c r="AB9" s="42" t="s">
        <v>1533</v>
      </c>
      <c r="AC9" s="42">
        <v>102</v>
      </c>
      <c r="AD9" s="42">
        <v>18</v>
      </c>
      <c r="AE9" s="42">
        <v>38</v>
      </c>
      <c r="AF9" s="42">
        <v>4</v>
      </c>
      <c r="AG9" s="42">
        <v>2</v>
      </c>
      <c r="AH9" s="42">
        <v>1</v>
      </c>
      <c r="AI9" s="42">
        <f t="shared" si="1"/>
        <v>63</v>
      </c>
      <c r="AK9" s="42" t="s">
        <v>22</v>
      </c>
      <c r="AL9" s="542" t="s">
        <v>3357</v>
      </c>
      <c r="AM9" s="42">
        <v>8</v>
      </c>
      <c r="AN9" s="42"/>
      <c r="AO9" s="42" t="s">
        <v>1467</v>
      </c>
      <c r="AP9" s="42">
        <v>6</v>
      </c>
    </row>
    <row r="10" spans="1:42" x14ac:dyDescent="0.2">
      <c r="A10" t="s">
        <v>3281</v>
      </c>
      <c r="B10">
        <v>17</v>
      </c>
      <c r="D10" s="56" t="s">
        <v>1501</v>
      </c>
      <c r="E10" s="42">
        <v>35</v>
      </c>
      <c r="G10" s="56" t="s">
        <v>1518</v>
      </c>
      <c r="H10" s="42">
        <v>37</v>
      </c>
      <c r="I10" s="284"/>
      <c r="J10" s="56" t="s">
        <v>2011</v>
      </c>
      <c r="K10" s="42">
        <v>4</v>
      </c>
      <c r="L10" s="284"/>
      <c r="M10" s="56" t="s">
        <v>1530</v>
      </c>
      <c r="N10" s="42">
        <v>6</v>
      </c>
      <c r="O10" s="284"/>
      <c r="P10" s="284"/>
      <c r="Q10" s="284"/>
      <c r="R10" s="284"/>
      <c r="S10" s="284"/>
      <c r="T10" s="56" t="s">
        <v>1594</v>
      </c>
      <c r="U10" s="42">
        <v>3</v>
      </c>
      <c r="V10" s="42">
        <v>49</v>
      </c>
      <c r="W10" s="42">
        <f t="shared" si="0"/>
        <v>52</v>
      </c>
      <c r="Y10" s="42" t="s">
        <v>1622</v>
      </c>
      <c r="Z10" s="451">
        <v>0.61111111111111116</v>
      </c>
      <c r="AA10" s="284"/>
      <c r="AB10" s="42" t="s">
        <v>1473</v>
      </c>
      <c r="AC10" s="42">
        <v>99</v>
      </c>
      <c r="AD10" s="42">
        <v>33</v>
      </c>
      <c r="AE10" s="42">
        <v>18</v>
      </c>
      <c r="AF10" s="42">
        <v>7</v>
      </c>
      <c r="AG10" s="42">
        <v>2</v>
      </c>
      <c r="AH10" s="42">
        <v>0</v>
      </c>
      <c r="AI10" s="42">
        <f t="shared" si="1"/>
        <v>60</v>
      </c>
      <c r="AK10" s="42" t="s">
        <v>30</v>
      </c>
      <c r="AL10" s="542" t="s">
        <v>3358</v>
      </c>
      <c r="AM10" s="42">
        <v>14</v>
      </c>
      <c r="AN10" s="42"/>
      <c r="AO10" s="42" t="s">
        <v>3359</v>
      </c>
      <c r="AP10" s="42">
        <v>8</v>
      </c>
    </row>
    <row r="11" spans="1:42" x14ac:dyDescent="0.2">
      <c r="D11" s="56" t="s">
        <v>1535</v>
      </c>
      <c r="E11" s="42">
        <v>28</v>
      </c>
      <c r="G11" s="56" t="s">
        <v>1238</v>
      </c>
      <c r="H11" s="42">
        <v>37</v>
      </c>
      <c r="I11" s="284"/>
      <c r="J11" s="56" t="s">
        <v>1467</v>
      </c>
      <c r="K11" s="42">
        <v>3</v>
      </c>
      <c r="L11" s="284"/>
      <c r="M11" s="56" t="s">
        <v>1502</v>
      </c>
      <c r="N11" s="42">
        <v>6</v>
      </c>
      <c r="O11" s="284"/>
      <c r="P11" s="284"/>
      <c r="Q11" s="284"/>
      <c r="R11" s="284"/>
      <c r="S11" s="284"/>
      <c r="T11" s="56" t="s">
        <v>1473</v>
      </c>
      <c r="U11" s="42">
        <v>33</v>
      </c>
      <c r="V11" s="42">
        <v>18</v>
      </c>
      <c r="W11" s="42">
        <f t="shared" si="0"/>
        <v>51</v>
      </c>
      <c r="Y11" s="42" t="s">
        <v>1787</v>
      </c>
      <c r="Z11" s="451">
        <v>0.5714285714285714</v>
      </c>
      <c r="AA11" s="284"/>
      <c r="AB11" s="42" t="s">
        <v>1497</v>
      </c>
      <c r="AC11" s="42">
        <v>144</v>
      </c>
      <c r="AD11" s="42">
        <v>54</v>
      </c>
      <c r="AE11" s="42">
        <v>0</v>
      </c>
      <c r="AF11" s="42">
        <v>4</v>
      </c>
      <c r="AG11" s="42">
        <v>1</v>
      </c>
      <c r="AH11" s="42">
        <v>0</v>
      </c>
      <c r="AI11" s="42">
        <f t="shared" si="1"/>
        <v>59</v>
      </c>
      <c r="AK11" s="42" t="s">
        <v>105</v>
      </c>
      <c r="AL11" s="542" t="s">
        <v>3360</v>
      </c>
      <c r="AM11" s="42">
        <v>17</v>
      </c>
      <c r="AN11" s="42"/>
      <c r="AO11" s="42" t="s">
        <v>2343</v>
      </c>
      <c r="AP11" s="42">
        <v>6</v>
      </c>
    </row>
    <row r="12" spans="1:42" x14ac:dyDescent="0.2">
      <c r="A12" s="52" t="s">
        <v>3195</v>
      </c>
      <c r="D12" s="56" t="s">
        <v>1530</v>
      </c>
      <c r="E12" s="42">
        <v>27</v>
      </c>
      <c r="G12" s="56" t="s">
        <v>1469</v>
      </c>
      <c r="H12" s="42">
        <v>34</v>
      </c>
      <c r="I12" s="284"/>
      <c r="J12" s="56" t="s">
        <v>2006</v>
      </c>
      <c r="K12" s="42">
        <v>3</v>
      </c>
      <c r="L12" s="284"/>
      <c r="M12" s="56" t="s">
        <v>1491</v>
      </c>
      <c r="N12" s="42">
        <f>5+1</f>
        <v>6</v>
      </c>
      <c r="O12" s="284"/>
      <c r="P12" s="284"/>
      <c r="Q12" s="284"/>
      <c r="R12" s="284"/>
      <c r="S12" s="284"/>
      <c r="T12" s="56" t="s">
        <v>1486</v>
      </c>
      <c r="U12" s="42">
        <v>29</v>
      </c>
      <c r="V12" s="42">
        <v>22</v>
      </c>
      <c r="W12" s="42">
        <f t="shared" si="0"/>
        <v>51</v>
      </c>
      <c r="Y12" s="42" t="s">
        <v>1549</v>
      </c>
      <c r="Z12" s="451">
        <v>0.56140350877192979</v>
      </c>
      <c r="AA12" s="284"/>
      <c r="AB12" s="42" t="s">
        <v>1501</v>
      </c>
      <c r="AC12" s="42">
        <v>81</v>
      </c>
      <c r="AD12" s="42">
        <v>17</v>
      </c>
      <c r="AE12" s="42">
        <v>35</v>
      </c>
      <c r="AF12" s="42">
        <v>0</v>
      </c>
      <c r="AG12" s="42">
        <v>1</v>
      </c>
      <c r="AH12" s="42">
        <v>5</v>
      </c>
      <c r="AI12" s="42">
        <f t="shared" si="1"/>
        <v>58</v>
      </c>
      <c r="AK12" s="42" t="s">
        <v>28</v>
      </c>
      <c r="AL12" s="542" t="s">
        <v>3361</v>
      </c>
      <c r="AM12" s="42">
        <v>20</v>
      </c>
      <c r="AN12" s="42"/>
      <c r="AO12" s="42" t="s">
        <v>3362</v>
      </c>
      <c r="AP12" s="42">
        <v>7</v>
      </c>
    </row>
    <row r="13" spans="1:42" x14ac:dyDescent="0.2">
      <c r="A13" t="s">
        <v>3326</v>
      </c>
      <c r="B13">
        <v>18</v>
      </c>
      <c r="D13" s="56" t="s">
        <v>1520</v>
      </c>
      <c r="E13" s="42">
        <v>23</v>
      </c>
      <c r="G13" s="56" t="s">
        <v>1473</v>
      </c>
      <c r="H13" s="42">
        <v>33</v>
      </c>
      <c r="I13" s="284"/>
      <c r="J13" s="56" t="s">
        <v>1579</v>
      </c>
      <c r="K13" s="42">
        <v>3</v>
      </c>
      <c r="L13" s="284"/>
      <c r="M13" s="56" t="s">
        <v>1487</v>
      </c>
      <c r="N13" s="42">
        <v>5</v>
      </c>
      <c r="O13" s="284"/>
      <c r="P13" s="284"/>
      <c r="Q13" s="284"/>
      <c r="R13" s="284"/>
      <c r="S13" s="284"/>
      <c r="T13" s="284"/>
      <c r="U13" s="284"/>
      <c r="V13" s="284"/>
      <c r="W13" s="284"/>
      <c r="X13" s="284"/>
      <c r="Y13" s="42" t="s">
        <v>1639</v>
      </c>
      <c r="Z13" s="451">
        <v>0.55769230769230771</v>
      </c>
      <c r="AA13" s="284"/>
      <c r="AB13" s="42" t="s">
        <v>1486</v>
      </c>
      <c r="AC13" s="42">
        <v>158</v>
      </c>
      <c r="AD13" s="42">
        <v>29</v>
      </c>
      <c r="AE13" s="42">
        <v>22</v>
      </c>
      <c r="AF13" s="42">
        <v>4</v>
      </c>
      <c r="AG13" s="42">
        <v>1</v>
      </c>
      <c r="AH13" s="42">
        <v>1</v>
      </c>
      <c r="AI13" s="42">
        <f t="shared" si="1"/>
        <v>57</v>
      </c>
      <c r="AK13" s="42" t="s">
        <v>34</v>
      </c>
      <c r="AL13" s="542" t="s">
        <v>3363</v>
      </c>
      <c r="AM13" s="42">
        <v>23</v>
      </c>
      <c r="AN13" s="42"/>
      <c r="AO13" s="42" t="s">
        <v>3364</v>
      </c>
      <c r="AP13" s="42">
        <v>9</v>
      </c>
    </row>
    <row r="14" spans="1:42" x14ac:dyDescent="0.2">
      <c r="A14" t="s">
        <v>3327</v>
      </c>
      <c r="B14">
        <v>19</v>
      </c>
      <c r="D14" s="56" t="s">
        <v>1486</v>
      </c>
      <c r="E14" s="42">
        <v>22</v>
      </c>
      <c r="G14" s="56" t="s">
        <v>1481</v>
      </c>
      <c r="H14" s="42">
        <v>33</v>
      </c>
      <c r="I14" s="284"/>
      <c r="J14" s="284"/>
      <c r="L14" s="284"/>
      <c r="M14" s="56" t="s">
        <v>1488</v>
      </c>
      <c r="N14" s="42">
        <v>5</v>
      </c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42" t="s">
        <v>1533</v>
      </c>
      <c r="Z14" s="451">
        <v>0.5490196078431373</v>
      </c>
      <c r="AA14" s="284"/>
      <c r="AB14" s="42" t="s">
        <v>1749</v>
      </c>
      <c r="AC14" s="42">
        <v>49</v>
      </c>
      <c r="AD14" s="42">
        <v>10</v>
      </c>
      <c r="AE14" s="42">
        <v>37</v>
      </c>
      <c r="AF14" s="42">
        <v>6</v>
      </c>
      <c r="AG14" s="42">
        <v>1</v>
      </c>
      <c r="AH14" s="42">
        <v>2</v>
      </c>
      <c r="AI14" s="42">
        <f t="shared" si="1"/>
        <v>56</v>
      </c>
      <c r="AK14" s="42" t="s">
        <v>35</v>
      </c>
      <c r="AL14" s="542" t="s">
        <v>3365</v>
      </c>
      <c r="AM14" s="42">
        <v>16</v>
      </c>
      <c r="AN14" s="42"/>
      <c r="AO14" s="42" t="s">
        <v>3366</v>
      </c>
      <c r="AP14" s="42">
        <v>8</v>
      </c>
    </row>
    <row r="15" spans="1:42" x14ac:dyDescent="0.2">
      <c r="G15" s="56" t="s">
        <v>1490</v>
      </c>
      <c r="H15" s="42">
        <v>33</v>
      </c>
      <c r="I15" s="284"/>
      <c r="J15" s="284"/>
      <c r="L15" s="284"/>
      <c r="M15" s="56" t="s">
        <v>1470</v>
      </c>
      <c r="N15" s="42">
        <v>5</v>
      </c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42" t="s">
        <v>1467</v>
      </c>
      <c r="Z15" s="451">
        <v>0.539906103286385</v>
      </c>
      <c r="AA15" s="284"/>
      <c r="AB15" s="42" t="s">
        <v>1488</v>
      </c>
      <c r="AC15" s="42">
        <v>129</v>
      </c>
      <c r="AD15" s="42">
        <v>45</v>
      </c>
      <c r="AE15" s="42">
        <v>1</v>
      </c>
      <c r="AF15" s="42">
        <v>5</v>
      </c>
      <c r="AG15" s="42">
        <v>1</v>
      </c>
      <c r="AH15" s="42">
        <v>0</v>
      </c>
      <c r="AI15" s="42">
        <f t="shared" si="1"/>
        <v>52</v>
      </c>
      <c r="AK15" s="42" t="s">
        <v>18</v>
      </c>
      <c r="AL15" s="542" t="s">
        <v>3367</v>
      </c>
      <c r="AM15" s="42">
        <v>16</v>
      </c>
      <c r="AN15" s="42"/>
      <c r="AO15" s="42" t="s">
        <v>3368</v>
      </c>
      <c r="AP15" s="42">
        <v>10</v>
      </c>
    </row>
    <row r="16" spans="1:42" x14ac:dyDescent="0.2">
      <c r="A16" s="52" t="s">
        <v>3196</v>
      </c>
      <c r="G16" s="56" t="s">
        <v>1571</v>
      </c>
      <c r="H16" s="42">
        <v>33</v>
      </c>
      <c r="I16" s="284"/>
      <c r="J16" s="284"/>
      <c r="L16" s="284"/>
      <c r="M16" s="56" t="s">
        <v>1513</v>
      </c>
      <c r="N16" s="42">
        <v>5</v>
      </c>
      <c r="O16" s="284"/>
      <c r="P16" s="284"/>
      <c r="Q16" s="284"/>
      <c r="R16" s="284"/>
      <c r="S16" s="284"/>
      <c r="T16" s="284"/>
      <c r="U16" s="284"/>
      <c r="V16" s="284"/>
      <c r="W16" s="284"/>
      <c r="X16" s="284"/>
      <c r="Y16" s="42" t="s">
        <v>1494</v>
      </c>
      <c r="Z16" s="451">
        <v>0.53846153846153844</v>
      </c>
      <c r="AA16" s="284"/>
      <c r="AB16" s="42" t="s">
        <v>1468</v>
      </c>
      <c r="AC16" s="42">
        <v>134</v>
      </c>
      <c r="AD16" s="42">
        <v>38</v>
      </c>
      <c r="AE16" s="42">
        <v>4</v>
      </c>
      <c r="AF16" s="42">
        <v>1</v>
      </c>
      <c r="AG16" s="42">
        <v>7</v>
      </c>
      <c r="AH16" s="42">
        <v>0</v>
      </c>
      <c r="AI16" s="42">
        <f t="shared" si="1"/>
        <v>50</v>
      </c>
      <c r="AK16" s="42" t="s">
        <v>17</v>
      </c>
      <c r="AL16" s="542" t="s">
        <v>3369</v>
      </c>
      <c r="AM16" s="42">
        <v>13</v>
      </c>
      <c r="AN16" s="42"/>
      <c r="AO16" s="42" t="s">
        <v>3370</v>
      </c>
      <c r="AP16" s="42">
        <v>11</v>
      </c>
    </row>
    <row r="17" spans="1:42" x14ac:dyDescent="0.2">
      <c r="A17" s="284" t="s">
        <v>3197</v>
      </c>
      <c r="B17">
        <v>20</v>
      </c>
      <c r="I17" s="460"/>
      <c r="J17" s="460"/>
      <c r="K17" s="460"/>
      <c r="L17" s="460"/>
      <c r="M17" s="56" t="s">
        <v>1540</v>
      </c>
      <c r="N17" s="42">
        <v>5</v>
      </c>
      <c r="O17" s="284"/>
      <c r="P17" s="284"/>
      <c r="Q17" s="284"/>
      <c r="R17" s="284"/>
      <c r="S17" s="284"/>
      <c r="T17" s="284"/>
      <c r="U17" s="284"/>
      <c r="V17" s="284"/>
      <c r="W17" s="284"/>
      <c r="X17" s="284"/>
      <c r="Y17" s="284"/>
      <c r="Z17" s="284"/>
      <c r="AA17" s="284"/>
      <c r="AB17" s="284"/>
      <c r="AC17" s="284"/>
      <c r="AD17" s="284"/>
      <c r="AE17" s="284"/>
      <c r="AF17" s="284"/>
      <c r="AG17" s="284"/>
      <c r="AK17" s="42" t="s">
        <v>62</v>
      </c>
      <c r="AL17" s="542" t="s">
        <v>3371</v>
      </c>
      <c r="AM17" s="42">
        <v>13</v>
      </c>
      <c r="AN17" s="42"/>
      <c r="AO17" s="42" t="s">
        <v>3372</v>
      </c>
      <c r="AP17" s="42">
        <v>12</v>
      </c>
    </row>
    <row r="18" spans="1:42" x14ac:dyDescent="0.2">
      <c r="A18" s="284" t="s">
        <v>3198</v>
      </c>
      <c r="B18">
        <v>21</v>
      </c>
      <c r="I18" s="460"/>
      <c r="J18" s="460"/>
      <c r="K18" s="460"/>
      <c r="L18" s="460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84"/>
      <c r="AE18" s="284"/>
      <c r="AF18" s="284"/>
      <c r="AG18" s="284"/>
      <c r="AK18" s="42" t="s">
        <v>1324</v>
      </c>
      <c r="AL18" s="542" t="s">
        <v>3373</v>
      </c>
      <c r="AM18" s="42">
        <v>16</v>
      </c>
      <c r="AN18" s="42"/>
      <c r="AO18" s="42" t="s">
        <v>3374</v>
      </c>
      <c r="AP18" s="42">
        <v>9</v>
      </c>
    </row>
    <row r="19" spans="1:42" x14ac:dyDescent="0.2">
      <c r="A19" s="401" t="s">
        <v>3386</v>
      </c>
      <c r="B19" s="401">
        <v>22</v>
      </c>
      <c r="I19" s="767" t="s">
        <v>3411</v>
      </c>
      <c r="J19" s="767"/>
      <c r="K19" s="42"/>
      <c r="L19" s="42"/>
      <c r="M19" s="42"/>
      <c r="N19" s="42"/>
      <c r="O19" s="42"/>
      <c r="P19" s="42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K19" s="42" t="s">
        <v>1892</v>
      </c>
      <c r="AL19" s="542" t="s">
        <v>3375</v>
      </c>
      <c r="AM19" s="42">
        <v>8</v>
      </c>
      <c r="AN19" s="42"/>
      <c r="AO19" s="42" t="s">
        <v>3370</v>
      </c>
      <c r="AP19" s="42">
        <v>10</v>
      </c>
    </row>
    <row r="20" spans="1:42" x14ac:dyDescent="0.2">
      <c r="A20" s="401" t="s">
        <v>3387</v>
      </c>
      <c r="B20" s="401">
        <v>23</v>
      </c>
      <c r="I20" s="51" t="s">
        <v>3311</v>
      </c>
      <c r="J20" s="42"/>
      <c r="K20" s="42"/>
      <c r="L20" s="42"/>
      <c r="M20" s="42"/>
      <c r="N20" s="42"/>
      <c r="O20" s="42"/>
      <c r="P20" s="42"/>
      <c r="Q20" s="284"/>
      <c r="R20" s="284"/>
      <c r="S20" s="284"/>
      <c r="T20" s="284"/>
      <c r="U20" s="284"/>
      <c r="V20" s="284"/>
      <c r="W20" s="284"/>
      <c r="X20" s="284"/>
      <c r="Y20" s="284"/>
      <c r="Z20" s="284"/>
      <c r="AA20" s="284"/>
      <c r="AB20" s="284"/>
      <c r="AC20" s="284"/>
      <c r="AD20" s="284"/>
      <c r="AE20" s="284"/>
      <c r="AF20" s="284"/>
      <c r="AG20" s="284"/>
    </row>
    <row r="21" spans="1:42" s="284" customFormat="1" x14ac:dyDescent="0.2">
      <c r="I21" s="615" t="s">
        <v>3282</v>
      </c>
      <c r="J21" s="51" t="s">
        <v>2524</v>
      </c>
      <c r="K21" s="51" t="s">
        <v>3283</v>
      </c>
      <c r="L21" s="51" t="s">
        <v>3284</v>
      </c>
      <c r="M21" s="51" t="s">
        <v>3285</v>
      </c>
      <c r="N21" s="51" t="s">
        <v>3286</v>
      </c>
      <c r="O21" s="51" t="s">
        <v>3287</v>
      </c>
      <c r="P21" s="51" t="s">
        <v>3288</v>
      </c>
      <c r="AH21"/>
    </row>
    <row r="22" spans="1:42" s="284" customFormat="1" x14ac:dyDescent="0.2">
      <c r="A22" s="401" t="s">
        <v>3389</v>
      </c>
      <c r="B22" s="401">
        <v>25</v>
      </c>
      <c r="I22" s="42">
        <v>1</v>
      </c>
      <c r="J22" s="136">
        <v>423</v>
      </c>
      <c r="K22" s="42" t="s">
        <v>3289</v>
      </c>
      <c r="L22" s="42" t="s">
        <v>81</v>
      </c>
      <c r="M22" s="42">
        <v>11</v>
      </c>
      <c r="N22" s="42">
        <v>1</v>
      </c>
      <c r="O22" s="42" t="s">
        <v>3290</v>
      </c>
      <c r="P22" s="42" t="s">
        <v>3304</v>
      </c>
      <c r="AH22"/>
    </row>
    <row r="23" spans="1:42" x14ac:dyDescent="0.2">
      <c r="A23" s="401" t="s">
        <v>3390</v>
      </c>
      <c r="B23" s="401">
        <v>26</v>
      </c>
      <c r="I23" s="42">
        <v>2</v>
      </c>
      <c r="J23" s="136" t="s">
        <v>3291</v>
      </c>
      <c r="K23" s="42" t="s">
        <v>3292</v>
      </c>
      <c r="L23" s="42" t="s">
        <v>1352</v>
      </c>
      <c r="M23" s="42">
        <v>7</v>
      </c>
      <c r="N23" s="42">
        <v>1</v>
      </c>
      <c r="O23" s="42" t="s">
        <v>2529</v>
      </c>
      <c r="P23" s="42" t="s">
        <v>3305</v>
      </c>
      <c r="Q23" s="284"/>
      <c r="R23" s="284"/>
      <c r="S23" s="284"/>
      <c r="T23" s="284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F23" s="284"/>
      <c r="AG23" s="284"/>
    </row>
    <row r="24" spans="1:42" x14ac:dyDescent="0.2">
      <c r="A24" s="284"/>
      <c r="B24" s="284"/>
      <c r="I24" s="42">
        <v>3</v>
      </c>
      <c r="J24" s="136" t="s">
        <v>3293</v>
      </c>
      <c r="K24" s="42" t="s">
        <v>3294</v>
      </c>
      <c r="L24" s="42" t="s">
        <v>81</v>
      </c>
      <c r="M24" s="42">
        <v>4</v>
      </c>
      <c r="N24" s="42">
        <v>1</v>
      </c>
      <c r="O24" s="42" t="s">
        <v>2626</v>
      </c>
      <c r="P24" s="42" t="s">
        <v>3305</v>
      </c>
      <c r="Q24" s="284"/>
      <c r="R24" s="284"/>
      <c r="S24" s="284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G24" s="284"/>
    </row>
    <row r="25" spans="1:42" x14ac:dyDescent="0.2">
      <c r="A25" s="52" t="s">
        <v>3329</v>
      </c>
      <c r="B25" s="284"/>
      <c r="I25" s="42">
        <v>4</v>
      </c>
      <c r="J25" s="136">
        <v>397</v>
      </c>
      <c r="K25" s="42" t="s">
        <v>3295</v>
      </c>
      <c r="L25" s="42" t="s">
        <v>1349</v>
      </c>
      <c r="M25" s="42">
        <v>6</v>
      </c>
      <c r="N25" s="42">
        <v>1</v>
      </c>
      <c r="O25" s="42" t="s">
        <v>2543</v>
      </c>
      <c r="P25" s="42" t="s">
        <v>3305</v>
      </c>
      <c r="Q25" s="284"/>
      <c r="R25" s="284"/>
      <c r="S25" s="284"/>
      <c r="T25" s="284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F25" s="284"/>
      <c r="AG25" s="284"/>
    </row>
    <row r="26" spans="1:42" x14ac:dyDescent="0.2">
      <c r="B26" s="284"/>
      <c r="I26" s="42">
        <v>5</v>
      </c>
      <c r="J26" s="136">
        <v>393</v>
      </c>
      <c r="K26" s="42" t="s">
        <v>3296</v>
      </c>
      <c r="L26" s="42" t="s">
        <v>1356</v>
      </c>
      <c r="M26" s="42">
        <v>9</v>
      </c>
      <c r="N26" s="42">
        <v>1</v>
      </c>
      <c r="O26" s="42" t="s">
        <v>2644</v>
      </c>
      <c r="P26" s="42" t="s">
        <v>3305</v>
      </c>
      <c r="Q26" s="284"/>
      <c r="R26" s="284"/>
      <c r="S26" s="284"/>
      <c r="T26" s="284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F26" s="284"/>
      <c r="AG26" s="284"/>
    </row>
    <row r="27" spans="1:42" x14ac:dyDescent="0.2">
      <c r="A27" s="401" t="s">
        <v>3394</v>
      </c>
      <c r="B27" s="401">
        <v>30</v>
      </c>
      <c r="I27" s="42">
        <v>6</v>
      </c>
      <c r="J27" s="136" t="s">
        <v>3297</v>
      </c>
      <c r="K27" s="42" t="s">
        <v>3298</v>
      </c>
      <c r="L27" s="42" t="s">
        <v>1354</v>
      </c>
      <c r="M27" s="42">
        <v>12</v>
      </c>
      <c r="N27" s="42">
        <v>1</v>
      </c>
      <c r="O27" s="42" t="s">
        <v>2539</v>
      </c>
      <c r="P27" s="42" t="s">
        <v>3305</v>
      </c>
      <c r="Q27" s="284"/>
      <c r="R27" s="284"/>
      <c r="S27" s="284"/>
      <c r="T27" s="284"/>
      <c r="U27" s="284"/>
      <c r="V27" s="284"/>
      <c r="W27" s="284"/>
      <c r="X27" s="284"/>
      <c r="Y27" s="284"/>
      <c r="Z27" s="284"/>
      <c r="AA27" s="284"/>
      <c r="AB27" s="284"/>
      <c r="AC27" s="284"/>
      <c r="AD27" s="284"/>
      <c r="AE27" s="284"/>
      <c r="AF27" s="284"/>
      <c r="AG27" s="284"/>
    </row>
    <row r="28" spans="1:42" x14ac:dyDescent="0.2">
      <c r="A28" s="284" t="s">
        <v>3328</v>
      </c>
      <c r="B28" s="284">
        <v>31</v>
      </c>
      <c r="I28" s="42">
        <v>7</v>
      </c>
      <c r="J28" s="136" t="s">
        <v>3299</v>
      </c>
      <c r="K28" s="42" t="s">
        <v>3300</v>
      </c>
      <c r="L28" s="42" t="s">
        <v>1344</v>
      </c>
      <c r="M28" s="42">
        <v>3</v>
      </c>
      <c r="N28" s="42">
        <v>1</v>
      </c>
      <c r="O28" s="42" t="s">
        <v>2531</v>
      </c>
      <c r="P28" s="42" t="s">
        <v>3305</v>
      </c>
      <c r="Q28" s="284"/>
      <c r="R28" s="284"/>
      <c r="S28" s="284"/>
      <c r="T28" s="284"/>
      <c r="U28" s="284"/>
      <c r="V28" s="284"/>
      <c r="W28" s="284"/>
      <c r="X28" s="284"/>
      <c r="Y28" s="284"/>
      <c r="Z28" s="284"/>
      <c r="AA28" s="284"/>
      <c r="AB28" s="284"/>
      <c r="AC28" s="284"/>
      <c r="AD28" s="284"/>
      <c r="AE28" s="284"/>
      <c r="AF28" s="284"/>
      <c r="AG28" s="284"/>
      <c r="AH28" s="284"/>
    </row>
    <row r="29" spans="1:42" x14ac:dyDescent="0.2">
      <c r="I29" s="42">
        <v>8</v>
      </c>
      <c r="J29" s="136" t="s">
        <v>3301</v>
      </c>
      <c r="K29" s="42" t="s">
        <v>3302</v>
      </c>
      <c r="L29" s="42" t="s">
        <v>1375</v>
      </c>
      <c r="M29" s="42">
        <v>12</v>
      </c>
      <c r="N29" s="42">
        <v>1</v>
      </c>
      <c r="O29" s="42" t="s">
        <v>2595</v>
      </c>
      <c r="P29" s="42" t="s">
        <v>3304</v>
      </c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</row>
    <row r="30" spans="1:42" x14ac:dyDescent="0.2">
      <c r="A30" s="52" t="s">
        <v>3196</v>
      </c>
      <c r="I30" s="42">
        <v>9</v>
      </c>
      <c r="J30" s="136">
        <v>372</v>
      </c>
      <c r="K30" s="42" t="s">
        <v>3303</v>
      </c>
      <c r="L30" s="42" t="s">
        <v>1346</v>
      </c>
      <c r="M30" s="42">
        <v>6</v>
      </c>
      <c r="N30" s="42">
        <v>1</v>
      </c>
      <c r="O30" s="42" t="s">
        <v>2602</v>
      </c>
      <c r="P30" s="42" t="s">
        <v>3306</v>
      </c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G30" s="284"/>
    </row>
    <row r="31" spans="1:42" x14ac:dyDescent="0.2">
      <c r="A31" s="284" t="s">
        <v>3199</v>
      </c>
      <c r="B31">
        <v>32</v>
      </c>
      <c r="I31" s="767" t="s">
        <v>3412</v>
      </c>
      <c r="J31" s="767"/>
      <c r="K31" s="42"/>
      <c r="L31" s="42"/>
      <c r="M31" s="42"/>
      <c r="N31" s="42"/>
      <c r="O31" s="42"/>
      <c r="P31" s="42"/>
      <c r="Q31" s="284"/>
      <c r="R31" s="284"/>
      <c r="S31" s="284"/>
      <c r="T31" s="284"/>
      <c r="U31" s="284"/>
      <c r="V31" s="284"/>
      <c r="W31" s="284"/>
      <c r="X31" s="284"/>
      <c r="Y31" s="284"/>
      <c r="Z31" s="284"/>
      <c r="AA31" s="284"/>
      <c r="AB31" s="284"/>
      <c r="AC31" s="284"/>
      <c r="AD31" s="284"/>
      <c r="AE31" s="284"/>
      <c r="AF31" s="284"/>
      <c r="AG31" s="284"/>
    </row>
    <row r="32" spans="1:42" x14ac:dyDescent="0.2">
      <c r="A32" s="284" t="s">
        <v>3200</v>
      </c>
      <c r="B32">
        <v>33</v>
      </c>
      <c r="I32" s="51" t="s">
        <v>3310</v>
      </c>
      <c r="J32" s="42"/>
      <c r="K32" s="42"/>
      <c r="L32" s="42"/>
      <c r="M32" s="42"/>
      <c r="N32" s="42"/>
      <c r="O32" s="42"/>
      <c r="P32" s="42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D32" s="284"/>
      <c r="AE32" s="284"/>
      <c r="AF32" s="284"/>
      <c r="AG32" s="284"/>
    </row>
    <row r="33" spans="1:34" x14ac:dyDescent="0.2">
      <c r="A33" s="284" t="s">
        <v>3201</v>
      </c>
      <c r="B33">
        <v>34</v>
      </c>
      <c r="I33" s="615" t="s">
        <v>3282</v>
      </c>
      <c r="J33" s="51" t="s">
        <v>2524</v>
      </c>
      <c r="K33" s="51" t="s">
        <v>3283</v>
      </c>
      <c r="L33" s="51" t="s">
        <v>3284</v>
      </c>
      <c r="M33" s="51" t="s">
        <v>3285</v>
      </c>
      <c r="N33" s="51" t="s">
        <v>3286</v>
      </c>
      <c r="O33" s="51" t="s">
        <v>3287</v>
      </c>
      <c r="P33" s="51" t="s">
        <v>3288</v>
      </c>
      <c r="Q33" s="284"/>
      <c r="R33" s="284"/>
      <c r="S33" s="284"/>
      <c r="T33" s="284"/>
      <c r="U33" s="284"/>
      <c r="V33" s="284"/>
      <c r="W33" s="284"/>
      <c r="X33" s="284"/>
      <c r="Y33" s="284"/>
      <c r="Z33" s="284"/>
      <c r="AA33" s="284"/>
      <c r="AB33" s="284"/>
      <c r="AC33" s="284"/>
      <c r="AD33" s="284"/>
      <c r="AE33" s="284"/>
      <c r="AF33" s="284"/>
      <c r="AG33" s="284"/>
    </row>
    <row r="34" spans="1:34" x14ac:dyDescent="0.2">
      <c r="A34" t="s">
        <v>3202</v>
      </c>
      <c r="B34">
        <v>35</v>
      </c>
      <c r="I34" s="42">
        <v>1</v>
      </c>
      <c r="J34" s="42">
        <v>28</v>
      </c>
      <c r="K34" s="42" t="s">
        <v>3300</v>
      </c>
      <c r="L34" s="42" t="s">
        <v>1349</v>
      </c>
      <c r="M34" s="42">
        <v>7</v>
      </c>
      <c r="N34" s="42">
        <v>1</v>
      </c>
      <c r="O34" s="42" t="s">
        <v>2544</v>
      </c>
      <c r="P34" s="42" t="s">
        <v>3307</v>
      </c>
      <c r="Q34" s="284"/>
      <c r="R34" s="284"/>
      <c r="S34" s="284"/>
      <c r="T34" s="284"/>
      <c r="U34" s="284"/>
      <c r="V34" s="284"/>
      <c r="W34" s="284"/>
      <c r="X34" s="284"/>
      <c r="Y34" s="284"/>
      <c r="Z34" s="284"/>
      <c r="AA34" s="284"/>
      <c r="AB34" s="284"/>
      <c r="AC34" s="284"/>
      <c r="AD34" s="284"/>
      <c r="AE34" s="284"/>
      <c r="AF34" s="284"/>
      <c r="AG34" s="284"/>
    </row>
    <row r="35" spans="1:34" x14ac:dyDescent="0.2">
      <c r="I35" s="42">
        <v>2</v>
      </c>
      <c r="J35" s="42">
        <v>33</v>
      </c>
      <c r="K35" s="42" t="s">
        <v>3303</v>
      </c>
      <c r="L35" s="42" t="s">
        <v>1342</v>
      </c>
      <c r="M35" s="42">
        <v>1</v>
      </c>
      <c r="N35" s="42">
        <v>1</v>
      </c>
      <c r="O35" s="42" t="s">
        <v>2533</v>
      </c>
      <c r="P35" s="42" t="s">
        <v>3308</v>
      </c>
      <c r="Q35" s="284"/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B35" s="284"/>
      <c r="AC35" s="284"/>
      <c r="AD35" s="284"/>
      <c r="AE35" s="284"/>
      <c r="AF35" s="284"/>
      <c r="AG35" s="284"/>
    </row>
    <row r="36" spans="1:34" s="284" customFormat="1" x14ac:dyDescent="0.2">
      <c r="A36" s="52"/>
      <c r="B36"/>
      <c r="I36" s="42">
        <v>3</v>
      </c>
      <c r="J36" s="42">
        <v>34</v>
      </c>
      <c r="K36" s="42" t="s">
        <v>3309</v>
      </c>
      <c r="L36" s="42" t="s">
        <v>1348</v>
      </c>
      <c r="M36" s="42">
        <v>11</v>
      </c>
      <c r="N36" s="42">
        <v>1</v>
      </c>
      <c r="O36" s="42" t="s">
        <v>2576</v>
      </c>
      <c r="P36" s="42" t="s">
        <v>3306</v>
      </c>
      <c r="AH36"/>
    </row>
    <row r="37" spans="1:34" s="284" customFormat="1" x14ac:dyDescent="0.2">
      <c r="A37"/>
      <c r="B37"/>
      <c r="I37" s="42">
        <v>4</v>
      </c>
      <c r="J37" s="42">
        <v>35</v>
      </c>
      <c r="K37" s="42" t="s">
        <v>3309</v>
      </c>
      <c r="L37" s="42" t="s">
        <v>1348</v>
      </c>
      <c r="M37" s="42">
        <v>11</v>
      </c>
      <c r="N37" s="42">
        <v>2</v>
      </c>
      <c r="O37" s="42" t="s">
        <v>2576</v>
      </c>
      <c r="P37" s="42" t="s">
        <v>3306</v>
      </c>
      <c r="AH37"/>
    </row>
    <row r="38" spans="1:34" x14ac:dyDescent="0.2">
      <c r="M38" s="284"/>
      <c r="N38" s="284"/>
      <c r="O38" s="284"/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4"/>
      <c r="AF38" s="284"/>
      <c r="AG38" s="284"/>
    </row>
    <row r="39" spans="1:34" x14ac:dyDescent="0.2">
      <c r="A39" s="284"/>
      <c r="I39" s="284"/>
      <c r="J39" s="284"/>
      <c r="L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  <c r="AA39" s="284"/>
      <c r="AB39" s="284"/>
      <c r="AC39" s="284"/>
      <c r="AD39" s="284"/>
      <c r="AE39" s="284"/>
      <c r="AF39" s="284"/>
      <c r="AG39" s="284"/>
    </row>
    <row r="40" spans="1:34" x14ac:dyDescent="0.2">
      <c r="A40" s="52" t="s">
        <v>2442</v>
      </c>
      <c r="B40" s="284"/>
      <c r="I40" s="653" t="s">
        <v>3397</v>
      </c>
      <c r="J40" s="654"/>
      <c r="L40" s="611" t="s">
        <v>3399</v>
      </c>
      <c r="M40" s="612"/>
      <c r="O40" s="653" t="s">
        <v>3400</v>
      </c>
      <c r="P40" s="654"/>
      <c r="Q40" s="284"/>
      <c r="R40" s="653" t="s">
        <v>3402</v>
      </c>
      <c r="S40" s="654"/>
      <c r="T40" s="284"/>
      <c r="U40" s="653" t="s">
        <v>3403</v>
      </c>
      <c r="V40" s="654"/>
      <c r="W40" s="284"/>
      <c r="X40" s="653" t="s">
        <v>3404</v>
      </c>
      <c r="Y40" s="654"/>
      <c r="Z40" s="284"/>
      <c r="AA40" s="284"/>
      <c r="AB40" s="284"/>
      <c r="AC40" s="284"/>
      <c r="AD40" s="284"/>
      <c r="AE40" s="284"/>
      <c r="AF40" s="284"/>
      <c r="AG40" s="284"/>
    </row>
    <row r="41" spans="1:34" x14ac:dyDescent="0.2">
      <c r="B41" s="284"/>
      <c r="I41" s="393" t="s">
        <v>2688</v>
      </c>
      <c r="J41" s="393" t="s">
        <v>3312</v>
      </c>
      <c r="L41" s="393" t="s">
        <v>2688</v>
      </c>
      <c r="M41" s="393" t="s">
        <v>3313</v>
      </c>
      <c r="N41" s="58"/>
      <c r="O41" s="393" t="s">
        <v>2688</v>
      </c>
      <c r="P41" s="393" t="s">
        <v>3314</v>
      </c>
      <c r="R41" s="393" t="s">
        <v>2688</v>
      </c>
      <c r="S41" s="393" t="s">
        <v>2938</v>
      </c>
      <c r="U41" s="393" t="s">
        <v>2688</v>
      </c>
      <c r="V41" s="393" t="s">
        <v>3315</v>
      </c>
      <c r="X41" s="393" t="s">
        <v>2688</v>
      </c>
      <c r="Y41" s="393" t="s">
        <v>3316</v>
      </c>
    </row>
    <row r="42" spans="1:34" x14ac:dyDescent="0.2">
      <c r="A42" s="401" t="s">
        <v>3204</v>
      </c>
      <c r="B42" s="401">
        <v>50</v>
      </c>
      <c r="I42" s="56" t="s">
        <v>1484</v>
      </c>
      <c r="J42" s="42">
        <v>1376.3</v>
      </c>
      <c r="K42"/>
      <c r="L42" s="56" t="s">
        <v>1469</v>
      </c>
      <c r="M42" s="42">
        <v>49</v>
      </c>
      <c r="N42" s="284"/>
      <c r="O42" s="56" t="s">
        <v>1560</v>
      </c>
      <c r="P42" s="42">
        <v>8</v>
      </c>
      <c r="R42" s="395" t="s">
        <v>1473</v>
      </c>
      <c r="S42" s="322">
        <v>14.373333333332999</v>
      </c>
      <c r="U42" s="395" t="s">
        <v>1488</v>
      </c>
      <c r="V42" s="322">
        <v>28.443786982248</v>
      </c>
      <c r="X42" s="395" t="s">
        <v>1560</v>
      </c>
      <c r="Y42" s="396">
        <v>2.5030269675280001</v>
      </c>
    </row>
    <row r="43" spans="1:34" x14ac:dyDescent="0.2">
      <c r="A43" s="401" t="s">
        <v>3205</v>
      </c>
      <c r="B43" s="401">
        <v>51</v>
      </c>
      <c r="I43" s="56" t="s">
        <v>1469</v>
      </c>
      <c r="J43" s="42">
        <v>1214.0999999999999</v>
      </c>
      <c r="K43"/>
      <c r="L43" s="56" t="s">
        <v>1484</v>
      </c>
      <c r="M43" s="42">
        <v>47</v>
      </c>
      <c r="N43" s="284"/>
      <c r="O43" s="56" t="s">
        <v>1473</v>
      </c>
      <c r="P43" s="42">
        <v>7</v>
      </c>
      <c r="R43" s="395" t="s">
        <v>1560</v>
      </c>
      <c r="S43" s="322">
        <v>15.902097902096999</v>
      </c>
      <c r="U43" s="395" t="s">
        <v>1473</v>
      </c>
      <c r="V43" s="322">
        <v>28.526666666665999</v>
      </c>
      <c r="X43" s="395" t="s">
        <v>1785</v>
      </c>
      <c r="Y43" s="396">
        <v>2.6462540716610001</v>
      </c>
      <c r="AH43" s="284"/>
    </row>
    <row r="44" spans="1:34" x14ac:dyDescent="0.2">
      <c r="A44" s="401" t="s">
        <v>3206</v>
      </c>
      <c r="B44" s="401">
        <v>52</v>
      </c>
      <c r="I44" s="56" t="s">
        <v>1468</v>
      </c>
      <c r="J44" s="42">
        <v>1060</v>
      </c>
      <c r="L44" s="56" t="s">
        <v>1492</v>
      </c>
      <c r="M44" s="42">
        <v>43</v>
      </c>
      <c r="N44" s="284"/>
      <c r="O44" s="56" t="s">
        <v>1480</v>
      </c>
      <c r="P44" s="42">
        <v>7</v>
      </c>
      <c r="R44" s="395" t="s">
        <v>1483</v>
      </c>
      <c r="S44" s="322">
        <v>16.492537313431999</v>
      </c>
      <c r="U44" s="395" t="s">
        <v>1483</v>
      </c>
      <c r="V44" s="322">
        <v>30.373134328357999</v>
      </c>
      <c r="W44" s="284"/>
      <c r="X44" s="395" t="s">
        <v>1513</v>
      </c>
      <c r="Y44" s="396">
        <v>2.9727837020529999</v>
      </c>
      <c r="Z44" s="284"/>
      <c r="AA44" s="284"/>
      <c r="AB44" s="284"/>
      <c r="AC44" s="284"/>
      <c r="AD44" s="284"/>
      <c r="AE44" s="284"/>
      <c r="AF44" s="284"/>
      <c r="AG44" s="284"/>
      <c r="AH44" s="284"/>
    </row>
    <row r="45" spans="1:34" x14ac:dyDescent="0.2">
      <c r="A45" s="401" t="s">
        <v>3207</v>
      </c>
      <c r="B45" s="401">
        <v>53</v>
      </c>
      <c r="I45" s="56" t="s">
        <v>1513</v>
      </c>
      <c r="J45" s="42">
        <v>1047.0999999999999</v>
      </c>
      <c r="L45" s="56" t="s">
        <v>1488</v>
      </c>
      <c r="M45" s="42">
        <v>41</v>
      </c>
      <c r="N45" s="284"/>
      <c r="O45" s="56" t="s">
        <v>1483</v>
      </c>
      <c r="P45" s="42">
        <v>6</v>
      </c>
      <c r="R45" s="395" t="s">
        <v>1785</v>
      </c>
      <c r="S45" s="322">
        <v>17.508620689655</v>
      </c>
      <c r="U45" s="395" t="s">
        <v>1470</v>
      </c>
      <c r="V45" s="322">
        <v>31.108108108107999</v>
      </c>
      <c r="W45" s="284"/>
      <c r="X45" s="395" t="s">
        <v>1473</v>
      </c>
      <c r="Y45" s="396">
        <v>3.0231362467860001</v>
      </c>
      <c r="Z45" s="284"/>
      <c r="AA45" s="284"/>
      <c r="AB45" s="284"/>
      <c r="AC45" s="284"/>
      <c r="AD45" s="284"/>
      <c r="AE45" s="284"/>
      <c r="AF45" s="284"/>
      <c r="AG45" s="284"/>
    </row>
    <row r="46" spans="1:34" x14ac:dyDescent="0.2">
      <c r="A46" s="401" t="s">
        <v>3406</v>
      </c>
      <c r="B46" s="401">
        <v>54</v>
      </c>
      <c r="I46" s="56" t="s">
        <v>1480</v>
      </c>
      <c r="J46" s="42">
        <v>1042.2</v>
      </c>
      <c r="K46"/>
      <c r="L46" s="56" t="s">
        <v>1468</v>
      </c>
      <c r="M46" s="42">
        <v>39</v>
      </c>
      <c r="N46" s="284"/>
      <c r="O46" s="56" t="s">
        <v>1469</v>
      </c>
      <c r="P46" s="42">
        <v>5</v>
      </c>
      <c r="R46" s="395" t="s">
        <v>1492</v>
      </c>
      <c r="S46" s="322">
        <v>18.259493670885998</v>
      </c>
      <c r="U46" s="395" t="s">
        <v>1492</v>
      </c>
      <c r="V46" s="322">
        <v>34.462025316454998</v>
      </c>
      <c r="X46" s="395" t="s">
        <v>1469</v>
      </c>
      <c r="Y46" s="396">
        <v>3.0638297872339999</v>
      </c>
    </row>
    <row r="47" spans="1:34" x14ac:dyDescent="0.2">
      <c r="A47" s="284"/>
      <c r="B47" s="284"/>
      <c r="I47" s="56" t="s">
        <v>1482</v>
      </c>
      <c r="J47" s="42">
        <v>956.5</v>
      </c>
      <c r="K47"/>
      <c r="L47" s="56" t="s">
        <v>1473</v>
      </c>
      <c r="M47" s="42">
        <v>37</v>
      </c>
      <c r="N47" s="284"/>
      <c r="O47" s="56" t="s">
        <v>1785</v>
      </c>
      <c r="P47" s="42">
        <v>5</v>
      </c>
      <c r="R47" s="395" t="s">
        <v>1469</v>
      </c>
      <c r="S47" s="322">
        <v>18.883248730963999</v>
      </c>
      <c r="U47" s="395" t="s">
        <v>1469</v>
      </c>
      <c r="V47" s="322">
        <v>36.979695431472003</v>
      </c>
      <c r="X47" s="395" t="s">
        <v>1468</v>
      </c>
      <c r="Y47" s="396">
        <v>3.1754716981129998</v>
      </c>
    </row>
    <row r="48" spans="1:34" x14ac:dyDescent="0.2">
      <c r="A48" s="52" t="s">
        <v>3208</v>
      </c>
      <c r="I48" s="56" t="s">
        <v>1560</v>
      </c>
      <c r="J48" s="42">
        <v>908.3</v>
      </c>
      <c r="K48"/>
      <c r="L48" s="56" t="s">
        <v>1482</v>
      </c>
      <c r="M48" s="42">
        <v>35</v>
      </c>
      <c r="N48" s="284"/>
      <c r="O48" s="56" t="s">
        <v>1500</v>
      </c>
      <c r="P48" s="42">
        <v>5</v>
      </c>
      <c r="R48" s="395" t="s">
        <v>1488</v>
      </c>
      <c r="S48" s="322">
        <v>19.834319526626999</v>
      </c>
      <c r="U48" s="395" t="s">
        <v>1468</v>
      </c>
      <c r="V48" s="322">
        <v>37.857142857142001</v>
      </c>
      <c r="X48" s="395" t="s">
        <v>1492</v>
      </c>
      <c r="Y48" s="396">
        <v>3.1790633608809999</v>
      </c>
    </row>
    <row r="49" spans="1:25" x14ac:dyDescent="0.2">
      <c r="A49" s="284" t="s">
        <v>3209</v>
      </c>
      <c r="B49">
        <v>55</v>
      </c>
      <c r="I49" s="56" t="s">
        <v>1492</v>
      </c>
      <c r="J49" s="42">
        <v>907.3</v>
      </c>
      <c r="K49"/>
      <c r="L49" s="56" t="s">
        <v>1480</v>
      </c>
      <c r="M49" s="42">
        <v>33</v>
      </c>
      <c r="N49" s="284"/>
      <c r="O49" s="56" t="s">
        <v>1488</v>
      </c>
      <c r="P49" s="42">
        <v>4</v>
      </c>
      <c r="R49" s="395" t="s">
        <v>1468</v>
      </c>
      <c r="S49" s="322">
        <v>20.035714285714</v>
      </c>
      <c r="U49" s="395" t="s">
        <v>1560</v>
      </c>
      <c r="V49" s="322">
        <v>38.118881118880999</v>
      </c>
      <c r="X49" s="395" t="s">
        <v>1483</v>
      </c>
      <c r="Y49" s="396">
        <v>3.2579852579850002</v>
      </c>
    </row>
    <row r="50" spans="1:25" x14ac:dyDescent="0.2">
      <c r="A50" s="284" t="s">
        <v>3210</v>
      </c>
      <c r="B50">
        <v>56</v>
      </c>
      <c r="I50" s="56" t="s">
        <v>1488</v>
      </c>
      <c r="J50" s="42">
        <v>801.1</v>
      </c>
      <c r="K50"/>
      <c r="L50" s="56" t="s">
        <v>1483</v>
      </c>
      <c r="M50" s="42">
        <v>31</v>
      </c>
      <c r="N50" s="284"/>
      <c r="O50" s="56" t="s">
        <v>1482</v>
      </c>
      <c r="P50" s="42">
        <v>4</v>
      </c>
      <c r="R50" s="395" t="s">
        <v>1470</v>
      </c>
      <c r="S50" s="322">
        <v>20.774774774773999</v>
      </c>
      <c r="U50" s="395" t="s">
        <v>1482</v>
      </c>
      <c r="V50" s="322">
        <v>38.530201342281003</v>
      </c>
      <c r="X50" s="395" t="s">
        <v>1480</v>
      </c>
      <c r="Y50" s="396">
        <v>3.3070035177479999</v>
      </c>
    </row>
    <row r="51" spans="1:25" x14ac:dyDescent="0.2">
      <c r="A51" s="284" t="s">
        <v>3211</v>
      </c>
      <c r="B51">
        <v>57</v>
      </c>
      <c r="I51" s="56" t="s">
        <v>1785</v>
      </c>
      <c r="J51" s="42">
        <v>767.3</v>
      </c>
      <c r="K51"/>
      <c r="L51" s="56" t="s">
        <v>1513</v>
      </c>
      <c r="M51" s="42">
        <v>30</v>
      </c>
      <c r="N51" s="284"/>
      <c r="O51" s="56" t="s">
        <v>1513</v>
      </c>
      <c r="P51" s="42">
        <v>4</v>
      </c>
      <c r="R51" s="395" t="s">
        <v>1480</v>
      </c>
      <c r="S51" s="322">
        <v>21.409937888198002</v>
      </c>
      <c r="U51" s="395" t="s">
        <v>1480</v>
      </c>
      <c r="V51" s="322">
        <v>38.844720496893999</v>
      </c>
      <c r="X51" s="395" t="s">
        <v>1484</v>
      </c>
      <c r="Y51" s="396">
        <v>3.4580457682520001</v>
      </c>
    </row>
    <row r="52" spans="1:25" x14ac:dyDescent="0.2">
      <c r="A52" s="401" t="s">
        <v>3398</v>
      </c>
      <c r="B52" s="401">
        <v>58</v>
      </c>
      <c r="L52" s="56" t="s">
        <v>1560</v>
      </c>
      <c r="M52" s="42">
        <v>30</v>
      </c>
      <c r="N52" s="284"/>
      <c r="O52" s="56" t="s">
        <v>1510</v>
      </c>
      <c r="P52" s="42">
        <v>4</v>
      </c>
      <c r="R52" s="395" t="s">
        <v>1482</v>
      </c>
      <c r="S52" s="322">
        <v>22.765100671140001</v>
      </c>
      <c r="U52" s="395" t="s">
        <v>1785</v>
      </c>
      <c r="V52" s="322">
        <v>39.698275862068002</v>
      </c>
      <c r="X52" s="395" t="s">
        <v>1482</v>
      </c>
      <c r="Y52" s="396">
        <v>3.54502699878</v>
      </c>
    </row>
    <row r="53" spans="1:25" x14ac:dyDescent="0.2">
      <c r="A53" t="s">
        <v>3212</v>
      </c>
      <c r="B53">
        <v>59</v>
      </c>
      <c r="O53" s="56" t="s">
        <v>1580</v>
      </c>
      <c r="P53" s="42">
        <v>4</v>
      </c>
      <c r="R53" s="395" t="s">
        <v>1513</v>
      </c>
      <c r="S53" s="322">
        <v>22.889705882352001</v>
      </c>
      <c r="U53" s="395" t="s">
        <v>1484</v>
      </c>
      <c r="V53" s="322">
        <v>41.923857868020001</v>
      </c>
      <c r="X53" s="395" t="s">
        <v>1470</v>
      </c>
      <c r="Y53" s="396">
        <v>4.0069504778449998</v>
      </c>
    </row>
    <row r="54" spans="1:25" x14ac:dyDescent="0.2">
      <c r="A54" t="s">
        <v>3213</v>
      </c>
      <c r="B54">
        <v>60</v>
      </c>
      <c r="P54" s="284"/>
      <c r="R54" s="395" t="s">
        <v>1484</v>
      </c>
      <c r="S54" s="322">
        <v>24.162436548222999</v>
      </c>
      <c r="U54" s="395" t="s">
        <v>1513</v>
      </c>
      <c r="V54" s="322">
        <v>46.198529411764</v>
      </c>
      <c r="X54" s="395" t="s">
        <v>1488</v>
      </c>
      <c r="Y54" s="396">
        <v>4.1838984813810001</v>
      </c>
    </row>
    <row r="55" spans="1:25" x14ac:dyDescent="0.2">
      <c r="A55" s="401" t="s">
        <v>3214</v>
      </c>
      <c r="B55" s="401">
        <v>61</v>
      </c>
      <c r="P55" s="284"/>
      <c r="U55" s="402"/>
      <c r="V55" s="380"/>
      <c r="W55" s="284"/>
      <c r="X55" s="402"/>
      <c r="Y55" s="403"/>
    </row>
    <row r="56" spans="1:25" x14ac:dyDescent="0.2">
      <c r="A56" t="s">
        <v>3215</v>
      </c>
      <c r="B56">
        <v>62</v>
      </c>
      <c r="P56" s="284"/>
      <c r="U56" s="653" t="s">
        <v>3407</v>
      </c>
      <c r="V56" s="654"/>
      <c r="X56" s="653" t="s">
        <v>3405</v>
      </c>
      <c r="Y56" s="654"/>
    </row>
    <row r="57" spans="1:25" x14ac:dyDescent="0.2">
      <c r="A57" t="s">
        <v>3216</v>
      </c>
      <c r="B57">
        <v>63</v>
      </c>
      <c r="P57" s="284"/>
      <c r="U57" s="393" t="s">
        <v>2688</v>
      </c>
      <c r="V57" s="393" t="s">
        <v>3315</v>
      </c>
      <c r="X57" s="393" t="s">
        <v>2688</v>
      </c>
      <c r="Y57" s="393" t="s">
        <v>3316</v>
      </c>
    </row>
    <row r="58" spans="1:25" x14ac:dyDescent="0.2">
      <c r="A58" t="s">
        <v>3217</v>
      </c>
      <c r="B58">
        <v>64</v>
      </c>
      <c r="P58" s="284"/>
      <c r="U58" s="395" t="s">
        <v>1477</v>
      </c>
      <c r="V58" s="322">
        <v>43.058823529411001</v>
      </c>
      <c r="X58" s="395" t="s">
        <v>1503</v>
      </c>
      <c r="Y58" s="396">
        <v>5.9948849104850002</v>
      </c>
    </row>
    <row r="59" spans="1:25" x14ac:dyDescent="0.2">
      <c r="A59" t="s">
        <v>3330</v>
      </c>
      <c r="B59">
        <v>65</v>
      </c>
      <c r="P59" s="284"/>
      <c r="Q59" s="284"/>
      <c r="R59" s="284"/>
      <c r="U59" s="395" t="s">
        <v>1522</v>
      </c>
      <c r="V59" s="322">
        <v>39.037735849055998</v>
      </c>
      <c r="X59" s="395" t="s">
        <v>1471</v>
      </c>
      <c r="Y59" s="396">
        <v>5.3122855181880002</v>
      </c>
    </row>
    <row r="60" spans="1:25" x14ac:dyDescent="0.2">
      <c r="A60" t="s">
        <v>3218</v>
      </c>
      <c r="B60">
        <v>66</v>
      </c>
      <c r="P60" s="284"/>
      <c r="Q60" s="284"/>
      <c r="R60" s="284"/>
      <c r="S60" s="284"/>
      <c r="T60" s="284"/>
      <c r="U60" s="395" t="s">
        <v>1597</v>
      </c>
      <c r="V60" s="322">
        <v>37.269841269841002</v>
      </c>
      <c r="X60" s="395" t="s">
        <v>1516</v>
      </c>
      <c r="Y60" s="396">
        <v>4.4333333333329996</v>
      </c>
    </row>
    <row r="61" spans="1:25" x14ac:dyDescent="0.2">
      <c r="A61" t="s">
        <v>3219</v>
      </c>
      <c r="B61">
        <v>67</v>
      </c>
      <c r="P61" s="284"/>
      <c r="Q61" s="284"/>
      <c r="R61" s="284"/>
      <c r="S61" s="284"/>
      <c r="T61" s="284"/>
      <c r="U61" s="395" t="s">
        <v>1471</v>
      </c>
      <c r="V61" s="322">
        <v>35.108433734938998</v>
      </c>
      <c r="W61" s="284"/>
      <c r="X61" s="395" t="s">
        <v>1524</v>
      </c>
      <c r="Y61" s="396">
        <v>4.2959001782530004</v>
      </c>
    </row>
    <row r="62" spans="1:25" x14ac:dyDescent="0.2">
      <c r="A62" s="401" t="s">
        <v>3425</v>
      </c>
      <c r="B62" s="401">
        <v>68</v>
      </c>
      <c r="P62" s="284"/>
      <c r="Q62" s="284"/>
      <c r="R62" s="284"/>
      <c r="S62" s="284"/>
      <c r="T62" s="284"/>
      <c r="U62" s="395" t="s">
        <v>1470</v>
      </c>
      <c r="V62" s="322">
        <v>31.108108108107999</v>
      </c>
      <c r="W62" s="284"/>
      <c r="X62" s="395" t="s">
        <v>1488</v>
      </c>
      <c r="Y62" s="396">
        <v>4.1838984813810001</v>
      </c>
    </row>
    <row r="63" spans="1:25" x14ac:dyDescent="0.2">
      <c r="Q63" s="284"/>
      <c r="R63" s="284"/>
      <c r="S63" s="284"/>
      <c r="T63" s="284"/>
      <c r="U63" s="395" t="s">
        <v>2527</v>
      </c>
      <c r="V63" s="322">
        <v>30.823529411764</v>
      </c>
      <c r="W63" s="284"/>
      <c r="X63" s="395" t="s">
        <v>1470</v>
      </c>
      <c r="Y63" s="396">
        <v>4.0069504778449998</v>
      </c>
    </row>
    <row r="64" spans="1:25" x14ac:dyDescent="0.2">
      <c r="A64" s="52" t="s">
        <v>3203</v>
      </c>
      <c r="B64" s="284"/>
      <c r="Q64" s="284"/>
      <c r="R64" s="284"/>
      <c r="S64" s="284"/>
      <c r="T64" s="284"/>
      <c r="U64" s="395" t="s">
        <v>1524</v>
      </c>
      <c r="V64" s="322">
        <v>30.053571428571001</v>
      </c>
      <c r="W64" s="284"/>
      <c r="X64" s="395" t="s">
        <v>1597</v>
      </c>
      <c r="Y64" s="396">
        <v>3.9787052810899999</v>
      </c>
    </row>
    <row r="65" spans="1:34" s="284" customFormat="1" x14ac:dyDescent="0.2">
      <c r="A65" s="401" t="s">
        <v>3426</v>
      </c>
      <c r="B65" s="401">
        <v>69</v>
      </c>
      <c r="I65"/>
      <c r="J65"/>
      <c r="L65"/>
      <c r="M65"/>
      <c r="N65"/>
      <c r="O65"/>
      <c r="P65"/>
      <c r="U65" s="395" t="s">
        <v>1488</v>
      </c>
      <c r="V65" s="322">
        <v>28.443786982248</v>
      </c>
      <c r="X65" s="395" t="s">
        <v>1522</v>
      </c>
      <c r="Y65" s="396">
        <v>3.9526341227640001</v>
      </c>
      <c r="Z65"/>
      <c r="AA65"/>
      <c r="AB65"/>
      <c r="AC65"/>
      <c r="AD65"/>
      <c r="AE65"/>
      <c r="AF65"/>
      <c r="AG65"/>
      <c r="AH65"/>
    </row>
    <row r="66" spans="1:34" s="284" customFormat="1" x14ac:dyDescent="0.2">
      <c r="P66"/>
      <c r="U66" s="395" t="s">
        <v>1516</v>
      </c>
      <c r="V66" s="322">
        <v>27.692307692307001</v>
      </c>
      <c r="X66" s="395" t="s">
        <v>2527</v>
      </c>
      <c r="Y66" s="396">
        <v>3.904580152671</v>
      </c>
      <c r="Z66"/>
      <c r="AA66"/>
      <c r="AB66"/>
      <c r="AC66"/>
      <c r="AD66"/>
      <c r="AE66"/>
      <c r="AF66"/>
      <c r="AG66"/>
      <c r="AH66"/>
    </row>
    <row r="67" spans="1:34" s="284" customFormat="1" x14ac:dyDescent="0.2">
      <c r="P67"/>
      <c r="U67" s="395" t="s">
        <v>1503</v>
      </c>
      <c r="V67" s="322">
        <v>22.557692307692001</v>
      </c>
      <c r="X67" s="395" t="s">
        <v>1477</v>
      </c>
      <c r="Y67" s="396">
        <v>3.692622950819</v>
      </c>
      <c r="Z67"/>
      <c r="AA67"/>
      <c r="AB67"/>
      <c r="AC67"/>
      <c r="AD67"/>
      <c r="AE67"/>
      <c r="AF67"/>
      <c r="AG67"/>
      <c r="AH67"/>
    </row>
    <row r="68" spans="1:34" s="284" customFormat="1" x14ac:dyDescent="0.2">
      <c r="A68" s="401" t="s">
        <v>3223</v>
      </c>
      <c r="B68" s="401">
        <v>72</v>
      </c>
      <c r="P68"/>
      <c r="X68"/>
      <c r="Y68"/>
      <c r="Z68"/>
      <c r="AA68"/>
      <c r="AB68"/>
      <c r="AC68"/>
      <c r="AD68"/>
      <c r="AE68"/>
      <c r="AF68"/>
      <c r="AG68"/>
      <c r="AH68"/>
    </row>
    <row r="69" spans="1:34" s="284" customFormat="1" x14ac:dyDescent="0.2">
      <c r="A69" t="s">
        <v>3220</v>
      </c>
      <c r="B69" s="284">
        <v>73</v>
      </c>
    </row>
    <row r="70" spans="1:34" s="284" customFormat="1" x14ac:dyDescent="0.2">
      <c r="A70" t="s">
        <v>3221</v>
      </c>
      <c r="B70" s="284">
        <v>74</v>
      </c>
    </row>
    <row r="71" spans="1:34" s="284" customFormat="1" x14ac:dyDescent="0.2">
      <c r="A71" t="s">
        <v>3222</v>
      </c>
      <c r="B71" s="284">
        <v>75</v>
      </c>
    </row>
    <row r="72" spans="1:34" s="284" customFormat="1" x14ac:dyDescent="0.2"/>
    <row r="73" spans="1:34" s="284" customFormat="1" x14ac:dyDescent="0.2">
      <c r="A73"/>
      <c r="P73"/>
      <c r="Q73"/>
      <c r="R73"/>
      <c r="X73"/>
      <c r="Y73"/>
      <c r="Z73"/>
      <c r="AA73"/>
      <c r="AB73"/>
      <c r="AC73"/>
      <c r="AD73"/>
      <c r="AE73"/>
      <c r="AF73"/>
      <c r="AG73"/>
      <c r="AH73"/>
    </row>
    <row r="74" spans="1:34" s="284" customFormat="1" x14ac:dyDescent="0.2">
      <c r="A74" s="52" t="s">
        <v>2441</v>
      </c>
      <c r="B74"/>
      <c r="P74"/>
      <c r="Q74"/>
      <c r="R74"/>
      <c r="S74"/>
      <c r="T74"/>
      <c r="X74"/>
      <c r="Y74"/>
      <c r="Z74"/>
      <c r="AA74"/>
      <c r="AB74"/>
      <c r="AC74"/>
      <c r="AD74"/>
      <c r="AE74"/>
      <c r="AF74"/>
      <c r="AG74"/>
      <c r="AH74"/>
    </row>
    <row r="75" spans="1:34" s="284" customFormat="1" x14ac:dyDescent="0.2">
      <c r="A75" s="401" t="s">
        <v>3338</v>
      </c>
      <c r="B75" s="401">
        <v>90</v>
      </c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</row>
    <row r="76" spans="1:34" s="284" customFormat="1" x14ac:dyDescent="0.2">
      <c r="A76" s="401" t="s">
        <v>3339</v>
      </c>
      <c r="B76" s="401">
        <v>91</v>
      </c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4" s="284" customFormat="1" x14ac:dyDescent="0.2">
      <c r="P77"/>
      <c r="Q77"/>
      <c r="R77"/>
      <c r="S77"/>
      <c r="T77"/>
      <c r="U77"/>
      <c r="V77"/>
      <c r="W77"/>
      <c r="X77"/>
      <c r="Y77"/>
    </row>
    <row r="78" spans="1:34" s="284" customFormat="1" x14ac:dyDescent="0.2">
      <c r="A78"/>
      <c r="B78"/>
      <c r="P78"/>
      <c r="Q78"/>
      <c r="R78"/>
      <c r="S78"/>
      <c r="T78"/>
      <c r="U78"/>
      <c r="V78"/>
      <c r="W78"/>
    </row>
    <row r="79" spans="1:34" x14ac:dyDescent="0.2">
      <c r="A79" s="52" t="s">
        <v>3331</v>
      </c>
      <c r="I79" s="284"/>
      <c r="J79" s="284"/>
      <c r="L79" s="284"/>
      <c r="M79" s="284"/>
      <c r="N79" s="284"/>
      <c r="O79" s="284"/>
      <c r="X79" s="284"/>
      <c r="Y79" s="284"/>
      <c r="Z79" s="284"/>
      <c r="AA79" s="284"/>
      <c r="AB79" s="284"/>
      <c r="AC79" s="284"/>
      <c r="AD79" s="284"/>
      <c r="AE79" s="284"/>
      <c r="AF79" s="284"/>
      <c r="AG79" s="284"/>
      <c r="AH79" s="284"/>
    </row>
    <row r="80" spans="1:34" x14ac:dyDescent="0.2">
      <c r="A80" s="54" t="s">
        <v>3332</v>
      </c>
      <c r="B80" s="284">
        <v>92</v>
      </c>
      <c r="X80" s="284"/>
      <c r="Y80" s="284"/>
      <c r="Z80" s="284"/>
      <c r="AA80" s="284"/>
      <c r="AB80" s="284"/>
      <c r="AC80" s="284"/>
      <c r="AD80" s="284"/>
      <c r="AE80" s="284"/>
      <c r="AF80" s="284"/>
      <c r="AG80" s="284"/>
      <c r="AH80" s="284"/>
    </row>
    <row r="81" spans="1:34" x14ac:dyDescent="0.2">
      <c r="A81" t="s">
        <v>3224</v>
      </c>
      <c r="B81" s="284">
        <v>93</v>
      </c>
      <c r="X81" s="284"/>
      <c r="Y81" s="284"/>
      <c r="Z81" s="284"/>
      <c r="AA81" s="284"/>
      <c r="AB81" s="284"/>
      <c r="AC81" s="284"/>
      <c r="AD81" s="284"/>
      <c r="AE81" s="284"/>
      <c r="AF81" s="284"/>
      <c r="AG81" s="284"/>
      <c r="AH81" s="284"/>
    </row>
    <row r="82" spans="1:34" x14ac:dyDescent="0.2">
      <c r="X82" s="284"/>
      <c r="Y82" s="284"/>
      <c r="Z82" s="284"/>
      <c r="AA82" s="284"/>
      <c r="AB82" s="284"/>
      <c r="AC82" s="284"/>
      <c r="AD82" s="284"/>
      <c r="AE82" s="284"/>
      <c r="AF82" s="284"/>
      <c r="AG82" s="284"/>
      <c r="AH82" s="284"/>
    </row>
    <row r="83" spans="1:34" x14ac:dyDescent="0.2">
      <c r="A83" s="52" t="s">
        <v>3225</v>
      </c>
      <c r="P83" s="284"/>
      <c r="X83" s="284"/>
      <c r="Y83" s="284"/>
      <c r="Z83" s="284"/>
      <c r="AA83" s="284"/>
      <c r="AB83" s="284"/>
      <c r="AC83" s="284"/>
      <c r="AD83" s="284"/>
      <c r="AE83" s="284"/>
      <c r="AF83" s="284"/>
      <c r="AG83" s="284"/>
      <c r="AH83" s="284"/>
    </row>
    <row r="84" spans="1:34" x14ac:dyDescent="0.2">
      <c r="A84" s="54" t="s">
        <v>3226</v>
      </c>
      <c r="B84">
        <v>94</v>
      </c>
      <c r="P84" s="284"/>
      <c r="X84" s="284"/>
      <c r="Y84" s="284"/>
      <c r="Z84" s="284"/>
      <c r="AA84" s="284"/>
      <c r="AB84" s="284"/>
      <c r="AC84" s="284"/>
      <c r="AD84" s="284"/>
      <c r="AE84" s="284"/>
      <c r="AF84" s="284"/>
      <c r="AG84" s="284"/>
      <c r="AH84" s="284"/>
    </row>
    <row r="85" spans="1:34" x14ac:dyDescent="0.2">
      <c r="A85" t="s">
        <v>3227</v>
      </c>
      <c r="B85">
        <v>95</v>
      </c>
      <c r="P85" s="284"/>
      <c r="X85" s="284"/>
      <c r="Y85" s="284"/>
      <c r="Z85" s="284"/>
      <c r="AA85" s="284"/>
      <c r="AB85" s="284"/>
      <c r="AC85" s="284"/>
      <c r="AD85" s="284"/>
      <c r="AE85" s="284"/>
      <c r="AF85" s="284"/>
      <c r="AG85" s="284"/>
      <c r="AH85" s="284"/>
    </row>
    <row r="86" spans="1:34" x14ac:dyDescent="0.2">
      <c r="A86" t="s">
        <v>3228</v>
      </c>
      <c r="B86" s="284">
        <v>96</v>
      </c>
      <c r="P86" s="284"/>
      <c r="X86" s="284"/>
      <c r="Y86" s="284"/>
      <c r="Z86" s="284"/>
      <c r="AA86" s="284"/>
      <c r="AB86" s="284"/>
      <c r="AC86" s="284"/>
      <c r="AD86" s="284"/>
      <c r="AE86" s="284"/>
      <c r="AF86" s="284"/>
      <c r="AG86" s="284"/>
    </row>
    <row r="87" spans="1:34" x14ac:dyDescent="0.2">
      <c r="A87" t="s">
        <v>3229</v>
      </c>
      <c r="B87" s="284">
        <v>97</v>
      </c>
      <c r="P87" s="460"/>
      <c r="Q87" s="460"/>
      <c r="X87" s="284"/>
      <c r="Y87" s="284"/>
    </row>
    <row r="88" spans="1:34" x14ac:dyDescent="0.2">
      <c r="A88" t="s">
        <v>3230</v>
      </c>
      <c r="B88" s="284">
        <v>98</v>
      </c>
    </row>
    <row r="89" spans="1:34" x14ac:dyDescent="0.2">
      <c r="A89" t="s">
        <v>3231</v>
      </c>
      <c r="B89" s="284">
        <v>99</v>
      </c>
      <c r="I89" s="767" t="s">
        <v>3413</v>
      </c>
      <c r="J89" s="767"/>
      <c r="M89" s="653" t="s">
        <v>3414</v>
      </c>
      <c r="N89" s="654"/>
      <c r="P89" s="653" t="s">
        <v>3415</v>
      </c>
      <c r="Q89" s="654"/>
      <c r="S89" s="653" t="s">
        <v>3416</v>
      </c>
      <c r="T89" s="654"/>
      <c r="V89" s="653" t="s">
        <v>3418</v>
      </c>
      <c r="W89" s="654"/>
      <c r="Y89" s="653" t="s">
        <v>3419</v>
      </c>
      <c r="Z89" s="654"/>
      <c r="AB89" s="653" t="s">
        <v>3420</v>
      </c>
      <c r="AC89" s="654"/>
      <c r="AE89" s="653" t="s">
        <v>3421</v>
      </c>
      <c r="AF89" s="654"/>
    </row>
    <row r="90" spans="1:34" x14ac:dyDescent="0.2">
      <c r="A90" t="s">
        <v>3232</v>
      </c>
      <c r="B90" s="284">
        <v>100</v>
      </c>
      <c r="I90" s="392" t="s">
        <v>3271</v>
      </c>
      <c r="J90" s="392" t="s">
        <v>3272</v>
      </c>
      <c r="M90" s="393" t="s">
        <v>2688</v>
      </c>
      <c r="N90" s="393" t="s">
        <v>3273</v>
      </c>
      <c r="P90" s="393" t="s">
        <v>2688</v>
      </c>
      <c r="Q90" s="394" t="s">
        <v>3274</v>
      </c>
      <c r="S90" s="393" t="s">
        <v>2688</v>
      </c>
      <c r="T90" s="394" t="s">
        <v>3275</v>
      </c>
      <c r="V90" s="393" t="s">
        <v>2688</v>
      </c>
      <c r="W90" s="394" t="s">
        <v>3276</v>
      </c>
      <c r="Y90" s="393" t="s">
        <v>2688</v>
      </c>
      <c r="Z90" s="394" t="s">
        <v>3277</v>
      </c>
      <c r="AB90" s="393" t="s">
        <v>2688</v>
      </c>
      <c r="AC90" s="394" t="s">
        <v>3278</v>
      </c>
      <c r="AE90" s="393" t="s">
        <v>2688</v>
      </c>
      <c r="AF90" s="393" t="s">
        <v>3279</v>
      </c>
    </row>
    <row r="91" spans="1:34" x14ac:dyDescent="0.2">
      <c r="I91" s="395" t="s">
        <v>1467</v>
      </c>
      <c r="J91" s="172">
        <v>6</v>
      </c>
      <c r="M91" s="395" t="s">
        <v>1486</v>
      </c>
      <c r="N91" s="172">
        <v>25</v>
      </c>
      <c r="P91" s="395" t="s">
        <v>1467</v>
      </c>
      <c r="Q91" s="172">
        <v>1095</v>
      </c>
      <c r="S91" s="395" t="s">
        <v>1467</v>
      </c>
      <c r="T91" s="172">
        <v>174</v>
      </c>
      <c r="V91" s="395" t="s">
        <v>1477</v>
      </c>
      <c r="W91" s="172">
        <v>49</v>
      </c>
      <c r="Y91" s="395" t="s">
        <v>1467</v>
      </c>
      <c r="Z91" s="172">
        <v>53</v>
      </c>
      <c r="AB91" s="172" t="s">
        <v>1467</v>
      </c>
      <c r="AC91" s="172">
        <v>43</v>
      </c>
      <c r="AE91" s="172" t="s">
        <v>1486</v>
      </c>
      <c r="AF91" s="172">
        <v>2379</v>
      </c>
    </row>
    <row r="92" spans="1:34" x14ac:dyDescent="0.2">
      <c r="A92" s="52" t="s">
        <v>3233</v>
      </c>
      <c r="I92" s="395" t="s">
        <v>1981</v>
      </c>
      <c r="J92" s="172">
        <v>3</v>
      </c>
      <c r="M92" s="395" t="s">
        <v>1468</v>
      </c>
      <c r="N92" s="172">
        <v>23</v>
      </c>
      <c r="P92" s="395" t="s">
        <v>1497</v>
      </c>
      <c r="Q92" s="172">
        <v>437</v>
      </c>
      <c r="S92" s="395" t="s">
        <v>1497</v>
      </c>
      <c r="T92" s="172">
        <v>90</v>
      </c>
      <c r="V92" s="395" t="s">
        <v>1467</v>
      </c>
      <c r="W92" s="172">
        <v>45</v>
      </c>
      <c r="Y92" s="395" t="s">
        <v>1497</v>
      </c>
      <c r="Z92" s="172">
        <v>25</v>
      </c>
      <c r="AB92" s="172" t="s">
        <v>1497</v>
      </c>
      <c r="AC92" s="172">
        <v>9</v>
      </c>
      <c r="AE92" s="172" t="s">
        <v>1240</v>
      </c>
      <c r="AF92" s="172">
        <v>2338</v>
      </c>
    </row>
    <row r="93" spans="1:34" x14ac:dyDescent="0.2">
      <c r="I93" s="395" t="s">
        <v>1550</v>
      </c>
      <c r="J93" s="172">
        <v>2</v>
      </c>
      <c r="M93" s="395" t="s">
        <v>1469</v>
      </c>
      <c r="N93" s="172">
        <v>22</v>
      </c>
      <c r="P93" s="395" t="s">
        <v>1477</v>
      </c>
      <c r="Q93" s="172">
        <v>394</v>
      </c>
      <c r="S93" s="395" t="s">
        <v>1981</v>
      </c>
      <c r="T93" s="172">
        <v>78</v>
      </c>
      <c r="V93" s="395" t="s">
        <v>1497</v>
      </c>
      <c r="W93" s="172">
        <v>38</v>
      </c>
      <c r="Y93" s="395" t="s">
        <v>1981</v>
      </c>
      <c r="Z93" s="172">
        <v>23</v>
      </c>
      <c r="AB93" s="172" t="s">
        <v>1470</v>
      </c>
      <c r="AC93" s="172">
        <v>4</v>
      </c>
      <c r="AE93" s="172" t="s">
        <v>1238</v>
      </c>
      <c r="AF93" s="172">
        <v>1770</v>
      </c>
    </row>
    <row r="94" spans="1:34" x14ac:dyDescent="0.2">
      <c r="A94" s="401" t="s">
        <v>3429</v>
      </c>
      <c r="B94" s="401">
        <v>101</v>
      </c>
      <c r="I94" s="395" t="s">
        <v>1497</v>
      </c>
      <c r="J94" s="172">
        <v>1</v>
      </c>
      <c r="M94" s="395" t="s">
        <v>1482</v>
      </c>
      <c r="N94" s="172">
        <v>16</v>
      </c>
      <c r="P94" s="395" t="s">
        <v>1981</v>
      </c>
      <c r="Q94" s="172">
        <v>309</v>
      </c>
      <c r="S94" s="395" t="s">
        <v>1492</v>
      </c>
      <c r="T94" s="172">
        <v>72</v>
      </c>
      <c r="V94" s="395" t="s">
        <v>1240</v>
      </c>
      <c r="W94" s="172">
        <v>27</v>
      </c>
      <c r="Y94" s="395" t="s">
        <v>1486</v>
      </c>
      <c r="Z94" s="172">
        <v>15</v>
      </c>
      <c r="AB94" s="172" t="s">
        <v>1517</v>
      </c>
      <c r="AC94" s="172">
        <v>4</v>
      </c>
      <c r="AE94" s="172" t="s">
        <v>1480</v>
      </c>
      <c r="AF94" s="172">
        <v>1483</v>
      </c>
    </row>
    <row r="95" spans="1:34" x14ac:dyDescent="0.2">
      <c r="A95" s="284" t="s">
        <v>3408</v>
      </c>
      <c r="B95">
        <v>101</v>
      </c>
      <c r="I95" s="395" t="s">
        <v>1579</v>
      </c>
      <c r="J95" s="325">
        <v>1</v>
      </c>
      <c r="K95" s="191"/>
      <c r="M95" s="395" t="s">
        <v>1480</v>
      </c>
      <c r="N95" s="172">
        <v>16</v>
      </c>
      <c r="P95" s="395" t="s">
        <v>1517</v>
      </c>
      <c r="Q95" s="172">
        <v>240</v>
      </c>
      <c r="S95" s="395" t="s">
        <v>1477</v>
      </c>
      <c r="T95" s="172">
        <v>58</v>
      </c>
      <c r="V95" s="395" t="s">
        <v>1470</v>
      </c>
      <c r="W95" s="172">
        <v>26</v>
      </c>
      <c r="Y95" s="395" t="s">
        <v>1477</v>
      </c>
      <c r="Z95" s="172">
        <v>14</v>
      </c>
      <c r="AB95" s="172" t="s">
        <v>1639</v>
      </c>
      <c r="AC95" s="172">
        <v>4</v>
      </c>
      <c r="AE95" s="172" t="s">
        <v>1469</v>
      </c>
      <c r="AF95" s="172">
        <v>1448</v>
      </c>
    </row>
    <row r="96" spans="1:34" x14ac:dyDescent="0.2">
      <c r="A96" s="284" t="s">
        <v>3409</v>
      </c>
      <c r="B96" s="284">
        <v>101</v>
      </c>
      <c r="I96" s="395" t="s">
        <v>1952</v>
      </c>
      <c r="J96" s="172">
        <v>1</v>
      </c>
      <c r="K96" s="404"/>
      <c r="M96" s="395" t="s">
        <v>1544</v>
      </c>
      <c r="N96" s="172">
        <v>14</v>
      </c>
      <c r="P96" s="395" t="s">
        <v>1470</v>
      </c>
      <c r="Q96" s="172">
        <v>228</v>
      </c>
      <c r="S96" s="395" t="s">
        <v>1470</v>
      </c>
      <c r="T96" s="172">
        <v>43</v>
      </c>
      <c r="V96" s="395" t="s">
        <v>1981</v>
      </c>
      <c r="W96" s="172">
        <v>23</v>
      </c>
      <c r="Y96" s="395" t="s">
        <v>1470</v>
      </c>
      <c r="Z96" s="172">
        <v>12</v>
      </c>
      <c r="AB96" s="172" t="s">
        <v>1477</v>
      </c>
      <c r="AC96" s="172">
        <v>3</v>
      </c>
      <c r="AE96" s="172" t="s">
        <v>1624</v>
      </c>
      <c r="AF96" s="172">
        <v>1328</v>
      </c>
    </row>
    <row r="97" spans="1:32" x14ac:dyDescent="0.2">
      <c r="A97" s="284" t="s">
        <v>3410</v>
      </c>
      <c r="B97" s="284">
        <v>101</v>
      </c>
      <c r="I97" s="395" t="s">
        <v>1227</v>
      </c>
      <c r="J97" s="172">
        <v>1</v>
      </c>
      <c r="K97" s="191"/>
      <c r="M97" s="395" t="s">
        <v>1484</v>
      </c>
      <c r="N97" s="172">
        <v>14</v>
      </c>
      <c r="P97" s="395" t="s">
        <v>1571</v>
      </c>
      <c r="Q97" s="172">
        <v>201</v>
      </c>
      <c r="S97" s="395" t="s">
        <v>1481</v>
      </c>
      <c r="T97" s="172">
        <v>42</v>
      </c>
      <c r="V97" s="395" t="s">
        <v>1517</v>
      </c>
      <c r="W97" s="172">
        <v>22</v>
      </c>
      <c r="Y97" s="395" t="s">
        <v>1474</v>
      </c>
      <c r="Z97" s="172">
        <v>12</v>
      </c>
      <c r="AB97" s="172" t="s">
        <v>1571</v>
      </c>
      <c r="AC97" s="172">
        <v>3</v>
      </c>
      <c r="AE97" s="172" t="s">
        <v>1487</v>
      </c>
      <c r="AF97" s="172">
        <v>1253</v>
      </c>
    </row>
    <row r="98" spans="1:32" x14ac:dyDescent="0.2">
      <c r="A98" s="284" t="s">
        <v>3234</v>
      </c>
      <c r="B98" s="284">
        <v>105</v>
      </c>
      <c r="I98" s="395" t="s">
        <v>1782</v>
      </c>
      <c r="J98" s="172">
        <v>1</v>
      </c>
      <c r="K98" s="191"/>
      <c r="M98" s="395" t="s">
        <v>1497</v>
      </c>
      <c r="N98" s="172">
        <v>14</v>
      </c>
      <c r="P98" s="395" t="s">
        <v>1240</v>
      </c>
      <c r="Q98" s="172">
        <v>200</v>
      </c>
      <c r="S98" s="395" t="s">
        <v>1240</v>
      </c>
      <c r="T98" s="172">
        <v>30</v>
      </c>
      <c r="V98" s="395" t="s">
        <v>1238</v>
      </c>
      <c r="W98" s="172">
        <v>22</v>
      </c>
      <c r="Y98" s="395" t="s">
        <v>1518</v>
      </c>
      <c r="Z98" s="172">
        <v>11</v>
      </c>
      <c r="AB98" s="172" t="s">
        <v>1244</v>
      </c>
      <c r="AC98" s="172">
        <v>3</v>
      </c>
      <c r="AE98" s="172" t="s">
        <v>1468</v>
      </c>
      <c r="AF98" s="172">
        <v>1249</v>
      </c>
    </row>
    <row r="99" spans="1:32" x14ac:dyDescent="0.2">
      <c r="A99" s="284" t="s">
        <v>3235</v>
      </c>
      <c r="B99" s="284">
        <v>106</v>
      </c>
      <c r="I99" s="395" t="s">
        <v>1486</v>
      </c>
      <c r="J99" s="172">
        <v>1</v>
      </c>
      <c r="K99" s="191"/>
      <c r="M99" s="395" t="s">
        <v>1471</v>
      </c>
      <c r="N99" s="172">
        <v>14</v>
      </c>
      <c r="P99" s="395" t="s">
        <v>1518</v>
      </c>
      <c r="Q99" s="172">
        <v>182</v>
      </c>
      <c r="S99" s="395" t="s">
        <v>1484</v>
      </c>
      <c r="T99" s="172">
        <v>30</v>
      </c>
      <c r="V99" s="395" t="s">
        <v>1474</v>
      </c>
      <c r="W99" s="172">
        <v>21</v>
      </c>
      <c r="Y99" s="395" t="s">
        <v>1492</v>
      </c>
      <c r="Z99" s="172">
        <v>11</v>
      </c>
      <c r="AB99" s="172" t="s">
        <v>1981</v>
      </c>
      <c r="AC99" s="172">
        <v>2</v>
      </c>
      <c r="AE99" s="172" t="s">
        <v>1594</v>
      </c>
      <c r="AF99" s="172">
        <v>1197</v>
      </c>
    </row>
    <row r="100" spans="1:32" x14ac:dyDescent="0.2">
      <c r="A100" s="284" t="s">
        <v>3236</v>
      </c>
      <c r="B100" s="284">
        <v>107</v>
      </c>
      <c r="I100" s="395" t="s">
        <v>2048</v>
      </c>
      <c r="J100" s="172">
        <v>1</v>
      </c>
      <c r="K100" s="191"/>
      <c r="M100" s="395" t="s">
        <v>1491</v>
      </c>
      <c r="N100" s="172">
        <v>13</v>
      </c>
      <c r="P100" s="395" t="s">
        <v>1484</v>
      </c>
      <c r="Q100" s="172">
        <v>177</v>
      </c>
      <c r="S100" s="395" t="s">
        <v>1785</v>
      </c>
      <c r="T100" s="172">
        <v>30</v>
      </c>
      <c r="V100" s="395" t="s">
        <v>1475</v>
      </c>
      <c r="W100" s="172">
        <v>20</v>
      </c>
      <c r="Y100" s="395" t="s">
        <v>1240</v>
      </c>
      <c r="Z100" s="172">
        <v>10</v>
      </c>
      <c r="AB100" s="172" t="s">
        <v>1481</v>
      </c>
      <c r="AC100" s="172">
        <v>2</v>
      </c>
      <c r="AE100" s="172" t="s">
        <v>1627</v>
      </c>
      <c r="AF100" s="172">
        <v>1182</v>
      </c>
    </row>
    <row r="101" spans="1:32" x14ac:dyDescent="0.2">
      <c r="A101" s="401" t="s">
        <v>3237</v>
      </c>
      <c r="B101" s="401">
        <v>108</v>
      </c>
      <c r="I101" s="395" t="s">
        <v>1517</v>
      </c>
      <c r="J101" s="172">
        <v>1</v>
      </c>
      <c r="K101" s="405"/>
      <c r="M101" s="395" t="s">
        <v>1476</v>
      </c>
      <c r="N101" s="172">
        <v>13</v>
      </c>
      <c r="S101" s="395" t="s">
        <v>1724</v>
      </c>
      <c r="T101" s="172">
        <v>30</v>
      </c>
      <c r="V101" s="395" t="s">
        <v>1518</v>
      </c>
      <c r="W101" s="172">
        <v>20</v>
      </c>
      <c r="Y101" s="395" t="s">
        <v>1517</v>
      </c>
      <c r="Z101" s="172">
        <v>10</v>
      </c>
      <c r="AB101" s="172" t="s">
        <v>1535</v>
      </c>
      <c r="AC101" s="172">
        <v>2</v>
      </c>
      <c r="AE101" s="172" t="s">
        <v>1472</v>
      </c>
      <c r="AF101" s="172">
        <v>1172</v>
      </c>
    </row>
    <row r="102" spans="1:32" x14ac:dyDescent="0.2">
      <c r="A102" s="284" t="s">
        <v>3238</v>
      </c>
      <c r="B102" s="284">
        <v>109</v>
      </c>
      <c r="I102" s="395" t="s">
        <v>1713</v>
      </c>
      <c r="J102" s="172">
        <v>1</v>
      </c>
      <c r="K102" s="406"/>
      <c r="M102" s="395" t="s">
        <v>1493</v>
      </c>
      <c r="N102" s="172">
        <v>13</v>
      </c>
      <c r="Y102" s="395" t="s">
        <v>1713</v>
      </c>
      <c r="Z102" s="172">
        <v>10</v>
      </c>
      <c r="AB102" s="172" t="s">
        <v>1549</v>
      </c>
      <c r="AC102" s="172">
        <v>2</v>
      </c>
      <c r="AE102" s="172" t="s">
        <v>1713</v>
      </c>
      <c r="AF102" s="172">
        <v>1152</v>
      </c>
    </row>
    <row r="103" spans="1:32" x14ac:dyDescent="0.2">
      <c r="A103" s="284" t="s">
        <v>3239</v>
      </c>
      <c r="B103" s="284">
        <v>110</v>
      </c>
      <c r="I103" s="395" t="s">
        <v>2016</v>
      </c>
      <c r="J103" s="172">
        <v>1</v>
      </c>
      <c r="K103" s="191"/>
      <c r="M103" s="395" t="s">
        <v>1496</v>
      </c>
      <c r="N103" s="172">
        <v>12</v>
      </c>
      <c r="AB103" s="172" t="s">
        <v>1579</v>
      </c>
      <c r="AC103" s="172">
        <v>2</v>
      </c>
      <c r="AE103" s="172" t="s">
        <v>1516</v>
      </c>
      <c r="AF103" s="172">
        <v>1149</v>
      </c>
    </row>
    <row r="104" spans="1:32" x14ac:dyDescent="0.2">
      <c r="A104" s="284" t="s">
        <v>3240</v>
      </c>
      <c r="B104" s="284">
        <v>111</v>
      </c>
      <c r="I104" s="395" t="s">
        <v>1508</v>
      </c>
      <c r="J104" s="172">
        <v>1</v>
      </c>
      <c r="K104" s="191"/>
      <c r="M104" s="395" t="s">
        <v>1513</v>
      </c>
      <c r="N104" s="172">
        <v>12</v>
      </c>
      <c r="AB104" s="172" t="s">
        <v>1629</v>
      </c>
      <c r="AC104" s="172">
        <v>2</v>
      </c>
      <c r="AE104" s="172" t="s">
        <v>1501</v>
      </c>
      <c r="AF104" s="172">
        <v>1148</v>
      </c>
    </row>
    <row r="105" spans="1:32" x14ac:dyDescent="0.2">
      <c r="I105" s="395" t="s">
        <v>1785</v>
      </c>
      <c r="J105" s="172">
        <v>1</v>
      </c>
      <c r="K105" s="191"/>
      <c r="M105" s="395" t="s">
        <v>1528</v>
      </c>
      <c r="N105" s="172">
        <v>12</v>
      </c>
      <c r="AB105" s="172" t="s">
        <v>1563</v>
      </c>
      <c r="AC105" s="172">
        <v>2</v>
      </c>
    </row>
    <row r="106" spans="1:32" x14ac:dyDescent="0.2">
      <c r="A106" s="52" t="s">
        <v>3241</v>
      </c>
      <c r="I106" s="395" t="s">
        <v>1624</v>
      </c>
      <c r="J106" s="172">
        <v>1</v>
      </c>
      <c r="K106" s="191"/>
      <c r="M106" s="395" t="s">
        <v>1470</v>
      </c>
      <c r="N106" s="172">
        <v>12</v>
      </c>
      <c r="AB106" s="172" t="s">
        <v>1604</v>
      </c>
      <c r="AC106" s="172">
        <v>2</v>
      </c>
    </row>
    <row r="107" spans="1:32" x14ac:dyDescent="0.2">
      <c r="A107" s="401" t="s">
        <v>3242</v>
      </c>
      <c r="B107" s="401">
        <v>112</v>
      </c>
      <c r="I107" s="395" t="s">
        <v>1485</v>
      </c>
      <c r="J107" s="172">
        <v>1</v>
      </c>
      <c r="K107" s="191"/>
      <c r="M107" s="395" t="s">
        <v>1475</v>
      </c>
      <c r="N107" s="172">
        <v>12</v>
      </c>
      <c r="AB107" s="172" t="s">
        <v>1785</v>
      </c>
      <c r="AC107" s="172">
        <v>2</v>
      </c>
    </row>
    <row r="108" spans="1:32" x14ac:dyDescent="0.2">
      <c r="A108" t="s">
        <v>3243</v>
      </c>
      <c r="B108">
        <v>113</v>
      </c>
      <c r="I108" s="395" t="s">
        <v>1484</v>
      </c>
      <c r="J108" s="172">
        <v>1</v>
      </c>
      <c r="K108" s="191"/>
      <c r="M108" s="395" t="s">
        <v>1533</v>
      </c>
      <c r="N108" s="172">
        <v>12</v>
      </c>
    </row>
    <row r="109" spans="1:32" x14ac:dyDescent="0.2">
      <c r="A109" t="s">
        <v>3244</v>
      </c>
      <c r="B109" s="284">
        <v>114</v>
      </c>
      <c r="I109" s="395" t="s">
        <v>1474</v>
      </c>
      <c r="J109" s="172">
        <v>1</v>
      </c>
      <c r="K109" s="191"/>
      <c r="M109" s="395" t="s">
        <v>1560</v>
      </c>
      <c r="N109" s="172">
        <v>12</v>
      </c>
    </row>
    <row r="110" spans="1:32" x14ac:dyDescent="0.2">
      <c r="A110" t="s">
        <v>3245</v>
      </c>
      <c r="B110" s="284">
        <v>115</v>
      </c>
      <c r="I110" s="395" t="s">
        <v>1570</v>
      </c>
      <c r="J110" s="172">
        <v>1</v>
      </c>
      <c r="K110" s="191"/>
    </row>
    <row r="111" spans="1:32" x14ac:dyDescent="0.2">
      <c r="A111" t="s">
        <v>3246</v>
      </c>
      <c r="B111" s="284">
        <v>116</v>
      </c>
      <c r="I111" s="395" t="s">
        <v>1539</v>
      </c>
      <c r="J111" s="172">
        <v>1</v>
      </c>
      <c r="K111" s="191"/>
    </row>
    <row r="112" spans="1:32" x14ac:dyDescent="0.2">
      <c r="A112" t="s">
        <v>3247</v>
      </c>
      <c r="B112" s="284">
        <v>117</v>
      </c>
      <c r="I112" s="395" t="s">
        <v>1477</v>
      </c>
      <c r="J112" s="172">
        <v>1</v>
      </c>
      <c r="K112" s="191"/>
    </row>
    <row r="113" spans="1:11" x14ac:dyDescent="0.2">
      <c r="I113" s="395" t="s">
        <v>1487</v>
      </c>
      <c r="J113" s="172">
        <v>1</v>
      </c>
      <c r="K113" s="191"/>
    </row>
    <row r="114" spans="1:11" x14ac:dyDescent="0.2">
      <c r="A114" s="52" t="s">
        <v>3334</v>
      </c>
      <c r="I114" s="395" t="s">
        <v>1533</v>
      </c>
      <c r="J114" s="172">
        <v>1</v>
      </c>
      <c r="K114" s="191"/>
    </row>
    <row r="115" spans="1:11" x14ac:dyDescent="0.2">
      <c r="A115" s="401" t="s">
        <v>3248</v>
      </c>
      <c r="B115" s="401">
        <v>118</v>
      </c>
      <c r="I115" s="395" t="s">
        <v>1475</v>
      </c>
      <c r="J115" s="172">
        <v>1</v>
      </c>
      <c r="K115" s="191"/>
    </row>
    <row r="116" spans="1:11" x14ac:dyDescent="0.2">
      <c r="A116" s="284" t="s">
        <v>3249</v>
      </c>
      <c r="B116">
        <v>119</v>
      </c>
      <c r="I116" s="395" t="s">
        <v>1732</v>
      </c>
      <c r="J116" s="172">
        <v>1</v>
      </c>
      <c r="K116" s="191"/>
    </row>
    <row r="117" spans="1:11" x14ac:dyDescent="0.2">
      <c r="I117" s="395" t="s">
        <v>1228</v>
      </c>
      <c r="J117" s="325">
        <v>1</v>
      </c>
      <c r="K117" s="191"/>
    </row>
    <row r="118" spans="1:11" x14ac:dyDescent="0.2">
      <c r="A118" s="52" t="s">
        <v>3250</v>
      </c>
      <c r="I118" s="395" t="s">
        <v>1501</v>
      </c>
      <c r="J118" s="172">
        <v>1</v>
      </c>
      <c r="K118" s="191"/>
    </row>
    <row r="119" spans="1:11" x14ac:dyDescent="0.2">
      <c r="A119" t="s">
        <v>3251</v>
      </c>
      <c r="B119" s="284">
        <v>120</v>
      </c>
      <c r="K119" s="191"/>
    </row>
    <row r="120" spans="1:11" x14ac:dyDescent="0.2">
      <c r="A120" t="s">
        <v>3333</v>
      </c>
      <c r="B120" s="284">
        <v>121</v>
      </c>
      <c r="K120" s="191"/>
    </row>
    <row r="121" spans="1:11" x14ac:dyDescent="0.2">
      <c r="A121" s="401" t="s">
        <v>3252</v>
      </c>
      <c r="B121" s="401">
        <v>122</v>
      </c>
      <c r="K121" s="191"/>
    </row>
    <row r="122" spans="1:11" x14ac:dyDescent="0.2">
      <c r="A122" t="s">
        <v>3253</v>
      </c>
      <c r="B122" s="284">
        <v>123</v>
      </c>
      <c r="K122" s="191"/>
    </row>
    <row r="123" spans="1:11" x14ac:dyDescent="0.2">
      <c r="A123" t="s">
        <v>3254</v>
      </c>
      <c r="B123" s="284">
        <v>124</v>
      </c>
      <c r="K123" s="191"/>
    </row>
    <row r="124" spans="1:11" x14ac:dyDescent="0.2">
      <c r="A124" t="s">
        <v>3255</v>
      </c>
      <c r="B124" s="284">
        <v>125</v>
      </c>
      <c r="K124" s="405"/>
    </row>
    <row r="125" spans="1:11" x14ac:dyDescent="0.2">
      <c r="A125" t="s">
        <v>3256</v>
      </c>
      <c r="B125" s="284">
        <v>126</v>
      </c>
      <c r="K125" s="406"/>
    </row>
    <row r="126" spans="1:11" x14ac:dyDescent="0.2">
      <c r="A126" t="s">
        <v>3257</v>
      </c>
      <c r="B126" s="284">
        <v>127</v>
      </c>
      <c r="K126" s="405"/>
    </row>
    <row r="127" spans="1:11" x14ac:dyDescent="0.2">
      <c r="K127" s="191"/>
    </row>
    <row r="128" spans="1:11" x14ac:dyDescent="0.2">
      <c r="A128" s="52" t="s">
        <v>3258</v>
      </c>
    </row>
    <row r="129" spans="1:34" x14ac:dyDescent="0.2">
      <c r="A129" s="401" t="s">
        <v>3430</v>
      </c>
      <c r="B129" s="401">
        <v>128</v>
      </c>
    </row>
    <row r="131" spans="1:34" x14ac:dyDescent="0.2">
      <c r="A131" s="52" t="s">
        <v>3335</v>
      </c>
    </row>
    <row r="132" spans="1:34" x14ac:dyDescent="0.2">
      <c r="A132" s="401" t="s">
        <v>3259</v>
      </c>
      <c r="B132" s="401">
        <v>129</v>
      </c>
    </row>
    <row r="133" spans="1:34" x14ac:dyDescent="0.2">
      <c r="A133" t="s">
        <v>3260</v>
      </c>
      <c r="B133">
        <v>130</v>
      </c>
    </row>
    <row r="134" spans="1:34" x14ac:dyDescent="0.2">
      <c r="A134" t="s">
        <v>3261</v>
      </c>
      <c r="B134" s="284">
        <v>131</v>
      </c>
    </row>
    <row r="135" spans="1:34" x14ac:dyDescent="0.2">
      <c r="A135" t="s">
        <v>3262</v>
      </c>
      <c r="B135" s="284">
        <v>132</v>
      </c>
    </row>
    <row r="137" spans="1:34" x14ac:dyDescent="0.2">
      <c r="A137" s="52" t="s">
        <v>3336</v>
      </c>
      <c r="B137" s="284"/>
    </row>
    <row r="138" spans="1:34" x14ac:dyDescent="0.2">
      <c r="A138" s="284" t="s">
        <v>3337</v>
      </c>
      <c r="B138">
        <v>133</v>
      </c>
      <c r="Z138" s="284"/>
    </row>
    <row r="139" spans="1:34" x14ac:dyDescent="0.2">
      <c r="A139" t="s">
        <v>3263</v>
      </c>
      <c r="B139">
        <v>134</v>
      </c>
      <c r="Y139" s="284"/>
      <c r="AB139" s="284"/>
      <c r="AC139" s="284"/>
      <c r="AE139" s="284"/>
      <c r="AF139" s="284"/>
    </row>
    <row r="141" spans="1:34" x14ac:dyDescent="0.2">
      <c r="A141" s="52" t="s">
        <v>3264</v>
      </c>
    </row>
    <row r="142" spans="1:34" x14ac:dyDescent="0.2">
      <c r="A142" t="s">
        <v>3265</v>
      </c>
      <c r="B142">
        <v>135</v>
      </c>
    </row>
    <row r="143" spans="1:34" x14ac:dyDescent="0.2">
      <c r="A143" s="401" t="s">
        <v>3266</v>
      </c>
      <c r="B143" s="401">
        <v>136</v>
      </c>
      <c r="I143" s="284"/>
      <c r="J143" s="284"/>
    </row>
    <row r="144" spans="1:34" s="284" customFormat="1" x14ac:dyDescent="0.2">
      <c r="A144" s="401" t="s">
        <v>3267</v>
      </c>
      <c r="B144" s="401">
        <v>137</v>
      </c>
      <c r="I144"/>
      <c r="J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</row>
    <row r="146" spans="1:34" x14ac:dyDescent="0.2">
      <c r="A146" s="52" t="s">
        <v>3203</v>
      </c>
      <c r="M146" s="284"/>
      <c r="N146" s="284"/>
    </row>
    <row r="147" spans="1:34" x14ac:dyDescent="0.2">
      <c r="A147" t="s">
        <v>3268</v>
      </c>
      <c r="B147" s="284">
        <v>138</v>
      </c>
    </row>
    <row r="148" spans="1:34" x14ac:dyDescent="0.2">
      <c r="A148" t="s">
        <v>3269</v>
      </c>
      <c r="B148">
        <v>139</v>
      </c>
    </row>
    <row r="149" spans="1:34" x14ac:dyDescent="0.2">
      <c r="A149" s="401" t="s">
        <v>3417</v>
      </c>
      <c r="B149" s="401">
        <v>140</v>
      </c>
    </row>
    <row r="151" spans="1:34" x14ac:dyDescent="0.2">
      <c r="AH151" s="284"/>
    </row>
    <row r="152" spans="1:34" x14ac:dyDescent="0.2">
      <c r="A152" s="401" t="s">
        <v>3422</v>
      </c>
      <c r="B152" s="401">
        <v>150</v>
      </c>
      <c r="L152" s="284"/>
      <c r="O152" s="284"/>
      <c r="R152" s="284"/>
      <c r="S152" s="284"/>
      <c r="T152" s="284"/>
      <c r="V152" s="284"/>
      <c r="W152" s="284"/>
      <c r="AA152" s="284"/>
      <c r="AD152" s="284"/>
      <c r="AG152" s="284"/>
    </row>
    <row r="153" spans="1:34" x14ac:dyDescent="0.2">
      <c r="A153" s="401" t="s">
        <v>3432</v>
      </c>
      <c r="B153" s="401">
        <v>151</v>
      </c>
      <c r="P153" s="284"/>
      <c r="Q153" s="284"/>
      <c r="U153" s="284"/>
      <c r="X153" s="284"/>
    </row>
    <row r="155" spans="1:34" x14ac:dyDescent="0.2">
      <c r="A155" t="s">
        <v>3434</v>
      </c>
      <c r="B155">
        <v>160</v>
      </c>
    </row>
    <row r="156" spans="1:34" x14ac:dyDescent="0.2">
      <c r="A156" t="s">
        <v>3435</v>
      </c>
      <c r="B156">
        <v>161</v>
      </c>
    </row>
    <row r="157" spans="1:34" x14ac:dyDescent="0.2">
      <c r="A157" t="s">
        <v>3436</v>
      </c>
      <c r="B157">
        <v>162</v>
      </c>
    </row>
  </sheetData>
  <sortState ref="T3:W12">
    <sortCondition descending="1" ref="W3:W12"/>
  </sortState>
  <mergeCells count="27">
    <mergeCell ref="AB89:AC89"/>
    <mergeCell ref="AE89:AF89"/>
    <mergeCell ref="M89:N89"/>
    <mergeCell ref="I89:J89"/>
    <mergeCell ref="D1:E1"/>
    <mergeCell ref="G1:H1"/>
    <mergeCell ref="J1:K1"/>
    <mergeCell ref="P1:Q1"/>
    <mergeCell ref="T1:U1"/>
    <mergeCell ref="M1:N1"/>
    <mergeCell ref="I40:J40"/>
    <mergeCell ref="O40:P40"/>
    <mergeCell ref="R40:S40"/>
    <mergeCell ref="U40:V40"/>
    <mergeCell ref="Y1:Z1"/>
    <mergeCell ref="AB1:AC1"/>
    <mergeCell ref="AK1:AL1"/>
    <mergeCell ref="AO1:AP1"/>
    <mergeCell ref="I19:J19"/>
    <mergeCell ref="I31:J31"/>
    <mergeCell ref="P89:Q89"/>
    <mergeCell ref="X40:Y40"/>
    <mergeCell ref="U56:V56"/>
    <mergeCell ref="X56:Y56"/>
    <mergeCell ref="V89:W89"/>
    <mergeCell ref="S89:T89"/>
    <mergeCell ref="Y89:Z89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32"/>
  <sheetViews>
    <sheetView topLeftCell="B1" workbookViewId="0">
      <selection activeCell="J32" sqref="J32"/>
    </sheetView>
  </sheetViews>
  <sheetFormatPr defaultRowHeight="12.75" x14ac:dyDescent="0.2"/>
  <cols>
    <col min="2" max="2" width="23.140625" customWidth="1"/>
    <col min="12" max="12" width="10.42578125" customWidth="1"/>
  </cols>
  <sheetData>
    <row r="1" spans="2:19" x14ac:dyDescent="0.2">
      <c r="C1" s="479" t="s">
        <v>3318</v>
      </c>
      <c r="D1" s="479" t="s">
        <v>5</v>
      </c>
      <c r="E1" s="479" t="s">
        <v>2685</v>
      </c>
      <c r="F1" s="479" t="s">
        <v>3317</v>
      </c>
      <c r="G1" s="479" t="s">
        <v>2680</v>
      </c>
      <c r="H1" s="479" t="s">
        <v>2569</v>
      </c>
      <c r="I1" s="479" t="s">
        <v>3321</v>
      </c>
      <c r="J1" s="479" t="s">
        <v>3322</v>
      </c>
      <c r="K1" s="479" t="s">
        <v>3324</v>
      </c>
      <c r="L1" s="479" t="s">
        <v>3325</v>
      </c>
      <c r="M1" s="479">
        <v>100</v>
      </c>
      <c r="N1" s="479">
        <v>50</v>
      </c>
      <c r="P1" s="768"/>
      <c r="Q1" s="768"/>
    </row>
    <row r="2" spans="2:19" x14ac:dyDescent="0.2">
      <c r="B2" s="399" t="s">
        <v>1467</v>
      </c>
      <c r="C2" s="42" t="s">
        <v>3319</v>
      </c>
      <c r="D2" s="42">
        <v>221.5</v>
      </c>
      <c r="E2" s="42">
        <v>11727</v>
      </c>
      <c r="F2" s="42">
        <v>238</v>
      </c>
      <c r="G2" s="377">
        <v>71.506097560975249</v>
      </c>
      <c r="H2" s="42">
        <v>164.00000000000082</v>
      </c>
      <c r="I2" s="42" t="s">
        <v>52</v>
      </c>
      <c r="J2" s="42" t="s">
        <v>3323</v>
      </c>
      <c r="K2" s="42">
        <v>16</v>
      </c>
      <c r="L2" s="398">
        <f>E2/K2</f>
        <v>732.9375</v>
      </c>
      <c r="M2" s="42">
        <v>43</v>
      </c>
      <c r="N2" s="42">
        <v>53</v>
      </c>
    </row>
    <row r="3" spans="2:19" x14ac:dyDescent="0.2">
      <c r="C3" s="42" t="s">
        <v>3811</v>
      </c>
      <c r="D3" s="42">
        <v>47</v>
      </c>
      <c r="E3" s="42">
        <v>2123</v>
      </c>
      <c r="F3" s="136" t="s">
        <v>3376</v>
      </c>
      <c r="G3" s="377">
        <v>50.5</v>
      </c>
      <c r="H3" s="42">
        <v>35</v>
      </c>
      <c r="I3" s="42" t="s">
        <v>50</v>
      </c>
      <c r="J3" s="42" t="s">
        <v>55</v>
      </c>
      <c r="K3" s="42">
        <v>4</v>
      </c>
      <c r="L3" s="398">
        <f t="shared" ref="L3:L4" si="0">E3/K3</f>
        <v>530.75</v>
      </c>
      <c r="M3" s="136">
        <v>4</v>
      </c>
      <c r="N3" s="136">
        <v>6</v>
      </c>
      <c r="P3">
        <v>130</v>
      </c>
      <c r="Q3">
        <v>146</v>
      </c>
      <c r="R3">
        <v>161</v>
      </c>
      <c r="S3" t="s">
        <v>3812</v>
      </c>
    </row>
    <row r="4" spans="2:19" s="284" customFormat="1" x14ac:dyDescent="0.2">
      <c r="C4" s="42" t="s">
        <v>3320</v>
      </c>
      <c r="D4" s="42">
        <v>8</v>
      </c>
      <c r="E4" s="42">
        <v>166</v>
      </c>
      <c r="F4" s="42">
        <v>53</v>
      </c>
      <c r="G4" s="377">
        <f>E4/H4</f>
        <v>27.666666666666668</v>
      </c>
      <c r="H4" s="42">
        <v>6</v>
      </c>
      <c r="I4" s="42" t="s">
        <v>87</v>
      </c>
      <c r="J4" s="42" t="s">
        <v>90</v>
      </c>
      <c r="K4" s="42">
        <v>3</v>
      </c>
      <c r="L4" s="398">
        <f t="shared" si="0"/>
        <v>55.333333333333336</v>
      </c>
      <c r="M4" s="42">
        <v>0</v>
      </c>
      <c r="N4" s="42">
        <v>1</v>
      </c>
      <c r="P4" s="284">
        <v>85</v>
      </c>
      <c r="Q4" s="284">
        <v>68</v>
      </c>
    </row>
    <row r="5" spans="2:19" x14ac:dyDescent="0.2">
      <c r="B5" s="52" t="s">
        <v>2524</v>
      </c>
      <c r="C5" s="52"/>
      <c r="D5" s="52">
        <f>SUM(D2:D4)</f>
        <v>276.5</v>
      </c>
      <c r="E5" s="52">
        <f>SUM(E2:E4)</f>
        <v>14016</v>
      </c>
      <c r="F5" s="52">
        <v>238</v>
      </c>
      <c r="G5" s="397">
        <f>E5/H5</f>
        <v>68.370731707316793</v>
      </c>
      <c r="H5" s="52">
        <f>SUM(H2:H4)</f>
        <v>205.00000000000082</v>
      </c>
      <c r="K5" s="52">
        <f>SUM(K2:K4)</f>
        <v>23</v>
      </c>
      <c r="M5" s="478">
        <f>SUM(M2:M4)</f>
        <v>47</v>
      </c>
      <c r="N5" s="478">
        <f>SUM(N2:N4)</f>
        <v>60</v>
      </c>
    </row>
    <row r="10" spans="2:19" x14ac:dyDescent="0.2">
      <c r="C10" t="s">
        <v>3458</v>
      </c>
      <c r="D10">
        <v>3</v>
      </c>
      <c r="E10">
        <v>0</v>
      </c>
      <c r="F10">
        <v>0</v>
      </c>
      <c r="G10">
        <v>0</v>
      </c>
      <c r="H10">
        <v>3</v>
      </c>
    </row>
    <row r="12" spans="2:19" ht="13.5" thickBot="1" x14ac:dyDescent="0.25">
      <c r="D12" s="426">
        <f>SUM(D5:D11)</f>
        <v>279.5</v>
      </c>
      <c r="E12" s="426">
        <f t="shared" ref="E12:N12" si="1">SUM(E5:E11)</f>
        <v>14016</v>
      </c>
      <c r="F12" s="426"/>
      <c r="G12" s="427">
        <f>E12/H12</f>
        <v>67.384615384615117</v>
      </c>
      <c r="H12" s="426">
        <f t="shared" si="1"/>
        <v>208.00000000000082</v>
      </c>
      <c r="I12" s="426">
        <f t="shared" si="1"/>
        <v>0</v>
      </c>
      <c r="J12" s="426">
        <f t="shared" si="1"/>
        <v>0</v>
      </c>
      <c r="K12" s="426">
        <f t="shared" si="1"/>
        <v>23</v>
      </c>
      <c r="L12" s="426">
        <f t="shared" si="1"/>
        <v>0</v>
      </c>
      <c r="M12" s="426">
        <f t="shared" si="1"/>
        <v>47</v>
      </c>
      <c r="N12" s="426">
        <f t="shared" si="1"/>
        <v>60</v>
      </c>
    </row>
    <row r="13" spans="2:19" ht="13.5" thickTop="1" x14ac:dyDescent="0.2"/>
    <row r="15" spans="2:19" x14ac:dyDescent="0.2">
      <c r="C15" s="478"/>
    </row>
    <row r="16" spans="2:19" x14ac:dyDescent="0.2">
      <c r="C16" s="478" t="s">
        <v>3808</v>
      </c>
      <c r="D16" s="478" t="s">
        <v>5</v>
      </c>
      <c r="E16" s="478" t="s">
        <v>3286</v>
      </c>
      <c r="F16" s="478" t="s">
        <v>3693</v>
      </c>
      <c r="G16" s="478" t="s">
        <v>3807</v>
      </c>
      <c r="H16" s="478" t="s">
        <v>2938</v>
      </c>
    </row>
    <row r="17" spans="2:10" x14ac:dyDescent="0.2">
      <c r="C17" t="s">
        <v>55</v>
      </c>
      <c r="D17">
        <v>10</v>
      </c>
      <c r="E17">
        <v>10</v>
      </c>
      <c r="F17">
        <v>2</v>
      </c>
      <c r="G17">
        <v>589</v>
      </c>
      <c r="H17" s="93">
        <f>G17/8</f>
        <v>73.625</v>
      </c>
      <c r="I17" t="s">
        <v>3810</v>
      </c>
      <c r="J17" t="s">
        <v>51</v>
      </c>
    </row>
    <row r="18" spans="2:10" x14ac:dyDescent="0.2">
      <c r="C18" t="s">
        <v>82</v>
      </c>
      <c r="D18">
        <v>10</v>
      </c>
      <c r="E18">
        <v>12</v>
      </c>
      <c r="F18">
        <v>2</v>
      </c>
      <c r="G18">
        <v>407</v>
      </c>
      <c r="H18" s="93">
        <f>G18/10</f>
        <v>40.700000000000003</v>
      </c>
      <c r="J18" t="s">
        <v>51</v>
      </c>
    </row>
    <row r="19" spans="2:10" x14ac:dyDescent="0.2">
      <c r="C19" t="s">
        <v>2330</v>
      </c>
      <c r="D19">
        <v>13</v>
      </c>
      <c r="E19">
        <v>14</v>
      </c>
      <c r="F19">
        <v>3</v>
      </c>
      <c r="G19">
        <v>786</v>
      </c>
      <c r="H19" s="93">
        <f>G19/11</f>
        <v>71.454545454545453</v>
      </c>
      <c r="I19" t="s">
        <v>3809</v>
      </c>
      <c r="J19" t="s">
        <v>97</v>
      </c>
    </row>
    <row r="20" spans="2:10" x14ac:dyDescent="0.2">
      <c r="C20" t="s">
        <v>50</v>
      </c>
      <c r="D20">
        <v>14</v>
      </c>
      <c r="E20">
        <v>14</v>
      </c>
      <c r="F20">
        <v>1</v>
      </c>
      <c r="G20">
        <v>341</v>
      </c>
      <c r="H20" s="93">
        <f>G20/13</f>
        <v>26.23076923076923</v>
      </c>
      <c r="I20" t="s">
        <v>3613</v>
      </c>
      <c r="J20" t="s">
        <v>97</v>
      </c>
    </row>
    <row r="21" spans="2:10" ht="13.5" thickBot="1" x14ac:dyDescent="0.25">
      <c r="C21" s="480" t="s">
        <v>3807</v>
      </c>
      <c r="D21" s="480">
        <f>SUM(D17:D20)</f>
        <v>47</v>
      </c>
      <c r="E21" s="480">
        <f>SUM(E17:E20)</f>
        <v>50</v>
      </c>
      <c r="F21" s="480">
        <f>SUM(F17:F20)</f>
        <v>8</v>
      </c>
      <c r="G21" s="480">
        <f>SUM(G17:G20)</f>
        <v>2123</v>
      </c>
      <c r="H21" s="481">
        <f>G21/42</f>
        <v>50.547619047619051</v>
      </c>
    </row>
    <row r="23" spans="2:10" x14ac:dyDescent="0.2">
      <c r="B23" t="s">
        <v>3813</v>
      </c>
      <c r="D23">
        <v>22</v>
      </c>
      <c r="E23">
        <v>22</v>
      </c>
      <c r="F23">
        <v>3</v>
      </c>
      <c r="G23">
        <v>716</v>
      </c>
      <c r="H23" s="93">
        <v>37.68</v>
      </c>
    </row>
    <row r="24" spans="2:10" x14ac:dyDescent="0.2">
      <c r="B24" t="s">
        <v>3811</v>
      </c>
      <c r="D24">
        <v>20</v>
      </c>
      <c r="E24">
        <v>22</v>
      </c>
      <c r="F24">
        <v>4</v>
      </c>
      <c r="G24">
        <v>996</v>
      </c>
      <c r="H24" s="93">
        <f>G24/18</f>
        <v>55.333333333333336</v>
      </c>
    </row>
    <row r="25" spans="2:10" ht="13.5" thickBot="1" x14ac:dyDescent="0.25">
      <c r="D25" s="426">
        <f>SUM(D23:D24)</f>
        <v>42</v>
      </c>
      <c r="E25" s="426">
        <f t="shared" ref="E25:G25" si="2">SUM(E23:E24)</f>
        <v>44</v>
      </c>
      <c r="F25" s="426">
        <f t="shared" si="2"/>
        <v>7</v>
      </c>
      <c r="G25" s="426">
        <f t="shared" si="2"/>
        <v>1712</v>
      </c>
      <c r="H25" s="448">
        <f>G25/37</f>
        <v>46.270270270270274</v>
      </c>
    </row>
    <row r="26" spans="2:10" ht="13.5" thickTop="1" x14ac:dyDescent="0.2">
      <c r="H26" s="93"/>
    </row>
    <row r="27" spans="2:10" x14ac:dyDescent="0.2">
      <c r="B27" s="460" t="s">
        <v>3814</v>
      </c>
      <c r="D27">
        <v>11</v>
      </c>
      <c r="E27">
        <v>11</v>
      </c>
      <c r="F27">
        <v>3</v>
      </c>
      <c r="G27">
        <v>317</v>
      </c>
      <c r="H27" s="93">
        <v>39.630000000000003</v>
      </c>
    </row>
    <row r="28" spans="2:10" x14ac:dyDescent="0.2">
      <c r="B28" s="460" t="s">
        <v>3811</v>
      </c>
      <c r="D28">
        <v>27</v>
      </c>
      <c r="E28">
        <v>28</v>
      </c>
      <c r="F28">
        <v>4</v>
      </c>
      <c r="G28">
        <v>1127</v>
      </c>
      <c r="H28" s="93">
        <f>G28/24</f>
        <v>46.958333333333336</v>
      </c>
    </row>
    <row r="29" spans="2:10" ht="13.5" thickBot="1" x14ac:dyDescent="0.25">
      <c r="D29" s="426">
        <f>SUM(D27:D28)</f>
        <v>38</v>
      </c>
      <c r="E29" s="426">
        <f t="shared" ref="E29:G29" si="3">SUM(E27:E28)</f>
        <v>39</v>
      </c>
      <c r="F29" s="426">
        <f t="shared" si="3"/>
        <v>7</v>
      </c>
      <c r="G29" s="426">
        <f t="shared" si="3"/>
        <v>1444</v>
      </c>
      <c r="H29" s="448">
        <f>G29/32</f>
        <v>45.125</v>
      </c>
    </row>
    <row r="30" spans="2:10" ht="13.5" thickTop="1" x14ac:dyDescent="0.2">
      <c r="H30" s="93"/>
    </row>
    <row r="31" spans="2:10" ht="13.5" thickBot="1" x14ac:dyDescent="0.25">
      <c r="D31" s="426">
        <f t="shared" ref="D31:F31" si="4">D29+D25</f>
        <v>80</v>
      </c>
      <c r="E31" s="426">
        <f t="shared" si="4"/>
        <v>83</v>
      </c>
      <c r="F31" s="426">
        <f t="shared" si="4"/>
        <v>14</v>
      </c>
      <c r="G31" s="426">
        <f>G29+G25</f>
        <v>3156</v>
      </c>
      <c r="H31" s="448">
        <f>G31/69</f>
        <v>45.739130434782609</v>
      </c>
    </row>
    <row r="32" spans="2:10" ht="13.5" thickTop="1" x14ac:dyDescent="0.2"/>
  </sheetData>
  <mergeCells count="1">
    <mergeCell ref="P1:Q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"/>
  <sheetViews>
    <sheetView topLeftCell="A34" workbookViewId="0">
      <selection activeCell="I78" sqref="I78"/>
    </sheetView>
  </sheetViews>
  <sheetFormatPr defaultRowHeight="12.75" x14ac:dyDescent="0.2"/>
  <cols>
    <col min="2" max="3" width="10.42578125" customWidth="1"/>
    <col min="7" max="7" width="9.140625" style="460"/>
    <col min="10" max="10" width="12.28515625" customWidth="1"/>
    <col min="12" max="12" width="11.42578125" customWidth="1"/>
    <col min="13" max="13" width="11.85546875" customWidth="1"/>
    <col min="14" max="14" width="8.85546875" customWidth="1"/>
    <col min="15" max="15" width="2.28515625" customWidth="1"/>
    <col min="17" max="17" width="11.7109375" customWidth="1"/>
    <col min="19" max="19" width="14" customWidth="1"/>
  </cols>
  <sheetData>
    <row r="1" spans="1:14" s="477" customFormat="1" ht="15.75" x14ac:dyDescent="0.25">
      <c r="B1" s="482" t="s">
        <v>2817</v>
      </c>
      <c r="C1" s="482" t="s">
        <v>3766</v>
      </c>
      <c r="D1" s="482" t="s">
        <v>3776</v>
      </c>
      <c r="E1" s="482" t="s">
        <v>3775</v>
      </c>
      <c r="G1" s="477" t="s">
        <v>4616</v>
      </c>
      <c r="N1" s="482" t="s">
        <v>2817</v>
      </c>
    </row>
    <row r="2" spans="1:14" s="460" customFormat="1" x14ac:dyDescent="0.2">
      <c r="A2" s="149" t="s">
        <v>3774</v>
      </c>
      <c r="C2" s="476"/>
      <c r="G2" s="460" t="s">
        <v>4617</v>
      </c>
      <c r="I2" s="476"/>
      <c r="J2" s="460" t="s">
        <v>2813</v>
      </c>
      <c r="M2" s="149" t="s">
        <v>4289</v>
      </c>
      <c r="N2" s="153" t="s">
        <v>4288</v>
      </c>
    </row>
    <row r="3" spans="1:14" s="460" customFormat="1" x14ac:dyDescent="0.2">
      <c r="A3" s="149" t="s">
        <v>3773</v>
      </c>
      <c r="C3" s="476"/>
      <c r="G3" s="460" t="s">
        <v>4617</v>
      </c>
      <c r="I3" s="27"/>
      <c r="J3" s="460" t="s">
        <v>4615</v>
      </c>
      <c r="M3" s="149" t="s">
        <v>4290</v>
      </c>
      <c r="N3" s="153" t="s">
        <v>4288</v>
      </c>
    </row>
    <row r="4" spans="1:14" s="460" customFormat="1" x14ac:dyDescent="0.2">
      <c r="A4" s="149" t="s">
        <v>3772</v>
      </c>
      <c r="C4" s="476"/>
      <c r="G4" s="460" t="s">
        <v>4617</v>
      </c>
      <c r="I4" s="153"/>
      <c r="J4" s="460" t="s">
        <v>3777</v>
      </c>
      <c r="M4" s="149" t="s">
        <v>4291</v>
      </c>
      <c r="N4" s="153" t="s">
        <v>4288</v>
      </c>
    </row>
    <row r="5" spans="1:14" s="460" customFormat="1" x14ac:dyDescent="0.2">
      <c r="A5" s="149" t="s">
        <v>3771</v>
      </c>
      <c r="C5" s="476"/>
      <c r="G5" s="460" t="s">
        <v>4617</v>
      </c>
      <c r="M5" s="149" t="s">
        <v>4292</v>
      </c>
    </row>
    <row r="6" spans="1:14" s="460" customFormat="1" x14ac:dyDescent="0.2">
      <c r="A6" s="149" t="s">
        <v>3770</v>
      </c>
      <c r="C6" s="27" t="s">
        <v>4358</v>
      </c>
      <c r="M6" s="149" t="s">
        <v>4293</v>
      </c>
    </row>
    <row r="7" spans="1:14" s="460" customFormat="1" x14ac:dyDescent="0.2">
      <c r="A7" s="149" t="s">
        <v>3769</v>
      </c>
      <c r="C7" s="27" t="s">
        <v>4358</v>
      </c>
      <c r="M7" s="149" t="s">
        <v>4294</v>
      </c>
    </row>
    <row r="8" spans="1:14" s="460" customFormat="1" x14ac:dyDescent="0.2">
      <c r="A8" s="149" t="s">
        <v>3768</v>
      </c>
      <c r="C8" s="27" t="s">
        <v>4358</v>
      </c>
      <c r="M8" s="149" t="s">
        <v>4295</v>
      </c>
    </row>
    <row r="9" spans="1:14" s="460" customFormat="1" x14ac:dyDescent="0.2">
      <c r="A9" s="149" t="s">
        <v>3767</v>
      </c>
      <c r="C9" s="476"/>
      <c r="G9" s="460" t="s">
        <v>4617</v>
      </c>
      <c r="M9" s="149" t="s">
        <v>4296</v>
      </c>
    </row>
    <row r="10" spans="1:14" x14ac:dyDescent="0.2">
      <c r="A10" s="149" t="s">
        <v>3442</v>
      </c>
      <c r="B10" s="476"/>
      <c r="C10" s="476"/>
      <c r="G10" s="460" t="s">
        <v>4617</v>
      </c>
      <c r="M10" s="149" t="s">
        <v>4297</v>
      </c>
    </row>
    <row r="11" spans="1:14" x14ac:dyDescent="0.2">
      <c r="A11" s="149" t="s">
        <v>3070</v>
      </c>
      <c r="B11" s="476"/>
      <c r="C11" s="476"/>
      <c r="G11" s="460" t="s">
        <v>4617</v>
      </c>
      <c r="M11" s="149" t="s">
        <v>4298</v>
      </c>
    </row>
    <row r="12" spans="1:14" x14ac:dyDescent="0.2">
      <c r="A12" s="149" t="s">
        <v>3443</v>
      </c>
      <c r="B12" s="476"/>
      <c r="C12" s="476"/>
      <c r="G12" s="460" t="s">
        <v>4617</v>
      </c>
      <c r="M12" s="149" t="s">
        <v>4299</v>
      </c>
    </row>
    <row r="13" spans="1:14" x14ac:dyDescent="0.2">
      <c r="A13" s="149" t="s">
        <v>3182</v>
      </c>
      <c r="B13" s="476"/>
      <c r="C13" s="476"/>
      <c r="G13" s="460" t="s">
        <v>4617</v>
      </c>
      <c r="M13" s="149" t="s">
        <v>4300</v>
      </c>
    </row>
    <row r="14" spans="1:14" x14ac:dyDescent="0.2">
      <c r="A14" s="149" t="s">
        <v>3069</v>
      </c>
      <c r="B14" s="476"/>
      <c r="C14" s="476"/>
      <c r="G14" s="460" t="s">
        <v>4617</v>
      </c>
      <c r="M14" s="149" t="s">
        <v>4301</v>
      </c>
      <c r="N14" s="153"/>
    </row>
    <row r="15" spans="1:14" x14ac:dyDescent="0.2">
      <c r="A15" s="149" t="s">
        <v>3068</v>
      </c>
      <c r="B15" s="476"/>
      <c r="C15" s="476"/>
      <c r="G15" s="460" t="s">
        <v>4617</v>
      </c>
      <c r="M15" s="149" t="s">
        <v>3778</v>
      </c>
      <c r="N15" s="153"/>
    </row>
    <row r="16" spans="1:14" x14ac:dyDescent="0.2">
      <c r="A16" s="149" t="s">
        <v>3067</v>
      </c>
      <c r="B16" s="476"/>
      <c r="C16" s="476"/>
      <c r="G16" s="460" t="s">
        <v>4617</v>
      </c>
      <c r="M16" s="149" t="s">
        <v>4302</v>
      </c>
    </row>
    <row r="17" spans="1:17" x14ac:dyDescent="0.2">
      <c r="A17" s="149" t="s">
        <v>3066</v>
      </c>
      <c r="B17" s="476"/>
      <c r="C17" s="476"/>
      <c r="G17" s="460" t="s">
        <v>4617</v>
      </c>
      <c r="M17" s="149" t="s">
        <v>4306</v>
      </c>
    </row>
    <row r="18" spans="1:17" x14ac:dyDescent="0.2">
      <c r="A18" s="149" t="s">
        <v>3444</v>
      </c>
      <c r="B18" s="27" t="s">
        <v>4358</v>
      </c>
      <c r="C18" s="476"/>
      <c r="G18" s="460" t="s">
        <v>4617</v>
      </c>
      <c r="M18" s="149" t="s">
        <v>4307</v>
      </c>
    </row>
    <row r="19" spans="1:17" x14ac:dyDescent="0.2">
      <c r="A19" s="149" t="s">
        <v>3445</v>
      </c>
      <c r="B19" s="476"/>
      <c r="C19" s="476"/>
      <c r="D19" s="27"/>
      <c r="G19" s="460" t="s">
        <v>4617</v>
      </c>
      <c r="M19" s="149" t="s">
        <v>4303</v>
      </c>
    </row>
    <row r="20" spans="1:17" x14ac:dyDescent="0.2">
      <c r="A20" s="149" t="s">
        <v>3446</v>
      </c>
      <c r="B20" s="476"/>
      <c r="C20" s="476"/>
      <c r="D20" s="27"/>
      <c r="G20" s="460" t="s">
        <v>4617</v>
      </c>
      <c r="M20" s="149" t="s">
        <v>4304</v>
      </c>
      <c r="N20" s="153"/>
    </row>
    <row r="21" spans="1:17" x14ac:dyDescent="0.2">
      <c r="A21" s="149" t="s">
        <v>3447</v>
      </c>
      <c r="B21" s="476"/>
      <c r="C21" s="476"/>
      <c r="D21" s="476"/>
      <c r="G21" s="460" t="s">
        <v>4617</v>
      </c>
      <c r="M21" s="149" t="s">
        <v>4305</v>
      </c>
    </row>
    <row r="22" spans="1:17" x14ac:dyDescent="0.2">
      <c r="A22" s="149" t="s">
        <v>2715</v>
      </c>
      <c r="B22" s="476"/>
      <c r="C22" s="476"/>
      <c r="D22" s="476"/>
      <c r="G22" s="460" t="s">
        <v>4617</v>
      </c>
      <c r="M22" s="149" t="s">
        <v>4308</v>
      </c>
    </row>
    <row r="23" spans="1:17" x14ac:dyDescent="0.2">
      <c r="A23" s="149" t="s">
        <v>2714</v>
      </c>
      <c r="B23" s="476"/>
      <c r="C23" s="476"/>
      <c r="D23" s="476"/>
      <c r="G23" s="460" t="s">
        <v>4617</v>
      </c>
      <c r="M23" s="149" t="s">
        <v>4309</v>
      </c>
    </row>
    <row r="24" spans="1:17" x14ac:dyDescent="0.2">
      <c r="A24" s="149" t="s">
        <v>3448</v>
      </c>
      <c r="B24" s="476"/>
      <c r="C24" s="476"/>
      <c r="D24" s="476"/>
      <c r="G24" s="460" t="s">
        <v>4617</v>
      </c>
      <c r="M24" s="149" t="s">
        <v>4310</v>
      </c>
    </row>
    <row r="25" spans="1:17" x14ac:dyDescent="0.2">
      <c r="A25" s="149" t="s">
        <v>3449</v>
      </c>
      <c r="B25" s="476"/>
      <c r="C25" s="476"/>
      <c r="D25" s="476"/>
      <c r="G25" s="460" t="s">
        <v>4617</v>
      </c>
    </row>
    <row r="26" spans="1:17" x14ac:dyDescent="0.2">
      <c r="A26" s="149" t="s">
        <v>3450</v>
      </c>
      <c r="B26" s="476"/>
      <c r="C26" s="476"/>
      <c r="D26" s="476"/>
      <c r="G26" s="460" t="s">
        <v>4617</v>
      </c>
    </row>
    <row r="27" spans="1:17" ht="13.5" thickBot="1" x14ac:dyDescent="0.25">
      <c r="A27" s="149" t="s">
        <v>2716</v>
      </c>
      <c r="B27" s="476"/>
      <c r="C27" s="476"/>
      <c r="D27" s="476"/>
      <c r="G27" s="460" t="s">
        <v>4617</v>
      </c>
    </row>
    <row r="28" spans="1:17" ht="13.5" thickBot="1" x14ac:dyDescent="0.25">
      <c r="A28" s="149" t="s">
        <v>89</v>
      </c>
      <c r="B28" s="476"/>
      <c r="C28" s="476"/>
      <c r="D28" s="476"/>
      <c r="E28" s="153">
        <v>1</v>
      </c>
      <c r="G28" s="460" t="s">
        <v>4617</v>
      </c>
      <c r="I28" s="461" t="s">
        <v>1</v>
      </c>
      <c r="J28" s="461" t="s">
        <v>4373</v>
      </c>
      <c r="K28" s="461" t="s">
        <v>4418</v>
      </c>
      <c r="L28" s="461" t="s">
        <v>4419</v>
      </c>
      <c r="M28" s="461" t="s">
        <v>4420</v>
      </c>
      <c r="N28" s="537" t="s">
        <v>3065</v>
      </c>
      <c r="P28" t="s">
        <v>4613</v>
      </c>
      <c r="Q28" t="s">
        <v>4614</v>
      </c>
    </row>
    <row r="29" spans="1:17" x14ac:dyDescent="0.2">
      <c r="A29" s="149" t="s">
        <v>93</v>
      </c>
      <c r="B29" s="476"/>
      <c r="C29" s="476"/>
      <c r="D29" s="476"/>
      <c r="E29" s="153">
        <v>2</v>
      </c>
      <c r="G29" s="460" t="s">
        <v>4617</v>
      </c>
      <c r="I29" s="461">
        <v>1</v>
      </c>
      <c r="J29">
        <v>0</v>
      </c>
      <c r="K29" s="461">
        <v>43.5</v>
      </c>
      <c r="L29" s="461">
        <v>16.5</v>
      </c>
      <c r="M29">
        <f>SUM(K29:L29)</f>
        <v>60</v>
      </c>
      <c r="N29">
        <v>1</v>
      </c>
      <c r="P29">
        <v>61</v>
      </c>
      <c r="Q29" s="607">
        <f>M29/P29</f>
        <v>0.98360655737704916</v>
      </c>
    </row>
    <row r="30" spans="1:17" x14ac:dyDescent="0.2">
      <c r="A30" s="149" t="s">
        <v>92</v>
      </c>
      <c r="B30" s="476"/>
      <c r="C30" s="476"/>
      <c r="D30" s="476"/>
      <c r="E30" s="27"/>
      <c r="G30" s="460" t="s">
        <v>4617</v>
      </c>
      <c r="I30" s="461">
        <v>2</v>
      </c>
      <c r="J30">
        <v>0</v>
      </c>
      <c r="K30" s="461">
        <v>49</v>
      </c>
      <c r="L30" s="461">
        <v>17</v>
      </c>
      <c r="M30" s="460">
        <f t="shared" ref="M30:M34" si="0">SUM(K30:L30)</f>
        <v>66</v>
      </c>
      <c r="P30">
        <v>69</v>
      </c>
      <c r="Q30" s="607">
        <f t="shared" ref="Q30:Q33" si="1">M30/P30</f>
        <v>0.95652173913043481</v>
      </c>
    </row>
    <row r="31" spans="1:17" x14ac:dyDescent="0.2">
      <c r="A31" s="149" t="s">
        <v>88</v>
      </c>
      <c r="B31" s="476"/>
      <c r="C31" s="476"/>
      <c r="D31" s="476"/>
      <c r="E31" s="27"/>
      <c r="G31" s="460" t="s">
        <v>4617</v>
      </c>
      <c r="I31" s="461">
        <v>3</v>
      </c>
      <c r="J31">
        <v>8</v>
      </c>
      <c r="K31" s="461">
        <v>25</v>
      </c>
      <c r="L31" s="461">
        <v>16</v>
      </c>
      <c r="M31" s="460">
        <f t="shared" si="0"/>
        <v>41</v>
      </c>
      <c r="N31">
        <v>3</v>
      </c>
      <c r="P31">
        <v>52</v>
      </c>
      <c r="Q31" s="607">
        <f t="shared" si="1"/>
        <v>0.78846153846153844</v>
      </c>
    </row>
    <row r="32" spans="1:17" x14ac:dyDescent="0.2">
      <c r="A32" s="149" t="s">
        <v>87</v>
      </c>
      <c r="B32" s="476"/>
      <c r="C32" s="476"/>
      <c r="D32" s="476"/>
      <c r="E32" s="608">
        <v>3</v>
      </c>
      <c r="G32" s="460" t="s">
        <v>4617</v>
      </c>
      <c r="I32" s="461">
        <v>4</v>
      </c>
      <c r="J32">
        <v>17</v>
      </c>
      <c r="K32" s="461">
        <v>5</v>
      </c>
      <c r="L32" s="461">
        <v>17</v>
      </c>
      <c r="M32" s="460">
        <f t="shared" si="0"/>
        <v>22</v>
      </c>
      <c r="N32">
        <v>4</v>
      </c>
      <c r="P32">
        <v>43</v>
      </c>
      <c r="Q32" s="607">
        <f t="shared" si="1"/>
        <v>0.51162790697674421</v>
      </c>
    </row>
    <row r="33" spans="1:17" ht="13.5" thickBot="1" x14ac:dyDescent="0.25">
      <c r="A33" s="149" t="s">
        <v>86</v>
      </c>
      <c r="B33" s="476"/>
      <c r="C33" s="476"/>
      <c r="D33" s="476"/>
      <c r="E33" s="608">
        <v>4</v>
      </c>
      <c r="G33" s="460" t="s">
        <v>4617</v>
      </c>
      <c r="I33" s="461">
        <v>5</v>
      </c>
      <c r="K33">
        <v>2</v>
      </c>
      <c r="L33" s="461">
        <v>5</v>
      </c>
      <c r="M33" s="460">
        <f t="shared" si="0"/>
        <v>7</v>
      </c>
      <c r="P33">
        <v>7</v>
      </c>
      <c r="Q33" s="607">
        <f t="shared" si="1"/>
        <v>1</v>
      </c>
    </row>
    <row r="34" spans="1:17" ht="13.5" thickBot="1" x14ac:dyDescent="0.25">
      <c r="A34" s="149" t="s">
        <v>90</v>
      </c>
      <c r="B34" s="476"/>
      <c r="C34" s="476"/>
      <c r="D34" s="476"/>
      <c r="E34" s="608">
        <v>5</v>
      </c>
      <c r="G34" s="460" t="s">
        <v>4617</v>
      </c>
      <c r="J34" s="426">
        <f>SUM(J29:J33)</f>
        <v>25</v>
      </c>
      <c r="K34" s="426">
        <f>SUM(K29:K33)</f>
        <v>124.5</v>
      </c>
      <c r="L34" s="426">
        <f>SUM(L29:L33)</f>
        <v>71.5</v>
      </c>
      <c r="M34" s="298">
        <f t="shared" si="0"/>
        <v>196</v>
      </c>
      <c r="N34">
        <f>SUM(N29:N33)</f>
        <v>8</v>
      </c>
    </row>
    <row r="35" spans="1:17" ht="13.5" thickTop="1" x14ac:dyDescent="0.2">
      <c r="A35" s="149" t="s">
        <v>3452</v>
      </c>
      <c r="B35" s="476"/>
      <c r="C35" s="476"/>
      <c r="D35" s="153">
        <v>1</v>
      </c>
      <c r="E35" s="608">
        <v>6</v>
      </c>
      <c r="G35" s="460" t="s">
        <v>4617</v>
      </c>
    </row>
    <row r="36" spans="1:17" x14ac:dyDescent="0.2">
      <c r="A36" s="149" t="s">
        <v>2706</v>
      </c>
      <c r="B36" s="476"/>
      <c r="C36" s="476"/>
      <c r="D36" s="153">
        <v>2</v>
      </c>
      <c r="E36" s="608">
        <v>7</v>
      </c>
      <c r="G36" s="460" t="s">
        <v>4617</v>
      </c>
    </row>
    <row r="37" spans="1:17" x14ac:dyDescent="0.2">
      <c r="A37" s="149" t="s">
        <v>91</v>
      </c>
      <c r="B37" s="476"/>
      <c r="C37" s="476"/>
      <c r="D37" s="153">
        <v>3</v>
      </c>
      <c r="E37" s="608">
        <v>8</v>
      </c>
      <c r="G37" s="460" t="s">
        <v>4617</v>
      </c>
    </row>
    <row r="38" spans="1:17" x14ac:dyDescent="0.2">
      <c r="A38" s="149" t="s">
        <v>3451</v>
      </c>
      <c r="B38" s="476"/>
      <c r="C38" s="476"/>
      <c r="D38" s="153">
        <v>4</v>
      </c>
      <c r="E38" s="608">
        <v>9</v>
      </c>
      <c r="G38" s="460" t="s">
        <v>4617</v>
      </c>
    </row>
    <row r="39" spans="1:17" x14ac:dyDescent="0.2">
      <c r="A39" s="149" t="s">
        <v>740</v>
      </c>
      <c r="B39" s="476"/>
      <c r="C39" s="476"/>
      <c r="D39" s="153">
        <v>5</v>
      </c>
      <c r="E39" s="608">
        <v>10</v>
      </c>
      <c r="G39" s="460" t="s">
        <v>4617</v>
      </c>
    </row>
    <row r="40" spans="1:17" x14ac:dyDescent="0.2">
      <c r="A40" s="149" t="s">
        <v>328</v>
      </c>
      <c r="B40" s="476"/>
      <c r="C40" s="476"/>
      <c r="D40" s="153">
        <v>6</v>
      </c>
      <c r="E40" s="608">
        <v>11</v>
      </c>
      <c r="G40" s="460" t="s">
        <v>4617</v>
      </c>
    </row>
    <row r="41" spans="1:17" x14ac:dyDescent="0.2">
      <c r="A41" s="149" t="s">
        <v>3453</v>
      </c>
      <c r="B41" s="476"/>
      <c r="C41" s="476"/>
      <c r="D41" s="153">
        <v>7</v>
      </c>
      <c r="E41" s="608">
        <v>12</v>
      </c>
      <c r="G41" s="460" t="s">
        <v>4617</v>
      </c>
      <c r="I41" s="460"/>
    </row>
    <row r="42" spans="1:17" x14ac:dyDescent="0.2">
      <c r="A42" s="149" t="s">
        <v>146</v>
      </c>
      <c r="B42" s="476"/>
      <c r="C42" s="476"/>
      <c r="D42" s="153">
        <v>8</v>
      </c>
      <c r="E42" s="608">
        <v>13</v>
      </c>
      <c r="G42" s="460" t="s">
        <v>4617</v>
      </c>
    </row>
    <row r="43" spans="1:17" x14ac:dyDescent="0.2">
      <c r="A43" s="149" t="s">
        <v>208</v>
      </c>
      <c r="B43" s="476"/>
      <c r="C43" s="476"/>
      <c r="D43" s="476"/>
      <c r="E43" s="608">
        <v>14</v>
      </c>
      <c r="G43" s="460" t="s">
        <v>4617</v>
      </c>
    </row>
    <row r="44" spans="1:17" x14ac:dyDescent="0.2">
      <c r="A44" s="149" t="s">
        <v>210</v>
      </c>
      <c r="B44" s="476"/>
      <c r="C44" s="476"/>
      <c r="D44" s="476"/>
      <c r="E44" s="27"/>
      <c r="G44" s="460" t="s">
        <v>4617</v>
      </c>
    </row>
    <row r="45" spans="1:17" x14ac:dyDescent="0.2">
      <c r="A45" s="149" t="s">
        <v>153</v>
      </c>
      <c r="B45" s="476"/>
      <c r="C45" s="476"/>
      <c r="D45" s="476"/>
      <c r="E45" s="153">
        <v>15</v>
      </c>
      <c r="G45" s="460" t="s">
        <v>4617</v>
      </c>
    </row>
    <row r="46" spans="1:17" x14ac:dyDescent="0.2">
      <c r="A46" s="149" t="s">
        <v>209</v>
      </c>
      <c r="B46" s="476"/>
      <c r="C46" s="476"/>
      <c r="D46" s="476"/>
      <c r="E46" s="27"/>
      <c r="G46" s="460" t="s">
        <v>4617</v>
      </c>
    </row>
    <row r="47" spans="1:17" x14ac:dyDescent="0.2">
      <c r="A47" s="149" t="s">
        <v>211</v>
      </c>
      <c r="B47" s="476"/>
      <c r="C47" s="476"/>
      <c r="D47" s="476"/>
      <c r="E47" s="153">
        <v>16</v>
      </c>
      <c r="G47" s="460" t="s">
        <v>4617</v>
      </c>
    </row>
    <row r="48" spans="1:17" x14ac:dyDescent="0.2">
      <c r="A48" s="149" t="s">
        <v>116</v>
      </c>
      <c r="B48" s="476"/>
      <c r="C48" s="476"/>
      <c r="D48" s="476"/>
      <c r="E48" s="153">
        <v>17</v>
      </c>
      <c r="G48" s="460" t="s">
        <v>4617</v>
      </c>
    </row>
    <row r="49" spans="1:7" x14ac:dyDescent="0.2">
      <c r="A49" s="149" t="s">
        <v>141</v>
      </c>
      <c r="B49" s="476"/>
      <c r="C49" s="476"/>
      <c r="D49" s="476"/>
      <c r="E49" s="476"/>
      <c r="G49" s="460" t="s">
        <v>4617</v>
      </c>
    </row>
    <row r="50" spans="1:7" x14ac:dyDescent="0.2">
      <c r="A50" s="149" t="s">
        <v>2333</v>
      </c>
      <c r="B50" s="476"/>
      <c r="C50" s="476"/>
      <c r="D50" s="476"/>
      <c r="E50" s="476"/>
      <c r="G50" s="460" t="s">
        <v>4617</v>
      </c>
    </row>
    <row r="51" spans="1:7" x14ac:dyDescent="0.2">
      <c r="A51" s="149" t="s">
        <v>50</v>
      </c>
      <c r="B51" s="476"/>
      <c r="C51" s="476"/>
      <c r="D51" s="476"/>
      <c r="E51" s="476"/>
      <c r="G51" s="460" t="s">
        <v>4617</v>
      </c>
    </row>
    <row r="52" spans="1:7" x14ac:dyDescent="0.2">
      <c r="A52" s="149" t="s">
        <v>2330</v>
      </c>
      <c r="B52" s="476"/>
      <c r="C52" s="476"/>
      <c r="D52" s="476"/>
      <c r="E52" s="476"/>
      <c r="F52" s="476" t="s">
        <v>4495</v>
      </c>
      <c r="G52" s="460" t="s">
        <v>4617</v>
      </c>
    </row>
    <row r="53" spans="1:7" ht="13.5" thickBot="1" x14ac:dyDescent="0.25">
      <c r="A53" s="149" t="s">
        <v>82</v>
      </c>
      <c r="B53" s="476"/>
      <c r="C53" s="476"/>
      <c r="D53" s="476"/>
      <c r="E53" s="476"/>
      <c r="F53" s="476" t="s">
        <v>4495</v>
      </c>
      <c r="G53" s="460" t="s">
        <v>4617</v>
      </c>
    </row>
    <row r="54" spans="1:7" ht="13.5" thickBot="1" x14ac:dyDescent="0.25">
      <c r="A54" s="582" t="s">
        <v>81</v>
      </c>
      <c r="B54" s="770" t="s">
        <v>3270</v>
      </c>
      <c r="C54" s="771"/>
      <c r="D54" s="771"/>
      <c r="E54" s="771"/>
      <c r="F54" s="772"/>
      <c r="G54" s="609"/>
    </row>
    <row r="55" spans="1:7" ht="13.5" thickBot="1" x14ac:dyDescent="0.25">
      <c r="A55" s="582" t="s">
        <v>52</v>
      </c>
      <c r="B55" s="770" t="s">
        <v>3270</v>
      </c>
      <c r="C55" s="771"/>
      <c r="D55" s="771"/>
      <c r="E55" s="771"/>
      <c r="F55" s="772"/>
      <c r="G55" s="609"/>
    </row>
    <row r="56" spans="1:7" ht="27" customHeight="1" thickBot="1" x14ac:dyDescent="0.25">
      <c r="A56" s="582" t="s">
        <v>68</v>
      </c>
      <c r="B56" s="606" t="s">
        <v>4555</v>
      </c>
      <c r="C56" s="773" t="s">
        <v>4556</v>
      </c>
      <c r="D56" s="774"/>
      <c r="E56" s="774"/>
      <c r="F56" s="775"/>
      <c r="G56" s="610"/>
    </row>
    <row r="57" spans="1:7" ht="13.5" thickBot="1" x14ac:dyDescent="0.25">
      <c r="A57" s="582" t="s">
        <v>26</v>
      </c>
      <c r="B57" s="770" t="s">
        <v>3270</v>
      </c>
      <c r="C57" s="771"/>
      <c r="D57" s="605"/>
      <c r="E57" s="770" t="s">
        <v>3270</v>
      </c>
      <c r="F57" s="772"/>
      <c r="G57" s="609"/>
    </row>
    <row r="58" spans="1:7" ht="13.5" thickBot="1" x14ac:dyDescent="0.25">
      <c r="A58" s="582" t="s">
        <v>24</v>
      </c>
      <c r="B58" s="770" t="s">
        <v>3270</v>
      </c>
      <c r="C58" s="771"/>
      <c r="D58" s="771"/>
      <c r="E58" s="771"/>
      <c r="F58" s="772"/>
      <c r="G58" s="609"/>
    </row>
    <row r="59" spans="1:7" ht="13.5" thickBot="1" x14ac:dyDescent="0.25">
      <c r="A59" s="582" t="s">
        <v>11</v>
      </c>
      <c r="B59" s="770" t="s">
        <v>3270</v>
      </c>
      <c r="C59" s="771"/>
      <c r="D59" s="771"/>
      <c r="E59" s="772"/>
      <c r="F59" s="460"/>
    </row>
    <row r="60" spans="1:7" ht="13.5" thickBot="1" x14ac:dyDescent="0.25">
      <c r="A60" s="582" t="s">
        <v>22</v>
      </c>
      <c r="B60" s="770" t="s">
        <v>3270</v>
      </c>
      <c r="C60" s="771"/>
      <c r="D60" s="771"/>
      <c r="E60" s="772"/>
      <c r="F60" s="460"/>
    </row>
    <row r="61" spans="1:7" ht="13.5" thickBot="1" x14ac:dyDescent="0.25">
      <c r="A61" s="582" t="s">
        <v>30</v>
      </c>
      <c r="B61" s="770" t="s">
        <v>3270</v>
      </c>
      <c r="C61" s="771"/>
      <c r="D61" s="771"/>
      <c r="E61" s="772"/>
      <c r="F61" s="460"/>
    </row>
    <row r="62" spans="1:7" ht="13.5" thickBot="1" x14ac:dyDescent="0.25">
      <c r="A62" s="582" t="s">
        <v>105</v>
      </c>
      <c r="B62" s="770" t="s">
        <v>3270</v>
      </c>
      <c r="C62" s="771"/>
      <c r="D62" s="771"/>
      <c r="E62" s="772"/>
      <c r="F62" s="460"/>
    </row>
    <row r="63" spans="1:7" ht="13.5" thickBot="1" x14ac:dyDescent="0.25">
      <c r="A63" s="582" t="s">
        <v>28</v>
      </c>
      <c r="B63" s="770" t="s">
        <v>3270</v>
      </c>
      <c r="C63" s="771"/>
      <c r="D63" s="771"/>
      <c r="E63" s="772"/>
      <c r="F63" s="460"/>
    </row>
    <row r="64" spans="1:7" ht="13.5" thickBot="1" x14ac:dyDescent="0.25">
      <c r="A64" s="582" t="s">
        <v>34</v>
      </c>
      <c r="B64" s="770" t="s">
        <v>3270</v>
      </c>
      <c r="C64" s="771"/>
      <c r="D64" s="771"/>
      <c r="E64" s="772"/>
      <c r="F64" s="460"/>
    </row>
    <row r="65" spans="1:6" ht="13.5" thickBot="1" x14ac:dyDescent="0.25">
      <c r="A65" s="582" t="s">
        <v>35</v>
      </c>
      <c r="B65" s="770" t="s">
        <v>3270</v>
      </c>
      <c r="C65" s="771"/>
      <c r="D65" s="771"/>
      <c r="E65" s="772"/>
      <c r="F65" s="460"/>
    </row>
    <row r="66" spans="1:6" ht="13.5" thickBot="1" x14ac:dyDescent="0.25">
      <c r="A66" s="582" t="s">
        <v>18</v>
      </c>
      <c r="B66" s="770" t="s">
        <v>3270</v>
      </c>
      <c r="C66" s="771"/>
      <c r="D66" s="771"/>
      <c r="E66" s="772"/>
      <c r="F66" s="460"/>
    </row>
    <row r="67" spans="1:6" ht="13.5" thickBot="1" x14ac:dyDescent="0.25">
      <c r="A67" s="582" t="s">
        <v>17</v>
      </c>
      <c r="B67" s="770" t="s">
        <v>3270</v>
      </c>
      <c r="C67" s="771"/>
      <c r="D67" s="771"/>
      <c r="E67" s="772"/>
      <c r="F67" s="460"/>
    </row>
    <row r="68" spans="1:6" ht="13.5" thickBot="1" x14ac:dyDescent="0.25">
      <c r="A68" s="582" t="s">
        <v>62</v>
      </c>
      <c r="B68" s="770" t="s">
        <v>3270</v>
      </c>
      <c r="C68" s="771"/>
      <c r="D68" s="771"/>
      <c r="E68" s="772"/>
      <c r="F68" s="460"/>
    </row>
    <row r="69" spans="1:6" ht="13.5" thickBot="1" x14ac:dyDescent="0.25">
      <c r="A69" s="582" t="s">
        <v>1324</v>
      </c>
      <c r="B69" s="770" t="s">
        <v>3270</v>
      </c>
      <c r="C69" s="771"/>
      <c r="D69" s="771"/>
      <c r="E69" s="772"/>
      <c r="F69" s="460"/>
    </row>
    <row r="70" spans="1:6" ht="13.5" thickBot="1" x14ac:dyDescent="0.25">
      <c r="A70" s="582" t="s">
        <v>1892</v>
      </c>
      <c r="B70" s="770" t="s">
        <v>3270</v>
      </c>
      <c r="C70" s="771"/>
      <c r="D70" s="771"/>
      <c r="E70" s="772"/>
      <c r="F70" s="460"/>
    </row>
  </sheetData>
  <mergeCells count="18">
    <mergeCell ref="B68:E68"/>
    <mergeCell ref="B69:E69"/>
    <mergeCell ref="B70:E70"/>
    <mergeCell ref="B64:E64"/>
    <mergeCell ref="B65:E65"/>
    <mergeCell ref="B66:E66"/>
    <mergeCell ref="B67:E67"/>
    <mergeCell ref="B63:E63"/>
    <mergeCell ref="B54:F54"/>
    <mergeCell ref="B55:F55"/>
    <mergeCell ref="B58:F58"/>
    <mergeCell ref="B57:C57"/>
    <mergeCell ref="E57:F57"/>
    <mergeCell ref="C56:F56"/>
    <mergeCell ref="B59:E59"/>
    <mergeCell ref="B60:E60"/>
    <mergeCell ref="B61:E61"/>
    <mergeCell ref="B62:E62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799"/>
  <sheetViews>
    <sheetView zoomScale="115" zoomScaleNormal="115" workbookViewId="0">
      <selection activeCell="K19" sqref="K19"/>
    </sheetView>
  </sheetViews>
  <sheetFormatPr defaultRowHeight="12.75" x14ac:dyDescent="0.2"/>
  <cols>
    <col min="1" max="1" width="11.42578125" customWidth="1"/>
    <col min="2" max="2" width="17.7109375" style="457" customWidth="1"/>
    <col min="7" max="7" width="9.140625" style="196"/>
    <col min="8" max="8" width="9.5703125" bestFit="1" customWidth="1"/>
    <col min="11" max="11" width="12.85546875" style="284" customWidth="1"/>
    <col min="12" max="12" width="9.140625" style="460"/>
    <col min="14" max="14" width="9.140625" style="284"/>
    <col min="15" max="15" width="12.42578125" style="284" customWidth="1"/>
    <col min="16" max="16" width="15.42578125" style="196" customWidth="1"/>
    <col min="17" max="17" width="9.140625" style="284"/>
    <col min="18" max="18" width="12.140625" customWidth="1"/>
    <col min="19" max="19" width="13.42578125" style="284" customWidth="1"/>
    <col min="21" max="21" width="11.5703125" customWidth="1"/>
    <col min="22" max="22" width="11.5703125" style="460" customWidth="1"/>
    <col min="23" max="23" width="10.7109375" style="196" customWidth="1"/>
    <col min="24" max="24" width="11.85546875" customWidth="1"/>
    <col min="29" max="31" width="9.140625" style="284"/>
    <col min="33" max="33" width="11.5703125" style="284" customWidth="1"/>
    <col min="34" max="34" width="11.5703125" style="460" customWidth="1"/>
    <col min="36" max="36" width="14.85546875" customWidth="1"/>
    <col min="40" max="40" width="9.7109375" customWidth="1"/>
    <col min="41" max="41" width="11.140625" customWidth="1"/>
    <col min="42" max="42" width="19.140625" customWidth="1"/>
    <col min="43" max="43" width="12" customWidth="1"/>
    <col min="44" max="44" width="11.28515625" customWidth="1"/>
    <col min="45" max="45" width="11.28515625" style="460" customWidth="1"/>
    <col min="47" max="47" width="11.7109375" customWidth="1"/>
    <col min="49" max="50" width="10.85546875" customWidth="1"/>
  </cols>
  <sheetData>
    <row r="1" spans="1:54" x14ac:dyDescent="0.2">
      <c r="A1" s="613" t="s">
        <v>6</v>
      </c>
      <c r="B1" s="613" t="s">
        <v>2688</v>
      </c>
      <c r="C1" s="613" t="s">
        <v>3525</v>
      </c>
      <c r="D1" s="613" t="s">
        <v>5</v>
      </c>
      <c r="E1" s="613" t="s">
        <v>3526</v>
      </c>
      <c r="F1" s="613" t="s">
        <v>3527</v>
      </c>
      <c r="G1" s="624" t="s">
        <v>2685</v>
      </c>
      <c r="H1" s="613" t="s">
        <v>2938</v>
      </c>
      <c r="I1" s="392" t="s">
        <v>3530</v>
      </c>
      <c r="J1" s="392" t="s">
        <v>2935</v>
      </c>
      <c r="K1" s="392" t="s">
        <v>2424</v>
      </c>
      <c r="L1" s="90"/>
      <c r="N1" s="625" t="s">
        <v>6</v>
      </c>
      <c r="O1" s="625" t="s">
        <v>2688</v>
      </c>
      <c r="P1" s="626" t="s">
        <v>3525</v>
      </c>
      <c r="Q1" s="625" t="s">
        <v>2685</v>
      </c>
      <c r="R1" s="627" t="s">
        <v>3534</v>
      </c>
      <c r="S1" s="627" t="s">
        <v>3533</v>
      </c>
      <c r="T1" s="392" t="s">
        <v>2424</v>
      </c>
      <c r="U1" s="392"/>
      <c r="W1" s="628" t="s">
        <v>3729</v>
      </c>
      <c r="X1" s="613" t="s">
        <v>2688</v>
      </c>
      <c r="Y1" s="613" t="s">
        <v>6</v>
      </c>
      <c r="Z1" s="613" t="s">
        <v>2906</v>
      </c>
      <c r="AA1" s="613" t="s">
        <v>2878</v>
      </c>
      <c r="AB1" s="613" t="s">
        <v>3529</v>
      </c>
      <c r="AC1" s="613" t="s">
        <v>2685</v>
      </c>
      <c r="AD1" s="613" t="s">
        <v>2938</v>
      </c>
      <c r="AE1" s="613" t="s">
        <v>3553</v>
      </c>
      <c r="AF1" s="613" t="s">
        <v>3554</v>
      </c>
      <c r="AG1" s="613" t="s">
        <v>3581</v>
      </c>
      <c r="AH1" s="463"/>
      <c r="AI1" s="88" t="s">
        <v>1</v>
      </c>
      <c r="AJ1" s="613" t="s">
        <v>2688</v>
      </c>
      <c r="AK1" s="613" t="s">
        <v>6</v>
      </c>
      <c r="AL1" s="613" t="s">
        <v>2906</v>
      </c>
      <c r="AM1" s="613" t="s">
        <v>2878</v>
      </c>
      <c r="AN1" s="613" t="s">
        <v>3529</v>
      </c>
      <c r="AO1" s="613" t="s">
        <v>2685</v>
      </c>
      <c r="AP1" s="392" t="s">
        <v>3531</v>
      </c>
      <c r="AQ1" s="392" t="s">
        <v>4604</v>
      </c>
      <c r="AR1" s="88"/>
      <c r="AS1" s="90"/>
      <c r="AU1" s="769" t="s">
        <v>3701</v>
      </c>
      <c r="AV1" s="769"/>
      <c r="AW1" s="769"/>
    </row>
    <row r="2" spans="1:54" s="460" customFormat="1" ht="13.5" thickBot="1" x14ac:dyDescent="0.25">
      <c r="A2" s="172" t="s">
        <v>3442</v>
      </c>
      <c r="B2" s="494" t="s">
        <v>3585</v>
      </c>
      <c r="C2" s="617" t="s">
        <v>97</v>
      </c>
      <c r="D2" s="618">
        <v>12</v>
      </c>
      <c r="E2" s="172">
        <v>14</v>
      </c>
      <c r="F2" s="172"/>
      <c r="G2" s="172">
        <v>357</v>
      </c>
      <c r="H2" s="322">
        <v>25.5</v>
      </c>
      <c r="I2" s="172"/>
      <c r="J2" s="172"/>
      <c r="K2" s="172"/>
      <c r="L2" s="90"/>
      <c r="N2" s="494" t="s">
        <v>3442</v>
      </c>
      <c r="O2" s="494" t="s">
        <v>3585</v>
      </c>
      <c r="P2" s="637" t="s">
        <v>97</v>
      </c>
      <c r="Q2" s="497">
        <v>53</v>
      </c>
      <c r="R2" s="494" t="s">
        <v>3544</v>
      </c>
      <c r="S2" s="638">
        <v>20398</v>
      </c>
      <c r="T2" s="638"/>
      <c r="U2" s="638"/>
      <c r="W2" s="325" t="s">
        <v>97</v>
      </c>
      <c r="X2" s="172" t="s">
        <v>3072</v>
      </c>
      <c r="Y2" s="172" t="s">
        <v>3442</v>
      </c>
      <c r="Z2" s="172"/>
      <c r="AA2" s="172"/>
      <c r="AB2" s="172">
        <v>13</v>
      </c>
      <c r="AC2" s="172">
        <v>141</v>
      </c>
      <c r="AD2" s="322">
        <v>10.846153846153847</v>
      </c>
      <c r="AE2" s="172"/>
      <c r="AF2" s="172"/>
      <c r="AG2" s="172"/>
      <c r="AH2" s="463"/>
      <c r="AI2" s="172"/>
      <c r="AJ2" s="172" t="s">
        <v>3088</v>
      </c>
      <c r="AK2" s="172" t="s">
        <v>3442</v>
      </c>
      <c r="AL2" s="172">
        <v>5</v>
      </c>
      <c r="AM2" s="172"/>
      <c r="AN2" s="137">
        <v>5</v>
      </c>
      <c r="AO2" s="137">
        <v>8</v>
      </c>
      <c r="AP2" s="172" t="s">
        <v>3544</v>
      </c>
      <c r="AQ2" s="492">
        <v>20398</v>
      </c>
      <c r="AR2" s="172"/>
      <c r="AS2" s="90"/>
      <c r="AU2" s="485"/>
      <c r="AV2" s="485"/>
      <c r="AW2" s="485"/>
    </row>
    <row r="3" spans="1:54" s="460" customFormat="1" x14ac:dyDescent="0.2">
      <c r="A3" s="172" t="s">
        <v>3442</v>
      </c>
      <c r="B3" s="494" t="s">
        <v>3072</v>
      </c>
      <c r="C3" s="617" t="s">
        <v>97</v>
      </c>
      <c r="D3" s="618">
        <v>13</v>
      </c>
      <c r="E3" s="172">
        <v>15</v>
      </c>
      <c r="F3" s="172"/>
      <c r="G3" s="172">
        <v>194</v>
      </c>
      <c r="H3" s="322">
        <v>12.933333333333334</v>
      </c>
      <c r="I3" s="172"/>
      <c r="J3" s="172"/>
      <c r="K3" s="172"/>
      <c r="L3" s="90"/>
      <c r="N3" s="494" t="s">
        <v>3442</v>
      </c>
      <c r="O3" s="494" t="s">
        <v>3585</v>
      </c>
      <c r="P3" s="637" t="s">
        <v>97</v>
      </c>
      <c r="Q3" s="497">
        <v>74</v>
      </c>
      <c r="R3" s="494" t="s">
        <v>3695</v>
      </c>
      <c r="S3" s="638">
        <v>20519</v>
      </c>
      <c r="T3" s="638"/>
      <c r="U3" s="638"/>
      <c r="W3" s="325" t="s">
        <v>97</v>
      </c>
      <c r="X3" s="172" t="s">
        <v>3088</v>
      </c>
      <c r="Y3" s="172" t="s">
        <v>3442</v>
      </c>
      <c r="Z3" s="172"/>
      <c r="AA3" s="172"/>
      <c r="AB3" s="172">
        <v>39</v>
      </c>
      <c r="AC3" s="172">
        <v>447</v>
      </c>
      <c r="AD3" s="322">
        <v>11.461538461538462</v>
      </c>
      <c r="AE3" s="172"/>
      <c r="AF3" s="172">
        <v>2</v>
      </c>
      <c r="AG3" s="172"/>
      <c r="AH3" s="463"/>
      <c r="AI3" s="172"/>
      <c r="AJ3" s="172" t="s">
        <v>3086</v>
      </c>
      <c r="AK3" s="172" t="s">
        <v>3442</v>
      </c>
      <c r="AL3" s="172">
        <v>4</v>
      </c>
      <c r="AM3" s="172"/>
      <c r="AN3" s="137">
        <v>5</v>
      </c>
      <c r="AO3" s="137">
        <v>9</v>
      </c>
      <c r="AP3" s="172" t="s">
        <v>3544</v>
      </c>
      <c r="AQ3" s="492">
        <v>20405</v>
      </c>
      <c r="AR3" s="172" t="s">
        <v>4602</v>
      </c>
      <c r="AS3" s="90"/>
      <c r="AT3" s="304"/>
      <c r="AU3" s="300" t="s">
        <v>3544</v>
      </c>
      <c r="AV3" s="184"/>
      <c r="AW3" s="304" t="s">
        <v>3645</v>
      </c>
      <c r="AX3" s="184"/>
    </row>
    <row r="4" spans="1:54" s="460" customFormat="1" x14ac:dyDescent="0.2">
      <c r="A4" s="172" t="s">
        <v>3442</v>
      </c>
      <c r="B4" s="494" t="s">
        <v>3632</v>
      </c>
      <c r="C4" s="617" t="s">
        <v>97</v>
      </c>
      <c r="D4" s="618">
        <v>10</v>
      </c>
      <c r="E4" s="172">
        <v>11</v>
      </c>
      <c r="F4" s="172">
        <v>1</v>
      </c>
      <c r="G4" s="172">
        <v>147</v>
      </c>
      <c r="H4" s="322">
        <v>13.363636363636363</v>
      </c>
      <c r="I4" s="172"/>
      <c r="J4" s="172"/>
      <c r="K4" s="172"/>
      <c r="L4" s="90"/>
      <c r="N4" s="494" t="s">
        <v>3442</v>
      </c>
      <c r="O4" s="494" t="s">
        <v>3585</v>
      </c>
      <c r="P4" s="637" t="s">
        <v>97</v>
      </c>
      <c r="Q4" s="497">
        <v>74</v>
      </c>
      <c r="R4" s="494" t="s">
        <v>3696</v>
      </c>
      <c r="S4" s="638">
        <v>20538</v>
      </c>
      <c r="T4" s="638"/>
      <c r="U4" s="638"/>
      <c r="W4" s="325" t="s">
        <v>97</v>
      </c>
      <c r="X4" s="172" t="s">
        <v>3086</v>
      </c>
      <c r="Y4" s="172" t="s">
        <v>3442</v>
      </c>
      <c r="Z4" s="172"/>
      <c r="AA4" s="172"/>
      <c r="AB4" s="172">
        <v>30</v>
      </c>
      <c r="AC4" s="172">
        <v>381</v>
      </c>
      <c r="AD4" s="322">
        <v>12.7</v>
      </c>
      <c r="AE4" s="172"/>
      <c r="AF4" s="172">
        <v>1</v>
      </c>
      <c r="AG4" s="172"/>
      <c r="AH4" s="463"/>
      <c r="AI4" s="172"/>
      <c r="AJ4" s="172" t="s">
        <v>3074</v>
      </c>
      <c r="AK4" s="172" t="s">
        <v>3442</v>
      </c>
      <c r="AL4" s="172">
        <v>9</v>
      </c>
      <c r="AM4" s="172"/>
      <c r="AN4" s="137">
        <v>5</v>
      </c>
      <c r="AO4" s="137">
        <v>70</v>
      </c>
      <c r="AP4" s="172" t="s">
        <v>3571</v>
      </c>
      <c r="AQ4" s="492">
        <v>20489</v>
      </c>
      <c r="AR4" s="172"/>
      <c r="AS4" s="90"/>
      <c r="AT4" s="77" t="s">
        <v>3533</v>
      </c>
      <c r="AU4" s="431">
        <v>20398</v>
      </c>
      <c r="AV4" s="42"/>
      <c r="AW4" s="431">
        <v>20412</v>
      </c>
      <c r="AX4" s="78"/>
    </row>
    <row r="5" spans="1:54" s="460" customFormat="1" x14ac:dyDescent="0.2">
      <c r="A5" s="172" t="s">
        <v>3442</v>
      </c>
      <c r="B5" s="494" t="s">
        <v>3633</v>
      </c>
      <c r="C5" s="617" t="s">
        <v>97</v>
      </c>
      <c r="D5" s="618">
        <v>4</v>
      </c>
      <c r="E5" s="172">
        <v>5</v>
      </c>
      <c r="F5" s="172"/>
      <c r="G5" s="172">
        <v>24</v>
      </c>
      <c r="H5" s="322">
        <v>4.8</v>
      </c>
      <c r="I5" s="172"/>
      <c r="J5" s="172"/>
      <c r="K5" s="172"/>
      <c r="L5" s="90"/>
      <c r="N5" s="494" t="s">
        <v>3442</v>
      </c>
      <c r="O5" s="494" t="s">
        <v>3072</v>
      </c>
      <c r="P5" s="637" t="s">
        <v>97</v>
      </c>
      <c r="Q5" s="497">
        <v>50</v>
      </c>
      <c r="R5" s="494" t="s">
        <v>3566</v>
      </c>
      <c r="S5" s="638">
        <v>20391</v>
      </c>
      <c r="T5" s="638"/>
      <c r="U5" s="638"/>
      <c r="W5" s="325" t="s">
        <v>97</v>
      </c>
      <c r="X5" s="172" t="s">
        <v>2387</v>
      </c>
      <c r="Y5" s="172" t="s">
        <v>3442</v>
      </c>
      <c r="Z5" s="172"/>
      <c r="AA5" s="172"/>
      <c r="AB5" s="172">
        <v>29</v>
      </c>
      <c r="AC5" s="172">
        <v>301</v>
      </c>
      <c r="AD5" s="322">
        <v>10.379310344827585</v>
      </c>
      <c r="AE5" s="172"/>
      <c r="AF5" s="172">
        <v>1</v>
      </c>
      <c r="AG5" s="172"/>
      <c r="AH5" s="463"/>
      <c r="AI5" s="172"/>
      <c r="AJ5" s="172" t="s">
        <v>3081</v>
      </c>
      <c r="AK5" s="172" t="s">
        <v>3442</v>
      </c>
      <c r="AL5" s="172">
        <v>10.3</v>
      </c>
      <c r="AM5" s="172"/>
      <c r="AN5" s="137">
        <v>5</v>
      </c>
      <c r="AO5" s="137">
        <v>18</v>
      </c>
      <c r="AP5" s="172" t="s">
        <v>4603</v>
      </c>
      <c r="AQ5" s="492">
        <v>20496</v>
      </c>
      <c r="AR5" s="172"/>
      <c r="AS5" s="90"/>
      <c r="AT5" s="77"/>
      <c r="AU5" s="42">
        <v>1</v>
      </c>
      <c r="AV5" s="42">
        <v>2</v>
      </c>
      <c r="AW5" s="42">
        <v>1</v>
      </c>
      <c r="AX5" s="78">
        <v>2</v>
      </c>
    </row>
    <row r="6" spans="1:54" s="460" customFormat="1" x14ac:dyDescent="0.2">
      <c r="A6" s="172" t="s">
        <v>3442</v>
      </c>
      <c r="B6" s="494" t="s">
        <v>3079</v>
      </c>
      <c r="C6" s="617" t="s">
        <v>97</v>
      </c>
      <c r="D6" s="618">
        <v>13</v>
      </c>
      <c r="E6" s="172">
        <v>15</v>
      </c>
      <c r="F6" s="172">
        <v>1</v>
      </c>
      <c r="G6" s="172">
        <v>406</v>
      </c>
      <c r="H6" s="322">
        <v>27.066666666666666</v>
      </c>
      <c r="I6" s="172"/>
      <c r="J6" s="172"/>
      <c r="K6" s="172"/>
      <c r="L6" s="90"/>
      <c r="N6" s="494" t="s">
        <v>3442</v>
      </c>
      <c r="O6" s="494" t="s">
        <v>3079</v>
      </c>
      <c r="P6" s="637" t="s">
        <v>97</v>
      </c>
      <c r="Q6" s="497">
        <v>51</v>
      </c>
      <c r="R6" s="494" t="s">
        <v>3550</v>
      </c>
      <c r="S6" s="638">
        <v>20363</v>
      </c>
      <c r="T6" s="638"/>
      <c r="U6" s="638"/>
      <c r="W6" s="325" t="s">
        <v>97</v>
      </c>
      <c r="X6" s="172" t="s">
        <v>3634</v>
      </c>
      <c r="Y6" s="172" t="s">
        <v>3442</v>
      </c>
      <c r="Z6" s="172"/>
      <c r="AA6" s="172"/>
      <c r="AB6" s="172">
        <v>28</v>
      </c>
      <c r="AC6" s="172">
        <v>309</v>
      </c>
      <c r="AD6" s="322">
        <v>11.035714285714286</v>
      </c>
      <c r="AE6" s="172"/>
      <c r="AF6" s="172"/>
      <c r="AG6" s="172"/>
      <c r="AH6" s="463"/>
      <c r="AI6" s="172"/>
      <c r="AJ6" s="172" t="s">
        <v>3088</v>
      </c>
      <c r="AK6" s="172" t="s">
        <v>3442</v>
      </c>
      <c r="AL6" s="172">
        <v>6</v>
      </c>
      <c r="AM6" s="172"/>
      <c r="AN6" s="137">
        <v>5</v>
      </c>
      <c r="AO6" s="137">
        <v>19</v>
      </c>
      <c r="AP6" s="172" t="s">
        <v>3657</v>
      </c>
      <c r="AQ6" s="492">
        <v>20518</v>
      </c>
      <c r="AR6" s="172" t="s">
        <v>3614</v>
      </c>
      <c r="AS6" s="90"/>
      <c r="AT6" s="77" t="s">
        <v>3702</v>
      </c>
      <c r="AU6" s="526">
        <v>26</v>
      </c>
      <c r="AV6" s="526">
        <v>55</v>
      </c>
      <c r="AW6" s="526">
        <v>69</v>
      </c>
      <c r="AX6" s="527">
        <v>38</v>
      </c>
      <c r="AY6"/>
      <c r="AZ6"/>
      <c r="BA6"/>
      <c r="BB6"/>
    </row>
    <row r="7" spans="1:54" s="460" customFormat="1" ht="13.5" thickBot="1" x14ac:dyDescent="0.25">
      <c r="A7" s="172" t="s">
        <v>3442</v>
      </c>
      <c r="B7" s="494" t="s">
        <v>3634</v>
      </c>
      <c r="C7" s="617" t="s">
        <v>97</v>
      </c>
      <c r="D7" s="618">
        <v>13</v>
      </c>
      <c r="E7" s="172">
        <v>13</v>
      </c>
      <c r="F7" s="172">
        <v>1</v>
      </c>
      <c r="G7" s="172">
        <v>161</v>
      </c>
      <c r="H7" s="322">
        <v>12.384615384615385</v>
      </c>
      <c r="I7" s="172"/>
      <c r="J7" s="172"/>
      <c r="K7" s="172"/>
      <c r="L7" s="90"/>
      <c r="N7" s="494" t="s">
        <v>3442</v>
      </c>
      <c r="O7" s="494" t="s">
        <v>3079</v>
      </c>
      <c r="P7" s="637" t="s">
        <v>97</v>
      </c>
      <c r="Q7" s="497" t="s">
        <v>3643</v>
      </c>
      <c r="R7" s="494" t="s">
        <v>3544</v>
      </c>
      <c r="S7" s="638">
        <v>20398</v>
      </c>
      <c r="T7" s="638"/>
      <c r="U7" s="638"/>
      <c r="W7" s="325" t="s">
        <v>97</v>
      </c>
      <c r="X7" s="172" t="s">
        <v>3081</v>
      </c>
      <c r="Y7" s="172" t="s">
        <v>3442</v>
      </c>
      <c r="Z7" s="172"/>
      <c r="AA7" s="172"/>
      <c r="AB7" s="172">
        <v>18</v>
      </c>
      <c r="AC7" s="172">
        <v>234</v>
      </c>
      <c r="AD7" s="322">
        <v>13</v>
      </c>
      <c r="AE7" s="172"/>
      <c r="AF7" s="172">
        <v>2</v>
      </c>
      <c r="AG7" s="172"/>
      <c r="AH7" s="463"/>
      <c r="AI7" s="172"/>
      <c r="AJ7" s="172" t="s">
        <v>3081</v>
      </c>
      <c r="AK7" s="172" t="s">
        <v>3442</v>
      </c>
      <c r="AL7" s="172">
        <v>22</v>
      </c>
      <c r="AM7" s="172"/>
      <c r="AN7" s="137">
        <v>5</v>
      </c>
      <c r="AO7" s="137">
        <v>42</v>
      </c>
      <c r="AP7" s="172" t="s">
        <v>4603</v>
      </c>
      <c r="AQ7" s="492">
        <v>20531</v>
      </c>
      <c r="AR7" s="172" t="s">
        <v>3613</v>
      </c>
      <c r="AS7" s="90"/>
      <c r="AT7" s="187"/>
      <c r="AU7" s="522" t="s">
        <v>3703</v>
      </c>
      <c r="AV7" s="523"/>
      <c r="AW7" s="524" t="s">
        <v>3704</v>
      </c>
      <c r="AX7" s="523"/>
      <c r="AY7"/>
      <c r="AZ7"/>
      <c r="BA7"/>
      <c r="BB7"/>
    </row>
    <row r="8" spans="1:54" s="460" customFormat="1" x14ac:dyDescent="0.2">
      <c r="A8" s="172" t="s">
        <v>3442</v>
      </c>
      <c r="B8" s="494" t="s">
        <v>3071</v>
      </c>
      <c r="C8" s="617" t="s">
        <v>97</v>
      </c>
      <c r="D8" s="618">
        <v>13</v>
      </c>
      <c r="E8" s="172">
        <v>14</v>
      </c>
      <c r="F8" s="172"/>
      <c r="G8" s="172">
        <v>495</v>
      </c>
      <c r="H8" s="322">
        <v>35.357142857142854</v>
      </c>
      <c r="I8" s="172"/>
      <c r="J8" s="172"/>
      <c r="K8" s="172"/>
      <c r="L8" s="90"/>
      <c r="N8" s="494" t="s">
        <v>3442</v>
      </c>
      <c r="O8" s="494" t="s">
        <v>3079</v>
      </c>
      <c r="P8" s="637" t="s">
        <v>97</v>
      </c>
      <c r="Q8" s="497">
        <v>52</v>
      </c>
      <c r="R8" s="494" t="s">
        <v>3695</v>
      </c>
      <c r="S8" s="639">
        <v>20424</v>
      </c>
      <c r="T8" s="639"/>
      <c r="U8" s="639"/>
      <c r="W8" s="325" t="s">
        <v>97</v>
      </c>
      <c r="X8" s="172" t="s">
        <v>3079</v>
      </c>
      <c r="Y8" s="172" t="s">
        <v>3442</v>
      </c>
      <c r="Z8" s="172"/>
      <c r="AA8" s="172"/>
      <c r="AB8" s="172">
        <v>13</v>
      </c>
      <c r="AC8" s="172">
        <v>158</v>
      </c>
      <c r="AD8" s="322">
        <v>12.153846153846153</v>
      </c>
      <c r="AE8" s="172"/>
      <c r="AF8" s="172"/>
      <c r="AG8" s="172"/>
      <c r="AH8" s="463"/>
      <c r="AI8" s="172"/>
      <c r="AJ8" s="172" t="s">
        <v>3088</v>
      </c>
      <c r="AK8" s="172" t="s">
        <v>3070</v>
      </c>
      <c r="AL8" s="172">
        <v>7</v>
      </c>
      <c r="AM8" s="172"/>
      <c r="AN8" s="172">
        <v>6</v>
      </c>
      <c r="AO8" s="172">
        <v>26</v>
      </c>
      <c r="AP8" s="172" t="s">
        <v>3549</v>
      </c>
      <c r="AQ8" s="492">
        <v>20825</v>
      </c>
      <c r="AR8" s="172"/>
      <c r="AS8" s="90"/>
      <c r="AT8"/>
      <c r="AU8"/>
      <c r="AV8"/>
      <c r="AW8"/>
      <c r="AX8"/>
      <c r="AY8"/>
      <c r="AZ8"/>
      <c r="BA8"/>
      <c r="BB8"/>
    </row>
    <row r="9" spans="1:54" s="460" customFormat="1" x14ac:dyDescent="0.2">
      <c r="A9" s="172" t="s">
        <v>3442</v>
      </c>
      <c r="B9" s="494" t="s">
        <v>3090</v>
      </c>
      <c r="C9" s="617" t="s">
        <v>97</v>
      </c>
      <c r="D9" s="618">
        <v>3</v>
      </c>
      <c r="E9" s="172">
        <v>1</v>
      </c>
      <c r="F9" s="172">
        <v>2</v>
      </c>
      <c r="G9" s="172">
        <v>27</v>
      </c>
      <c r="H9" s="322">
        <v>27</v>
      </c>
      <c r="I9" s="172"/>
      <c r="J9" s="172"/>
      <c r="K9" s="172"/>
      <c r="L9" s="90"/>
      <c r="N9" s="494" t="s">
        <v>3442</v>
      </c>
      <c r="O9" s="494" t="s">
        <v>3079</v>
      </c>
      <c r="P9" s="637" t="s">
        <v>97</v>
      </c>
      <c r="Q9" s="497">
        <v>60</v>
      </c>
      <c r="R9" s="494" t="s">
        <v>3550</v>
      </c>
      <c r="S9" s="638">
        <v>20489</v>
      </c>
      <c r="T9" s="638"/>
      <c r="U9" s="638"/>
      <c r="W9" s="325" t="s">
        <v>97</v>
      </c>
      <c r="X9" s="172" t="s">
        <v>3635</v>
      </c>
      <c r="Y9" s="172" t="s">
        <v>3442</v>
      </c>
      <c r="Z9" s="172"/>
      <c r="AA9" s="172"/>
      <c r="AB9" s="172">
        <v>1</v>
      </c>
      <c r="AC9" s="172">
        <v>15</v>
      </c>
      <c r="AD9" s="172">
        <v>15</v>
      </c>
      <c r="AE9" s="172"/>
      <c r="AF9" s="172"/>
      <c r="AG9" s="172"/>
      <c r="AH9" s="463"/>
      <c r="AI9" s="172"/>
      <c r="AJ9" s="172" t="s">
        <v>3081</v>
      </c>
      <c r="AK9" s="172" t="s">
        <v>3070</v>
      </c>
      <c r="AL9" s="172">
        <v>6</v>
      </c>
      <c r="AM9" s="172"/>
      <c r="AN9" s="172">
        <v>6</v>
      </c>
      <c r="AO9" s="172">
        <v>40</v>
      </c>
      <c r="AP9" s="172" t="s">
        <v>3549</v>
      </c>
      <c r="AQ9" s="492">
        <v>20825</v>
      </c>
      <c r="AR9" s="172"/>
      <c r="AS9" s="90"/>
      <c r="AT9"/>
      <c r="AU9"/>
      <c r="AV9"/>
      <c r="AW9"/>
      <c r="AX9"/>
      <c r="AY9"/>
      <c r="AZ9"/>
      <c r="BA9"/>
      <c r="BB9"/>
    </row>
    <row r="10" spans="1:54" s="460" customFormat="1" x14ac:dyDescent="0.2">
      <c r="A10" s="172" t="s">
        <v>3442</v>
      </c>
      <c r="B10" s="494" t="s">
        <v>3635</v>
      </c>
      <c r="C10" s="617" t="s">
        <v>97</v>
      </c>
      <c r="D10" s="618">
        <v>1</v>
      </c>
      <c r="E10" s="172">
        <v>1</v>
      </c>
      <c r="F10" s="172"/>
      <c r="G10" s="172">
        <v>0</v>
      </c>
      <c r="H10" s="322">
        <v>0</v>
      </c>
      <c r="I10" s="172"/>
      <c r="J10" s="172"/>
      <c r="K10" s="172"/>
      <c r="L10" s="90"/>
      <c r="N10" s="494" t="s">
        <v>3442</v>
      </c>
      <c r="O10" s="494" t="s">
        <v>3634</v>
      </c>
      <c r="P10" s="637" t="s">
        <v>97</v>
      </c>
      <c r="Q10" s="497" t="s">
        <v>3569</v>
      </c>
      <c r="R10" s="494" t="s">
        <v>3566</v>
      </c>
      <c r="S10" s="638">
        <v>20391</v>
      </c>
      <c r="T10" s="638"/>
      <c r="U10" s="638"/>
      <c r="W10" s="325" t="s">
        <v>97</v>
      </c>
      <c r="X10" s="172" t="s">
        <v>3090</v>
      </c>
      <c r="Y10" s="172" t="s">
        <v>3442</v>
      </c>
      <c r="Z10" s="172"/>
      <c r="AA10" s="172"/>
      <c r="AB10" s="172">
        <v>1</v>
      </c>
      <c r="AC10" s="172">
        <v>22</v>
      </c>
      <c r="AD10" s="172">
        <v>22</v>
      </c>
      <c r="AE10" s="172"/>
      <c r="AF10" s="172"/>
      <c r="AG10" s="172"/>
      <c r="AH10" s="463"/>
      <c r="AI10" s="172"/>
      <c r="AJ10" s="172" t="s">
        <v>3074</v>
      </c>
      <c r="AK10" s="172" t="s">
        <v>3070</v>
      </c>
      <c r="AL10" s="172">
        <v>6.4</v>
      </c>
      <c r="AM10" s="172"/>
      <c r="AN10" s="137">
        <v>7</v>
      </c>
      <c r="AO10" s="137">
        <v>26</v>
      </c>
      <c r="AP10" s="172" t="s">
        <v>3657</v>
      </c>
      <c r="AQ10" s="492">
        <v>20839</v>
      </c>
      <c r="AR10" s="172"/>
      <c r="AS10" s="90"/>
      <c r="AT10"/>
      <c r="AU10"/>
      <c r="AV10"/>
      <c r="AW10"/>
      <c r="AX10"/>
      <c r="AY10"/>
      <c r="AZ10"/>
      <c r="BA10"/>
      <c r="BB10"/>
    </row>
    <row r="11" spans="1:54" s="460" customFormat="1" x14ac:dyDescent="0.2">
      <c r="A11" s="172" t="s">
        <v>3442</v>
      </c>
      <c r="B11" s="494" t="s">
        <v>3088</v>
      </c>
      <c r="C11" s="617" t="s">
        <v>97</v>
      </c>
      <c r="D11" s="618">
        <v>11</v>
      </c>
      <c r="E11" s="172">
        <v>7</v>
      </c>
      <c r="F11" s="172">
        <v>5</v>
      </c>
      <c r="G11" s="172">
        <v>173</v>
      </c>
      <c r="H11" s="322">
        <v>24.714285714285715</v>
      </c>
      <c r="I11" s="172"/>
      <c r="J11" s="172"/>
      <c r="K11" s="172"/>
      <c r="L11" s="90"/>
      <c r="N11" s="494" t="s">
        <v>3442</v>
      </c>
      <c r="O11" s="494" t="s">
        <v>3071</v>
      </c>
      <c r="P11" s="637" t="s">
        <v>97</v>
      </c>
      <c r="Q11" s="497">
        <v>71</v>
      </c>
      <c r="R11" s="494" t="s">
        <v>3550</v>
      </c>
      <c r="S11" s="638">
        <v>20363</v>
      </c>
      <c r="T11" s="638"/>
      <c r="U11" s="638"/>
      <c r="W11" s="325" t="s">
        <v>97</v>
      </c>
      <c r="X11" s="172" t="s">
        <v>3077</v>
      </c>
      <c r="Y11" s="172" t="s">
        <v>3442</v>
      </c>
      <c r="Z11" s="172"/>
      <c r="AA11" s="172"/>
      <c r="AB11" s="172">
        <v>1</v>
      </c>
      <c r="AC11" s="172">
        <v>4</v>
      </c>
      <c r="AD11" s="172">
        <v>4</v>
      </c>
      <c r="AE11" s="172"/>
      <c r="AF11" s="172"/>
      <c r="AG11" s="172"/>
      <c r="AH11" s="463"/>
      <c r="AI11" s="172"/>
      <c r="AJ11" s="172" t="s">
        <v>3074</v>
      </c>
      <c r="AK11" s="172" t="s">
        <v>3070</v>
      </c>
      <c r="AL11" s="172">
        <v>8</v>
      </c>
      <c r="AM11" s="172"/>
      <c r="AN11" s="137">
        <v>5</v>
      </c>
      <c r="AO11" s="137">
        <v>25</v>
      </c>
      <c r="AP11" s="172" t="s">
        <v>3544</v>
      </c>
      <c r="AQ11" s="492">
        <v>20755</v>
      </c>
      <c r="AR11" s="172"/>
      <c r="AS11" s="90"/>
      <c r="AT11"/>
      <c r="AU11"/>
      <c r="AV11"/>
      <c r="AW11"/>
      <c r="AX11"/>
      <c r="AY11"/>
      <c r="AZ11"/>
      <c r="BA11"/>
      <c r="BB11"/>
    </row>
    <row r="12" spans="1:54" s="460" customFormat="1" x14ac:dyDescent="0.2">
      <c r="A12" s="172" t="s">
        <v>3442</v>
      </c>
      <c r="B12" s="494" t="s">
        <v>3086</v>
      </c>
      <c r="C12" s="617" t="s">
        <v>97</v>
      </c>
      <c r="D12" s="618">
        <v>11</v>
      </c>
      <c r="E12" s="172">
        <v>10</v>
      </c>
      <c r="F12" s="172"/>
      <c r="G12" s="172">
        <v>57</v>
      </c>
      <c r="H12" s="322">
        <v>5.7</v>
      </c>
      <c r="I12" s="172"/>
      <c r="J12" s="172"/>
      <c r="K12" s="172"/>
      <c r="L12" s="90"/>
      <c r="N12" s="494" t="s">
        <v>3442</v>
      </c>
      <c r="O12" s="494" t="s">
        <v>3071</v>
      </c>
      <c r="P12" s="637" t="s">
        <v>97</v>
      </c>
      <c r="Q12" s="497">
        <v>102</v>
      </c>
      <c r="R12" s="494" t="s">
        <v>3566</v>
      </c>
      <c r="S12" s="638">
        <v>20391</v>
      </c>
      <c r="T12" s="638"/>
      <c r="U12" s="638"/>
      <c r="W12" s="325" t="s">
        <v>97</v>
      </c>
      <c r="X12" s="172" t="s">
        <v>3649</v>
      </c>
      <c r="Y12" s="172" t="s">
        <v>3442</v>
      </c>
      <c r="Z12" s="172"/>
      <c r="AA12" s="172"/>
      <c r="AB12" s="172"/>
      <c r="AC12" s="172">
        <v>8</v>
      </c>
      <c r="AD12" s="172"/>
      <c r="AE12" s="172"/>
      <c r="AF12" s="172"/>
      <c r="AG12" s="172"/>
      <c r="AH12" s="463"/>
      <c r="AI12" s="172"/>
      <c r="AJ12" s="172" t="s">
        <v>3074</v>
      </c>
      <c r="AK12" s="172" t="s">
        <v>3070</v>
      </c>
      <c r="AL12" s="172">
        <v>8</v>
      </c>
      <c r="AM12" s="172"/>
      <c r="AN12" s="137">
        <v>5</v>
      </c>
      <c r="AO12" s="137">
        <v>19</v>
      </c>
      <c r="AP12" s="172" t="s">
        <v>3532</v>
      </c>
      <c r="AQ12" s="492">
        <v>20769</v>
      </c>
      <c r="AR12" s="172"/>
      <c r="AS12" s="90"/>
      <c r="AT12"/>
      <c r="AU12"/>
      <c r="AV12"/>
      <c r="AW12"/>
      <c r="AX12"/>
      <c r="AY12"/>
      <c r="AZ12"/>
      <c r="BA12"/>
      <c r="BB12"/>
    </row>
    <row r="13" spans="1:54" s="460" customFormat="1" x14ac:dyDescent="0.2">
      <c r="A13" s="172" t="s">
        <v>3442</v>
      </c>
      <c r="B13" s="494" t="s">
        <v>2387</v>
      </c>
      <c r="C13" s="617" t="s">
        <v>97</v>
      </c>
      <c r="D13" s="618">
        <v>12</v>
      </c>
      <c r="E13" s="172">
        <v>14</v>
      </c>
      <c r="F13" s="172">
        <v>1</v>
      </c>
      <c r="G13" s="172">
        <v>384</v>
      </c>
      <c r="H13" s="322">
        <v>27.428571428571427</v>
      </c>
      <c r="I13" s="191"/>
      <c r="J13" s="172"/>
      <c r="K13" s="172"/>
      <c r="L13" s="90"/>
      <c r="N13" s="494" t="s">
        <v>3442</v>
      </c>
      <c r="O13" s="494" t="s">
        <v>3071</v>
      </c>
      <c r="P13" s="637" t="s">
        <v>97</v>
      </c>
      <c r="Q13" s="497">
        <v>61</v>
      </c>
      <c r="R13" s="494" t="s">
        <v>3695</v>
      </c>
      <c r="S13" s="638">
        <v>20519</v>
      </c>
      <c r="T13" s="638"/>
      <c r="U13" s="638"/>
      <c r="V13" s="503"/>
      <c r="W13" s="325" t="s">
        <v>97</v>
      </c>
      <c r="X13" s="172" t="s">
        <v>3183</v>
      </c>
      <c r="Y13" s="172" t="s">
        <v>3442</v>
      </c>
      <c r="Z13" s="172"/>
      <c r="AA13" s="172"/>
      <c r="AB13" s="172"/>
      <c r="AC13" s="172">
        <v>0</v>
      </c>
      <c r="AD13" s="172"/>
      <c r="AE13" s="172"/>
      <c r="AF13" s="172"/>
      <c r="AG13" s="172"/>
      <c r="AH13" s="463"/>
      <c r="AI13" s="172"/>
      <c r="AJ13" s="172" t="s">
        <v>3081</v>
      </c>
      <c r="AK13" s="172" t="s">
        <v>3070</v>
      </c>
      <c r="AL13" s="172">
        <v>6</v>
      </c>
      <c r="AM13" s="172"/>
      <c r="AN13" s="137">
        <v>5</v>
      </c>
      <c r="AO13" s="137">
        <v>16</v>
      </c>
      <c r="AP13" s="172" t="s">
        <v>3532</v>
      </c>
      <c r="AQ13" s="492">
        <v>20769</v>
      </c>
      <c r="AR13" s="172"/>
      <c r="AS13" s="90"/>
      <c r="AT13"/>
      <c r="AU13"/>
      <c r="AV13"/>
      <c r="AW13"/>
      <c r="AX13"/>
      <c r="AY13"/>
      <c r="AZ13"/>
      <c r="BA13"/>
      <c r="BB13"/>
    </row>
    <row r="14" spans="1:54" s="460" customFormat="1" ht="15" x14ac:dyDescent="0.25">
      <c r="A14" s="172" t="s">
        <v>3442</v>
      </c>
      <c r="B14" s="494" t="s">
        <v>3183</v>
      </c>
      <c r="C14" s="617" t="s">
        <v>97</v>
      </c>
      <c r="D14" s="618">
        <v>9</v>
      </c>
      <c r="E14" s="172">
        <v>5</v>
      </c>
      <c r="F14" s="172">
        <v>8</v>
      </c>
      <c r="G14" s="172">
        <v>73</v>
      </c>
      <c r="H14" s="322">
        <v>14.6</v>
      </c>
      <c r="I14" s="172"/>
      <c r="J14" s="172"/>
      <c r="K14" s="172"/>
      <c r="L14" s="90"/>
      <c r="N14" s="494" t="s">
        <v>3442</v>
      </c>
      <c r="O14" s="494" t="s">
        <v>3071</v>
      </c>
      <c r="P14" s="637" t="s">
        <v>97</v>
      </c>
      <c r="Q14" s="497">
        <v>51</v>
      </c>
      <c r="R14" s="494" t="s">
        <v>3697</v>
      </c>
      <c r="S14" s="638">
        <v>20526</v>
      </c>
      <c r="T14" s="638"/>
      <c r="U14" s="638"/>
      <c r="V14" s="503"/>
      <c r="W14" s="325" t="s">
        <v>97</v>
      </c>
      <c r="X14" s="172" t="s">
        <v>3072</v>
      </c>
      <c r="Y14" s="172" t="s">
        <v>3070</v>
      </c>
      <c r="Z14" s="172"/>
      <c r="AA14" s="172"/>
      <c r="AB14" s="635">
        <v>15</v>
      </c>
      <c r="AC14" s="636">
        <v>298</v>
      </c>
      <c r="AD14" s="322">
        <v>19.866666666666667</v>
      </c>
      <c r="AE14" s="172"/>
      <c r="AF14" s="172"/>
      <c r="AG14" s="172"/>
      <c r="AH14" s="463"/>
      <c r="AI14" s="172"/>
      <c r="AJ14" s="172" t="s">
        <v>3081</v>
      </c>
      <c r="AK14" s="172" t="s">
        <v>3070</v>
      </c>
      <c r="AL14" s="172">
        <v>8</v>
      </c>
      <c r="AM14" s="172"/>
      <c r="AN14" s="137">
        <v>5</v>
      </c>
      <c r="AO14" s="137">
        <v>28</v>
      </c>
      <c r="AP14" s="172" t="s">
        <v>4606</v>
      </c>
      <c r="AQ14" s="492"/>
      <c r="AR14" s="172"/>
      <c r="AS14" s="90"/>
      <c r="AT14"/>
      <c r="AU14"/>
      <c r="AV14"/>
      <c r="AW14"/>
      <c r="AX14"/>
      <c r="AY14"/>
      <c r="AZ14"/>
      <c r="BA14"/>
      <c r="BB14"/>
    </row>
    <row r="15" spans="1:54" s="460" customFormat="1" ht="15" x14ac:dyDescent="0.25">
      <c r="A15" s="172" t="s">
        <v>3442</v>
      </c>
      <c r="B15" s="494" t="s">
        <v>3081</v>
      </c>
      <c r="C15" s="617" t="s">
        <v>97</v>
      </c>
      <c r="D15" s="618">
        <v>5</v>
      </c>
      <c r="E15" s="172">
        <v>4</v>
      </c>
      <c r="F15" s="172">
        <v>2</v>
      </c>
      <c r="G15" s="172">
        <v>34</v>
      </c>
      <c r="H15" s="322">
        <v>8.5</v>
      </c>
      <c r="I15" s="172"/>
      <c r="J15" s="172"/>
      <c r="K15" s="172"/>
      <c r="L15" s="90"/>
      <c r="N15" s="494" t="s">
        <v>3442</v>
      </c>
      <c r="O15" s="494" t="s">
        <v>3071</v>
      </c>
      <c r="P15" s="637" t="s">
        <v>97</v>
      </c>
      <c r="Q15" s="497">
        <v>61</v>
      </c>
      <c r="R15" s="494" t="s">
        <v>3696</v>
      </c>
      <c r="S15" s="638">
        <v>20538</v>
      </c>
      <c r="T15" s="638"/>
      <c r="U15" s="638"/>
      <c r="V15" s="503"/>
      <c r="W15" s="325" t="s">
        <v>97</v>
      </c>
      <c r="X15" s="172" t="s">
        <v>3088</v>
      </c>
      <c r="Y15" s="172" t="s">
        <v>3070</v>
      </c>
      <c r="Z15" s="172"/>
      <c r="AA15" s="172"/>
      <c r="AB15" s="635">
        <v>26</v>
      </c>
      <c r="AC15" s="636">
        <v>347</v>
      </c>
      <c r="AD15" s="322">
        <v>13.346153846153847</v>
      </c>
      <c r="AE15" s="172"/>
      <c r="AF15" s="172">
        <v>1</v>
      </c>
      <c r="AG15" s="172"/>
      <c r="AH15" s="463"/>
      <c r="AI15" s="172"/>
      <c r="AJ15" s="172" t="s">
        <v>3081</v>
      </c>
      <c r="AK15" s="172" t="s">
        <v>3070</v>
      </c>
      <c r="AL15" s="172">
        <v>3</v>
      </c>
      <c r="AM15" s="172"/>
      <c r="AN15" s="137">
        <v>5</v>
      </c>
      <c r="AO15" s="137">
        <v>5</v>
      </c>
      <c r="AP15" s="172" t="s">
        <v>3657</v>
      </c>
      <c r="AQ15" s="492">
        <v>20839</v>
      </c>
      <c r="AR15" s="172"/>
      <c r="AS15" s="90"/>
      <c r="AT15"/>
      <c r="AU15"/>
      <c r="AV15"/>
      <c r="AW15"/>
      <c r="AX15"/>
      <c r="AY15"/>
      <c r="AZ15"/>
      <c r="BA15"/>
      <c r="BB15"/>
    </row>
    <row r="16" spans="1:54" s="460" customFormat="1" ht="15" x14ac:dyDescent="0.25">
      <c r="A16" s="172" t="s">
        <v>3442</v>
      </c>
      <c r="B16" s="494" t="s">
        <v>3649</v>
      </c>
      <c r="C16" s="617" t="s">
        <v>97</v>
      </c>
      <c r="D16" s="618">
        <v>2</v>
      </c>
      <c r="E16" s="172">
        <v>1</v>
      </c>
      <c r="F16" s="172"/>
      <c r="G16" s="172">
        <v>0</v>
      </c>
      <c r="H16" s="322">
        <v>0</v>
      </c>
      <c r="I16" s="172"/>
      <c r="J16" s="172"/>
      <c r="K16" s="172"/>
      <c r="L16" s="90"/>
      <c r="N16" s="494" t="s">
        <v>3442</v>
      </c>
      <c r="O16" s="494" t="s">
        <v>3088</v>
      </c>
      <c r="P16" s="637" t="s">
        <v>97</v>
      </c>
      <c r="Q16" s="497">
        <v>77</v>
      </c>
      <c r="R16" s="494" t="s">
        <v>3697</v>
      </c>
      <c r="S16" s="638">
        <v>20526</v>
      </c>
      <c r="T16" s="638"/>
      <c r="U16" s="638"/>
      <c r="V16" s="503"/>
      <c r="W16" s="325" t="s">
        <v>97</v>
      </c>
      <c r="X16" s="172" t="s">
        <v>2387</v>
      </c>
      <c r="Y16" s="172" t="s">
        <v>3070</v>
      </c>
      <c r="Z16" s="172"/>
      <c r="AA16" s="172"/>
      <c r="AB16" s="635">
        <v>39</v>
      </c>
      <c r="AC16" s="636">
        <v>365</v>
      </c>
      <c r="AD16" s="322">
        <v>9.3589743589743595</v>
      </c>
      <c r="AE16" s="172"/>
      <c r="AF16" s="172">
        <v>2</v>
      </c>
      <c r="AG16" s="172"/>
      <c r="AH16" s="463"/>
      <c r="AI16" s="172"/>
      <c r="AJ16" s="172" t="s">
        <v>3081</v>
      </c>
      <c r="AK16" s="172" t="s">
        <v>3070</v>
      </c>
      <c r="AL16" s="172">
        <v>9</v>
      </c>
      <c r="AM16" s="172"/>
      <c r="AN16" s="137">
        <v>5</v>
      </c>
      <c r="AO16" s="137">
        <v>28</v>
      </c>
      <c r="AP16" s="172" t="s">
        <v>4603</v>
      </c>
      <c r="AQ16" s="492">
        <v>20853</v>
      </c>
      <c r="AR16" s="172"/>
      <c r="AS16" s="90"/>
      <c r="AT16"/>
      <c r="AU16"/>
      <c r="AV16"/>
      <c r="AW16"/>
      <c r="AX16"/>
      <c r="AY16"/>
      <c r="AZ16"/>
      <c r="BA16"/>
      <c r="BB16"/>
    </row>
    <row r="17" spans="1:54" s="460" customFormat="1" ht="15" x14ac:dyDescent="0.25">
      <c r="A17" s="172" t="s">
        <v>3442</v>
      </c>
      <c r="B17" s="494" t="s">
        <v>3077</v>
      </c>
      <c r="C17" s="617" t="s">
        <v>97</v>
      </c>
      <c r="D17" s="618">
        <v>3</v>
      </c>
      <c r="E17" s="172">
        <v>1</v>
      </c>
      <c r="F17" s="172">
        <v>1</v>
      </c>
      <c r="G17" s="172">
        <v>12</v>
      </c>
      <c r="H17" s="322">
        <v>12</v>
      </c>
      <c r="I17" s="172"/>
      <c r="J17" s="172"/>
      <c r="K17" s="172"/>
      <c r="L17" s="90"/>
      <c r="N17" s="494" t="s">
        <v>3442</v>
      </c>
      <c r="O17" s="494" t="s">
        <v>3074</v>
      </c>
      <c r="P17" s="637" t="s">
        <v>97</v>
      </c>
      <c r="Q17" s="497">
        <v>121</v>
      </c>
      <c r="R17" s="494" t="s">
        <v>3698</v>
      </c>
      <c r="S17" s="638">
        <v>20461</v>
      </c>
      <c r="T17" s="638"/>
      <c r="U17" s="638"/>
      <c r="V17" s="503"/>
      <c r="W17" s="325" t="s">
        <v>97</v>
      </c>
      <c r="X17" s="172" t="s">
        <v>3081</v>
      </c>
      <c r="Y17" s="172" t="s">
        <v>3070</v>
      </c>
      <c r="Z17" s="172"/>
      <c r="AA17" s="172"/>
      <c r="AB17" s="635">
        <v>65</v>
      </c>
      <c r="AC17" s="636">
        <v>492</v>
      </c>
      <c r="AD17" s="322">
        <v>7.569230769230769</v>
      </c>
      <c r="AE17" s="172"/>
      <c r="AF17" s="172">
        <v>7</v>
      </c>
      <c r="AG17" s="172"/>
      <c r="AH17" s="505"/>
      <c r="AI17" s="172"/>
      <c r="AJ17" s="172" t="s">
        <v>3081</v>
      </c>
      <c r="AK17" s="172" t="s">
        <v>3070</v>
      </c>
      <c r="AL17" s="172">
        <v>8</v>
      </c>
      <c r="AM17" s="172"/>
      <c r="AN17" s="137">
        <v>5</v>
      </c>
      <c r="AO17" s="137">
        <v>24</v>
      </c>
      <c r="AP17" s="172" t="s">
        <v>3750</v>
      </c>
      <c r="AQ17" s="492">
        <v>20867</v>
      </c>
      <c r="AR17" s="172"/>
      <c r="AS17" s="90"/>
      <c r="AT17"/>
      <c r="AU17"/>
      <c r="AV17"/>
      <c r="AW17"/>
      <c r="AX17"/>
      <c r="AY17"/>
      <c r="AZ17"/>
      <c r="BA17"/>
      <c r="BB17"/>
    </row>
    <row r="18" spans="1:54" s="460" customFormat="1" ht="15" x14ac:dyDescent="0.25">
      <c r="A18" s="172" t="s">
        <v>3442</v>
      </c>
      <c r="B18" s="494" t="s">
        <v>3652</v>
      </c>
      <c r="C18" s="617" t="s">
        <v>97</v>
      </c>
      <c r="D18" s="618">
        <v>2</v>
      </c>
      <c r="E18" s="172">
        <v>2</v>
      </c>
      <c r="F18" s="172">
        <v>1</v>
      </c>
      <c r="G18" s="172">
        <v>12</v>
      </c>
      <c r="H18" s="322">
        <v>6</v>
      </c>
      <c r="I18" s="172"/>
      <c r="J18" s="172"/>
      <c r="K18" s="172"/>
      <c r="L18" s="90"/>
      <c r="N18" s="494" t="s">
        <v>3070</v>
      </c>
      <c r="O18" s="494" t="s">
        <v>3585</v>
      </c>
      <c r="P18" s="637" t="s">
        <v>97</v>
      </c>
      <c r="Q18" s="497">
        <v>64</v>
      </c>
      <c r="R18" s="494" t="s">
        <v>3544</v>
      </c>
      <c r="S18" s="638">
        <v>20748</v>
      </c>
      <c r="T18" s="638"/>
      <c r="U18" s="638"/>
      <c r="V18" s="503"/>
      <c r="W18" s="325" t="s">
        <v>97</v>
      </c>
      <c r="X18" s="172" t="s">
        <v>3079</v>
      </c>
      <c r="Y18" s="172" t="s">
        <v>3070</v>
      </c>
      <c r="Z18" s="172"/>
      <c r="AA18" s="172"/>
      <c r="AB18" s="635">
        <v>3</v>
      </c>
      <c r="AC18" s="636">
        <v>30</v>
      </c>
      <c r="AD18" s="322">
        <v>10</v>
      </c>
      <c r="AE18" s="172"/>
      <c r="AF18" s="172"/>
      <c r="AG18" s="172"/>
      <c r="AH18" s="90"/>
      <c r="AI18" s="172"/>
      <c r="AJ18" s="172" t="s">
        <v>3081</v>
      </c>
      <c r="AK18" s="172" t="s">
        <v>3070</v>
      </c>
      <c r="AL18" s="172">
        <v>9.5</v>
      </c>
      <c r="AM18" s="172"/>
      <c r="AN18" s="137">
        <v>5</v>
      </c>
      <c r="AO18" s="137">
        <v>55</v>
      </c>
      <c r="AP18" s="172" t="s">
        <v>4607</v>
      </c>
      <c r="AQ18" s="492">
        <v>20890</v>
      </c>
      <c r="AR18" s="172" t="s">
        <v>3614</v>
      </c>
      <c r="AS18" s="90"/>
      <c r="AT18"/>
      <c r="AU18"/>
      <c r="AV18"/>
      <c r="AW18"/>
      <c r="AX18"/>
      <c r="AY18"/>
      <c r="AZ18"/>
      <c r="BA18"/>
      <c r="BB18"/>
    </row>
    <row r="19" spans="1:54" s="460" customFormat="1" ht="15" x14ac:dyDescent="0.25">
      <c r="A19" s="172" t="s">
        <v>3070</v>
      </c>
      <c r="B19" s="494" t="s">
        <v>3585</v>
      </c>
      <c r="C19" s="617" t="s">
        <v>97</v>
      </c>
      <c r="D19" s="172">
        <v>10</v>
      </c>
      <c r="E19" s="172">
        <v>11</v>
      </c>
      <c r="F19" s="172"/>
      <c r="G19" s="172">
        <v>312</v>
      </c>
      <c r="H19" s="621">
        <f t="shared" ref="H19:H33" si="0">G19/E19</f>
        <v>28.363636363636363</v>
      </c>
      <c r="I19" s="622"/>
      <c r="J19" s="622"/>
      <c r="K19" s="622"/>
      <c r="L19" s="502"/>
      <c r="N19" s="494" t="s">
        <v>3070</v>
      </c>
      <c r="O19" s="494" t="s">
        <v>3079</v>
      </c>
      <c r="P19" s="637" t="s">
        <v>97</v>
      </c>
      <c r="Q19" s="497">
        <v>80</v>
      </c>
      <c r="R19" s="494" t="s">
        <v>3572</v>
      </c>
      <c r="S19" s="638">
        <v>20734</v>
      </c>
      <c r="T19" s="638"/>
      <c r="U19" s="638"/>
      <c r="V19" s="503"/>
      <c r="W19" s="325" t="s">
        <v>97</v>
      </c>
      <c r="X19" s="172" t="s">
        <v>3728</v>
      </c>
      <c r="Y19" s="172" t="s">
        <v>3070</v>
      </c>
      <c r="Z19" s="172"/>
      <c r="AA19" s="172"/>
      <c r="AB19" s="635">
        <v>4</v>
      </c>
      <c r="AC19" s="636">
        <v>36</v>
      </c>
      <c r="AD19" s="322">
        <v>9</v>
      </c>
      <c r="AE19" s="172"/>
      <c r="AF19" s="172"/>
      <c r="AG19" s="172"/>
      <c r="AH19" s="90"/>
      <c r="AI19" s="172"/>
      <c r="AJ19" s="172" t="s">
        <v>3088</v>
      </c>
      <c r="AK19" s="172" t="s">
        <v>3443</v>
      </c>
      <c r="AL19" s="172">
        <v>5</v>
      </c>
      <c r="AM19" s="172"/>
      <c r="AN19" s="172">
        <v>7</v>
      </c>
      <c r="AO19" s="172">
        <v>16</v>
      </c>
      <c r="AP19" s="172" t="s">
        <v>3616</v>
      </c>
      <c r="AQ19" s="172" t="s">
        <v>3600</v>
      </c>
      <c r="AR19" s="172"/>
      <c r="AS19" s="90"/>
      <c r="AT19"/>
      <c r="AU19"/>
      <c r="AV19"/>
      <c r="AW19"/>
      <c r="AX19"/>
      <c r="AY19"/>
      <c r="AZ19"/>
      <c r="BA19"/>
      <c r="BB19"/>
    </row>
    <row r="20" spans="1:54" ht="15" x14ac:dyDescent="0.25">
      <c r="A20" s="172" t="s">
        <v>3070</v>
      </c>
      <c r="B20" s="494" t="s">
        <v>3072</v>
      </c>
      <c r="C20" s="617" t="s">
        <v>97</v>
      </c>
      <c r="D20" s="172">
        <v>12</v>
      </c>
      <c r="E20" s="172">
        <v>13</v>
      </c>
      <c r="F20" s="172">
        <v>1</v>
      </c>
      <c r="G20" s="325">
        <v>213</v>
      </c>
      <c r="H20" s="621">
        <f t="shared" si="0"/>
        <v>16.384615384615383</v>
      </c>
      <c r="I20" s="617"/>
      <c r="J20" s="617"/>
      <c r="K20" s="617"/>
      <c r="L20" s="90"/>
      <c r="N20" s="494" t="s">
        <v>3070</v>
      </c>
      <c r="O20" s="494" t="s">
        <v>3071</v>
      </c>
      <c r="P20" s="637" t="s">
        <v>97</v>
      </c>
      <c r="Q20" s="497">
        <v>51</v>
      </c>
      <c r="R20" s="494" t="s">
        <v>3566</v>
      </c>
      <c r="S20" s="638">
        <v>20763</v>
      </c>
      <c r="T20" s="638"/>
      <c r="U20" s="638"/>
      <c r="V20" s="503"/>
      <c r="W20" s="325" t="s">
        <v>97</v>
      </c>
      <c r="X20" s="172" t="s">
        <v>3077</v>
      </c>
      <c r="Y20" s="172" t="s">
        <v>3070</v>
      </c>
      <c r="Z20" s="172"/>
      <c r="AA20" s="172"/>
      <c r="AB20" s="635">
        <v>1</v>
      </c>
      <c r="AC20" s="636">
        <v>5</v>
      </c>
      <c r="AD20" s="322">
        <v>5</v>
      </c>
      <c r="AE20" s="172"/>
      <c r="AF20" s="172"/>
      <c r="AG20" s="172"/>
      <c r="AH20" s="90"/>
      <c r="AI20" s="172"/>
      <c r="AJ20" s="172" t="s">
        <v>3074</v>
      </c>
      <c r="AK20" s="172" t="s">
        <v>3443</v>
      </c>
      <c r="AL20" s="172">
        <v>10.1</v>
      </c>
      <c r="AM20" s="172"/>
      <c r="AN20" s="172">
        <v>7</v>
      </c>
      <c r="AO20" s="172">
        <v>52</v>
      </c>
      <c r="AP20" s="172" t="s">
        <v>3562</v>
      </c>
      <c r="AQ20" s="172" t="s">
        <v>3614</v>
      </c>
      <c r="AR20" s="172"/>
      <c r="AS20" s="90"/>
    </row>
    <row r="21" spans="1:54" ht="15" x14ac:dyDescent="0.25">
      <c r="A21" s="172" t="s">
        <v>3070</v>
      </c>
      <c r="B21" s="494" t="s">
        <v>3071</v>
      </c>
      <c r="C21" s="617" t="s">
        <v>97</v>
      </c>
      <c r="D21" s="172">
        <v>12</v>
      </c>
      <c r="E21" s="172">
        <v>13</v>
      </c>
      <c r="F21" s="172">
        <v>1</v>
      </c>
      <c r="G21" s="325">
        <v>383</v>
      </c>
      <c r="H21" s="621">
        <f t="shared" si="0"/>
        <v>29.46153846153846</v>
      </c>
      <c r="I21" s="172"/>
      <c r="J21" s="172"/>
      <c r="K21" s="172"/>
      <c r="L21" s="90"/>
      <c r="N21" s="494" t="s">
        <v>3070</v>
      </c>
      <c r="O21" s="494" t="s">
        <v>3071</v>
      </c>
      <c r="P21" s="637" t="s">
        <v>97</v>
      </c>
      <c r="Q21" s="618">
        <v>64</v>
      </c>
      <c r="R21" s="494" t="s">
        <v>3593</v>
      </c>
      <c r="S21" s="638">
        <v>20487</v>
      </c>
      <c r="T21" s="638"/>
      <c r="U21" s="638"/>
      <c r="V21" s="503"/>
      <c r="W21" s="325" t="s">
        <v>97</v>
      </c>
      <c r="X21" s="172" t="s">
        <v>3585</v>
      </c>
      <c r="Y21" s="172" t="s">
        <v>3070</v>
      </c>
      <c r="Z21" s="172"/>
      <c r="AA21" s="172"/>
      <c r="AB21" s="635">
        <v>5</v>
      </c>
      <c r="AC21" s="636">
        <v>45</v>
      </c>
      <c r="AD21" s="322">
        <v>9</v>
      </c>
      <c r="AE21" s="172"/>
      <c r="AF21" s="172"/>
      <c r="AG21" s="172"/>
      <c r="AH21" s="90"/>
      <c r="AI21" s="172"/>
      <c r="AJ21" s="172" t="s">
        <v>3074</v>
      </c>
      <c r="AK21" s="172" t="s">
        <v>3443</v>
      </c>
      <c r="AL21" s="172">
        <v>10</v>
      </c>
      <c r="AM21" s="172"/>
      <c r="AN21" s="172">
        <v>6</v>
      </c>
      <c r="AO21" s="172">
        <v>50</v>
      </c>
      <c r="AP21" s="172" t="s">
        <v>3593</v>
      </c>
      <c r="AQ21" s="172" t="s">
        <v>3613</v>
      </c>
      <c r="AR21" s="172"/>
      <c r="AS21" s="90"/>
    </row>
    <row r="22" spans="1:54" ht="15" x14ac:dyDescent="0.25">
      <c r="A22" s="172" t="s">
        <v>3070</v>
      </c>
      <c r="B22" s="494" t="s">
        <v>2387</v>
      </c>
      <c r="C22" s="617" t="s">
        <v>97</v>
      </c>
      <c r="D22" s="172">
        <v>12</v>
      </c>
      <c r="E22" s="172">
        <v>13</v>
      </c>
      <c r="F22" s="172">
        <v>1</v>
      </c>
      <c r="G22" s="325">
        <v>343</v>
      </c>
      <c r="H22" s="621">
        <f t="shared" si="0"/>
        <v>26.384615384615383</v>
      </c>
      <c r="I22" s="172"/>
      <c r="J22" s="172"/>
      <c r="K22" s="172"/>
      <c r="L22" s="90"/>
      <c r="N22" s="494" t="s">
        <v>3070</v>
      </c>
      <c r="O22" s="494" t="s">
        <v>3074</v>
      </c>
      <c r="P22" s="637" t="s">
        <v>97</v>
      </c>
      <c r="Q22" s="618">
        <v>50</v>
      </c>
      <c r="R22" s="494" t="s">
        <v>3549</v>
      </c>
      <c r="S22" s="638">
        <v>20825</v>
      </c>
      <c r="T22" s="638"/>
      <c r="U22" s="638"/>
      <c r="V22" s="504"/>
      <c r="W22" s="325" t="s">
        <v>97</v>
      </c>
      <c r="X22" s="172" t="s">
        <v>3597</v>
      </c>
      <c r="Y22" s="172" t="s">
        <v>3070</v>
      </c>
      <c r="Z22" s="172"/>
      <c r="AA22" s="172"/>
      <c r="AB22" s="635">
        <v>5</v>
      </c>
      <c r="AC22" s="636">
        <v>83</v>
      </c>
      <c r="AD22" s="322">
        <v>16.600000000000001</v>
      </c>
      <c r="AE22" s="172"/>
      <c r="AF22" s="172"/>
      <c r="AG22" s="172"/>
      <c r="AH22" s="90"/>
      <c r="AI22" s="172"/>
      <c r="AJ22" s="172" t="s">
        <v>3072</v>
      </c>
      <c r="AK22" s="172" t="s">
        <v>3182</v>
      </c>
      <c r="AL22" s="172">
        <v>7.1</v>
      </c>
      <c r="AM22" s="172"/>
      <c r="AN22" s="172">
        <v>5</v>
      </c>
      <c r="AO22" s="172">
        <v>17</v>
      </c>
      <c r="AP22" s="172" t="s">
        <v>3544</v>
      </c>
      <c r="AQ22" s="172">
        <v>8</v>
      </c>
      <c r="AR22" s="172"/>
      <c r="AS22" s="90"/>
    </row>
    <row r="23" spans="1:54" x14ac:dyDescent="0.2">
      <c r="A23" s="172" t="s">
        <v>3070</v>
      </c>
      <c r="B23" s="494" t="s">
        <v>3079</v>
      </c>
      <c r="C23" s="617" t="s">
        <v>97</v>
      </c>
      <c r="D23" s="172">
        <v>12</v>
      </c>
      <c r="E23" s="172">
        <v>8</v>
      </c>
      <c r="F23" s="172">
        <v>5</v>
      </c>
      <c r="G23" s="325">
        <v>441</v>
      </c>
      <c r="H23" s="621">
        <f t="shared" si="0"/>
        <v>55.125</v>
      </c>
      <c r="I23" s="172"/>
      <c r="J23" s="172"/>
      <c r="K23" s="172"/>
      <c r="L23" s="90"/>
      <c r="N23" s="494" t="s">
        <v>3070</v>
      </c>
      <c r="O23" s="494" t="s">
        <v>3074</v>
      </c>
      <c r="P23" s="637" t="s">
        <v>97</v>
      </c>
      <c r="Q23" s="497">
        <v>68</v>
      </c>
      <c r="R23" s="494" t="s">
        <v>3657</v>
      </c>
      <c r="S23" s="638">
        <v>20748</v>
      </c>
      <c r="T23" s="494"/>
      <c r="U23" s="494"/>
      <c r="V23" s="504"/>
      <c r="W23" s="325" t="s">
        <v>97</v>
      </c>
      <c r="X23" s="172" t="s">
        <v>3086</v>
      </c>
      <c r="Y23" s="172" t="s">
        <v>3070</v>
      </c>
      <c r="Z23" s="172"/>
      <c r="AA23" s="172"/>
      <c r="AB23" s="172">
        <v>20</v>
      </c>
      <c r="AC23" s="172">
        <v>128</v>
      </c>
      <c r="AD23" s="322">
        <f>AC23/AB23</f>
        <v>6.4</v>
      </c>
      <c r="AE23" s="172"/>
      <c r="AF23" s="172">
        <v>1</v>
      </c>
      <c r="AG23" s="172"/>
      <c r="AH23" s="469"/>
      <c r="AI23" s="172"/>
      <c r="AJ23" s="172" t="s">
        <v>3088</v>
      </c>
      <c r="AK23" s="172" t="s">
        <v>3182</v>
      </c>
      <c r="AL23" s="172">
        <v>8.4</v>
      </c>
      <c r="AM23" s="172"/>
      <c r="AN23" s="172">
        <v>6</v>
      </c>
      <c r="AO23" s="172">
        <v>30</v>
      </c>
      <c r="AP23" s="172" t="s">
        <v>3593</v>
      </c>
      <c r="AQ23" s="629">
        <v>21490</v>
      </c>
      <c r="AR23" s="172"/>
      <c r="AS23" s="90"/>
    </row>
    <row r="24" spans="1:54" x14ac:dyDescent="0.2">
      <c r="A24" s="172" t="s">
        <v>3070</v>
      </c>
      <c r="B24" s="494" t="s">
        <v>3093</v>
      </c>
      <c r="C24" s="617" t="s">
        <v>97</v>
      </c>
      <c r="D24" s="172">
        <v>11</v>
      </c>
      <c r="E24" s="172">
        <v>10</v>
      </c>
      <c r="F24" s="172">
        <v>1</v>
      </c>
      <c r="G24" s="325">
        <v>180</v>
      </c>
      <c r="H24" s="621">
        <f t="shared" si="0"/>
        <v>18</v>
      </c>
      <c r="I24" s="172"/>
      <c r="J24" s="172"/>
      <c r="K24" s="172"/>
      <c r="L24" s="90"/>
      <c r="N24" s="494" t="s">
        <v>3070</v>
      </c>
      <c r="O24" s="494" t="s">
        <v>3079</v>
      </c>
      <c r="P24" s="637" t="s">
        <v>97</v>
      </c>
      <c r="Q24" s="497" t="s">
        <v>3741</v>
      </c>
      <c r="R24" s="494" t="s">
        <v>3549</v>
      </c>
      <c r="S24" s="638">
        <v>20825</v>
      </c>
      <c r="T24" s="494" t="s">
        <v>3765</v>
      </c>
      <c r="U24" s="494" t="s">
        <v>3743</v>
      </c>
      <c r="V24" s="504"/>
      <c r="W24" s="325" t="s">
        <v>97</v>
      </c>
      <c r="X24" s="172" t="s">
        <v>3705</v>
      </c>
      <c r="Y24" s="172" t="s">
        <v>3070</v>
      </c>
      <c r="Z24" s="172"/>
      <c r="AA24" s="322"/>
      <c r="AB24" s="172">
        <v>1</v>
      </c>
      <c r="AC24" s="172">
        <v>24</v>
      </c>
      <c r="AD24" s="172">
        <f>AC24/AB24</f>
        <v>24</v>
      </c>
      <c r="AE24" s="172"/>
      <c r="AF24" s="172"/>
      <c r="AG24" s="172"/>
      <c r="AH24" s="90"/>
      <c r="AI24" s="172"/>
      <c r="AJ24" s="172" t="s">
        <v>3074</v>
      </c>
      <c r="AK24" s="172" t="s">
        <v>3182</v>
      </c>
      <c r="AL24" s="172">
        <v>7</v>
      </c>
      <c r="AM24" s="172"/>
      <c r="AN24" s="172">
        <v>6</v>
      </c>
      <c r="AO24" s="172">
        <v>29</v>
      </c>
      <c r="AP24" s="172" t="s">
        <v>3532</v>
      </c>
      <c r="AQ24" s="492">
        <v>21588</v>
      </c>
      <c r="AR24" s="172"/>
      <c r="AS24" s="90"/>
    </row>
    <row r="25" spans="1:54" x14ac:dyDescent="0.2">
      <c r="A25" s="172" t="s">
        <v>3070</v>
      </c>
      <c r="B25" s="494" t="s">
        <v>3088</v>
      </c>
      <c r="C25" s="617" t="s">
        <v>97</v>
      </c>
      <c r="D25" s="172">
        <v>4</v>
      </c>
      <c r="E25" s="172">
        <v>9</v>
      </c>
      <c r="F25" s="172">
        <v>1</v>
      </c>
      <c r="G25" s="325">
        <v>262</v>
      </c>
      <c r="H25" s="621">
        <f t="shared" si="0"/>
        <v>29.111111111111111</v>
      </c>
      <c r="I25" s="322"/>
      <c r="J25" s="322"/>
      <c r="K25" s="322"/>
      <c r="L25" s="90"/>
      <c r="N25" s="494" t="s">
        <v>3070</v>
      </c>
      <c r="O25" s="494" t="s">
        <v>3079</v>
      </c>
      <c r="P25" s="637" t="s">
        <v>97</v>
      </c>
      <c r="Q25" s="497" t="s">
        <v>3594</v>
      </c>
      <c r="R25" s="494" t="s">
        <v>3650</v>
      </c>
      <c r="S25" s="639">
        <v>20775</v>
      </c>
      <c r="T25" s="494"/>
      <c r="U25" s="494"/>
      <c r="V25" s="504"/>
      <c r="W25" s="325" t="s">
        <v>97</v>
      </c>
      <c r="X25" s="172" t="s">
        <v>3088</v>
      </c>
      <c r="Y25" s="172" t="s">
        <v>3443</v>
      </c>
      <c r="Z25" s="172">
        <v>102</v>
      </c>
      <c r="AA25" s="172"/>
      <c r="AB25" s="172">
        <v>26</v>
      </c>
      <c r="AC25" s="172">
        <v>386</v>
      </c>
      <c r="AD25" s="172">
        <v>14.8</v>
      </c>
      <c r="AE25" s="172"/>
      <c r="AF25" s="172">
        <v>1</v>
      </c>
      <c r="AG25" s="172"/>
      <c r="AH25" s="90"/>
      <c r="AI25" s="172"/>
      <c r="AJ25" s="172" t="s">
        <v>3081</v>
      </c>
      <c r="AK25" s="172" t="s">
        <v>3182</v>
      </c>
      <c r="AL25" s="172">
        <v>6.6</v>
      </c>
      <c r="AM25" s="172"/>
      <c r="AN25" s="172">
        <v>7</v>
      </c>
      <c r="AO25" s="172">
        <v>29</v>
      </c>
      <c r="AP25" s="172" t="s">
        <v>3532</v>
      </c>
      <c r="AQ25" s="492">
        <v>21588</v>
      </c>
      <c r="AR25" s="172"/>
      <c r="AS25" s="90"/>
    </row>
    <row r="26" spans="1:54" x14ac:dyDescent="0.2">
      <c r="A26" s="172" t="s">
        <v>3070</v>
      </c>
      <c r="B26" s="494" t="s">
        <v>3705</v>
      </c>
      <c r="C26" s="617" t="s">
        <v>97</v>
      </c>
      <c r="D26" s="172">
        <v>3</v>
      </c>
      <c r="E26" s="172">
        <v>3</v>
      </c>
      <c r="F26" s="172"/>
      <c r="G26" s="325">
        <v>8</v>
      </c>
      <c r="H26" s="621">
        <f t="shared" si="0"/>
        <v>2.6666666666666665</v>
      </c>
      <c r="I26" s="172"/>
      <c r="J26" s="172"/>
      <c r="K26" s="172"/>
      <c r="L26" s="90"/>
      <c r="N26" s="494" t="s">
        <v>3070</v>
      </c>
      <c r="O26" s="494" t="s">
        <v>3079</v>
      </c>
      <c r="P26" s="637" t="s">
        <v>97</v>
      </c>
      <c r="Q26" s="497" t="s">
        <v>3735</v>
      </c>
      <c r="R26" s="494" t="s">
        <v>3645</v>
      </c>
      <c r="S26" s="638">
        <v>20790</v>
      </c>
      <c r="T26" s="494"/>
      <c r="U26" s="494"/>
      <c r="V26" s="504"/>
      <c r="W26" s="325" t="s">
        <v>97</v>
      </c>
      <c r="X26" s="178" t="s">
        <v>3074</v>
      </c>
      <c r="Y26" s="172" t="s">
        <v>3443</v>
      </c>
      <c r="Z26" s="172">
        <v>76</v>
      </c>
      <c r="AA26" s="172"/>
      <c r="AB26" s="172">
        <v>30</v>
      </c>
      <c r="AC26" s="172">
        <v>360</v>
      </c>
      <c r="AD26" s="172">
        <v>12</v>
      </c>
      <c r="AE26" s="172"/>
      <c r="AF26" s="172">
        <v>2</v>
      </c>
      <c r="AG26" s="172"/>
      <c r="AH26" s="90"/>
      <c r="AI26" s="172"/>
      <c r="AJ26" s="172" t="s">
        <v>3081</v>
      </c>
      <c r="AK26" s="172" t="s">
        <v>3182</v>
      </c>
      <c r="AL26" s="172">
        <v>13.6</v>
      </c>
      <c r="AM26" s="172"/>
      <c r="AN26" s="172">
        <v>10</v>
      </c>
      <c r="AO26" s="172">
        <v>56</v>
      </c>
      <c r="AP26" s="172" t="s">
        <v>3532</v>
      </c>
      <c r="AQ26" s="492">
        <v>21588</v>
      </c>
      <c r="AR26" s="172" t="s">
        <v>3583</v>
      </c>
      <c r="AS26" s="90"/>
    </row>
    <row r="27" spans="1:54" x14ac:dyDescent="0.2">
      <c r="A27" s="172" t="s">
        <v>3070</v>
      </c>
      <c r="B27" s="494" t="s">
        <v>3694</v>
      </c>
      <c r="C27" s="617" t="s">
        <v>97</v>
      </c>
      <c r="D27" s="172">
        <v>1</v>
      </c>
      <c r="E27" s="172">
        <v>1</v>
      </c>
      <c r="F27" s="172"/>
      <c r="G27" s="325">
        <v>1</v>
      </c>
      <c r="H27" s="621">
        <f t="shared" si="0"/>
        <v>1</v>
      </c>
      <c r="I27" s="172"/>
      <c r="J27" s="172"/>
      <c r="K27" s="172"/>
      <c r="L27" s="90"/>
      <c r="N27" s="494" t="s">
        <v>3070</v>
      </c>
      <c r="O27" s="494" t="s">
        <v>3088</v>
      </c>
      <c r="P27" s="637" t="s">
        <v>97</v>
      </c>
      <c r="Q27" s="494">
        <v>130</v>
      </c>
      <c r="R27" s="494" t="s">
        <v>3549</v>
      </c>
      <c r="S27" s="638">
        <v>20825</v>
      </c>
      <c r="T27" s="494" t="s">
        <v>3765</v>
      </c>
      <c r="U27" s="494" t="s">
        <v>3743</v>
      </c>
      <c r="V27" s="504"/>
      <c r="W27" s="325" t="s">
        <v>97</v>
      </c>
      <c r="X27" s="172" t="s">
        <v>3072</v>
      </c>
      <c r="Y27" s="172" t="s">
        <v>3443</v>
      </c>
      <c r="Z27" s="172">
        <v>78</v>
      </c>
      <c r="AA27" s="172"/>
      <c r="AB27" s="172">
        <v>21</v>
      </c>
      <c r="AC27" s="172">
        <v>420</v>
      </c>
      <c r="AD27" s="172">
        <v>20</v>
      </c>
      <c r="AE27" s="172"/>
      <c r="AF27" s="172">
        <v>2</v>
      </c>
      <c r="AG27" s="172"/>
      <c r="AH27" s="90"/>
      <c r="AI27" s="172"/>
      <c r="AJ27" s="172" t="s">
        <v>3079</v>
      </c>
      <c r="AK27" s="172" t="s">
        <v>3069</v>
      </c>
      <c r="AL27" s="172">
        <v>8</v>
      </c>
      <c r="AM27" s="172"/>
      <c r="AN27" s="172">
        <v>5</v>
      </c>
      <c r="AO27" s="172">
        <v>46</v>
      </c>
      <c r="AP27" s="172" t="s">
        <v>4605</v>
      </c>
      <c r="AQ27" s="172">
        <v>11</v>
      </c>
      <c r="AR27" s="172"/>
      <c r="AS27" s="90"/>
    </row>
    <row r="28" spans="1:54" x14ac:dyDescent="0.2">
      <c r="A28" s="172" t="s">
        <v>3070</v>
      </c>
      <c r="B28" s="494" t="s">
        <v>3077</v>
      </c>
      <c r="C28" s="617" t="s">
        <v>97</v>
      </c>
      <c r="D28" s="172">
        <v>2</v>
      </c>
      <c r="E28" s="172">
        <v>1</v>
      </c>
      <c r="F28" s="172">
        <v>2</v>
      </c>
      <c r="G28" s="325">
        <v>19</v>
      </c>
      <c r="H28" s="621">
        <f t="shared" si="0"/>
        <v>19</v>
      </c>
      <c r="I28" s="172"/>
      <c r="J28" s="172"/>
      <c r="K28" s="172"/>
      <c r="L28" s="90"/>
      <c r="N28" s="494" t="s">
        <v>3443</v>
      </c>
      <c r="O28" s="494" t="s">
        <v>3079</v>
      </c>
      <c r="P28" s="637" t="s">
        <v>97</v>
      </c>
      <c r="Q28" s="497">
        <v>75</v>
      </c>
      <c r="R28" s="494" t="s">
        <v>3593</v>
      </c>
      <c r="S28" s="494" t="s">
        <v>3599</v>
      </c>
      <c r="T28" s="494"/>
      <c r="U28" s="494"/>
      <c r="V28" s="504"/>
      <c r="W28" s="325" t="s">
        <v>97</v>
      </c>
      <c r="X28" s="178" t="s">
        <v>3528</v>
      </c>
      <c r="Y28" s="172" t="s">
        <v>3443</v>
      </c>
      <c r="Z28" s="172">
        <v>51</v>
      </c>
      <c r="AA28" s="172"/>
      <c r="AB28" s="172">
        <v>13</v>
      </c>
      <c r="AC28" s="172">
        <v>260</v>
      </c>
      <c r="AD28" s="172">
        <v>20</v>
      </c>
      <c r="AE28" s="172"/>
      <c r="AF28" s="172"/>
      <c r="AG28" s="172"/>
      <c r="AH28" s="90"/>
      <c r="AI28" s="172"/>
      <c r="AJ28" s="172" t="s">
        <v>3081</v>
      </c>
      <c r="AK28" s="172" t="s">
        <v>3069</v>
      </c>
      <c r="AL28" s="172">
        <v>13.4</v>
      </c>
      <c r="AM28" s="172"/>
      <c r="AN28" s="172">
        <v>7</v>
      </c>
      <c r="AO28" s="172">
        <v>64</v>
      </c>
      <c r="AP28" s="172" t="s">
        <v>3582</v>
      </c>
      <c r="AQ28" s="492">
        <v>21994</v>
      </c>
      <c r="AR28" s="172"/>
      <c r="AS28" s="90"/>
    </row>
    <row r="29" spans="1:54" x14ac:dyDescent="0.2">
      <c r="A29" s="172" t="s">
        <v>3070</v>
      </c>
      <c r="B29" s="494" t="s">
        <v>3081</v>
      </c>
      <c r="C29" s="617" t="s">
        <v>97</v>
      </c>
      <c r="D29" s="172">
        <v>9</v>
      </c>
      <c r="E29" s="172">
        <v>8</v>
      </c>
      <c r="F29" s="172">
        <v>1</v>
      </c>
      <c r="G29" s="325">
        <v>89</v>
      </c>
      <c r="H29" s="621">
        <f t="shared" si="0"/>
        <v>11.125</v>
      </c>
      <c r="I29" s="172"/>
      <c r="J29" s="172"/>
      <c r="K29" s="172"/>
      <c r="L29" s="90"/>
      <c r="N29" s="494" t="s">
        <v>3443</v>
      </c>
      <c r="O29" s="494" t="s">
        <v>3079</v>
      </c>
      <c r="P29" s="637" t="s">
        <v>97</v>
      </c>
      <c r="Q29" s="497">
        <v>74</v>
      </c>
      <c r="R29" s="494" t="s">
        <v>3602</v>
      </c>
      <c r="S29" s="494" t="s">
        <v>3603</v>
      </c>
      <c r="T29" s="494"/>
      <c r="U29" s="494"/>
      <c r="V29" s="503"/>
      <c r="W29" s="325" t="s">
        <v>97</v>
      </c>
      <c r="X29" s="172" t="s">
        <v>3077</v>
      </c>
      <c r="Y29" s="172" t="s">
        <v>3443</v>
      </c>
      <c r="Z29" s="172">
        <v>22</v>
      </c>
      <c r="AA29" s="172"/>
      <c r="AB29" s="172">
        <v>2</v>
      </c>
      <c r="AC29" s="172">
        <v>97</v>
      </c>
      <c r="AD29" s="172">
        <v>48.5</v>
      </c>
      <c r="AE29" s="172"/>
      <c r="AF29" s="172"/>
      <c r="AG29" s="172"/>
      <c r="AH29" s="90"/>
      <c r="AI29" s="172"/>
      <c r="AJ29" s="172" t="s">
        <v>3081</v>
      </c>
      <c r="AK29" s="172" t="s">
        <v>3069</v>
      </c>
      <c r="AL29" s="172">
        <v>21.4</v>
      </c>
      <c r="AM29" s="172"/>
      <c r="AN29" s="172">
        <v>11</v>
      </c>
      <c r="AO29" s="172">
        <v>103</v>
      </c>
      <c r="AP29" s="172" t="s">
        <v>3582</v>
      </c>
      <c r="AQ29" s="492">
        <v>21994</v>
      </c>
      <c r="AR29" s="172" t="s">
        <v>3583</v>
      </c>
      <c r="AS29" s="191"/>
    </row>
    <row r="30" spans="1:54" x14ac:dyDescent="0.2">
      <c r="A30" s="172" t="s">
        <v>3070</v>
      </c>
      <c r="B30" s="494" t="s">
        <v>3597</v>
      </c>
      <c r="C30" s="617" t="s">
        <v>97</v>
      </c>
      <c r="D30" s="172">
        <v>9</v>
      </c>
      <c r="E30" s="172">
        <v>8</v>
      </c>
      <c r="F30" s="172">
        <v>3</v>
      </c>
      <c r="G30" s="325">
        <v>168</v>
      </c>
      <c r="H30" s="621">
        <f t="shared" si="0"/>
        <v>21</v>
      </c>
      <c r="I30" s="172"/>
      <c r="J30" s="172"/>
      <c r="K30" s="172"/>
      <c r="L30" s="90"/>
      <c r="N30" s="494" t="s">
        <v>3443</v>
      </c>
      <c r="O30" s="494" t="s">
        <v>3079</v>
      </c>
      <c r="P30" s="637" t="s">
        <v>97</v>
      </c>
      <c r="Q30" s="497">
        <v>115</v>
      </c>
      <c r="R30" s="494" t="s">
        <v>3550</v>
      </c>
      <c r="S30" s="494" t="s">
        <v>3604</v>
      </c>
      <c r="T30" s="494"/>
      <c r="U30" s="494"/>
      <c r="V30" s="503"/>
      <c r="W30" s="325" t="s">
        <v>97</v>
      </c>
      <c r="X30" s="178" t="s">
        <v>3079</v>
      </c>
      <c r="Y30" s="172" t="s">
        <v>3443</v>
      </c>
      <c r="Z30" s="172">
        <v>60</v>
      </c>
      <c r="AA30" s="172"/>
      <c r="AB30" s="172">
        <v>23</v>
      </c>
      <c r="AC30" s="172">
        <v>310</v>
      </c>
      <c r="AD30" s="172">
        <v>13.4</v>
      </c>
      <c r="AE30" s="172"/>
      <c r="AF30" s="172"/>
      <c r="AG30" s="172"/>
      <c r="AH30" s="90"/>
      <c r="AI30" s="172"/>
      <c r="AJ30" s="172" t="s">
        <v>3088</v>
      </c>
      <c r="AK30" s="172" t="s">
        <v>3069</v>
      </c>
      <c r="AL30" s="172">
        <v>10</v>
      </c>
      <c r="AM30" s="172"/>
      <c r="AN30" s="172">
        <v>7</v>
      </c>
      <c r="AO30" s="172">
        <v>21</v>
      </c>
      <c r="AP30" s="172" t="s">
        <v>3584</v>
      </c>
      <c r="AQ30" s="492">
        <v>21882</v>
      </c>
      <c r="AR30" s="172"/>
      <c r="AS30" s="191"/>
    </row>
    <row r="31" spans="1:54" x14ac:dyDescent="0.2">
      <c r="A31" s="172" t="s">
        <v>3070</v>
      </c>
      <c r="B31" s="494" t="s">
        <v>3728</v>
      </c>
      <c r="C31" s="617" t="s">
        <v>97</v>
      </c>
      <c r="D31" s="172">
        <v>6</v>
      </c>
      <c r="E31" s="172">
        <v>6</v>
      </c>
      <c r="F31" s="172">
        <v>1</v>
      </c>
      <c r="G31" s="325">
        <v>66</v>
      </c>
      <c r="H31" s="621">
        <f t="shared" si="0"/>
        <v>11</v>
      </c>
      <c r="I31" s="172"/>
      <c r="J31" s="172"/>
      <c r="K31" s="172"/>
      <c r="L31" s="90"/>
      <c r="N31" s="494" t="s">
        <v>3443</v>
      </c>
      <c r="O31" s="494" t="s">
        <v>3079</v>
      </c>
      <c r="P31" s="637" t="s">
        <v>97</v>
      </c>
      <c r="Q31" s="497">
        <v>92</v>
      </c>
      <c r="R31" s="494" t="s">
        <v>3605</v>
      </c>
      <c r="S31" s="494" t="s">
        <v>3606</v>
      </c>
      <c r="T31" s="494"/>
      <c r="U31" s="494"/>
      <c r="V31" s="503"/>
      <c r="W31" s="325" t="s">
        <v>97</v>
      </c>
      <c r="X31" s="172" t="s">
        <v>3081</v>
      </c>
      <c r="Y31" s="172" t="s">
        <v>3443</v>
      </c>
      <c r="Z31" s="172">
        <v>84</v>
      </c>
      <c r="AA31" s="172"/>
      <c r="AB31" s="172">
        <v>29</v>
      </c>
      <c r="AC31" s="172">
        <v>412</v>
      </c>
      <c r="AD31" s="172">
        <v>41.2</v>
      </c>
      <c r="AE31" s="172"/>
      <c r="AF31" s="172">
        <v>1</v>
      </c>
      <c r="AG31" s="172"/>
      <c r="AH31" s="90"/>
      <c r="AI31" s="172"/>
      <c r="AJ31" s="172" t="s">
        <v>3088</v>
      </c>
      <c r="AK31" s="172" t="s">
        <v>3069</v>
      </c>
      <c r="AL31" s="172">
        <v>7</v>
      </c>
      <c r="AM31" s="172"/>
      <c r="AN31" s="172">
        <v>5</v>
      </c>
      <c r="AO31" s="172">
        <v>23</v>
      </c>
      <c r="AP31" s="172" t="s">
        <v>3584</v>
      </c>
      <c r="AQ31" s="492">
        <v>21882</v>
      </c>
      <c r="AR31" s="172"/>
      <c r="AS31" s="404"/>
    </row>
    <row r="32" spans="1:54" x14ac:dyDescent="0.2">
      <c r="A32" s="172" t="s">
        <v>3070</v>
      </c>
      <c r="B32" s="494" t="s">
        <v>3086</v>
      </c>
      <c r="C32" s="617" t="s">
        <v>97</v>
      </c>
      <c r="D32" s="172">
        <v>4</v>
      </c>
      <c r="E32" s="172">
        <v>2</v>
      </c>
      <c r="F32" s="172">
        <v>2</v>
      </c>
      <c r="G32" s="325">
        <v>91</v>
      </c>
      <c r="H32" s="621">
        <f t="shared" si="0"/>
        <v>45.5</v>
      </c>
      <c r="I32" s="172"/>
      <c r="J32" s="172"/>
      <c r="K32" s="172"/>
      <c r="L32" s="502"/>
      <c r="N32" s="494" t="s">
        <v>3443</v>
      </c>
      <c r="O32" s="494" t="s">
        <v>3079</v>
      </c>
      <c r="P32" s="637" t="s">
        <v>97</v>
      </c>
      <c r="Q32" s="497">
        <v>78</v>
      </c>
      <c r="R32" s="494" t="s">
        <v>3607</v>
      </c>
      <c r="S32" s="494" t="s">
        <v>3608</v>
      </c>
      <c r="T32" s="494"/>
      <c r="U32" s="494"/>
      <c r="V32" s="503"/>
      <c r="W32" s="325" t="s">
        <v>97</v>
      </c>
      <c r="X32" s="172" t="s">
        <v>3597</v>
      </c>
      <c r="Y32" s="172" t="s">
        <v>3443</v>
      </c>
      <c r="Z32" s="172">
        <v>33</v>
      </c>
      <c r="AA32" s="172"/>
      <c r="AB32" s="172">
        <v>14</v>
      </c>
      <c r="AC32" s="172">
        <v>229</v>
      </c>
      <c r="AD32" s="172">
        <v>16.399999999999999</v>
      </c>
      <c r="AE32" s="172"/>
      <c r="AF32" s="172"/>
      <c r="AG32" s="172"/>
      <c r="AH32" s="90"/>
      <c r="AI32" s="172"/>
      <c r="AJ32" s="172" t="s">
        <v>3088</v>
      </c>
      <c r="AK32" s="172" t="s">
        <v>3069</v>
      </c>
      <c r="AL32" s="172">
        <v>17</v>
      </c>
      <c r="AM32" s="172"/>
      <c r="AN32" s="172">
        <v>12</v>
      </c>
      <c r="AO32" s="172">
        <v>46</v>
      </c>
      <c r="AP32" s="172" t="s">
        <v>3584</v>
      </c>
      <c r="AQ32" s="492">
        <v>21882</v>
      </c>
      <c r="AR32" s="172" t="s">
        <v>3583</v>
      </c>
      <c r="AS32" s="525"/>
    </row>
    <row r="33" spans="1:45" x14ac:dyDescent="0.2">
      <c r="A33" s="172" t="s">
        <v>3070</v>
      </c>
      <c r="B33" s="494" t="s">
        <v>3090</v>
      </c>
      <c r="C33" s="617" t="s">
        <v>97</v>
      </c>
      <c r="D33" s="172">
        <v>7</v>
      </c>
      <c r="E33" s="172">
        <v>7</v>
      </c>
      <c r="F33" s="172">
        <v>2</v>
      </c>
      <c r="G33" s="325">
        <v>158</v>
      </c>
      <c r="H33" s="621">
        <f t="shared" si="0"/>
        <v>22.571428571428573</v>
      </c>
      <c r="I33" s="172"/>
      <c r="J33" s="172"/>
      <c r="K33" s="172"/>
      <c r="L33" s="90"/>
      <c r="N33" s="494" t="s">
        <v>3443</v>
      </c>
      <c r="O33" s="494" t="s">
        <v>3528</v>
      </c>
      <c r="P33" s="637" t="s">
        <v>97</v>
      </c>
      <c r="Q33" s="497">
        <v>81</v>
      </c>
      <c r="R33" s="494" t="s">
        <v>3592</v>
      </c>
      <c r="S33" s="494" t="s">
        <v>3609</v>
      </c>
      <c r="T33" s="494"/>
      <c r="U33" s="494"/>
      <c r="V33" s="503"/>
      <c r="W33" s="325" t="s">
        <v>97</v>
      </c>
      <c r="X33" s="172" t="s">
        <v>3615</v>
      </c>
      <c r="Y33" s="172" t="s">
        <v>3443</v>
      </c>
      <c r="Z33" s="172">
        <v>3</v>
      </c>
      <c r="AA33" s="172"/>
      <c r="AB33" s="172">
        <v>1</v>
      </c>
      <c r="AC33" s="172">
        <v>6</v>
      </c>
      <c r="AD33" s="172">
        <v>6</v>
      </c>
      <c r="AE33" s="172"/>
      <c r="AF33" s="172"/>
      <c r="AG33" s="172"/>
      <c r="AH33" s="90"/>
      <c r="AI33" s="172"/>
      <c r="AJ33" s="172" t="s">
        <v>3081</v>
      </c>
      <c r="AK33" s="172" t="s">
        <v>3069</v>
      </c>
      <c r="AL33" s="172">
        <v>6.1</v>
      </c>
      <c r="AM33" s="172"/>
      <c r="AN33" s="172">
        <v>5</v>
      </c>
      <c r="AO33" s="172">
        <v>22</v>
      </c>
      <c r="AP33" s="172" t="s">
        <v>3544</v>
      </c>
      <c r="AQ33" s="172">
        <v>1</v>
      </c>
      <c r="AR33" s="172"/>
      <c r="AS33" s="525"/>
    </row>
    <row r="34" spans="1:45" x14ac:dyDescent="0.2">
      <c r="A34" s="172" t="s">
        <v>3070</v>
      </c>
      <c r="B34" s="494" t="s">
        <v>3188</v>
      </c>
      <c r="C34" s="617" t="s">
        <v>97</v>
      </c>
      <c r="D34" s="172">
        <v>1</v>
      </c>
      <c r="E34" s="172"/>
      <c r="F34" s="172"/>
      <c r="G34" s="325">
        <v>0</v>
      </c>
      <c r="H34" s="621"/>
      <c r="I34" s="172"/>
      <c r="J34" s="172"/>
      <c r="K34" s="172"/>
      <c r="L34" s="90"/>
      <c r="N34" s="494" t="s">
        <v>3443</v>
      </c>
      <c r="O34" s="494" t="s">
        <v>3528</v>
      </c>
      <c r="P34" s="637" t="s">
        <v>97</v>
      </c>
      <c r="Q34" s="497">
        <v>76</v>
      </c>
      <c r="R34" s="494" t="s">
        <v>3610</v>
      </c>
      <c r="S34" s="494" t="s">
        <v>3604</v>
      </c>
      <c r="T34" s="494"/>
      <c r="U34" s="494"/>
      <c r="V34" s="503"/>
      <c r="W34" s="325" t="s">
        <v>97</v>
      </c>
      <c r="X34" s="172" t="s">
        <v>3585</v>
      </c>
      <c r="Y34" s="172" t="s">
        <v>3443</v>
      </c>
      <c r="Z34" s="172">
        <v>6</v>
      </c>
      <c r="AA34" s="172"/>
      <c r="AB34" s="172">
        <v>2</v>
      </c>
      <c r="AC34" s="172">
        <v>72</v>
      </c>
      <c r="AD34" s="172">
        <v>36</v>
      </c>
      <c r="AE34" s="172"/>
      <c r="AF34" s="172"/>
      <c r="AG34" s="172"/>
      <c r="AH34" s="90"/>
      <c r="AI34" s="172"/>
      <c r="AJ34" s="172" t="s">
        <v>3088</v>
      </c>
      <c r="AK34" s="172" t="s">
        <v>3069</v>
      </c>
      <c r="AL34" s="172">
        <v>13</v>
      </c>
      <c r="AM34" s="172"/>
      <c r="AN34" s="172">
        <v>5</v>
      </c>
      <c r="AO34" s="172">
        <v>48</v>
      </c>
      <c r="AP34" s="172" t="s">
        <v>3657</v>
      </c>
      <c r="AQ34" s="172">
        <v>4</v>
      </c>
      <c r="AR34" s="172"/>
      <c r="AS34" s="525"/>
    </row>
    <row r="35" spans="1:45" x14ac:dyDescent="0.2">
      <c r="A35" s="172" t="s">
        <v>3070</v>
      </c>
      <c r="B35" s="494" t="s">
        <v>3595</v>
      </c>
      <c r="C35" s="617" t="s">
        <v>97</v>
      </c>
      <c r="D35" s="172">
        <v>1</v>
      </c>
      <c r="E35" s="172"/>
      <c r="F35" s="172">
        <v>1</v>
      </c>
      <c r="G35" s="325">
        <v>1</v>
      </c>
      <c r="H35" s="621"/>
      <c r="I35" s="172"/>
      <c r="J35" s="172"/>
      <c r="K35" s="172"/>
      <c r="L35" s="90"/>
      <c r="N35" s="494" t="s">
        <v>3443</v>
      </c>
      <c r="O35" s="620" t="s">
        <v>3074</v>
      </c>
      <c r="P35" s="637" t="s">
        <v>97</v>
      </c>
      <c r="Q35" s="497">
        <v>115</v>
      </c>
      <c r="R35" s="494" t="s">
        <v>3602</v>
      </c>
      <c r="S35" s="494" t="s">
        <v>3603</v>
      </c>
      <c r="T35" s="494"/>
      <c r="U35" s="494"/>
      <c r="V35" s="503"/>
      <c r="W35" s="325" t="s">
        <v>97</v>
      </c>
      <c r="X35" s="172" t="s">
        <v>3595</v>
      </c>
      <c r="Y35" s="172" t="s">
        <v>3443</v>
      </c>
      <c r="Z35" s="172">
        <v>2</v>
      </c>
      <c r="AA35" s="172"/>
      <c r="AB35" s="172"/>
      <c r="AC35" s="172">
        <v>19</v>
      </c>
      <c r="AD35" s="172"/>
      <c r="AE35" s="172"/>
      <c r="AF35" s="172"/>
      <c r="AG35" s="172"/>
      <c r="AH35" s="90"/>
      <c r="AI35" s="172"/>
      <c r="AJ35" s="172" t="s">
        <v>3088</v>
      </c>
      <c r="AK35" s="172" t="s">
        <v>3069</v>
      </c>
      <c r="AL35" s="172">
        <v>10</v>
      </c>
      <c r="AM35" s="172"/>
      <c r="AN35" s="172">
        <v>5</v>
      </c>
      <c r="AO35" s="172">
        <v>46</v>
      </c>
      <c r="AP35" s="172" t="s">
        <v>4603</v>
      </c>
      <c r="AQ35" s="492" t="s">
        <v>3613</v>
      </c>
      <c r="AR35" s="172"/>
      <c r="AS35" s="525"/>
    </row>
    <row r="36" spans="1:45" x14ac:dyDescent="0.2">
      <c r="A36" s="172" t="s">
        <v>3443</v>
      </c>
      <c r="B36" s="494" t="s">
        <v>3072</v>
      </c>
      <c r="C36" s="617" t="s">
        <v>97</v>
      </c>
      <c r="D36" s="172">
        <v>11</v>
      </c>
      <c r="E36" s="326">
        <f t="shared" ref="E36:E48" si="1">G36/H36</f>
        <v>13.043478260869565</v>
      </c>
      <c r="F36" s="172"/>
      <c r="G36" s="325">
        <v>210</v>
      </c>
      <c r="H36" s="172">
        <v>16.100000000000001</v>
      </c>
      <c r="I36" s="172"/>
      <c r="J36" s="172"/>
      <c r="K36" s="172"/>
      <c r="L36" s="90"/>
      <c r="N36" s="494" t="s">
        <v>3443</v>
      </c>
      <c r="O36" s="620" t="s">
        <v>3074</v>
      </c>
      <c r="P36" s="637" t="s">
        <v>97</v>
      </c>
      <c r="Q36" s="497">
        <v>101</v>
      </c>
      <c r="R36" s="494" t="s">
        <v>3544</v>
      </c>
      <c r="S36" s="494" t="s">
        <v>3611</v>
      </c>
      <c r="T36" s="494"/>
      <c r="U36" s="494"/>
      <c r="V36" s="503"/>
      <c r="W36" s="325" t="s">
        <v>97</v>
      </c>
      <c r="X36" s="172" t="s">
        <v>3072</v>
      </c>
      <c r="Y36" s="172" t="s">
        <v>3182</v>
      </c>
      <c r="Z36" s="172">
        <v>43.2</v>
      </c>
      <c r="AA36" s="172"/>
      <c r="AB36" s="172">
        <v>10</v>
      </c>
      <c r="AC36" s="172">
        <v>132</v>
      </c>
      <c r="AD36" s="172">
        <v>13.2</v>
      </c>
      <c r="AE36" s="172"/>
      <c r="AF36" s="172">
        <v>1</v>
      </c>
      <c r="AG36" s="172"/>
      <c r="AH36" s="90"/>
      <c r="AI36" s="172"/>
      <c r="AJ36" s="172" t="s">
        <v>3074</v>
      </c>
      <c r="AK36" s="172" t="s">
        <v>3068</v>
      </c>
      <c r="AL36" s="172">
        <v>8.6</v>
      </c>
      <c r="AM36" s="172"/>
      <c r="AN36" s="172">
        <v>5</v>
      </c>
      <c r="AO36" s="172">
        <v>32</v>
      </c>
      <c r="AP36" s="172" t="s">
        <v>4603</v>
      </c>
      <c r="AQ36" s="172">
        <v>4</v>
      </c>
      <c r="AR36" s="172"/>
      <c r="AS36" s="191"/>
    </row>
    <row r="37" spans="1:45" x14ac:dyDescent="0.2">
      <c r="A37" s="172" t="s">
        <v>3443</v>
      </c>
      <c r="B37" s="494" t="s">
        <v>3079</v>
      </c>
      <c r="C37" s="617" t="s">
        <v>97</v>
      </c>
      <c r="D37" s="172">
        <v>12</v>
      </c>
      <c r="E37" s="326">
        <f t="shared" si="1"/>
        <v>12.020618556701031</v>
      </c>
      <c r="F37" s="172"/>
      <c r="G37" s="325">
        <v>583</v>
      </c>
      <c r="H37" s="172">
        <v>48.5</v>
      </c>
      <c r="I37" s="172"/>
      <c r="J37" s="172"/>
      <c r="K37" s="172"/>
      <c r="L37" s="90"/>
      <c r="N37" s="494" t="s">
        <v>3443</v>
      </c>
      <c r="O37" s="494" t="s">
        <v>3081</v>
      </c>
      <c r="P37" s="637" t="s">
        <v>97</v>
      </c>
      <c r="Q37" s="497">
        <v>59</v>
      </c>
      <c r="R37" s="494" t="s">
        <v>3612</v>
      </c>
      <c r="S37" s="494" t="s">
        <v>3613</v>
      </c>
      <c r="T37" s="494"/>
      <c r="U37" s="494"/>
      <c r="V37" s="503"/>
      <c r="W37" s="325" t="s">
        <v>97</v>
      </c>
      <c r="X37" s="172" t="s">
        <v>3077</v>
      </c>
      <c r="Y37" s="172" t="s">
        <v>3182</v>
      </c>
      <c r="Z37" s="172">
        <v>12</v>
      </c>
      <c r="AA37" s="172"/>
      <c r="AB37" s="172">
        <v>3</v>
      </c>
      <c r="AC37" s="172">
        <v>58</v>
      </c>
      <c r="AD37" s="172">
        <v>19.3</v>
      </c>
      <c r="AE37" s="172"/>
      <c r="AF37" s="172"/>
      <c r="AG37" s="172"/>
      <c r="AH37" s="90"/>
      <c r="AI37" s="172"/>
      <c r="AJ37" s="172" t="s">
        <v>3528</v>
      </c>
      <c r="AK37" s="172" t="s">
        <v>3068</v>
      </c>
      <c r="AL37" s="172">
        <v>10.199999999999999</v>
      </c>
      <c r="AM37" s="172">
        <v>2</v>
      </c>
      <c r="AN37" s="172">
        <v>5</v>
      </c>
      <c r="AO37" s="172">
        <v>30</v>
      </c>
      <c r="AP37" s="172" t="s">
        <v>4409</v>
      </c>
      <c r="AQ37" s="172">
        <v>3</v>
      </c>
      <c r="AR37" s="172"/>
      <c r="AS37" s="90"/>
    </row>
    <row r="38" spans="1:45" x14ac:dyDescent="0.2">
      <c r="A38" s="172" t="s">
        <v>3443</v>
      </c>
      <c r="B38" s="494" t="s">
        <v>3071</v>
      </c>
      <c r="C38" s="617" t="s">
        <v>97</v>
      </c>
      <c r="D38" s="172">
        <v>6</v>
      </c>
      <c r="E38" s="326">
        <f t="shared" si="1"/>
        <v>7.0285714285714285</v>
      </c>
      <c r="F38" s="172"/>
      <c r="G38" s="325">
        <v>123</v>
      </c>
      <c r="H38" s="172">
        <v>17.5</v>
      </c>
      <c r="I38" s="172"/>
      <c r="J38" s="172"/>
      <c r="K38" s="172"/>
      <c r="L38" s="90"/>
      <c r="N38" s="494" t="s">
        <v>3443</v>
      </c>
      <c r="O38" s="494" t="s">
        <v>3585</v>
      </c>
      <c r="P38" s="637" t="s">
        <v>97</v>
      </c>
      <c r="Q38" s="497" t="s">
        <v>3547</v>
      </c>
      <c r="R38" s="494" t="s">
        <v>3550</v>
      </c>
      <c r="S38" s="494" t="s">
        <v>3614</v>
      </c>
      <c r="T38" s="494"/>
      <c r="U38" s="494"/>
      <c r="V38" s="503"/>
      <c r="W38" s="325" t="s">
        <v>97</v>
      </c>
      <c r="X38" s="172" t="s">
        <v>3074</v>
      </c>
      <c r="Y38" s="172" t="s">
        <v>3182</v>
      </c>
      <c r="Z38" s="172">
        <v>102</v>
      </c>
      <c r="AA38" s="172"/>
      <c r="AB38" s="172">
        <v>23</v>
      </c>
      <c r="AC38" s="172">
        <v>400</v>
      </c>
      <c r="AD38" s="172">
        <v>17.3</v>
      </c>
      <c r="AE38" s="172"/>
      <c r="AF38" s="172">
        <v>1</v>
      </c>
      <c r="AG38" s="172"/>
      <c r="AH38" s="90"/>
      <c r="AI38" s="172"/>
      <c r="AJ38" s="172" t="s">
        <v>3072</v>
      </c>
      <c r="AK38" s="172" t="s">
        <v>3068</v>
      </c>
      <c r="AL38" s="172">
        <v>11</v>
      </c>
      <c r="AM38" s="172">
        <v>0</v>
      </c>
      <c r="AN38" s="172">
        <v>6</v>
      </c>
      <c r="AO38" s="172">
        <v>65</v>
      </c>
      <c r="AP38" s="172" t="s">
        <v>3562</v>
      </c>
      <c r="AQ38" s="492">
        <v>22353</v>
      </c>
      <c r="AR38" s="172"/>
      <c r="AS38" s="90"/>
    </row>
    <row r="39" spans="1:45" x14ac:dyDescent="0.2">
      <c r="A39" s="172" t="s">
        <v>3443</v>
      </c>
      <c r="B39" s="494" t="s">
        <v>3528</v>
      </c>
      <c r="C39" s="617" t="s">
        <v>97</v>
      </c>
      <c r="D39" s="172">
        <v>9</v>
      </c>
      <c r="E39" s="326">
        <f t="shared" si="1"/>
        <v>10</v>
      </c>
      <c r="F39" s="172"/>
      <c r="G39" s="325">
        <v>257</v>
      </c>
      <c r="H39" s="172">
        <v>25.7</v>
      </c>
      <c r="I39" s="172"/>
      <c r="J39" s="172"/>
      <c r="K39" s="172"/>
      <c r="L39" s="90"/>
      <c r="N39" s="494" t="s">
        <v>3443</v>
      </c>
      <c r="O39" s="494" t="s">
        <v>3597</v>
      </c>
      <c r="P39" s="637" t="s">
        <v>97</v>
      </c>
      <c r="Q39" s="497">
        <v>65</v>
      </c>
      <c r="R39" s="494" t="s">
        <v>3610</v>
      </c>
      <c r="S39" s="494" t="s">
        <v>3604</v>
      </c>
      <c r="T39" s="494"/>
      <c r="U39" s="494"/>
      <c r="V39" s="503"/>
      <c r="W39" s="325" t="s">
        <v>97</v>
      </c>
      <c r="X39" s="172" t="s">
        <v>3079</v>
      </c>
      <c r="Y39" s="172" t="s">
        <v>3182</v>
      </c>
      <c r="Z39" s="172">
        <v>30</v>
      </c>
      <c r="AA39" s="172"/>
      <c r="AB39" s="172">
        <v>10</v>
      </c>
      <c r="AC39" s="172">
        <v>168</v>
      </c>
      <c r="AD39" s="172">
        <v>16.8</v>
      </c>
      <c r="AE39" s="172"/>
      <c r="AF39" s="172"/>
      <c r="AG39" s="172"/>
      <c r="AH39" s="90"/>
      <c r="AI39" s="172"/>
      <c r="AJ39" s="172" t="s">
        <v>3074</v>
      </c>
      <c r="AK39" s="172" t="s">
        <v>3068</v>
      </c>
      <c r="AL39" s="172">
        <v>11</v>
      </c>
      <c r="AM39" s="172">
        <v>0</v>
      </c>
      <c r="AN39" s="172">
        <v>6</v>
      </c>
      <c r="AO39" s="172">
        <v>17</v>
      </c>
      <c r="AP39" s="172" t="s">
        <v>3572</v>
      </c>
      <c r="AQ39" s="492">
        <v>22204</v>
      </c>
      <c r="AR39" s="172"/>
      <c r="AS39" s="90"/>
    </row>
    <row r="40" spans="1:45" x14ac:dyDescent="0.2">
      <c r="A40" s="172" t="s">
        <v>3443</v>
      </c>
      <c r="B40" s="494" t="s">
        <v>3074</v>
      </c>
      <c r="C40" s="617" t="s">
        <v>97</v>
      </c>
      <c r="D40" s="172">
        <v>11</v>
      </c>
      <c r="E40" s="326">
        <f t="shared" si="1"/>
        <v>12.005813953488373</v>
      </c>
      <c r="F40" s="172"/>
      <c r="G40" s="325">
        <v>413</v>
      </c>
      <c r="H40" s="172">
        <v>34.4</v>
      </c>
      <c r="I40" s="172"/>
      <c r="J40" s="172"/>
      <c r="K40" s="172"/>
      <c r="L40" s="90"/>
      <c r="N40" s="494" t="s">
        <v>3443</v>
      </c>
      <c r="O40" s="494" t="s">
        <v>3597</v>
      </c>
      <c r="P40" s="637" t="s">
        <v>97</v>
      </c>
      <c r="Q40" s="497">
        <v>62</v>
      </c>
      <c r="R40" s="494" t="s">
        <v>3592</v>
      </c>
      <c r="S40" s="494" t="s">
        <v>3609</v>
      </c>
      <c r="T40" s="494"/>
      <c r="U40" s="494"/>
      <c r="V40" s="503"/>
      <c r="W40" s="325" t="s">
        <v>97</v>
      </c>
      <c r="X40" s="172" t="s">
        <v>3528</v>
      </c>
      <c r="Y40" s="172" t="s">
        <v>3182</v>
      </c>
      <c r="Z40" s="172">
        <v>6</v>
      </c>
      <c r="AA40" s="172"/>
      <c r="AB40" s="172"/>
      <c r="AC40" s="172">
        <v>38</v>
      </c>
      <c r="AD40" s="172"/>
      <c r="AE40" s="172"/>
      <c r="AF40" s="172"/>
      <c r="AG40" s="172"/>
      <c r="AH40" s="90"/>
      <c r="AI40" s="172"/>
      <c r="AJ40" s="172" t="s">
        <v>3081</v>
      </c>
      <c r="AK40" s="172" t="s">
        <v>3068</v>
      </c>
      <c r="AL40" s="172">
        <v>13</v>
      </c>
      <c r="AM40" s="172"/>
      <c r="AN40" s="172">
        <v>10</v>
      </c>
      <c r="AO40" s="172">
        <v>82</v>
      </c>
      <c r="AP40" s="172" t="s">
        <v>3573</v>
      </c>
      <c r="AQ40" s="492">
        <v>22246</v>
      </c>
      <c r="AR40" s="172"/>
      <c r="AS40" s="90"/>
    </row>
    <row r="41" spans="1:45" x14ac:dyDescent="0.2">
      <c r="A41" s="172" t="s">
        <v>3443</v>
      </c>
      <c r="B41" s="494" t="s">
        <v>3077</v>
      </c>
      <c r="C41" s="617" t="s">
        <v>97</v>
      </c>
      <c r="D41" s="172">
        <v>11</v>
      </c>
      <c r="E41" s="326">
        <f t="shared" si="1"/>
        <v>9.004524886877828</v>
      </c>
      <c r="F41" s="172"/>
      <c r="G41" s="325">
        <v>199</v>
      </c>
      <c r="H41" s="172">
        <v>22.1</v>
      </c>
      <c r="I41" s="172"/>
      <c r="J41" s="172"/>
      <c r="K41" s="172"/>
      <c r="L41" s="90"/>
      <c r="N41" s="494" t="s">
        <v>3443</v>
      </c>
      <c r="O41" s="494" t="s">
        <v>3596</v>
      </c>
      <c r="P41" s="637" t="s">
        <v>97</v>
      </c>
      <c r="Q41" s="497" t="s">
        <v>3464</v>
      </c>
      <c r="R41" s="494" t="s">
        <v>3593</v>
      </c>
      <c r="S41" s="494" t="s">
        <v>3599</v>
      </c>
      <c r="T41" s="494"/>
      <c r="U41" s="494"/>
      <c r="V41" s="503"/>
      <c r="W41" s="325" t="s">
        <v>97</v>
      </c>
      <c r="X41" s="172" t="s">
        <v>3076</v>
      </c>
      <c r="Y41" s="172" t="s">
        <v>3182</v>
      </c>
      <c r="Z41" s="172">
        <v>49</v>
      </c>
      <c r="AA41" s="172"/>
      <c r="AB41" s="172">
        <v>10</v>
      </c>
      <c r="AC41" s="172">
        <v>233</v>
      </c>
      <c r="AD41" s="172">
        <v>23.3</v>
      </c>
      <c r="AE41" s="172"/>
      <c r="AF41" s="172"/>
      <c r="AG41" s="172"/>
      <c r="AH41" s="90"/>
      <c r="AI41" s="172"/>
      <c r="AJ41" s="172" t="s">
        <v>3081</v>
      </c>
      <c r="AK41" s="172" t="s">
        <v>3068</v>
      </c>
      <c r="AL41" s="172">
        <v>8</v>
      </c>
      <c r="AM41" s="172">
        <v>1</v>
      </c>
      <c r="AN41" s="172">
        <v>6</v>
      </c>
      <c r="AO41" s="172">
        <v>38</v>
      </c>
      <c r="AP41" s="172" t="s">
        <v>3572</v>
      </c>
      <c r="AQ41" s="492">
        <v>22316</v>
      </c>
      <c r="AR41" s="172"/>
      <c r="AS41" s="90"/>
    </row>
    <row r="42" spans="1:45" x14ac:dyDescent="0.2">
      <c r="A42" s="172" t="s">
        <v>3443</v>
      </c>
      <c r="B42" s="494" t="s">
        <v>3088</v>
      </c>
      <c r="C42" s="617" t="s">
        <v>97</v>
      </c>
      <c r="D42" s="172">
        <v>11</v>
      </c>
      <c r="E42" s="326">
        <f t="shared" si="1"/>
        <v>10.980392156862745</v>
      </c>
      <c r="F42" s="172"/>
      <c r="G42" s="325">
        <v>168</v>
      </c>
      <c r="H42" s="172">
        <v>15.3</v>
      </c>
      <c r="I42" s="172"/>
      <c r="J42" s="172"/>
      <c r="K42" s="172"/>
      <c r="L42" s="90"/>
      <c r="N42" s="494" t="s">
        <v>3443</v>
      </c>
      <c r="O42" s="494" t="s">
        <v>3596</v>
      </c>
      <c r="P42" s="637" t="s">
        <v>97</v>
      </c>
      <c r="Q42" s="497">
        <v>57</v>
      </c>
      <c r="R42" s="494" t="s">
        <v>3598</v>
      </c>
      <c r="S42" s="494" t="s">
        <v>3600</v>
      </c>
      <c r="T42" s="494"/>
      <c r="U42" s="494"/>
      <c r="V42" s="503"/>
      <c r="W42" s="325" t="s">
        <v>97</v>
      </c>
      <c r="X42" s="172" t="s">
        <v>3088</v>
      </c>
      <c r="Y42" s="172" t="s">
        <v>3182</v>
      </c>
      <c r="Z42" s="172">
        <v>56.6</v>
      </c>
      <c r="AA42" s="172"/>
      <c r="AB42" s="172">
        <v>18</v>
      </c>
      <c r="AC42" s="172">
        <v>200</v>
      </c>
      <c r="AD42" s="172">
        <v>11.1</v>
      </c>
      <c r="AE42" s="172"/>
      <c r="AF42" s="172">
        <v>1</v>
      </c>
      <c r="AG42" s="172"/>
      <c r="AH42" s="90"/>
      <c r="AI42" s="172"/>
      <c r="AJ42" s="172" t="s">
        <v>3086</v>
      </c>
      <c r="AK42" s="172" t="s">
        <v>3068</v>
      </c>
      <c r="AL42" s="172">
        <v>7.5</v>
      </c>
      <c r="AM42" s="172"/>
      <c r="AN42" s="172">
        <v>6</v>
      </c>
      <c r="AO42" s="172">
        <v>51</v>
      </c>
      <c r="AP42" s="172" t="s">
        <v>3532</v>
      </c>
      <c r="AQ42" s="492">
        <v>22302</v>
      </c>
      <c r="AR42" s="172"/>
      <c r="AS42" s="90"/>
    </row>
    <row r="43" spans="1:45" x14ac:dyDescent="0.2">
      <c r="A43" s="172" t="s">
        <v>3443</v>
      </c>
      <c r="B43" s="494" t="s">
        <v>3081</v>
      </c>
      <c r="C43" s="617" t="s">
        <v>97</v>
      </c>
      <c r="D43" s="172">
        <v>8</v>
      </c>
      <c r="E43" s="326">
        <f t="shared" si="1"/>
        <v>6</v>
      </c>
      <c r="F43" s="172"/>
      <c r="G43" s="325">
        <v>132</v>
      </c>
      <c r="H43" s="172">
        <v>22</v>
      </c>
      <c r="I43" s="172"/>
      <c r="J43" s="172"/>
      <c r="K43" s="172"/>
      <c r="L43" s="90"/>
      <c r="N43" s="494" t="s">
        <v>3443</v>
      </c>
      <c r="O43" s="494" t="s">
        <v>3596</v>
      </c>
      <c r="P43" s="637" t="s">
        <v>97</v>
      </c>
      <c r="Q43" s="497">
        <v>52</v>
      </c>
      <c r="R43" s="494" t="s">
        <v>3572</v>
      </c>
      <c r="S43" s="494" t="s">
        <v>3601</v>
      </c>
      <c r="T43" s="494"/>
      <c r="U43" s="494"/>
      <c r="V43" s="503"/>
      <c r="W43" s="325" t="s">
        <v>97</v>
      </c>
      <c r="X43" s="172" t="s">
        <v>3081</v>
      </c>
      <c r="Y43" s="172" t="s">
        <v>3182</v>
      </c>
      <c r="Z43" s="172">
        <v>85</v>
      </c>
      <c r="AA43" s="172"/>
      <c r="AB43" s="172">
        <v>33</v>
      </c>
      <c r="AC43" s="172">
        <v>422</v>
      </c>
      <c r="AD43" s="172">
        <v>12.8</v>
      </c>
      <c r="AE43" s="172"/>
      <c r="AF43" s="172">
        <v>1</v>
      </c>
      <c r="AG43" s="172">
        <v>1</v>
      </c>
      <c r="AH43" s="90"/>
      <c r="AI43" s="172"/>
      <c r="AJ43" s="172" t="s">
        <v>3074</v>
      </c>
      <c r="AK43" s="172" t="s">
        <v>3068</v>
      </c>
      <c r="AL43" s="172">
        <v>10</v>
      </c>
      <c r="AM43" s="172">
        <v>2</v>
      </c>
      <c r="AN43" s="172">
        <v>5</v>
      </c>
      <c r="AO43" s="172">
        <v>25</v>
      </c>
      <c r="AP43" s="172" t="s">
        <v>3759</v>
      </c>
      <c r="AQ43" s="172">
        <v>9</v>
      </c>
      <c r="AR43" s="172"/>
      <c r="AS43" s="90"/>
    </row>
    <row r="44" spans="1:45" x14ac:dyDescent="0.2">
      <c r="A44" s="172" t="s">
        <v>3443</v>
      </c>
      <c r="B44" s="494" t="s">
        <v>3595</v>
      </c>
      <c r="C44" s="617" t="s">
        <v>97</v>
      </c>
      <c r="D44" s="172">
        <v>6</v>
      </c>
      <c r="E44" s="326">
        <f t="shared" si="1"/>
        <v>5</v>
      </c>
      <c r="F44" s="172"/>
      <c r="G44" s="325">
        <v>96</v>
      </c>
      <c r="H44" s="172">
        <v>19.2</v>
      </c>
      <c r="I44" s="172"/>
      <c r="J44" s="172"/>
      <c r="K44" s="172"/>
      <c r="L44" s="90"/>
      <c r="N44" s="494" t="s">
        <v>3182</v>
      </c>
      <c r="O44" s="494" t="s">
        <v>3071</v>
      </c>
      <c r="P44" s="637" t="s">
        <v>97</v>
      </c>
      <c r="Q44" s="497" t="s">
        <v>3591</v>
      </c>
      <c r="R44" s="494" t="s">
        <v>3576</v>
      </c>
      <c r="S44" s="639">
        <v>21520</v>
      </c>
      <c r="T44" s="639"/>
      <c r="U44" s="639"/>
      <c r="V44" s="503"/>
      <c r="W44" s="325" t="s">
        <v>97</v>
      </c>
      <c r="X44" s="172" t="s">
        <v>3585</v>
      </c>
      <c r="Y44" s="172" t="s">
        <v>3182</v>
      </c>
      <c r="Z44" s="172">
        <v>3</v>
      </c>
      <c r="AA44" s="172"/>
      <c r="AB44" s="172">
        <v>2</v>
      </c>
      <c r="AC44" s="172">
        <v>45</v>
      </c>
      <c r="AD44" s="172">
        <v>22.5</v>
      </c>
      <c r="AE44" s="172"/>
      <c r="AF44" s="172"/>
      <c r="AG44" s="172"/>
      <c r="AH44" s="90"/>
      <c r="AI44" s="172"/>
      <c r="AJ44" s="172" t="s">
        <v>3081</v>
      </c>
      <c r="AK44" s="172" t="s">
        <v>3068</v>
      </c>
      <c r="AL44" s="172">
        <v>6</v>
      </c>
      <c r="AM44" s="172"/>
      <c r="AN44" s="172">
        <v>5</v>
      </c>
      <c r="AO44" s="172">
        <v>26</v>
      </c>
      <c r="AP44" s="172" t="s">
        <v>3532</v>
      </c>
      <c r="AQ44" s="172">
        <v>8</v>
      </c>
      <c r="AR44" s="172"/>
      <c r="AS44" s="90"/>
    </row>
    <row r="45" spans="1:45" x14ac:dyDescent="0.2">
      <c r="A45" s="172" t="s">
        <v>3443</v>
      </c>
      <c r="B45" s="494" t="s">
        <v>3093</v>
      </c>
      <c r="C45" s="617" t="s">
        <v>97</v>
      </c>
      <c r="D45" s="172">
        <v>5</v>
      </c>
      <c r="E45" s="326">
        <f t="shared" si="1"/>
        <v>6.0377358490566042</v>
      </c>
      <c r="F45" s="172"/>
      <c r="G45" s="325">
        <v>32</v>
      </c>
      <c r="H45" s="172">
        <v>5.3</v>
      </c>
      <c r="I45" s="172"/>
      <c r="J45" s="172"/>
      <c r="K45" s="172"/>
      <c r="L45" s="90"/>
      <c r="N45" s="494" t="s">
        <v>3182</v>
      </c>
      <c r="O45" s="620" t="s">
        <v>3074</v>
      </c>
      <c r="P45" s="637" t="s">
        <v>97</v>
      </c>
      <c r="Q45" s="497">
        <v>58</v>
      </c>
      <c r="R45" s="494" t="s">
        <v>3592</v>
      </c>
      <c r="S45" s="639">
        <v>21490</v>
      </c>
      <c r="T45" s="639"/>
      <c r="U45" s="639"/>
      <c r="V45" s="503"/>
      <c r="W45" s="325" t="s">
        <v>97</v>
      </c>
      <c r="X45" s="172" t="s">
        <v>3080</v>
      </c>
      <c r="Y45" s="172" t="s">
        <v>3182</v>
      </c>
      <c r="Z45" s="172">
        <v>5</v>
      </c>
      <c r="AA45" s="172"/>
      <c r="AB45" s="172">
        <v>1</v>
      </c>
      <c r="AC45" s="172">
        <v>43</v>
      </c>
      <c r="AD45" s="172">
        <v>43</v>
      </c>
      <c r="AE45" s="172"/>
      <c r="AF45" s="172"/>
      <c r="AG45" s="172"/>
      <c r="AH45" s="90"/>
      <c r="AI45" s="172"/>
      <c r="AJ45" s="172" t="s">
        <v>3079</v>
      </c>
      <c r="AK45" s="178" t="s">
        <v>3067</v>
      </c>
      <c r="AL45" s="172">
        <v>8</v>
      </c>
      <c r="AM45" s="172">
        <v>1</v>
      </c>
      <c r="AN45" s="172">
        <v>5</v>
      </c>
      <c r="AO45" s="172">
        <v>44</v>
      </c>
      <c r="AP45" s="172" t="s">
        <v>4236</v>
      </c>
      <c r="AQ45" s="172">
        <v>6</v>
      </c>
      <c r="AR45" s="172"/>
      <c r="AS45" s="90"/>
    </row>
    <row r="46" spans="1:45" x14ac:dyDescent="0.2">
      <c r="A46" s="172" t="s">
        <v>3443</v>
      </c>
      <c r="B46" s="494" t="s">
        <v>3585</v>
      </c>
      <c r="C46" s="617" t="s">
        <v>97</v>
      </c>
      <c r="D46" s="172">
        <v>9</v>
      </c>
      <c r="E46" s="326">
        <f t="shared" si="1"/>
        <v>9</v>
      </c>
      <c r="F46" s="172"/>
      <c r="G46" s="325">
        <v>180</v>
      </c>
      <c r="H46" s="172">
        <v>20</v>
      </c>
      <c r="I46" s="172"/>
      <c r="J46" s="172"/>
      <c r="K46" s="172"/>
      <c r="L46" s="90"/>
      <c r="N46" s="494" t="s">
        <v>3182</v>
      </c>
      <c r="O46" s="620" t="s">
        <v>3074</v>
      </c>
      <c r="P46" s="637" t="s">
        <v>97</v>
      </c>
      <c r="Q46" s="497">
        <v>74</v>
      </c>
      <c r="R46" s="494" t="s">
        <v>3572</v>
      </c>
      <c r="S46" s="639">
        <v>21551</v>
      </c>
      <c r="T46" s="639"/>
      <c r="U46" s="639"/>
      <c r="V46" s="503"/>
      <c r="W46" s="325" t="s">
        <v>97</v>
      </c>
      <c r="X46" s="172" t="s">
        <v>3590</v>
      </c>
      <c r="Y46" s="172" t="s">
        <v>3182</v>
      </c>
      <c r="Z46" s="172">
        <v>13</v>
      </c>
      <c r="AA46" s="172"/>
      <c r="AB46" s="172">
        <v>3</v>
      </c>
      <c r="AC46" s="172">
        <v>77</v>
      </c>
      <c r="AD46" s="172">
        <v>25.9</v>
      </c>
      <c r="AE46" s="172"/>
      <c r="AF46" s="172"/>
      <c r="AG46" s="172"/>
      <c r="AH46" s="90"/>
      <c r="AI46" s="172"/>
      <c r="AJ46" s="172" t="s">
        <v>3528</v>
      </c>
      <c r="AK46" s="178" t="s">
        <v>3067</v>
      </c>
      <c r="AL46" s="172">
        <v>8</v>
      </c>
      <c r="AM46" s="172">
        <v>2</v>
      </c>
      <c r="AN46" s="172">
        <v>5</v>
      </c>
      <c r="AO46" s="172">
        <v>15</v>
      </c>
      <c r="AP46" s="172" t="s">
        <v>4445</v>
      </c>
      <c r="AQ46" s="172">
        <v>4</v>
      </c>
      <c r="AR46" s="172"/>
      <c r="AS46" s="90"/>
    </row>
    <row r="47" spans="1:45" x14ac:dyDescent="0.2">
      <c r="A47" s="172" t="s">
        <v>3443</v>
      </c>
      <c r="B47" s="494" t="s">
        <v>3597</v>
      </c>
      <c r="C47" s="617" t="s">
        <v>97</v>
      </c>
      <c r="D47" s="172">
        <v>11</v>
      </c>
      <c r="E47" s="326">
        <f t="shared" si="1"/>
        <v>13.031914893617021</v>
      </c>
      <c r="F47" s="172"/>
      <c r="G47" s="325">
        <v>245</v>
      </c>
      <c r="H47" s="172">
        <v>18.8</v>
      </c>
      <c r="I47" s="172"/>
      <c r="J47" s="172"/>
      <c r="K47" s="172"/>
      <c r="L47" s="90"/>
      <c r="N47" s="494" t="s">
        <v>3182</v>
      </c>
      <c r="O47" s="494" t="s">
        <v>3079</v>
      </c>
      <c r="P47" s="637" t="s">
        <v>97</v>
      </c>
      <c r="Q47" s="497">
        <v>62</v>
      </c>
      <c r="R47" s="494" t="s">
        <v>3566</v>
      </c>
      <c r="S47" s="639">
        <v>21582</v>
      </c>
      <c r="T47" s="639"/>
      <c r="U47" s="639"/>
      <c r="V47" s="503"/>
      <c r="W47" s="325" t="s">
        <v>97</v>
      </c>
      <c r="X47" s="172" t="s">
        <v>3580</v>
      </c>
      <c r="Y47" s="172" t="s">
        <v>3069</v>
      </c>
      <c r="Z47" s="172">
        <v>27</v>
      </c>
      <c r="AA47" s="172"/>
      <c r="AB47" s="172">
        <v>9</v>
      </c>
      <c r="AC47" s="323">
        <f t="shared" ref="AC47:AC53" si="2">AB47*AD47</f>
        <v>127.17</v>
      </c>
      <c r="AD47" s="172">
        <v>14.13</v>
      </c>
      <c r="AE47" s="172"/>
      <c r="AF47" s="172"/>
      <c r="AG47" s="172"/>
      <c r="AH47" s="90"/>
      <c r="AI47" s="172"/>
      <c r="AJ47" s="172" t="s">
        <v>3072</v>
      </c>
      <c r="AK47" s="178" t="s">
        <v>3067</v>
      </c>
      <c r="AL47" s="172">
        <v>8</v>
      </c>
      <c r="AM47" s="172"/>
      <c r="AN47" s="172">
        <v>3</v>
      </c>
      <c r="AO47" s="172">
        <v>43</v>
      </c>
      <c r="AP47" s="172" t="s">
        <v>4603</v>
      </c>
      <c r="AQ47" s="172">
        <v>7</v>
      </c>
      <c r="AR47" s="172"/>
      <c r="AS47" s="90"/>
    </row>
    <row r="48" spans="1:45" x14ac:dyDescent="0.2">
      <c r="A48" s="172" t="s">
        <v>3443</v>
      </c>
      <c r="B48" s="494" t="s">
        <v>3596</v>
      </c>
      <c r="C48" s="617" t="s">
        <v>97</v>
      </c>
      <c r="D48" s="172">
        <v>10</v>
      </c>
      <c r="E48" s="326">
        <f t="shared" si="1"/>
        <v>10</v>
      </c>
      <c r="F48" s="172"/>
      <c r="G48" s="325">
        <v>283</v>
      </c>
      <c r="H48" s="172">
        <v>28.3</v>
      </c>
      <c r="I48" s="172"/>
      <c r="J48" s="172"/>
      <c r="K48" s="172"/>
      <c r="L48" s="90"/>
      <c r="N48" s="494" t="s">
        <v>3182</v>
      </c>
      <c r="O48" s="494" t="s">
        <v>3079</v>
      </c>
      <c r="P48" s="637" t="s">
        <v>97</v>
      </c>
      <c r="Q48" s="497">
        <v>80</v>
      </c>
      <c r="R48" s="494" t="s">
        <v>3593</v>
      </c>
      <c r="S48" s="639">
        <v>21610</v>
      </c>
      <c r="T48" s="639"/>
      <c r="U48" s="639"/>
      <c r="V48" s="503"/>
      <c r="W48" s="325" t="s">
        <v>97</v>
      </c>
      <c r="X48" s="178" t="s">
        <v>3076</v>
      </c>
      <c r="Y48" s="172" t="s">
        <v>3069</v>
      </c>
      <c r="Z48" s="172">
        <v>45</v>
      </c>
      <c r="AA48" s="172"/>
      <c r="AB48" s="172">
        <v>8</v>
      </c>
      <c r="AC48" s="323">
        <f t="shared" si="2"/>
        <v>212</v>
      </c>
      <c r="AD48" s="172">
        <v>26.5</v>
      </c>
      <c r="AE48" s="172"/>
      <c r="AF48" s="172"/>
      <c r="AG48" s="172"/>
      <c r="AH48" s="90"/>
      <c r="AI48" s="172"/>
      <c r="AJ48" s="172" t="s">
        <v>3081</v>
      </c>
      <c r="AK48" s="178" t="s">
        <v>3067</v>
      </c>
      <c r="AL48" s="172">
        <v>5</v>
      </c>
      <c r="AM48" s="172">
        <v>2</v>
      </c>
      <c r="AN48" s="172">
        <v>5</v>
      </c>
      <c r="AO48" s="172">
        <v>20</v>
      </c>
      <c r="AP48" s="172" t="s">
        <v>3759</v>
      </c>
      <c r="AQ48" s="172">
        <v>8</v>
      </c>
      <c r="AR48" s="172"/>
      <c r="AS48" s="90"/>
    </row>
    <row r="49" spans="1:45" x14ac:dyDescent="0.2">
      <c r="A49" s="172" t="s">
        <v>3182</v>
      </c>
      <c r="B49" s="494" t="s">
        <v>3071</v>
      </c>
      <c r="C49" s="617" t="s">
        <v>97</v>
      </c>
      <c r="D49" s="172">
        <v>11</v>
      </c>
      <c r="E49" s="326"/>
      <c r="F49" s="172"/>
      <c r="G49" s="325">
        <v>333</v>
      </c>
      <c r="H49" s="172">
        <v>30.2</v>
      </c>
      <c r="I49" s="172"/>
      <c r="J49" s="172"/>
      <c r="K49" s="172"/>
      <c r="L49" s="90"/>
      <c r="N49" s="494" t="s">
        <v>3182</v>
      </c>
      <c r="O49" s="494" t="s">
        <v>3077</v>
      </c>
      <c r="P49" s="637" t="s">
        <v>97</v>
      </c>
      <c r="Q49" s="497">
        <v>66</v>
      </c>
      <c r="R49" s="494" t="s">
        <v>3576</v>
      </c>
      <c r="S49" s="639">
        <v>21520</v>
      </c>
      <c r="T49" s="639"/>
      <c r="U49" s="639"/>
      <c r="V49" s="503"/>
      <c r="W49" s="325" t="s">
        <v>97</v>
      </c>
      <c r="X49" s="178" t="s">
        <v>3072</v>
      </c>
      <c r="Y49" s="172" t="s">
        <v>3069</v>
      </c>
      <c r="Z49" s="172">
        <v>31</v>
      </c>
      <c r="AA49" s="172"/>
      <c r="AB49" s="172">
        <v>4</v>
      </c>
      <c r="AC49" s="323">
        <f t="shared" si="2"/>
        <v>164.8</v>
      </c>
      <c r="AD49" s="172">
        <v>41.2</v>
      </c>
      <c r="AE49" s="172"/>
      <c r="AF49" s="172"/>
      <c r="AG49" s="172"/>
      <c r="AH49" s="90"/>
      <c r="AI49" s="172"/>
      <c r="AJ49" s="172" t="s">
        <v>3081</v>
      </c>
      <c r="AK49" s="178" t="s">
        <v>3067</v>
      </c>
      <c r="AL49" s="172">
        <v>12</v>
      </c>
      <c r="AM49" s="172">
        <v>2</v>
      </c>
      <c r="AN49" s="172">
        <v>6</v>
      </c>
      <c r="AO49" s="172">
        <v>43</v>
      </c>
      <c r="AP49" s="172" t="s">
        <v>3555</v>
      </c>
      <c r="AQ49" s="492">
        <v>22687</v>
      </c>
      <c r="AR49" s="172"/>
      <c r="AS49" s="90"/>
    </row>
    <row r="50" spans="1:45" x14ac:dyDescent="0.2">
      <c r="A50" s="172" t="s">
        <v>3182</v>
      </c>
      <c r="B50" s="494" t="s">
        <v>3072</v>
      </c>
      <c r="C50" s="617" t="s">
        <v>97</v>
      </c>
      <c r="D50" s="172">
        <v>9</v>
      </c>
      <c r="E50" s="326">
        <f t="shared" ref="E50:E57" si="3">G50/H50</f>
        <v>9.0173410404624281</v>
      </c>
      <c r="F50" s="172"/>
      <c r="G50" s="325">
        <v>156</v>
      </c>
      <c r="H50" s="172">
        <v>17.3</v>
      </c>
      <c r="I50" s="172"/>
      <c r="J50" s="172"/>
      <c r="K50" s="172"/>
      <c r="L50" s="90"/>
      <c r="N50" s="494" t="s">
        <v>3182</v>
      </c>
      <c r="O50" s="494" t="s">
        <v>3077</v>
      </c>
      <c r="P50" s="637" t="s">
        <v>97</v>
      </c>
      <c r="Q50" s="497">
        <v>57</v>
      </c>
      <c r="R50" s="494" t="s">
        <v>3544</v>
      </c>
      <c r="S50" s="639">
        <v>21551</v>
      </c>
      <c r="T50" s="639"/>
      <c r="U50" s="639"/>
      <c r="V50" s="503"/>
      <c r="W50" s="325" t="s">
        <v>97</v>
      </c>
      <c r="X50" s="172" t="s">
        <v>3081</v>
      </c>
      <c r="Y50" s="172" t="s">
        <v>3069</v>
      </c>
      <c r="Z50" s="172">
        <v>143</v>
      </c>
      <c r="AA50" s="172"/>
      <c r="AB50" s="172">
        <v>55</v>
      </c>
      <c r="AC50" s="323">
        <f t="shared" si="2"/>
        <v>609.95000000000005</v>
      </c>
      <c r="AD50" s="172">
        <v>11.09</v>
      </c>
      <c r="AE50" s="172"/>
      <c r="AF50" s="172">
        <v>2</v>
      </c>
      <c r="AG50" s="172">
        <v>1</v>
      </c>
      <c r="AH50" s="90"/>
      <c r="AI50" s="172"/>
      <c r="AJ50" s="172" t="s">
        <v>3074</v>
      </c>
      <c r="AK50" s="178" t="s">
        <v>3067</v>
      </c>
      <c r="AL50" s="172">
        <v>6</v>
      </c>
      <c r="AM50" s="172"/>
      <c r="AN50" s="172">
        <v>6</v>
      </c>
      <c r="AO50" s="172">
        <v>25</v>
      </c>
      <c r="AP50" s="172" t="s">
        <v>3551</v>
      </c>
      <c r="AQ50" s="492">
        <v>22715</v>
      </c>
      <c r="AR50" s="172"/>
      <c r="AS50" s="90"/>
    </row>
    <row r="51" spans="1:45" x14ac:dyDescent="0.2">
      <c r="A51" s="172" t="s">
        <v>3182</v>
      </c>
      <c r="B51" s="494" t="s">
        <v>3077</v>
      </c>
      <c r="C51" s="617" t="s">
        <v>97</v>
      </c>
      <c r="D51" s="172">
        <v>11</v>
      </c>
      <c r="E51" s="326">
        <f t="shared" si="3"/>
        <v>12.585365853658537</v>
      </c>
      <c r="F51" s="172"/>
      <c r="G51" s="325">
        <v>258</v>
      </c>
      <c r="H51" s="172">
        <v>20.5</v>
      </c>
      <c r="I51" s="172"/>
      <c r="J51" s="172"/>
      <c r="K51" s="172"/>
      <c r="L51" s="90"/>
      <c r="N51" s="494" t="s">
        <v>3182</v>
      </c>
      <c r="O51" s="494" t="s">
        <v>3081</v>
      </c>
      <c r="P51" s="637" t="s">
        <v>97</v>
      </c>
      <c r="Q51" s="497" t="s">
        <v>3594</v>
      </c>
      <c r="R51" s="494" t="s">
        <v>3544</v>
      </c>
      <c r="S51" s="639">
        <v>21551</v>
      </c>
      <c r="T51" s="639"/>
      <c r="U51" s="639"/>
      <c r="V51" s="503"/>
      <c r="W51" s="325" t="s">
        <v>97</v>
      </c>
      <c r="X51" s="178" t="s">
        <v>3074</v>
      </c>
      <c r="Y51" s="172" t="s">
        <v>3069</v>
      </c>
      <c r="Z51" s="172">
        <v>72</v>
      </c>
      <c r="AA51" s="172"/>
      <c r="AB51" s="172">
        <v>22</v>
      </c>
      <c r="AC51" s="323">
        <f t="shared" si="2"/>
        <v>341</v>
      </c>
      <c r="AD51" s="172">
        <v>15.5</v>
      </c>
      <c r="AE51" s="172"/>
      <c r="AF51" s="172"/>
      <c r="AG51" s="172"/>
      <c r="AH51" s="90"/>
      <c r="AI51" s="172"/>
      <c r="AJ51" s="172" t="s">
        <v>3072</v>
      </c>
      <c r="AK51" s="178" t="s">
        <v>3067</v>
      </c>
      <c r="AL51" s="172">
        <v>11</v>
      </c>
      <c r="AM51" s="172">
        <v>1</v>
      </c>
      <c r="AN51" s="172">
        <v>6</v>
      </c>
      <c r="AO51" s="172">
        <v>32</v>
      </c>
      <c r="AP51" s="172" t="s">
        <v>3548</v>
      </c>
      <c r="AQ51" s="492">
        <v>22666</v>
      </c>
      <c r="AR51" s="172"/>
      <c r="AS51" s="90"/>
    </row>
    <row r="52" spans="1:45" x14ac:dyDescent="0.2">
      <c r="A52" s="172" t="s">
        <v>3182</v>
      </c>
      <c r="B52" s="494" t="s">
        <v>3074</v>
      </c>
      <c r="C52" s="617" t="s">
        <v>97</v>
      </c>
      <c r="D52" s="172">
        <v>10</v>
      </c>
      <c r="E52" s="326">
        <f t="shared" si="3"/>
        <v>12</v>
      </c>
      <c r="F52" s="172"/>
      <c r="G52" s="325">
        <v>204</v>
      </c>
      <c r="H52" s="172">
        <v>17</v>
      </c>
      <c r="I52" s="172"/>
      <c r="J52" s="172"/>
      <c r="K52" s="172"/>
      <c r="L52" s="90"/>
      <c r="N52" s="494" t="s">
        <v>3069</v>
      </c>
      <c r="O52" s="494" t="s">
        <v>3071</v>
      </c>
      <c r="P52" s="637" t="s">
        <v>97</v>
      </c>
      <c r="Q52" s="497">
        <v>106</v>
      </c>
      <c r="R52" s="494" t="s">
        <v>3561</v>
      </c>
      <c r="S52" s="638">
        <v>21945</v>
      </c>
      <c r="T52" s="638"/>
      <c r="U52" s="638"/>
      <c r="V52" s="503"/>
      <c r="W52" s="325" t="s">
        <v>97</v>
      </c>
      <c r="X52" s="178" t="s">
        <v>3079</v>
      </c>
      <c r="Y52" s="172" t="s">
        <v>3069</v>
      </c>
      <c r="Z52" s="172">
        <v>55</v>
      </c>
      <c r="AA52" s="172"/>
      <c r="AB52" s="172">
        <v>21</v>
      </c>
      <c r="AC52" s="323">
        <f t="shared" si="2"/>
        <v>296.09999999999997</v>
      </c>
      <c r="AD52" s="172">
        <v>14.1</v>
      </c>
      <c r="AE52" s="172"/>
      <c r="AF52" s="172">
        <v>1</v>
      </c>
      <c r="AG52" s="172"/>
      <c r="AH52" s="90"/>
      <c r="AI52" s="172"/>
      <c r="AJ52" s="616" t="s">
        <v>3074</v>
      </c>
      <c r="AK52" s="178" t="s">
        <v>3066</v>
      </c>
      <c r="AL52" s="172">
        <v>5</v>
      </c>
      <c r="AM52" s="172"/>
      <c r="AN52" s="172">
        <v>5</v>
      </c>
      <c r="AO52" s="172">
        <v>23</v>
      </c>
      <c r="AP52" s="172" t="s">
        <v>4229</v>
      </c>
      <c r="AQ52" s="172">
        <v>9</v>
      </c>
      <c r="AR52" s="172"/>
      <c r="AS52" s="90"/>
    </row>
    <row r="53" spans="1:45" x14ac:dyDescent="0.2">
      <c r="A53" s="172" t="s">
        <v>3182</v>
      </c>
      <c r="B53" s="494" t="s">
        <v>3079</v>
      </c>
      <c r="C53" s="617" t="s">
        <v>97</v>
      </c>
      <c r="D53" s="172">
        <v>11</v>
      </c>
      <c r="E53" s="326">
        <f t="shared" si="3"/>
        <v>12.022058823529411</v>
      </c>
      <c r="F53" s="172"/>
      <c r="G53" s="325">
        <v>327</v>
      </c>
      <c r="H53" s="172">
        <v>27.2</v>
      </c>
      <c r="I53" s="172"/>
      <c r="J53" s="172"/>
      <c r="K53" s="172"/>
      <c r="L53" s="90"/>
      <c r="N53" s="494" t="s">
        <v>3069</v>
      </c>
      <c r="O53" s="494" t="s">
        <v>3071</v>
      </c>
      <c r="P53" s="637" t="s">
        <v>97</v>
      </c>
      <c r="Q53" s="497">
        <v>106</v>
      </c>
      <c r="R53" s="494" t="s">
        <v>3574</v>
      </c>
      <c r="S53" s="638">
        <v>21973</v>
      </c>
      <c r="T53" s="638"/>
      <c r="U53" s="638"/>
      <c r="V53" s="503"/>
      <c r="W53" s="325" t="s">
        <v>97</v>
      </c>
      <c r="X53" s="172" t="s">
        <v>3088</v>
      </c>
      <c r="Y53" s="172" t="s">
        <v>3069</v>
      </c>
      <c r="Z53" s="172">
        <v>113</v>
      </c>
      <c r="AA53" s="172"/>
      <c r="AB53" s="172">
        <v>42</v>
      </c>
      <c r="AC53" s="323">
        <f t="shared" si="2"/>
        <v>504.42</v>
      </c>
      <c r="AD53" s="172">
        <v>12.01</v>
      </c>
      <c r="AE53" s="172"/>
      <c r="AF53" s="172">
        <v>4</v>
      </c>
      <c r="AG53" s="172">
        <v>1</v>
      </c>
      <c r="AH53" s="90"/>
      <c r="AI53" s="172"/>
      <c r="AJ53" s="172" t="s">
        <v>3081</v>
      </c>
      <c r="AK53" s="178" t="s">
        <v>3066</v>
      </c>
      <c r="AL53" s="172">
        <v>7.3</v>
      </c>
      <c r="AM53" s="172"/>
      <c r="AN53" s="172">
        <v>6</v>
      </c>
      <c r="AO53" s="172">
        <v>37</v>
      </c>
      <c r="AP53" s="172" t="s">
        <v>3532</v>
      </c>
      <c r="AQ53" s="172">
        <v>10</v>
      </c>
      <c r="AR53" s="172"/>
      <c r="AS53" s="90"/>
    </row>
    <row r="54" spans="1:45" x14ac:dyDescent="0.2">
      <c r="A54" s="172" t="s">
        <v>3182</v>
      </c>
      <c r="B54" s="494" t="s">
        <v>3528</v>
      </c>
      <c r="C54" s="617" t="s">
        <v>97</v>
      </c>
      <c r="D54" s="172">
        <v>9</v>
      </c>
      <c r="E54" s="326">
        <f t="shared" si="3"/>
        <v>11.03448275862069</v>
      </c>
      <c r="F54" s="172"/>
      <c r="G54" s="325">
        <v>96</v>
      </c>
      <c r="H54" s="172">
        <v>8.6999999999999993</v>
      </c>
      <c r="I54" s="172"/>
      <c r="J54" s="172"/>
      <c r="K54" s="172"/>
      <c r="L54" s="90"/>
      <c r="N54" s="494" t="s">
        <v>3069</v>
      </c>
      <c r="O54" s="494" t="s">
        <v>3072</v>
      </c>
      <c r="P54" s="637" t="s">
        <v>97</v>
      </c>
      <c r="Q54" s="497" t="s">
        <v>3575</v>
      </c>
      <c r="R54" s="494" t="s">
        <v>3567</v>
      </c>
      <c r="S54" s="639">
        <v>21885</v>
      </c>
      <c r="T54" s="639"/>
      <c r="U54" s="639"/>
      <c r="V54" s="503"/>
      <c r="W54" s="325" t="s">
        <v>97</v>
      </c>
      <c r="X54" s="178" t="s">
        <v>3528</v>
      </c>
      <c r="Y54" s="172" t="s">
        <v>3069</v>
      </c>
      <c r="Z54" s="172">
        <v>25</v>
      </c>
      <c r="AA54" s="172"/>
      <c r="AB54" s="172">
        <v>4</v>
      </c>
      <c r="AC54" s="172">
        <v>124</v>
      </c>
      <c r="AD54" s="172">
        <v>31</v>
      </c>
      <c r="AE54" s="172"/>
      <c r="AF54" s="172"/>
      <c r="AG54" s="172"/>
      <c r="AH54" s="90"/>
      <c r="AI54" s="172"/>
      <c r="AJ54" s="172" t="s">
        <v>3081</v>
      </c>
      <c r="AK54" s="178" t="s">
        <v>3066</v>
      </c>
      <c r="AL54" s="172">
        <v>5</v>
      </c>
      <c r="AM54" s="172"/>
      <c r="AN54" s="172">
        <v>5</v>
      </c>
      <c r="AO54" s="172">
        <v>11</v>
      </c>
      <c r="AP54" s="172" t="s">
        <v>4407</v>
      </c>
      <c r="AQ54" s="172">
        <v>7</v>
      </c>
      <c r="AR54" s="172"/>
      <c r="AS54" s="90"/>
    </row>
    <row r="55" spans="1:45" x14ac:dyDescent="0.2">
      <c r="A55" s="172" t="s">
        <v>3182</v>
      </c>
      <c r="B55" s="494" t="s">
        <v>3076</v>
      </c>
      <c r="C55" s="617" t="s">
        <v>97</v>
      </c>
      <c r="D55" s="172">
        <v>11</v>
      </c>
      <c r="E55" s="326">
        <f t="shared" si="3"/>
        <v>13.040935672514619</v>
      </c>
      <c r="F55" s="172"/>
      <c r="G55" s="325">
        <v>223</v>
      </c>
      <c r="H55" s="172">
        <v>17.100000000000001</v>
      </c>
      <c r="I55" s="172"/>
      <c r="J55" s="172"/>
      <c r="K55" s="172"/>
      <c r="L55" s="90"/>
      <c r="N55" s="494" t="s">
        <v>3069</v>
      </c>
      <c r="O55" s="494" t="s">
        <v>3072</v>
      </c>
      <c r="P55" s="637" t="s">
        <v>97</v>
      </c>
      <c r="Q55" s="497">
        <v>62</v>
      </c>
      <c r="R55" s="494" t="s">
        <v>3544</v>
      </c>
      <c r="S55" s="638">
        <v>21931</v>
      </c>
      <c r="T55" s="638"/>
      <c r="U55" s="638"/>
      <c r="V55" s="503"/>
      <c r="W55" s="325" t="s">
        <v>97</v>
      </c>
      <c r="X55" s="178" t="s">
        <v>3072</v>
      </c>
      <c r="Y55" s="172" t="s">
        <v>3068</v>
      </c>
      <c r="Z55" s="172">
        <v>64</v>
      </c>
      <c r="AA55" s="172">
        <v>7</v>
      </c>
      <c r="AB55" s="172">
        <v>15</v>
      </c>
      <c r="AC55" s="172">
        <v>281</v>
      </c>
      <c r="AD55" s="172">
        <v>18.78</v>
      </c>
      <c r="AE55" s="172"/>
      <c r="AF55" s="172">
        <v>1</v>
      </c>
      <c r="AG55" s="172"/>
      <c r="AH55" s="90"/>
      <c r="AI55" s="172"/>
      <c r="AJ55" s="172" t="s">
        <v>3081</v>
      </c>
      <c r="AK55" s="178" t="s">
        <v>3066</v>
      </c>
      <c r="AL55" s="172">
        <v>13</v>
      </c>
      <c r="AM55" s="172">
        <v>3</v>
      </c>
      <c r="AN55" s="172">
        <v>5</v>
      </c>
      <c r="AO55" s="172">
        <v>28</v>
      </c>
      <c r="AP55" s="172" t="s">
        <v>4603</v>
      </c>
      <c r="AQ55" s="172">
        <v>8</v>
      </c>
      <c r="AR55" s="172"/>
      <c r="AS55" s="90"/>
    </row>
    <row r="56" spans="1:45" x14ac:dyDescent="0.2">
      <c r="A56" s="172" t="s">
        <v>3182</v>
      </c>
      <c r="B56" s="494" t="s">
        <v>3088</v>
      </c>
      <c r="C56" s="617" t="s">
        <v>97</v>
      </c>
      <c r="D56" s="172">
        <v>7</v>
      </c>
      <c r="E56" s="326">
        <f t="shared" si="3"/>
        <v>7.0149253731343277</v>
      </c>
      <c r="F56" s="172"/>
      <c r="G56" s="325">
        <v>94</v>
      </c>
      <c r="H56" s="172">
        <v>13.4</v>
      </c>
      <c r="I56" s="172"/>
      <c r="J56" s="172"/>
      <c r="K56" s="172"/>
      <c r="L56" s="90"/>
      <c r="N56" s="494" t="s">
        <v>3069</v>
      </c>
      <c r="O56" s="494" t="s">
        <v>3077</v>
      </c>
      <c r="P56" s="637" t="s">
        <v>97</v>
      </c>
      <c r="Q56" s="497" t="s">
        <v>3575</v>
      </c>
      <c r="R56" s="494" t="s">
        <v>3574</v>
      </c>
      <c r="S56" s="494">
        <v>1959</v>
      </c>
      <c r="T56" s="494"/>
      <c r="U56" s="494"/>
      <c r="V56" s="503"/>
      <c r="W56" s="325" t="s">
        <v>97</v>
      </c>
      <c r="X56" s="178" t="s">
        <v>3528</v>
      </c>
      <c r="Y56" s="172" t="s">
        <v>3068</v>
      </c>
      <c r="Z56" s="172">
        <v>24.6</v>
      </c>
      <c r="AA56" s="172">
        <v>4</v>
      </c>
      <c r="AB56" s="172">
        <v>10</v>
      </c>
      <c r="AC56" s="172">
        <v>91</v>
      </c>
      <c r="AD56" s="172">
        <v>9.1</v>
      </c>
      <c r="AE56" s="172"/>
      <c r="AF56" s="172">
        <v>1</v>
      </c>
      <c r="AG56" s="172"/>
      <c r="AH56" s="90"/>
      <c r="AI56" s="172"/>
      <c r="AJ56" s="172" t="s">
        <v>3081</v>
      </c>
      <c r="AK56" s="178" t="s">
        <v>3066</v>
      </c>
      <c r="AL56" s="172">
        <v>10</v>
      </c>
      <c r="AM56" s="172"/>
      <c r="AN56" s="172">
        <v>5</v>
      </c>
      <c r="AO56" s="172">
        <v>40</v>
      </c>
      <c r="AP56" s="172" t="s">
        <v>4229</v>
      </c>
      <c r="AQ56" s="172">
        <v>9</v>
      </c>
      <c r="AR56" s="172"/>
      <c r="AS56" s="90"/>
    </row>
    <row r="57" spans="1:45" x14ac:dyDescent="0.2">
      <c r="A57" s="172" t="s">
        <v>3182</v>
      </c>
      <c r="B57" s="494" t="s">
        <v>3081</v>
      </c>
      <c r="C57" s="617" t="s">
        <v>97</v>
      </c>
      <c r="D57" s="172">
        <v>7</v>
      </c>
      <c r="E57" s="326">
        <f t="shared" si="3"/>
        <v>7.0303030303030303</v>
      </c>
      <c r="F57" s="172"/>
      <c r="G57" s="325">
        <v>116</v>
      </c>
      <c r="H57" s="172">
        <v>16.5</v>
      </c>
      <c r="I57" s="172"/>
      <c r="J57" s="172"/>
      <c r="K57" s="172"/>
      <c r="L57" s="90"/>
      <c r="N57" s="494" t="s">
        <v>3069</v>
      </c>
      <c r="O57" s="494" t="s">
        <v>3077</v>
      </c>
      <c r="P57" s="637" t="s">
        <v>97</v>
      </c>
      <c r="Q57" s="497">
        <v>61</v>
      </c>
      <c r="R57" s="494" t="s">
        <v>3576</v>
      </c>
      <c r="S57" s="638">
        <v>21959</v>
      </c>
      <c r="T57" s="638"/>
      <c r="U57" s="638"/>
      <c r="V57" s="503"/>
      <c r="W57" s="325" t="s">
        <v>97</v>
      </c>
      <c r="X57" s="178" t="s">
        <v>3074</v>
      </c>
      <c r="Y57" s="634" t="s">
        <v>3068</v>
      </c>
      <c r="Z57" s="172">
        <v>98.6</v>
      </c>
      <c r="AA57" s="172">
        <v>5</v>
      </c>
      <c r="AB57" s="172">
        <v>35</v>
      </c>
      <c r="AC57" s="172">
        <v>370</v>
      </c>
      <c r="AD57" s="172">
        <v>10.57</v>
      </c>
      <c r="AE57" s="172"/>
      <c r="AF57" s="172">
        <v>3</v>
      </c>
      <c r="AG57" s="172"/>
      <c r="AH57" s="90"/>
      <c r="AI57" s="172"/>
      <c r="AJ57" s="616" t="s">
        <v>3086</v>
      </c>
      <c r="AK57" s="616" t="s">
        <v>3445</v>
      </c>
      <c r="AL57" s="172">
        <v>15</v>
      </c>
      <c r="AM57" s="172">
        <v>3</v>
      </c>
      <c r="AN57" s="172">
        <v>5</v>
      </c>
      <c r="AO57" s="172">
        <v>46</v>
      </c>
      <c r="AP57" s="172" t="s">
        <v>3484</v>
      </c>
      <c r="AQ57" s="172">
        <v>10</v>
      </c>
      <c r="AR57" s="172"/>
      <c r="AS57" s="90"/>
    </row>
    <row r="58" spans="1:45" x14ac:dyDescent="0.2">
      <c r="A58" s="172" t="s">
        <v>3182</v>
      </c>
      <c r="B58" s="494" t="s">
        <v>3585</v>
      </c>
      <c r="C58" s="617" t="s">
        <v>97</v>
      </c>
      <c r="D58" s="172">
        <v>8</v>
      </c>
      <c r="E58" s="325">
        <v>10</v>
      </c>
      <c r="F58" s="172"/>
      <c r="G58" s="325">
        <v>146</v>
      </c>
      <c r="H58" s="172">
        <f>G58/E58</f>
        <v>14.6</v>
      </c>
      <c r="I58" s="172"/>
      <c r="J58" s="172"/>
      <c r="K58" s="172"/>
      <c r="L58" s="90"/>
      <c r="N58" s="494" t="s">
        <v>3069</v>
      </c>
      <c r="O58" s="494" t="s">
        <v>3077</v>
      </c>
      <c r="P58" s="637" t="s">
        <v>97</v>
      </c>
      <c r="Q58" s="497">
        <v>67</v>
      </c>
      <c r="R58" s="494" t="s">
        <v>3579</v>
      </c>
      <c r="S58" s="638">
        <v>21987</v>
      </c>
      <c r="T58" s="638"/>
      <c r="U58" s="638"/>
      <c r="V58" s="503"/>
      <c r="W58" s="325" t="s">
        <v>97</v>
      </c>
      <c r="X58" s="178" t="s">
        <v>3076</v>
      </c>
      <c r="Y58" s="172" t="s">
        <v>3068</v>
      </c>
      <c r="Z58" s="172">
        <v>31</v>
      </c>
      <c r="AA58" s="172">
        <v>3</v>
      </c>
      <c r="AB58" s="172">
        <v>4</v>
      </c>
      <c r="AC58" s="172">
        <v>91</v>
      </c>
      <c r="AD58" s="172">
        <v>22.75</v>
      </c>
      <c r="AE58" s="172"/>
      <c r="AF58" s="172"/>
      <c r="AG58" s="172"/>
      <c r="AH58" s="90"/>
      <c r="AI58" s="172"/>
      <c r="AJ58" s="616" t="s">
        <v>3086</v>
      </c>
      <c r="AK58" s="616" t="s">
        <v>3445</v>
      </c>
      <c r="AL58" s="172">
        <v>20</v>
      </c>
      <c r="AM58" s="172">
        <v>3</v>
      </c>
      <c r="AN58" s="172">
        <v>5</v>
      </c>
      <c r="AO58" s="172">
        <v>85</v>
      </c>
      <c r="AP58" s="172" t="s">
        <v>3484</v>
      </c>
      <c r="AQ58" s="172">
        <v>13</v>
      </c>
      <c r="AR58" s="172"/>
      <c r="AS58" s="90"/>
    </row>
    <row r="59" spans="1:45" x14ac:dyDescent="0.2">
      <c r="A59" s="172" t="s">
        <v>3182</v>
      </c>
      <c r="B59" s="494" t="s">
        <v>3080</v>
      </c>
      <c r="C59" s="617" t="s">
        <v>97</v>
      </c>
      <c r="D59" s="172">
        <v>3</v>
      </c>
      <c r="E59" s="326">
        <f>G59/H59</f>
        <v>2.1374045801526718</v>
      </c>
      <c r="F59" s="172"/>
      <c r="G59" s="325">
        <v>28</v>
      </c>
      <c r="H59" s="172">
        <v>13.1</v>
      </c>
      <c r="I59" s="172"/>
      <c r="J59" s="172"/>
      <c r="K59" s="172"/>
      <c r="L59" s="90"/>
      <c r="N59" s="494" t="s">
        <v>3069</v>
      </c>
      <c r="O59" s="494" t="s">
        <v>3077</v>
      </c>
      <c r="P59" s="637" t="s">
        <v>97</v>
      </c>
      <c r="Q59" s="497">
        <v>68</v>
      </c>
      <c r="R59" s="494" t="s">
        <v>3579</v>
      </c>
      <c r="S59" s="638">
        <v>21987</v>
      </c>
      <c r="T59" s="638"/>
      <c r="U59" s="638"/>
      <c r="V59" s="503"/>
      <c r="W59" s="325" t="s">
        <v>97</v>
      </c>
      <c r="X59" s="178" t="s">
        <v>3079</v>
      </c>
      <c r="Y59" s="172" t="s">
        <v>3068</v>
      </c>
      <c r="Z59" s="172">
        <v>26</v>
      </c>
      <c r="AA59" s="172"/>
      <c r="AB59" s="172">
        <v>5</v>
      </c>
      <c r="AC59" s="172">
        <v>163</v>
      </c>
      <c r="AD59" s="172">
        <v>32.6</v>
      </c>
      <c r="AE59" s="172"/>
      <c r="AF59" s="172"/>
      <c r="AG59" s="172"/>
      <c r="AH59" s="90"/>
      <c r="AI59" s="172"/>
      <c r="AJ59" s="616" t="s">
        <v>3086</v>
      </c>
      <c r="AK59" s="616" t="s">
        <v>3445</v>
      </c>
      <c r="AL59" s="172">
        <v>9</v>
      </c>
      <c r="AM59" s="172">
        <v>3</v>
      </c>
      <c r="AN59" s="172">
        <v>5</v>
      </c>
      <c r="AO59" s="172">
        <v>9</v>
      </c>
      <c r="AP59" s="172" t="s">
        <v>3485</v>
      </c>
      <c r="AQ59" s="172">
        <v>4</v>
      </c>
      <c r="AR59" s="172"/>
      <c r="AS59" s="90"/>
    </row>
    <row r="60" spans="1:45" x14ac:dyDescent="0.2">
      <c r="A60" s="172" t="s">
        <v>3182</v>
      </c>
      <c r="B60" s="494" t="s">
        <v>3075</v>
      </c>
      <c r="C60" s="617" t="s">
        <v>97</v>
      </c>
      <c r="D60" s="172">
        <v>4</v>
      </c>
      <c r="E60" s="326">
        <f>G60/H60</f>
        <v>2</v>
      </c>
      <c r="F60" s="172"/>
      <c r="G60" s="325">
        <v>12</v>
      </c>
      <c r="H60" s="172">
        <v>6</v>
      </c>
      <c r="I60" s="172"/>
      <c r="J60" s="172"/>
      <c r="K60" s="172"/>
      <c r="L60" s="90"/>
      <c r="N60" s="494" t="s">
        <v>3069</v>
      </c>
      <c r="O60" s="620" t="s">
        <v>3074</v>
      </c>
      <c r="P60" s="637" t="s">
        <v>97</v>
      </c>
      <c r="Q60" s="497">
        <v>54</v>
      </c>
      <c r="R60" s="494" t="s">
        <v>3544</v>
      </c>
      <c r="S60" s="638">
        <v>21833</v>
      </c>
      <c r="T60" s="638"/>
      <c r="U60" s="638"/>
      <c r="V60" s="503"/>
      <c r="W60" s="325" t="s">
        <v>97</v>
      </c>
      <c r="X60" s="172" t="s">
        <v>3081</v>
      </c>
      <c r="Y60" s="172" t="s">
        <v>3068</v>
      </c>
      <c r="Z60" s="172">
        <v>106</v>
      </c>
      <c r="AA60" s="172">
        <v>6</v>
      </c>
      <c r="AB60" s="172">
        <v>40</v>
      </c>
      <c r="AC60" s="172">
        <v>456</v>
      </c>
      <c r="AD60" s="172">
        <v>11.4</v>
      </c>
      <c r="AE60" s="172"/>
      <c r="AF60" s="172">
        <v>3</v>
      </c>
      <c r="AG60" s="172"/>
      <c r="AH60" s="90"/>
      <c r="AI60" s="172"/>
      <c r="AJ60" s="616" t="s">
        <v>3086</v>
      </c>
      <c r="AK60" s="616" t="s">
        <v>3445</v>
      </c>
      <c r="AL60" s="172">
        <v>10.6</v>
      </c>
      <c r="AM60" s="172">
        <v>1</v>
      </c>
      <c r="AN60" s="172">
        <v>6</v>
      </c>
      <c r="AO60" s="172">
        <v>39</v>
      </c>
      <c r="AP60" s="172" t="s">
        <v>2544</v>
      </c>
      <c r="AQ60" s="172">
        <v>3</v>
      </c>
      <c r="AR60" s="172"/>
      <c r="AS60" s="90"/>
    </row>
    <row r="61" spans="1:45" x14ac:dyDescent="0.2">
      <c r="A61" s="172" t="s">
        <v>3182</v>
      </c>
      <c r="B61" s="494" t="s">
        <v>3587</v>
      </c>
      <c r="C61" s="617" t="s">
        <v>97</v>
      </c>
      <c r="D61" s="172">
        <v>1</v>
      </c>
      <c r="E61" s="326">
        <f>G61/H61</f>
        <v>1</v>
      </c>
      <c r="F61" s="172"/>
      <c r="G61" s="325">
        <v>17</v>
      </c>
      <c r="H61" s="172">
        <v>17</v>
      </c>
      <c r="I61" s="172"/>
      <c r="J61" s="172"/>
      <c r="K61" s="172"/>
      <c r="L61" s="90"/>
      <c r="N61" s="494" t="s">
        <v>3069</v>
      </c>
      <c r="O61" s="620" t="s">
        <v>3074</v>
      </c>
      <c r="P61" s="637" t="s">
        <v>97</v>
      </c>
      <c r="Q61" s="497" t="s">
        <v>3578</v>
      </c>
      <c r="R61" s="494" t="s">
        <v>3550</v>
      </c>
      <c r="S61" s="638">
        <v>21857</v>
      </c>
      <c r="T61" s="638"/>
      <c r="U61" s="638"/>
      <c r="V61" s="503"/>
      <c r="W61" s="325" t="s">
        <v>97</v>
      </c>
      <c r="X61" s="172" t="s">
        <v>3086</v>
      </c>
      <c r="Y61" s="172" t="s">
        <v>3068</v>
      </c>
      <c r="Z61" s="172">
        <v>53.5</v>
      </c>
      <c r="AA61" s="172">
        <v>3</v>
      </c>
      <c r="AB61" s="172">
        <v>27</v>
      </c>
      <c r="AC61" s="323">
        <v>351</v>
      </c>
      <c r="AD61" s="172">
        <v>13</v>
      </c>
      <c r="AE61" s="172"/>
      <c r="AF61" s="172">
        <v>1</v>
      </c>
      <c r="AG61" s="172"/>
      <c r="AH61" s="90"/>
      <c r="AI61" s="172"/>
      <c r="AJ61" s="616" t="s">
        <v>3086</v>
      </c>
      <c r="AK61" s="616" t="s">
        <v>3445</v>
      </c>
      <c r="AL61" s="172">
        <v>11</v>
      </c>
      <c r="AM61" s="172">
        <v>3</v>
      </c>
      <c r="AN61" s="172">
        <v>6</v>
      </c>
      <c r="AO61" s="172">
        <v>25</v>
      </c>
      <c r="AP61" s="172" t="s">
        <v>3951</v>
      </c>
      <c r="AQ61" s="172">
        <v>7</v>
      </c>
      <c r="AR61" s="172"/>
      <c r="AS61" s="90"/>
    </row>
    <row r="62" spans="1:45" x14ac:dyDescent="0.2">
      <c r="A62" s="172" t="s">
        <v>3182</v>
      </c>
      <c r="B62" s="494" t="s">
        <v>3586</v>
      </c>
      <c r="C62" s="617" t="s">
        <v>97</v>
      </c>
      <c r="D62" s="172">
        <v>1</v>
      </c>
      <c r="E62" s="326"/>
      <c r="F62" s="172">
        <v>1</v>
      </c>
      <c r="G62" s="325">
        <v>0</v>
      </c>
      <c r="H62" s="172">
        <v>0</v>
      </c>
      <c r="I62" s="172"/>
      <c r="J62" s="172"/>
      <c r="K62" s="172"/>
      <c r="L62" s="90"/>
      <c r="N62" s="494" t="s">
        <v>3069</v>
      </c>
      <c r="O62" s="620" t="s">
        <v>3074</v>
      </c>
      <c r="P62" s="637" t="s">
        <v>97</v>
      </c>
      <c r="Q62" s="497" t="s">
        <v>3011</v>
      </c>
      <c r="R62" s="494" t="s">
        <v>3579</v>
      </c>
      <c r="S62" s="638">
        <v>21987</v>
      </c>
      <c r="T62" s="638"/>
      <c r="U62" s="638"/>
      <c r="V62" s="503"/>
      <c r="W62" s="325" t="s">
        <v>97</v>
      </c>
      <c r="X62" s="178" t="s">
        <v>3072</v>
      </c>
      <c r="Y62" s="178" t="s">
        <v>3067</v>
      </c>
      <c r="Z62" s="172">
        <v>105</v>
      </c>
      <c r="AA62" s="172">
        <v>9</v>
      </c>
      <c r="AB62" s="172">
        <v>32</v>
      </c>
      <c r="AC62" s="172">
        <v>481</v>
      </c>
      <c r="AD62" s="172">
        <v>15.03</v>
      </c>
      <c r="AE62" s="172"/>
      <c r="AF62" s="172">
        <v>2</v>
      </c>
      <c r="AG62" s="172"/>
      <c r="AH62" s="90"/>
      <c r="AI62" s="172"/>
      <c r="AJ62" s="616" t="s">
        <v>4601</v>
      </c>
      <c r="AK62" s="616" t="s">
        <v>3445</v>
      </c>
      <c r="AL62" s="172">
        <v>6</v>
      </c>
      <c r="AM62" s="172">
        <v>1</v>
      </c>
      <c r="AN62" s="172">
        <v>5</v>
      </c>
      <c r="AO62" s="172">
        <v>43</v>
      </c>
      <c r="AP62" s="172" t="s">
        <v>2630</v>
      </c>
      <c r="AQ62" s="172">
        <v>11</v>
      </c>
      <c r="AR62" s="172"/>
      <c r="AS62" s="90"/>
    </row>
    <row r="63" spans="1:45" x14ac:dyDescent="0.2">
      <c r="A63" s="172" t="s">
        <v>3182</v>
      </c>
      <c r="B63" s="494" t="s">
        <v>3589</v>
      </c>
      <c r="C63" s="617" t="s">
        <v>97</v>
      </c>
      <c r="D63" s="172">
        <v>1</v>
      </c>
      <c r="E63" s="326"/>
      <c r="F63" s="172">
        <v>1</v>
      </c>
      <c r="G63" s="325">
        <v>32</v>
      </c>
      <c r="H63" s="172">
        <v>0</v>
      </c>
      <c r="I63" s="172"/>
      <c r="J63" s="172"/>
      <c r="K63" s="172"/>
      <c r="L63" s="90"/>
      <c r="N63" s="494" t="s">
        <v>3069</v>
      </c>
      <c r="O63" s="620" t="s">
        <v>3074</v>
      </c>
      <c r="P63" s="637" t="s">
        <v>97</v>
      </c>
      <c r="Q63" s="497">
        <v>109</v>
      </c>
      <c r="R63" s="494" t="s">
        <v>3579</v>
      </c>
      <c r="S63" s="638">
        <v>21987</v>
      </c>
      <c r="T63" s="638"/>
      <c r="U63" s="638"/>
      <c r="V63" s="503"/>
      <c r="W63" s="325" t="s">
        <v>97</v>
      </c>
      <c r="X63" s="178" t="s">
        <v>3074</v>
      </c>
      <c r="Y63" s="178" t="s">
        <v>3067</v>
      </c>
      <c r="Z63" s="172">
        <v>98</v>
      </c>
      <c r="AA63" s="172">
        <v>3</v>
      </c>
      <c r="AB63" s="172">
        <v>36</v>
      </c>
      <c r="AC63" s="172">
        <v>507</v>
      </c>
      <c r="AD63" s="172">
        <v>14.08</v>
      </c>
      <c r="AE63" s="172">
        <v>1</v>
      </c>
      <c r="AF63" s="172">
        <v>1</v>
      </c>
      <c r="AG63" s="172"/>
      <c r="AH63" s="90"/>
      <c r="AI63" s="172"/>
      <c r="AJ63" s="616" t="s">
        <v>1827</v>
      </c>
      <c r="AK63" s="616" t="s">
        <v>3445</v>
      </c>
      <c r="AL63" s="172">
        <v>5</v>
      </c>
      <c r="AM63" s="172"/>
      <c r="AN63" s="172">
        <v>5</v>
      </c>
      <c r="AO63" s="172">
        <v>22</v>
      </c>
      <c r="AP63" s="172" t="s">
        <v>3951</v>
      </c>
      <c r="AQ63" s="172">
        <v>7</v>
      </c>
      <c r="AR63" s="172" t="s">
        <v>4602</v>
      </c>
      <c r="AS63" s="90"/>
    </row>
    <row r="64" spans="1:45" x14ac:dyDescent="0.2">
      <c r="A64" s="172" t="s">
        <v>3182</v>
      </c>
      <c r="B64" s="494" t="s">
        <v>3082</v>
      </c>
      <c r="C64" s="617" t="s">
        <v>97</v>
      </c>
      <c r="D64" s="172">
        <v>1</v>
      </c>
      <c r="E64" s="326"/>
      <c r="F64" s="172"/>
      <c r="G64" s="325">
        <v>0</v>
      </c>
      <c r="H64" s="172">
        <v>0</v>
      </c>
      <c r="I64" s="172"/>
      <c r="J64" s="172"/>
      <c r="K64" s="172"/>
      <c r="L64" s="90"/>
      <c r="N64" s="494" t="s">
        <v>3069</v>
      </c>
      <c r="O64" s="494" t="s">
        <v>3079</v>
      </c>
      <c r="P64" s="637" t="s">
        <v>97</v>
      </c>
      <c r="Q64" s="497" t="s">
        <v>3577</v>
      </c>
      <c r="R64" s="494" t="s">
        <v>3567</v>
      </c>
      <c r="S64" s="639">
        <v>21885</v>
      </c>
      <c r="T64" s="639"/>
      <c r="U64" s="639"/>
      <c r="V64" s="504"/>
      <c r="W64" s="325" t="s">
        <v>97</v>
      </c>
      <c r="X64" s="178" t="s">
        <v>3528</v>
      </c>
      <c r="Y64" s="178" t="s">
        <v>3067</v>
      </c>
      <c r="Z64" s="172">
        <v>69</v>
      </c>
      <c r="AA64" s="172">
        <v>8</v>
      </c>
      <c r="AB64" s="172">
        <v>25</v>
      </c>
      <c r="AC64" s="172">
        <v>281</v>
      </c>
      <c r="AD64" s="172">
        <v>11.24</v>
      </c>
      <c r="AE64" s="172">
        <v>1</v>
      </c>
      <c r="AF64" s="172">
        <v>1</v>
      </c>
      <c r="AG64" s="172"/>
      <c r="AH64" s="90"/>
      <c r="AI64" s="172"/>
      <c r="AJ64" s="616" t="s">
        <v>3457</v>
      </c>
      <c r="AK64" s="616" t="s">
        <v>3445</v>
      </c>
      <c r="AL64" s="172">
        <v>11</v>
      </c>
      <c r="AM64" s="172">
        <v>4</v>
      </c>
      <c r="AN64" s="172">
        <v>5</v>
      </c>
      <c r="AO64" s="172">
        <v>12</v>
      </c>
      <c r="AP64" s="172" t="s">
        <v>171</v>
      </c>
      <c r="AQ64" s="172">
        <v>9</v>
      </c>
      <c r="AR64" s="172"/>
      <c r="AS64" s="90"/>
    </row>
    <row r="65" spans="1:45" x14ac:dyDescent="0.2">
      <c r="A65" s="172" t="s">
        <v>3182</v>
      </c>
      <c r="B65" s="494" t="s">
        <v>3588</v>
      </c>
      <c r="C65" s="617" t="s">
        <v>97</v>
      </c>
      <c r="D65" s="172">
        <v>2</v>
      </c>
      <c r="E65" s="326">
        <f>G65/H65</f>
        <v>2</v>
      </c>
      <c r="F65" s="172"/>
      <c r="G65" s="325">
        <v>2</v>
      </c>
      <c r="H65" s="172">
        <v>1</v>
      </c>
      <c r="I65" s="172"/>
      <c r="J65" s="172"/>
      <c r="K65" s="172"/>
      <c r="L65" s="90"/>
      <c r="N65" s="494" t="s">
        <v>3069</v>
      </c>
      <c r="O65" s="494" t="s">
        <v>3528</v>
      </c>
      <c r="P65" s="637" t="s">
        <v>97</v>
      </c>
      <c r="Q65" s="497">
        <v>92</v>
      </c>
      <c r="R65" s="494" t="s">
        <v>3574</v>
      </c>
      <c r="S65" s="638">
        <v>21973</v>
      </c>
      <c r="T65" s="638"/>
      <c r="U65" s="638"/>
      <c r="V65" s="503"/>
      <c r="W65" s="325" t="s">
        <v>97</v>
      </c>
      <c r="X65" s="178" t="s">
        <v>3079</v>
      </c>
      <c r="Y65" s="178" t="s">
        <v>3067</v>
      </c>
      <c r="Z65" s="172">
        <v>33</v>
      </c>
      <c r="AA65" s="172">
        <v>2</v>
      </c>
      <c r="AB65" s="172">
        <v>8</v>
      </c>
      <c r="AC65" s="172">
        <v>195</v>
      </c>
      <c r="AD65" s="172">
        <v>18.829999999999998</v>
      </c>
      <c r="AE65" s="172"/>
      <c r="AF65" s="172">
        <v>1</v>
      </c>
      <c r="AG65" s="172"/>
      <c r="AH65" s="90"/>
      <c r="AI65" s="172"/>
      <c r="AJ65" s="616" t="s">
        <v>3528</v>
      </c>
      <c r="AK65" s="616" t="s">
        <v>3445</v>
      </c>
      <c r="AL65" s="172">
        <v>9</v>
      </c>
      <c r="AM65" s="172">
        <v>3</v>
      </c>
      <c r="AN65" s="172">
        <v>6</v>
      </c>
      <c r="AO65" s="172">
        <v>45</v>
      </c>
      <c r="AP65" s="172" t="s">
        <v>2544</v>
      </c>
      <c r="AQ65" s="172">
        <v>12</v>
      </c>
      <c r="AR65" s="172"/>
      <c r="AS65" s="90"/>
    </row>
    <row r="66" spans="1:45" x14ac:dyDescent="0.2">
      <c r="A66" s="172" t="s">
        <v>3182</v>
      </c>
      <c r="B66" s="494" t="s">
        <v>3590</v>
      </c>
      <c r="C66" s="617" t="s">
        <v>97</v>
      </c>
      <c r="D66" s="172">
        <v>3</v>
      </c>
      <c r="E66" s="326">
        <v>3</v>
      </c>
      <c r="F66" s="172"/>
      <c r="G66" s="325">
        <v>8</v>
      </c>
      <c r="H66" s="396">
        <f>G66/E66</f>
        <v>2.6666666666666665</v>
      </c>
      <c r="I66" s="172"/>
      <c r="J66" s="172"/>
      <c r="K66" s="172"/>
      <c r="L66" s="90"/>
      <c r="N66" s="494" t="s">
        <v>3068</v>
      </c>
      <c r="O66" s="620" t="s">
        <v>3071</v>
      </c>
      <c r="P66" s="637" t="s">
        <v>97</v>
      </c>
      <c r="Q66" s="494">
        <v>80</v>
      </c>
      <c r="R66" s="494" t="s">
        <v>3559</v>
      </c>
      <c r="S66" s="638">
        <v>22190</v>
      </c>
      <c r="T66" s="638"/>
      <c r="U66" s="638"/>
      <c r="V66" s="90"/>
      <c r="W66" s="325" t="s">
        <v>97</v>
      </c>
      <c r="X66" s="172" t="s">
        <v>3081</v>
      </c>
      <c r="Y66" s="178" t="s">
        <v>3067</v>
      </c>
      <c r="Z66" s="172">
        <v>147</v>
      </c>
      <c r="AA66" s="172">
        <v>16</v>
      </c>
      <c r="AB66" s="172">
        <v>50</v>
      </c>
      <c r="AC66" s="172">
        <v>624</v>
      </c>
      <c r="AD66" s="172">
        <v>12.48</v>
      </c>
      <c r="AE66" s="172"/>
      <c r="AF66" s="172">
        <v>2</v>
      </c>
      <c r="AG66" s="172"/>
      <c r="AH66" s="90"/>
      <c r="AI66" s="172"/>
      <c r="AJ66" s="616" t="s">
        <v>3074</v>
      </c>
      <c r="AK66" s="616" t="s">
        <v>3445</v>
      </c>
      <c r="AL66" s="172">
        <v>11.3</v>
      </c>
      <c r="AM66" s="172">
        <v>3</v>
      </c>
      <c r="AN66" s="172">
        <v>6</v>
      </c>
      <c r="AO66" s="172">
        <v>20</v>
      </c>
      <c r="AP66" s="172" t="s">
        <v>3465</v>
      </c>
      <c r="AQ66" s="172">
        <v>6</v>
      </c>
      <c r="AR66" s="172" t="s">
        <v>4602</v>
      </c>
      <c r="AS66" s="90"/>
    </row>
    <row r="67" spans="1:45" x14ac:dyDescent="0.2">
      <c r="A67" s="172" t="s">
        <v>3182</v>
      </c>
      <c r="B67" s="494" t="s">
        <v>3187</v>
      </c>
      <c r="C67" s="617" t="s">
        <v>97</v>
      </c>
      <c r="D67" s="172">
        <v>3</v>
      </c>
      <c r="E67" s="326">
        <f t="shared" ref="E67:E87" si="4">G67/H67</f>
        <v>3.0303030303030303</v>
      </c>
      <c r="F67" s="172"/>
      <c r="G67" s="325">
        <v>20</v>
      </c>
      <c r="H67" s="172">
        <v>6.6</v>
      </c>
      <c r="I67" s="172"/>
      <c r="J67" s="172"/>
      <c r="K67" s="172"/>
      <c r="L67" s="90"/>
      <c r="N67" s="494" t="s">
        <v>3068</v>
      </c>
      <c r="O67" s="620" t="s">
        <v>3071</v>
      </c>
      <c r="P67" s="637" t="s">
        <v>97</v>
      </c>
      <c r="Q67" s="494">
        <v>51</v>
      </c>
      <c r="R67" s="494" t="s">
        <v>3560</v>
      </c>
      <c r="S67" s="638">
        <v>22208</v>
      </c>
      <c r="T67" s="638"/>
      <c r="U67" s="638"/>
      <c r="V67" s="503"/>
      <c r="W67" s="325" t="s">
        <v>97</v>
      </c>
      <c r="X67" s="172" t="s">
        <v>3541</v>
      </c>
      <c r="Y67" s="172" t="s">
        <v>3067</v>
      </c>
      <c r="Z67" s="172">
        <v>3</v>
      </c>
      <c r="AA67" s="172"/>
      <c r="AB67" s="172"/>
      <c r="AC67" s="172">
        <v>25</v>
      </c>
      <c r="AD67" s="172"/>
      <c r="AE67" s="172"/>
      <c r="AF67" s="172"/>
      <c r="AG67" s="172"/>
      <c r="AH67" s="90"/>
      <c r="AI67" s="172"/>
      <c r="AJ67" s="172" t="s">
        <v>3086</v>
      </c>
      <c r="AK67" s="172" t="s">
        <v>3446</v>
      </c>
      <c r="AL67" s="172">
        <v>8</v>
      </c>
      <c r="AM67" s="172">
        <v>2</v>
      </c>
      <c r="AN67" s="172">
        <v>6</v>
      </c>
      <c r="AO67" s="172">
        <v>16</v>
      </c>
      <c r="AP67" s="172" t="s">
        <v>3499</v>
      </c>
      <c r="AQ67" s="172">
        <v>6</v>
      </c>
      <c r="AR67" s="172"/>
      <c r="AS67" s="90"/>
    </row>
    <row r="68" spans="1:45" x14ac:dyDescent="0.2">
      <c r="A68" s="172" t="s">
        <v>3069</v>
      </c>
      <c r="B68" s="494" t="s">
        <v>3071</v>
      </c>
      <c r="C68" s="617" t="s">
        <v>97</v>
      </c>
      <c r="D68" s="172">
        <v>13</v>
      </c>
      <c r="E68" s="326">
        <f t="shared" si="4"/>
        <v>18.010575016523461</v>
      </c>
      <c r="F68" s="172"/>
      <c r="G68" s="325">
        <v>545</v>
      </c>
      <c r="H68" s="322">
        <v>30.26</v>
      </c>
      <c r="I68" s="172"/>
      <c r="J68" s="172"/>
      <c r="K68" s="172"/>
      <c r="L68" s="90"/>
      <c r="N68" s="494" t="s">
        <v>3068</v>
      </c>
      <c r="O68" s="620" t="s">
        <v>3071</v>
      </c>
      <c r="P68" s="637" t="s">
        <v>97</v>
      </c>
      <c r="Q68" s="494">
        <v>53</v>
      </c>
      <c r="R68" s="494" t="s">
        <v>3561</v>
      </c>
      <c r="S68" s="638">
        <v>22260</v>
      </c>
      <c r="T68" s="638"/>
      <c r="U68" s="638"/>
      <c r="V68" s="503"/>
      <c r="W68" s="325" t="s">
        <v>97</v>
      </c>
      <c r="X68" s="178" t="s">
        <v>3072</v>
      </c>
      <c r="Y68" s="178" t="s">
        <v>3066</v>
      </c>
      <c r="Z68" s="325">
        <v>42.3</v>
      </c>
      <c r="AA68" s="325">
        <v>6</v>
      </c>
      <c r="AB68" s="325">
        <v>12</v>
      </c>
      <c r="AC68" s="325">
        <v>163</v>
      </c>
      <c r="AD68" s="632">
        <v>13.58</v>
      </c>
      <c r="AE68" s="633"/>
      <c r="AF68" s="633"/>
      <c r="AG68" s="633"/>
      <c r="AH68" s="90"/>
      <c r="AI68" s="172"/>
      <c r="AJ68" s="172" t="s">
        <v>3823</v>
      </c>
      <c r="AK68" s="172" t="s">
        <v>3446</v>
      </c>
      <c r="AL68" s="172">
        <v>14.6</v>
      </c>
      <c r="AM68" s="172">
        <v>1</v>
      </c>
      <c r="AN68" s="172">
        <v>6</v>
      </c>
      <c r="AO68" s="172">
        <v>65</v>
      </c>
      <c r="AP68" s="172" t="s">
        <v>3484</v>
      </c>
      <c r="AQ68" s="172">
        <v>10</v>
      </c>
      <c r="AR68" s="172"/>
      <c r="AS68" s="90"/>
    </row>
    <row r="69" spans="1:45" x14ac:dyDescent="0.2">
      <c r="A69" s="172" t="s">
        <v>3069</v>
      </c>
      <c r="B69" s="494" t="s">
        <v>3072</v>
      </c>
      <c r="C69" s="617" t="s">
        <v>97</v>
      </c>
      <c r="D69" s="172">
        <v>12</v>
      </c>
      <c r="E69" s="326">
        <f t="shared" si="4"/>
        <v>12.03125</v>
      </c>
      <c r="F69" s="172"/>
      <c r="G69" s="325">
        <v>385</v>
      </c>
      <c r="H69" s="322">
        <v>32</v>
      </c>
      <c r="I69" s="172"/>
      <c r="J69" s="172"/>
      <c r="K69" s="172"/>
      <c r="L69" s="90"/>
      <c r="N69" s="494" t="s">
        <v>3068</v>
      </c>
      <c r="O69" s="620" t="s">
        <v>3071</v>
      </c>
      <c r="P69" s="637" t="s">
        <v>97</v>
      </c>
      <c r="Q69" s="497" t="s">
        <v>3558</v>
      </c>
      <c r="R69" s="494" t="s">
        <v>3544</v>
      </c>
      <c r="S69" s="638">
        <v>22288</v>
      </c>
      <c r="T69" s="638"/>
      <c r="U69" s="638"/>
      <c r="V69" s="503"/>
      <c r="W69" s="325" t="s">
        <v>97</v>
      </c>
      <c r="X69" s="178" t="s">
        <v>3073</v>
      </c>
      <c r="Y69" s="178" t="s">
        <v>3066</v>
      </c>
      <c r="Z69" s="172">
        <v>10</v>
      </c>
      <c r="AA69" s="172"/>
      <c r="AB69" s="172">
        <v>2</v>
      </c>
      <c r="AC69" s="172">
        <v>49</v>
      </c>
      <c r="AD69" s="172">
        <v>24.5</v>
      </c>
      <c r="AE69" s="172"/>
      <c r="AF69" s="172"/>
      <c r="AG69" s="172"/>
      <c r="AH69" s="90"/>
      <c r="AI69" s="172"/>
      <c r="AJ69" s="172" t="s">
        <v>3086</v>
      </c>
      <c r="AK69" s="172" t="s">
        <v>3446</v>
      </c>
      <c r="AL69" s="172">
        <v>15</v>
      </c>
      <c r="AM69" s="172">
        <v>4</v>
      </c>
      <c r="AN69" s="172">
        <v>5</v>
      </c>
      <c r="AO69" s="172">
        <v>29</v>
      </c>
      <c r="AP69" s="172" t="s">
        <v>3465</v>
      </c>
      <c r="AQ69" s="172">
        <v>1</v>
      </c>
      <c r="AR69" s="172"/>
      <c r="AS69" s="90"/>
    </row>
    <row r="70" spans="1:45" x14ac:dyDescent="0.2">
      <c r="A70" s="172" t="s">
        <v>3069</v>
      </c>
      <c r="B70" s="494" t="s">
        <v>3077</v>
      </c>
      <c r="C70" s="617" t="s">
        <v>97</v>
      </c>
      <c r="D70" s="172">
        <v>13</v>
      </c>
      <c r="E70" s="326">
        <f t="shared" si="4"/>
        <v>13.552304719845433</v>
      </c>
      <c r="F70" s="172"/>
      <c r="G70" s="325">
        <v>491</v>
      </c>
      <c r="H70" s="322">
        <v>36.229999999999997</v>
      </c>
      <c r="I70" s="172"/>
      <c r="J70" s="172"/>
      <c r="K70" s="172"/>
      <c r="L70" s="90"/>
      <c r="N70" s="494" t="s">
        <v>3068</v>
      </c>
      <c r="O70" s="620" t="s">
        <v>3071</v>
      </c>
      <c r="P70" s="637" t="s">
        <v>97</v>
      </c>
      <c r="Q70" s="497">
        <v>50</v>
      </c>
      <c r="R70" s="494" t="s">
        <v>3562</v>
      </c>
      <c r="S70" s="638">
        <v>22351</v>
      </c>
      <c r="T70" s="638"/>
      <c r="U70" s="638"/>
      <c r="V70" s="503"/>
      <c r="W70" s="325" t="s">
        <v>97</v>
      </c>
      <c r="X70" s="178" t="s">
        <v>3074</v>
      </c>
      <c r="Y70" s="178" t="s">
        <v>3066</v>
      </c>
      <c r="Z70" s="172">
        <v>67.599999999999994</v>
      </c>
      <c r="AA70" s="172">
        <v>3</v>
      </c>
      <c r="AB70" s="172">
        <v>34</v>
      </c>
      <c r="AC70" s="172">
        <v>320</v>
      </c>
      <c r="AD70" s="172">
        <v>9.41</v>
      </c>
      <c r="AE70" s="172"/>
      <c r="AF70" s="172">
        <v>1</v>
      </c>
      <c r="AG70" s="172"/>
      <c r="AH70" s="90"/>
      <c r="AI70" s="172"/>
      <c r="AJ70" s="172" t="s">
        <v>3528</v>
      </c>
      <c r="AK70" s="172" t="s">
        <v>3447</v>
      </c>
      <c r="AL70" s="494">
        <v>9.1</v>
      </c>
      <c r="AM70" s="494">
        <v>1</v>
      </c>
      <c r="AN70" s="172">
        <v>5</v>
      </c>
      <c r="AO70" s="172">
        <v>25</v>
      </c>
      <c r="AP70" s="492" t="s">
        <v>3499</v>
      </c>
      <c r="AQ70" s="172">
        <v>5</v>
      </c>
      <c r="AR70" s="172"/>
      <c r="AS70" s="90"/>
    </row>
    <row r="71" spans="1:45" x14ac:dyDescent="0.2">
      <c r="A71" s="172" t="s">
        <v>3069</v>
      </c>
      <c r="B71" s="494" t="s">
        <v>3543</v>
      </c>
      <c r="C71" s="617" t="s">
        <v>97</v>
      </c>
      <c r="D71" s="172">
        <v>7</v>
      </c>
      <c r="E71" s="326">
        <f t="shared" si="4"/>
        <v>8.0015313935681469</v>
      </c>
      <c r="F71" s="172"/>
      <c r="G71" s="325">
        <v>209</v>
      </c>
      <c r="H71" s="322">
        <v>26.12</v>
      </c>
      <c r="I71" s="172"/>
      <c r="J71" s="172"/>
      <c r="K71" s="172"/>
      <c r="L71" s="90"/>
      <c r="N71" s="494" t="s">
        <v>3068</v>
      </c>
      <c r="O71" s="620" t="s">
        <v>3071</v>
      </c>
      <c r="P71" s="637" t="s">
        <v>97</v>
      </c>
      <c r="Q71" s="497">
        <v>79</v>
      </c>
      <c r="R71" s="494" t="s">
        <v>3563</v>
      </c>
      <c r="S71" s="638">
        <v>22358</v>
      </c>
      <c r="T71" s="638"/>
      <c r="U71" s="638"/>
      <c r="V71" s="503"/>
      <c r="W71" s="325" t="s">
        <v>97</v>
      </c>
      <c r="X71" s="178" t="s">
        <v>3076</v>
      </c>
      <c r="Y71" s="178" t="s">
        <v>3066</v>
      </c>
      <c r="Z71" s="172">
        <v>63</v>
      </c>
      <c r="AA71" s="172">
        <v>11</v>
      </c>
      <c r="AB71" s="172">
        <v>15</v>
      </c>
      <c r="AC71" s="172">
        <v>200</v>
      </c>
      <c r="AD71" s="172">
        <v>13.33</v>
      </c>
      <c r="AE71" s="172"/>
      <c r="AF71" s="172"/>
      <c r="AG71" s="172"/>
      <c r="AH71" s="90"/>
      <c r="AI71" s="172"/>
      <c r="AJ71" s="172" t="s">
        <v>3457</v>
      </c>
      <c r="AK71" s="172" t="s">
        <v>3447</v>
      </c>
      <c r="AL71" s="494">
        <v>9</v>
      </c>
      <c r="AM71" s="494">
        <v>2</v>
      </c>
      <c r="AN71" s="494">
        <v>5</v>
      </c>
      <c r="AO71" s="494">
        <v>21</v>
      </c>
      <c r="AP71" s="493" t="s">
        <v>3484</v>
      </c>
      <c r="AQ71" s="493">
        <v>9</v>
      </c>
      <c r="AR71" s="493"/>
      <c r="AS71" s="90"/>
    </row>
    <row r="72" spans="1:45" x14ac:dyDescent="0.2">
      <c r="A72" s="172" t="s">
        <v>3069</v>
      </c>
      <c r="B72" s="494" t="s">
        <v>3074</v>
      </c>
      <c r="C72" s="617" t="s">
        <v>97</v>
      </c>
      <c r="D72" s="172">
        <v>11</v>
      </c>
      <c r="E72" s="326">
        <f t="shared" si="4"/>
        <v>9.0101010101010104</v>
      </c>
      <c r="F72" s="172"/>
      <c r="G72" s="325">
        <v>446</v>
      </c>
      <c r="H72" s="322">
        <v>49.5</v>
      </c>
      <c r="I72" s="172"/>
      <c r="J72" s="172"/>
      <c r="K72" s="172"/>
      <c r="L72" s="90"/>
      <c r="N72" s="494" t="s">
        <v>3068</v>
      </c>
      <c r="O72" s="494" t="s">
        <v>3072</v>
      </c>
      <c r="P72" s="637" t="s">
        <v>97</v>
      </c>
      <c r="Q72" s="497">
        <v>58</v>
      </c>
      <c r="R72" s="494" t="s">
        <v>3564</v>
      </c>
      <c r="S72" s="638">
        <v>22316</v>
      </c>
      <c r="T72" s="638"/>
      <c r="U72" s="638"/>
      <c r="V72" s="503"/>
      <c r="W72" s="325" t="s">
        <v>97</v>
      </c>
      <c r="X72" s="178" t="s">
        <v>3528</v>
      </c>
      <c r="Y72" s="178" t="s">
        <v>3066</v>
      </c>
      <c r="Z72" s="172">
        <v>33</v>
      </c>
      <c r="AA72" s="172">
        <v>4</v>
      </c>
      <c r="AB72" s="172">
        <v>8</v>
      </c>
      <c r="AC72" s="172">
        <v>117</v>
      </c>
      <c r="AD72" s="172">
        <v>14.62</v>
      </c>
      <c r="AE72" s="172"/>
      <c r="AF72" s="172"/>
      <c r="AG72" s="172"/>
      <c r="AH72" s="90"/>
      <c r="AI72" s="172"/>
      <c r="AJ72" s="172" t="s">
        <v>1831</v>
      </c>
      <c r="AK72" s="172" t="s">
        <v>2715</v>
      </c>
      <c r="AL72" s="497" t="s">
        <v>3726</v>
      </c>
      <c r="AM72" s="497" t="s">
        <v>3706</v>
      </c>
      <c r="AN72" s="497" t="s">
        <v>3734</v>
      </c>
      <c r="AO72" s="497" t="s">
        <v>3834</v>
      </c>
      <c r="AP72" s="495" t="s">
        <v>2676</v>
      </c>
      <c r="AQ72" s="498" t="s">
        <v>3722</v>
      </c>
      <c r="AR72" s="495"/>
      <c r="AS72" s="90"/>
    </row>
    <row r="73" spans="1:45" x14ac:dyDescent="0.2">
      <c r="A73" s="172" t="s">
        <v>3069</v>
      </c>
      <c r="B73" s="494" t="s">
        <v>3079</v>
      </c>
      <c r="C73" s="617" t="s">
        <v>97</v>
      </c>
      <c r="D73" s="172">
        <v>12</v>
      </c>
      <c r="E73" s="326">
        <f t="shared" si="4"/>
        <v>8.0160857908847198</v>
      </c>
      <c r="F73" s="172"/>
      <c r="G73" s="325">
        <v>299</v>
      </c>
      <c r="H73" s="322">
        <v>37.299999999999997</v>
      </c>
      <c r="I73" s="172"/>
      <c r="J73" s="172"/>
      <c r="K73" s="172"/>
      <c r="L73" s="90"/>
      <c r="N73" s="494" t="s">
        <v>3068</v>
      </c>
      <c r="O73" s="620" t="s">
        <v>3075</v>
      </c>
      <c r="P73" s="637" t="s">
        <v>97</v>
      </c>
      <c r="Q73" s="497">
        <v>95</v>
      </c>
      <c r="R73" s="494" t="s">
        <v>3564</v>
      </c>
      <c r="S73" s="638">
        <v>22316</v>
      </c>
      <c r="T73" s="638"/>
      <c r="U73" s="638"/>
      <c r="V73" s="503"/>
      <c r="W73" s="325" t="s">
        <v>97</v>
      </c>
      <c r="X73" s="178" t="s">
        <v>3079</v>
      </c>
      <c r="Y73" s="178" t="s">
        <v>3066</v>
      </c>
      <c r="Z73" s="172">
        <v>28.2</v>
      </c>
      <c r="AA73" s="172"/>
      <c r="AB73" s="172">
        <v>12</v>
      </c>
      <c r="AC73" s="172">
        <v>119</v>
      </c>
      <c r="AD73" s="172">
        <v>9.91</v>
      </c>
      <c r="AE73" s="172"/>
      <c r="AF73" s="172"/>
      <c r="AG73" s="172"/>
      <c r="AH73" s="90"/>
      <c r="AI73" s="172"/>
      <c r="AJ73" s="172" t="s">
        <v>1831</v>
      </c>
      <c r="AK73" s="172" t="s">
        <v>2715</v>
      </c>
      <c r="AL73" s="497" t="s">
        <v>3718</v>
      </c>
      <c r="AM73" s="497"/>
      <c r="AN73" s="497" t="s">
        <v>3713</v>
      </c>
      <c r="AO73" s="497">
        <v>45</v>
      </c>
      <c r="AP73" s="495" t="s">
        <v>4608</v>
      </c>
      <c r="AQ73" s="498" t="s">
        <v>3716</v>
      </c>
      <c r="AR73" s="495"/>
      <c r="AS73" s="90"/>
    </row>
    <row r="74" spans="1:45" x14ac:dyDescent="0.2">
      <c r="A74" s="172" t="s">
        <v>3069</v>
      </c>
      <c r="B74" s="494" t="s">
        <v>3528</v>
      </c>
      <c r="C74" s="617" t="s">
        <v>97</v>
      </c>
      <c r="D74" s="172">
        <v>8</v>
      </c>
      <c r="E74" s="326">
        <f t="shared" si="4"/>
        <v>9.0010405827263273</v>
      </c>
      <c r="F74" s="172"/>
      <c r="G74" s="325">
        <v>173</v>
      </c>
      <c r="H74" s="322">
        <v>19.22</v>
      </c>
      <c r="I74" s="172"/>
      <c r="J74" s="172"/>
      <c r="K74" s="172"/>
      <c r="L74" s="90"/>
      <c r="N74" s="494" t="s">
        <v>3068</v>
      </c>
      <c r="O74" s="620" t="s">
        <v>3075</v>
      </c>
      <c r="P74" s="637" t="s">
        <v>97</v>
      </c>
      <c r="Q74" s="497">
        <v>118</v>
      </c>
      <c r="R74" s="494" t="s">
        <v>3562</v>
      </c>
      <c r="S74" s="638">
        <v>22337</v>
      </c>
      <c r="T74" s="638"/>
      <c r="U74" s="638"/>
      <c r="V74" s="504"/>
      <c r="W74" s="325" t="s">
        <v>97</v>
      </c>
      <c r="X74" s="172" t="s">
        <v>3077</v>
      </c>
      <c r="Y74" s="178" t="s">
        <v>3066</v>
      </c>
      <c r="Z74" s="172">
        <v>29</v>
      </c>
      <c r="AA74" s="172">
        <v>1</v>
      </c>
      <c r="AB74" s="172">
        <v>12</v>
      </c>
      <c r="AC74" s="172">
        <v>157</v>
      </c>
      <c r="AD74" s="322">
        <f>AC74/AB74</f>
        <v>13.083333333333334</v>
      </c>
      <c r="AE74" s="322"/>
      <c r="AF74" s="322"/>
      <c r="AG74" s="322"/>
      <c r="AH74" s="90"/>
      <c r="AI74" s="172"/>
      <c r="AJ74" s="172" t="s">
        <v>3823</v>
      </c>
      <c r="AK74" s="172" t="s">
        <v>2715</v>
      </c>
      <c r="AL74" s="172">
        <v>11</v>
      </c>
      <c r="AM74" s="604" t="s">
        <v>3710</v>
      </c>
      <c r="AN74" s="604" t="s">
        <v>3713</v>
      </c>
      <c r="AO74" s="496" t="s">
        <v>4609</v>
      </c>
      <c r="AP74" s="495" t="s">
        <v>4611</v>
      </c>
      <c r="AQ74" s="498" t="s">
        <v>3708</v>
      </c>
      <c r="AR74" s="495"/>
      <c r="AS74" s="90"/>
    </row>
    <row r="75" spans="1:45" x14ac:dyDescent="0.2">
      <c r="A75" s="172" t="s">
        <v>3069</v>
      </c>
      <c r="B75" s="494" t="s">
        <v>3075</v>
      </c>
      <c r="C75" s="617" t="s">
        <v>97</v>
      </c>
      <c r="D75" s="172">
        <v>5</v>
      </c>
      <c r="E75" s="326">
        <f t="shared" si="4"/>
        <v>5</v>
      </c>
      <c r="F75" s="172"/>
      <c r="G75" s="325">
        <v>144</v>
      </c>
      <c r="H75" s="172">
        <v>28.8</v>
      </c>
      <c r="I75" s="172"/>
      <c r="J75" s="172"/>
      <c r="K75" s="172"/>
      <c r="L75" s="90"/>
      <c r="N75" s="494" t="s">
        <v>3068</v>
      </c>
      <c r="O75" s="620" t="s">
        <v>3075</v>
      </c>
      <c r="P75" s="637" t="s">
        <v>97</v>
      </c>
      <c r="Q75" s="497">
        <v>87</v>
      </c>
      <c r="R75" s="494" t="s">
        <v>3563</v>
      </c>
      <c r="S75" s="638">
        <v>22358</v>
      </c>
      <c r="T75" s="638"/>
      <c r="U75" s="638"/>
      <c r="V75" s="503"/>
      <c r="W75" s="325" t="s">
        <v>97</v>
      </c>
      <c r="X75" s="172" t="s">
        <v>3081</v>
      </c>
      <c r="Y75" s="178" t="s">
        <v>3066</v>
      </c>
      <c r="Z75" s="172">
        <v>95.3</v>
      </c>
      <c r="AA75" s="172">
        <v>6</v>
      </c>
      <c r="AB75" s="172">
        <v>40</v>
      </c>
      <c r="AC75" s="172">
        <v>392</v>
      </c>
      <c r="AD75" s="172">
        <v>9.8000000000000007</v>
      </c>
      <c r="AE75" s="172"/>
      <c r="AF75" s="172">
        <v>4</v>
      </c>
      <c r="AG75" s="172"/>
      <c r="AH75" s="90"/>
      <c r="AI75" s="172"/>
      <c r="AJ75" s="172" t="s">
        <v>3823</v>
      </c>
      <c r="AK75" s="172" t="s">
        <v>2715</v>
      </c>
      <c r="AL75" s="325">
        <v>7</v>
      </c>
      <c r="AM75" s="325"/>
      <c r="AN75" s="496" t="s">
        <v>3713</v>
      </c>
      <c r="AO75" s="496" t="s">
        <v>3758</v>
      </c>
      <c r="AP75" s="495" t="s">
        <v>4608</v>
      </c>
      <c r="AQ75" s="498" t="s">
        <v>3716</v>
      </c>
      <c r="AR75" s="495" t="s">
        <v>4602</v>
      </c>
      <c r="AS75" s="90"/>
    </row>
    <row r="76" spans="1:45" x14ac:dyDescent="0.2">
      <c r="A76" s="172" t="s">
        <v>3069</v>
      </c>
      <c r="B76" s="494" t="s">
        <v>3076</v>
      </c>
      <c r="C76" s="617" t="s">
        <v>97</v>
      </c>
      <c r="D76" s="172">
        <v>13</v>
      </c>
      <c r="E76" s="326">
        <f t="shared" si="4"/>
        <v>13.002114164904862</v>
      </c>
      <c r="F76" s="172"/>
      <c r="G76" s="325">
        <v>123</v>
      </c>
      <c r="H76" s="172">
        <v>9.4600000000000009</v>
      </c>
      <c r="I76" s="172"/>
      <c r="J76" s="172"/>
      <c r="K76" s="172"/>
      <c r="L76" s="90"/>
      <c r="N76" s="494" t="s">
        <v>3068</v>
      </c>
      <c r="O76" s="494" t="s">
        <v>3077</v>
      </c>
      <c r="P76" s="637" t="s">
        <v>97</v>
      </c>
      <c r="Q76" s="497" t="s">
        <v>3565</v>
      </c>
      <c r="R76" s="494" t="s">
        <v>3535</v>
      </c>
      <c r="S76" s="638">
        <v>22246</v>
      </c>
      <c r="T76" s="638"/>
      <c r="U76" s="638"/>
      <c r="V76" s="504"/>
      <c r="W76" s="618" t="s">
        <v>3818</v>
      </c>
      <c r="X76" s="616" t="s">
        <v>3815</v>
      </c>
      <c r="Y76" s="616" t="s">
        <v>3445</v>
      </c>
      <c r="Z76" s="618">
        <v>57</v>
      </c>
      <c r="AA76" s="618">
        <v>6</v>
      </c>
      <c r="AB76" s="618">
        <v>11</v>
      </c>
      <c r="AC76" s="618">
        <v>218</v>
      </c>
      <c r="AD76" s="621">
        <f>AC76/AB76</f>
        <v>19.818181818181817</v>
      </c>
      <c r="AE76" s="622"/>
      <c r="AF76" s="622"/>
      <c r="AG76" s="622"/>
      <c r="AH76" s="90"/>
      <c r="AI76" s="172"/>
      <c r="AJ76" s="172" t="s">
        <v>3528</v>
      </c>
      <c r="AK76" s="172" t="s">
        <v>2715</v>
      </c>
      <c r="AL76" s="325">
        <v>15</v>
      </c>
      <c r="AM76" s="325">
        <v>1</v>
      </c>
      <c r="AN76" s="496" t="s">
        <v>3713</v>
      </c>
      <c r="AO76" s="496" t="s">
        <v>4610</v>
      </c>
      <c r="AP76" s="495" t="s">
        <v>4167</v>
      </c>
      <c r="AQ76" s="498" t="s">
        <v>3710</v>
      </c>
      <c r="AR76" s="495"/>
      <c r="AS76" s="90"/>
    </row>
    <row r="77" spans="1:45" x14ac:dyDescent="0.2">
      <c r="A77" s="172" t="s">
        <v>3069</v>
      </c>
      <c r="B77" s="494" t="s">
        <v>3088</v>
      </c>
      <c r="C77" s="617" t="s">
        <v>97</v>
      </c>
      <c r="D77" s="172">
        <v>8</v>
      </c>
      <c r="E77" s="326">
        <f t="shared" si="4"/>
        <v>4</v>
      </c>
      <c r="F77" s="172"/>
      <c r="G77" s="325">
        <v>126</v>
      </c>
      <c r="H77" s="172">
        <v>31.5</v>
      </c>
      <c r="I77" s="172"/>
      <c r="J77" s="172"/>
      <c r="K77" s="172"/>
      <c r="L77" s="90"/>
      <c r="N77" s="494" t="s">
        <v>3068</v>
      </c>
      <c r="O77" s="494" t="s">
        <v>3077</v>
      </c>
      <c r="P77" s="637" t="s">
        <v>97</v>
      </c>
      <c r="Q77" s="497">
        <v>68</v>
      </c>
      <c r="R77" s="494" t="s">
        <v>3566</v>
      </c>
      <c r="S77" s="638">
        <v>22302</v>
      </c>
      <c r="T77" s="638"/>
      <c r="U77" s="638"/>
      <c r="V77" s="504"/>
      <c r="W77" s="618" t="s">
        <v>3818</v>
      </c>
      <c r="X77" s="616" t="s">
        <v>3541</v>
      </c>
      <c r="Y77" s="616" t="s">
        <v>3445</v>
      </c>
      <c r="Z77" s="618">
        <v>2</v>
      </c>
      <c r="AA77" s="618"/>
      <c r="AB77" s="618"/>
      <c r="AC77" s="618">
        <v>13</v>
      </c>
      <c r="AD77" s="621"/>
      <c r="AE77" s="622"/>
      <c r="AF77" s="622"/>
      <c r="AG77" s="622"/>
      <c r="AH77" s="90"/>
      <c r="AI77" s="172"/>
      <c r="AJ77" s="172" t="s">
        <v>3528</v>
      </c>
      <c r="AK77" s="172" t="s">
        <v>2715</v>
      </c>
      <c r="AL77" s="325">
        <v>7</v>
      </c>
      <c r="AM77" s="325">
        <v>1</v>
      </c>
      <c r="AN77" s="496" t="s">
        <v>3713</v>
      </c>
      <c r="AO77" s="496" t="s">
        <v>3671</v>
      </c>
      <c r="AP77" s="495" t="s">
        <v>2630</v>
      </c>
      <c r="AQ77" s="498" t="s">
        <v>3747</v>
      </c>
      <c r="AR77" s="495"/>
      <c r="AS77" s="90"/>
    </row>
    <row r="78" spans="1:45" x14ac:dyDescent="0.2">
      <c r="A78" s="172" t="s">
        <v>3069</v>
      </c>
      <c r="B78" s="494" t="s">
        <v>3081</v>
      </c>
      <c r="C78" s="617" t="s">
        <v>97</v>
      </c>
      <c r="D78" s="172">
        <v>9</v>
      </c>
      <c r="E78" s="326">
        <f t="shared" si="4"/>
        <v>8.0052493438320216</v>
      </c>
      <c r="F78" s="172"/>
      <c r="G78" s="325">
        <v>61</v>
      </c>
      <c r="H78" s="172">
        <v>7.62</v>
      </c>
      <c r="I78" s="172"/>
      <c r="J78" s="172"/>
      <c r="K78" s="172"/>
      <c r="L78" s="90"/>
      <c r="N78" s="494" t="s">
        <v>3068</v>
      </c>
      <c r="O78" s="620" t="s">
        <v>3074</v>
      </c>
      <c r="P78" s="637" t="s">
        <v>97</v>
      </c>
      <c r="Q78" s="497">
        <v>53</v>
      </c>
      <c r="R78" s="494" t="s">
        <v>3560</v>
      </c>
      <c r="S78" s="638">
        <v>22323</v>
      </c>
      <c r="T78" s="638"/>
      <c r="U78" s="638"/>
      <c r="V78" s="504"/>
      <c r="W78" s="618" t="s">
        <v>3818</v>
      </c>
      <c r="X78" s="616" t="s">
        <v>3528</v>
      </c>
      <c r="Y78" s="616" t="s">
        <v>3445</v>
      </c>
      <c r="Z78" s="618">
        <v>51</v>
      </c>
      <c r="AA78" s="618">
        <v>9</v>
      </c>
      <c r="AB78" s="618">
        <v>14</v>
      </c>
      <c r="AC78" s="618">
        <v>206</v>
      </c>
      <c r="AD78" s="621">
        <f t="shared" ref="AD78:AD88" si="5">AC78/AB78</f>
        <v>14.714285714285714</v>
      </c>
      <c r="AE78" s="622"/>
      <c r="AF78" s="622"/>
      <c r="AG78" s="622"/>
      <c r="AH78" s="90"/>
      <c r="AI78" s="172"/>
      <c r="AJ78" s="172" t="s">
        <v>3826</v>
      </c>
      <c r="AK78" s="172" t="s">
        <v>2715</v>
      </c>
      <c r="AL78" s="325">
        <v>8</v>
      </c>
      <c r="AM78" s="325">
        <v>2</v>
      </c>
      <c r="AN78" s="496" t="s">
        <v>3713</v>
      </c>
      <c r="AO78" s="496" t="s">
        <v>3738</v>
      </c>
      <c r="AP78" s="495" t="s">
        <v>171</v>
      </c>
      <c r="AQ78" s="498" t="s">
        <v>3755</v>
      </c>
      <c r="AR78" s="495"/>
      <c r="AS78" s="90"/>
    </row>
    <row r="79" spans="1:45" x14ac:dyDescent="0.2">
      <c r="A79" s="172" t="s">
        <v>3068</v>
      </c>
      <c r="B79" s="620" t="s">
        <v>3071</v>
      </c>
      <c r="C79" s="617" t="s">
        <v>97</v>
      </c>
      <c r="D79" s="172">
        <v>13</v>
      </c>
      <c r="E79" s="326">
        <f t="shared" si="4"/>
        <v>13.000248570718371</v>
      </c>
      <c r="F79" s="172"/>
      <c r="G79" s="325">
        <v>523</v>
      </c>
      <c r="H79" s="322">
        <v>40.229999999999997</v>
      </c>
      <c r="I79" s="172">
        <v>10</v>
      </c>
      <c r="J79" s="172">
        <v>11</v>
      </c>
      <c r="K79" s="172"/>
      <c r="L79" s="90"/>
      <c r="N79" s="494" t="s">
        <v>3068</v>
      </c>
      <c r="O79" s="620" t="s">
        <v>3074</v>
      </c>
      <c r="P79" s="637" t="s">
        <v>97</v>
      </c>
      <c r="Q79" s="497">
        <v>110</v>
      </c>
      <c r="R79" s="494" t="s">
        <v>3562</v>
      </c>
      <c r="S79" s="638">
        <v>22337</v>
      </c>
      <c r="T79" s="638"/>
      <c r="U79" s="638"/>
      <c r="V79" s="504"/>
      <c r="W79" s="618" t="s">
        <v>3818</v>
      </c>
      <c r="X79" s="616" t="s">
        <v>3074</v>
      </c>
      <c r="Y79" s="616" t="s">
        <v>3445</v>
      </c>
      <c r="Z79" s="618">
        <v>87.2</v>
      </c>
      <c r="AA79" s="618">
        <v>16</v>
      </c>
      <c r="AB79" s="618">
        <v>17</v>
      </c>
      <c r="AC79" s="618">
        <v>265</v>
      </c>
      <c r="AD79" s="621">
        <f t="shared" si="5"/>
        <v>15.588235294117647</v>
      </c>
      <c r="AE79" s="622"/>
      <c r="AF79" s="622"/>
      <c r="AG79" s="622"/>
      <c r="AH79" s="90"/>
      <c r="AI79" s="172"/>
      <c r="AJ79" s="172" t="s">
        <v>3528</v>
      </c>
      <c r="AK79" s="172" t="s">
        <v>2715</v>
      </c>
      <c r="AL79" s="325">
        <v>23</v>
      </c>
      <c r="AM79" s="325">
        <v>4</v>
      </c>
      <c r="AN79" s="496" t="s">
        <v>3713</v>
      </c>
      <c r="AO79" s="496" t="s">
        <v>3709</v>
      </c>
      <c r="AP79" s="495" t="s">
        <v>2630</v>
      </c>
      <c r="AQ79" s="498" t="s">
        <v>3739</v>
      </c>
      <c r="AR79" s="495"/>
      <c r="AS79" s="90"/>
    </row>
    <row r="80" spans="1:45" x14ac:dyDescent="0.2">
      <c r="A80" s="172" t="s">
        <v>3068</v>
      </c>
      <c r="B80" s="620" t="s">
        <v>3072</v>
      </c>
      <c r="C80" s="617" t="s">
        <v>97</v>
      </c>
      <c r="D80" s="172">
        <v>12</v>
      </c>
      <c r="E80" s="326">
        <f t="shared" si="4"/>
        <v>12.006578947368421</v>
      </c>
      <c r="F80" s="172"/>
      <c r="G80" s="325">
        <v>219</v>
      </c>
      <c r="H80" s="322">
        <v>18.239999999999998</v>
      </c>
      <c r="I80" s="172">
        <v>8</v>
      </c>
      <c r="J80" s="172"/>
      <c r="K80" s="172"/>
      <c r="L80" s="90"/>
      <c r="N80" s="494" t="s">
        <v>3068</v>
      </c>
      <c r="O80" s="620" t="s">
        <v>3528</v>
      </c>
      <c r="P80" s="637" t="s">
        <v>97</v>
      </c>
      <c r="Q80" s="497" t="s">
        <v>2997</v>
      </c>
      <c r="R80" s="494" t="s">
        <v>3567</v>
      </c>
      <c r="S80" s="638">
        <v>22204</v>
      </c>
      <c r="T80" s="638"/>
      <c r="U80" s="638"/>
      <c r="V80" s="504"/>
      <c r="W80" s="618" t="s">
        <v>3818</v>
      </c>
      <c r="X80" s="616" t="s">
        <v>3457</v>
      </c>
      <c r="Y80" s="616" t="s">
        <v>3445</v>
      </c>
      <c r="Z80" s="618">
        <v>63.1</v>
      </c>
      <c r="AA80" s="618">
        <v>16</v>
      </c>
      <c r="AB80" s="618">
        <v>14</v>
      </c>
      <c r="AC80" s="618">
        <v>148</v>
      </c>
      <c r="AD80" s="621">
        <f t="shared" si="5"/>
        <v>10.571428571428571</v>
      </c>
      <c r="AE80" s="622"/>
      <c r="AF80" s="622"/>
      <c r="AG80" s="622"/>
      <c r="AH80" s="90"/>
      <c r="AI80" s="172"/>
      <c r="AJ80" s="172" t="s">
        <v>3826</v>
      </c>
      <c r="AK80" s="172" t="s">
        <v>2715</v>
      </c>
      <c r="AL80" s="325">
        <v>10</v>
      </c>
      <c r="AM80" s="325">
        <v>2</v>
      </c>
      <c r="AN80" s="496" t="s">
        <v>3713</v>
      </c>
      <c r="AO80" s="496" t="s">
        <v>3754</v>
      </c>
      <c r="AP80" s="495" t="s">
        <v>4611</v>
      </c>
      <c r="AQ80" s="498" t="s">
        <v>3708</v>
      </c>
      <c r="AR80" s="495" t="s">
        <v>4602</v>
      </c>
      <c r="AS80" s="90"/>
    </row>
    <row r="81" spans="1:45" x14ac:dyDescent="0.2">
      <c r="A81" s="172" t="s">
        <v>3068</v>
      </c>
      <c r="B81" s="620" t="s">
        <v>3075</v>
      </c>
      <c r="C81" s="617" t="s">
        <v>97</v>
      </c>
      <c r="D81" s="172">
        <v>13</v>
      </c>
      <c r="E81" s="326">
        <f t="shared" si="4"/>
        <v>15.003371544167228</v>
      </c>
      <c r="F81" s="172"/>
      <c r="G81" s="325">
        <v>445</v>
      </c>
      <c r="H81" s="322">
        <v>29.66</v>
      </c>
      <c r="I81" s="172">
        <v>1</v>
      </c>
      <c r="J81" s="172"/>
      <c r="K81" s="172"/>
      <c r="L81" s="90"/>
      <c r="N81" s="494" t="s">
        <v>3068</v>
      </c>
      <c r="O81" s="620" t="s">
        <v>3528</v>
      </c>
      <c r="P81" s="637" t="s">
        <v>97</v>
      </c>
      <c r="Q81" s="497">
        <v>91</v>
      </c>
      <c r="R81" s="494" t="s">
        <v>3571</v>
      </c>
      <c r="S81" s="638">
        <v>22337</v>
      </c>
      <c r="T81" s="638"/>
      <c r="U81" s="638"/>
      <c r="V81" s="504"/>
      <c r="W81" s="618" t="s">
        <v>3818</v>
      </c>
      <c r="X81" s="616" t="s">
        <v>1827</v>
      </c>
      <c r="Y81" s="616" t="s">
        <v>3445</v>
      </c>
      <c r="Z81" s="618">
        <v>64</v>
      </c>
      <c r="AA81" s="618">
        <v>14</v>
      </c>
      <c r="AB81" s="618">
        <v>18</v>
      </c>
      <c r="AC81" s="618">
        <v>222</v>
      </c>
      <c r="AD81" s="621">
        <f t="shared" si="5"/>
        <v>12.333333333333334</v>
      </c>
      <c r="AE81" s="622"/>
      <c r="AF81" s="622"/>
      <c r="AG81" s="622"/>
      <c r="AH81" s="90"/>
      <c r="AI81" s="172"/>
      <c r="AJ81" s="172" t="s">
        <v>3823</v>
      </c>
      <c r="AK81" s="172" t="s">
        <v>2714</v>
      </c>
      <c r="AL81" s="495" t="s">
        <v>3747</v>
      </c>
      <c r="AM81" s="495" t="s">
        <v>3708</v>
      </c>
      <c r="AN81" s="496" t="s">
        <v>3718</v>
      </c>
      <c r="AO81" s="497" t="s">
        <v>3712</v>
      </c>
      <c r="AP81" s="495" t="s">
        <v>3484</v>
      </c>
      <c r="AQ81" s="495" t="s">
        <v>3708</v>
      </c>
      <c r="AR81" s="495"/>
      <c r="AS81" s="90"/>
    </row>
    <row r="82" spans="1:45" x14ac:dyDescent="0.2">
      <c r="A82" s="172" t="s">
        <v>3068</v>
      </c>
      <c r="B82" s="620" t="s">
        <v>3074</v>
      </c>
      <c r="C82" s="617" t="s">
        <v>97</v>
      </c>
      <c r="D82" s="172">
        <v>13</v>
      </c>
      <c r="E82" s="326">
        <f t="shared" si="4"/>
        <v>12.002227791701477</v>
      </c>
      <c r="F82" s="172"/>
      <c r="G82" s="325">
        <v>431</v>
      </c>
      <c r="H82" s="322">
        <v>35.909999999999997</v>
      </c>
      <c r="I82" s="172">
        <v>3</v>
      </c>
      <c r="J82" s="172"/>
      <c r="K82" s="172"/>
      <c r="L82" s="90"/>
      <c r="N82" s="494" t="s">
        <v>3068</v>
      </c>
      <c r="O82" s="620" t="s">
        <v>3076</v>
      </c>
      <c r="P82" s="637" t="s">
        <v>97</v>
      </c>
      <c r="Q82" s="497" t="s">
        <v>3568</v>
      </c>
      <c r="R82" s="494" t="s">
        <v>3567</v>
      </c>
      <c r="S82" s="638">
        <v>22204</v>
      </c>
      <c r="T82" s="638"/>
      <c r="U82" s="638"/>
      <c r="V82" s="504"/>
      <c r="W82" s="618" t="s">
        <v>3818</v>
      </c>
      <c r="X82" s="616" t="s">
        <v>3076</v>
      </c>
      <c r="Y82" s="616" t="s">
        <v>3445</v>
      </c>
      <c r="Z82" s="618">
        <v>12</v>
      </c>
      <c r="AA82" s="618">
        <v>1</v>
      </c>
      <c r="AB82" s="618">
        <v>3</v>
      </c>
      <c r="AC82" s="618">
        <v>59</v>
      </c>
      <c r="AD82" s="621">
        <f t="shared" si="5"/>
        <v>19.666666666666668</v>
      </c>
      <c r="AE82" s="622"/>
      <c r="AF82" s="622"/>
      <c r="AG82" s="622"/>
      <c r="AH82" s="90"/>
      <c r="AI82" s="172"/>
      <c r="AJ82" s="172" t="s">
        <v>3823</v>
      </c>
      <c r="AK82" s="172" t="s">
        <v>3448</v>
      </c>
      <c r="AL82" s="495" t="s">
        <v>3715</v>
      </c>
      <c r="AM82" s="495" t="s">
        <v>3710</v>
      </c>
      <c r="AN82" s="498" t="s">
        <v>3734</v>
      </c>
      <c r="AO82" s="498" t="s">
        <v>3723</v>
      </c>
      <c r="AP82" s="495" t="s">
        <v>3465</v>
      </c>
      <c r="AQ82" s="495" t="s">
        <v>3708</v>
      </c>
      <c r="AR82" s="495"/>
      <c r="AS82" s="90"/>
    </row>
    <row r="83" spans="1:45" x14ac:dyDescent="0.2">
      <c r="A83" s="172" t="s">
        <v>3068</v>
      </c>
      <c r="B83" s="620" t="s">
        <v>3076</v>
      </c>
      <c r="C83" s="617" t="s">
        <v>97</v>
      </c>
      <c r="D83" s="172">
        <v>13</v>
      </c>
      <c r="E83" s="326">
        <f t="shared" si="4"/>
        <v>11.00206611570248</v>
      </c>
      <c r="F83" s="172"/>
      <c r="G83" s="325">
        <v>426</v>
      </c>
      <c r="H83" s="322">
        <v>38.72</v>
      </c>
      <c r="I83" s="172"/>
      <c r="J83" s="172"/>
      <c r="K83" s="172"/>
      <c r="L83" s="90"/>
      <c r="N83" s="494" t="s">
        <v>3068</v>
      </c>
      <c r="O83" s="620" t="s">
        <v>3076</v>
      </c>
      <c r="P83" s="637" t="s">
        <v>97</v>
      </c>
      <c r="Q83" s="497">
        <v>63</v>
      </c>
      <c r="R83" s="494" t="s">
        <v>3562</v>
      </c>
      <c r="S83" s="638">
        <v>22232</v>
      </c>
      <c r="T83" s="638"/>
      <c r="U83" s="638"/>
      <c r="V83" s="504"/>
      <c r="W83" s="618" t="s">
        <v>3818</v>
      </c>
      <c r="X83" s="616" t="s">
        <v>1831</v>
      </c>
      <c r="Y83" s="616" t="s">
        <v>3445</v>
      </c>
      <c r="Z83" s="618">
        <v>123.1</v>
      </c>
      <c r="AA83" s="618">
        <v>6</v>
      </c>
      <c r="AB83" s="618">
        <v>35</v>
      </c>
      <c r="AC83" s="618">
        <v>542</v>
      </c>
      <c r="AD83" s="621">
        <f t="shared" si="5"/>
        <v>15.485714285714286</v>
      </c>
      <c r="AE83" s="622"/>
      <c r="AF83" s="622"/>
      <c r="AG83" s="622"/>
      <c r="AH83" s="90"/>
      <c r="AI83" s="172"/>
      <c r="AJ83" s="172" t="s">
        <v>3848</v>
      </c>
      <c r="AK83" s="172" t="s">
        <v>3448</v>
      </c>
      <c r="AL83" s="495" t="s">
        <v>3755</v>
      </c>
      <c r="AM83" s="495"/>
      <c r="AN83" s="498" t="s">
        <v>3713</v>
      </c>
      <c r="AO83" s="498" t="s">
        <v>3760</v>
      </c>
      <c r="AP83" s="495" t="s">
        <v>3465</v>
      </c>
      <c r="AQ83" s="495"/>
      <c r="AR83" s="495"/>
      <c r="AS83" s="90"/>
    </row>
    <row r="84" spans="1:45" x14ac:dyDescent="0.2">
      <c r="A84" s="172" t="s">
        <v>3068</v>
      </c>
      <c r="B84" s="620" t="s">
        <v>3528</v>
      </c>
      <c r="C84" s="617" t="s">
        <v>97</v>
      </c>
      <c r="D84" s="172">
        <v>9</v>
      </c>
      <c r="E84" s="326">
        <f t="shared" si="4"/>
        <v>7.001321003963012</v>
      </c>
      <c r="F84" s="172"/>
      <c r="G84" s="325">
        <v>212</v>
      </c>
      <c r="H84" s="322">
        <v>30.28</v>
      </c>
      <c r="I84" s="172">
        <v>6</v>
      </c>
      <c r="J84" s="172"/>
      <c r="K84" s="172"/>
      <c r="L84" s="90"/>
      <c r="N84" s="494" t="s">
        <v>3068</v>
      </c>
      <c r="O84" s="620" t="s">
        <v>3076</v>
      </c>
      <c r="P84" s="637" t="s">
        <v>97</v>
      </c>
      <c r="Q84" s="497" t="s">
        <v>3568</v>
      </c>
      <c r="R84" s="494" t="s">
        <v>3535</v>
      </c>
      <c r="S84" s="638">
        <v>22246</v>
      </c>
      <c r="T84" s="638"/>
      <c r="U84" s="638"/>
      <c r="V84" s="90"/>
      <c r="W84" s="618" t="s">
        <v>3818</v>
      </c>
      <c r="X84" s="616" t="s">
        <v>3454</v>
      </c>
      <c r="Y84" s="616" t="s">
        <v>3445</v>
      </c>
      <c r="Z84" s="618">
        <v>2.6</v>
      </c>
      <c r="AA84" s="618"/>
      <c r="AB84" s="618">
        <v>2</v>
      </c>
      <c r="AC84" s="618">
        <v>14</v>
      </c>
      <c r="AD84" s="621">
        <f t="shared" si="5"/>
        <v>7</v>
      </c>
      <c r="AE84" s="622"/>
      <c r="AF84" s="622"/>
      <c r="AG84" s="622"/>
      <c r="AH84" s="90"/>
      <c r="AI84" s="172"/>
      <c r="AJ84" s="172" t="s">
        <v>3848</v>
      </c>
      <c r="AK84" s="172" t="s">
        <v>3449</v>
      </c>
      <c r="AL84" s="495"/>
      <c r="AM84" s="495"/>
      <c r="AN84" s="498" t="s">
        <v>3734</v>
      </c>
      <c r="AO84" s="498" t="s">
        <v>3853</v>
      </c>
      <c r="AP84" s="495"/>
      <c r="AQ84" s="495"/>
      <c r="AR84" s="495"/>
    </row>
    <row r="85" spans="1:45" x14ac:dyDescent="0.2">
      <c r="A85" s="172" t="s">
        <v>3068</v>
      </c>
      <c r="B85" s="620" t="s">
        <v>3079</v>
      </c>
      <c r="C85" s="617" t="s">
        <v>97</v>
      </c>
      <c r="D85" s="172">
        <v>13</v>
      </c>
      <c r="E85" s="326">
        <f t="shared" si="4"/>
        <v>9.0007087172218281</v>
      </c>
      <c r="F85" s="172"/>
      <c r="G85" s="325">
        <v>127</v>
      </c>
      <c r="H85" s="322">
        <v>14.11</v>
      </c>
      <c r="I85" s="172">
        <v>10</v>
      </c>
      <c r="J85" s="172"/>
      <c r="K85" s="172"/>
      <c r="L85" s="90"/>
      <c r="N85" s="494" t="s">
        <v>3068</v>
      </c>
      <c r="O85" s="494" t="s">
        <v>3086</v>
      </c>
      <c r="P85" s="637" t="s">
        <v>97</v>
      </c>
      <c r="Q85" s="497" t="s">
        <v>3569</v>
      </c>
      <c r="R85" s="494" t="s">
        <v>3566</v>
      </c>
      <c r="S85" s="638">
        <v>22302</v>
      </c>
      <c r="T85" s="638"/>
      <c r="U85" s="638"/>
      <c r="V85" s="90"/>
      <c r="W85" s="618" t="s">
        <v>3818</v>
      </c>
      <c r="X85" s="616" t="s">
        <v>3075</v>
      </c>
      <c r="Y85" s="616" t="s">
        <v>3445</v>
      </c>
      <c r="Z85" s="618">
        <v>1.1000000000000001</v>
      </c>
      <c r="AA85" s="618">
        <v>1</v>
      </c>
      <c r="AB85" s="618">
        <v>1</v>
      </c>
      <c r="AC85" s="618">
        <v>1</v>
      </c>
      <c r="AD85" s="621">
        <f t="shared" si="5"/>
        <v>1</v>
      </c>
      <c r="AE85" s="622"/>
      <c r="AF85" s="622"/>
      <c r="AG85" s="622"/>
      <c r="AH85" s="90"/>
      <c r="AI85" s="172"/>
      <c r="AJ85" s="172" t="s">
        <v>3861</v>
      </c>
      <c r="AK85" s="172" t="s">
        <v>3450</v>
      </c>
      <c r="AL85" s="172"/>
      <c r="AM85" s="172"/>
      <c r="AN85" s="172">
        <v>5</v>
      </c>
      <c r="AO85" s="172"/>
      <c r="AP85" s="172"/>
      <c r="AQ85" s="172"/>
      <c r="AR85" s="172"/>
    </row>
    <row r="86" spans="1:45" x14ac:dyDescent="0.2">
      <c r="A86" s="172" t="s">
        <v>3068</v>
      </c>
      <c r="B86" s="494" t="s">
        <v>3543</v>
      </c>
      <c r="C86" s="617" t="s">
        <v>97</v>
      </c>
      <c r="D86" s="172">
        <v>6</v>
      </c>
      <c r="E86" s="326">
        <f t="shared" si="4"/>
        <v>6.0007059654076951</v>
      </c>
      <c r="F86" s="172"/>
      <c r="G86" s="325">
        <v>170</v>
      </c>
      <c r="H86" s="322">
        <v>28.33</v>
      </c>
      <c r="I86" s="172">
        <v>3</v>
      </c>
      <c r="J86" s="172"/>
      <c r="K86" s="172"/>
      <c r="L86" s="90"/>
      <c r="N86" s="494" t="s">
        <v>3068</v>
      </c>
      <c r="O86" s="494" t="s">
        <v>3086</v>
      </c>
      <c r="P86" s="637" t="s">
        <v>97</v>
      </c>
      <c r="Q86" s="497">
        <v>66</v>
      </c>
      <c r="R86" s="494" t="s">
        <v>3564</v>
      </c>
      <c r="S86" s="638">
        <v>22316</v>
      </c>
      <c r="T86" s="638"/>
      <c r="U86" s="638"/>
      <c r="V86" s="90"/>
      <c r="W86" s="618" t="s">
        <v>3818</v>
      </c>
      <c r="X86" s="616" t="s">
        <v>3816</v>
      </c>
      <c r="Y86" s="616" t="s">
        <v>3445</v>
      </c>
      <c r="Z86" s="618">
        <v>2</v>
      </c>
      <c r="AA86" s="618">
        <v>1</v>
      </c>
      <c r="AB86" s="618">
        <v>1</v>
      </c>
      <c r="AC86" s="618">
        <v>4</v>
      </c>
      <c r="AD86" s="621">
        <f t="shared" si="5"/>
        <v>4</v>
      </c>
      <c r="AE86" s="622"/>
      <c r="AF86" s="622"/>
      <c r="AG86" s="622"/>
      <c r="AH86" s="90"/>
      <c r="AI86" s="172"/>
      <c r="AJ86" s="172" t="s">
        <v>3854</v>
      </c>
      <c r="AK86" s="172" t="s">
        <v>3450</v>
      </c>
      <c r="AL86" s="172"/>
      <c r="AM86" s="172"/>
      <c r="AN86" s="172">
        <v>5</v>
      </c>
      <c r="AO86" s="172"/>
      <c r="AP86" s="172"/>
      <c r="AQ86" s="172"/>
      <c r="AR86" s="172"/>
    </row>
    <row r="87" spans="1:45" x14ac:dyDescent="0.2">
      <c r="A87" s="172" t="s">
        <v>3068</v>
      </c>
      <c r="B87" s="494" t="s">
        <v>3077</v>
      </c>
      <c r="C87" s="617" t="s">
        <v>97</v>
      </c>
      <c r="D87" s="172">
        <v>12</v>
      </c>
      <c r="E87" s="326">
        <f t="shared" si="4"/>
        <v>9.0017513134851139</v>
      </c>
      <c r="F87" s="172"/>
      <c r="G87" s="325">
        <v>257</v>
      </c>
      <c r="H87" s="322">
        <v>28.55</v>
      </c>
      <c r="I87" s="172">
        <v>5</v>
      </c>
      <c r="J87" s="172"/>
      <c r="K87" s="172"/>
      <c r="L87" s="90"/>
      <c r="N87" s="494" t="s">
        <v>3068</v>
      </c>
      <c r="O87" s="494" t="s">
        <v>3086</v>
      </c>
      <c r="P87" s="637" t="s">
        <v>97</v>
      </c>
      <c r="Q87" s="497" t="s">
        <v>3570</v>
      </c>
      <c r="R87" s="494" t="s">
        <v>3571</v>
      </c>
      <c r="S87" s="638">
        <v>22337</v>
      </c>
      <c r="T87" s="638"/>
      <c r="U87" s="638"/>
      <c r="V87" s="90"/>
      <c r="W87" s="618" t="s">
        <v>3818</v>
      </c>
      <c r="X87" s="616" t="s">
        <v>3086</v>
      </c>
      <c r="Y87" s="616" t="s">
        <v>3445</v>
      </c>
      <c r="Z87" s="618">
        <v>175.6</v>
      </c>
      <c r="AA87" s="618">
        <v>36</v>
      </c>
      <c r="AB87" s="618">
        <v>56</v>
      </c>
      <c r="AC87" s="618">
        <v>497</v>
      </c>
      <c r="AD87" s="621">
        <f t="shared" si="5"/>
        <v>8.875</v>
      </c>
      <c r="AE87" s="622"/>
      <c r="AF87" s="622"/>
      <c r="AG87" s="622"/>
      <c r="AH87" s="90"/>
      <c r="AI87" s="172"/>
      <c r="AJ87" s="172" t="s">
        <v>3862</v>
      </c>
      <c r="AK87" s="172" t="s">
        <v>3450</v>
      </c>
      <c r="AL87" s="172"/>
      <c r="AM87" s="172"/>
      <c r="AN87" s="172">
        <v>5</v>
      </c>
      <c r="AO87" s="172"/>
      <c r="AP87" s="172"/>
      <c r="AQ87" s="172"/>
      <c r="AR87" s="172"/>
    </row>
    <row r="88" spans="1:45" x14ac:dyDescent="0.2">
      <c r="A88" s="172" t="s">
        <v>3068</v>
      </c>
      <c r="B88" s="494" t="s">
        <v>3081</v>
      </c>
      <c r="C88" s="617" t="s">
        <v>97</v>
      </c>
      <c r="D88" s="172">
        <v>6</v>
      </c>
      <c r="E88" s="325">
        <v>4</v>
      </c>
      <c r="F88" s="172"/>
      <c r="G88" s="325">
        <v>38</v>
      </c>
      <c r="H88" s="322">
        <f>G88/4</f>
        <v>9.5</v>
      </c>
      <c r="I88" s="172">
        <v>2</v>
      </c>
      <c r="J88" s="172"/>
      <c r="K88" s="172"/>
      <c r="L88" s="90"/>
      <c r="N88" s="494" t="s">
        <v>3068</v>
      </c>
      <c r="O88" s="494" t="s">
        <v>3543</v>
      </c>
      <c r="P88" s="637" t="s">
        <v>97</v>
      </c>
      <c r="Q88" s="497">
        <v>60</v>
      </c>
      <c r="R88" s="494" t="s">
        <v>3564</v>
      </c>
      <c r="S88" s="638">
        <v>22316</v>
      </c>
      <c r="T88" s="638"/>
      <c r="U88" s="638"/>
      <c r="V88" s="90"/>
      <c r="W88" s="618" t="s">
        <v>3818</v>
      </c>
      <c r="X88" s="616" t="s">
        <v>3456</v>
      </c>
      <c r="Y88" s="616" t="s">
        <v>3445</v>
      </c>
      <c r="Z88" s="618">
        <v>3</v>
      </c>
      <c r="AA88" s="618"/>
      <c r="AB88" s="618">
        <v>1</v>
      </c>
      <c r="AC88" s="618">
        <v>22</v>
      </c>
      <c r="AD88" s="621">
        <f t="shared" si="5"/>
        <v>22</v>
      </c>
      <c r="AE88" s="622"/>
      <c r="AF88" s="622"/>
      <c r="AG88" s="622"/>
      <c r="AH88" s="90"/>
      <c r="AI88" s="172"/>
      <c r="AJ88" s="172" t="s">
        <v>3864</v>
      </c>
      <c r="AK88" s="172" t="s">
        <v>2716</v>
      </c>
      <c r="AL88" s="172"/>
      <c r="AM88" s="172"/>
      <c r="AN88" s="172">
        <v>6</v>
      </c>
      <c r="AO88" s="172"/>
      <c r="AP88" s="172"/>
      <c r="AQ88" s="172"/>
      <c r="AR88" s="172"/>
    </row>
    <row r="89" spans="1:45" x14ac:dyDescent="0.2">
      <c r="A89" s="172" t="s">
        <v>3068</v>
      </c>
      <c r="B89" s="494" t="s">
        <v>3455</v>
      </c>
      <c r="C89" s="617" t="s">
        <v>97</v>
      </c>
      <c r="D89" s="325" t="s">
        <v>3838</v>
      </c>
      <c r="E89" s="325"/>
      <c r="F89" s="172"/>
      <c r="G89" s="325">
        <v>0</v>
      </c>
      <c r="H89" s="322"/>
      <c r="I89" s="172"/>
      <c r="J89" s="172"/>
      <c r="K89" s="172"/>
      <c r="L89" s="90"/>
      <c r="N89" s="494" t="s">
        <v>3067</v>
      </c>
      <c r="O89" s="620" t="s">
        <v>3071</v>
      </c>
      <c r="P89" s="637" t="s">
        <v>97</v>
      </c>
      <c r="Q89" s="494">
        <v>57</v>
      </c>
      <c r="R89" s="494" t="s">
        <v>3544</v>
      </c>
      <c r="S89" s="639">
        <v>22555</v>
      </c>
      <c r="T89" s="639"/>
      <c r="U89" s="639"/>
      <c r="V89" s="90"/>
      <c r="W89" s="618" t="s">
        <v>3818</v>
      </c>
      <c r="X89" s="616" t="s">
        <v>2776</v>
      </c>
      <c r="Y89" s="616" t="s">
        <v>3445</v>
      </c>
      <c r="Z89" s="618">
        <v>25</v>
      </c>
      <c r="AA89" s="618">
        <v>2</v>
      </c>
      <c r="AB89" s="618"/>
      <c r="AC89" s="618">
        <v>106</v>
      </c>
      <c r="AD89" s="618"/>
      <c r="AE89" s="622"/>
      <c r="AF89" s="622"/>
      <c r="AG89" s="622"/>
      <c r="AH89" s="90"/>
      <c r="AI89" s="172"/>
      <c r="AJ89" s="172" t="s">
        <v>3864</v>
      </c>
      <c r="AK89" s="172" t="s">
        <v>89</v>
      </c>
      <c r="AL89" s="172"/>
      <c r="AM89" s="172"/>
      <c r="AN89" s="172">
        <v>7</v>
      </c>
      <c r="AO89" s="172"/>
      <c r="AP89" s="172"/>
      <c r="AQ89" s="172"/>
      <c r="AR89" s="172"/>
    </row>
    <row r="90" spans="1:45" x14ac:dyDescent="0.2">
      <c r="A90" s="172" t="s">
        <v>3068</v>
      </c>
      <c r="B90" s="494" t="s">
        <v>3082</v>
      </c>
      <c r="C90" s="617" t="s">
        <v>97</v>
      </c>
      <c r="D90" s="325" t="s">
        <v>3838</v>
      </c>
      <c r="E90" s="325"/>
      <c r="F90" s="172"/>
      <c r="G90" s="325">
        <v>0</v>
      </c>
      <c r="H90" s="322"/>
      <c r="I90" s="172"/>
      <c r="J90" s="172"/>
      <c r="K90" s="172"/>
      <c r="L90" s="90"/>
      <c r="N90" s="494" t="s">
        <v>3067</v>
      </c>
      <c r="O90" s="620" t="s">
        <v>3071</v>
      </c>
      <c r="P90" s="637" t="s">
        <v>97</v>
      </c>
      <c r="Q90" s="494">
        <v>60</v>
      </c>
      <c r="R90" s="494" t="s">
        <v>3545</v>
      </c>
      <c r="S90" s="639">
        <v>22586</v>
      </c>
      <c r="T90" s="639"/>
      <c r="U90" s="639"/>
      <c r="V90" s="90"/>
      <c r="W90" s="618" t="s">
        <v>3818</v>
      </c>
      <c r="X90" s="616" t="s">
        <v>3817</v>
      </c>
      <c r="Y90" s="616" t="s">
        <v>3445</v>
      </c>
      <c r="Z90" s="618">
        <v>61</v>
      </c>
      <c r="AA90" s="618">
        <v>11</v>
      </c>
      <c r="AB90" s="618">
        <v>10</v>
      </c>
      <c r="AC90" s="618">
        <v>192</v>
      </c>
      <c r="AD90" s="618">
        <f>AC90/AB90</f>
        <v>19.2</v>
      </c>
      <c r="AE90" s="622"/>
      <c r="AF90" s="622"/>
      <c r="AG90" s="622"/>
      <c r="AH90" s="90"/>
      <c r="AI90" s="172"/>
      <c r="AJ90" s="172" t="s">
        <v>3868</v>
      </c>
      <c r="AK90" s="172" t="s">
        <v>93</v>
      </c>
      <c r="AL90" s="172"/>
      <c r="AM90" s="172"/>
      <c r="AN90" s="172">
        <v>5</v>
      </c>
      <c r="AO90" s="172"/>
      <c r="AP90" s="172"/>
      <c r="AQ90" s="172"/>
      <c r="AR90" s="172"/>
    </row>
    <row r="91" spans="1:45" x14ac:dyDescent="0.2">
      <c r="A91" s="172" t="s">
        <v>3068</v>
      </c>
      <c r="B91" s="494" t="s">
        <v>3556</v>
      </c>
      <c r="C91" s="617" t="s">
        <v>97</v>
      </c>
      <c r="D91" s="172">
        <v>6</v>
      </c>
      <c r="E91" s="326">
        <f t="shared" ref="E91:E103" si="6">G91/H91</f>
        <v>5</v>
      </c>
      <c r="F91" s="172"/>
      <c r="G91" s="325">
        <v>238</v>
      </c>
      <c r="H91" s="322">
        <v>47.6</v>
      </c>
      <c r="I91" s="172">
        <v>2</v>
      </c>
      <c r="J91" s="172"/>
      <c r="K91" s="172"/>
      <c r="L91" s="90"/>
      <c r="N91" s="494" t="s">
        <v>3067</v>
      </c>
      <c r="O91" s="620" t="s">
        <v>3072</v>
      </c>
      <c r="P91" s="637" t="s">
        <v>97</v>
      </c>
      <c r="Q91" s="497" t="s">
        <v>3546</v>
      </c>
      <c r="R91" s="494" t="s">
        <v>3544</v>
      </c>
      <c r="S91" s="639">
        <v>22678</v>
      </c>
      <c r="T91" s="639"/>
      <c r="U91" s="639"/>
      <c r="V91" s="90"/>
      <c r="W91" s="325" t="s">
        <v>3818</v>
      </c>
      <c r="X91" s="494" t="s">
        <v>3074</v>
      </c>
      <c r="Y91" s="172" t="s">
        <v>3446</v>
      </c>
      <c r="Z91" s="172">
        <v>63.4</v>
      </c>
      <c r="AA91" s="172">
        <v>13</v>
      </c>
      <c r="AB91" s="172">
        <v>16</v>
      </c>
      <c r="AC91" s="172">
        <v>196</v>
      </c>
      <c r="AD91" s="172">
        <f>AC91/AB91</f>
        <v>12.25</v>
      </c>
      <c r="AE91" s="172"/>
      <c r="AF91" s="172"/>
      <c r="AG91" s="172"/>
      <c r="AH91" s="90"/>
      <c r="AI91" s="172"/>
      <c r="AJ91" s="172" t="s">
        <v>3099</v>
      </c>
      <c r="AK91" s="172" t="s">
        <v>93</v>
      </c>
      <c r="AL91" s="172"/>
      <c r="AM91" s="172"/>
      <c r="AN91" s="172">
        <v>5</v>
      </c>
      <c r="AO91" s="172"/>
      <c r="AP91" s="172"/>
      <c r="AQ91" s="172"/>
      <c r="AR91" s="172"/>
    </row>
    <row r="92" spans="1:45" x14ac:dyDescent="0.2">
      <c r="A92" s="172" t="s">
        <v>3068</v>
      </c>
      <c r="B92" s="494" t="s">
        <v>3557</v>
      </c>
      <c r="C92" s="617" t="s">
        <v>97</v>
      </c>
      <c r="D92" s="172">
        <v>6</v>
      </c>
      <c r="E92" s="326">
        <f t="shared" si="6"/>
        <v>3</v>
      </c>
      <c r="F92" s="172"/>
      <c r="G92" s="325">
        <v>42</v>
      </c>
      <c r="H92" s="322">
        <v>14</v>
      </c>
      <c r="I92" s="172">
        <v>1</v>
      </c>
      <c r="J92" s="172"/>
      <c r="K92" s="172"/>
      <c r="L92" s="90"/>
      <c r="N92" s="494" t="s">
        <v>3067</v>
      </c>
      <c r="O92" s="620" t="s">
        <v>3074</v>
      </c>
      <c r="P92" s="637" t="s">
        <v>97</v>
      </c>
      <c r="Q92" s="497" t="s">
        <v>3547</v>
      </c>
      <c r="R92" s="494" t="s">
        <v>3548</v>
      </c>
      <c r="S92" s="639">
        <v>22555</v>
      </c>
      <c r="T92" s="639"/>
      <c r="U92" s="639"/>
      <c r="V92" s="90"/>
      <c r="W92" s="325" t="s">
        <v>3818</v>
      </c>
      <c r="X92" s="494" t="s">
        <v>3815</v>
      </c>
      <c r="Y92" s="172" t="s">
        <v>3446</v>
      </c>
      <c r="Z92" s="172">
        <v>27</v>
      </c>
      <c r="AA92" s="172">
        <v>3</v>
      </c>
      <c r="AB92" s="172">
        <v>4</v>
      </c>
      <c r="AC92" s="172">
        <v>87</v>
      </c>
      <c r="AD92" s="172">
        <f>AC92/AB92</f>
        <v>21.75</v>
      </c>
      <c r="AE92" s="172"/>
      <c r="AF92" s="172"/>
      <c r="AG92" s="172"/>
      <c r="AH92" s="90"/>
      <c r="AI92" s="172"/>
      <c r="AJ92" s="172" t="s">
        <v>3862</v>
      </c>
      <c r="AK92" s="172" t="s">
        <v>93</v>
      </c>
      <c r="AL92" s="172"/>
      <c r="AM92" s="172"/>
      <c r="AN92" s="172">
        <v>5</v>
      </c>
      <c r="AO92" s="172"/>
      <c r="AP92" s="172"/>
      <c r="AQ92" s="172"/>
      <c r="AR92" s="172"/>
    </row>
    <row r="93" spans="1:45" x14ac:dyDescent="0.2">
      <c r="A93" s="172" t="s">
        <v>3068</v>
      </c>
      <c r="B93" s="494" t="s">
        <v>3187</v>
      </c>
      <c r="C93" s="617" t="s">
        <v>97</v>
      </c>
      <c r="D93" s="172">
        <v>6</v>
      </c>
      <c r="E93" s="326">
        <f t="shared" si="6"/>
        <v>5</v>
      </c>
      <c r="F93" s="172"/>
      <c r="G93" s="325">
        <v>66</v>
      </c>
      <c r="H93" s="322">
        <v>13.2</v>
      </c>
      <c r="I93" s="172">
        <v>2</v>
      </c>
      <c r="J93" s="172"/>
      <c r="K93" s="172"/>
      <c r="L93" s="90"/>
      <c r="N93" s="494" t="s">
        <v>3067</v>
      </c>
      <c r="O93" s="620" t="s">
        <v>3074</v>
      </c>
      <c r="P93" s="637" t="s">
        <v>97</v>
      </c>
      <c r="Q93" s="494">
        <v>61</v>
      </c>
      <c r="R93" s="494" t="s">
        <v>3549</v>
      </c>
      <c r="S93" s="639">
        <v>22555</v>
      </c>
      <c r="T93" s="639"/>
      <c r="U93" s="639"/>
      <c r="V93" s="90"/>
      <c r="W93" s="325" t="s">
        <v>3818</v>
      </c>
      <c r="X93" s="494" t="s">
        <v>3528</v>
      </c>
      <c r="Y93" s="172" t="s">
        <v>3446</v>
      </c>
      <c r="Z93" s="172">
        <v>86</v>
      </c>
      <c r="AA93" s="172">
        <v>13</v>
      </c>
      <c r="AB93" s="172">
        <v>14</v>
      </c>
      <c r="AC93" s="172">
        <v>304</v>
      </c>
      <c r="AD93" s="396">
        <f>AC93/AB93</f>
        <v>21.714285714285715</v>
      </c>
      <c r="AE93" s="172"/>
      <c r="AF93" s="172"/>
      <c r="AG93" s="172"/>
      <c r="AH93" s="90"/>
      <c r="AI93" s="172"/>
      <c r="AJ93" s="172" t="s">
        <v>3861</v>
      </c>
      <c r="AK93" s="172" t="s">
        <v>92</v>
      </c>
      <c r="AL93" s="172"/>
      <c r="AM93" s="172"/>
      <c r="AN93" s="172">
        <v>5</v>
      </c>
      <c r="AO93" s="172"/>
      <c r="AP93" s="172"/>
      <c r="AQ93" s="172"/>
      <c r="AR93" s="172"/>
    </row>
    <row r="94" spans="1:45" x14ac:dyDescent="0.2">
      <c r="A94" s="172" t="s">
        <v>3068</v>
      </c>
      <c r="B94" s="494" t="s">
        <v>3455</v>
      </c>
      <c r="C94" s="617" t="s">
        <v>97</v>
      </c>
      <c r="D94" s="172">
        <v>5</v>
      </c>
      <c r="E94" s="326">
        <f t="shared" si="6"/>
        <v>6.0022650056625144</v>
      </c>
      <c r="F94" s="172"/>
      <c r="G94" s="325">
        <v>53</v>
      </c>
      <c r="H94" s="322">
        <v>8.83</v>
      </c>
      <c r="I94" s="172">
        <v>3</v>
      </c>
      <c r="J94" s="172"/>
      <c r="K94" s="172"/>
      <c r="L94" s="90"/>
      <c r="N94" s="494" t="s">
        <v>3067</v>
      </c>
      <c r="O94" s="620" t="s">
        <v>3074</v>
      </c>
      <c r="P94" s="637" t="s">
        <v>97</v>
      </c>
      <c r="Q94" s="494">
        <v>78</v>
      </c>
      <c r="R94" s="494" t="s">
        <v>3550</v>
      </c>
      <c r="S94" s="639">
        <v>22586</v>
      </c>
      <c r="T94" s="639"/>
      <c r="U94" s="639"/>
      <c r="V94" s="90"/>
      <c r="W94" s="325" t="s">
        <v>3818</v>
      </c>
      <c r="X94" s="494" t="s">
        <v>3820</v>
      </c>
      <c r="Y94" s="172" t="s">
        <v>3446</v>
      </c>
      <c r="Z94" s="172">
        <v>13</v>
      </c>
      <c r="AA94" s="172">
        <v>2</v>
      </c>
      <c r="AB94" s="172">
        <v>2</v>
      </c>
      <c r="AC94" s="172">
        <v>53</v>
      </c>
      <c r="AD94" s="172">
        <f>AC94/AB94</f>
        <v>26.5</v>
      </c>
      <c r="AE94" s="172"/>
      <c r="AF94" s="172"/>
      <c r="AG94" s="172"/>
      <c r="AH94" s="90"/>
      <c r="AI94" s="172"/>
      <c r="AJ94" s="172" t="s">
        <v>3873</v>
      </c>
      <c r="AK94" s="172" t="s">
        <v>92</v>
      </c>
      <c r="AL94" s="172"/>
      <c r="AM94" s="172"/>
      <c r="AN94" s="172">
        <v>5</v>
      </c>
      <c r="AO94" s="172"/>
      <c r="AP94" s="172"/>
      <c r="AQ94" s="172"/>
      <c r="AR94" s="172"/>
    </row>
    <row r="95" spans="1:45" x14ac:dyDescent="0.2">
      <c r="A95" s="172" t="s">
        <v>3068</v>
      </c>
      <c r="B95" s="494" t="s">
        <v>3541</v>
      </c>
      <c r="C95" s="617" t="s">
        <v>97</v>
      </c>
      <c r="D95" s="172">
        <v>1</v>
      </c>
      <c r="E95" s="326">
        <f t="shared" si="6"/>
        <v>1</v>
      </c>
      <c r="F95" s="172"/>
      <c r="G95" s="325">
        <v>17</v>
      </c>
      <c r="H95" s="322">
        <v>17</v>
      </c>
      <c r="I95" s="172">
        <v>1</v>
      </c>
      <c r="J95" s="172"/>
      <c r="K95" s="172"/>
      <c r="L95" s="90"/>
      <c r="N95" s="494" t="s">
        <v>3067</v>
      </c>
      <c r="O95" s="620" t="s">
        <v>3074</v>
      </c>
      <c r="P95" s="637" t="s">
        <v>97</v>
      </c>
      <c r="Q95" s="494">
        <v>56</v>
      </c>
      <c r="R95" s="494" t="s">
        <v>3548</v>
      </c>
      <c r="S95" s="639">
        <v>22647</v>
      </c>
      <c r="T95" s="639"/>
      <c r="U95" s="639"/>
      <c r="V95" s="90"/>
      <c r="W95" s="325" t="s">
        <v>3818</v>
      </c>
      <c r="X95" s="494" t="s">
        <v>3541</v>
      </c>
      <c r="Y95" s="172" t="s">
        <v>3446</v>
      </c>
      <c r="Z95" s="172">
        <v>2</v>
      </c>
      <c r="AA95" s="172">
        <v>0</v>
      </c>
      <c r="AB95" s="172">
        <v>0</v>
      </c>
      <c r="AC95" s="172">
        <v>15</v>
      </c>
      <c r="AD95" s="172"/>
      <c r="AE95" s="172"/>
      <c r="AF95" s="172"/>
      <c r="AG95" s="172"/>
      <c r="AH95" s="90"/>
      <c r="AI95" s="172"/>
      <c r="AJ95" s="172" t="s">
        <v>3873</v>
      </c>
      <c r="AK95" s="172" t="s">
        <v>88</v>
      </c>
      <c r="AL95" s="172"/>
      <c r="AM95" s="172"/>
      <c r="AN95" s="172">
        <v>6</v>
      </c>
      <c r="AO95" s="172">
        <v>58</v>
      </c>
      <c r="AP95" s="172"/>
      <c r="AQ95" s="172"/>
      <c r="AR95" s="172"/>
    </row>
    <row r="96" spans="1:45" x14ac:dyDescent="0.2">
      <c r="A96" s="172" t="s">
        <v>3067</v>
      </c>
      <c r="B96" s="620" t="s">
        <v>3071</v>
      </c>
      <c r="C96" s="617" t="s">
        <v>97</v>
      </c>
      <c r="D96" s="172">
        <v>13</v>
      </c>
      <c r="E96" s="326">
        <f t="shared" si="6"/>
        <v>13.001912045889101</v>
      </c>
      <c r="F96" s="172"/>
      <c r="G96" s="325">
        <v>340</v>
      </c>
      <c r="H96" s="322">
        <v>26.15</v>
      </c>
      <c r="I96" s="493">
        <v>7</v>
      </c>
      <c r="J96" s="493">
        <v>10</v>
      </c>
      <c r="K96" s="493"/>
      <c r="L96" s="90"/>
      <c r="N96" s="494" t="s">
        <v>3067</v>
      </c>
      <c r="O96" s="620" t="s">
        <v>3074</v>
      </c>
      <c r="P96" s="637" t="s">
        <v>97</v>
      </c>
      <c r="Q96" s="494">
        <v>119</v>
      </c>
      <c r="R96" s="494" t="s">
        <v>3551</v>
      </c>
      <c r="S96" s="638">
        <v>22350</v>
      </c>
      <c r="T96" s="638"/>
      <c r="U96" s="638"/>
      <c r="V96" s="90"/>
      <c r="W96" s="325" t="s">
        <v>3818</v>
      </c>
      <c r="X96" s="494" t="s">
        <v>1827</v>
      </c>
      <c r="Y96" s="172" t="s">
        <v>3446</v>
      </c>
      <c r="Z96" s="172">
        <v>41</v>
      </c>
      <c r="AA96" s="172">
        <v>11</v>
      </c>
      <c r="AB96" s="172">
        <v>7</v>
      </c>
      <c r="AC96" s="172">
        <v>10</v>
      </c>
      <c r="AD96" s="172">
        <v>157</v>
      </c>
      <c r="AE96" s="172"/>
      <c r="AF96" s="172"/>
      <c r="AG96" s="172"/>
      <c r="AH96" s="90"/>
      <c r="AI96" s="172"/>
      <c r="AJ96" s="172" t="s">
        <v>3885</v>
      </c>
      <c r="AK96" s="172" t="s">
        <v>87</v>
      </c>
      <c r="AL96" s="172"/>
      <c r="AM96" s="172"/>
      <c r="AN96" s="172">
        <v>5</v>
      </c>
      <c r="AO96" s="172"/>
      <c r="AP96" s="172"/>
      <c r="AQ96" s="172"/>
      <c r="AR96" s="172"/>
    </row>
    <row r="97" spans="1:44" x14ac:dyDescent="0.2">
      <c r="A97" s="172" t="s">
        <v>3067</v>
      </c>
      <c r="B97" s="620" t="s">
        <v>3072</v>
      </c>
      <c r="C97" s="617" t="s">
        <v>97</v>
      </c>
      <c r="D97" s="172">
        <v>13</v>
      </c>
      <c r="E97" s="326">
        <f t="shared" si="6"/>
        <v>11.998616874135546</v>
      </c>
      <c r="F97" s="172"/>
      <c r="G97" s="325">
        <v>347</v>
      </c>
      <c r="H97" s="322">
        <v>28.92</v>
      </c>
      <c r="I97" s="172">
        <v>1</v>
      </c>
      <c r="J97" s="172"/>
      <c r="K97" s="172"/>
      <c r="L97" s="90"/>
      <c r="N97" s="494" t="s">
        <v>3067</v>
      </c>
      <c r="O97" s="620" t="s">
        <v>3074</v>
      </c>
      <c r="P97" s="637" t="s">
        <v>97</v>
      </c>
      <c r="Q97" s="494">
        <v>111</v>
      </c>
      <c r="R97" s="494" t="s">
        <v>3552</v>
      </c>
      <c r="S97" s="638">
        <v>22722</v>
      </c>
      <c r="T97" s="638"/>
      <c r="U97" s="638"/>
      <c r="V97" s="90"/>
      <c r="W97" s="325" t="s">
        <v>3818</v>
      </c>
      <c r="X97" s="494" t="s">
        <v>3072</v>
      </c>
      <c r="Y97" s="172" t="s">
        <v>3446</v>
      </c>
      <c r="Z97" s="172">
        <v>21</v>
      </c>
      <c r="AA97" s="172">
        <v>4</v>
      </c>
      <c r="AB97" s="172">
        <v>4</v>
      </c>
      <c r="AC97" s="172">
        <v>58</v>
      </c>
      <c r="AD97" s="322">
        <f>AC97/AB97</f>
        <v>14.5</v>
      </c>
      <c r="AE97" s="172"/>
      <c r="AF97" s="172"/>
      <c r="AG97" s="172"/>
      <c r="AH97" s="90"/>
      <c r="AI97" s="172"/>
      <c r="AJ97" s="172" t="s">
        <v>3885</v>
      </c>
      <c r="AK97" s="172" t="s">
        <v>86</v>
      </c>
      <c r="AL97" s="172"/>
      <c r="AM97" s="172"/>
      <c r="AN97" s="172">
        <v>7</v>
      </c>
      <c r="AO97" s="172"/>
      <c r="AP97" s="172"/>
      <c r="AQ97" s="172"/>
      <c r="AR97" s="172"/>
    </row>
    <row r="98" spans="1:44" x14ac:dyDescent="0.2">
      <c r="A98" s="172" t="s">
        <v>3067</v>
      </c>
      <c r="B98" s="620" t="s">
        <v>3075</v>
      </c>
      <c r="C98" s="617" t="s">
        <v>97</v>
      </c>
      <c r="D98" s="172">
        <v>13</v>
      </c>
      <c r="E98" s="326">
        <f t="shared" si="6"/>
        <v>11.998456790123456</v>
      </c>
      <c r="F98" s="172"/>
      <c r="G98" s="325">
        <v>311</v>
      </c>
      <c r="H98" s="322">
        <v>25.92</v>
      </c>
      <c r="I98" s="172">
        <v>8</v>
      </c>
      <c r="J98" s="172"/>
      <c r="K98" s="172"/>
      <c r="L98" s="90"/>
      <c r="N98" s="494" t="s">
        <v>3067</v>
      </c>
      <c r="O98" s="620" t="s">
        <v>3075</v>
      </c>
      <c r="P98" s="637" t="s">
        <v>97</v>
      </c>
      <c r="Q98" s="494">
        <v>61</v>
      </c>
      <c r="R98" s="494" t="s">
        <v>3545</v>
      </c>
      <c r="S98" s="638">
        <v>22596</v>
      </c>
      <c r="T98" s="638"/>
      <c r="U98" s="638"/>
      <c r="V98" s="90"/>
      <c r="W98" s="325" t="s">
        <v>3818</v>
      </c>
      <c r="X98" s="494" t="s">
        <v>3823</v>
      </c>
      <c r="Y98" s="172" t="s">
        <v>3446</v>
      </c>
      <c r="Z98" s="172">
        <v>128.4</v>
      </c>
      <c r="AA98" s="172">
        <v>16</v>
      </c>
      <c r="AB98" s="172">
        <v>28</v>
      </c>
      <c r="AC98" s="172">
        <v>398</v>
      </c>
      <c r="AD98" s="322">
        <f>AC98/AB98</f>
        <v>14.214285714285714</v>
      </c>
      <c r="AE98" s="172"/>
      <c r="AF98" s="172"/>
      <c r="AG98" s="172"/>
      <c r="AH98" s="90"/>
      <c r="AI98" s="172"/>
      <c r="AJ98" s="172" t="s">
        <v>3861</v>
      </c>
      <c r="AK98" s="172" t="s">
        <v>90</v>
      </c>
      <c r="AL98" s="172"/>
      <c r="AM98" s="172"/>
      <c r="AN98" s="172">
        <v>6</v>
      </c>
      <c r="AO98" s="172"/>
      <c r="AP98" s="172"/>
      <c r="AQ98" s="172"/>
      <c r="AR98" s="172"/>
    </row>
    <row r="99" spans="1:44" x14ac:dyDescent="0.2">
      <c r="A99" s="172" t="s">
        <v>3067</v>
      </c>
      <c r="B99" s="620" t="s">
        <v>3074</v>
      </c>
      <c r="C99" s="617" t="s">
        <v>97</v>
      </c>
      <c r="D99" s="172">
        <v>13</v>
      </c>
      <c r="E99" s="326">
        <f t="shared" si="6"/>
        <v>10</v>
      </c>
      <c r="F99" s="172"/>
      <c r="G99" s="325">
        <v>628</v>
      </c>
      <c r="H99" s="322">
        <v>62.8</v>
      </c>
      <c r="I99" s="172">
        <v>6</v>
      </c>
      <c r="J99" s="172"/>
      <c r="K99" s="172"/>
      <c r="L99" s="90"/>
      <c r="N99" s="494" t="s">
        <v>3067</v>
      </c>
      <c r="O99" s="620" t="s">
        <v>3075</v>
      </c>
      <c r="P99" s="637" t="s">
        <v>97</v>
      </c>
      <c r="Q99" s="494">
        <v>93</v>
      </c>
      <c r="R99" s="494" t="s">
        <v>3551</v>
      </c>
      <c r="S99" s="638">
        <v>22350</v>
      </c>
      <c r="T99" s="638"/>
      <c r="U99" s="638"/>
      <c r="V99" s="90"/>
      <c r="W99" s="325" t="s">
        <v>3818</v>
      </c>
      <c r="X99" s="494" t="s">
        <v>3076</v>
      </c>
      <c r="Y99" s="172" t="s">
        <v>3446</v>
      </c>
      <c r="Z99" s="172">
        <v>2</v>
      </c>
      <c r="AA99" s="172">
        <v>1</v>
      </c>
      <c r="AB99" s="172">
        <v>0</v>
      </c>
      <c r="AC99" s="172">
        <v>10</v>
      </c>
      <c r="AD99" s="322"/>
      <c r="AE99" s="172"/>
      <c r="AF99" s="172"/>
      <c r="AG99" s="172"/>
      <c r="AH99" s="90"/>
      <c r="AI99" s="172"/>
      <c r="AJ99" s="172" t="s">
        <v>3060</v>
      </c>
      <c r="AK99" s="172" t="s">
        <v>3452</v>
      </c>
      <c r="AL99" s="172"/>
      <c r="AM99" s="172"/>
      <c r="AN99" s="172">
        <v>5</v>
      </c>
      <c r="AO99" s="172"/>
      <c r="AP99" s="172"/>
      <c r="AQ99" s="172"/>
      <c r="AR99" s="172"/>
    </row>
    <row r="100" spans="1:44" x14ac:dyDescent="0.2">
      <c r="A100" s="172" t="s">
        <v>3067</v>
      </c>
      <c r="B100" s="620" t="s">
        <v>3076</v>
      </c>
      <c r="C100" s="617" t="s">
        <v>97</v>
      </c>
      <c r="D100" s="172">
        <v>13</v>
      </c>
      <c r="E100" s="326">
        <f t="shared" si="6"/>
        <v>13</v>
      </c>
      <c r="F100" s="172"/>
      <c r="G100" s="325">
        <v>312</v>
      </c>
      <c r="H100" s="322">
        <v>24</v>
      </c>
      <c r="I100" s="172">
        <v>5</v>
      </c>
      <c r="J100" s="172"/>
      <c r="K100" s="172"/>
      <c r="L100" s="90"/>
      <c r="N100" s="494" t="s">
        <v>3067</v>
      </c>
      <c r="O100" s="620" t="s">
        <v>3076</v>
      </c>
      <c r="P100" s="637" t="s">
        <v>97</v>
      </c>
      <c r="Q100" s="494">
        <v>66</v>
      </c>
      <c r="R100" s="494" t="s">
        <v>3545</v>
      </c>
      <c r="S100" s="638">
        <v>22701</v>
      </c>
      <c r="T100" s="638"/>
      <c r="U100" s="638"/>
      <c r="V100" s="503"/>
      <c r="W100" s="325" t="s">
        <v>3818</v>
      </c>
      <c r="X100" s="494" t="s">
        <v>3086</v>
      </c>
      <c r="Y100" s="172" t="s">
        <v>3446</v>
      </c>
      <c r="Z100" s="172">
        <v>115.3</v>
      </c>
      <c r="AA100" s="172">
        <v>20</v>
      </c>
      <c r="AB100" s="172">
        <v>35</v>
      </c>
      <c r="AC100" s="172">
        <v>406</v>
      </c>
      <c r="AD100" s="322">
        <f>AC100/AB100</f>
        <v>11.6</v>
      </c>
      <c r="AE100" s="172"/>
      <c r="AF100" s="172"/>
      <c r="AG100" s="172"/>
      <c r="AH100" s="90"/>
      <c r="AI100" s="172"/>
      <c r="AJ100" s="172" t="s">
        <v>3060</v>
      </c>
      <c r="AK100" s="172" t="s">
        <v>3452</v>
      </c>
      <c r="AL100" s="172"/>
      <c r="AM100" s="172"/>
      <c r="AN100" s="172">
        <v>5</v>
      </c>
      <c r="AO100" s="172"/>
      <c r="AP100" s="172"/>
      <c r="AQ100" s="172"/>
      <c r="AR100" s="172"/>
    </row>
    <row r="101" spans="1:44" x14ac:dyDescent="0.2">
      <c r="A101" s="172" t="s">
        <v>3067</v>
      </c>
      <c r="B101" s="620" t="s">
        <v>3528</v>
      </c>
      <c r="C101" s="617" t="s">
        <v>97</v>
      </c>
      <c r="D101" s="172">
        <v>12</v>
      </c>
      <c r="E101" s="326">
        <f t="shared" si="6"/>
        <v>11.000321646831779</v>
      </c>
      <c r="F101" s="172"/>
      <c r="G101" s="325">
        <v>342</v>
      </c>
      <c r="H101" s="322">
        <v>31.09</v>
      </c>
      <c r="I101" s="172"/>
      <c r="J101" s="172"/>
      <c r="K101" s="172"/>
      <c r="L101" s="90"/>
      <c r="N101" s="494" t="s">
        <v>3067</v>
      </c>
      <c r="O101" s="620" t="s">
        <v>3528</v>
      </c>
      <c r="P101" s="637" t="s">
        <v>97</v>
      </c>
      <c r="Q101" s="494">
        <v>50</v>
      </c>
      <c r="R101" s="494" t="s">
        <v>3549</v>
      </c>
      <c r="S101" s="638">
        <v>22582</v>
      </c>
      <c r="T101" s="638"/>
      <c r="U101" s="638"/>
      <c r="V101" s="503"/>
      <c r="W101" s="325" t="s">
        <v>3818</v>
      </c>
      <c r="X101" s="494" t="s">
        <v>3075</v>
      </c>
      <c r="Y101" s="172" t="s">
        <v>3446</v>
      </c>
      <c r="Z101" s="172">
        <v>3</v>
      </c>
      <c r="AA101" s="172">
        <v>1</v>
      </c>
      <c r="AB101" s="172">
        <v>0</v>
      </c>
      <c r="AC101" s="172">
        <v>15</v>
      </c>
      <c r="AD101" s="322"/>
      <c r="AE101" s="172"/>
      <c r="AF101" s="172"/>
      <c r="AG101" s="172"/>
      <c r="AH101" s="90"/>
      <c r="AI101" s="172"/>
      <c r="AJ101" s="172" t="s">
        <v>3885</v>
      </c>
      <c r="AK101" s="172" t="s">
        <v>2706</v>
      </c>
      <c r="AL101" s="172"/>
      <c r="AM101" s="172"/>
      <c r="AN101" s="172">
        <v>8</v>
      </c>
      <c r="AO101" s="172">
        <v>50</v>
      </c>
      <c r="AP101" s="172"/>
      <c r="AQ101" s="172"/>
      <c r="AR101" s="172"/>
    </row>
    <row r="102" spans="1:44" x14ac:dyDescent="0.2">
      <c r="A102" s="172" t="s">
        <v>3067</v>
      </c>
      <c r="B102" s="620" t="s">
        <v>3079</v>
      </c>
      <c r="C102" s="617" t="s">
        <v>97</v>
      </c>
      <c r="D102" s="172">
        <v>9</v>
      </c>
      <c r="E102" s="326">
        <f t="shared" si="6"/>
        <v>8</v>
      </c>
      <c r="F102" s="172"/>
      <c r="G102" s="325">
        <v>344</v>
      </c>
      <c r="H102" s="322">
        <v>43</v>
      </c>
      <c r="I102" s="172">
        <v>1</v>
      </c>
      <c r="J102" s="172"/>
      <c r="K102" s="172" t="s">
        <v>3542</v>
      </c>
      <c r="L102" s="90"/>
      <c r="N102" s="494" t="s">
        <v>3067</v>
      </c>
      <c r="O102" s="620" t="s">
        <v>3528</v>
      </c>
      <c r="P102" s="637" t="s">
        <v>97</v>
      </c>
      <c r="Q102" s="494">
        <v>59</v>
      </c>
      <c r="R102" s="494" t="s">
        <v>3551</v>
      </c>
      <c r="S102" s="638">
        <v>22350</v>
      </c>
      <c r="T102" s="638"/>
      <c r="U102" s="638"/>
      <c r="V102" s="503"/>
      <c r="W102" s="325" t="s">
        <v>3818</v>
      </c>
      <c r="X102" s="494" t="s">
        <v>1831</v>
      </c>
      <c r="Y102" s="172" t="s">
        <v>3446</v>
      </c>
      <c r="Z102" s="172">
        <v>54.2</v>
      </c>
      <c r="AA102" s="172">
        <v>7</v>
      </c>
      <c r="AB102" s="172">
        <v>10</v>
      </c>
      <c r="AC102" s="172">
        <v>225</v>
      </c>
      <c r="AD102" s="322">
        <f t="shared" ref="AD102:AD107" si="7">AC102/AB102</f>
        <v>22.5</v>
      </c>
      <c r="AE102" s="172"/>
      <c r="AF102" s="172"/>
      <c r="AG102" s="172"/>
      <c r="AH102" s="90"/>
      <c r="AI102" s="172"/>
      <c r="AJ102" s="172" t="s">
        <v>3056</v>
      </c>
      <c r="AK102" s="172" t="s">
        <v>91</v>
      </c>
      <c r="AL102" s="172"/>
      <c r="AM102" s="172"/>
      <c r="AN102" s="172">
        <v>5</v>
      </c>
      <c r="AO102" s="172"/>
      <c r="AP102" s="172"/>
      <c r="AQ102" s="172"/>
      <c r="AR102" s="172"/>
    </row>
    <row r="103" spans="1:44" x14ac:dyDescent="0.2">
      <c r="A103" s="172" t="s">
        <v>3067</v>
      </c>
      <c r="B103" s="494" t="s">
        <v>3541</v>
      </c>
      <c r="C103" s="617" t="s">
        <v>97</v>
      </c>
      <c r="D103" s="172">
        <v>10</v>
      </c>
      <c r="E103" s="326">
        <f t="shared" si="6"/>
        <v>10</v>
      </c>
      <c r="F103" s="172"/>
      <c r="G103" s="325">
        <v>284</v>
      </c>
      <c r="H103" s="322">
        <v>28.4</v>
      </c>
      <c r="I103" s="172">
        <v>13</v>
      </c>
      <c r="J103" s="172"/>
      <c r="K103" s="172"/>
      <c r="L103" s="90"/>
      <c r="N103" s="494" t="s">
        <v>3067</v>
      </c>
      <c r="O103" s="620" t="s">
        <v>3528</v>
      </c>
      <c r="P103" s="637" t="s">
        <v>97</v>
      </c>
      <c r="Q103" s="494">
        <v>55</v>
      </c>
      <c r="R103" s="494" t="s">
        <v>3552</v>
      </c>
      <c r="S103" s="638">
        <v>22722</v>
      </c>
      <c r="T103" s="638"/>
      <c r="U103" s="638"/>
      <c r="V103" s="503"/>
      <c r="W103" s="325" t="s">
        <v>3818</v>
      </c>
      <c r="X103" s="494" t="s">
        <v>3081</v>
      </c>
      <c r="Y103" s="172" t="s">
        <v>3446</v>
      </c>
      <c r="Z103" s="172">
        <v>23</v>
      </c>
      <c r="AA103" s="172">
        <v>2</v>
      </c>
      <c r="AB103" s="172">
        <v>1</v>
      </c>
      <c r="AC103" s="172">
        <v>89</v>
      </c>
      <c r="AD103" s="322">
        <f t="shared" si="7"/>
        <v>89</v>
      </c>
      <c r="AE103" s="172"/>
      <c r="AF103" s="172"/>
      <c r="AG103" s="172"/>
      <c r="AH103" s="90"/>
      <c r="AI103" s="172"/>
      <c r="AJ103" s="172" t="s">
        <v>3881</v>
      </c>
      <c r="AK103" s="172" t="s">
        <v>91</v>
      </c>
      <c r="AL103" s="172"/>
      <c r="AM103" s="172"/>
      <c r="AN103" s="172">
        <v>5</v>
      </c>
      <c r="AO103" s="172"/>
      <c r="AP103" s="172"/>
      <c r="AQ103" s="172"/>
      <c r="AR103" s="172"/>
    </row>
    <row r="104" spans="1:44" x14ac:dyDescent="0.2">
      <c r="A104" s="172" t="s">
        <v>3067</v>
      </c>
      <c r="B104" s="494" t="s">
        <v>3543</v>
      </c>
      <c r="C104" s="617" t="s">
        <v>97</v>
      </c>
      <c r="D104" s="172">
        <v>4</v>
      </c>
      <c r="E104" s="325">
        <v>4</v>
      </c>
      <c r="F104" s="172"/>
      <c r="G104" s="325">
        <v>148</v>
      </c>
      <c r="H104" s="322">
        <f>G104/E104</f>
        <v>37</v>
      </c>
      <c r="I104" s="172"/>
      <c r="J104" s="172"/>
      <c r="K104" s="172"/>
      <c r="L104" s="90"/>
      <c r="N104" s="494" t="s">
        <v>3067</v>
      </c>
      <c r="O104" s="620" t="s">
        <v>3079</v>
      </c>
      <c r="P104" s="637" t="s">
        <v>97</v>
      </c>
      <c r="Q104" s="494">
        <v>52</v>
      </c>
      <c r="R104" s="494" t="s">
        <v>3549</v>
      </c>
      <c r="S104" s="638">
        <v>22582</v>
      </c>
      <c r="T104" s="638"/>
      <c r="U104" s="638"/>
      <c r="V104" s="503"/>
      <c r="W104" s="325" t="s">
        <v>3818</v>
      </c>
      <c r="X104" s="494" t="s">
        <v>3074</v>
      </c>
      <c r="Y104" s="172" t="s">
        <v>3447</v>
      </c>
      <c r="Z104" s="172">
        <v>23.4</v>
      </c>
      <c r="AA104" s="172">
        <v>2</v>
      </c>
      <c r="AB104" s="172">
        <v>3</v>
      </c>
      <c r="AC104" s="172">
        <v>128</v>
      </c>
      <c r="AD104" s="322">
        <f t="shared" si="7"/>
        <v>42.666666666666664</v>
      </c>
      <c r="AE104" s="172"/>
      <c r="AF104" s="172"/>
      <c r="AG104" s="172"/>
      <c r="AH104" s="90"/>
      <c r="AI104" s="172"/>
      <c r="AJ104" s="172" t="s">
        <v>3882</v>
      </c>
      <c r="AK104" s="172" t="s">
        <v>91</v>
      </c>
      <c r="AL104" s="172"/>
      <c r="AM104" s="172"/>
      <c r="AN104" s="172">
        <v>5</v>
      </c>
      <c r="AO104" s="172"/>
      <c r="AP104" s="172"/>
      <c r="AQ104" s="172"/>
      <c r="AR104" s="172"/>
    </row>
    <row r="105" spans="1:44" x14ac:dyDescent="0.2">
      <c r="A105" s="172" t="s">
        <v>3067</v>
      </c>
      <c r="B105" s="494" t="s">
        <v>3081</v>
      </c>
      <c r="C105" s="617" t="s">
        <v>97</v>
      </c>
      <c r="D105" s="172">
        <v>12</v>
      </c>
      <c r="E105" s="326">
        <f t="shared" ref="E105:E120" si="8">G105/H105</f>
        <v>6</v>
      </c>
      <c r="F105" s="172"/>
      <c r="G105" s="325">
        <v>153</v>
      </c>
      <c r="H105" s="322">
        <v>25.5</v>
      </c>
      <c r="I105" s="172">
        <v>6</v>
      </c>
      <c r="J105" s="172"/>
      <c r="K105" s="172"/>
      <c r="L105" s="90"/>
      <c r="N105" s="494" t="s">
        <v>3067</v>
      </c>
      <c r="O105" s="620" t="s">
        <v>3079</v>
      </c>
      <c r="P105" s="637" t="s">
        <v>97</v>
      </c>
      <c r="Q105" s="494">
        <v>53</v>
      </c>
      <c r="R105" s="494" t="s">
        <v>3545</v>
      </c>
      <c r="S105" s="638">
        <v>22596</v>
      </c>
      <c r="T105" s="638"/>
      <c r="U105" s="638"/>
      <c r="V105" s="503"/>
      <c r="W105" s="325" t="s">
        <v>3818</v>
      </c>
      <c r="X105" s="494" t="s">
        <v>3826</v>
      </c>
      <c r="Y105" s="172" t="s">
        <v>3447</v>
      </c>
      <c r="Z105" s="172">
        <v>57.6</v>
      </c>
      <c r="AA105" s="172">
        <v>3</v>
      </c>
      <c r="AB105" s="172">
        <v>18</v>
      </c>
      <c r="AC105" s="172">
        <v>279</v>
      </c>
      <c r="AD105" s="322">
        <f t="shared" si="7"/>
        <v>15.5</v>
      </c>
      <c r="AE105" s="172"/>
      <c r="AF105" s="172"/>
      <c r="AG105" s="172"/>
      <c r="AH105" s="90"/>
      <c r="AI105" s="172"/>
      <c r="AJ105" s="172" t="s">
        <v>3921</v>
      </c>
      <c r="AK105" s="172" t="s">
        <v>3451</v>
      </c>
      <c r="AL105" s="172"/>
      <c r="AM105" s="172"/>
      <c r="AN105" s="172">
        <v>5</v>
      </c>
      <c r="AO105" s="172"/>
      <c r="AP105" s="172"/>
      <c r="AQ105" s="172"/>
      <c r="AR105" s="172"/>
    </row>
    <row r="106" spans="1:44" x14ac:dyDescent="0.2">
      <c r="A106" s="172" t="s">
        <v>3067</v>
      </c>
      <c r="B106" s="494" t="s">
        <v>3455</v>
      </c>
      <c r="C106" s="617" t="s">
        <v>97</v>
      </c>
      <c r="D106" s="172">
        <v>11</v>
      </c>
      <c r="E106" s="326">
        <f t="shared" si="8"/>
        <v>8</v>
      </c>
      <c r="F106" s="172"/>
      <c r="G106" s="325">
        <v>130</v>
      </c>
      <c r="H106" s="322">
        <v>16.25</v>
      </c>
      <c r="I106" s="172"/>
      <c r="J106" s="172"/>
      <c r="K106" s="172"/>
      <c r="L106" s="90"/>
      <c r="N106" s="620" t="s">
        <v>3066</v>
      </c>
      <c r="O106" s="620" t="s">
        <v>3073</v>
      </c>
      <c r="P106" s="637" t="s">
        <v>97</v>
      </c>
      <c r="Q106" s="494">
        <v>112</v>
      </c>
      <c r="R106" s="494" t="s">
        <v>3535</v>
      </c>
      <c r="S106" s="638">
        <v>23065</v>
      </c>
      <c r="T106" s="638"/>
      <c r="U106" s="638"/>
      <c r="V106" s="504"/>
      <c r="W106" s="325" t="s">
        <v>3818</v>
      </c>
      <c r="X106" s="494" t="s">
        <v>1831</v>
      </c>
      <c r="Y106" s="172" t="s">
        <v>3447</v>
      </c>
      <c r="Z106" s="172">
        <v>98.5</v>
      </c>
      <c r="AA106" s="172">
        <v>12</v>
      </c>
      <c r="AB106" s="172">
        <v>23</v>
      </c>
      <c r="AC106" s="172">
        <v>416</v>
      </c>
      <c r="AD106" s="322">
        <f t="shared" si="7"/>
        <v>18.086956521739129</v>
      </c>
      <c r="AE106" s="172"/>
      <c r="AF106" s="172"/>
      <c r="AG106" s="172"/>
      <c r="AH106" s="90"/>
      <c r="AI106" s="172"/>
      <c r="AJ106" s="172" t="s">
        <v>3060</v>
      </c>
      <c r="AK106" s="172" t="s">
        <v>740</v>
      </c>
      <c r="AL106" s="172"/>
      <c r="AM106" s="172"/>
      <c r="AN106" s="172">
        <v>4</v>
      </c>
      <c r="AO106" s="172"/>
      <c r="AP106" s="172"/>
      <c r="AQ106" s="172"/>
      <c r="AR106" s="172"/>
    </row>
    <row r="107" spans="1:44" x14ac:dyDescent="0.2">
      <c r="A107" s="172" t="s">
        <v>3067</v>
      </c>
      <c r="B107" s="494" t="s">
        <v>3082</v>
      </c>
      <c r="C107" s="617" t="s">
        <v>97</v>
      </c>
      <c r="D107" s="172">
        <v>10</v>
      </c>
      <c r="E107" s="326">
        <f t="shared" si="8"/>
        <v>8.0013280212483391</v>
      </c>
      <c r="F107" s="172"/>
      <c r="G107" s="325">
        <v>241</v>
      </c>
      <c r="H107" s="322">
        <v>30.12</v>
      </c>
      <c r="I107" s="172">
        <v>4</v>
      </c>
      <c r="J107" s="172"/>
      <c r="K107" s="172"/>
      <c r="L107" s="90"/>
      <c r="N107" s="620" t="s">
        <v>3066</v>
      </c>
      <c r="O107" s="620" t="s">
        <v>3071</v>
      </c>
      <c r="P107" s="637" t="s">
        <v>97</v>
      </c>
      <c r="Q107" s="494">
        <v>67</v>
      </c>
      <c r="R107" s="494" t="s">
        <v>3536</v>
      </c>
      <c r="S107" s="638">
        <v>23037</v>
      </c>
      <c r="T107" s="638"/>
      <c r="U107" s="638"/>
      <c r="V107" s="503"/>
      <c r="W107" s="325" t="s">
        <v>3818</v>
      </c>
      <c r="X107" s="494" t="s">
        <v>3457</v>
      </c>
      <c r="Y107" s="172" t="s">
        <v>3447</v>
      </c>
      <c r="Z107" s="172">
        <v>73.3</v>
      </c>
      <c r="AA107" s="172">
        <v>18</v>
      </c>
      <c r="AB107" s="172">
        <v>17</v>
      </c>
      <c r="AC107" s="172">
        <v>235</v>
      </c>
      <c r="AD107" s="322">
        <f t="shared" si="7"/>
        <v>13.823529411764707</v>
      </c>
      <c r="AE107" s="172"/>
      <c r="AF107" s="172"/>
      <c r="AG107" s="172"/>
      <c r="AH107" s="90"/>
      <c r="AI107" s="172"/>
      <c r="AJ107" s="172" t="s">
        <v>3856</v>
      </c>
      <c r="AK107" s="172" t="s">
        <v>740</v>
      </c>
      <c r="AL107" s="172"/>
      <c r="AM107" s="172"/>
      <c r="AN107" s="172">
        <v>4</v>
      </c>
      <c r="AO107" s="172"/>
      <c r="AP107" s="172"/>
      <c r="AQ107" s="172"/>
      <c r="AR107" s="172"/>
    </row>
    <row r="108" spans="1:44" x14ac:dyDescent="0.2">
      <c r="A108" s="178" t="s">
        <v>3066</v>
      </c>
      <c r="B108" s="620" t="s">
        <v>3071</v>
      </c>
      <c r="C108" s="617" t="s">
        <v>97</v>
      </c>
      <c r="D108" s="325">
        <v>12</v>
      </c>
      <c r="E108" s="326">
        <f t="shared" si="8"/>
        <v>11.003861003861005</v>
      </c>
      <c r="F108" s="176"/>
      <c r="G108" s="325">
        <v>285</v>
      </c>
      <c r="H108" s="619">
        <v>25.9</v>
      </c>
      <c r="I108" s="493">
        <v>5</v>
      </c>
      <c r="J108" s="493">
        <v>6</v>
      </c>
      <c r="K108" s="493"/>
      <c r="L108" s="90"/>
      <c r="N108" s="620" t="s">
        <v>3066</v>
      </c>
      <c r="O108" s="620" t="s">
        <v>3073</v>
      </c>
      <c r="P108" s="637" t="s">
        <v>97</v>
      </c>
      <c r="Q108" s="494">
        <v>92</v>
      </c>
      <c r="R108" s="494" t="s">
        <v>3537</v>
      </c>
      <c r="S108" s="638">
        <v>23081</v>
      </c>
      <c r="T108" s="638"/>
      <c r="U108" s="638"/>
      <c r="V108" s="503"/>
      <c r="W108" s="325" t="s">
        <v>3818</v>
      </c>
      <c r="X108" s="494" t="s">
        <v>3816</v>
      </c>
      <c r="Y108" s="172" t="s">
        <v>3447</v>
      </c>
      <c r="Z108" s="172">
        <v>2</v>
      </c>
      <c r="AA108" s="172"/>
      <c r="AB108" s="172"/>
      <c r="AC108" s="172">
        <v>6</v>
      </c>
      <c r="AD108" s="322"/>
      <c r="AE108" s="172"/>
      <c r="AF108" s="172"/>
      <c r="AG108" s="172"/>
      <c r="AH108" s="90"/>
      <c r="AI108" s="172"/>
      <c r="AJ108" s="172" t="s">
        <v>3056</v>
      </c>
      <c r="AK108" s="172" t="s">
        <v>740</v>
      </c>
      <c r="AL108" s="172"/>
      <c r="AM108" s="172"/>
      <c r="AN108" s="172">
        <v>4</v>
      </c>
      <c r="AO108" s="172"/>
      <c r="AP108" s="172"/>
      <c r="AQ108" s="172"/>
      <c r="AR108" s="172"/>
    </row>
    <row r="109" spans="1:44" x14ac:dyDescent="0.2">
      <c r="A109" s="178" t="s">
        <v>3066</v>
      </c>
      <c r="B109" s="620" t="s">
        <v>3072</v>
      </c>
      <c r="C109" s="617" t="s">
        <v>97</v>
      </c>
      <c r="D109" s="325">
        <v>12</v>
      </c>
      <c r="E109" s="326">
        <f t="shared" si="8"/>
        <v>11.000662690523525</v>
      </c>
      <c r="F109" s="176"/>
      <c r="G109" s="325">
        <v>166</v>
      </c>
      <c r="H109" s="619">
        <v>15.09</v>
      </c>
      <c r="I109" s="172">
        <v>8</v>
      </c>
      <c r="J109" s="172"/>
      <c r="K109" s="172"/>
      <c r="L109" s="90"/>
      <c r="N109" s="620" t="s">
        <v>3066</v>
      </c>
      <c r="O109" s="620" t="s">
        <v>3074</v>
      </c>
      <c r="P109" s="637" t="s">
        <v>97</v>
      </c>
      <c r="Q109" s="494">
        <v>75</v>
      </c>
      <c r="R109" s="494" t="s">
        <v>3538</v>
      </c>
      <c r="S109" s="638">
        <v>22953</v>
      </c>
      <c r="T109" s="638"/>
      <c r="U109" s="638"/>
      <c r="V109" s="503"/>
      <c r="W109" s="325" t="s">
        <v>3818</v>
      </c>
      <c r="X109" s="494" t="s">
        <v>1827</v>
      </c>
      <c r="Y109" s="172" t="s">
        <v>3447</v>
      </c>
      <c r="Z109" s="322">
        <v>2</v>
      </c>
      <c r="AA109" s="172">
        <v>1</v>
      </c>
      <c r="AB109" s="172"/>
      <c r="AC109" s="172">
        <v>2</v>
      </c>
      <c r="AD109" s="322"/>
      <c r="AE109" s="172"/>
      <c r="AF109" s="172"/>
      <c r="AG109" s="172"/>
      <c r="AH109" s="90"/>
      <c r="AI109" s="172"/>
      <c r="AJ109" s="172" t="s">
        <v>3915</v>
      </c>
      <c r="AK109" s="172" t="s">
        <v>328</v>
      </c>
      <c r="AL109" s="172"/>
      <c r="AM109" s="172"/>
      <c r="AN109" s="172">
        <v>6</v>
      </c>
      <c r="AO109" s="172"/>
      <c r="AP109" s="172"/>
      <c r="AQ109" s="172"/>
      <c r="AR109" s="172"/>
    </row>
    <row r="110" spans="1:44" x14ac:dyDescent="0.2">
      <c r="A110" s="178" t="s">
        <v>3066</v>
      </c>
      <c r="B110" s="620" t="s">
        <v>3073</v>
      </c>
      <c r="C110" s="617" t="s">
        <v>97</v>
      </c>
      <c r="D110" s="325">
        <v>11</v>
      </c>
      <c r="E110" s="326">
        <f t="shared" si="8"/>
        <v>11.001642036124794</v>
      </c>
      <c r="F110" s="176"/>
      <c r="G110" s="325">
        <v>402</v>
      </c>
      <c r="H110" s="619">
        <v>36.54</v>
      </c>
      <c r="I110" s="172">
        <v>9</v>
      </c>
      <c r="J110" s="172"/>
      <c r="K110" s="172"/>
      <c r="L110" s="90"/>
      <c r="N110" s="620" t="s">
        <v>3066</v>
      </c>
      <c r="O110" s="620" t="s">
        <v>3074</v>
      </c>
      <c r="P110" s="637" t="s">
        <v>97</v>
      </c>
      <c r="Q110" s="494">
        <v>88</v>
      </c>
      <c r="R110" s="494" t="s">
        <v>3539</v>
      </c>
      <c r="S110" s="638">
        <v>23051</v>
      </c>
      <c r="T110" s="638"/>
      <c r="U110" s="638"/>
      <c r="V110" s="503"/>
      <c r="W110" s="325" t="s">
        <v>3818</v>
      </c>
      <c r="X110" s="494" t="s">
        <v>3827</v>
      </c>
      <c r="Y110" s="172" t="s">
        <v>3447</v>
      </c>
      <c r="Z110" s="172">
        <v>78.3</v>
      </c>
      <c r="AA110" s="172">
        <v>12</v>
      </c>
      <c r="AB110" s="172">
        <v>22</v>
      </c>
      <c r="AC110" s="172">
        <v>284</v>
      </c>
      <c r="AD110" s="322">
        <f t="shared" ref="AD110:AD122" si="9">AC110/AB110</f>
        <v>12.909090909090908</v>
      </c>
      <c r="AE110" s="172"/>
      <c r="AF110" s="172"/>
      <c r="AG110" s="172"/>
      <c r="AH110" s="90"/>
      <c r="AI110" s="172"/>
      <c r="AJ110" s="172" t="s">
        <v>3915</v>
      </c>
      <c r="AK110" s="172" t="s">
        <v>3453</v>
      </c>
      <c r="AL110" s="172"/>
      <c r="AM110" s="172"/>
      <c r="AN110" s="172">
        <v>5</v>
      </c>
      <c r="AO110" s="172"/>
      <c r="AP110" s="172"/>
      <c r="AQ110" s="172"/>
      <c r="AR110" s="172"/>
    </row>
    <row r="111" spans="1:44" x14ac:dyDescent="0.2">
      <c r="A111" s="178" t="s">
        <v>3066</v>
      </c>
      <c r="B111" s="620" t="s">
        <v>3074</v>
      </c>
      <c r="C111" s="617" t="s">
        <v>97</v>
      </c>
      <c r="D111" s="325">
        <v>12</v>
      </c>
      <c r="E111" s="326">
        <f t="shared" si="8"/>
        <v>11.001378043178686</v>
      </c>
      <c r="F111" s="176"/>
      <c r="G111" s="325">
        <v>479</v>
      </c>
      <c r="H111" s="619">
        <v>43.54</v>
      </c>
      <c r="I111" s="172">
        <v>4</v>
      </c>
      <c r="J111" s="172"/>
      <c r="K111" s="172"/>
      <c r="L111" s="90"/>
      <c r="N111" s="620" t="s">
        <v>3066</v>
      </c>
      <c r="O111" s="620" t="s">
        <v>3074</v>
      </c>
      <c r="P111" s="637" t="s">
        <v>97</v>
      </c>
      <c r="Q111" s="494">
        <v>73</v>
      </c>
      <c r="R111" s="494" t="s">
        <v>3538</v>
      </c>
      <c r="S111" s="638">
        <v>23086</v>
      </c>
      <c r="T111" s="638"/>
      <c r="U111" s="638"/>
      <c r="V111" s="503"/>
      <c r="W111" s="325" t="s">
        <v>3818</v>
      </c>
      <c r="X111" s="494" t="s">
        <v>3086</v>
      </c>
      <c r="Y111" s="172" t="s">
        <v>3447</v>
      </c>
      <c r="Z111" s="172">
        <v>95</v>
      </c>
      <c r="AA111" s="172">
        <v>10</v>
      </c>
      <c r="AB111" s="172">
        <v>23</v>
      </c>
      <c r="AC111" s="172">
        <v>433</v>
      </c>
      <c r="AD111" s="322">
        <f t="shared" si="9"/>
        <v>18.826086956521738</v>
      </c>
      <c r="AE111" s="172"/>
      <c r="AF111" s="172"/>
      <c r="AG111" s="172"/>
      <c r="AH111" s="90"/>
      <c r="AI111" s="172"/>
      <c r="AJ111" s="172" t="s">
        <v>3905</v>
      </c>
      <c r="AK111" s="172" t="s">
        <v>146</v>
      </c>
      <c r="AL111" s="172"/>
      <c r="AM111" s="172"/>
      <c r="AN111" s="172">
        <v>5</v>
      </c>
      <c r="AO111" s="172"/>
      <c r="AP111" s="172"/>
      <c r="AQ111" s="172"/>
      <c r="AR111" s="172"/>
    </row>
    <row r="112" spans="1:44" x14ac:dyDescent="0.2">
      <c r="A112" s="178" t="s">
        <v>3066</v>
      </c>
      <c r="B112" s="620" t="s">
        <v>3076</v>
      </c>
      <c r="C112" s="617" t="s">
        <v>97</v>
      </c>
      <c r="D112" s="325">
        <v>12</v>
      </c>
      <c r="E112" s="326">
        <f t="shared" si="8"/>
        <v>10</v>
      </c>
      <c r="F112" s="176"/>
      <c r="G112" s="325">
        <v>333</v>
      </c>
      <c r="H112" s="619">
        <v>33.299999999999997</v>
      </c>
      <c r="I112" s="172">
        <v>4</v>
      </c>
      <c r="J112" s="172"/>
      <c r="K112" s="172"/>
      <c r="L112" s="90"/>
      <c r="N112" s="620" t="s">
        <v>3066</v>
      </c>
      <c r="O112" s="620" t="s">
        <v>3076</v>
      </c>
      <c r="P112" s="637" t="s">
        <v>97</v>
      </c>
      <c r="Q112" s="494">
        <v>55</v>
      </c>
      <c r="R112" s="494" t="s">
        <v>3540</v>
      </c>
      <c r="S112" s="638">
        <v>22974</v>
      </c>
      <c r="T112" s="638"/>
      <c r="U112" s="638"/>
      <c r="V112" s="503"/>
      <c r="W112" s="325" t="s">
        <v>3818</v>
      </c>
      <c r="X112" s="494" t="s">
        <v>3528</v>
      </c>
      <c r="Y112" s="172" t="s">
        <v>3447</v>
      </c>
      <c r="Z112" s="172">
        <v>68.099999999999994</v>
      </c>
      <c r="AA112" s="172">
        <v>10</v>
      </c>
      <c r="AB112" s="172">
        <v>20</v>
      </c>
      <c r="AC112" s="172">
        <v>228</v>
      </c>
      <c r="AD112" s="322">
        <f t="shared" si="9"/>
        <v>11.4</v>
      </c>
      <c r="AE112" s="172"/>
      <c r="AF112" s="172"/>
      <c r="AG112" s="172"/>
      <c r="AH112" s="90"/>
      <c r="AI112" s="172"/>
      <c r="AJ112" s="172" t="s">
        <v>3055</v>
      </c>
      <c r="AK112" s="172" t="s">
        <v>208</v>
      </c>
      <c r="AL112" s="172"/>
      <c r="AM112" s="172"/>
      <c r="AN112" s="172">
        <v>7</v>
      </c>
      <c r="AO112" s="172"/>
      <c r="AP112" s="172"/>
      <c r="AQ112" s="172"/>
      <c r="AR112" s="172"/>
    </row>
    <row r="113" spans="1:44" x14ac:dyDescent="0.2">
      <c r="A113" s="178" t="s">
        <v>3066</v>
      </c>
      <c r="B113" s="620" t="s">
        <v>3528</v>
      </c>
      <c r="C113" s="617" t="s">
        <v>97</v>
      </c>
      <c r="D113" s="325">
        <v>10</v>
      </c>
      <c r="E113" s="326">
        <f t="shared" si="8"/>
        <v>9</v>
      </c>
      <c r="F113" s="176"/>
      <c r="G113" s="325">
        <v>171</v>
      </c>
      <c r="H113" s="619">
        <v>19</v>
      </c>
      <c r="I113" s="172"/>
      <c r="J113" s="172"/>
      <c r="K113" s="172"/>
      <c r="L113" s="90"/>
      <c r="N113" s="620" t="s">
        <v>3066</v>
      </c>
      <c r="O113" s="620" t="s">
        <v>3076</v>
      </c>
      <c r="P113" s="637" t="s">
        <v>97</v>
      </c>
      <c r="Q113" s="494">
        <v>57</v>
      </c>
      <c r="R113" s="494" t="s">
        <v>3538</v>
      </c>
      <c r="S113" s="638">
        <v>23086</v>
      </c>
      <c r="T113" s="638"/>
      <c r="U113" s="638"/>
      <c r="V113" s="503"/>
      <c r="W113" s="325" t="s">
        <v>3818</v>
      </c>
      <c r="X113" s="494" t="s">
        <v>3823</v>
      </c>
      <c r="Y113" s="172" t="s">
        <v>3447</v>
      </c>
      <c r="Z113" s="172">
        <v>37</v>
      </c>
      <c r="AA113" s="172">
        <v>2</v>
      </c>
      <c r="AB113" s="172">
        <v>4</v>
      </c>
      <c r="AC113" s="172">
        <v>159</v>
      </c>
      <c r="AD113" s="322">
        <f t="shared" si="9"/>
        <v>39.75</v>
      </c>
      <c r="AE113" s="172"/>
      <c r="AF113" s="172"/>
      <c r="AG113" s="172"/>
      <c r="AH113" s="90"/>
      <c r="AI113" s="172"/>
      <c r="AJ113" s="172" t="s">
        <v>534</v>
      </c>
      <c r="AK113" s="172" t="s">
        <v>210</v>
      </c>
      <c r="AL113" s="172"/>
      <c r="AM113" s="172"/>
      <c r="AN113" s="172">
        <v>8</v>
      </c>
      <c r="AO113" s="172"/>
      <c r="AP113" s="172"/>
      <c r="AQ113" s="172"/>
      <c r="AR113" s="172"/>
    </row>
    <row r="114" spans="1:44" x14ac:dyDescent="0.2">
      <c r="A114" s="178" t="s">
        <v>3066</v>
      </c>
      <c r="B114" s="620" t="s">
        <v>3079</v>
      </c>
      <c r="C114" s="617" t="s">
        <v>97</v>
      </c>
      <c r="D114" s="325">
        <v>9</v>
      </c>
      <c r="E114" s="326">
        <f t="shared" si="8"/>
        <v>9.0054815974941267</v>
      </c>
      <c r="F114" s="176"/>
      <c r="G114" s="325">
        <v>115</v>
      </c>
      <c r="H114" s="619">
        <v>12.77</v>
      </c>
      <c r="I114" s="172">
        <v>1</v>
      </c>
      <c r="J114" s="172"/>
      <c r="K114" s="172"/>
      <c r="L114" s="90"/>
      <c r="N114" s="620" t="s">
        <v>3066</v>
      </c>
      <c r="O114" s="494" t="s">
        <v>3077</v>
      </c>
      <c r="P114" s="637" t="s">
        <v>97</v>
      </c>
      <c r="Q114" s="494">
        <v>92</v>
      </c>
      <c r="R114" s="494" t="s">
        <v>3536</v>
      </c>
      <c r="S114" s="638">
        <v>23037</v>
      </c>
      <c r="T114" s="638"/>
      <c r="U114" s="638"/>
      <c r="V114" s="503"/>
      <c r="W114" s="325" t="s">
        <v>3818</v>
      </c>
      <c r="X114" s="494" t="s">
        <v>3830</v>
      </c>
      <c r="Y114" s="172" t="s">
        <v>3447</v>
      </c>
      <c r="Z114" s="172">
        <v>15</v>
      </c>
      <c r="AA114" s="172">
        <v>3</v>
      </c>
      <c r="AB114" s="172">
        <v>4</v>
      </c>
      <c r="AC114" s="172">
        <v>37</v>
      </c>
      <c r="AD114" s="322">
        <f t="shared" si="9"/>
        <v>9.25</v>
      </c>
      <c r="AE114" s="172"/>
      <c r="AF114" s="172"/>
      <c r="AG114" s="172"/>
      <c r="AH114" s="90"/>
      <c r="AI114" s="172"/>
      <c r="AJ114" s="172" t="s">
        <v>534</v>
      </c>
      <c r="AK114" s="172" t="s">
        <v>153</v>
      </c>
      <c r="AL114" s="172">
        <v>29.1</v>
      </c>
      <c r="AM114" s="172">
        <v>10</v>
      </c>
      <c r="AN114" s="172">
        <v>8</v>
      </c>
      <c r="AO114" s="172">
        <v>66</v>
      </c>
      <c r="AP114" s="172" t="s">
        <v>2676</v>
      </c>
      <c r="AQ114" s="172" t="s">
        <v>3611</v>
      </c>
      <c r="AR114" s="172"/>
    </row>
    <row r="115" spans="1:44" x14ac:dyDescent="0.2">
      <c r="A115" s="178" t="s">
        <v>3066</v>
      </c>
      <c r="B115" s="620" t="s">
        <v>3075</v>
      </c>
      <c r="C115" s="617" t="s">
        <v>97</v>
      </c>
      <c r="D115" s="325">
        <v>10</v>
      </c>
      <c r="E115" s="326">
        <f t="shared" si="8"/>
        <v>8</v>
      </c>
      <c r="F115" s="176"/>
      <c r="G115" s="325">
        <v>140</v>
      </c>
      <c r="H115" s="619">
        <v>17.5</v>
      </c>
      <c r="I115" s="172">
        <v>3</v>
      </c>
      <c r="J115" s="172"/>
      <c r="K115" s="172"/>
      <c r="L115" s="90"/>
      <c r="N115" s="616" t="s">
        <v>3445</v>
      </c>
      <c r="O115" s="616" t="s">
        <v>3815</v>
      </c>
      <c r="P115" s="618" t="s">
        <v>3818</v>
      </c>
      <c r="Q115" s="618">
        <v>60</v>
      </c>
      <c r="R115" s="494"/>
      <c r="S115" s="494"/>
      <c r="T115" s="494"/>
      <c r="U115" s="494"/>
      <c r="V115" s="503"/>
      <c r="W115" s="325" t="s">
        <v>3818</v>
      </c>
      <c r="X115" s="494" t="s">
        <v>3457</v>
      </c>
      <c r="Y115" s="172" t="s">
        <v>2715</v>
      </c>
      <c r="Z115" s="172">
        <v>72.2</v>
      </c>
      <c r="AA115" s="172">
        <v>13</v>
      </c>
      <c r="AB115" s="172">
        <v>13</v>
      </c>
      <c r="AC115" s="172">
        <v>196</v>
      </c>
      <c r="AD115" s="322">
        <f t="shared" si="9"/>
        <v>15.076923076923077</v>
      </c>
      <c r="AE115" s="172"/>
      <c r="AF115" s="172"/>
      <c r="AG115" s="172"/>
      <c r="AH115" s="90"/>
      <c r="AI115" s="172"/>
      <c r="AJ115" s="172" t="s">
        <v>534</v>
      </c>
      <c r="AK115" s="172" t="s">
        <v>153</v>
      </c>
      <c r="AL115" s="172">
        <v>14</v>
      </c>
      <c r="AM115" s="172">
        <v>2</v>
      </c>
      <c r="AN115" s="172">
        <v>5</v>
      </c>
      <c r="AO115" s="172">
        <v>31</v>
      </c>
      <c r="AP115" s="172" t="s">
        <v>3808</v>
      </c>
      <c r="AQ115" s="172" t="s">
        <v>3603</v>
      </c>
      <c r="AR115" s="172"/>
    </row>
    <row r="116" spans="1:44" x14ac:dyDescent="0.2">
      <c r="A116" s="178" t="s">
        <v>3066</v>
      </c>
      <c r="B116" s="494" t="s">
        <v>3077</v>
      </c>
      <c r="C116" s="617" t="s">
        <v>97</v>
      </c>
      <c r="D116" s="172">
        <v>9</v>
      </c>
      <c r="E116" s="326">
        <f t="shared" si="8"/>
        <v>10</v>
      </c>
      <c r="F116" s="172"/>
      <c r="G116" s="325">
        <v>181</v>
      </c>
      <c r="H116" s="322">
        <v>18.100000000000001</v>
      </c>
      <c r="I116" s="172">
        <v>6</v>
      </c>
      <c r="J116" s="172"/>
      <c r="K116" s="172"/>
      <c r="L116" s="90"/>
      <c r="N116" s="616" t="s">
        <v>3445</v>
      </c>
      <c r="O116" s="616" t="s">
        <v>3815</v>
      </c>
      <c r="P116" s="618" t="s">
        <v>3818</v>
      </c>
      <c r="Q116" s="618" t="s">
        <v>2558</v>
      </c>
      <c r="R116" s="494"/>
      <c r="S116" s="494"/>
      <c r="T116" s="494"/>
      <c r="U116" s="494"/>
      <c r="V116" s="503"/>
      <c r="W116" s="325" t="s">
        <v>3818</v>
      </c>
      <c r="X116" s="494" t="s">
        <v>3826</v>
      </c>
      <c r="Y116" s="172" t="s">
        <v>2715</v>
      </c>
      <c r="Z116" s="172">
        <v>103.7</v>
      </c>
      <c r="AA116" s="172">
        <v>9</v>
      </c>
      <c r="AB116" s="172">
        <v>28</v>
      </c>
      <c r="AC116" s="172">
        <v>451</v>
      </c>
      <c r="AD116" s="322">
        <f t="shared" si="9"/>
        <v>16.107142857142858</v>
      </c>
      <c r="AE116" s="172"/>
      <c r="AF116" s="172"/>
      <c r="AG116" s="172"/>
      <c r="AH116" s="90"/>
      <c r="AI116" s="172"/>
      <c r="AJ116" s="172" t="s">
        <v>3052</v>
      </c>
      <c r="AK116" s="172" t="s">
        <v>153</v>
      </c>
      <c r="AL116" s="172">
        <v>13.3</v>
      </c>
      <c r="AM116" s="172">
        <v>2</v>
      </c>
      <c r="AN116" s="172">
        <v>5</v>
      </c>
      <c r="AO116" s="172">
        <v>32</v>
      </c>
      <c r="AP116" s="172" t="s">
        <v>3808</v>
      </c>
      <c r="AQ116" s="172" t="s">
        <v>3603</v>
      </c>
      <c r="AR116" s="172"/>
    </row>
    <row r="117" spans="1:44" x14ac:dyDescent="0.2">
      <c r="A117" s="178" t="s">
        <v>3066</v>
      </c>
      <c r="B117" s="494" t="s">
        <v>3080</v>
      </c>
      <c r="C117" s="617" t="s">
        <v>97</v>
      </c>
      <c r="D117" s="172">
        <v>4</v>
      </c>
      <c r="E117" s="326">
        <f t="shared" si="8"/>
        <v>4</v>
      </c>
      <c r="F117" s="172"/>
      <c r="G117" s="325">
        <v>64</v>
      </c>
      <c r="H117" s="322">
        <v>16</v>
      </c>
      <c r="I117" s="172"/>
      <c r="J117" s="172"/>
      <c r="K117" s="172"/>
      <c r="L117" s="90"/>
      <c r="N117" s="616" t="s">
        <v>3445</v>
      </c>
      <c r="O117" s="616" t="s">
        <v>3815</v>
      </c>
      <c r="P117" s="618" t="s">
        <v>3818</v>
      </c>
      <c r="Q117" s="618">
        <v>61</v>
      </c>
      <c r="R117" s="494"/>
      <c r="S117" s="494"/>
      <c r="T117" s="494"/>
      <c r="U117" s="494"/>
      <c r="V117" s="503"/>
      <c r="W117" s="325" t="s">
        <v>3818</v>
      </c>
      <c r="X117" s="494" t="s">
        <v>3816</v>
      </c>
      <c r="Y117" s="172" t="s">
        <v>2715</v>
      </c>
      <c r="Z117" s="172">
        <v>5</v>
      </c>
      <c r="AA117" s="172"/>
      <c r="AB117" s="172">
        <v>1</v>
      </c>
      <c r="AC117" s="172">
        <v>16</v>
      </c>
      <c r="AD117" s="322">
        <f t="shared" si="9"/>
        <v>16</v>
      </c>
      <c r="AE117" s="172"/>
      <c r="AF117" s="172"/>
      <c r="AG117" s="172"/>
      <c r="AH117" s="90"/>
      <c r="AI117" s="172"/>
      <c r="AJ117" s="172" t="s">
        <v>3054</v>
      </c>
      <c r="AK117" s="172" t="s">
        <v>153</v>
      </c>
      <c r="AL117" s="172">
        <v>17</v>
      </c>
      <c r="AM117" s="172">
        <v>8</v>
      </c>
      <c r="AN117" s="172">
        <v>5</v>
      </c>
      <c r="AO117" s="172">
        <v>14</v>
      </c>
      <c r="AP117" s="172" t="s">
        <v>3950</v>
      </c>
      <c r="AQ117" s="172" t="s">
        <v>3601</v>
      </c>
      <c r="AR117" s="172"/>
    </row>
    <row r="118" spans="1:44" x14ac:dyDescent="0.2">
      <c r="A118" s="178" t="s">
        <v>3066</v>
      </c>
      <c r="B118" s="494" t="s">
        <v>3081</v>
      </c>
      <c r="C118" s="617" t="s">
        <v>97</v>
      </c>
      <c r="D118" s="172">
        <v>8</v>
      </c>
      <c r="E118" s="326">
        <f t="shared" si="8"/>
        <v>4</v>
      </c>
      <c r="F118" s="172"/>
      <c r="G118" s="325">
        <v>18</v>
      </c>
      <c r="H118" s="322">
        <v>4.5</v>
      </c>
      <c r="I118" s="172">
        <v>3</v>
      </c>
      <c r="J118" s="172"/>
      <c r="K118" s="172"/>
      <c r="L118" s="90"/>
      <c r="N118" s="616" t="s">
        <v>3445</v>
      </c>
      <c r="O118" s="616" t="s">
        <v>3815</v>
      </c>
      <c r="P118" s="618" t="s">
        <v>3818</v>
      </c>
      <c r="Q118" s="618">
        <v>72</v>
      </c>
      <c r="R118" s="494"/>
      <c r="S118" s="494"/>
      <c r="T118" s="494"/>
      <c r="U118" s="494"/>
      <c r="V118" s="503"/>
      <c r="W118" s="325" t="s">
        <v>3818</v>
      </c>
      <c r="X118" s="494" t="s">
        <v>3541</v>
      </c>
      <c r="Y118" s="172" t="s">
        <v>2715</v>
      </c>
      <c r="Z118" s="172">
        <v>5</v>
      </c>
      <c r="AA118" s="172"/>
      <c r="AB118" s="172">
        <v>2</v>
      </c>
      <c r="AC118" s="172">
        <v>48</v>
      </c>
      <c r="AD118" s="322">
        <f t="shared" si="9"/>
        <v>24</v>
      </c>
      <c r="AE118" s="172"/>
      <c r="AF118" s="172"/>
      <c r="AG118" s="172"/>
      <c r="AH118" s="90"/>
      <c r="AI118" s="172"/>
      <c r="AJ118" s="172" t="s">
        <v>3054</v>
      </c>
      <c r="AK118" s="172" t="s">
        <v>153</v>
      </c>
      <c r="AL118" s="172">
        <v>11.4</v>
      </c>
      <c r="AM118" s="172">
        <v>2</v>
      </c>
      <c r="AN118" s="172">
        <v>5</v>
      </c>
      <c r="AO118" s="172">
        <v>21</v>
      </c>
      <c r="AP118" s="172" t="s">
        <v>3951</v>
      </c>
      <c r="AQ118" s="172" t="s">
        <v>3952</v>
      </c>
      <c r="AR118" s="172"/>
    </row>
    <row r="119" spans="1:44" x14ac:dyDescent="0.2">
      <c r="A119" s="178" t="s">
        <v>3066</v>
      </c>
      <c r="B119" s="494" t="s">
        <v>3455</v>
      </c>
      <c r="C119" s="617" t="s">
        <v>97</v>
      </c>
      <c r="D119" s="172">
        <v>4</v>
      </c>
      <c r="E119" s="326">
        <f t="shared" si="8"/>
        <v>4</v>
      </c>
      <c r="F119" s="172"/>
      <c r="G119" s="325">
        <v>43</v>
      </c>
      <c r="H119" s="322">
        <v>10.75</v>
      </c>
      <c r="I119" s="172">
        <v>2</v>
      </c>
      <c r="J119" s="172"/>
      <c r="K119" s="172"/>
      <c r="L119" s="90"/>
      <c r="N119" s="616" t="s">
        <v>3445</v>
      </c>
      <c r="O119" s="616" t="s">
        <v>3815</v>
      </c>
      <c r="P119" s="618" t="s">
        <v>3818</v>
      </c>
      <c r="Q119" s="618">
        <v>54</v>
      </c>
      <c r="R119" s="494"/>
      <c r="S119" s="494"/>
      <c r="T119" s="494"/>
      <c r="U119" s="494"/>
      <c r="V119" s="503"/>
      <c r="W119" s="325" t="s">
        <v>3818</v>
      </c>
      <c r="X119" s="494" t="s">
        <v>3528</v>
      </c>
      <c r="Y119" s="172" t="s">
        <v>2715</v>
      </c>
      <c r="Z119" s="172">
        <v>99.2</v>
      </c>
      <c r="AA119" s="172">
        <v>18</v>
      </c>
      <c r="AB119" s="172">
        <v>33</v>
      </c>
      <c r="AC119" s="172">
        <v>309</v>
      </c>
      <c r="AD119" s="322">
        <f t="shared" si="9"/>
        <v>9.3636363636363633</v>
      </c>
      <c r="AE119" s="172"/>
      <c r="AF119" s="172"/>
      <c r="AG119" s="172"/>
      <c r="AH119" s="90"/>
      <c r="AI119" s="172"/>
      <c r="AJ119" s="172" t="s">
        <v>3055</v>
      </c>
      <c r="AK119" s="172" t="s">
        <v>209</v>
      </c>
      <c r="AL119" s="172"/>
      <c r="AM119" s="172"/>
      <c r="AN119" s="172">
        <v>7</v>
      </c>
      <c r="AO119" s="172"/>
      <c r="AP119" s="172"/>
      <c r="AQ119" s="172"/>
      <c r="AR119" s="172"/>
    </row>
    <row r="120" spans="1:44" x14ac:dyDescent="0.2">
      <c r="A120" s="178" t="s">
        <v>3066</v>
      </c>
      <c r="B120" s="494" t="s">
        <v>3082</v>
      </c>
      <c r="C120" s="617" t="s">
        <v>97</v>
      </c>
      <c r="D120" s="172">
        <v>5</v>
      </c>
      <c r="E120" s="326">
        <f t="shared" si="8"/>
        <v>4</v>
      </c>
      <c r="F120" s="172"/>
      <c r="G120" s="325">
        <v>93</v>
      </c>
      <c r="H120" s="322">
        <v>23.25</v>
      </c>
      <c r="I120" s="172"/>
      <c r="J120" s="172"/>
      <c r="K120" s="172"/>
      <c r="L120" s="90"/>
      <c r="N120" s="616" t="s">
        <v>3445</v>
      </c>
      <c r="O120" s="616" t="s">
        <v>3815</v>
      </c>
      <c r="P120" s="618" t="s">
        <v>3818</v>
      </c>
      <c r="Q120" s="618">
        <v>69</v>
      </c>
      <c r="R120" s="494"/>
      <c r="S120" s="494"/>
      <c r="T120" s="494"/>
      <c r="U120" s="494"/>
      <c r="V120" s="503"/>
      <c r="W120" s="325" t="s">
        <v>3818</v>
      </c>
      <c r="X120" s="494" t="s">
        <v>1831</v>
      </c>
      <c r="Y120" s="172" t="s">
        <v>2715</v>
      </c>
      <c r="Z120" s="172">
        <v>143.69999999999999</v>
      </c>
      <c r="AA120" s="172">
        <v>13</v>
      </c>
      <c r="AB120" s="172">
        <v>35</v>
      </c>
      <c r="AC120" s="172">
        <v>611</v>
      </c>
      <c r="AD120" s="322">
        <f t="shared" si="9"/>
        <v>17.457142857142856</v>
      </c>
      <c r="AE120" s="172"/>
      <c r="AF120" s="172"/>
      <c r="AG120" s="172"/>
      <c r="AH120" s="90"/>
      <c r="AI120" s="172"/>
      <c r="AJ120" s="172" t="s">
        <v>484</v>
      </c>
      <c r="AK120" s="172" t="s">
        <v>209</v>
      </c>
      <c r="AL120" s="172"/>
      <c r="AM120" s="172"/>
      <c r="AN120" s="172">
        <v>7</v>
      </c>
      <c r="AO120" s="172"/>
      <c r="AP120" s="172"/>
      <c r="AQ120" s="172"/>
      <c r="AR120" s="172"/>
    </row>
    <row r="121" spans="1:44" x14ac:dyDescent="0.2">
      <c r="A121" s="616" t="s">
        <v>3445</v>
      </c>
      <c r="B121" s="616" t="s">
        <v>3815</v>
      </c>
      <c r="C121" s="617" t="s">
        <v>3818</v>
      </c>
      <c r="D121" s="618">
        <v>13</v>
      </c>
      <c r="E121" s="618">
        <v>18</v>
      </c>
      <c r="F121" s="617">
        <v>1</v>
      </c>
      <c r="G121" s="618">
        <v>622</v>
      </c>
      <c r="H121" s="619">
        <f t="shared" ref="H121:H152" si="10">G121/(E121-F121)</f>
        <v>36.588235294117645</v>
      </c>
      <c r="I121" s="172">
        <v>11</v>
      </c>
      <c r="J121" s="172"/>
      <c r="K121" s="172"/>
      <c r="L121" s="463"/>
      <c r="N121" s="616" t="s">
        <v>3445</v>
      </c>
      <c r="O121" s="616" t="s">
        <v>3541</v>
      </c>
      <c r="P121" s="618" t="s">
        <v>3818</v>
      </c>
      <c r="Q121" s="618">
        <v>51</v>
      </c>
      <c r="R121" s="494"/>
      <c r="S121" s="494"/>
      <c r="T121" s="494"/>
      <c r="U121" s="494"/>
      <c r="V121" s="90"/>
      <c r="W121" s="325" t="s">
        <v>3818</v>
      </c>
      <c r="X121" s="494" t="s">
        <v>3823</v>
      </c>
      <c r="Y121" s="172" t="s">
        <v>2715</v>
      </c>
      <c r="Z121" s="172">
        <v>154.69999999999999</v>
      </c>
      <c r="AA121" s="172">
        <v>17</v>
      </c>
      <c r="AB121" s="172">
        <v>45</v>
      </c>
      <c r="AC121" s="172">
        <v>501</v>
      </c>
      <c r="AD121" s="322">
        <f t="shared" si="9"/>
        <v>11.133333333333333</v>
      </c>
      <c r="AE121" s="172"/>
      <c r="AF121" s="172"/>
      <c r="AG121" s="172"/>
      <c r="AH121" s="90"/>
      <c r="AI121" s="172"/>
      <c r="AJ121" s="172" t="s">
        <v>3957</v>
      </c>
      <c r="AK121" s="172" t="s">
        <v>211</v>
      </c>
      <c r="AL121" s="172"/>
      <c r="AM121" s="172"/>
      <c r="AN121" s="172">
        <v>5</v>
      </c>
      <c r="AO121" s="172"/>
      <c r="AP121" s="172"/>
      <c r="AQ121" s="172"/>
      <c r="AR121" s="172"/>
    </row>
    <row r="122" spans="1:44" x14ac:dyDescent="0.2">
      <c r="A122" s="616" t="s">
        <v>3445</v>
      </c>
      <c r="B122" s="616" t="s">
        <v>3541</v>
      </c>
      <c r="C122" s="617" t="s">
        <v>3818</v>
      </c>
      <c r="D122" s="618">
        <v>4</v>
      </c>
      <c r="E122" s="618">
        <v>5</v>
      </c>
      <c r="F122" s="617">
        <v>1</v>
      </c>
      <c r="G122" s="618">
        <v>111</v>
      </c>
      <c r="H122" s="619">
        <f t="shared" si="10"/>
        <v>27.75</v>
      </c>
      <c r="I122" s="172">
        <v>5</v>
      </c>
      <c r="J122" s="172"/>
      <c r="K122" s="172"/>
      <c r="L122" s="449"/>
      <c r="N122" s="616" t="s">
        <v>3445</v>
      </c>
      <c r="O122" s="616" t="s">
        <v>3074</v>
      </c>
      <c r="P122" s="618" t="s">
        <v>3818</v>
      </c>
      <c r="Q122" s="618">
        <v>100</v>
      </c>
      <c r="R122" s="494"/>
      <c r="S122" s="494"/>
      <c r="T122" s="494"/>
      <c r="U122" s="494"/>
      <c r="V122" s="90"/>
      <c r="W122" s="325" t="s">
        <v>3818</v>
      </c>
      <c r="X122" s="494" t="s">
        <v>3836</v>
      </c>
      <c r="Y122" s="172" t="s">
        <v>2715</v>
      </c>
      <c r="Z122" s="172">
        <v>9</v>
      </c>
      <c r="AA122" s="172"/>
      <c r="AB122" s="172">
        <v>2</v>
      </c>
      <c r="AC122" s="172">
        <v>68</v>
      </c>
      <c r="AD122" s="322">
        <f t="shared" si="9"/>
        <v>34</v>
      </c>
      <c r="AE122" s="172"/>
      <c r="AF122" s="172"/>
      <c r="AG122" s="172"/>
      <c r="AH122" s="90"/>
      <c r="AI122" s="172"/>
      <c r="AJ122" s="172" t="s">
        <v>3957</v>
      </c>
      <c r="AK122" s="172" t="s">
        <v>211</v>
      </c>
      <c r="AL122" s="172"/>
      <c r="AM122" s="172"/>
      <c r="AN122" s="172">
        <v>5</v>
      </c>
      <c r="AO122" s="172"/>
      <c r="AP122" s="172"/>
      <c r="AQ122" s="172"/>
      <c r="AR122" s="172"/>
    </row>
    <row r="123" spans="1:44" x14ac:dyDescent="0.2">
      <c r="A123" s="616" t="s">
        <v>3445</v>
      </c>
      <c r="B123" s="616" t="s">
        <v>3528</v>
      </c>
      <c r="C123" s="617" t="s">
        <v>3818</v>
      </c>
      <c r="D123" s="618">
        <v>5</v>
      </c>
      <c r="E123" s="618">
        <v>6</v>
      </c>
      <c r="F123" s="617">
        <v>3</v>
      </c>
      <c r="G123" s="618">
        <v>69</v>
      </c>
      <c r="H123" s="619">
        <f t="shared" si="10"/>
        <v>23</v>
      </c>
      <c r="I123" s="172">
        <v>1</v>
      </c>
      <c r="J123" s="172"/>
      <c r="K123" s="172"/>
      <c r="L123" s="90"/>
      <c r="N123" s="616" t="s">
        <v>3445</v>
      </c>
      <c r="O123" s="616" t="s">
        <v>3457</v>
      </c>
      <c r="P123" s="618" t="s">
        <v>3818</v>
      </c>
      <c r="Q123" s="618" t="s">
        <v>3594</v>
      </c>
      <c r="R123" s="494"/>
      <c r="S123" s="494"/>
      <c r="T123" s="494"/>
      <c r="U123" s="494"/>
      <c r="V123" s="90"/>
      <c r="W123" s="325" t="s">
        <v>3818</v>
      </c>
      <c r="X123" s="494" t="s">
        <v>3075</v>
      </c>
      <c r="Y123" s="172" t="s">
        <v>2715</v>
      </c>
      <c r="Z123" s="172">
        <v>2</v>
      </c>
      <c r="AA123" s="172"/>
      <c r="AB123" s="172"/>
      <c r="AC123" s="172">
        <v>18</v>
      </c>
      <c r="AD123" s="322"/>
      <c r="AE123" s="172"/>
      <c r="AF123" s="172"/>
      <c r="AG123" s="172"/>
      <c r="AH123" s="90"/>
      <c r="AI123" s="172"/>
      <c r="AJ123" s="172" t="s">
        <v>3946</v>
      </c>
      <c r="AK123" s="172" t="s">
        <v>211</v>
      </c>
      <c r="AL123" s="172"/>
      <c r="AM123" s="172"/>
      <c r="AN123" s="172">
        <v>5</v>
      </c>
      <c r="AO123" s="172"/>
      <c r="AP123" s="172"/>
      <c r="AQ123" s="172"/>
      <c r="AR123" s="172"/>
    </row>
    <row r="124" spans="1:44" x14ac:dyDescent="0.2">
      <c r="A124" s="616" t="s">
        <v>3445</v>
      </c>
      <c r="B124" s="616" t="s">
        <v>3074</v>
      </c>
      <c r="C124" s="617" t="s">
        <v>3818</v>
      </c>
      <c r="D124" s="618">
        <v>13</v>
      </c>
      <c r="E124" s="618">
        <v>16</v>
      </c>
      <c r="F124" s="617">
        <v>1</v>
      </c>
      <c r="G124" s="618">
        <v>333</v>
      </c>
      <c r="H124" s="619">
        <f t="shared" si="10"/>
        <v>22.2</v>
      </c>
      <c r="I124" s="172">
        <v>3</v>
      </c>
      <c r="J124" s="172"/>
      <c r="K124" s="172"/>
      <c r="L124" s="90"/>
      <c r="N124" s="616" t="s">
        <v>3445</v>
      </c>
      <c r="O124" s="616" t="s">
        <v>3457</v>
      </c>
      <c r="P124" s="618" t="s">
        <v>3818</v>
      </c>
      <c r="Q124" s="618">
        <v>64</v>
      </c>
      <c r="R124" s="494"/>
      <c r="S124" s="494"/>
      <c r="T124" s="494"/>
      <c r="U124" s="494"/>
      <c r="V124" s="90"/>
      <c r="W124" s="325" t="s">
        <v>3818</v>
      </c>
      <c r="X124" s="494" t="s">
        <v>3099</v>
      </c>
      <c r="Y124" s="172" t="s">
        <v>2715</v>
      </c>
      <c r="Z124" s="172">
        <v>13</v>
      </c>
      <c r="AA124" s="172"/>
      <c r="AB124" s="172">
        <v>3</v>
      </c>
      <c r="AC124" s="172">
        <v>88</v>
      </c>
      <c r="AD124" s="322">
        <f t="shared" ref="AD124:AD129" si="11">AC124/AB124</f>
        <v>29.333333333333332</v>
      </c>
      <c r="AE124" s="172"/>
      <c r="AF124" s="172"/>
      <c r="AG124" s="172"/>
      <c r="AH124" s="90"/>
      <c r="AI124" s="172"/>
      <c r="AJ124" s="172" t="s">
        <v>3946</v>
      </c>
      <c r="AK124" s="172" t="s">
        <v>211</v>
      </c>
      <c r="AL124" s="172"/>
      <c r="AM124" s="172"/>
      <c r="AN124" s="172">
        <v>5</v>
      </c>
      <c r="AO124" s="172"/>
      <c r="AP124" s="172"/>
      <c r="AQ124" s="172"/>
      <c r="AR124" s="172"/>
    </row>
    <row r="125" spans="1:44" x14ac:dyDescent="0.2">
      <c r="A125" s="616" t="s">
        <v>3445</v>
      </c>
      <c r="B125" s="616" t="s">
        <v>3457</v>
      </c>
      <c r="C125" s="617" t="s">
        <v>3818</v>
      </c>
      <c r="D125" s="618">
        <v>13</v>
      </c>
      <c r="E125" s="618">
        <v>17</v>
      </c>
      <c r="F125" s="617">
        <v>2</v>
      </c>
      <c r="G125" s="618">
        <v>303</v>
      </c>
      <c r="H125" s="619">
        <f t="shared" si="10"/>
        <v>20.2</v>
      </c>
      <c r="I125" s="172">
        <v>15</v>
      </c>
      <c r="J125" s="172">
        <v>1</v>
      </c>
      <c r="K125" s="172"/>
      <c r="L125" s="90"/>
      <c r="N125" s="616" t="s">
        <v>3445</v>
      </c>
      <c r="O125" s="616" t="s">
        <v>3457</v>
      </c>
      <c r="P125" s="618" t="s">
        <v>3818</v>
      </c>
      <c r="Q125" s="618">
        <v>59</v>
      </c>
      <c r="R125" s="494"/>
      <c r="S125" s="494"/>
      <c r="T125" s="494"/>
      <c r="U125" s="494"/>
      <c r="V125" s="90"/>
      <c r="W125" s="325" t="s">
        <v>3818</v>
      </c>
      <c r="X125" s="494" t="s">
        <v>3188</v>
      </c>
      <c r="Y125" s="172" t="s">
        <v>2715</v>
      </c>
      <c r="Z125" s="172">
        <v>7</v>
      </c>
      <c r="AA125" s="172">
        <v>2</v>
      </c>
      <c r="AB125" s="172">
        <v>2</v>
      </c>
      <c r="AC125" s="172">
        <v>44</v>
      </c>
      <c r="AD125" s="322">
        <f t="shared" si="11"/>
        <v>22</v>
      </c>
      <c r="AE125" s="172"/>
      <c r="AF125" s="172"/>
      <c r="AG125" s="172"/>
      <c r="AH125" s="90"/>
      <c r="AI125" s="172"/>
      <c r="AJ125" s="172" t="s">
        <v>3042</v>
      </c>
      <c r="AK125" s="172" t="s">
        <v>116</v>
      </c>
      <c r="AL125" s="172"/>
      <c r="AM125" s="172"/>
      <c r="AN125" s="172">
        <v>6</v>
      </c>
      <c r="AO125" s="172">
        <v>36</v>
      </c>
      <c r="AP125" s="172"/>
      <c r="AQ125" s="172"/>
      <c r="AR125" s="172"/>
    </row>
    <row r="126" spans="1:44" x14ac:dyDescent="0.2">
      <c r="A126" s="616" t="s">
        <v>3445</v>
      </c>
      <c r="B126" s="616" t="s">
        <v>1827</v>
      </c>
      <c r="C126" s="617" t="s">
        <v>3818</v>
      </c>
      <c r="D126" s="618">
        <v>13</v>
      </c>
      <c r="E126" s="618">
        <v>17</v>
      </c>
      <c r="F126" s="617">
        <v>2</v>
      </c>
      <c r="G126" s="618">
        <v>235</v>
      </c>
      <c r="H126" s="619">
        <f t="shared" si="10"/>
        <v>15.666666666666666</v>
      </c>
      <c r="I126" s="172">
        <v>5</v>
      </c>
      <c r="J126" s="172"/>
      <c r="K126" s="172"/>
      <c r="L126" s="90"/>
      <c r="N126" s="494" t="s">
        <v>3446</v>
      </c>
      <c r="O126" s="494" t="s">
        <v>3074</v>
      </c>
      <c r="P126" s="497" t="s">
        <v>3818</v>
      </c>
      <c r="Q126" s="494">
        <v>75</v>
      </c>
      <c r="R126" s="494"/>
      <c r="S126" s="494"/>
      <c r="T126" s="494"/>
      <c r="U126" s="494"/>
      <c r="V126" s="470"/>
      <c r="W126" s="325" t="s">
        <v>3818</v>
      </c>
      <c r="X126" s="494" t="s">
        <v>3826</v>
      </c>
      <c r="Y126" s="172" t="s">
        <v>2714</v>
      </c>
      <c r="Z126" s="172">
        <v>69.2</v>
      </c>
      <c r="AA126" s="172">
        <v>4</v>
      </c>
      <c r="AB126" s="172">
        <v>20</v>
      </c>
      <c r="AC126" s="172">
        <v>266</v>
      </c>
      <c r="AD126" s="322">
        <f t="shared" si="11"/>
        <v>13.3</v>
      </c>
      <c r="AE126" s="172"/>
      <c r="AF126" s="172"/>
      <c r="AG126" s="172"/>
      <c r="AH126" s="90"/>
      <c r="AI126" s="172"/>
      <c r="AJ126" s="172" t="s">
        <v>3064</v>
      </c>
      <c r="AK126" s="172" t="s">
        <v>141</v>
      </c>
      <c r="AL126" s="172"/>
      <c r="AM126" s="172"/>
      <c r="AN126" s="172">
        <v>6</v>
      </c>
      <c r="AO126" s="172"/>
      <c r="AP126" s="172"/>
      <c r="AQ126" s="172"/>
      <c r="AR126" s="172"/>
    </row>
    <row r="127" spans="1:44" x14ac:dyDescent="0.2">
      <c r="A127" s="616" t="s">
        <v>3445</v>
      </c>
      <c r="B127" s="616" t="s">
        <v>3076</v>
      </c>
      <c r="C127" s="617" t="s">
        <v>3818</v>
      </c>
      <c r="D127" s="618">
        <v>8</v>
      </c>
      <c r="E127" s="618">
        <v>12</v>
      </c>
      <c r="F127" s="617">
        <v>3</v>
      </c>
      <c r="G127" s="618">
        <v>135</v>
      </c>
      <c r="H127" s="619">
        <f t="shared" si="10"/>
        <v>15</v>
      </c>
      <c r="I127" s="172">
        <v>2</v>
      </c>
      <c r="J127" s="172"/>
      <c r="K127" s="172"/>
      <c r="L127" s="469"/>
      <c r="N127" s="494" t="s">
        <v>3446</v>
      </c>
      <c r="O127" s="494" t="s">
        <v>3074</v>
      </c>
      <c r="P127" s="497" t="s">
        <v>3818</v>
      </c>
      <c r="Q127" s="494">
        <v>62</v>
      </c>
      <c r="R127" s="494"/>
      <c r="S127" s="494"/>
      <c r="T127" s="494"/>
      <c r="U127" s="494"/>
      <c r="V127" s="470"/>
      <c r="W127" s="325" t="s">
        <v>3818</v>
      </c>
      <c r="X127" s="494" t="s">
        <v>3457</v>
      </c>
      <c r="Y127" s="172" t="s">
        <v>2714</v>
      </c>
      <c r="Z127" s="172">
        <v>60.5</v>
      </c>
      <c r="AA127" s="172">
        <v>16</v>
      </c>
      <c r="AB127" s="172">
        <v>13</v>
      </c>
      <c r="AC127" s="172">
        <v>179</v>
      </c>
      <c r="AD127" s="322">
        <f t="shared" si="11"/>
        <v>13.76923076923077</v>
      </c>
      <c r="AE127" s="172"/>
      <c r="AF127" s="172"/>
      <c r="AG127" s="172"/>
      <c r="AH127" s="90"/>
      <c r="AI127" s="172"/>
      <c r="AJ127" s="172" t="s">
        <v>3045</v>
      </c>
      <c r="AK127" s="172" t="s">
        <v>141</v>
      </c>
      <c r="AL127" s="172"/>
      <c r="AM127" s="172"/>
      <c r="AN127" s="172">
        <v>6</v>
      </c>
      <c r="AO127" s="172"/>
      <c r="AP127" s="172"/>
      <c r="AQ127" s="172"/>
      <c r="AR127" s="172"/>
    </row>
    <row r="128" spans="1:44" x14ac:dyDescent="0.2">
      <c r="A128" s="616" t="s">
        <v>3445</v>
      </c>
      <c r="B128" s="616" t="s">
        <v>1831</v>
      </c>
      <c r="C128" s="617" t="s">
        <v>3818</v>
      </c>
      <c r="D128" s="618">
        <v>12</v>
      </c>
      <c r="E128" s="618">
        <v>9</v>
      </c>
      <c r="F128" s="617">
        <v>3</v>
      </c>
      <c r="G128" s="618">
        <v>85</v>
      </c>
      <c r="H128" s="619">
        <f t="shared" si="10"/>
        <v>14.166666666666666</v>
      </c>
      <c r="I128" s="172">
        <v>7</v>
      </c>
      <c r="J128" s="172"/>
      <c r="K128" s="172"/>
      <c r="L128" s="90"/>
      <c r="M128" s="463"/>
      <c r="N128" s="494" t="s">
        <v>3446</v>
      </c>
      <c r="O128" s="494" t="s">
        <v>3074</v>
      </c>
      <c r="P128" s="497" t="s">
        <v>3818</v>
      </c>
      <c r="Q128" s="494">
        <v>85</v>
      </c>
      <c r="R128" s="494"/>
      <c r="S128" s="494"/>
      <c r="T128" s="494"/>
      <c r="U128" s="494"/>
      <c r="V128" s="470"/>
      <c r="W128" s="325" t="s">
        <v>3818</v>
      </c>
      <c r="X128" s="494" t="s">
        <v>3840</v>
      </c>
      <c r="Y128" s="172" t="s">
        <v>2714</v>
      </c>
      <c r="Z128" s="172">
        <v>149.19999999999999</v>
      </c>
      <c r="AA128" s="172">
        <v>19</v>
      </c>
      <c r="AB128" s="172">
        <v>28</v>
      </c>
      <c r="AC128" s="172">
        <v>465</v>
      </c>
      <c r="AD128" s="322">
        <f t="shared" si="11"/>
        <v>16.607142857142858</v>
      </c>
      <c r="AE128" s="172"/>
      <c r="AF128" s="172"/>
      <c r="AG128" s="172"/>
      <c r="AH128" s="90"/>
      <c r="AI128" s="172"/>
      <c r="AJ128" s="172" t="s">
        <v>4557</v>
      </c>
      <c r="AK128" s="172" t="s">
        <v>2333</v>
      </c>
      <c r="AL128" s="172">
        <v>11.2</v>
      </c>
      <c r="AM128" s="172">
        <v>2</v>
      </c>
      <c r="AN128" s="172">
        <v>5</v>
      </c>
      <c r="AO128" s="172">
        <v>33</v>
      </c>
      <c r="AP128" s="172" t="s">
        <v>2595</v>
      </c>
      <c r="AQ128" s="172"/>
      <c r="AR128" s="172"/>
    </row>
    <row r="129" spans="1:44" x14ac:dyDescent="0.2">
      <c r="A129" s="616" t="s">
        <v>3445</v>
      </c>
      <c r="B129" s="616" t="s">
        <v>3454</v>
      </c>
      <c r="C129" s="617" t="s">
        <v>3818</v>
      </c>
      <c r="D129" s="618">
        <v>10</v>
      </c>
      <c r="E129" s="618">
        <v>15</v>
      </c>
      <c r="F129" s="617">
        <v>2</v>
      </c>
      <c r="G129" s="618">
        <v>164</v>
      </c>
      <c r="H129" s="619">
        <f t="shared" si="10"/>
        <v>12.615384615384615</v>
      </c>
      <c r="I129" s="172">
        <v>9</v>
      </c>
      <c r="J129" s="172"/>
      <c r="K129" s="172"/>
      <c r="L129" s="90"/>
      <c r="M129" s="449"/>
      <c r="N129" s="494" t="s">
        <v>3446</v>
      </c>
      <c r="O129" s="494" t="s">
        <v>3815</v>
      </c>
      <c r="P129" s="497" t="s">
        <v>3818</v>
      </c>
      <c r="Q129" s="630">
        <v>54</v>
      </c>
      <c r="R129" s="631"/>
      <c r="S129" s="631"/>
      <c r="T129" s="631"/>
      <c r="U129" s="631"/>
      <c r="V129" s="471"/>
      <c r="W129" s="325" t="s">
        <v>3818</v>
      </c>
      <c r="X129" s="494" t="s">
        <v>3822</v>
      </c>
      <c r="Y129" s="172" t="s">
        <v>2714</v>
      </c>
      <c r="Z129" s="172">
        <v>1</v>
      </c>
      <c r="AA129" s="172"/>
      <c r="AB129" s="172">
        <v>1</v>
      </c>
      <c r="AC129" s="172">
        <v>2</v>
      </c>
      <c r="AD129" s="322">
        <f t="shared" si="11"/>
        <v>2</v>
      </c>
      <c r="AE129" s="172"/>
      <c r="AF129" s="172"/>
      <c r="AG129" s="172"/>
      <c r="AH129" s="90"/>
      <c r="AI129" s="172"/>
      <c r="AJ129" s="172" t="s">
        <v>3972</v>
      </c>
      <c r="AK129" s="172" t="s">
        <v>50</v>
      </c>
      <c r="AL129" s="172"/>
      <c r="AM129" s="172"/>
      <c r="AN129" s="172">
        <v>5</v>
      </c>
      <c r="AO129" s="172"/>
      <c r="AP129" s="172"/>
      <c r="AQ129" s="172"/>
      <c r="AR129" s="172"/>
    </row>
    <row r="130" spans="1:44" x14ac:dyDescent="0.2">
      <c r="A130" s="616" t="s">
        <v>3445</v>
      </c>
      <c r="B130" s="616" t="s">
        <v>3075</v>
      </c>
      <c r="C130" s="617" t="s">
        <v>3818</v>
      </c>
      <c r="D130" s="618">
        <v>7</v>
      </c>
      <c r="E130" s="618">
        <v>10</v>
      </c>
      <c r="F130" s="617">
        <v>3</v>
      </c>
      <c r="G130" s="618">
        <v>77</v>
      </c>
      <c r="H130" s="619">
        <f t="shared" si="10"/>
        <v>11</v>
      </c>
      <c r="I130" s="172">
        <v>5</v>
      </c>
      <c r="J130" s="172"/>
      <c r="K130" s="172"/>
      <c r="L130" s="90"/>
      <c r="M130" s="460"/>
      <c r="N130" s="494" t="s">
        <v>3446</v>
      </c>
      <c r="O130" s="494" t="s">
        <v>3815</v>
      </c>
      <c r="P130" s="497" t="s">
        <v>3818</v>
      </c>
      <c r="Q130" s="494">
        <v>107</v>
      </c>
      <c r="R130" s="494"/>
      <c r="S130" s="494"/>
      <c r="T130" s="494"/>
      <c r="U130" s="494"/>
      <c r="V130" s="470"/>
      <c r="W130" s="325" t="s">
        <v>3818</v>
      </c>
      <c r="X130" s="494" t="s">
        <v>3816</v>
      </c>
      <c r="Y130" s="172" t="s">
        <v>2714</v>
      </c>
      <c r="Z130" s="172">
        <v>5</v>
      </c>
      <c r="AA130" s="172"/>
      <c r="AB130" s="172"/>
      <c r="AC130" s="172">
        <v>17</v>
      </c>
      <c r="AD130" s="322"/>
      <c r="AE130" s="172"/>
      <c r="AF130" s="172"/>
      <c r="AG130" s="172"/>
      <c r="AH130" s="90"/>
      <c r="AI130" s="172"/>
      <c r="AJ130" s="172" t="s">
        <v>3997</v>
      </c>
      <c r="AK130" s="172" t="s">
        <v>2330</v>
      </c>
      <c r="AL130" s="172"/>
      <c r="AM130" s="172"/>
      <c r="AN130" s="172"/>
      <c r="AO130" s="172"/>
      <c r="AP130" s="172"/>
      <c r="AQ130" s="172"/>
      <c r="AR130" s="172"/>
    </row>
    <row r="131" spans="1:44" x14ac:dyDescent="0.2">
      <c r="A131" s="616" t="s">
        <v>3445</v>
      </c>
      <c r="B131" s="616" t="s">
        <v>3816</v>
      </c>
      <c r="C131" s="617" t="s">
        <v>3818</v>
      </c>
      <c r="D131" s="618">
        <v>6</v>
      </c>
      <c r="E131" s="618">
        <v>9</v>
      </c>
      <c r="F131" s="617">
        <v>1</v>
      </c>
      <c r="G131" s="618">
        <v>86</v>
      </c>
      <c r="H131" s="619">
        <f t="shared" si="10"/>
        <v>10.75</v>
      </c>
      <c r="I131" s="172">
        <v>2</v>
      </c>
      <c r="J131" s="172"/>
      <c r="K131" s="172"/>
      <c r="L131" s="90"/>
      <c r="M131" s="460"/>
      <c r="N131" s="494" t="s">
        <v>3446</v>
      </c>
      <c r="O131" s="494" t="s">
        <v>3528</v>
      </c>
      <c r="P131" s="497" t="s">
        <v>3818</v>
      </c>
      <c r="Q131" s="494">
        <v>52</v>
      </c>
      <c r="R131" s="494"/>
      <c r="S131" s="494"/>
      <c r="T131" s="494"/>
      <c r="U131" s="494"/>
      <c r="V131" s="470"/>
      <c r="W131" s="325" t="s">
        <v>3818</v>
      </c>
      <c r="X131" s="494" t="s">
        <v>1827</v>
      </c>
      <c r="Y131" s="172" t="s">
        <v>2714</v>
      </c>
      <c r="Z131" s="172">
        <v>47</v>
      </c>
      <c r="AA131" s="172">
        <v>4</v>
      </c>
      <c r="AB131" s="172">
        <v>10</v>
      </c>
      <c r="AC131" s="172">
        <v>171</v>
      </c>
      <c r="AD131" s="322">
        <f t="shared" ref="AD131:AD136" si="12">AC131/AB131</f>
        <v>17.100000000000001</v>
      </c>
      <c r="AE131" s="172"/>
      <c r="AF131" s="172"/>
      <c r="AG131" s="172"/>
      <c r="AH131" s="90"/>
      <c r="AI131" s="172"/>
      <c r="AJ131" s="172" t="s">
        <v>3046</v>
      </c>
      <c r="AK131" s="172" t="s">
        <v>82</v>
      </c>
      <c r="AL131" s="172"/>
      <c r="AM131" s="172"/>
      <c r="AN131" s="172">
        <v>5</v>
      </c>
      <c r="AO131" s="172"/>
      <c r="AP131" s="172"/>
      <c r="AQ131" s="172"/>
      <c r="AR131" s="172"/>
    </row>
    <row r="132" spans="1:44" x14ac:dyDescent="0.2">
      <c r="A132" s="616" t="s">
        <v>3445</v>
      </c>
      <c r="B132" s="616" t="s">
        <v>3086</v>
      </c>
      <c r="C132" s="617" t="s">
        <v>3818</v>
      </c>
      <c r="D132" s="618">
        <v>13</v>
      </c>
      <c r="E132" s="618">
        <v>14</v>
      </c>
      <c r="F132" s="617">
        <v>3</v>
      </c>
      <c r="G132" s="618">
        <v>9</v>
      </c>
      <c r="H132" s="619">
        <f t="shared" si="10"/>
        <v>0.81818181818181823</v>
      </c>
      <c r="I132" s="172"/>
      <c r="J132" s="172"/>
      <c r="K132" s="172"/>
      <c r="L132" s="90"/>
      <c r="M132" s="90"/>
      <c r="N132" s="494" t="s">
        <v>3446</v>
      </c>
      <c r="O132" s="494" t="s">
        <v>3825</v>
      </c>
      <c r="P132" s="497" t="s">
        <v>3818</v>
      </c>
      <c r="Q132" s="494">
        <v>53</v>
      </c>
      <c r="R132" s="494"/>
      <c r="S132" s="494"/>
      <c r="T132" s="494"/>
      <c r="U132" s="494"/>
      <c r="V132" s="470"/>
      <c r="W132" s="325" t="s">
        <v>3818</v>
      </c>
      <c r="X132" s="494" t="s">
        <v>3823</v>
      </c>
      <c r="Y132" s="172" t="s">
        <v>2714</v>
      </c>
      <c r="Z132" s="172">
        <v>165.7</v>
      </c>
      <c r="AA132" s="172">
        <v>26</v>
      </c>
      <c r="AB132" s="172">
        <v>46</v>
      </c>
      <c r="AC132" s="172">
        <v>518</v>
      </c>
      <c r="AD132" s="322">
        <f t="shared" si="12"/>
        <v>11.260869565217391</v>
      </c>
      <c r="AE132" s="172"/>
      <c r="AF132" s="172"/>
      <c r="AG132" s="172"/>
      <c r="AH132" s="90"/>
      <c r="AI132" s="172"/>
      <c r="AJ132" s="172" t="s">
        <v>3997</v>
      </c>
      <c r="AK132" s="172" t="s">
        <v>55</v>
      </c>
      <c r="AL132" s="172"/>
      <c r="AM132" s="172"/>
      <c r="AN132" s="172"/>
      <c r="AO132" s="172"/>
      <c r="AP132" s="172"/>
      <c r="AQ132" s="172"/>
      <c r="AR132" s="172"/>
    </row>
    <row r="133" spans="1:44" x14ac:dyDescent="0.2">
      <c r="A133" s="616" t="s">
        <v>3445</v>
      </c>
      <c r="B133" s="616" t="s">
        <v>3072</v>
      </c>
      <c r="C133" s="617" t="s">
        <v>3818</v>
      </c>
      <c r="D133" s="618">
        <v>1</v>
      </c>
      <c r="E133" s="618">
        <v>1</v>
      </c>
      <c r="F133" s="617"/>
      <c r="G133" s="618">
        <v>6</v>
      </c>
      <c r="H133" s="619">
        <f t="shared" si="10"/>
        <v>6</v>
      </c>
      <c r="I133" s="172">
        <v>1</v>
      </c>
      <c r="J133" s="172"/>
      <c r="K133" s="172"/>
      <c r="L133" s="90"/>
      <c r="M133" s="90"/>
      <c r="N133" s="494" t="s">
        <v>3446</v>
      </c>
      <c r="O133" s="494" t="s">
        <v>3820</v>
      </c>
      <c r="P133" s="497" t="s">
        <v>3818</v>
      </c>
      <c r="Q133" s="494">
        <v>54</v>
      </c>
      <c r="R133" s="494"/>
      <c r="S133" s="494"/>
      <c r="T133" s="494"/>
      <c r="U133" s="494"/>
      <c r="V133" s="470"/>
      <c r="W133" s="325" t="s">
        <v>3818</v>
      </c>
      <c r="X133" s="494" t="s">
        <v>3528</v>
      </c>
      <c r="Y133" s="172" t="s">
        <v>2714</v>
      </c>
      <c r="Z133" s="172">
        <v>90.3</v>
      </c>
      <c r="AA133" s="172">
        <v>16</v>
      </c>
      <c r="AB133" s="172">
        <v>21</v>
      </c>
      <c r="AC133" s="172">
        <v>322</v>
      </c>
      <c r="AD133" s="322">
        <f t="shared" si="12"/>
        <v>15.333333333333334</v>
      </c>
      <c r="AE133" s="172"/>
      <c r="AF133" s="172"/>
      <c r="AG133" s="172"/>
      <c r="AH133" s="90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</row>
    <row r="134" spans="1:44" x14ac:dyDescent="0.2">
      <c r="A134" s="616" t="s">
        <v>3445</v>
      </c>
      <c r="B134" s="616" t="s">
        <v>3456</v>
      </c>
      <c r="C134" s="617" t="s">
        <v>3818</v>
      </c>
      <c r="D134" s="618">
        <v>13</v>
      </c>
      <c r="E134" s="618">
        <v>13</v>
      </c>
      <c r="F134" s="617">
        <v>5</v>
      </c>
      <c r="G134" s="618">
        <v>42</v>
      </c>
      <c r="H134" s="619">
        <f t="shared" si="10"/>
        <v>5.25</v>
      </c>
      <c r="I134" s="172">
        <v>14</v>
      </c>
      <c r="J134" s="172">
        <v>8</v>
      </c>
      <c r="K134" s="172"/>
      <c r="L134" s="90"/>
      <c r="M134" s="469"/>
      <c r="N134" s="494" t="s">
        <v>3446</v>
      </c>
      <c r="O134" s="494" t="s">
        <v>3821</v>
      </c>
      <c r="P134" s="497" t="s">
        <v>3818</v>
      </c>
      <c r="Q134" s="494">
        <v>67</v>
      </c>
      <c r="R134" s="494"/>
      <c r="S134" s="494"/>
      <c r="T134" s="494"/>
      <c r="U134" s="494"/>
      <c r="V134" s="470"/>
      <c r="W134" s="325" t="s">
        <v>3818</v>
      </c>
      <c r="X134" s="494" t="s">
        <v>3841</v>
      </c>
      <c r="Y134" s="172" t="s">
        <v>2714</v>
      </c>
      <c r="Z134" s="172">
        <v>23</v>
      </c>
      <c r="AA134" s="172">
        <v>4</v>
      </c>
      <c r="AB134" s="172">
        <v>3</v>
      </c>
      <c r="AC134" s="172">
        <v>56</v>
      </c>
      <c r="AD134" s="322">
        <f t="shared" si="12"/>
        <v>18.666666666666668</v>
      </c>
      <c r="AE134" s="172"/>
      <c r="AF134" s="172"/>
      <c r="AG134" s="172"/>
      <c r="AH134" s="90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</row>
    <row r="135" spans="1:44" x14ac:dyDescent="0.2">
      <c r="A135" s="616" t="s">
        <v>3445</v>
      </c>
      <c r="B135" s="616" t="s">
        <v>2776</v>
      </c>
      <c r="C135" s="617" t="s">
        <v>3818</v>
      </c>
      <c r="D135" s="618">
        <v>3</v>
      </c>
      <c r="E135" s="618">
        <v>2</v>
      </c>
      <c r="F135" s="617">
        <v>1</v>
      </c>
      <c r="G135" s="618">
        <v>5</v>
      </c>
      <c r="H135" s="619">
        <f t="shared" si="10"/>
        <v>5</v>
      </c>
      <c r="I135" s="172">
        <v>1</v>
      </c>
      <c r="J135" s="172"/>
      <c r="K135" s="172"/>
      <c r="L135" s="90"/>
      <c r="M135" s="90"/>
      <c r="N135" s="494" t="s">
        <v>3446</v>
      </c>
      <c r="O135" s="494" t="s">
        <v>3821</v>
      </c>
      <c r="P135" s="497" t="s">
        <v>3818</v>
      </c>
      <c r="Q135" s="497">
        <v>81</v>
      </c>
      <c r="R135" s="494"/>
      <c r="S135" s="494"/>
      <c r="T135" s="494"/>
      <c r="U135" s="494"/>
      <c r="V135" s="470"/>
      <c r="W135" s="325" t="s">
        <v>3818</v>
      </c>
      <c r="X135" s="494" t="s">
        <v>3842</v>
      </c>
      <c r="Y135" s="172" t="s">
        <v>2714</v>
      </c>
      <c r="Z135" s="172">
        <v>14</v>
      </c>
      <c r="AA135" s="172">
        <v>4</v>
      </c>
      <c r="AB135" s="172">
        <v>1</v>
      </c>
      <c r="AC135" s="172">
        <v>40</v>
      </c>
      <c r="AD135" s="322">
        <f t="shared" si="12"/>
        <v>40</v>
      </c>
      <c r="AE135" s="172"/>
      <c r="AF135" s="172"/>
      <c r="AG135" s="172"/>
      <c r="AH135" s="90"/>
      <c r="AI135" s="172"/>
      <c r="AJ135" s="172" t="s">
        <v>4652</v>
      </c>
      <c r="AK135" s="172"/>
      <c r="AL135" s="495" t="s">
        <v>3718</v>
      </c>
      <c r="AM135" s="495" t="s">
        <v>3710</v>
      </c>
      <c r="AN135" s="498" t="s">
        <v>3713</v>
      </c>
      <c r="AO135" s="498" t="s">
        <v>3726</v>
      </c>
      <c r="AP135" s="495" t="s">
        <v>2676</v>
      </c>
      <c r="AQ135" s="495"/>
      <c r="AR135" s="495"/>
    </row>
    <row r="136" spans="1:44" x14ac:dyDescent="0.2">
      <c r="A136" s="616" t="s">
        <v>3445</v>
      </c>
      <c r="B136" s="616" t="s">
        <v>3080</v>
      </c>
      <c r="C136" s="617" t="s">
        <v>3818</v>
      </c>
      <c r="D136" s="618">
        <v>3</v>
      </c>
      <c r="E136" s="618">
        <v>5</v>
      </c>
      <c r="F136" s="617"/>
      <c r="G136" s="618">
        <v>8</v>
      </c>
      <c r="H136" s="619">
        <f t="shared" si="10"/>
        <v>1.6</v>
      </c>
      <c r="I136" s="172">
        <v>1</v>
      </c>
      <c r="J136" s="172"/>
      <c r="K136" s="172"/>
      <c r="L136" s="90"/>
      <c r="M136" s="90"/>
      <c r="N136" s="494" t="s">
        <v>3447</v>
      </c>
      <c r="O136" s="494" t="s">
        <v>3074</v>
      </c>
      <c r="P136" s="497" t="s">
        <v>3818</v>
      </c>
      <c r="Q136" s="497">
        <v>55</v>
      </c>
      <c r="R136" s="494"/>
      <c r="S136" s="494"/>
      <c r="T136" s="494"/>
      <c r="U136" s="494"/>
      <c r="V136" s="470"/>
      <c r="W136" s="325" t="s">
        <v>3818</v>
      </c>
      <c r="X136" s="494" t="s">
        <v>3541</v>
      </c>
      <c r="Y136" s="172" t="s">
        <v>2714</v>
      </c>
      <c r="Z136" s="172">
        <v>8.3000000000000007</v>
      </c>
      <c r="AA136" s="172"/>
      <c r="AB136" s="172">
        <v>3</v>
      </c>
      <c r="AC136" s="172">
        <v>71</v>
      </c>
      <c r="AD136" s="322">
        <f t="shared" si="12"/>
        <v>23.666666666666668</v>
      </c>
      <c r="AE136" s="172"/>
      <c r="AF136" s="172"/>
      <c r="AG136" s="172"/>
      <c r="AH136" s="90"/>
      <c r="AJ136" s="284"/>
    </row>
    <row r="137" spans="1:44" x14ac:dyDescent="0.2">
      <c r="A137" s="616" t="s">
        <v>3445</v>
      </c>
      <c r="B137" s="616" t="s">
        <v>3817</v>
      </c>
      <c r="C137" s="617" t="s">
        <v>3818</v>
      </c>
      <c r="D137" s="618">
        <v>6</v>
      </c>
      <c r="E137" s="618">
        <v>6</v>
      </c>
      <c r="F137" s="617">
        <v>1</v>
      </c>
      <c r="G137" s="618">
        <v>4</v>
      </c>
      <c r="H137" s="619">
        <f t="shared" si="10"/>
        <v>0.8</v>
      </c>
      <c r="I137" s="172"/>
      <c r="J137" s="172"/>
      <c r="K137" s="172"/>
      <c r="L137" s="90"/>
      <c r="M137" s="90"/>
      <c r="N137" s="494" t="s">
        <v>3447</v>
      </c>
      <c r="O137" s="494" t="s">
        <v>3074</v>
      </c>
      <c r="P137" s="497" t="s">
        <v>3818</v>
      </c>
      <c r="Q137" s="497" t="s">
        <v>3831</v>
      </c>
      <c r="R137" s="494"/>
      <c r="S137" s="494"/>
      <c r="T137" s="494"/>
      <c r="U137" s="494"/>
      <c r="V137" s="470"/>
      <c r="W137" s="325" t="s">
        <v>3818</v>
      </c>
      <c r="X137" s="494" t="s">
        <v>3845</v>
      </c>
      <c r="Y137" s="172" t="s">
        <v>2714</v>
      </c>
      <c r="Z137" s="172">
        <v>4</v>
      </c>
      <c r="AA137" s="172"/>
      <c r="AB137" s="172"/>
      <c r="AC137" s="172">
        <v>28</v>
      </c>
      <c r="AD137" s="322"/>
      <c r="AE137" s="172"/>
      <c r="AF137" s="172"/>
      <c r="AG137" s="172"/>
      <c r="AH137" s="90"/>
      <c r="AJ137" s="284"/>
    </row>
    <row r="138" spans="1:44" x14ac:dyDescent="0.2">
      <c r="A138" s="172" t="s">
        <v>3446</v>
      </c>
      <c r="B138" s="494" t="s">
        <v>3074</v>
      </c>
      <c r="C138" s="172" t="s">
        <v>3818</v>
      </c>
      <c r="D138" s="172">
        <v>11</v>
      </c>
      <c r="E138" s="172">
        <v>14</v>
      </c>
      <c r="F138" s="172">
        <v>2</v>
      </c>
      <c r="G138" s="325">
        <v>378</v>
      </c>
      <c r="H138" s="619">
        <f t="shared" si="10"/>
        <v>31.5</v>
      </c>
      <c r="I138" s="172">
        <v>4</v>
      </c>
      <c r="J138" s="172"/>
      <c r="K138" s="172"/>
      <c r="L138" s="90"/>
      <c r="M138" s="90"/>
      <c r="N138" s="494" t="s">
        <v>3447</v>
      </c>
      <c r="O138" s="494" t="s">
        <v>3074</v>
      </c>
      <c r="P138" s="497" t="s">
        <v>3818</v>
      </c>
      <c r="Q138" s="497">
        <v>75</v>
      </c>
      <c r="R138" s="494"/>
      <c r="S138" s="494"/>
      <c r="T138" s="494"/>
      <c r="U138" s="494"/>
      <c r="V138" s="470"/>
      <c r="W138" s="325" t="s">
        <v>3818</v>
      </c>
      <c r="X138" s="494" t="s">
        <v>3099</v>
      </c>
      <c r="Y138" s="172" t="s">
        <v>2714</v>
      </c>
      <c r="Z138" s="172">
        <v>11</v>
      </c>
      <c r="AA138" s="172"/>
      <c r="AB138" s="172">
        <v>2</v>
      </c>
      <c r="AC138" s="172">
        <v>41</v>
      </c>
      <c r="AD138" s="322">
        <f t="shared" ref="AD138:AD149" si="13">AC138/AB138</f>
        <v>20.5</v>
      </c>
      <c r="AE138" s="172"/>
      <c r="AF138" s="172"/>
      <c r="AG138" s="172"/>
      <c r="AH138" s="90"/>
      <c r="AJ138" s="284"/>
    </row>
    <row r="139" spans="1:44" x14ac:dyDescent="0.2">
      <c r="A139" s="172" t="s">
        <v>3446</v>
      </c>
      <c r="B139" s="494" t="s">
        <v>3815</v>
      </c>
      <c r="C139" s="172" t="s">
        <v>3818</v>
      </c>
      <c r="D139" s="172">
        <v>11</v>
      </c>
      <c r="E139" s="172">
        <v>14</v>
      </c>
      <c r="F139" s="172"/>
      <c r="G139" s="325">
        <v>380</v>
      </c>
      <c r="H139" s="619">
        <f t="shared" si="10"/>
        <v>27.142857142857142</v>
      </c>
      <c r="I139" s="172">
        <v>14</v>
      </c>
      <c r="J139" s="172">
        <v>2</v>
      </c>
      <c r="K139" s="172"/>
      <c r="L139" s="90"/>
      <c r="M139" s="90"/>
      <c r="N139" s="494" t="s">
        <v>3447</v>
      </c>
      <c r="O139" s="494" t="s">
        <v>3822</v>
      </c>
      <c r="P139" s="497" t="s">
        <v>3818</v>
      </c>
      <c r="Q139" s="497" t="s">
        <v>3832</v>
      </c>
      <c r="R139" s="494"/>
      <c r="S139" s="494"/>
      <c r="T139" s="494"/>
      <c r="U139" s="494"/>
      <c r="V139" s="470"/>
      <c r="W139" s="325" t="s">
        <v>3818</v>
      </c>
      <c r="X139" s="494" t="s">
        <v>3457</v>
      </c>
      <c r="Y139" s="172" t="s">
        <v>3448</v>
      </c>
      <c r="Z139" s="172">
        <v>73.7</v>
      </c>
      <c r="AA139" s="172">
        <v>11</v>
      </c>
      <c r="AB139" s="172">
        <v>15</v>
      </c>
      <c r="AC139" s="172">
        <v>215</v>
      </c>
      <c r="AD139" s="322">
        <f t="shared" si="13"/>
        <v>14.333333333333334</v>
      </c>
      <c r="AE139" s="172"/>
      <c r="AF139" s="172"/>
      <c r="AG139" s="172"/>
      <c r="AH139" s="90"/>
      <c r="AJ139" s="284"/>
    </row>
    <row r="140" spans="1:44" x14ac:dyDescent="0.2">
      <c r="A140" s="172" t="s">
        <v>3446</v>
      </c>
      <c r="B140" s="494" t="s">
        <v>3528</v>
      </c>
      <c r="C140" s="172" t="s">
        <v>3818</v>
      </c>
      <c r="D140" s="172">
        <v>10</v>
      </c>
      <c r="E140" s="172">
        <v>10</v>
      </c>
      <c r="F140" s="172">
        <v>3</v>
      </c>
      <c r="G140" s="325">
        <v>174</v>
      </c>
      <c r="H140" s="619">
        <f t="shared" si="10"/>
        <v>24.857142857142858</v>
      </c>
      <c r="I140" s="172">
        <v>2</v>
      </c>
      <c r="J140" s="172"/>
      <c r="K140" s="172"/>
      <c r="L140" s="90"/>
      <c r="M140" s="90"/>
      <c r="N140" s="494" t="s">
        <v>3447</v>
      </c>
      <c r="O140" s="494" t="s">
        <v>3826</v>
      </c>
      <c r="P140" s="497" t="s">
        <v>3818</v>
      </c>
      <c r="Q140" s="497">
        <v>52</v>
      </c>
      <c r="R140" s="494"/>
      <c r="S140" s="494"/>
      <c r="T140" s="494"/>
      <c r="U140" s="494"/>
      <c r="V140" s="470"/>
      <c r="W140" s="325" t="s">
        <v>3818</v>
      </c>
      <c r="X140" s="494" t="s">
        <v>3086</v>
      </c>
      <c r="Y140" s="172" t="s">
        <v>3448</v>
      </c>
      <c r="Z140" s="172">
        <v>150.4</v>
      </c>
      <c r="AA140" s="172">
        <v>18</v>
      </c>
      <c r="AB140" s="172">
        <v>31</v>
      </c>
      <c r="AC140" s="172">
        <v>507</v>
      </c>
      <c r="AD140" s="322">
        <f t="shared" si="13"/>
        <v>16.35483870967742</v>
      </c>
      <c r="AE140" s="172"/>
      <c r="AF140" s="172"/>
      <c r="AG140" s="172"/>
      <c r="AH140" s="90"/>
      <c r="AJ140" s="284"/>
    </row>
    <row r="141" spans="1:44" x14ac:dyDescent="0.2">
      <c r="A141" s="172" t="s">
        <v>3446</v>
      </c>
      <c r="B141" s="494" t="s">
        <v>3819</v>
      </c>
      <c r="C141" s="172" t="s">
        <v>3818</v>
      </c>
      <c r="D141" s="172">
        <v>9</v>
      </c>
      <c r="E141" s="172">
        <v>8</v>
      </c>
      <c r="F141" s="172"/>
      <c r="G141" s="325">
        <v>175</v>
      </c>
      <c r="H141" s="619">
        <f t="shared" si="10"/>
        <v>21.875</v>
      </c>
      <c r="I141" s="172">
        <v>11</v>
      </c>
      <c r="J141" s="172">
        <v>6</v>
      </c>
      <c r="K141" s="172"/>
      <c r="L141" s="90"/>
      <c r="M141" s="90"/>
      <c r="N141" s="494" t="s">
        <v>3447</v>
      </c>
      <c r="O141" s="494" t="s">
        <v>3826</v>
      </c>
      <c r="P141" s="497" t="s">
        <v>3818</v>
      </c>
      <c r="Q141" s="497">
        <v>63</v>
      </c>
      <c r="R141" s="494"/>
      <c r="S141" s="494"/>
      <c r="T141" s="494"/>
      <c r="U141" s="494"/>
      <c r="V141" s="470"/>
      <c r="W141" s="325" t="s">
        <v>3818</v>
      </c>
      <c r="X141" s="494" t="s">
        <v>3840</v>
      </c>
      <c r="Y141" s="172" t="s">
        <v>3448</v>
      </c>
      <c r="Z141" s="172">
        <v>65</v>
      </c>
      <c r="AA141" s="172">
        <v>6</v>
      </c>
      <c r="AB141" s="172">
        <v>13</v>
      </c>
      <c r="AC141" s="172">
        <v>269</v>
      </c>
      <c r="AD141" s="322">
        <f t="shared" si="13"/>
        <v>20.692307692307693</v>
      </c>
      <c r="AE141" s="172"/>
      <c r="AF141" s="172"/>
      <c r="AG141" s="172"/>
      <c r="AH141" s="90"/>
      <c r="AJ141" s="284"/>
    </row>
    <row r="142" spans="1:44" x14ac:dyDescent="0.2">
      <c r="A142" s="172" t="s">
        <v>3446</v>
      </c>
      <c r="B142" s="494" t="s">
        <v>3820</v>
      </c>
      <c r="C142" s="172" t="s">
        <v>3818</v>
      </c>
      <c r="D142" s="172">
        <v>9</v>
      </c>
      <c r="E142" s="172">
        <v>12</v>
      </c>
      <c r="F142" s="172">
        <v>3</v>
      </c>
      <c r="G142" s="325">
        <v>178</v>
      </c>
      <c r="H142" s="619">
        <f t="shared" si="10"/>
        <v>19.777777777777779</v>
      </c>
      <c r="I142" s="172">
        <v>2</v>
      </c>
      <c r="J142" s="172"/>
      <c r="K142" s="172"/>
      <c r="L142" s="90"/>
      <c r="M142" s="90"/>
      <c r="N142" s="494" t="s">
        <v>3447</v>
      </c>
      <c r="O142" s="494" t="s">
        <v>3826</v>
      </c>
      <c r="P142" s="497" t="s">
        <v>3818</v>
      </c>
      <c r="Q142" s="497">
        <v>69</v>
      </c>
      <c r="R142" s="494"/>
      <c r="S142" s="494"/>
      <c r="T142" s="494"/>
      <c r="U142" s="494"/>
      <c r="V142" s="470"/>
      <c r="W142" s="325" t="s">
        <v>3818</v>
      </c>
      <c r="X142" s="494" t="s">
        <v>3846</v>
      </c>
      <c r="Y142" s="172" t="s">
        <v>3448</v>
      </c>
      <c r="Z142" s="172">
        <v>2</v>
      </c>
      <c r="AA142" s="172"/>
      <c r="AB142" s="172">
        <v>3</v>
      </c>
      <c r="AC142" s="172">
        <v>5</v>
      </c>
      <c r="AD142" s="322">
        <f t="shared" si="13"/>
        <v>1.6666666666666667</v>
      </c>
      <c r="AE142" s="172"/>
      <c r="AF142" s="172"/>
      <c r="AG142" s="172"/>
      <c r="AH142" s="90"/>
      <c r="AJ142" s="284"/>
    </row>
    <row r="143" spans="1:44" x14ac:dyDescent="0.2">
      <c r="A143" s="172" t="s">
        <v>3446</v>
      </c>
      <c r="B143" s="494" t="s">
        <v>3541</v>
      </c>
      <c r="C143" s="172" t="s">
        <v>3818</v>
      </c>
      <c r="D143" s="172">
        <v>8</v>
      </c>
      <c r="E143" s="172">
        <v>12</v>
      </c>
      <c r="F143" s="172">
        <v>3</v>
      </c>
      <c r="G143" s="325">
        <v>150</v>
      </c>
      <c r="H143" s="619">
        <f t="shared" si="10"/>
        <v>16.666666666666668</v>
      </c>
      <c r="I143" s="172">
        <v>5</v>
      </c>
      <c r="J143" s="172"/>
      <c r="K143" s="172"/>
      <c r="L143" s="90"/>
      <c r="M143" s="90"/>
      <c r="N143" s="494" t="s">
        <v>3447</v>
      </c>
      <c r="O143" s="494" t="s">
        <v>3826</v>
      </c>
      <c r="P143" s="497" t="s">
        <v>3818</v>
      </c>
      <c r="Q143" s="497">
        <v>64</v>
      </c>
      <c r="R143" s="494"/>
      <c r="S143" s="494"/>
      <c r="T143" s="494"/>
      <c r="U143" s="494"/>
      <c r="V143" s="470"/>
      <c r="W143" s="325" t="s">
        <v>3818</v>
      </c>
      <c r="X143" s="494" t="s">
        <v>3823</v>
      </c>
      <c r="Y143" s="172" t="s">
        <v>3448</v>
      </c>
      <c r="Z143" s="172">
        <v>127</v>
      </c>
      <c r="AA143" s="172">
        <v>20</v>
      </c>
      <c r="AB143" s="172">
        <v>32</v>
      </c>
      <c r="AC143" s="172">
        <v>380</v>
      </c>
      <c r="AD143" s="322">
        <f t="shared" si="13"/>
        <v>11.875</v>
      </c>
      <c r="AE143" s="172"/>
      <c r="AF143" s="172"/>
      <c r="AG143" s="172"/>
      <c r="AH143" s="90"/>
      <c r="AJ143" s="284"/>
    </row>
    <row r="144" spans="1:44" x14ac:dyDescent="0.2">
      <c r="A144" s="172" t="s">
        <v>3446</v>
      </c>
      <c r="B144" s="494" t="s">
        <v>1827</v>
      </c>
      <c r="C144" s="172" t="s">
        <v>3818</v>
      </c>
      <c r="D144" s="172">
        <v>8</v>
      </c>
      <c r="E144" s="172">
        <v>11</v>
      </c>
      <c r="F144" s="172"/>
      <c r="G144" s="325">
        <v>164</v>
      </c>
      <c r="H144" s="619">
        <f t="shared" si="10"/>
        <v>14.909090909090908</v>
      </c>
      <c r="I144" s="172">
        <v>3</v>
      </c>
      <c r="J144" s="172"/>
      <c r="K144" s="172"/>
      <c r="L144" s="90"/>
      <c r="M144" s="90"/>
      <c r="N144" s="494" t="s">
        <v>3447</v>
      </c>
      <c r="O144" s="494" t="s">
        <v>1831</v>
      </c>
      <c r="P144" s="497" t="s">
        <v>3818</v>
      </c>
      <c r="Q144" s="497">
        <v>51</v>
      </c>
      <c r="R144" s="494"/>
      <c r="S144" s="494"/>
      <c r="T144" s="494"/>
      <c r="U144" s="494"/>
      <c r="V144" s="470"/>
      <c r="W144" s="325" t="s">
        <v>3818</v>
      </c>
      <c r="X144" s="494" t="s">
        <v>3816</v>
      </c>
      <c r="Y144" s="172" t="s">
        <v>3448</v>
      </c>
      <c r="Z144" s="172">
        <v>5</v>
      </c>
      <c r="AA144" s="172"/>
      <c r="AB144" s="172">
        <v>3</v>
      </c>
      <c r="AC144" s="172">
        <v>20</v>
      </c>
      <c r="AD144" s="322">
        <f t="shared" si="13"/>
        <v>6.666666666666667</v>
      </c>
      <c r="AE144" s="172"/>
      <c r="AF144" s="172"/>
      <c r="AG144" s="172"/>
      <c r="AH144" s="90"/>
      <c r="AJ144" s="284"/>
    </row>
    <row r="145" spans="1:36" x14ac:dyDescent="0.2">
      <c r="A145" s="172" t="s">
        <v>3446</v>
      </c>
      <c r="B145" s="494" t="s">
        <v>3821</v>
      </c>
      <c r="C145" s="172" t="s">
        <v>3818</v>
      </c>
      <c r="D145" s="172">
        <v>3</v>
      </c>
      <c r="E145" s="172">
        <v>4</v>
      </c>
      <c r="F145" s="172">
        <v>1</v>
      </c>
      <c r="G145" s="325">
        <v>198</v>
      </c>
      <c r="H145" s="619">
        <f t="shared" si="10"/>
        <v>66</v>
      </c>
      <c r="I145" s="172"/>
      <c r="J145" s="172"/>
      <c r="K145" s="172"/>
      <c r="L145" s="90"/>
      <c r="M145" s="90"/>
      <c r="N145" s="494" t="s">
        <v>3447</v>
      </c>
      <c r="O145" s="494" t="s">
        <v>3457</v>
      </c>
      <c r="P145" s="497" t="s">
        <v>3818</v>
      </c>
      <c r="Q145" s="497" t="s">
        <v>3833</v>
      </c>
      <c r="R145" s="494"/>
      <c r="S145" s="494"/>
      <c r="T145" s="494"/>
      <c r="U145" s="494"/>
      <c r="V145" s="470"/>
      <c r="W145" s="325" t="s">
        <v>3818</v>
      </c>
      <c r="X145" s="494" t="s">
        <v>3848</v>
      </c>
      <c r="Y145" s="172" t="s">
        <v>3448</v>
      </c>
      <c r="Z145" s="172">
        <v>164</v>
      </c>
      <c r="AA145" s="172">
        <v>17</v>
      </c>
      <c r="AB145" s="172">
        <v>31</v>
      </c>
      <c r="AC145" s="172">
        <v>513</v>
      </c>
      <c r="AD145" s="322">
        <f t="shared" si="13"/>
        <v>16.548387096774192</v>
      </c>
      <c r="AE145" s="172"/>
      <c r="AF145" s="172"/>
      <c r="AG145" s="172"/>
      <c r="AH145" s="90"/>
      <c r="AJ145" s="284"/>
    </row>
    <row r="146" spans="1:36" x14ac:dyDescent="0.2">
      <c r="A146" s="172" t="s">
        <v>3446</v>
      </c>
      <c r="B146" s="494" t="s">
        <v>3822</v>
      </c>
      <c r="C146" s="172" t="s">
        <v>3818</v>
      </c>
      <c r="D146" s="172">
        <v>3</v>
      </c>
      <c r="E146" s="172">
        <v>3</v>
      </c>
      <c r="F146" s="172">
        <v>1</v>
      </c>
      <c r="G146" s="325">
        <v>35</v>
      </c>
      <c r="H146" s="619">
        <f t="shared" si="10"/>
        <v>17.5</v>
      </c>
      <c r="I146" s="172"/>
      <c r="J146" s="172"/>
      <c r="K146" s="172"/>
      <c r="L146" s="90"/>
      <c r="M146" s="90"/>
      <c r="N146" s="494" t="s">
        <v>3447</v>
      </c>
      <c r="O146" s="494" t="s">
        <v>3541</v>
      </c>
      <c r="P146" s="497" t="s">
        <v>3818</v>
      </c>
      <c r="Q146" s="497">
        <v>54</v>
      </c>
      <c r="R146" s="494"/>
      <c r="S146" s="494"/>
      <c r="T146" s="494"/>
      <c r="U146" s="494"/>
      <c r="V146" s="470"/>
      <c r="W146" s="325" t="s">
        <v>3818</v>
      </c>
      <c r="X146" s="494" t="s">
        <v>3845</v>
      </c>
      <c r="Y146" s="172" t="s">
        <v>3448</v>
      </c>
      <c r="Z146" s="172">
        <v>33</v>
      </c>
      <c r="AA146" s="172">
        <v>3</v>
      </c>
      <c r="AB146" s="172">
        <v>9</v>
      </c>
      <c r="AC146" s="172">
        <v>110</v>
      </c>
      <c r="AD146" s="322">
        <f t="shared" si="13"/>
        <v>12.222222222222221</v>
      </c>
      <c r="AE146" s="172"/>
      <c r="AF146" s="172"/>
      <c r="AG146" s="172"/>
      <c r="AH146" s="90"/>
      <c r="AJ146" s="284"/>
    </row>
    <row r="147" spans="1:36" x14ac:dyDescent="0.2">
      <c r="A147" s="172" t="s">
        <v>3446</v>
      </c>
      <c r="B147" s="494" t="s">
        <v>3072</v>
      </c>
      <c r="C147" s="172" t="s">
        <v>3818</v>
      </c>
      <c r="D147" s="172">
        <v>6</v>
      </c>
      <c r="E147" s="172">
        <v>6</v>
      </c>
      <c r="F147" s="172">
        <v>2</v>
      </c>
      <c r="G147" s="325">
        <v>54</v>
      </c>
      <c r="H147" s="619">
        <f t="shared" si="10"/>
        <v>13.5</v>
      </c>
      <c r="I147" s="172">
        <v>3</v>
      </c>
      <c r="J147" s="172"/>
      <c r="K147" s="172"/>
      <c r="L147" s="90"/>
      <c r="M147" s="90"/>
      <c r="N147" s="494" t="s">
        <v>3447</v>
      </c>
      <c r="O147" s="494" t="s">
        <v>1827</v>
      </c>
      <c r="P147" s="497" t="s">
        <v>3818</v>
      </c>
      <c r="Q147" s="497">
        <v>54</v>
      </c>
      <c r="R147" s="494"/>
      <c r="S147" s="494"/>
      <c r="T147" s="494"/>
      <c r="U147" s="494"/>
      <c r="V147" s="470"/>
      <c r="W147" s="325" t="s">
        <v>3818</v>
      </c>
      <c r="X147" s="494" t="s">
        <v>3841</v>
      </c>
      <c r="Y147" s="172" t="s">
        <v>3448</v>
      </c>
      <c r="Z147" s="172">
        <v>4</v>
      </c>
      <c r="AA147" s="172"/>
      <c r="AB147" s="172">
        <v>1</v>
      </c>
      <c r="AC147" s="172">
        <v>25</v>
      </c>
      <c r="AD147" s="322">
        <f t="shared" si="13"/>
        <v>25</v>
      </c>
      <c r="AE147" s="172"/>
      <c r="AF147" s="172"/>
      <c r="AG147" s="172"/>
      <c r="AH147" s="90"/>
      <c r="AJ147" s="284"/>
    </row>
    <row r="148" spans="1:36" x14ac:dyDescent="0.2">
      <c r="A148" s="172" t="s">
        <v>3446</v>
      </c>
      <c r="B148" s="494" t="s">
        <v>3823</v>
      </c>
      <c r="C148" s="172" t="s">
        <v>3818</v>
      </c>
      <c r="D148" s="172">
        <v>11</v>
      </c>
      <c r="E148" s="172">
        <v>10</v>
      </c>
      <c r="F148" s="172">
        <v>6</v>
      </c>
      <c r="G148" s="325">
        <v>51</v>
      </c>
      <c r="H148" s="619">
        <f t="shared" si="10"/>
        <v>12.75</v>
      </c>
      <c r="I148" s="172">
        <v>2</v>
      </c>
      <c r="J148" s="172"/>
      <c r="K148" s="172"/>
      <c r="L148" s="90"/>
      <c r="M148" s="90"/>
      <c r="N148" s="494" t="s">
        <v>2715</v>
      </c>
      <c r="O148" s="494" t="s">
        <v>3457</v>
      </c>
      <c r="P148" s="497" t="s">
        <v>3818</v>
      </c>
      <c r="Q148" s="497">
        <v>54</v>
      </c>
      <c r="R148" s="494"/>
      <c r="S148" s="494"/>
      <c r="T148" s="494"/>
      <c r="U148" s="494"/>
      <c r="V148" s="470"/>
      <c r="W148" s="325" t="s">
        <v>3818</v>
      </c>
      <c r="X148" s="494" t="s">
        <v>3842</v>
      </c>
      <c r="Y148" s="172" t="s">
        <v>3448</v>
      </c>
      <c r="Z148" s="172">
        <v>75</v>
      </c>
      <c r="AA148" s="172">
        <v>16</v>
      </c>
      <c r="AB148" s="172">
        <v>21</v>
      </c>
      <c r="AC148" s="172">
        <v>159</v>
      </c>
      <c r="AD148" s="322">
        <f t="shared" si="13"/>
        <v>7.5714285714285712</v>
      </c>
      <c r="AE148" s="172"/>
      <c r="AF148" s="172"/>
      <c r="AG148" s="172"/>
      <c r="AH148" s="90"/>
      <c r="AJ148" s="284"/>
    </row>
    <row r="149" spans="1:36" x14ac:dyDescent="0.2">
      <c r="A149" s="172" t="s">
        <v>3446</v>
      </c>
      <c r="B149" s="494" t="s">
        <v>3076</v>
      </c>
      <c r="C149" s="172" t="s">
        <v>3818</v>
      </c>
      <c r="D149" s="172">
        <v>1</v>
      </c>
      <c r="E149" s="172">
        <v>1</v>
      </c>
      <c r="F149" s="172"/>
      <c r="G149" s="325">
        <v>10</v>
      </c>
      <c r="H149" s="619">
        <f t="shared" si="10"/>
        <v>10</v>
      </c>
      <c r="I149" s="172"/>
      <c r="J149" s="172"/>
      <c r="K149" s="172"/>
      <c r="L149" s="90"/>
      <c r="M149" s="90"/>
      <c r="N149" s="494" t="s">
        <v>2715</v>
      </c>
      <c r="O149" s="494" t="s">
        <v>3822</v>
      </c>
      <c r="P149" s="497" t="s">
        <v>3818</v>
      </c>
      <c r="Q149" s="497" t="s">
        <v>3839</v>
      </c>
      <c r="R149" s="494"/>
      <c r="S149" s="494"/>
      <c r="T149" s="494"/>
      <c r="U149" s="494"/>
      <c r="V149" s="90"/>
      <c r="W149" s="325" t="s">
        <v>3818</v>
      </c>
      <c r="X149" s="494" t="s">
        <v>3528</v>
      </c>
      <c r="Y149" s="172" t="s">
        <v>3448</v>
      </c>
      <c r="Z149" s="172">
        <v>16</v>
      </c>
      <c r="AA149" s="172">
        <v>6</v>
      </c>
      <c r="AB149" s="172">
        <v>3</v>
      </c>
      <c r="AC149" s="172">
        <v>39</v>
      </c>
      <c r="AD149" s="322">
        <f t="shared" si="13"/>
        <v>13</v>
      </c>
      <c r="AE149" s="172"/>
      <c r="AF149" s="172"/>
      <c r="AG149" s="172"/>
      <c r="AH149" s="90"/>
      <c r="AJ149" s="284"/>
    </row>
    <row r="150" spans="1:36" x14ac:dyDescent="0.2">
      <c r="A150" s="172" t="s">
        <v>3446</v>
      </c>
      <c r="B150" s="494" t="s">
        <v>3816</v>
      </c>
      <c r="C150" s="172" t="s">
        <v>3818</v>
      </c>
      <c r="D150" s="172">
        <v>2</v>
      </c>
      <c r="E150" s="172">
        <v>2</v>
      </c>
      <c r="F150" s="172"/>
      <c r="G150" s="325">
        <v>19</v>
      </c>
      <c r="H150" s="619">
        <f t="shared" si="10"/>
        <v>9.5</v>
      </c>
      <c r="I150" s="172"/>
      <c r="J150" s="172"/>
      <c r="K150" s="172"/>
      <c r="L150" s="90"/>
      <c r="N150" s="494" t="s">
        <v>2715</v>
      </c>
      <c r="O150" s="494" t="s">
        <v>3826</v>
      </c>
      <c r="P150" s="497" t="s">
        <v>3818</v>
      </c>
      <c r="Q150" s="497">
        <v>95</v>
      </c>
      <c r="R150" s="494"/>
      <c r="S150" s="494"/>
      <c r="T150" s="494"/>
      <c r="U150" s="494"/>
      <c r="V150" s="90"/>
      <c r="W150" s="325" t="s">
        <v>3818</v>
      </c>
      <c r="X150" s="494" t="s">
        <v>3850</v>
      </c>
      <c r="Y150" s="172" t="s">
        <v>3448</v>
      </c>
      <c r="Z150" s="172">
        <v>5</v>
      </c>
      <c r="AA150" s="172"/>
      <c r="AB150" s="172"/>
      <c r="AC150" s="172">
        <v>18</v>
      </c>
      <c r="AD150" s="322"/>
      <c r="AE150" s="172"/>
      <c r="AF150" s="172"/>
      <c r="AG150" s="172"/>
      <c r="AH150" s="90"/>
      <c r="AJ150" s="284"/>
    </row>
    <row r="151" spans="1:36" x14ac:dyDescent="0.2">
      <c r="A151" s="172" t="s">
        <v>3446</v>
      </c>
      <c r="B151" s="494" t="s">
        <v>3086</v>
      </c>
      <c r="C151" s="172" t="s">
        <v>3818</v>
      </c>
      <c r="D151" s="172">
        <v>11</v>
      </c>
      <c r="E151" s="172">
        <v>9</v>
      </c>
      <c r="F151" s="172">
        <v>3</v>
      </c>
      <c r="G151" s="325">
        <v>48</v>
      </c>
      <c r="H151" s="619">
        <f t="shared" si="10"/>
        <v>8</v>
      </c>
      <c r="I151" s="172">
        <v>1</v>
      </c>
      <c r="J151" s="172"/>
      <c r="K151" s="172"/>
      <c r="L151" s="90"/>
      <c r="N151" s="494" t="s">
        <v>2715</v>
      </c>
      <c r="O151" s="494" t="s">
        <v>3826</v>
      </c>
      <c r="P151" s="497" t="s">
        <v>3818</v>
      </c>
      <c r="Q151" s="497">
        <v>55</v>
      </c>
      <c r="R151" s="494"/>
      <c r="S151" s="494"/>
      <c r="T151" s="494"/>
      <c r="U151" s="494"/>
      <c r="V151" s="90"/>
      <c r="W151" s="325" t="s">
        <v>3818</v>
      </c>
      <c r="X151" s="494" t="s">
        <v>3086</v>
      </c>
      <c r="Y151" s="172" t="s">
        <v>3449</v>
      </c>
      <c r="Z151" s="172">
        <v>86</v>
      </c>
      <c r="AA151" s="172">
        <v>7</v>
      </c>
      <c r="AB151" s="172">
        <v>22</v>
      </c>
      <c r="AC151" s="172">
        <v>375</v>
      </c>
      <c r="AD151" s="322">
        <f>AC151/AB151</f>
        <v>17.045454545454547</v>
      </c>
      <c r="AE151" s="172"/>
      <c r="AF151" s="172"/>
      <c r="AG151" s="172"/>
      <c r="AH151" s="90"/>
      <c r="AJ151" s="284"/>
    </row>
    <row r="152" spans="1:36" x14ac:dyDescent="0.2">
      <c r="A152" s="172" t="s">
        <v>3446</v>
      </c>
      <c r="B152" s="494" t="s">
        <v>3075</v>
      </c>
      <c r="C152" s="172" t="s">
        <v>3818</v>
      </c>
      <c r="D152" s="172">
        <v>5</v>
      </c>
      <c r="E152" s="172">
        <v>7</v>
      </c>
      <c r="F152" s="172">
        <v>1</v>
      </c>
      <c r="G152" s="325">
        <v>38</v>
      </c>
      <c r="H152" s="619">
        <f t="shared" si="10"/>
        <v>6.333333333333333</v>
      </c>
      <c r="I152" s="172">
        <v>2</v>
      </c>
      <c r="J152" s="172"/>
      <c r="K152" s="172"/>
      <c r="L152" s="90"/>
      <c r="N152" s="494" t="s">
        <v>2715</v>
      </c>
      <c r="O152" s="494" t="s">
        <v>3826</v>
      </c>
      <c r="P152" s="497" t="s">
        <v>3818</v>
      </c>
      <c r="Q152" s="497">
        <v>54</v>
      </c>
      <c r="R152" s="494"/>
      <c r="S152" s="494"/>
      <c r="T152" s="494"/>
      <c r="U152" s="494"/>
      <c r="V152" s="90"/>
      <c r="W152" s="325" t="s">
        <v>3818</v>
      </c>
      <c r="X152" s="494" t="s">
        <v>3457</v>
      </c>
      <c r="Y152" s="172" t="s">
        <v>3449</v>
      </c>
      <c r="Z152" s="172">
        <v>67</v>
      </c>
      <c r="AA152" s="172">
        <v>9</v>
      </c>
      <c r="AB152" s="172">
        <v>8</v>
      </c>
      <c r="AC152" s="172">
        <v>260</v>
      </c>
      <c r="AD152" s="322">
        <f>AC152/AB152</f>
        <v>32.5</v>
      </c>
      <c r="AE152" s="172"/>
      <c r="AF152" s="172"/>
      <c r="AG152" s="172"/>
      <c r="AH152" s="90"/>
      <c r="AJ152" s="284"/>
    </row>
    <row r="153" spans="1:36" x14ac:dyDescent="0.2">
      <c r="A153" s="172" t="s">
        <v>3446</v>
      </c>
      <c r="B153" s="494" t="s">
        <v>3080</v>
      </c>
      <c r="C153" s="172" t="s">
        <v>3818</v>
      </c>
      <c r="D153" s="172">
        <v>1</v>
      </c>
      <c r="E153" s="172">
        <v>1</v>
      </c>
      <c r="F153" s="172"/>
      <c r="G153" s="325">
        <v>6</v>
      </c>
      <c r="H153" s="619">
        <f t="shared" ref="H153:H184" si="14">G153/(E153-F153)</f>
        <v>6</v>
      </c>
      <c r="I153" s="172"/>
      <c r="J153" s="172"/>
      <c r="K153" s="172"/>
      <c r="L153" s="90"/>
      <c r="N153" s="494" t="s">
        <v>2715</v>
      </c>
      <c r="O153" s="494" t="s">
        <v>3816</v>
      </c>
      <c r="P153" s="497" t="s">
        <v>3818</v>
      </c>
      <c r="Q153" s="497" t="s">
        <v>2994</v>
      </c>
      <c r="R153" s="494"/>
      <c r="S153" s="494"/>
      <c r="T153" s="494"/>
      <c r="U153" s="494"/>
      <c r="V153" s="90"/>
      <c r="W153" s="325" t="s">
        <v>3818</v>
      </c>
      <c r="X153" s="494" t="s">
        <v>3849</v>
      </c>
      <c r="Y153" s="172" t="s">
        <v>3449</v>
      </c>
      <c r="Z153" s="172">
        <v>5</v>
      </c>
      <c r="AA153" s="172"/>
      <c r="AB153" s="172">
        <v>1</v>
      </c>
      <c r="AC153" s="172">
        <v>25</v>
      </c>
      <c r="AD153" s="322">
        <f>AC153/AB153</f>
        <v>25</v>
      </c>
      <c r="AE153" s="172"/>
      <c r="AF153" s="172"/>
      <c r="AG153" s="172"/>
      <c r="AH153" s="90"/>
      <c r="AJ153" s="284"/>
    </row>
    <row r="154" spans="1:36" x14ac:dyDescent="0.2">
      <c r="A154" s="172" t="s">
        <v>3446</v>
      </c>
      <c r="B154" s="494" t="s">
        <v>3094</v>
      </c>
      <c r="C154" s="172" t="s">
        <v>3818</v>
      </c>
      <c r="D154" s="172">
        <v>3</v>
      </c>
      <c r="E154" s="172">
        <v>3</v>
      </c>
      <c r="F154" s="172"/>
      <c r="G154" s="325">
        <v>16</v>
      </c>
      <c r="H154" s="619">
        <f t="shared" si="14"/>
        <v>5.333333333333333</v>
      </c>
      <c r="I154" s="172">
        <v>3</v>
      </c>
      <c r="J154" s="172"/>
      <c r="K154" s="172"/>
      <c r="L154" s="90"/>
      <c r="N154" s="494" t="s">
        <v>2715</v>
      </c>
      <c r="O154" s="494" t="s">
        <v>3097</v>
      </c>
      <c r="P154" s="497" t="s">
        <v>3818</v>
      </c>
      <c r="Q154" s="497">
        <v>55</v>
      </c>
      <c r="R154" s="494"/>
      <c r="S154" s="494"/>
      <c r="T154" s="494"/>
      <c r="U154" s="494"/>
      <c r="V154" s="90"/>
      <c r="W154" s="325" t="s">
        <v>3818</v>
      </c>
      <c r="X154" s="494" t="s">
        <v>3846</v>
      </c>
      <c r="Y154" s="172" t="s">
        <v>3449</v>
      </c>
      <c r="Z154" s="172">
        <v>32</v>
      </c>
      <c r="AA154" s="172">
        <v>2</v>
      </c>
      <c r="AB154" s="172">
        <v>7</v>
      </c>
      <c r="AC154" s="172">
        <v>140</v>
      </c>
      <c r="AD154" s="322">
        <f>AC154/AB154</f>
        <v>20</v>
      </c>
      <c r="AE154" s="172"/>
      <c r="AF154" s="172"/>
      <c r="AG154" s="172"/>
      <c r="AH154" s="90"/>
      <c r="AJ154" s="284"/>
    </row>
    <row r="155" spans="1:36" x14ac:dyDescent="0.2">
      <c r="A155" s="172" t="s">
        <v>3446</v>
      </c>
      <c r="B155" s="494" t="s">
        <v>1831</v>
      </c>
      <c r="C155" s="172" t="s">
        <v>3818</v>
      </c>
      <c r="D155" s="172">
        <v>5</v>
      </c>
      <c r="E155" s="172">
        <v>3</v>
      </c>
      <c r="F155" s="172"/>
      <c r="G155" s="325">
        <v>6</v>
      </c>
      <c r="H155" s="619">
        <f t="shared" si="14"/>
        <v>2</v>
      </c>
      <c r="I155" s="172"/>
      <c r="J155" s="172"/>
      <c r="K155" s="172"/>
      <c r="L155" s="90"/>
      <c r="N155" s="494" t="s">
        <v>2714</v>
      </c>
      <c r="O155" s="494" t="s">
        <v>3826</v>
      </c>
      <c r="P155" s="497" t="s">
        <v>3818</v>
      </c>
      <c r="Q155" s="497" t="s">
        <v>3547</v>
      </c>
      <c r="R155" s="494"/>
      <c r="S155" s="494"/>
      <c r="T155" s="494"/>
      <c r="U155" s="494"/>
      <c r="V155" s="90"/>
      <c r="W155" s="325" t="s">
        <v>3818</v>
      </c>
      <c r="X155" s="494" t="s">
        <v>3822</v>
      </c>
      <c r="Y155" s="172" t="s">
        <v>3449</v>
      </c>
      <c r="Z155" s="172">
        <v>1</v>
      </c>
      <c r="AA155" s="172">
        <v>1</v>
      </c>
      <c r="AB155" s="172"/>
      <c r="AC155" s="172">
        <v>0</v>
      </c>
      <c r="AD155" s="322"/>
      <c r="AE155" s="172"/>
      <c r="AF155" s="172"/>
      <c r="AG155" s="172"/>
      <c r="AH155" s="90"/>
      <c r="AJ155" s="284"/>
    </row>
    <row r="156" spans="1:36" x14ac:dyDescent="0.2">
      <c r="A156" s="172" t="s">
        <v>3446</v>
      </c>
      <c r="B156" s="494" t="s">
        <v>3824</v>
      </c>
      <c r="C156" s="172" t="s">
        <v>3818</v>
      </c>
      <c r="D156" s="172">
        <v>1</v>
      </c>
      <c r="E156" s="172">
        <v>2</v>
      </c>
      <c r="F156" s="172"/>
      <c r="G156" s="325">
        <v>4</v>
      </c>
      <c r="H156" s="619">
        <f t="shared" si="14"/>
        <v>2</v>
      </c>
      <c r="I156" s="172"/>
      <c r="J156" s="172"/>
      <c r="K156" s="172"/>
      <c r="L156" s="90"/>
      <c r="N156" s="494" t="s">
        <v>2714</v>
      </c>
      <c r="O156" s="494" t="s">
        <v>3826</v>
      </c>
      <c r="P156" s="497" t="s">
        <v>3818</v>
      </c>
      <c r="Q156" s="497" t="s">
        <v>2996</v>
      </c>
      <c r="R156" s="494"/>
      <c r="S156" s="494"/>
      <c r="T156" s="494"/>
      <c r="U156" s="494"/>
      <c r="V156" s="90"/>
      <c r="W156" s="325" t="s">
        <v>3818</v>
      </c>
      <c r="X156" s="494" t="s">
        <v>3541</v>
      </c>
      <c r="Y156" s="172" t="s">
        <v>3449</v>
      </c>
      <c r="Z156" s="172">
        <v>1</v>
      </c>
      <c r="AA156" s="172"/>
      <c r="AB156" s="172"/>
      <c r="AC156" s="172">
        <v>9</v>
      </c>
      <c r="AD156" s="322"/>
      <c r="AE156" s="172"/>
      <c r="AF156" s="172"/>
      <c r="AG156" s="172"/>
      <c r="AH156" s="90"/>
      <c r="AJ156" s="284"/>
    </row>
    <row r="157" spans="1:36" x14ac:dyDescent="0.2">
      <c r="A157" s="172" t="s">
        <v>3446</v>
      </c>
      <c r="B157" s="494" t="s">
        <v>3081</v>
      </c>
      <c r="C157" s="172" t="s">
        <v>3818</v>
      </c>
      <c r="D157" s="172">
        <v>3</v>
      </c>
      <c r="E157" s="172">
        <v>2</v>
      </c>
      <c r="F157" s="172"/>
      <c r="G157" s="325">
        <v>2</v>
      </c>
      <c r="H157" s="619">
        <f t="shared" si="14"/>
        <v>1</v>
      </c>
      <c r="I157" s="172"/>
      <c r="J157" s="172"/>
      <c r="K157" s="172"/>
      <c r="L157" s="90"/>
      <c r="N157" s="494" t="s">
        <v>2714</v>
      </c>
      <c r="O157" s="494" t="s">
        <v>3826</v>
      </c>
      <c r="P157" s="497" t="s">
        <v>3818</v>
      </c>
      <c r="Q157" s="497">
        <v>66</v>
      </c>
      <c r="R157" s="494"/>
      <c r="S157" s="494"/>
      <c r="T157" s="494"/>
      <c r="U157" s="494"/>
      <c r="V157" s="90"/>
      <c r="W157" s="325" t="s">
        <v>3818</v>
      </c>
      <c r="X157" s="494" t="s">
        <v>3848</v>
      </c>
      <c r="Y157" s="172" t="s">
        <v>3449</v>
      </c>
      <c r="Z157" s="172">
        <v>137</v>
      </c>
      <c r="AA157" s="172">
        <v>18</v>
      </c>
      <c r="AB157" s="172">
        <v>29</v>
      </c>
      <c r="AC157" s="172">
        <v>500</v>
      </c>
      <c r="AD157" s="322">
        <f>AC157/AB157</f>
        <v>17.241379310344829</v>
      </c>
      <c r="AE157" s="172"/>
      <c r="AF157" s="172"/>
      <c r="AG157" s="172"/>
      <c r="AH157" s="90"/>
      <c r="AJ157" s="284"/>
    </row>
    <row r="158" spans="1:36" x14ac:dyDescent="0.2">
      <c r="A158" s="172" t="s">
        <v>3447</v>
      </c>
      <c r="B158" s="494" t="s">
        <v>3074</v>
      </c>
      <c r="C158" s="172" t="s">
        <v>3818</v>
      </c>
      <c r="D158" s="172">
        <v>12</v>
      </c>
      <c r="E158" s="172">
        <v>13</v>
      </c>
      <c r="F158" s="172">
        <v>2</v>
      </c>
      <c r="G158" s="325">
        <v>351</v>
      </c>
      <c r="H158" s="619">
        <f t="shared" si="14"/>
        <v>31.90909090909091</v>
      </c>
      <c r="I158" s="172">
        <v>3</v>
      </c>
      <c r="J158" s="172"/>
      <c r="K158" s="172"/>
      <c r="L158" s="90"/>
      <c r="N158" s="494" t="s">
        <v>2714</v>
      </c>
      <c r="O158" s="494" t="s">
        <v>3826</v>
      </c>
      <c r="P158" s="497" t="s">
        <v>3818</v>
      </c>
      <c r="Q158" s="497">
        <v>59</v>
      </c>
      <c r="R158" s="494"/>
      <c r="S158" s="494"/>
      <c r="T158" s="494"/>
      <c r="U158" s="494"/>
      <c r="V158" s="90"/>
      <c r="W158" s="325" t="s">
        <v>3818</v>
      </c>
      <c r="X158" s="494" t="s">
        <v>3854</v>
      </c>
      <c r="Y158" s="172" t="s">
        <v>3449</v>
      </c>
      <c r="Z158" s="172">
        <v>51</v>
      </c>
      <c r="AA158" s="172">
        <v>7</v>
      </c>
      <c r="AB158" s="172">
        <v>10</v>
      </c>
      <c r="AC158" s="172">
        <v>228</v>
      </c>
      <c r="AD158" s="322">
        <f>AC158/AB158</f>
        <v>22.8</v>
      </c>
      <c r="AE158" s="172"/>
      <c r="AF158" s="172"/>
      <c r="AG158" s="172"/>
      <c r="AH158" s="90"/>
      <c r="AJ158" s="284"/>
    </row>
    <row r="159" spans="1:36" x14ac:dyDescent="0.2">
      <c r="A159" s="172" t="s">
        <v>3447</v>
      </c>
      <c r="B159" s="494" t="s">
        <v>3822</v>
      </c>
      <c r="C159" s="172" t="s">
        <v>3818</v>
      </c>
      <c r="D159" s="172">
        <v>8</v>
      </c>
      <c r="E159" s="172">
        <v>8</v>
      </c>
      <c r="F159" s="172">
        <v>1</v>
      </c>
      <c r="G159" s="325">
        <v>216</v>
      </c>
      <c r="H159" s="619">
        <f t="shared" si="14"/>
        <v>30.857142857142858</v>
      </c>
      <c r="I159" s="172">
        <v>4</v>
      </c>
      <c r="J159" s="172">
        <v>4</v>
      </c>
      <c r="K159" s="172"/>
      <c r="L159" s="90"/>
      <c r="N159" s="494" t="s">
        <v>2714</v>
      </c>
      <c r="O159" s="494" t="s">
        <v>3826</v>
      </c>
      <c r="P159" s="497" t="s">
        <v>3818</v>
      </c>
      <c r="Q159" s="497" t="s">
        <v>3843</v>
      </c>
      <c r="R159" s="494"/>
      <c r="S159" s="494"/>
      <c r="T159" s="494"/>
      <c r="U159" s="494"/>
      <c r="V159" s="90"/>
      <c r="W159" s="325" t="s">
        <v>3818</v>
      </c>
      <c r="X159" s="494" t="s">
        <v>3816</v>
      </c>
      <c r="Y159" s="172" t="s">
        <v>3449</v>
      </c>
      <c r="Z159" s="172">
        <v>8</v>
      </c>
      <c r="AA159" s="172">
        <v>1</v>
      </c>
      <c r="AB159" s="172">
        <v>4</v>
      </c>
      <c r="AC159" s="172">
        <v>25</v>
      </c>
      <c r="AD159" s="322">
        <f>AC159/AB159</f>
        <v>6.25</v>
      </c>
      <c r="AE159" s="172"/>
      <c r="AF159" s="172"/>
      <c r="AG159" s="172"/>
      <c r="AH159" s="90"/>
      <c r="AJ159" s="284"/>
    </row>
    <row r="160" spans="1:36" x14ac:dyDescent="0.2">
      <c r="A160" s="172" t="s">
        <v>3447</v>
      </c>
      <c r="B160" s="494" t="s">
        <v>3826</v>
      </c>
      <c r="C160" s="172" t="s">
        <v>3818</v>
      </c>
      <c r="D160" s="172">
        <v>12</v>
      </c>
      <c r="E160" s="172">
        <v>14</v>
      </c>
      <c r="F160" s="172"/>
      <c r="G160" s="325">
        <v>410</v>
      </c>
      <c r="H160" s="619">
        <f t="shared" si="14"/>
        <v>29.285714285714285</v>
      </c>
      <c r="I160" s="172">
        <v>3</v>
      </c>
      <c r="J160" s="172"/>
      <c r="K160" s="172"/>
      <c r="L160" s="90"/>
      <c r="N160" s="494" t="s">
        <v>2714</v>
      </c>
      <c r="O160" s="494" t="s">
        <v>3457</v>
      </c>
      <c r="P160" s="497" t="s">
        <v>3818</v>
      </c>
      <c r="Q160" s="497">
        <v>80</v>
      </c>
      <c r="R160" s="494"/>
      <c r="S160" s="494"/>
      <c r="T160" s="494"/>
      <c r="U160" s="494"/>
      <c r="V160" s="90"/>
      <c r="W160" s="325" t="s">
        <v>3818</v>
      </c>
      <c r="X160" s="494" t="s">
        <v>3855</v>
      </c>
      <c r="Y160" s="172" t="s">
        <v>3449</v>
      </c>
      <c r="Z160" s="172">
        <v>2</v>
      </c>
      <c r="AA160" s="172"/>
      <c r="AB160" s="172"/>
      <c r="AC160" s="172">
        <v>6</v>
      </c>
      <c r="AD160" s="322"/>
      <c r="AE160" s="172"/>
      <c r="AF160" s="172"/>
      <c r="AG160" s="172"/>
      <c r="AH160" s="90"/>
      <c r="AJ160" s="284"/>
    </row>
    <row r="161" spans="1:36" x14ac:dyDescent="0.2">
      <c r="A161" s="172" t="s">
        <v>3447</v>
      </c>
      <c r="B161" s="494" t="s">
        <v>1831</v>
      </c>
      <c r="C161" s="172" t="s">
        <v>3818</v>
      </c>
      <c r="D161" s="172">
        <v>12</v>
      </c>
      <c r="E161" s="172">
        <v>9</v>
      </c>
      <c r="F161" s="172">
        <v>6</v>
      </c>
      <c r="G161" s="325">
        <v>81</v>
      </c>
      <c r="H161" s="619">
        <f t="shared" si="14"/>
        <v>27</v>
      </c>
      <c r="I161" s="172">
        <v>3</v>
      </c>
      <c r="J161" s="172"/>
      <c r="K161" s="172"/>
      <c r="L161" s="90"/>
      <c r="N161" s="494" t="s">
        <v>2714</v>
      </c>
      <c r="O161" s="494" t="s">
        <v>3457</v>
      </c>
      <c r="P161" s="497" t="s">
        <v>3818</v>
      </c>
      <c r="Q161" s="497">
        <v>59</v>
      </c>
      <c r="R161" s="494"/>
      <c r="S161" s="494"/>
      <c r="T161" s="494"/>
      <c r="U161" s="494"/>
      <c r="V161" s="90"/>
      <c r="W161" s="325" t="s">
        <v>3818</v>
      </c>
      <c r="X161" s="494" t="s">
        <v>3840</v>
      </c>
      <c r="Y161" s="172" t="s">
        <v>3449</v>
      </c>
      <c r="Z161" s="172">
        <v>18</v>
      </c>
      <c r="AA161" s="172">
        <v>2</v>
      </c>
      <c r="AB161" s="172">
        <v>5</v>
      </c>
      <c r="AC161" s="172">
        <v>92</v>
      </c>
      <c r="AD161" s="322">
        <f t="shared" ref="AD161:AD171" si="15">AC161/AB161</f>
        <v>18.399999999999999</v>
      </c>
      <c r="AE161" s="172"/>
      <c r="AF161" s="172"/>
      <c r="AG161" s="172"/>
      <c r="AH161" s="90"/>
      <c r="AJ161" s="284"/>
    </row>
    <row r="162" spans="1:36" x14ac:dyDescent="0.2">
      <c r="A162" s="172" t="s">
        <v>3447</v>
      </c>
      <c r="B162" s="494" t="s">
        <v>3457</v>
      </c>
      <c r="C162" s="172" t="s">
        <v>3818</v>
      </c>
      <c r="D162" s="172">
        <v>11</v>
      </c>
      <c r="E162" s="172">
        <v>13</v>
      </c>
      <c r="F162" s="172">
        <v>3</v>
      </c>
      <c r="G162" s="325">
        <v>251</v>
      </c>
      <c r="H162" s="619">
        <f t="shared" si="14"/>
        <v>25.1</v>
      </c>
      <c r="I162" s="172">
        <v>12</v>
      </c>
      <c r="J162" s="172">
        <v>2</v>
      </c>
      <c r="K162" s="172"/>
      <c r="L162" s="90"/>
      <c r="N162" s="494" t="s">
        <v>2714</v>
      </c>
      <c r="O162" s="494" t="s">
        <v>3819</v>
      </c>
      <c r="P162" s="497" t="s">
        <v>3818</v>
      </c>
      <c r="Q162" s="497" t="s">
        <v>3844</v>
      </c>
      <c r="R162" s="494"/>
      <c r="S162" s="494"/>
      <c r="T162" s="494"/>
      <c r="U162" s="494"/>
      <c r="V162" s="90"/>
      <c r="W162" s="325" t="s">
        <v>3818</v>
      </c>
      <c r="X162" s="494" t="s">
        <v>3850</v>
      </c>
      <c r="Y162" s="172" t="s">
        <v>3449</v>
      </c>
      <c r="Z162" s="172">
        <v>9</v>
      </c>
      <c r="AA162" s="172">
        <v>1</v>
      </c>
      <c r="AB162" s="172">
        <v>1</v>
      </c>
      <c r="AC162" s="172">
        <v>42</v>
      </c>
      <c r="AD162" s="322">
        <f t="shared" si="15"/>
        <v>42</v>
      </c>
      <c r="AE162" s="172"/>
      <c r="AF162" s="172"/>
      <c r="AG162" s="172"/>
      <c r="AH162" s="90"/>
      <c r="AJ162" s="284"/>
    </row>
    <row r="163" spans="1:36" x14ac:dyDescent="0.2">
      <c r="A163" s="172" t="s">
        <v>3447</v>
      </c>
      <c r="B163" s="494" t="s">
        <v>3541</v>
      </c>
      <c r="C163" s="172" t="s">
        <v>3818</v>
      </c>
      <c r="D163" s="172">
        <v>11</v>
      </c>
      <c r="E163" s="172">
        <v>13</v>
      </c>
      <c r="F163" s="172">
        <v>3</v>
      </c>
      <c r="G163" s="325">
        <v>249</v>
      </c>
      <c r="H163" s="619">
        <f t="shared" si="14"/>
        <v>24.9</v>
      </c>
      <c r="I163" s="172">
        <v>7</v>
      </c>
      <c r="J163" s="172"/>
      <c r="K163" s="172"/>
      <c r="L163" s="90"/>
      <c r="N163" s="494" t="s">
        <v>2714</v>
      </c>
      <c r="O163" s="494" t="s">
        <v>3819</v>
      </c>
      <c r="P163" s="497" t="s">
        <v>3818</v>
      </c>
      <c r="Q163" s="497" t="s">
        <v>3578</v>
      </c>
      <c r="R163" s="494"/>
      <c r="S163" s="494"/>
      <c r="T163" s="494"/>
      <c r="U163" s="494"/>
      <c r="V163" s="90"/>
      <c r="W163" s="325" t="s">
        <v>3818</v>
      </c>
      <c r="X163" s="494" t="s">
        <v>3096</v>
      </c>
      <c r="Y163" s="172" t="s">
        <v>3449</v>
      </c>
      <c r="Z163" s="172">
        <v>15</v>
      </c>
      <c r="AA163" s="172">
        <v>1</v>
      </c>
      <c r="AB163" s="172">
        <v>5</v>
      </c>
      <c r="AC163" s="172">
        <v>75</v>
      </c>
      <c r="AD163" s="322">
        <f t="shared" si="15"/>
        <v>15</v>
      </c>
      <c r="AE163" s="172"/>
      <c r="AF163" s="172"/>
      <c r="AG163" s="172"/>
      <c r="AH163" s="90"/>
      <c r="AJ163" s="284"/>
    </row>
    <row r="164" spans="1:36" x14ac:dyDescent="0.2">
      <c r="A164" s="172" t="s">
        <v>3447</v>
      </c>
      <c r="B164" s="494" t="s">
        <v>3816</v>
      </c>
      <c r="C164" s="172" t="s">
        <v>3818</v>
      </c>
      <c r="D164" s="172">
        <v>8</v>
      </c>
      <c r="E164" s="172">
        <v>7</v>
      </c>
      <c r="F164" s="172">
        <v>1</v>
      </c>
      <c r="G164" s="325">
        <v>135</v>
      </c>
      <c r="H164" s="619">
        <f t="shared" si="14"/>
        <v>22.5</v>
      </c>
      <c r="I164" s="172">
        <v>8</v>
      </c>
      <c r="J164" s="172"/>
      <c r="K164" s="172"/>
      <c r="L164" s="90"/>
      <c r="N164" s="494" t="s">
        <v>2714</v>
      </c>
      <c r="O164" s="494" t="s">
        <v>3840</v>
      </c>
      <c r="P164" s="497" t="s">
        <v>3818</v>
      </c>
      <c r="Q164" s="497">
        <v>53</v>
      </c>
      <c r="R164" s="494"/>
      <c r="S164" s="494"/>
      <c r="T164" s="494"/>
      <c r="U164" s="494"/>
      <c r="V164" s="90"/>
      <c r="W164" s="325" t="s">
        <v>3818</v>
      </c>
      <c r="X164" s="494" t="s">
        <v>3099</v>
      </c>
      <c r="Y164" s="172" t="s">
        <v>3449</v>
      </c>
      <c r="Z164" s="172">
        <v>24</v>
      </c>
      <c r="AA164" s="172">
        <v>3</v>
      </c>
      <c r="AB164" s="172">
        <v>5</v>
      </c>
      <c r="AC164" s="172">
        <v>120</v>
      </c>
      <c r="AD164" s="322">
        <f t="shared" si="15"/>
        <v>24</v>
      </c>
      <c r="AE164" s="172"/>
      <c r="AF164" s="172"/>
      <c r="AG164" s="172"/>
      <c r="AH164" s="90"/>
      <c r="AJ164" s="284"/>
    </row>
    <row r="165" spans="1:36" x14ac:dyDescent="0.2">
      <c r="A165" s="172" t="s">
        <v>3447</v>
      </c>
      <c r="B165" s="494" t="s">
        <v>1827</v>
      </c>
      <c r="C165" s="172" t="s">
        <v>3818</v>
      </c>
      <c r="D165" s="172">
        <v>8</v>
      </c>
      <c r="E165" s="172">
        <v>9</v>
      </c>
      <c r="F165" s="172">
        <v>1</v>
      </c>
      <c r="G165" s="325">
        <v>152</v>
      </c>
      <c r="H165" s="619">
        <f t="shared" si="14"/>
        <v>19</v>
      </c>
      <c r="I165" s="172"/>
      <c r="J165" s="172"/>
      <c r="K165" s="172"/>
      <c r="L165" s="90"/>
      <c r="N165" s="494" t="s">
        <v>2714</v>
      </c>
      <c r="O165" s="494" t="s">
        <v>3822</v>
      </c>
      <c r="P165" s="497" t="s">
        <v>3818</v>
      </c>
      <c r="Q165" s="497" t="s">
        <v>3735</v>
      </c>
      <c r="R165" s="494"/>
      <c r="S165" s="494"/>
      <c r="T165" s="494"/>
      <c r="U165" s="494"/>
      <c r="V165" s="90"/>
      <c r="W165" s="325" t="s">
        <v>3818</v>
      </c>
      <c r="X165" s="494" t="s">
        <v>3856</v>
      </c>
      <c r="Y165" s="172" t="s">
        <v>3449</v>
      </c>
      <c r="Z165" s="172">
        <v>26</v>
      </c>
      <c r="AA165" s="172">
        <v>4</v>
      </c>
      <c r="AB165" s="172">
        <v>4</v>
      </c>
      <c r="AC165" s="172">
        <v>71</v>
      </c>
      <c r="AD165" s="322">
        <f t="shared" si="15"/>
        <v>17.75</v>
      </c>
      <c r="AE165" s="172"/>
      <c r="AF165" s="172"/>
      <c r="AG165" s="172"/>
      <c r="AH165" s="90"/>
      <c r="AJ165" s="284"/>
    </row>
    <row r="166" spans="1:36" x14ac:dyDescent="0.2">
      <c r="A166" s="172" t="s">
        <v>3447</v>
      </c>
      <c r="B166" s="494" t="s">
        <v>3827</v>
      </c>
      <c r="C166" s="172" t="s">
        <v>3818</v>
      </c>
      <c r="D166" s="172">
        <v>8</v>
      </c>
      <c r="E166" s="172">
        <v>7</v>
      </c>
      <c r="F166" s="172">
        <v>1</v>
      </c>
      <c r="G166" s="325">
        <v>75</v>
      </c>
      <c r="H166" s="619">
        <f t="shared" si="14"/>
        <v>12.5</v>
      </c>
      <c r="I166" s="172">
        <v>7</v>
      </c>
      <c r="J166" s="172"/>
      <c r="K166" s="172"/>
      <c r="L166" s="90"/>
      <c r="N166" s="494" t="s">
        <v>2714</v>
      </c>
      <c r="O166" s="494" t="s">
        <v>3816</v>
      </c>
      <c r="P166" s="497" t="s">
        <v>3818</v>
      </c>
      <c r="Q166" s="497">
        <v>69</v>
      </c>
      <c r="R166" s="494"/>
      <c r="S166" s="494"/>
      <c r="T166" s="494"/>
      <c r="U166" s="494"/>
      <c r="V166" s="90"/>
      <c r="W166" s="325" t="s">
        <v>3818</v>
      </c>
      <c r="X166" s="494" t="s">
        <v>3075</v>
      </c>
      <c r="Y166" s="172" t="s">
        <v>3449</v>
      </c>
      <c r="Z166" s="172">
        <v>6</v>
      </c>
      <c r="AA166" s="172"/>
      <c r="AB166" s="172">
        <v>1</v>
      </c>
      <c r="AC166" s="172">
        <v>28</v>
      </c>
      <c r="AD166" s="322">
        <f t="shared" si="15"/>
        <v>28</v>
      </c>
      <c r="AE166" s="172"/>
      <c r="AF166" s="172"/>
      <c r="AG166" s="172"/>
      <c r="AH166" s="90"/>
      <c r="AJ166" s="284"/>
    </row>
    <row r="167" spans="1:36" x14ac:dyDescent="0.2">
      <c r="A167" s="172" t="s">
        <v>3447</v>
      </c>
      <c r="B167" s="494" t="s">
        <v>3086</v>
      </c>
      <c r="C167" s="172" t="s">
        <v>3818</v>
      </c>
      <c r="D167" s="172">
        <v>12</v>
      </c>
      <c r="E167" s="172">
        <v>10</v>
      </c>
      <c r="F167" s="172">
        <v>2</v>
      </c>
      <c r="G167" s="325">
        <v>90</v>
      </c>
      <c r="H167" s="619">
        <f t="shared" si="14"/>
        <v>11.25</v>
      </c>
      <c r="I167" s="172">
        <v>6</v>
      </c>
      <c r="J167" s="172"/>
      <c r="K167" s="172"/>
      <c r="L167" s="90"/>
      <c r="N167" s="494" t="s">
        <v>2714</v>
      </c>
      <c r="O167" s="494" t="s">
        <v>3816</v>
      </c>
      <c r="P167" s="497" t="s">
        <v>3818</v>
      </c>
      <c r="Q167" s="497">
        <v>58</v>
      </c>
      <c r="R167" s="494"/>
      <c r="S167" s="494"/>
      <c r="T167" s="494"/>
      <c r="U167" s="494"/>
      <c r="V167" s="90"/>
      <c r="W167" s="325" t="s">
        <v>3818</v>
      </c>
      <c r="X167" s="494" t="s">
        <v>3822</v>
      </c>
      <c r="Y167" s="172" t="s">
        <v>3450</v>
      </c>
      <c r="Z167" s="172">
        <v>5</v>
      </c>
      <c r="AA167" s="172">
        <v>1</v>
      </c>
      <c r="AB167" s="172">
        <v>2</v>
      </c>
      <c r="AC167" s="172">
        <v>20</v>
      </c>
      <c r="AD167" s="322">
        <f t="shared" si="15"/>
        <v>10</v>
      </c>
      <c r="AE167" s="172"/>
      <c r="AF167" s="172"/>
      <c r="AG167" s="172"/>
      <c r="AH167" s="90"/>
      <c r="AJ167" s="284"/>
    </row>
    <row r="168" spans="1:36" x14ac:dyDescent="0.2">
      <c r="A168" s="172" t="s">
        <v>3447</v>
      </c>
      <c r="B168" s="494" t="s">
        <v>3828</v>
      </c>
      <c r="C168" s="172" t="s">
        <v>3818</v>
      </c>
      <c r="D168" s="172">
        <v>4</v>
      </c>
      <c r="E168" s="172">
        <v>5</v>
      </c>
      <c r="F168" s="172"/>
      <c r="G168" s="325">
        <v>56</v>
      </c>
      <c r="H168" s="619">
        <f t="shared" si="14"/>
        <v>11.2</v>
      </c>
      <c r="I168" s="172">
        <v>1</v>
      </c>
      <c r="J168" s="172"/>
      <c r="K168" s="172"/>
      <c r="L168" s="90"/>
      <c r="N168" s="494" t="s">
        <v>3448</v>
      </c>
      <c r="O168" s="494" t="s">
        <v>1827</v>
      </c>
      <c r="P168" s="497" t="s">
        <v>3818</v>
      </c>
      <c r="Q168" s="497">
        <v>55</v>
      </c>
      <c r="R168" s="494" t="s">
        <v>2676</v>
      </c>
      <c r="S168" s="494">
        <v>1</v>
      </c>
      <c r="T168" s="494"/>
      <c r="U168" s="494"/>
      <c r="V168" s="90"/>
      <c r="W168" s="325" t="s">
        <v>3818</v>
      </c>
      <c r="X168" s="494" t="s">
        <v>3862</v>
      </c>
      <c r="Y168" s="172" t="s">
        <v>3450</v>
      </c>
      <c r="Z168" s="172">
        <v>75.099999999999994</v>
      </c>
      <c r="AA168" s="172">
        <v>21</v>
      </c>
      <c r="AB168" s="172">
        <v>19</v>
      </c>
      <c r="AC168" s="172">
        <v>213</v>
      </c>
      <c r="AD168" s="322">
        <f t="shared" si="15"/>
        <v>11.210526315789474</v>
      </c>
      <c r="AE168" s="172"/>
      <c r="AF168" s="172"/>
      <c r="AG168" s="172"/>
      <c r="AH168" s="90"/>
    </row>
    <row r="169" spans="1:36" x14ac:dyDescent="0.2">
      <c r="A169" s="172" t="s">
        <v>3447</v>
      </c>
      <c r="B169" s="494" t="s">
        <v>3528</v>
      </c>
      <c r="C169" s="172" t="s">
        <v>3818</v>
      </c>
      <c r="D169" s="172">
        <v>11</v>
      </c>
      <c r="E169" s="172">
        <v>10</v>
      </c>
      <c r="F169" s="172">
        <v>2</v>
      </c>
      <c r="G169" s="325">
        <v>78</v>
      </c>
      <c r="H169" s="619">
        <f t="shared" si="14"/>
        <v>9.75</v>
      </c>
      <c r="I169" s="172">
        <v>5</v>
      </c>
      <c r="J169" s="172"/>
      <c r="K169" s="172"/>
      <c r="L169" s="90"/>
      <c r="N169" s="494" t="s">
        <v>3448</v>
      </c>
      <c r="O169" s="494" t="s">
        <v>1827</v>
      </c>
      <c r="P169" s="497" t="s">
        <v>3818</v>
      </c>
      <c r="Q169" s="497" t="s">
        <v>3851</v>
      </c>
      <c r="R169" s="494" t="s">
        <v>3484</v>
      </c>
      <c r="S169" s="494">
        <v>4</v>
      </c>
      <c r="T169" s="494"/>
      <c r="U169" s="494"/>
      <c r="V169" s="90"/>
      <c r="W169" s="325" t="s">
        <v>3818</v>
      </c>
      <c r="X169" s="494" t="s">
        <v>3541</v>
      </c>
      <c r="Y169" s="172" t="s">
        <v>3450</v>
      </c>
      <c r="Z169" s="172">
        <v>5</v>
      </c>
      <c r="AA169" s="172">
        <v>1</v>
      </c>
      <c r="AB169" s="172">
        <v>2</v>
      </c>
      <c r="AC169" s="172">
        <v>48</v>
      </c>
      <c r="AD169" s="322">
        <f t="shared" si="15"/>
        <v>24</v>
      </c>
      <c r="AE169" s="172"/>
      <c r="AF169" s="172"/>
      <c r="AG169" s="172"/>
      <c r="AH169" s="90"/>
    </row>
    <row r="170" spans="1:36" x14ac:dyDescent="0.2">
      <c r="A170" s="172" t="s">
        <v>3447</v>
      </c>
      <c r="B170" s="494" t="s">
        <v>3094</v>
      </c>
      <c r="C170" s="172" t="s">
        <v>3818</v>
      </c>
      <c r="D170" s="172">
        <v>1</v>
      </c>
      <c r="E170" s="172">
        <v>1</v>
      </c>
      <c r="F170" s="172"/>
      <c r="G170" s="325">
        <v>8</v>
      </c>
      <c r="H170" s="325">
        <f t="shared" si="14"/>
        <v>8</v>
      </c>
      <c r="I170" s="172">
        <v>1</v>
      </c>
      <c r="J170" s="172"/>
      <c r="K170" s="172"/>
      <c r="L170" s="90"/>
      <c r="N170" s="494" t="s">
        <v>3448</v>
      </c>
      <c r="O170" s="494" t="s">
        <v>1827</v>
      </c>
      <c r="P170" s="497" t="s">
        <v>3818</v>
      </c>
      <c r="Q170" s="497" t="s">
        <v>3852</v>
      </c>
      <c r="R170" s="494" t="s">
        <v>3465</v>
      </c>
      <c r="S170" s="494">
        <v>11</v>
      </c>
      <c r="T170" s="494"/>
      <c r="U170" s="494"/>
      <c r="V170" s="90"/>
      <c r="W170" s="325" t="s">
        <v>3818</v>
      </c>
      <c r="X170" s="494" t="s">
        <v>3849</v>
      </c>
      <c r="Y170" s="172" t="s">
        <v>3450</v>
      </c>
      <c r="Z170" s="172">
        <v>7</v>
      </c>
      <c r="AA170" s="172">
        <v>2</v>
      </c>
      <c r="AB170" s="172">
        <v>1</v>
      </c>
      <c r="AC170" s="172">
        <v>37</v>
      </c>
      <c r="AD170" s="322">
        <f t="shared" si="15"/>
        <v>37</v>
      </c>
      <c r="AE170" s="172"/>
      <c r="AF170" s="172"/>
      <c r="AG170" s="172"/>
      <c r="AH170" s="90"/>
    </row>
    <row r="171" spans="1:36" x14ac:dyDescent="0.2">
      <c r="A171" s="172" t="s">
        <v>3447</v>
      </c>
      <c r="B171" s="494" t="s">
        <v>3080</v>
      </c>
      <c r="C171" s="172" t="s">
        <v>3818</v>
      </c>
      <c r="D171" s="172">
        <v>5</v>
      </c>
      <c r="E171" s="172">
        <v>6</v>
      </c>
      <c r="F171" s="172"/>
      <c r="G171" s="325">
        <v>45</v>
      </c>
      <c r="H171" s="325">
        <f t="shared" si="14"/>
        <v>7.5</v>
      </c>
      <c r="I171" s="172">
        <v>3</v>
      </c>
      <c r="J171" s="172"/>
      <c r="K171" s="172"/>
      <c r="L171" s="90"/>
      <c r="N171" s="494" t="s">
        <v>3448</v>
      </c>
      <c r="O171" s="494" t="s">
        <v>3457</v>
      </c>
      <c r="P171" s="497" t="s">
        <v>3818</v>
      </c>
      <c r="Q171" s="497">
        <v>96</v>
      </c>
      <c r="R171" s="494" t="s">
        <v>4653</v>
      </c>
      <c r="S171" s="494">
        <v>8</v>
      </c>
      <c r="T171" s="494"/>
      <c r="U171" s="494"/>
      <c r="V171" s="90"/>
      <c r="W171" s="325" t="s">
        <v>3818</v>
      </c>
      <c r="X171" s="494" t="s">
        <v>3854</v>
      </c>
      <c r="Y171" s="172" t="s">
        <v>3450</v>
      </c>
      <c r="Z171" s="172">
        <v>61</v>
      </c>
      <c r="AA171" s="172">
        <v>6</v>
      </c>
      <c r="AB171" s="172">
        <v>12</v>
      </c>
      <c r="AC171" s="172">
        <v>271</v>
      </c>
      <c r="AD171" s="322">
        <f t="shared" si="15"/>
        <v>22.583333333333332</v>
      </c>
      <c r="AE171" s="172"/>
      <c r="AF171" s="172"/>
      <c r="AG171" s="172"/>
      <c r="AH171" s="90"/>
    </row>
    <row r="172" spans="1:36" x14ac:dyDescent="0.2">
      <c r="A172" s="172" t="s">
        <v>3447</v>
      </c>
      <c r="B172" s="494" t="s">
        <v>3829</v>
      </c>
      <c r="C172" s="172" t="s">
        <v>3818</v>
      </c>
      <c r="D172" s="172">
        <v>2</v>
      </c>
      <c r="E172" s="172">
        <v>2</v>
      </c>
      <c r="F172" s="172"/>
      <c r="G172" s="325">
        <v>12</v>
      </c>
      <c r="H172" s="325">
        <f t="shared" si="14"/>
        <v>6</v>
      </c>
      <c r="I172" s="172">
        <v>6</v>
      </c>
      <c r="J172" s="172"/>
      <c r="K172" s="172"/>
      <c r="L172" s="90"/>
      <c r="N172" s="494" t="s">
        <v>3448</v>
      </c>
      <c r="O172" s="494" t="s">
        <v>3840</v>
      </c>
      <c r="P172" s="497" t="s">
        <v>3818</v>
      </c>
      <c r="Q172" s="497" t="s">
        <v>3464</v>
      </c>
      <c r="R172" s="494" t="s">
        <v>3465</v>
      </c>
      <c r="S172" s="494">
        <v>3</v>
      </c>
      <c r="T172" s="494"/>
      <c r="U172" s="494"/>
      <c r="V172" s="90"/>
      <c r="W172" s="325" t="s">
        <v>3818</v>
      </c>
      <c r="X172" s="494" t="s">
        <v>3080</v>
      </c>
      <c r="Y172" s="172" t="s">
        <v>3450</v>
      </c>
      <c r="Z172" s="172">
        <v>3</v>
      </c>
      <c r="AA172" s="172"/>
      <c r="AB172" s="172"/>
      <c r="AC172" s="172">
        <v>7</v>
      </c>
      <c r="AD172" s="322"/>
      <c r="AE172" s="172"/>
      <c r="AF172" s="172"/>
      <c r="AG172" s="172"/>
      <c r="AH172" s="90"/>
    </row>
    <row r="173" spans="1:36" x14ac:dyDescent="0.2">
      <c r="A173" s="172" t="s">
        <v>3447</v>
      </c>
      <c r="B173" s="494" t="s">
        <v>3819</v>
      </c>
      <c r="C173" s="172" t="s">
        <v>3818</v>
      </c>
      <c r="D173" s="172">
        <v>2</v>
      </c>
      <c r="E173" s="172">
        <v>2</v>
      </c>
      <c r="F173" s="172"/>
      <c r="G173" s="325">
        <v>8</v>
      </c>
      <c r="H173" s="325">
        <f t="shared" si="14"/>
        <v>4</v>
      </c>
      <c r="I173" s="172">
        <v>2</v>
      </c>
      <c r="J173" s="172">
        <v>3</v>
      </c>
      <c r="K173" s="172"/>
      <c r="L173" s="90"/>
      <c r="N173" s="494" t="s">
        <v>3448</v>
      </c>
      <c r="O173" s="494" t="s">
        <v>3096</v>
      </c>
      <c r="P173" s="497" t="s">
        <v>3818</v>
      </c>
      <c r="Q173" s="497">
        <v>75</v>
      </c>
      <c r="R173" s="494"/>
      <c r="S173" s="494"/>
      <c r="T173" s="494"/>
      <c r="U173" s="494"/>
      <c r="V173" s="90"/>
      <c r="W173" s="325" t="s">
        <v>3818</v>
      </c>
      <c r="X173" s="494" t="s">
        <v>3863</v>
      </c>
      <c r="Y173" s="172" t="s">
        <v>3450</v>
      </c>
      <c r="Z173" s="172">
        <v>9</v>
      </c>
      <c r="AA173" s="172">
        <v>1</v>
      </c>
      <c r="AB173" s="172">
        <v>1</v>
      </c>
      <c r="AC173" s="172">
        <v>84</v>
      </c>
      <c r="AD173" s="322">
        <f t="shared" ref="AD173:AD180" si="16">AC173/AB173</f>
        <v>84</v>
      </c>
      <c r="AE173" s="172"/>
      <c r="AF173" s="172"/>
      <c r="AG173" s="172"/>
      <c r="AH173" s="90"/>
    </row>
    <row r="174" spans="1:36" x14ac:dyDescent="0.2">
      <c r="A174" s="172" t="s">
        <v>3447</v>
      </c>
      <c r="B174" s="494" t="s">
        <v>3823</v>
      </c>
      <c r="C174" s="172" t="s">
        <v>3818</v>
      </c>
      <c r="D174" s="172">
        <v>4</v>
      </c>
      <c r="E174" s="172">
        <v>5</v>
      </c>
      <c r="F174" s="172">
        <v>2</v>
      </c>
      <c r="G174" s="325">
        <v>9</v>
      </c>
      <c r="H174" s="325">
        <f t="shared" si="14"/>
        <v>3</v>
      </c>
      <c r="I174" s="172">
        <v>1</v>
      </c>
      <c r="J174" s="172"/>
      <c r="K174" s="172"/>
      <c r="L174" s="90"/>
      <c r="N174" s="494" t="s">
        <v>3449</v>
      </c>
      <c r="O174" s="494" t="s">
        <v>3086</v>
      </c>
      <c r="P174" s="497" t="s">
        <v>3818</v>
      </c>
      <c r="Q174" s="497" t="s">
        <v>3858</v>
      </c>
      <c r="R174" s="494"/>
      <c r="S174" s="494"/>
      <c r="T174" s="494"/>
      <c r="U174" s="494"/>
      <c r="V174" s="90"/>
      <c r="W174" s="325" t="s">
        <v>3818</v>
      </c>
      <c r="X174" s="494" t="s">
        <v>3457</v>
      </c>
      <c r="Y174" s="172" t="s">
        <v>3450</v>
      </c>
      <c r="Z174" s="172">
        <v>11</v>
      </c>
      <c r="AA174" s="172">
        <v>1</v>
      </c>
      <c r="AB174" s="172">
        <v>3</v>
      </c>
      <c r="AC174" s="172">
        <v>35</v>
      </c>
      <c r="AD174" s="322">
        <f t="shared" si="16"/>
        <v>11.666666666666666</v>
      </c>
      <c r="AE174" s="172"/>
      <c r="AF174" s="172"/>
      <c r="AG174" s="172"/>
      <c r="AH174" s="90"/>
    </row>
    <row r="175" spans="1:36" x14ac:dyDescent="0.2">
      <c r="A175" s="172" t="s">
        <v>3447</v>
      </c>
      <c r="B175" s="494" t="s">
        <v>3830</v>
      </c>
      <c r="C175" s="172" t="s">
        <v>3818</v>
      </c>
      <c r="D175" s="172">
        <v>1</v>
      </c>
      <c r="E175" s="172">
        <v>1</v>
      </c>
      <c r="F175" s="172"/>
      <c r="G175" s="325">
        <v>1</v>
      </c>
      <c r="H175" s="325">
        <f t="shared" si="14"/>
        <v>1</v>
      </c>
      <c r="I175" s="172"/>
      <c r="J175" s="172"/>
      <c r="K175" s="172"/>
      <c r="L175" s="90"/>
      <c r="N175" s="494" t="s">
        <v>3449</v>
      </c>
      <c r="O175" s="494" t="s">
        <v>3859</v>
      </c>
      <c r="P175" s="497" t="s">
        <v>3818</v>
      </c>
      <c r="Q175" s="497">
        <v>87</v>
      </c>
      <c r="R175" s="494"/>
      <c r="S175" s="494"/>
      <c r="T175" s="494"/>
      <c r="U175" s="494"/>
      <c r="V175" s="90"/>
      <c r="W175" s="325" t="s">
        <v>3818</v>
      </c>
      <c r="X175" s="494" t="s">
        <v>3856</v>
      </c>
      <c r="Y175" s="172" t="s">
        <v>3450</v>
      </c>
      <c r="Z175" s="172">
        <v>97</v>
      </c>
      <c r="AA175" s="172">
        <v>11</v>
      </c>
      <c r="AB175" s="172">
        <v>11</v>
      </c>
      <c r="AC175" s="172">
        <v>345</v>
      </c>
      <c r="AD175" s="322">
        <f t="shared" si="16"/>
        <v>31.363636363636363</v>
      </c>
      <c r="AE175" s="172"/>
      <c r="AF175" s="172"/>
      <c r="AG175" s="172"/>
      <c r="AH175" s="90"/>
    </row>
    <row r="176" spans="1:36" x14ac:dyDescent="0.2">
      <c r="A176" s="172" t="s">
        <v>2715</v>
      </c>
      <c r="B176" s="494" t="s">
        <v>3457</v>
      </c>
      <c r="C176" s="172" t="s">
        <v>3818</v>
      </c>
      <c r="D176" s="172">
        <v>13</v>
      </c>
      <c r="E176" s="172">
        <v>13</v>
      </c>
      <c r="F176" s="172">
        <v>6</v>
      </c>
      <c r="G176" s="325">
        <v>361</v>
      </c>
      <c r="H176" s="619">
        <f t="shared" si="14"/>
        <v>51.571428571428569</v>
      </c>
      <c r="I176" s="172">
        <v>10</v>
      </c>
      <c r="J176" s="172"/>
      <c r="K176" s="172"/>
      <c r="L176" s="90"/>
      <c r="N176" s="494" t="s">
        <v>3449</v>
      </c>
      <c r="O176" s="494" t="s">
        <v>3860</v>
      </c>
      <c r="P176" s="497" t="s">
        <v>3818</v>
      </c>
      <c r="Q176" s="497">
        <v>65</v>
      </c>
      <c r="R176" s="494"/>
      <c r="S176" s="494"/>
      <c r="T176" s="494"/>
      <c r="U176" s="494"/>
      <c r="V176" s="90"/>
      <c r="W176" s="325" t="s">
        <v>3818</v>
      </c>
      <c r="X176" s="494" t="s">
        <v>3864</v>
      </c>
      <c r="Y176" s="172" t="s">
        <v>3450</v>
      </c>
      <c r="Z176" s="172">
        <v>71.5</v>
      </c>
      <c r="AA176" s="172">
        <v>10</v>
      </c>
      <c r="AB176" s="172">
        <v>14</v>
      </c>
      <c r="AC176" s="172">
        <v>304</v>
      </c>
      <c r="AD176" s="322">
        <f t="shared" si="16"/>
        <v>21.714285714285715</v>
      </c>
      <c r="AE176" s="172"/>
      <c r="AF176" s="172"/>
      <c r="AG176" s="172"/>
      <c r="AH176" s="90"/>
    </row>
    <row r="177" spans="1:34" x14ac:dyDescent="0.2">
      <c r="A177" s="172" t="s">
        <v>2715</v>
      </c>
      <c r="B177" s="494" t="s">
        <v>3822</v>
      </c>
      <c r="C177" s="172" t="s">
        <v>3818</v>
      </c>
      <c r="D177" s="172">
        <v>10</v>
      </c>
      <c r="E177" s="172">
        <v>10</v>
      </c>
      <c r="F177" s="172">
        <v>5</v>
      </c>
      <c r="G177" s="325">
        <v>232</v>
      </c>
      <c r="H177" s="619">
        <f t="shared" si="14"/>
        <v>46.4</v>
      </c>
      <c r="I177" s="172">
        <v>3</v>
      </c>
      <c r="J177" s="172"/>
      <c r="K177" s="172"/>
      <c r="L177" s="90"/>
      <c r="N177" s="494" t="s">
        <v>3449</v>
      </c>
      <c r="O177" s="494" t="s">
        <v>3846</v>
      </c>
      <c r="P177" s="497" t="s">
        <v>3818</v>
      </c>
      <c r="Q177" s="497">
        <v>62</v>
      </c>
      <c r="R177" s="494"/>
      <c r="S177" s="494"/>
      <c r="T177" s="494"/>
      <c r="U177" s="494"/>
      <c r="V177" s="90"/>
      <c r="W177" s="325" t="s">
        <v>3818</v>
      </c>
      <c r="X177" s="494" t="s">
        <v>3099</v>
      </c>
      <c r="Y177" s="172" t="s">
        <v>3450</v>
      </c>
      <c r="Z177" s="172">
        <v>19</v>
      </c>
      <c r="AA177" s="172">
        <v>3</v>
      </c>
      <c r="AB177" s="172">
        <v>3</v>
      </c>
      <c r="AC177" s="172">
        <v>87</v>
      </c>
      <c r="AD177" s="322">
        <f t="shared" si="16"/>
        <v>29</v>
      </c>
      <c r="AE177" s="172"/>
      <c r="AF177" s="172"/>
      <c r="AG177" s="172"/>
      <c r="AH177" s="90"/>
    </row>
    <row r="178" spans="1:34" x14ac:dyDescent="0.2">
      <c r="A178" s="172" t="s">
        <v>2715</v>
      </c>
      <c r="B178" s="494" t="s">
        <v>3826</v>
      </c>
      <c r="C178" s="172" t="s">
        <v>3818</v>
      </c>
      <c r="D178" s="172">
        <v>13</v>
      </c>
      <c r="E178" s="172">
        <v>12</v>
      </c>
      <c r="F178" s="172"/>
      <c r="G178" s="325">
        <v>432</v>
      </c>
      <c r="H178" s="619">
        <f t="shared" si="14"/>
        <v>36</v>
      </c>
      <c r="I178" s="172">
        <v>8</v>
      </c>
      <c r="J178" s="172"/>
      <c r="K178" s="172"/>
      <c r="L178" s="90"/>
      <c r="N178" s="494" t="s">
        <v>3450</v>
      </c>
      <c r="O178" s="494" t="s">
        <v>3822</v>
      </c>
      <c r="P178" s="497" t="s">
        <v>3818</v>
      </c>
      <c r="Q178" s="497">
        <v>64</v>
      </c>
      <c r="R178" s="494"/>
      <c r="S178" s="494"/>
      <c r="T178" s="494"/>
      <c r="U178" s="494"/>
      <c r="V178" s="90"/>
      <c r="W178" s="325" t="s">
        <v>3818</v>
      </c>
      <c r="X178" s="494" t="s">
        <v>3861</v>
      </c>
      <c r="Y178" s="172" t="s">
        <v>3450</v>
      </c>
      <c r="Z178" s="172">
        <v>93.7</v>
      </c>
      <c r="AA178" s="172">
        <v>10</v>
      </c>
      <c r="AB178" s="172">
        <v>24</v>
      </c>
      <c r="AC178" s="172">
        <v>412</v>
      </c>
      <c r="AD178" s="322">
        <f t="shared" si="16"/>
        <v>17.166666666666668</v>
      </c>
      <c r="AE178" s="172"/>
      <c r="AF178" s="172"/>
      <c r="AG178" s="172"/>
      <c r="AH178" s="90"/>
    </row>
    <row r="179" spans="1:34" x14ac:dyDescent="0.2">
      <c r="A179" s="172" t="s">
        <v>2715</v>
      </c>
      <c r="B179" s="494" t="s">
        <v>3816</v>
      </c>
      <c r="C179" s="172" t="s">
        <v>3818</v>
      </c>
      <c r="D179" s="172">
        <v>11</v>
      </c>
      <c r="E179" s="172">
        <v>12</v>
      </c>
      <c r="F179" s="172">
        <v>1</v>
      </c>
      <c r="G179" s="325">
        <v>297</v>
      </c>
      <c r="H179" s="619">
        <f t="shared" si="14"/>
        <v>27</v>
      </c>
      <c r="I179" s="172">
        <v>9</v>
      </c>
      <c r="J179" s="172"/>
      <c r="K179" s="172"/>
      <c r="L179" s="90"/>
      <c r="N179" s="494" t="s">
        <v>3450</v>
      </c>
      <c r="O179" s="494" t="s">
        <v>3854</v>
      </c>
      <c r="P179" s="497" t="s">
        <v>3818</v>
      </c>
      <c r="Q179" s="497">
        <v>73</v>
      </c>
      <c r="R179" s="494"/>
      <c r="S179" s="494"/>
      <c r="T179" s="494"/>
      <c r="U179" s="494"/>
      <c r="V179" s="90"/>
      <c r="W179" s="325" t="s">
        <v>3818</v>
      </c>
      <c r="X179" s="494" t="s">
        <v>3457</v>
      </c>
      <c r="Y179" s="172" t="s">
        <v>2716</v>
      </c>
      <c r="Z179" s="172">
        <v>11</v>
      </c>
      <c r="AA179" s="172">
        <v>1</v>
      </c>
      <c r="AB179" s="172">
        <v>1</v>
      </c>
      <c r="AC179" s="172">
        <v>39</v>
      </c>
      <c r="AD179" s="322">
        <f t="shared" si="16"/>
        <v>39</v>
      </c>
      <c r="AE179" s="172"/>
      <c r="AF179" s="172"/>
      <c r="AG179" s="172"/>
      <c r="AH179" s="90"/>
    </row>
    <row r="180" spans="1:34" x14ac:dyDescent="0.2">
      <c r="A180" s="172" t="s">
        <v>2715</v>
      </c>
      <c r="B180" s="494" t="s">
        <v>3541</v>
      </c>
      <c r="C180" s="172" t="s">
        <v>3818</v>
      </c>
      <c r="D180" s="172">
        <v>7</v>
      </c>
      <c r="E180" s="172">
        <v>8</v>
      </c>
      <c r="F180" s="172">
        <v>1</v>
      </c>
      <c r="G180" s="325">
        <v>184</v>
      </c>
      <c r="H180" s="619">
        <f t="shared" si="14"/>
        <v>26.285714285714285</v>
      </c>
      <c r="I180" s="172">
        <v>3</v>
      </c>
      <c r="J180" s="172"/>
      <c r="K180" s="172"/>
      <c r="L180" s="90"/>
      <c r="N180" s="494" t="s">
        <v>2716</v>
      </c>
      <c r="O180" s="494" t="s">
        <v>3457</v>
      </c>
      <c r="P180" s="497" t="s">
        <v>3818</v>
      </c>
      <c r="Q180" s="497" t="s">
        <v>3872</v>
      </c>
      <c r="R180" s="494"/>
      <c r="S180" s="494"/>
      <c r="T180" s="494"/>
      <c r="U180" s="494"/>
      <c r="V180" s="90"/>
      <c r="W180" s="325" t="s">
        <v>3818</v>
      </c>
      <c r="X180" s="494" t="s">
        <v>3862</v>
      </c>
      <c r="Y180" s="172" t="s">
        <v>2716</v>
      </c>
      <c r="Z180" s="172">
        <v>93.6</v>
      </c>
      <c r="AA180" s="172">
        <v>25</v>
      </c>
      <c r="AB180" s="172">
        <v>22</v>
      </c>
      <c r="AC180" s="172">
        <v>290</v>
      </c>
      <c r="AD180" s="322">
        <f t="shared" si="16"/>
        <v>13.181818181818182</v>
      </c>
      <c r="AE180" s="172"/>
      <c r="AF180" s="172"/>
      <c r="AG180" s="172"/>
      <c r="AH180" s="90"/>
    </row>
    <row r="181" spans="1:34" x14ac:dyDescent="0.2">
      <c r="A181" s="172" t="s">
        <v>2715</v>
      </c>
      <c r="B181" s="494" t="s">
        <v>3096</v>
      </c>
      <c r="C181" s="172" t="s">
        <v>3818</v>
      </c>
      <c r="D181" s="172">
        <v>1</v>
      </c>
      <c r="E181" s="172">
        <v>1</v>
      </c>
      <c r="F181" s="172"/>
      <c r="G181" s="325">
        <v>18</v>
      </c>
      <c r="H181" s="619">
        <f t="shared" si="14"/>
        <v>18</v>
      </c>
      <c r="I181" s="172"/>
      <c r="J181" s="172"/>
      <c r="K181" s="172"/>
      <c r="L181" s="90"/>
      <c r="N181" s="494" t="s">
        <v>2716</v>
      </c>
      <c r="O181" s="494" t="s">
        <v>3862</v>
      </c>
      <c r="P181" s="497" t="s">
        <v>3818</v>
      </c>
      <c r="Q181" s="497" t="s">
        <v>3851</v>
      </c>
      <c r="R181" s="494"/>
      <c r="S181" s="494"/>
      <c r="T181" s="494"/>
      <c r="U181" s="494"/>
      <c r="V181" s="90"/>
      <c r="W181" s="325" t="s">
        <v>3818</v>
      </c>
      <c r="X181" s="494" t="s">
        <v>3080</v>
      </c>
      <c r="Y181" s="172" t="s">
        <v>2716</v>
      </c>
      <c r="Z181" s="172">
        <v>4</v>
      </c>
      <c r="AA181" s="172"/>
      <c r="AB181" s="172"/>
      <c r="AC181" s="172">
        <v>18</v>
      </c>
      <c r="AD181" s="322"/>
      <c r="AE181" s="172"/>
      <c r="AF181" s="172"/>
      <c r="AG181" s="172"/>
      <c r="AH181" s="90"/>
    </row>
    <row r="182" spans="1:34" x14ac:dyDescent="0.2">
      <c r="A182" s="172" t="s">
        <v>2715</v>
      </c>
      <c r="B182" s="494" t="s">
        <v>3097</v>
      </c>
      <c r="C182" s="172" t="s">
        <v>3818</v>
      </c>
      <c r="D182" s="172">
        <v>13</v>
      </c>
      <c r="E182" s="172">
        <v>11</v>
      </c>
      <c r="F182" s="172">
        <v>1</v>
      </c>
      <c r="G182" s="325">
        <v>174</v>
      </c>
      <c r="H182" s="619">
        <f t="shared" si="14"/>
        <v>17.399999999999999</v>
      </c>
      <c r="I182" s="172">
        <v>2</v>
      </c>
      <c r="J182" s="172"/>
      <c r="K182" s="172"/>
      <c r="L182" s="90"/>
      <c r="N182" s="494" t="s">
        <v>2716</v>
      </c>
      <c r="O182" s="494" t="s">
        <v>3080</v>
      </c>
      <c r="P182" s="497" t="s">
        <v>3818</v>
      </c>
      <c r="Q182" s="497" t="s">
        <v>3467</v>
      </c>
      <c r="R182" s="494"/>
      <c r="S182" s="494"/>
      <c r="T182" s="494"/>
      <c r="U182" s="494"/>
      <c r="V182" s="90"/>
      <c r="W182" s="325" t="s">
        <v>3818</v>
      </c>
      <c r="X182" s="494" t="s">
        <v>3822</v>
      </c>
      <c r="Y182" s="172" t="s">
        <v>2716</v>
      </c>
      <c r="Z182" s="172">
        <v>1</v>
      </c>
      <c r="AA182" s="172"/>
      <c r="AB182" s="172"/>
      <c r="AC182" s="172">
        <v>7</v>
      </c>
      <c r="AD182" s="322"/>
      <c r="AE182" s="172"/>
      <c r="AF182" s="172"/>
      <c r="AG182" s="172"/>
      <c r="AH182" s="90"/>
    </row>
    <row r="183" spans="1:34" x14ac:dyDescent="0.2">
      <c r="A183" s="172" t="s">
        <v>2715</v>
      </c>
      <c r="B183" s="494" t="s">
        <v>3819</v>
      </c>
      <c r="C183" s="172" t="s">
        <v>3818</v>
      </c>
      <c r="D183" s="172">
        <v>12</v>
      </c>
      <c r="E183" s="172">
        <v>10</v>
      </c>
      <c r="F183" s="172">
        <v>1</v>
      </c>
      <c r="G183" s="325">
        <v>149</v>
      </c>
      <c r="H183" s="619">
        <f t="shared" si="14"/>
        <v>16.555555555555557</v>
      </c>
      <c r="I183" s="172">
        <v>15</v>
      </c>
      <c r="J183" s="172">
        <v>10</v>
      </c>
      <c r="K183" s="172"/>
      <c r="L183" s="90"/>
      <c r="N183" s="494" t="s">
        <v>2716</v>
      </c>
      <c r="O183" s="494" t="s">
        <v>3080</v>
      </c>
      <c r="P183" s="497" t="s">
        <v>3818</v>
      </c>
      <c r="Q183" s="497">
        <v>50</v>
      </c>
      <c r="R183" s="494"/>
      <c r="S183" s="494"/>
      <c r="T183" s="494"/>
      <c r="U183" s="494"/>
      <c r="V183" s="90"/>
      <c r="W183" s="325" t="s">
        <v>3818</v>
      </c>
      <c r="X183" s="494" t="s">
        <v>1826</v>
      </c>
      <c r="Y183" s="172" t="s">
        <v>2716</v>
      </c>
      <c r="Z183" s="172">
        <v>2</v>
      </c>
      <c r="AA183" s="172">
        <v>1</v>
      </c>
      <c r="AB183" s="172"/>
      <c r="AC183" s="172">
        <v>18</v>
      </c>
      <c r="AD183" s="322"/>
      <c r="AE183" s="172"/>
      <c r="AF183" s="172"/>
      <c r="AG183" s="172"/>
      <c r="AH183" s="90"/>
    </row>
    <row r="184" spans="1:34" x14ac:dyDescent="0.2">
      <c r="A184" s="172" t="s">
        <v>2715</v>
      </c>
      <c r="B184" s="494" t="s">
        <v>3528</v>
      </c>
      <c r="C184" s="172" t="s">
        <v>3818</v>
      </c>
      <c r="D184" s="172">
        <v>11</v>
      </c>
      <c r="E184" s="172">
        <v>8</v>
      </c>
      <c r="F184" s="172">
        <v>3</v>
      </c>
      <c r="G184" s="325">
        <v>58</v>
      </c>
      <c r="H184" s="619">
        <f t="shared" si="14"/>
        <v>11.6</v>
      </c>
      <c r="I184" s="172">
        <v>7</v>
      </c>
      <c r="J184" s="172"/>
      <c r="K184" s="172"/>
      <c r="L184" s="90"/>
      <c r="N184" s="494" t="s">
        <v>2716</v>
      </c>
      <c r="O184" s="494" t="s">
        <v>3866</v>
      </c>
      <c r="P184" s="497" t="s">
        <v>3818</v>
      </c>
      <c r="Q184" s="497">
        <v>52</v>
      </c>
      <c r="R184" s="494"/>
      <c r="S184" s="494"/>
      <c r="T184" s="494"/>
      <c r="U184" s="494"/>
      <c r="V184" s="90"/>
      <c r="W184" s="325" t="s">
        <v>3818</v>
      </c>
      <c r="X184" s="494" t="s">
        <v>3541</v>
      </c>
      <c r="Y184" s="172" t="s">
        <v>2716</v>
      </c>
      <c r="Z184" s="172">
        <v>4.5</v>
      </c>
      <c r="AA184" s="172"/>
      <c r="AB184" s="172">
        <v>3</v>
      </c>
      <c r="AC184" s="172">
        <v>21</v>
      </c>
      <c r="AD184" s="322">
        <f>AC184/AB184</f>
        <v>7</v>
      </c>
      <c r="AE184" s="172"/>
      <c r="AF184" s="172"/>
      <c r="AG184" s="172"/>
      <c r="AH184" s="90"/>
    </row>
    <row r="185" spans="1:34" x14ac:dyDescent="0.2">
      <c r="A185" s="172" t="s">
        <v>2715</v>
      </c>
      <c r="B185" s="494" t="s">
        <v>3835</v>
      </c>
      <c r="C185" s="172" t="s">
        <v>3818</v>
      </c>
      <c r="D185" s="172">
        <v>6</v>
      </c>
      <c r="E185" s="172">
        <v>4</v>
      </c>
      <c r="F185" s="172"/>
      <c r="G185" s="325">
        <v>37</v>
      </c>
      <c r="H185" s="619">
        <f t="shared" ref="H185:H216" si="17">G185/(E185-F185)</f>
        <v>9.25</v>
      </c>
      <c r="I185" s="172">
        <v>2</v>
      </c>
      <c r="J185" s="172"/>
      <c r="K185" s="172"/>
      <c r="L185" s="90"/>
      <c r="N185" s="494" t="s">
        <v>2716</v>
      </c>
      <c r="O185" s="494" t="s">
        <v>3863</v>
      </c>
      <c r="P185" s="497" t="s">
        <v>3818</v>
      </c>
      <c r="Q185" s="497">
        <v>58</v>
      </c>
      <c r="R185" s="494"/>
      <c r="S185" s="494"/>
      <c r="T185" s="494"/>
      <c r="U185" s="494"/>
      <c r="V185" s="90"/>
      <c r="W185" s="325" t="s">
        <v>3818</v>
      </c>
      <c r="X185" s="494" t="s">
        <v>3863</v>
      </c>
      <c r="Y185" s="172" t="s">
        <v>2716</v>
      </c>
      <c r="Z185" s="172">
        <v>2</v>
      </c>
      <c r="AA185" s="172">
        <v>1</v>
      </c>
      <c r="AB185" s="172"/>
      <c r="AC185" s="172">
        <v>4</v>
      </c>
      <c r="AD185" s="322"/>
      <c r="AE185" s="172"/>
      <c r="AF185" s="172"/>
      <c r="AG185" s="172"/>
      <c r="AH185" s="90"/>
    </row>
    <row r="186" spans="1:34" x14ac:dyDescent="0.2">
      <c r="A186" s="172" t="s">
        <v>2715</v>
      </c>
      <c r="B186" s="494" t="s">
        <v>1831</v>
      </c>
      <c r="C186" s="172" t="s">
        <v>3818</v>
      </c>
      <c r="D186" s="172">
        <v>13</v>
      </c>
      <c r="E186" s="172">
        <v>7</v>
      </c>
      <c r="F186" s="172">
        <v>1</v>
      </c>
      <c r="G186" s="325">
        <v>48</v>
      </c>
      <c r="H186" s="619">
        <f t="shared" si="17"/>
        <v>8</v>
      </c>
      <c r="I186" s="172">
        <v>1</v>
      </c>
      <c r="J186" s="172"/>
      <c r="K186" s="172"/>
      <c r="L186" s="90"/>
      <c r="N186" s="494" t="s">
        <v>89</v>
      </c>
      <c r="O186" s="494" t="s">
        <v>3541</v>
      </c>
      <c r="P186" s="497" t="s">
        <v>3818</v>
      </c>
      <c r="Q186" s="497" t="s">
        <v>3000</v>
      </c>
      <c r="R186" s="494"/>
      <c r="S186" s="494"/>
      <c r="T186" s="494"/>
      <c r="U186" s="494"/>
      <c r="V186" s="90"/>
      <c r="W186" s="325" t="s">
        <v>3818</v>
      </c>
      <c r="X186" s="494" t="s">
        <v>3075</v>
      </c>
      <c r="Y186" s="172" t="s">
        <v>2716</v>
      </c>
      <c r="Z186" s="172">
        <v>3</v>
      </c>
      <c r="AA186" s="172"/>
      <c r="AB186" s="172"/>
      <c r="AC186" s="172">
        <v>15</v>
      </c>
      <c r="AD186" s="322"/>
      <c r="AE186" s="172"/>
      <c r="AF186" s="172"/>
      <c r="AG186" s="172"/>
      <c r="AH186" s="90"/>
    </row>
    <row r="187" spans="1:34" x14ac:dyDescent="0.2">
      <c r="A187" s="172" t="s">
        <v>2715</v>
      </c>
      <c r="B187" s="494" t="s">
        <v>3823</v>
      </c>
      <c r="C187" s="172" t="s">
        <v>3818</v>
      </c>
      <c r="D187" s="172">
        <v>12</v>
      </c>
      <c r="E187" s="172">
        <v>8</v>
      </c>
      <c r="F187" s="172">
        <v>3</v>
      </c>
      <c r="G187" s="325">
        <v>39</v>
      </c>
      <c r="H187" s="619">
        <f t="shared" si="17"/>
        <v>7.8</v>
      </c>
      <c r="I187" s="172">
        <v>4</v>
      </c>
      <c r="J187" s="172"/>
      <c r="K187" s="172"/>
      <c r="L187" s="90"/>
      <c r="N187" s="494" t="s">
        <v>89</v>
      </c>
      <c r="O187" s="494" t="s">
        <v>3998</v>
      </c>
      <c r="P187" s="497" t="s">
        <v>3818</v>
      </c>
      <c r="Q187" s="497" t="s">
        <v>3464</v>
      </c>
      <c r="R187" s="494"/>
      <c r="S187" s="494"/>
      <c r="T187" s="494"/>
      <c r="U187" s="494"/>
      <c r="V187" s="90"/>
      <c r="W187" s="325" t="s">
        <v>3818</v>
      </c>
      <c r="X187" s="494" t="s">
        <v>3864</v>
      </c>
      <c r="Y187" s="172" t="s">
        <v>2716</v>
      </c>
      <c r="Z187" s="172">
        <v>78</v>
      </c>
      <c r="AA187" s="172">
        <v>9</v>
      </c>
      <c r="AB187" s="172">
        <v>21</v>
      </c>
      <c r="AC187" s="172">
        <v>346</v>
      </c>
      <c r="AD187" s="322">
        <f t="shared" ref="AD187:AD195" si="18">AC187/AB187</f>
        <v>16.476190476190474</v>
      </c>
      <c r="AE187" s="172"/>
      <c r="AF187" s="172"/>
      <c r="AG187" s="172"/>
      <c r="AH187" s="90"/>
    </row>
    <row r="188" spans="1:34" x14ac:dyDescent="0.2">
      <c r="A188" s="172" t="s">
        <v>2715</v>
      </c>
      <c r="B188" s="494" t="s">
        <v>3094</v>
      </c>
      <c r="C188" s="172" t="s">
        <v>3818</v>
      </c>
      <c r="D188" s="172">
        <v>7</v>
      </c>
      <c r="E188" s="172">
        <v>6</v>
      </c>
      <c r="F188" s="172">
        <v>1</v>
      </c>
      <c r="G188" s="325">
        <v>39</v>
      </c>
      <c r="H188" s="619">
        <f t="shared" si="17"/>
        <v>7.8</v>
      </c>
      <c r="I188" s="172">
        <v>3</v>
      </c>
      <c r="J188" s="172"/>
      <c r="K188" s="172"/>
      <c r="L188" s="90"/>
      <c r="N188" s="494" t="s">
        <v>89</v>
      </c>
      <c r="O188" s="494" t="s">
        <v>3862</v>
      </c>
      <c r="P188" s="497" t="s">
        <v>3818</v>
      </c>
      <c r="Q188" s="497" t="s">
        <v>3594</v>
      </c>
      <c r="R188" s="494"/>
      <c r="S188" s="494"/>
      <c r="T188" s="494"/>
      <c r="U188" s="494"/>
      <c r="V188" s="90"/>
      <c r="W188" s="325" t="s">
        <v>3818</v>
      </c>
      <c r="X188" s="494" t="s">
        <v>3867</v>
      </c>
      <c r="Y188" s="172" t="s">
        <v>2716</v>
      </c>
      <c r="Z188" s="172">
        <v>12</v>
      </c>
      <c r="AA188" s="172">
        <v>1</v>
      </c>
      <c r="AB188" s="172">
        <v>1</v>
      </c>
      <c r="AC188" s="172">
        <v>43</v>
      </c>
      <c r="AD188" s="322">
        <f t="shared" si="18"/>
        <v>43</v>
      </c>
      <c r="AE188" s="172"/>
      <c r="AF188" s="172"/>
      <c r="AG188" s="172"/>
      <c r="AH188" s="90"/>
    </row>
    <row r="189" spans="1:34" x14ac:dyDescent="0.2">
      <c r="A189" s="172" t="s">
        <v>2715</v>
      </c>
      <c r="B189" s="494" t="s">
        <v>3820</v>
      </c>
      <c r="C189" s="172" t="s">
        <v>3818</v>
      </c>
      <c r="D189" s="172">
        <v>4</v>
      </c>
      <c r="E189" s="172">
        <v>3</v>
      </c>
      <c r="F189" s="172"/>
      <c r="G189" s="325">
        <v>23</v>
      </c>
      <c r="H189" s="619">
        <f t="shared" si="17"/>
        <v>7.666666666666667</v>
      </c>
      <c r="I189" s="172"/>
      <c r="J189" s="172"/>
      <c r="K189" s="172"/>
      <c r="L189" s="90"/>
      <c r="N189" s="494" t="s">
        <v>89</v>
      </c>
      <c r="O189" s="494" t="s">
        <v>3080</v>
      </c>
      <c r="P189" s="497" t="s">
        <v>3818</v>
      </c>
      <c r="Q189" s="497">
        <v>117</v>
      </c>
      <c r="R189" s="494"/>
      <c r="S189" s="494"/>
      <c r="T189" s="494"/>
      <c r="U189" s="494"/>
      <c r="V189" s="90"/>
      <c r="W189" s="325" t="s">
        <v>3818</v>
      </c>
      <c r="X189" s="494" t="s">
        <v>3871</v>
      </c>
      <c r="Y189" s="172" t="s">
        <v>2716</v>
      </c>
      <c r="Z189" s="172">
        <v>6</v>
      </c>
      <c r="AA189" s="172"/>
      <c r="AB189" s="172">
        <v>1</v>
      </c>
      <c r="AC189" s="172">
        <v>53</v>
      </c>
      <c r="AD189" s="322">
        <f t="shared" si="18"/>
        <v>53</v>
      </c>
      <c r="AE189" s="172"/>
      <c r="AF189" s="172"/>
      <c r="AG189" s="172"/>
      <c r="AH189" s="90"/>
    </row>
    <row r="190" spans="1:34" x14ac:dyDescent="0.2">
      <c r="A190" s="172" t="s">
        <v>2715</v>
      </c>
      <c r="B190" s="494" t="s">
        <v>3836</v>
      </c>
      <c r="C190" s="172" t="s">
        <v>3818</v>
      </c>
      <c r="D190" s="172">
        <v>1</v>
      </c>
      <c r="E190" s="172">
        <v>1</v>
      </c>
      <c r="F190" s="172"/>
      <c r="G190" s="325">
        <v>6</v>
      </c>
      <c r="H190" s="619">
        <f t="shared" si="17"/>
        <v>6</v>
      </c>
      <c r="I190" s="172"/>
      <c r="J190" s="172"/>
      <c r="K190" s="172"/>
      <c r="L190" s="90"/>
      <c r="N190" s="494" t="s">
        <v>89</v>
      </c>
      <c r="O190" s="494" t="s">
        <v>3080</v>
      </c>
      <c r="P190" s="497" t="s">
        <v>3818</v>
      </c>
      <c r="Q190" s="497">
        <v>59</v>
      </c>
      <c r="R190" s="494"/>
      <c r="S190" s="494"/>
      <c r="T190" s="494"/>
      <c r="U190" s="494"/>
      <c r="V190" s="90"/>
      <c r="W190" s="325" t="s">
        <v>3818</v>
      </c>
      <c r="X190" s="494" t="s">
        <v>3099</v>
      </c>
      <c r="Y190" s="172" t="s">
        <v>2716</v>
      </c>
      <c r="Z190" s="172">
        <v>15</v>
      </c>
      <c r="AA190" s="172"/>
      <c r="AB190" s="172">
        <v>4</v>
      </c>
      <c r="AC190" s="172">
        <v>61</v>
      </c>
      <c r="AD190" s="322">
        <f t="shared" si="18"/>
        <v>15.25</v>
      </c>
      <c r="AE190" s="172"/>
      <c r="AF190" s="172"/>
      <c r="AG190" s="172"/>
      <c r="AH190" s="90"/>
    </row>
    <row r="191" spans="1:34" x14ac:dyDescent="0.2">
      <c r="A191" s="172" t="s">
        <v>2715</v>
      </c>
      <c r="B191" s="494" t="s">
        <v>3095</v>
      </c>
      <c r="C191" s="172" t="s">
        <v>3818</v>
      </c>
      <c r="D191" s="172">
        <v>3</v>
      </c>
      <c r="E191" s="172">
        <v>3</v>
      </c>
      <c r="F191" s="172"/>
      <c r="G191" s="325">
        <v>7</v>
      </c>
      <c r="H191" s="619">
        <f t="shared" si="17"/>
        <v>2.3333333333333335</v>
      </c>
      <c r="I191" s="172"/>
      <c r="J191" s="172"/>
      <c r="K191" s="172"/>
      <c r="L191" s="90"/>
      <c r="N191" s="494" t="s">
        <v>89</v>
      </c>
      <c r="O191" s="494" t="s">
        <v>3855</v>
      </c>
      <c r="P191" s="497" t="s">
        <v>3818</v>
      </c>
      <c r="Q191" s="497">
        <v>58</v>
      </c>
      <c r="R191" s="494"/>
      <c r="S191" s="494"/>
      <c r="T191" s="494"/>
      <c r="U191" s="494"/>
      <c r="V191" s="90"/>
      <c r="W191" s="325" t="s">
        <v>3818</v>
      </c>
      <c r="X191" s="494" t="s">
        <v>3855</v>
      </c>
      <c r="Y191" s="172" t="s">
        <v>2716</v>
      </c>
      <c r="Z191" s="172">
        <v>1</v>
      </c>
      <c r="AA191" s="172">
        <v>1</v>
      </c>
      <c r="AB191" s="172">
        <v>1</v>
      </c>
      <c r="AC191" s="172">
        <v>0</v>
      </c>
      <c r="AD191" s="322">
        <f t="shared" si="18"/>
        <v>0</v>
      </c>
      <c r="AE191" s="172"/>
      <c r="AF191" s="172"/>
      <c r="AG191" s="172"/>
      <c r="AH191" s="90"/>
    </row>
    <row r="192" spans="1:34" x14ac:dyDescent="0.2">
      <c r="A192" s="172" t="s">
        <v>2715</v>
      </c>
      <c r="B192" s="494" t="s">
        <v>3837</v>
      </c>
      <c r="C192" s="172" t="s">
        <v>3818</v>
      </c>
      <c r="D192" s="172">
        <v>1</v>
      </c>
      <c r="E192" s="172">
        <v>1</v>
      </c>
      <c r="F192" s="172"/>
      <c r="G192" s="325">
        <v>1</v>
      </c>
      <c r="H192" s="325">
        <f t="shared" si="17"/>
        <v>1</v>
      </c>
      <c r="I192" s="172"/>
      <c r="J192" s="172"/>
      <c r="K192" s="172"/>
      <c r="L192" s="90"/>
      <c r="N192" s="494" t="s">
        <v>89</v>
      </c>
      <c r="O192" s="494" t="s">
        <v>3075</v>
      </c>
      <c r="P192" s="497" t="s">
        <v>3818</v>
      </c>
      <c r="Q192" s="497">
        <v>62</v>
      </c>
      <c r="R192" s="494"/>
      <c r="S192" s="494"/>
      <c r="T192" s="494"/>
      <c r="U192" s="494"/>
      <c r="V192" s="90"/>
      <c r="W192" s="325" t="s">
        <v>3818</v>
      </c>
      <c r="X192" s="494" t="s">
        <v>3856</v>
      </c>
      <c r="Y192" s="172" t="s">
        <v>2716</v>
      </c>
      <c r="Z192" s="172">
        <v>59</v>
      </c>
      <c r="AA192" s="172">
        <v>7</v>
      </c>
      <c r="AB192" s="172">
        <v>13</v>
      </c>
      <c r="AC192" s="172">
        <v>208</v>
      </c>
      <c r="AD192" s="322">
        <f t="shared" si="18"/>
        <v>16</v>
      </c>
      <c r="AE192" s="172"/>
      <c r="AF192" s="172"/>
      <c r="AG192" s="172"/>
      <c r="AH192" s="90"/>
    </row>
    <row r="193" spans="1:34" x14ac:dyDescent="0.2">
      <c r="A193" s="172" t="s">
        <v>2715</v>
      </c>
      <c r="B193" s="494" t="s">
        <v>3075</v>
      </c>
      <c r="C193" s="172" t="s">
        <v>3818</v>
      </c>
      <c r="D193" s="172">
        <v>1</v>
      </c>
      <c r="E193" s="172">
        <v>1</v>
      </c>
      <c r="F193" s="172"/>
      <c r="G193" s="325">
        <v>1</v>
      </c>
      <c r="H193" s="325">
        <f t="shared" si="17"/>
        <v>1</v>
      </c>
      <c r="I193" s="172"/>
      <c r="J193" s="172"/>
      <c r="K193" s="172"/>
      <c r="L193" s="90"/>
      <c r="N193" s="494" t="s">
        <v>89</v>
      </c>
      <c r="O193" s="494" t="s">
        <v>1826</v>
      </c>
      <c r="P193" s="497" t="s">
        <v>3818</v>
      </c>
      <c r="Q193" s="497">
        <v>63</v>
      </c>
      <c r="R193" s="494"/>
      <c r="S193" s="494"/>
      <c r="T193" s="494"/>
      <c r="U193" s="494"/>
      <c r="V193" s="90"/>
      <c r="W193" s="325" t="s">
        <v>3818</v>
      </c>
      <c r="X193" s="494" t="s">
        <v>3868</v>
      </c>
      <c r="Y193" s="172" t="s">
        <v>2716</v>
      </c>
      <c r="Z193" s="172">
        <v>71</v>
      </c>
      <c r="AA193" s="172">
        <v>9</v>
      </c>
      <c r="AB193" s="172">
        <v>13</v>
      </c>
      <c r="AC193" s="172">
        <v>306</v>
      </c>
      <c r="AD193" s="322">
        <f t="shared" si="18"/>
        <v>23.53846153846154</v>
      </c>
      <c r="AE193" s="172"/>
      <c r="AF193" s="172"/>
      <c r="AG193" s="172"/>
      <c r="AH193" s="90"/>
    </row>
    <row r="194" spans="1:34" x14ac:dyDescent="0.2">
      <c r="A194" s="172" t="s">
        <v>2715</v>
      </c>
      <c r="B194" s="494" t="s">
        <v>3099</v>
      </c>
      <c r="C194" s="172" t="s">
        <v>3818</v>
      </c>
      <c r="D194" s="172">
        <v>2</v>
      </c>
      <c r="E194" s="172">
        <v>1</v>
      </c>
      <c r="F194" s="172"/>
      <c r="G194" s="325">
        <v>0</v>
      </c>
      <c r="H194" s="325">
        <f t="shared" si="17"/>
        <v>0</v>
      </c>
      <c r="I194" s="172">
        <v>1</v>
      </c>
      <c r="J194" s="172"/>
      <c r="K194" s="172"/>
      <c r="L194" s="90"/>
      <c r="N194" s="494" t="s">
        <v>89</v>
      </c>
      <c r="O194" s="494" t="s">
        <v>3080</v>
      </c>
      <c r="P194" s="497" t="s">
        <v>3818</v>
      </c>
      <c r="Q194" s="494">
        <v>93</v>
      </c>
      <c r="R194" s="494"/>
      <c r="S194" s="494"/>
      <c r="T194" s="494"/>
      <c r="U194" s="494"/>
      <c r="V194" s="90"/>
      <c r="W194" s="325" t="s">
        <v>3818</v>
      </c>
      <c r="X194" s="494" t="s">
        <v>3528</v>
      </c>
      <c r="Y194" s="172" t="s">
        <v>2716</v>
      </c>
      <c r="Z194" s="172">
        <v>30.1</v>
      </c>
      <c r="AA194" s="172">
        <v>8</v>
      </c>
      <c r="AB194" s="172">
        <v>6</v>
      </c>
      <c r="AC194" s="172">
        <v>92</v>
      </c>
      <c r="AD194" s="322">
        <f t="shared" si="18"/>
        <v>15.333333333333334</v>
      </c>
      <c r="AE194" s="172"/>
      <c r="AF194" s="172"/>
      <c r="AG194" s="172"/>
      <c r="AH194" s="90"/>
    </row>
    <row r="195" spans="1:34" x14ac:dyDescent="0.2">
      <c r="A195" s="172" t="s">
        <v>2715</v>
      </c>
      <c r="B195" s="494" t="s">
        <v>3074</v>
      </c>
      <c r="C195" s="172" t="s">
        <v>3818</v>
      </c>
      <c r="D195" s="172">
        <v>1</v>
      </c>
      <c r="E195" s="172">
        <v>1</v>
      </c>
      <c r="F195" s="172"/>
      <c r="G195" s="325">
        <v>0</v>
      </c>
      <c r="H195" s="325">
        <f t="shared" si="17"/>
        <v>0</v>
      </c>
      <c r="I195" s="172"/>
      <c r="J195" s="172"/>
      <c r="K195" s="172"/>
      <c r="L195" s="90"/>
      <c r="N195" s="494" t="s">
        <v>93</v>
      </c>
      <c r="O195" s="494" t="s">
        <v>3855</v>
      </c>
      <c r="P195" s="497" t="s">
        <v>3818</v>
      </c>
      <c r="Q195" s="497" t="s">
        <v>3594</v>
      </c>
      <c r="R195" s="494"/>
      <c r="S195" s="494"/>
      <c r="T195" s="494"/>
      <c r="U195" s="494"/>
      <c r="V195" s="90"/>
      <c r="W195" s="325" t="s">
        <v>3818</v>
      </c>
      <c r="X195" s="494" t="s">
        <v>3861</v>
      </c>
      <c r="Y195" s="172" t="s">
        <v>2716</v>
      </c>
      <c r="Z195" s="172">
        <v>102</v>
      </c>
      <c r="AA195" s="172">
        <v>20</v>
      </c>
      <c r="AB195" s="172">
        <v>23</v>
      </c>
      <c r="AC195" s="172">
        <v>342</v>
      </c>
      <c r="AD195" s="322">
        <f t="shared" si="18"/>
        <v>14.869565217391305</v>
      </c>
      <c r="AE195" s="172"/>
      <c r="AF195" s="172"/>
      <c r="AG195" s="172"/>
      <c r="AH195" s="90"/>
    </row>
    <row r="196" spans="1:34" x14ac:dyDescent="0.2">
      <c r="A196" s="172" t="s">
        <v>2715</v>
      </c>
      <c r="B196" s="494" t="s">
        <v>3188</v>
      </c>
      <c r="C196" s="172" t="s">
        <v>3818</v>
      </c>
      <c r="D196" s="172">
        <v>1</v>
      </c>
      <c r="E196" s="172" t="s">
        <v>3838</v>
      </c>
      <c r="F196" s="172"/>
      <c r="G196" s="325">
        <v>0</v>
      </c>
      <c r="H196" s="325"/>
      <c r="I196" s="172">
        <v>1</v>
      </c>
      <c r="J196" s="172"/>
      <c r="K196" s="172"/>
      <c r="L196" s="90"/>
      <c r="N196" s="494" t="s">
        <v>93</v>
      </c>
      <c r="O196" s="494" t="s">
        <v>3855</v>
      </c>
      <c r="P196" s="497" t="s">
        <v>3818</v>
      </c>
      <c r="Q196" s="494">
        <v>58</v>
      </c>
      <c r="R196" s="494"/>
      <c r="S196" s="494"/>
      <c r="T196" s="494"/>
      <c r="U196" s="494"/>
      <c r="V196" s="90"/>
      <c r="W196" s="325" t="s">
        <v>3818</v>
      </c>
      <c r="X196" s="494" t="s">
        <v>3870</v>
      </c>
      <c r="Y196" s="172" t="s">
        <v>2716</v>
      </c>
      <c r="Z196" s="172">
        <v>13</v>
      </c>
      <c r="AA196" s="172">
        <v>3</v>
      </c>
      <c r="AB196" s="172"/>
      <c r="AC196" s="172">
        <v>62</v>
      </c>
      <c r="AD196" s="322"/>
      <c r="AE196" s="172"/>
      <c r="AF196" s="172"/>
      <c r="AG196" s="172"/>
      <c r="AH196" s="90"/>
    </row>
    <row r="197" spans="1:34" x14ac:dyDescent="0.2">
      <c r="A197" s="172" t="s">
        <v>2714</v>
      </c>
      <c r="B197" s="494" t="s">
        <v>3826</v>
      </c>
      <c r="C197" s="172" t="s">
        <v>3818</v>
      </c>
      <c r="D197" s="172">
        <v>14</v>
      </c>
      <c r="E197" s="172">
        <v>16</v>
      </c>
      <c r="F197" s="172">
        <v>7</v>
      </c>
      <c r="G197" s="325">
        <v>550</v>
      </c>
      <c r="H197" s="619">
        <f t="shared" ref="H197:H213" si="19">G197/(E197-F197)</f>
        <v>61.111111111111114</v>
      </c>
      <c r="I197" s="172">
        <v>1</v>
      </c>
      <c r="J197" s="172"/>
      <c r="K197" s="172"/>
      <c r="L197" s="90"/>
      <c r="N197" s="494" t="s">
        <v>93</v>
      </c>
      <c r="O197" s="494" t="s">
        <v>3816</v>
      </c>
      <c r="P197" s="497" t="s">
        <v>3818</v>
      </c>
      <c r="Q197" s="494">
        <v>54</v>
      </c>
      <c r="R197" s="494"/>
      <c r="S197" s="494"/>
      <c r="T197" s="494"/>
      <c r="U197" s="494"/>
      <c r="V197" s="90"/>
      <c r="W197" s="325" t="s">
        <v>3818</v>
      </c>
      <c r="X197" s="494" t="s">
        <v>3864</v>
      </c>
      <c r="Y197" s="172" t="s">
        <v>89</v>
      </c>
      <c r="Z197" s="172">
        <v>64.5</v>
      </c>
      <c r="AA197" s="172">
        <v>17</v>
      </c>
      <c r="AB197" s="172">
        <v>20</v>
      </c>
      <c r="AC197" s="172">
        <v>188</v>
      </c>
      <c r="AD197" s="322"/>
      <c r="AE197" s="172"/>
      <c r="AF197" s="172"/>
      <c r="AG197" s="172"/>
      <c r="AH197" s="90"/>
    </row>
    <row r="198" spans="1:34" x14ac:dyDescent="0.2">
      <c r="A198" s="172" t="s">
        <v>2714</v>
      </c>
      <c r="B198" s="494" t="s">
        <v>3457</v>
      </c>
      <c r="C198" s="172" t="s">
        <v>3818</v>
      </c>
      <c r="D198" s="172">
        <v>13</v>
      </c>
      <c r="E198" s="172">
        <v>15</v>
      </c>
      <c r="F198" s="172">
        <v>4</v>
      </c>
      <c r="G198" s="325">
        <v>295</v>
      </c>
      <c r="H198" s="619">
        <f t="shared" si="19"/>
        <v>26.818181818181817</v>
      </c>
      <c r="I198" s="172">
        <v>12</v>
      </c>
      <c r="J198" s="172"/>
      <c r="K198" s="172"/>
      <c r="L198" s="90"/>
      <c r="N198" s="494" t="s">
        <v>93</v>
      </c>
      <c r="O198" s="494" t="s">
        <v>3822</v>
      </c>
      <c r="P198" s="497" t="s">
        <v>3818</v>
      </c>
      <c r="Q198" s="494">
        <v>81</v>
      </c>
      <c r="R198" s="494"/>
      <c r="S198" s="494"/>
      <c r="T198" s="494"/>
      <c r="U198" s="494"/>
      <c r="V198" s="90"/>
      <c r="W198" s="325" t="s">
        <v>3818</v>
      </c>
      <c r="X198" s="494" t="s">
        <v>3099</v>
      </c>
      <c r="Y198" s="172" t="s">
        <v>89</v>
      </c>
      <c r="Z198" s="172">
        <v>9</v>
      </c>
      <c r="AA198" s="172">
        <v>4</v>
      </c>
      <c r="AB198" s="172">
        <v>1</v>
      </c>
      <c r="AC198" s="172">
        <v>10</v>
      </c>
      <c r="AD198" s="322"/>
      <c r="AE198" s="172"/>
      <c r="AF198" s="172"/>
      <c r="AG198" s="172"/>
      <c r="AH198" s="90"/>
    </row>
    <row r="199" spans="1:34" x14ac:dyDescent="0.2">
      <c r="A199" s="172" t="s">
        <v>2714</v>
      </c>
      <c r="B199" s="494" t="s">
        <v>3819</v>
      </c>
      <c r="C199" s="172" t="s">
        <v>3818</v>
      </c>
      <c r="D199" s="172">
        <v>14</v>
      </c>
      <c r="E199" s="172">
        <v>10</v>
      </c>
      <c r="F199" s="172">
        <v>3</v>
      </c>
      <c r="G199" s="325">
        <v>187</v>
      </c>
      <c r="H199" s="619">
        <f t="shared" si="19"/>
        <v>26.714285714285715</v>
      </c>
      <c r="I199" s="172">
        <v>23</v>
      </c>
      <c r="J199" s="172">
        <v>6</v>
      </c>
      <c r="K199" s="172"/>
      <c r="L199" s="90"/>
      <c r="N199" s="494" t="s">
        <v>92</v>
      </c>
      <c r="O199" s="494" t="s">
        <v>3862</v>
      </c>
      <c r="P199" s="497" t="s">
        <v>3818</v>
      </c>
      <c r="Q199" s="497" t="s">
        <v>3879</v>
      </c>
      <c r="R199" s="494"/>
      <c r="S199" s="494"/>
      <c r="T199" s="494"/>
      <c r="U199" s="494"/>
      <c r="V199" s="90"/>
      <c r="W199" s="325" t="s">
        <v>3818</v>
      </c>
      <c r="X199" s="494" t="s">
        <v>3862</v>
      </c>
      <c r="Y199" s="172" t="s">
        <v>89</v>
      </c>
      <c r="Z199" s="172">
        <v>75.400000000000006</v>
      </c>
      <c r="AA199" s="172">
        <v>17</v>
      </c>
      <c r="AB199" s="172">
        <v>22</v>
      </c>
      <c r="AC199" s="172">
        <v>245</v>
      </c>
      <c r="AD199" s="322"/>
      <c r="AE199" s="172"/>
      <c r="AF199" s="172"/>
      <c r="AG199" s="172"/>
      <c r="AH199" s="90"/>
    </row>
    <row r="200" spans="1:34" x14ac:dyDescent="0.2">
      <c r="A200" s="172" t="s">
        <v>2714</v>
      </c>
      <c r="B200" s="494" t="s">
        <v>3840</v>
      </c>
      <c r="C200" s="172" t="s">
        <v>3818</v>
      </c>
      <c r="D200" s="172">
        <v>13</v>
      </c>
      <c r="E200" s="172">
        <v>8</v>
      </c>
      <c r="F200" s="172"/>
      <c r="G200" s="325">
        <v>206</v>
      </c>
      <c r="H200" s="619">
        <f t="shared" si="19"/>
        <v>25.75</v>
      </c>
      <c r="I200" s="172">
        <v>9</v>
      </c>
      <c r="J200" s="172"/>
      <c r="K200" s="172"/>
      <c r="L200" s="90"/>
      <c r="N200" s="494" t="s">
        <v>92</v>
      </c>
      <c r="O200" s="494" t="s">
        <v>3873</v>
      </c>
      <c r="P200" s="497" t="s">
        <v>3818</v>
      </c>
      <c r="Q200" s="497" t="s">
        <v>3879</v>
      </c>
      <c r="R200" s="494"/>
      <c r="S200" s="494"/>
      <c r="T200" s="494"/>
      <c r="U200" s="494"/>
      <c r="V200" s="90"/>
      <c r="W200" s="325" t="s">
        <v>3818</v>
      </c>
      <c r="X200" s="494" t="s">
        <v>3999</v>
      </c>
      <c r="Y200" s="172" t="s">
        <v>89</v>
      </c>
      <c r="Z200" s="172">
        <v>32</v>
      </c>
      <c r="AA200" s="172">
        <v>7</v>
      </c>
      <c r="AB200" s="172">
        <v>5</v>
      </c>
      <c r="AC200" s="172">
        <v>72</v>
      </c>
      <c r="AD200" s="322"/>
      <c r="AE200" s="172"/>
      <c r="AF200" s="172"/>
      <c r="AG200" s="172"/>
      <c r="AH200" s="90"/>
    </row>
    <row r="201" spans="1:34" x14ac:dyDescent="0.2">
      <c r="A201" s="172" t="s">
        <v>2714</v>
      </c>
      <c r="B201" s="494" t="s">
        <v>3822</v>
      </c>
      <c r="C201" s="172" t="s">
        <v>3818</v>
      </c>
      <c r="D201" s="172">
        <v>11</v>
      </c>
      <c r="E201" s="172">
        <v>12</v>
      </c>
      <c r="F201" s="172">
        <v>3</v>
      </c>
      <c r="G201" s="325">
        <v>192</v>
      </c>
      <c r="H201" s="619">
        <f t="shared" si="19"/>
        <v>21.333333333333332</v>
      </c>
      <c r="I201" s="172">
        <v>5</v>
      </c>
      <c r="J201" s="172"/>
      <c r="K201" s="172"/>
      <c r="L201" s="90"/>
      <c r="N201" s="494" t="s">
        <v>92</v>
      </c>
      <c r="O201" s="494" t="s">
        <v>3816</v>
      </c>
      <c r="P201" s="497" t="s">
        <v>3818</v>
      </c>
      <c r="Q201" s="494">
        <v>68</v>
      </c>
      <c r="R201" s="494"/>
      <c r="S201" s="494"/>
      <c r="T201" s="494"/>
      <c r="U201" s="494"/>
      <c r="V201" s="90"/>
      <c r="W201" s="325" t="s">
        <v>3818</v>
      </c>
      <c r="X201" s="494" t="s">
        <v>3861</v>
      </c>
      <c r="Y201" s="172" t="s">
        <v>89</v>
      </c>
      <c r="Z201" s="172">
        <v>102.5</v>
      </c>
      <c r="AA201" s="172">
        <v>10</v>
      </c>
      <c r="AB201" s="172">
        <v>21</v>
      </c>
      <c r="AC201" s="172">
        <v>354</v>
      </c>
      <c r="AD201" s="322"/>
      <c r="AE201" s="172"/>
      <c r="AF201" s="172"/>
      <c r="AG201" s="172"/>
      <c r="AH201" s="90"/>
    </row>
    <row r="202" spans="1:34" x14ac:dyDescent="0.2">
      <c r="A202" s="172" t="s">
        <v>2714</v>
      </c>
      <c r="B202" s="494" t="s">
        <v>3816</v>
      </c>
      <c r="C202" s="172" t="s">
        <v>3818</v>
      </c>
      <c r="D202" s="172">
        <v>14</v>
      </c>
      <c r="E202" s="172">
        <v>15</v>
      </c>
      <c r="F202" s="172"/>
      <c r="G202" s="325">
        <v>302</v>
      </c>
      <c r="H202" s="619">
        <f t="shared" si="19"/>
        <v>20.133333333333333</v>
      </c>
      <c r="I202" s="172">
        <v>6</v>
      </c>
      <c r="J202" s="172"/>
      <c r="K202" s="172"/>
      <c r="L202" s="90"/>
      <c r="N202" s="494" t="s">
        <v>92</v>
      </c>
      <c r="O202" s="494" t="s">
        <v>3816</v>
      </c>
      <c r="P202" s="497" t="s">
        <v>3818</v>
      </c>
      <c r="Q202" s="494">
        <v>66</v>
      </c>
      <c r="R202" s="494"/>
      <c r="S202" s="494"/>
      <c r="T202" s="494"/>
      <c r="U202" s="494"/>
      <c r="V202" s="90"/>
      <c r="W202" s="325" t="s">
        <v>3818</v>
      </c>
      <c r="X202" s="494" t="s">
        <v>3868</v>
      </c>
      <c r="Y202" s="172" t="s">
        <v>89</v>
      </c>
      <c r="Z202" s="172">
        <v>10</v>
      </c>
      <c r="AA202" s="172">
        <v>2</v>
      </c>
      <c r="AB202" s="172">
        <v>2</v>
      </c>
      <c r="AC202" s="172">
        <v>36</v>
      </c>
      <c r="AD202" s="322"/>
      <c r="AE202" s="172"/>
      <c r="AF202" s="172"/>
      <c r="AG202" s="172"/>
      <c r="AH202" s="90"/>
    </row>
    <row r="203" spans="1:34" x14ac:dyDescent="0.2">
      <c r="A203" s="172" t="s">
        <v>2714</v>
      </c>
      <c r="B203" s="494" t="s">
        <v>1827</v>
      </c>
      <c r="C203" s="172" t="s">
        <v>3818</v>
      </c>
      <c r="D203" s="172">
        <v>9</v>
      </c>
      <c r="E203" s="172">
        <v>6</v>
      </c>
      <c r="F203" s="172">
        <v>3</v>
      </c>
      <c r="G203" s="325">
        <v>51</v>
      </c>
      <c r="H203" s="619">
        <f t="shared" si="19"/>
        <v>17</v>
      </c>
      <c r="I203" s="172">
        <v>2</v>
      </c>
      <c r="J203" s="172"/>
      <c r="K203" s="172"/>
      <c r="L203" s="90"/>
      <c r="N203" s="494" t="s">
        <v>92</v>
      </c>
      <c r="O203" s="494" t="s">
        <v>3866</v>
      </c>
      <c r="P203" s="497" t="s">
        <v>3818</v>
      </c>
      <c r="Q203" s="494">
        <v>53</v>
      </c>
      <c r="R203" s="494"/>
      <c r="S203" s="494"/>
      <c r="T203" s="494"/>
      <c r="U203" s="494"/>
      <c r="V203" s="90"/>
      <c r="W203" s="325" t="s">
        <v>3818</v>
      </c>
      <c r="X203" s="494" t="s">
        <v>3856</v>
      </c>
      <c r="Y203" s="172" t="s">
        <v>89</v>
      </c>
      <c r="Z203" s="172">
        <v>89.6</v>
      </c>
      <c r="AA203" s="172">
        <v>12</v>
      </c>
      <c r="AB203" s="172">
        <v>15</v>
      </c>
      <c r="AC203" s="172">
        <v>387</v>
      </c>
      <c r="AD203" s="322"/>
      <c r="AE203" s="172"/>
      <c r="AF203" s="172"/>
      <c r="AG203" s="172"/>
      <c r="AH203" s="90"/>
    </row>
    <row r="204" spans="1:34" x14ac:dyDescent="0.2">
      <c r="A204" s="172" t="s">
        <v>2714</v>
      </c>
      <c r="B204" s="494" t="s">
        <v>3823</v>
      </c>
      <c r="C204" s="172" t="s">
        <v>3818</v>
      </c>
      <c r="D204" s="172">
        <v>13</v>
      </c>
      <c r="E204" s="172">
        <v>8</v>
      </c>
      <c r="F204" s="172">
        <v>2</v>
      </c>
      <c r="G204" s="325">
        <v>88</v>
      </c>
      <c r="H204" s="619">
        <f t="shared" si="19"/>
        <v>14.666666666666666</v>
      </c>
      <c r="I204" s="172">
        <v>2</v>
      </c>
      <c r="J204" s="172"/>
      <c r="K204" s="172"/>
      <c r="L204" s="90"/>
      <c r="N204" s="494" t="s">
        <v>92</v>
      </c>
      <c r="O204" s="494" t="s">
        <v>3080</v>
      </c>
      <c r="P204" s="497" t="s">
        <v>3818</v>
      </c>
      <c r="Q204" s="494">
        <v>55</v>
      </c>
      <c r="R204" s="494"/>
      <c r="S204" s="494"/>
      <c r="T204" s="494"/>
      <c r="U204" s="494"/>
      <c r="V204" s="90"/>
      <c r="W204" s="325" t="s">
        <v>3818</v>
      </c>
      <c r="X204" s="494" t="s">
        <v>3867</v>
      </c>
      <c r="Y204" s="172" t="s">
        <v>89</v>
      </c>
      <c r="Z204" s="172">
        <v>8</v>
      </c>
      <c r="AA204" s="172"/>
      <c r="AB204" s="172">
        <v>1</v>
      </c>
      <c r="AC204" s="172">
        <v>30</v>
      </c>
      <c r="AD204" s="322"/>
      <c r="AE204" s="172"/>
      <c r="AF204" s="172"/>
      <c r="AG204" s="172"/>
      <c r="AH204" s="90"/>
    </row>
    <row r="205" spans="1:34" x14ac:dyDescent="0.2">
      <c r="A205" s="172" t="s">
        <v>2714</v>
      </c>
      <c r="B205" s="494" t="s">
        <v>3097</v>
      </c>
      <c r="C205" s="172" t="s">
        <v>3818</v>
      </c>
      <c r="D205" s="172">
        <v>5</v>
      </c>
      <c r="E205" s="172">
        <v>4</v>
      </c>
      <c r="F205" s="172">
        <v>1</v>
      </c>
      <c r="G205" s="325">
        <v>35</v>
      </c>
      <c r="H205" s="619">
        <f t="shared" si="19"/>
        <v>11.666666666666666</v>
      </c>
      <c r="I205" s="172">
        <v>2</v>
      </c>
      <c r="J205" s="172"/>
      <c r="K205" s="172"/>
      <c r="L205" s="90"/>
      <c r="N205" s="494" t="s">
        <v>92</v>
      </c>
      <c r="O205" s="494" t="s">
        <v>3822</v>
      </c>
      <c r="P205" s="497" t="s">
        <v>3818</v>
      </c>
      <c r="Q205" s="494">
        <v>61</v>
      </c>
      <c r="R205" s="494"/>
      <c r="S205" s="494"/>
      <c r="T205" s="494"/>
      <c r="U205" s="494"/>
      <c r="V205" s="90"/>
      <c r="W205" s="325" t="s">
        <v>3818</v>
      </c>
      <c r="X205" s="494" t="s">
        <v>3998</v>
      </c>
      <c r="Y205" s="172" t="s">
        <v>89</v>
      </c>
      <c r="Z205" s="172">
        <v>32</v>
      </c>
      <c r="AA205" s="172">
        <v>1</v>
      </c>
      <c r="AB205" s="172">
        <v>4</v>
      </c>
      <c r="AC205" s="172">
        <v>133</v>
      </c>
      <c r="AD205" s="322"/>
      <c r="AE205" s="172"/>
      <c r="AF205" s="172"/>
      <c r="AG205" s="172"/>
      <c r="AH205" s="90"/>
    </row>
    <row r="206" spans="1:34" x14ac:dyDescent="0.2">
      <c r="A206" s="172" t="s">
        <v>2714</v>
      </c>
      <c r="B206" s="494" t="s">
        <v>3528</v>
      </c>
      <c r="C206" s="172" t="s">
        <v>3818</v>
      </c>
      <c r="D206" s="172">
        <v>10</v>
      </c>
      <c r="E206" s="172">
        <v>4</v>
      </c>
      <c r="F206" s="172">
        <v>1</v>
      </c>
      <c r="G206" s="325">
        <v>35</v>
      </c>
      <c r="H206" s="619">
        <f t="shared" si="19"/>
        <v>11.666666666666666</v>
      </c>
      <c r="I206" s="172">
        <v>3</v>
      </c>
      <c r="J206" s="172"/>
      <c r="K206" s="172"/>
      <c r="L206" s="90"/>
      <c r="N206" s="494" t="s">
        <v>92</v>
      </c>
      <c r="O206" s="494" t="s">
        <v>3822</v>
      </c>
      <c r="P206" s="497" t="s">
        <v>3818</v>
      </c>
      <c r="Q206" s="494">
        <v>62</v>
      </c>
      <c r="R206" s="494"/>
      <c r="S206" s="494"/>
      <c r="T206" s="494"/>
      <c r="U206" s="494"/>
      <c r="V206" s="90"/>
      <c r="W206" s="325" t="s">
        <v>3818</v>
      </c>
      <c r="X206" s="494" t="s">
        <v>1832</v>
      </c>
      <c r="Y206" s="172" t="s">
        <v>89</v>
      </c>
      <c r="Z206" s="172">
        <v>1</v>
      </c>
      <c r="AA206" s="172"/>
      <c r="AB206" s="172"/>
      <c r="AC206" s="172">
        <v>6</v>
      </c>
      <c r="AD206" s="322"/>
      <c r="AE206" s="172"/>
      <c r="AF206" s="172"/>
      <c r="AG206" s="172"/>
      <c r="AH206" s="90"/>
    </row>
    <row r="207" spans="1:34" x14ac:dyDescent="0.2">
      <c r="A207" s="172" t="s">
        <v>2714</v>
      </c>
      <c r="B207" s="494" t="s">
        <v>3841</v>
      </c>
      <c r="C207" s="172" t="s">
        <v>3818</v>
      </c>
      <c r="D207" s="172">
        <v>7</v>
      </c>
      <c r="E207" s="172">
        <v>6</v>
      </c>
      <c r="F207" s="172"/>
      <c r="G207" s="325">
        <v>59</v>
      </c>
      <c r="H207" s="619">
        <f t="shared" si="19"/>
        <v>9.8333333333333339</v>
      </c>
      <c r="I207" s="172">
        <v>2</v>
      </c>
      <c r="J207" s="172"/>
      <c r="K207" s="172"/>
      <c r="L207" s="90"/>
      <c r="N207" s="494" t="s">
        <v>88</v>
      </c>
      <c r="O207" s="494" t="s">
        <v>3822</v>
      </c>
      <c r="P207" s="497" t="s">
        <v>3818</v>
      </c>
      <c r="Q207" s="494">
        <v>55</v>
      </c>
      <c r="R207" s="494"/>
      <c r="S207" s="494"/>
      <c r="T207" s="494"/>
      <c r="U207" s="494"/>
      <c r="V207" s="90"/>
      <c r="W207" s="325" t="s">
        <v>3818</v>
      </c>
      <c r="X207" s="494" t="s">
        <v>3875</v>
      </c>
      <c r="Y207" s="172" t="s">
        <v>89</v>
      </c>
      <c r="Z207" s="172">
        <v>4</v>
      </c>
      <c r="AA207" s="172"/>
      <c r="AB207" s="172"/>
      <c r="AC207" s="172">
        <v>11</v>
      </c>
      <c r="AD207" s="322"/>
      <c r="AE207" s="172"/>
      <c r="AF207" s="172"/>
      <c r="AG207" s="172"/>
      <c r="AH207" s="90"/>
    </row>
    <row r="208" spans="1:34" x14ac:dyDescent="0.2">
      <c r="A208" s="172" t="s">
        <v>2714</v>
      </c>
      <c r="B208" s="494" t="s">
        <v>3842</v>
      </c>
      <c r="C208" s="172" t="s">
        <v>3818</v>
      </c>
      <c r="D208" s="172">
        <v>1</v>
      </c>
      <c r="E208" s="172">
        <v>1</v>
      </c>
      <c r="F208" s="172"/>
      <c r="G208" s="325">
        <v>9</v>
      </c>
      <c r="H208" s="619">
        <f t="shared" si="19"/>
        <v>9</v>
      </c>
      <c r="I208" s="172"/>
      <c r="J208" s="172"/>
      <c r="K208" s="172"/>
      <c r="L208" s="90"/>
      <c r="N208" s="494" t="s">
        <v>88</v>
      </c>
      <c r="O208" s="494" t="s">
        <v>3822</v>
      </c>
      <c r="P208" s="497" t="s">
        <v>3818</v>
      </c>
      <c r="Q208" s="497" t="s">
        <v>3884</v>
      </c>
      <c r="R208" s="494"/>
      <c r="S208" s="494"/>
      <c r="T208" s="494"/>
      <c r="U208" s="494"/>
      <c r="V208" s="90"/>
      <c r="W208" s="325" t="s">
        <v>3818</v>
      </c>
      <c r="X208" s="494" t="s">
        <v>3080</v>
      </c>
      <c r="Y208" s="172" t="s">
        <v>89</v>
      </c>
      <c r="Z208" s="172">
        <v>3</v>
      </c>
      <c r="AA208" s="172"/>
      <c r="AB208" s="172"/>
      <c r="AC208" s="172">
        <v>12</v>
      </c>
      <c r="AD208" s="322"/>
      <c r="AE208" s="172"/>
      <c r="AF208" s="172"/>
      <c r="AG208" s="172"/>
      <c r="AH208" s="90"/>
    </row>
    <row r="209" spans="1:34" x14ac:dyDescent="0.2">
      <c r="A209" s="172" t="s">
        <v>2714</v>
      </c>
      <c r="B209" s="494" t="s">
        <v>3098</v>
      </c>
      <c r="C209" s="172" t="s">
        <v>3818</v>
      </c>
      <c r="D209" s="172">
        <v>2</v>
      </c>
      <c r="E209" s="172">
        <v>1</v>
      </c>
      <c r="F209" s="172"/>
      <c r="G209" s="325">
        <v>8</v>
      </c>
      <c r="H209" s="619">
        <f t="shared" si="19"/>
        <v>8</v>
      </c>
      <c r="I209" s="172"/>
      <c r="J209" s="172"/>
      <c r="K209" s="172"/>
      <c r="L209" s="90"/>
      <c r="N209" s="494" t="s">
        <v>88</v>
      </c>
      <c r="O209" s="494" t="s">
        <v>3875</v>
      </c>
      <c r="P209" s="497" t="s">
        <v>3818</v>
      </c>
      <c r="Q209" s="494">
        <v>74</v>
      </c>
      <c r="R209" s="494"/>
      <c r="S209" s="494"/>
      <c r="T209" s="494"/>
      <c r="U209" s="494"/>
      <c r="V209" s="90"/>
      <c r="W209" s="325" t="s">
        <v>3818</v>
      </c>
      <c r="X209" s="494" t="s">
        <v>3075</v>
      </c>
      <c r="Y209" s="172" t="s">
        <v>89</v>
      </c>
      <c r="Z209" s="172">
        <v>4</v>
      </c>
      <c r="AA209" s="172"/>
      <c r="AB209" s="172"/>
      <c r="AC209" s="172">
        <v>14</v>
      </c>
      <c r="AD209" s="322"/>
      <c r="AE209" s="172"/>
      <c r="AF209" s="172"/>
      <c r="AG209" s="172"/>
      <c r="AH209" s="90"/>
    </row>
    <row r="210" spans="1:34" x14ac:dyDescent="0.2">
      <c r="A210" s="172" t="s">
        <v>2714</v>
      </c>
      <c r="B210" s="494" t="s">
        <v>3541</v>
      </c>
      <c r="C210" s="172" t="s">
        <v>3818</v>
      </c>
      <c r="D210" s="172">
        <v>13</v>
      </c>
      <c r="E210" s="172">
        <v>13</v>
      </c>
      <c r="F210" s="172"/>
      <c r="G210" s="325">
        <v>103</v>
      </c>
      <c r="H210" s="619">
        <f t="shared" si="19"/>
        <v>7.9230769230769234</v>
      </c>
      <c r="I210" s="172">
        <v>5</v>
      </c>
      <c r="J210" s="172"/>
      <c r="K210" s="172"/>
      <c r="L210" s="90"/>
      <c r="N210" s="494" t="s">
        <v>88</v>
      </c>
      <c r="O210" s="494" t="s">
        <v>3855</v>
      </c>
      <c r="P210" s="497" t="s">
        <v>3818</v>
      </c>
      <c r="Q210" s="494">
        <v>50</v>
      </c>
      <c r="R210" s="494"/>
      <c r="S210" s="494"/>
      <c r="T210" s="494"/>
      <c r="U210" s="494"/>
      <c r="V210" s="90"/>
      <c r="W210" s="325" t="s">
        <v>3818</v>
      </c>
      <c r="X210" s="494" t="s">
        <v>3874</v>
      </c>
      <c r="Y210" s="172" t="s">
        <v>89</v>
      </c>
      <c r="Z210" s="172">
        <v>5</v>
      </c>
      <c r="AA210" s="172"/>
      <c r="AB210" s="172"/>
      <c r="AC210" s="172">
        <v>26</v>
      </c>
      <c r="AD210" s="322"/>
      <c r="AE210" s="172"/>
      <c r="AF210" s="172"/>
      <c r="AG210" s="172"/>
      <c r="AH210" s="90"/>
    </row>
    <row r="211" spans="1:34" x14ac:dyDescent="0.2">
      <c r="A211" s="172" t="s">
        <v>2714</v>
      </c>
      <c r="B211" s="494" t="s">
        <v>3071</v>
      </c>
      <c r="C211" s="172" t="s">
        <v>3818</v>
      </c>
      <c r="D211" s="172">
        <v>6</v>
      </c>
      <c r="E211" s="172">
        <v>5</v>
      </c>
      <c r="F211" s="172">
        <v>2</v>
      </c>
      <c r="G211" s="325">
        <v>14</v>
      </c>
      <c r="H211" s="619">
        <f t="shared" si="19"/>
        <v>4.666666666666667</v>
      </c>
      <c r="I211" s="172">
        <v>1</v>
      </c>
      <c r="J211" s="172"/>
      <c r="K211" s="172"/>
      <c r="L211" s="90"/>
      <c r="N211" s="494" t="s">
        <v>87</v>
      </c>
      <c r="O211" s="494" t="s">
        <v>3822</v>
      </c>
      <c r="P211" s="497" t="s">
        <v>3818</v>
      </c>
      <c r="Q211" s="494">
        <v>82</v>
      </c>
      <c r="R211" s="494"/>
      <c r="S211" s="494"/>
      <c r="T211" s="494"/>
      <c r="U211" s="494"/>
      <c r="V211" s="90"/>
      <c r="W211" s="325" t="s">
        <v>3818</v>
      </c>
      <c r="X211" s="494" t="s">
        <v>3816</v>
      </c>
      <c r="Y211" s="172" t="s">
        <v>93</v>
      </c>
      <c r="Z211" s="172">
        <v>24</v>
      </c>
      <c r="AA211" s="172">
        <v>2</v>
      </c>
      <c r="AB211" s="172">
        <v>4</v>
      </c>
      <c r="AC211" s="172">
        <v>101</v>
      </c>
      <c r="AD211" s="322">
        <f>AC211/AB211</f>
        <v>25.25</v>
      </c>
      <c r="AE211" s="172"/>
      <c r="AF211" s="172"/>
      <c r="AG211" s="172"/>
      <c r="AH211" s="90"/>
    </row>
    <row r="212" spans="1:34" x14ac:dyDescent="0.2">
      <c r="A212" s="172" t="s">
        <v>2714</v>
      </c>
      <c r="B212" s="494" t="s">
        <v>3094</v>
      </c>
      <c r="C212" s="172" t="s">
        <v>3818</v>
      </c>
      <c r="D212" s="172">
        <v>2</v>
      </c>
      <c r="E212" s="172">
        <v>3</v>
      </c>
      <c r="F212" s="172"/>
      <c r="G212" s="325">
        <v>8</v>
      </c>
      <c r="H212" s="619">
        <f t="shared" si="19"/>
        <v>2.6666666666666665</v>
      </c>
      <c r="I212" s="172"/>
      <c r="J212" s="172"/>
      <c r="K212" s="172"/>
      <c r="L212" s="90"/>
      <c r="N212" s="494" t="s">
        <v>87</v>
      </c>
      <c r="O212" s="494" t="s">
        <v>3857</v>
      </c>
      <c r="P212" s="497" t="s">
        <v>3818</v>
      </c>
      <c r="Q212" s="497" t="s">
        <v>3010</v>
      </c>
      <c r="R212" s="494"/>
      <c r="S212" s="494"/>
      <c r="T212" s="494"/>
      <c r="U212" s="494"/>
      <c r="V212" s="90"/>
      <c r="W212" s="325" t="s">
        <v>3818</v>
      </c>
      <c r="X212" s="494" t="s">
        <v>3873</v>
      </c>
      <c r="Y212" s="172" t="s">
        <v>93</v>
      </c>
      <c r="Z212" s="172">
        <v>25</v>
      </c>
      <c r="AA212" s="172">
        <v>5</v>
      </c>
      <c r="AB212" s="172">
        <v>3</v>
      </c>
      <c r="AC212" s="172">
        <v>97</v>
      </c>
      <c r="AD212" s="322">
        <f>AC212/AB212</f>
        <v>32.333333333333336</v>
      </c>
      <c r="AE212" s="172"/>
      <c r="AF212" s="172"/>
      <c r="AG212" s="172"/>
      <c r="AH212" s="90"/>
    </row>
    <row r="213" spans="1:34" x14ac:dyDescent="0.2">
      <c r="A213" s="172" t="s">
        <v>2714</v>
      </c>
      <c r="B213" s="494" t="s">
        <v>3095</v>
      </c>
      <c r="C213" s="172" t="s">
        <v>3818</v>
      </c>
      <c r="D213" s="172">
        <v>3</v>
      </c>
      <c r="E213" s="172">
        <v>1</v>
      </c>
      <c r="F213" s="172"/>
      <c r="G213" s="325">
        <v>2</v>
      </c>
      <c r="H213" s="325">
        <f t="shared" si="19"/>
        <v>2</v>
      </c>
      <c r="I213" s="172"/>
      <c r="J213" s="172"/>
      <c r="K213" s="172"/>
      <c r="L213" s="90"/>
      <c r="N213" s="494" t="s">
        <v>87</v>
      </c>
      <c r="O213" s="494" t="s">
        <v>3873</v>
      </c>
      <c r="P213" s="497" t="s">
        <v>3818</v>
      </c>
      <c r="Q213" s="494">
        <v>59</v>
      </c>
      <c r="R213" s="494"/>
      <c r="S213" s="494"/>
      <c r="T213" s="494"/>
      <c r="U213" s="494"/>
      <c r="V213" s="90"/>
      <c r="W213" s="325" t="s">
        <v>3818</v>
      </c>
      <c r="X213" s="494" t="s">
        <v>3862</v>
      </c>
      <c r="Y213" s="172" t="s">
        <v>93</v>
      </c>
      <c r="Z213" s="172">
        <v>34</v>
      </c>
      <c r="AA213" s="172">
        <v>5</v>
      </c>
      <c r="AB213" s="172">
        <v>9</v>
      </c>
      <c r="AC213" s="172">
        <v>126</v>
      </c>
      <c r="AD213" s="322">
        <f>AC213/AB213</f>
        <v>14</v>
      </c>
      <c r="AE213" s="172"/>
      <c r="AF213" s="172"/>
      <c r="AG213" s="172"/>
      <c r="AH213" s="90"/>
    </row>
    <row r="214" spans="1:34" x14ac:dyDescent="0.2">
      <c r="A214" s="172" t="s">
        <v>2714</v>
      </c>
      <c r="B214" s="494" t="s">
        <v>3845</v>
      </c>
      <c r="C214" s="172" t="s">
        <v>3818</v>
      </c>
      <c r="D214" s="172">
        <v>2</v>
      </c>
      <c r="E214" s="172">
        <v>1</v>
      </c>
      <c r="F214" s="172">
        <v>1</v>
      </c>
      <c r="G214" s="325">
        <v>4</v>
      </c>
      <c r="H214" s="325"/>
      <c r="I214" s="172"/>
      <c r="J214" s="172"/>
      <c r="K214" s="172"/>
      <c r="L214" s="90"/>
      <c r="N214" s="494" t="s">
        <v>87</v>
      </c>
      <c r="O214" s="494" t="s">
        <v>3875</v>
      </c>
      <c r="P214" s="497" t="s">
        <v>3818</v>
      </c>
      <c r="Q214" s="494">
        <v>74</v>
      </c>
      <c r="R214" s="494"/>
      <c r="S214" s="494"/>
      <c r="T214" s="494"/>
      <c r="U214" s="494"/>
      <c r="V214" s="90"/>
      <c r="W214" s="325" t="s">
        <v>3818</v>
      </c>
      <c r="X214" s="494" t="s">
        <v>3857</v>
      </c>
      <c r="Y214" s="172" t="s">
        <v>93</v>
      </c>
      <c r="Z214" s="172">
        <v>2</v>
      </c>
      <c r="AA214" s="172"/>
      <c r="AB214" s="172">
        <v>1</v>
      </c>
      <c r="AC214" s="172">
        <v>17</v>
      </c>
      <c r="AD214" s="322">
        <f>AC214/AB214</f>
        <v>17</v>
      </c>
      <c r="AE214" s="172"/>
      <c r="AF214" s="172"/>
      <c r="AG214" s="172"/>
      <c r="AH214" s="90"/>
    </row>
    <row r="215" spans="1:34" x14ac:dyDescent="0.2">
      <c r="A215" s="172" t="s">
        <v>2714</v>
      </c>
      <c r="B215" s="494" t="s">
        <v>3099</v>
      </c>
      <c r="C215" s="172" t="s">
        <v>3818</v>
      </c>
      <c r="D215" s="172">
        <v>2</v>
      </c>
      <c r="E215" s="172">
        <v>1</v>
      </c>
      <c r="F215" s="172">
        <v>1</v>
      </c>
      <c r="G215" s="325">
        <v>0</v>
      </c>
      <c r="H215" s="325"/>
      <c r="I215" s="172"/>
      <c r="J215" s="172"/>
      <c r="K215" s="172"/>
      <c r="L215" s="123"/>
      <c r="N215" s="494" t="s">
        <v>87</v>
      </c>
      <c r="O215" s="494" t="s">
        <v>3099</v>
      </c>
      <c r="P215" s="497" t="s">
        <v>3818</v>
      </c>
      <c r="Q215" s="494">
        <v>51</v>
      </c>
      <c r="R215" s="494"/>
      <c r="S215" s="494"/>
      <c r="T215" s="494"/>
      <c r="U215" s="494"/>
      <c r="V215" s="90"/>
      <c r="W215" s="325" t="s">
        <v>3818</v>
      </c>
      <c r="X215" s="494" t="s">
        <v>3099</v>
      </c>
      <c r="Y215" s="172" t="s">
        <v>93</v>
      </c>
      <c r="Z215" s="172">
        <v>71</v>
      </c>
      <c r="AA215" s="172">
        <v>12</v>
      </c>
      <c r="AB215" s="172">
        <v>16</v>
      </c>
      <c r="AC215" s="172">
        <v>271</v>
      </c>
      <c r="AD215" s="322">
        <f>AC215/AB215</f>
        <v>16.9375</v>
      </c>
      <c r="AE215" s="172"/>
      <c r="AF215" s="172"/>
      <c r="AG215" s="172"/>
      <c r="AH215" s="90"/>
    </row>
    <row r="216" spans="1:34" x14ac:dyDescent="0.2">
      <c r="A216" s="172" t="s">
        <v>3448</v>
      </c>
      <c r="B216" s="494" t="s">
        <v>1827</v>
      </c>
      <c r="C216" s="172" t="s">
        <v>3818</v>
      </c>
      <c r="D216" s="172">
        <v>12</v>
      </c>
      <c r="E216" s="172">
        <v>12</v>
      </c>
      <c r="F216" s="172">
        <v>4</v>
      </c>
      <c r="G216" s="325">
        <v>365</v>
      </c>
      <c r="H216" s="619">
        <f t="shared" ref="H216:H248" si="20">G216/(E216-F216)</f>
        <v>45.625</v>
      </c>
      <c r="I216" s="172">
        <v>10</v>
      </c>
      <c r="J216" s="172"/>
      <c r="K216" s="172"/>
      <c r="L216" s="90"/>
      <c r="N216" s="494" t="s">
        <v>86</v>
      </c>
      <c r="O216" s="494" t="s">
        <v>3822</v>
      </c>
      <c r="P216" s="497" t="s">
        <v>3956</v>
      </c>
      <c r="Q216" s="497" t="s">
        <v>3570</v>
      </c>
      <c r="R216" s="494"/>
      <c r="S216" s="494"/>
      <c r="T216" s="494"/>
      <c r="U216" s="494"/>
      <c r="V216" s="90"/>
      <c r="W216" s="325" t="s">
        <v>3818</v>
      </c>
      <c r="X216" s="494" t="s">
        <v>3075</v>
      </c>
      <c r="Y216" s="172" t="s">
        <v>93</v>
      </c>
      <c r="Z216" s="172">
        <v>2</v>
      </c>
      <c r="AA216" s="172"/>
      <c r="AB216" s="172"/>
      <c r="AC216" s="172">
        <v>4</v>
      </c>
      <c r="AD216" s="322"/>
      <c r="AE216" s="172"/>
      <c r="AF216" s="172"/>
      <c r="AG216" s="172"/>
      <c r="AH216" s="90"/>
    </row>
    <row r="217" spans="1:34" x14ac:dyDescent="0.2">
      <c r="A217" s="172" t="s">
        <v>3448</v>
      </c>
      <c r="B217" s="494" t="s">
        <v>3457</v>
      </c>
      <c r="C217" s="172" t="s">
        <v>3818</v>
      </c>
      <c r="D217" s="172">
        <v>11</v>
      </c>
      <c r="E217" s="172">
        <v>12</v>
      </c>
      <c r="F217" s="172">
        <v>2</v>
      </c>
      <c r="G217" s="325">
        <v>278</v>
      </c>
      <c r="H217" s="619">
        <f t="shared" si="20"/>
        <v>27.8</v>
      </c>
      <c r="I217" s="172">
        <v>11</v>
      </c>
      <c r="J217" s="172"/>
      <c r="K217" s="172"/>
      <c r="L217" s="90"/>
      <c r="N217" s="494" t="s">
        <v>86</v>
      </c>
      <c r="O217" s="494" t="s">
        <v>3822</v>
      </c>
      <c r="P217" s="497" t="s">
        <v>3956</v>
      </c>
      <c r="Q217" s="497" t="s">
        <v>3893</v>
      </c>
      <c r="R217" s="494"/>
      <c r="S217" s="494"/>
      <c r="T217" s="494"/>
      <c r="U217" s="494"/>
      <c r="V217" s="90"/>
      <c r="W217" s="325" t="s">
        <v>3818</v>
      </c>
      <c r="X217" s="494" t="s">
        <v>3874</v>
      </c>
      <c r="Y217" s="172" t="s">
        <v>93</v>
      </c>
      <c r="Z217" s="172">
        <v>45</v>
      </c>
      <c r="AA217" s="172">
        <v>2</v>
      </c>
      <c r="AB217" s="172">
        <v>12</v>
      </c>
      <c r="AC217" s="172">
        <v>257</v>
      </c>
      <c r="AD217" s="322">
        <f>AC217/AB217</f>
        <v>21.416666666666668</v>
      </c>
      <c r="AE217" s="172"/>
      <c r="AF217" s="172"/>
      <c r="AG217" s="172"/>
      <c r="AH217" s="90"/>
    </row>
    <row r="218" spans="1:34" x14ac:dyDescent="0.2">
      <c r="A218" s="172" t="s">
        <v>3448</v>
      </c>
      <c r="B218" s="494" t="s">
        <v>3086</v>
      </c>
      <c r="C218" s="172" t="s">
        <v>3818</v>
      </c>
      <c r="D218" s="172">
        <v>12</v>
      </c>
      <c r="E218" s="172">
        <v>10</v>
      </c>
      <c r="F218" s="172">
        <v>4</v>
      </c>
      <c r="G218" s="325">
        <v>153</v>
      </c>
      <c r="H218" s="619">
        <f t="shared" si="20"/>
        <v>25.5</v>
      </c>
      <c r="I218" s="172">
        <v>6</v>
      </c>
      <c r="J218" s="172"/>
      <c r="K218" s="172"/>
      <c r="L218" s="90"/>
      <c r="N218" s="494" t="s">
        <v>86</v>
      </c>
      <c r="O218" s="494" t="s">
        <v>3822</v>
      </c>
      <c r="P218" s="497" t="s">
        <v>3956</v>
      </c>
      <c r="Q218" s="497">
        <v>60</v>
      </c>
      <c r="R218" s="494"/>
      <c r="S218" s="494"/>
      <c r="T218" s="494"/>
      <c r="U218" s="494"/>
      <c r="V218" s="90"/>
      <c r="W218" s="325" t="s">
        <v>3818</v>
      </c>
      <c r="X218" s="494" t="s">
        <v>3864</v>
      </c>
      <c r="Y218" s="172" t="s">
        <v>93</v>
      </c>
      <c r="Z218" s="172">
        <v>87</v>
      </c>
      <c r="AA218" s="172">
        <v>6</v>
      </c>
      <c r="AB218" s="172">
        <v>14</v>
      </c>
      <c r="AC218" s="172">
        <v>354</v>
      </c>
      <c r="AD218" s="322">
        <f>AC218/AB218</f>
        <v>25.285714285714285</v>
      </c>
      <c r="AE218" s="172"/>
      <c r="AF218" s="172"/>
      <c r="AG218" s="172"/>
      <c r="AH218" s="90"/>
    </row>
    <row r="219" spans="1:34" x14ac:dyDescent="0.2">
      <c r="A219" s="172" t="s">
        <v>3448</v>
      </c>
      <c r="B219" s="494" t="s">
        <v>3840</v>
      </c>
      <c r="C219" s="172" t="s">
        <v>3818</v>
      </c>
      <c r="D219" s="172">
        <v>10</v>
      </c>
      <c r="E219" s="172">
        <v>11</v>
      </c>
      <c r="F219" s="172">
        <v>1</v>
      </c>
      <c r="G219" s="325">
        <v>221</v>
      </c>
      <c r="H219" s="619">
        <f t="shared" si="20"/>
        <v>22.1</v>
      </c>
      <c r="I219" s="172">
        <v>7</v>
      </c>
      <c r="J219" s="172"/>
      <c r="K219" s="172"/>
      <c r="L219" s="90"/>
      <c r="N219" s="494" t="s">
        <v>86</v>
      </c>
      <c r="O219" s="494" t="s">
        <v>3873</v>
      </c>
      <c r="P219" s="497" t="s">
        <v>3956</v>
      </c>
      <c r="Q219" s="497" t="s">
        <v>3894</v>
      </c>
      <c r="R219" s="494"/>
      <c r="S219" s="494"/>
      <c r="T219" s="494"/>
      <c r="U219" s="494"/>
      <c r="V219" s="90"/>
      <c r="W219" s="325" t="s">
        <v>3818</v>
      </c>
      <c r="X219" s="494" t="s">
        <v>3875</v>
      </c>
      <c r="Y219" s="172" t="s">
        <v>93</v>
      </c>
      <c r="Z219" s="172">
        <v>3</v>
      </c>
      <c r="AA219" s="172"/>
      <c r="AB219" s="172"/>
      <c r="AC219" s="172">
        <v>7</v>
      </c>
      <c r="AD219" s="322"/>
      <c r="AE219" s="172"/>
      <c r="AF219" s="172"/>
      <c r="AG219" s="172"/>
      <c r="AH219" s="90"/>
    </row>
    <row r="220" spans="1:34" x14ac:dyDescent="0.2">
      <c r="A220" s="172" t="s">
        <v>3448</v>
      </c>
      <c r="B220" s="494" t="s">
        <v>3846</v>
      </c>
      <c r="C220" s="172" t="s">
        <v>3818</v>
      </c>
      <c r="D220" s="172">
        <v>12</v>
      </c>
      <c r="E220" s="172">
        <v>14</v>
      </c>
      <c r="F220" s="172">
        <v>1</v>
      </c>
      <c r="G220" s="325">
        <v>274</v>
      </c>
      <c r="H220" s="619">
        <f t="shared" si="20"/>
        <v>21.076923076923077</v>
      </c>
      <c r="I220" s="172">
        <v>8</v>
      </c>
      <c r="J220" s="172"/>
      <c r="K220" s="172"/>
      <c r="L220" s="90"/>
      <c r="N220" s="494" t="s">
        <v>86</v>
      </c>
      <c r="O220" s="494" t="s">
        <v>3873</v>
      </c>
      <c r="P220" s="497" t="s">
        <v>3956</v>
      </c>
      <c r="Q220" s="497" t="s">
        <v>3895</v>
      </c>
      <c r="R220" s="494"/>
      <c r="S220" s="494"/>
      <c r="T220" s="494"/>
      <c r="U220" s="494"/>
      <c r="V220" s="90"/>
      <c r="W220" s="325" t="s">
        <v>3818</v>
      </c>
      <c r="X220" s="494" t="s">
        <v>3868</v>
      </c>
      <c r="Y220" s="172" t="s">
        <v>93</v>
      </c>
      <c r="Z220" s="172">
        <v>80</v>
      </c>
      <c r="AA220" s="172">
        <v>8</v>
      </c>
      <c r="AB220" s="172">
        <v>15</v>
      </c>
      <c r="AC220" s="172">
        <v>298</v>
      </c>
      <c r="AD220" s="322">
        <f>AC220/AB220</f>
        <v>19.866666666666667</v>
      </c>
      <c r="AE220" s="172"/>
      <c r="AF220" s="172"/>
      <c r="AG220" s="172"/>
      <c r="AH220" s="90"/>
    </row>
    <row r="221" spans="1:34" x14ac:dyDescent="0.2">
      <c r="A221" s="172" t="s">
        <v>3448</v>
      </c>
      <c r="B221" s="494" t="s">
        <v>3096</v>
      </c>
      <c r="C221" s="172" t="s">
        <v>3818</v>
      </c>
      <c r="D221" s="172">
        <v>5</v>
      </c>
      <c r="E221" s="172">
        <v>6</v>
      </c>
      <c r="F221" s="172"/>
      <c r="G221" s="325">
        <v>105</v>
      </c>
      <c r="H221" s="619">
        <f t="shared" si="20"/>
        <v>17.5</v>
      </c>
      <c r="I221" s="172">
        <v>2</v>
      </c>
      <c r="J221" s="172"/>
      <c r="K221" s="172"/>
      <c r="L221" s="90"/>
      <c r="N221" s="494" t="s">
        <v>86</v>
      </c>
      <c r="O221" s="494" t="s">
        <v>3857</v>
      </c>
      <c r="P221" s="497" t="s">
        <v>3956</v>
      </c>
      <c r="Q221" s="494">
        <v>58</v>
      </c>
      <c r="R221" s="494"/>
      <c r="S221" s="494"/>
      <c r="T221" s="494"/>
      <c r="U221" s="494"/>
      <c r="V221" s="90"/>
      <c r="W221" s="325" t="s">
        <v>3818</v>
      </c>
      <c r="X221" s="494" t="s">
        <v>3861</v>
      </c>
      <c r="Y221" s="172" t="s">
        <v>93</v>
      </c>
      <c r="Z221" s="172">
        <v>94</v>
      </c>
      <c r="AA221" s="172">
        <v>10</v>
      </c>
      <c r="AB221" s="172">
        <v>18</v>
      </c>
      <c r="AC221" s="172">
        <v>340</v>
      </c>
      <c r="AD221" s="322">
        <f>AC221/AB221</f>
        <v>18.888888888888889</v>
      </c>
      <c r="AE221" s="172"/>
      <c r="AF221" s="172"/>
      <c r="AG221" s="172"/>
      <c r="AH221" s="90"/>
    </row>
    <row r="222" spans="1:34" x14ac:dyDescent="0.2">
      <c r="A222" s="172" t="s">
        <v>3448</v>
      </c>
      <c r="B222" s="494" t="s">
        <v>3823</v>
      </c>
      <c r="C222" s="172" t="s">
        <v>3818</v>
      </c>
      <c r="D222" s="172">
        <v>9</v>
      </c>
      <c r="E222" s="172">
        <v>6</v>
      </c>
      <c r="F222" s="172">
        <v>4</v>
      </c>
      <c r="G222" s="325">
        <v>33</v>
      </c>
      <c r="H222" s="619">
        <f t="shared" si="20"/>
        <v>16.5</v>
      </c>
      <c r="I222" s="172">
        <v>1</v>
      </c>
      <c r="J222" s="172"/>
      <c r="K222" s="172"/>
      <c r="L222" s="90"/>
      <c r="N222" s="494" t="s">
        <v>86</v>
      </c>
      <c r="O222" s="494" t="s">
        <v>3050</v>
      </c>
      <c r="P222" s="497" t="s">
        <v>3956</v>
      </c>
      <c r="Q222" s="494">
        <v>53</v>
      </c>
      <c r="R222" s="494"/>
      <c r="S222" s="494"/>
      <c r="T222" s="494"/>
      <c r="U222" s="494"/>
      <c r="V222" s="90"/>
      <c r="W222" s="325" t="s">
        <v>3818</v>
      </c>
      <c r="X222" s="494" t="s">
        <v>3876</v>
      </c>
      <c r="Y222" s="172" t="s">
        <v>93</v>
      </c>
      <c r="Z222" s="172">
        <v>3</v>
      </c>
      <c r="AA222" s="172"/>
      <c r="AB222" s="172"/>
      <c r="AC222" s="172">
        <v>10</v>
      </c>
      <c r="AD222" s="322"/>
      <c r="AE222" s="172"/>
      <c r="AF222" s="172"/>
      <c r="AG222" s="172"/>
      <c r="AH222" s="90"/>
    </row>
    <row r="223" spans="1:34" x14ac:dyDescent="0.2">
      <c r="A223" s="172" t="s">
        <v>3448</v>
      </c>
      <c r="B223" s="494" t="s">
        <v>3847</v>
      </c>
      <c r="C223" s="172" t="s">
        <v>3818</v>
      </c>
      <c r="D223" s="172">
        <v>12</v>
      </c>
      <c r="E223" s="172">
        <v>9</v>
      </c>
      <c r="F223" s="172">
        <v>3</v>
      </c>
      <c r="G223" s="325">
        <v>91</v>
      </c>
      <c r="H223" s="619">
        <f t="shared" si="20"/>
        <v>15.166666666666666</v>
      </c>
      <c r="I223" s="172">
        <v>19</v>
      </c>
      <c r="J223" s="172">
        <v>3</v>
      </c>
      <c r="K223" s="172"/>
      <c r="L223" s="90"/>
      <c r="N223" s="494" t="s">
        <v>86</v>
      </c>
      <c r="O223" s="494" t="s">
        <v>3855</v>
      </c>
      <c r="P223" s="497" t="s">
        <v>3956</v>
      </c>
      <c r="Q223" s="494">
        <v>56</v>
      </c>
      <c r="R223" s="494"/>
      <c r="S223" s="494"/>
      <c r="T223" s="494"/>
      <c r="U223" s="494"/>
      <c r="V223" s="90"/>
      <c r="W223" s="325" t="s">
        <v>3818</v>
      </c>
      <c r="X223" s="494" t="s">
        <v>3862</v>
      </c>
      <c r="Y223" s="172" t="s">
        <v>92</v>
      </c>
      <c r="Z223" s="172">
        <v>52.5</v>
      </c>
      <c r="AA223" s="172">
        <v>11</v>
      </c>
      <c r="AB223" s="172">
        <v>14</v>
      </c>
      <c r="AC223" s="172">
        <v>154</v>
      </c>
      <c r="AD223" s="322">
        <f>AC223/AB223</f>
        <v>11</v>
      </c>
      <c r="AE223" s="172"/>
      <c r="AF223" s="172"/>
      <c r="AG223" s="172"/>
      <c r="AH223" s="90"/>
    </row>
    <row r="224" spans="1:34" x14ac:dyDescent="0.2">
      <c r="A224" s="172" t="s">
        <v>3448</v>
      </c>
      <c r="B224" s="494" t="s">
        <v>3816</v>
      </c>
      <c r="C224" s="172" t="s">
        <v>3818</v>
      </c>
      <c r="D224" s="172">
        <v>10</v>
      </c>
      <c r="E224" s="172">
        <v>10</v>
      </c>
      <c r="F224" s="172"/>
      <c r="G224" s="325">
        <v>140</v>
      </c>
      <c r="H224" s="619">
        <f t="shared" si="20"/>
        <v>14</v>
      </c>
      <c r="I224" s="172">
        <v>5</v>
      </c>
      <c r="J224" s="172"/>
      <c r="K224" s="172"/>
      <c r="L224" s="90"/>
      <c r="N224" s="494" t="s">
        <v>90</v>
      </c>
      <c r="O224" s="494" t="s">
        <v>3050</v>
      </c>
      <c r="P224" s="497" t="s">
        <v>3956</v>
      </c>
      <c r="Q224" s="494">
        <v>161</v>
      </c>
      <c r="R224" s="494"/>
      <c r="S224" s="494"/>
      <c r="T224" s="494"/>
      <c r="U224" s="494"/>
      <c r="V224" s="90"/>
      <c r="W224" s="325" t="s">
        <v>3818</v>
      </c>
      <c r="X224" s="494" t="s">
        <v>3873</v>
      </c>
      <c r="Y224" s="172" t="s">
        <v>92</v>
      </c>
      <c r="Z224" s="172">
        <v>153.1</v>
      </c>
      <c r="AA224" s="172">
        <v>34</v>
      </c>
      <c r="AB224" s="172">
        <v>18</v>
      </c>
      <c r="AC224" s="172">
        <v>405</v>
      </c>
      <c r="AD224" s="322">
        <f>AC224/AB224</f>
        <v>22.5</v>
      </c>
      <c r="AE224" s="172"/>
      <c r="AF224" s="172"/>
      <c r="AG224" s="172"/>
      <c r="AH224" s="90"/>
    </row>
    <row r="225" spans="1:34" x14ac:dyDescent="0.2">
      <c r="A225" s="172" t="s">
        <v>3448</v>
      </c>
      <c r="B225" s="494" t="s">
        <v>3848</v>
      </c>
      <c r="C225" s="172" t="s">
        <v>3818</v>
      </c>
      <c r="D225" s="172">
        <v>11</v>
      </c>
      <c r="E225" s="172">
        <v>12</v>
      </c>
      <c r="F225" s="172">
        <v>1</v>
      </c>
      <c r="G225" s="325">
        <v>142</v>
      </c>
      <c r="H225" s="619">
        <f t="shared" si="20"/>
        <v>12.909090909090908</v>
      </c>
      <c r="I225" s="172">
        <v>5</v>
      </c>
      <c r="J225" s="172"/>
      <c r="K225" s="172"/>
      <c r="L225" s="90"/>
      <c r="N225" s="494" t="s">
        <v>90</v>
      </c>
      <c r="O225" s="494" t="s">
        <v>3050</v>
      </c>
      <c r="P225" s="497" t="s">
        <v>3956</v>
      </c>
      <c r="Q225" s="494">
        <v>70</v>
      </c>
      <c r="R225" s="494"/>
      <c r="S225" s="494"/>
      <c r="T225" s="494"/>
      <c r="U225" s="494"/>
      <c r="V225" s="90"/>
      <c r="W225" s="325" t="s">
        <v>3818</v>
      </c>
      <c r="X225" s="494" t="s">
        <v>3816</v>
      </c>
      <c r="Y225" s="172" t="s">
        <v>92</v>
      </c>
      <c r="Z225" s="172">
        <v>25</v>
      </c>
      <c r="AA225" s="172">
        <v>1</v>
      </c>
      <c r="AB225" s="172">
        <v>2</v>
      </c>
      <c r="AC225" s="172">
        <v>107</v>
      </c>
      <c r="AD225" s="322">
        <f>AC225/AB225</f>
        <v>53.5</v>
      </c>
      <c r="AE225" s="172"/>
      <c r="AF225" s="172"/>
      <c r="AG225" s="172"/>
      <c r="AH225" s="90"/>
    </row>
    <row r="226" spans="1:34" x14ac:dyDescent="0.2">
      <c r="A226" s="172" t="s">
        <v>3448</v>
      </c>
      <c r="B226" s="494" t="s">
        <v>3845</v>
      </c>
      <c r="C226" s="172" t="s">
        <v>3818</v>
      </c>
      <c r="D226" s="172">
        <v>9</v>
      </c>
      <c r="E226" s="172">
        <v>9</v>
      </c>
      <c r="F226" s="172">
        <v>1</v>
      </c>
      <c r="G226" s="325">
        <v>100</v>
      </c>
      <c r="H226" s="619">
        <f t="shared" si="20"/>
        <v>12.5</v>
      </c>
      <c r="I226" s="172">
        <v>4</v>
      </c>
      <c r="J226" s="172"/>
      <c r="K226" s="172"/>
      <c r="L226" s="90"/>
      <c r="N226" s="494" t="s">
        <v>90</v>
      </c>
      <c r="O226" s="494" t="s">
        <v>3050</v>
      </c>
      <c r="P226" s="497" t="s">
        <v>3956</v>
      </c>
      <c r="Q226" s="494">
        <v>73</v>
      </c>
      <c r="R226" s="494"/>
      <c r="S226" s="494"/>
      <c r="T226" s="494"/>
      <c r="U226" s="494"/>
      <c r="V226" s="90"/>
      <c r="W226" s="325" t="s">
        <v>3818</v>
      </c>
      <c r="X226" s="494" t="s">
        <v>3877</v>
      </c>
      <c r="Y226" s="172" t="s">
        <v>92</v>
      </c>
      <c r="Z226" s="172">
        <v>2</v>
      </c>
      <c r="AA226" s="172"/>
      <c r="AB226" s="172"/>
      <c r="AC226" s="172">
        <v>10</v>
      </c>
      <c r="AD226" s="322"/>
      <c r="AE226" s="172"/>
      <c r="AF226" s="172"/>
      <c r="AG226" s="172"/>
      <c r="AH226" s="90"/>
    </row>
    <row r="227" spans="1:34" x14ac:dyDescent="0.2">
      <c r="A227" s="172" t="s">
        <v>3448</v>
      </c>
      <c r="B227" s="494" t="s">
        <v>3841</v>
      </c>
      <c r="C227" s="172" t="s">
        <v>3818</v>
      </c>
      <c r="D227" s="172">
        <v>9</v>
      </c>
      <c r="E227" s="172">
        <v>9</v>
      </c>
      <c r="F227" s="172"/>
      <c r="G227" s="325">
        <v>104</v>
      </c>
      <c r="H227" s="619">
        <f t="shared" si="20"/>
        <v>11.555555555555555</v>
      </c>
      <c r="I227" s="172">
        <v>5</v>
      </c>
      <c r="J227" s="172"/>
      <c r="K227" s="172"/>
      <c r="L227" s="90"/>
      <c r="N227" s="494" t="s">
        <v>90</v>
      </c>
      <c r="O227" s="494" t="s">
        <v>1826</v>
      </c>
      <c r="P227" s="497" t="s">
        <v>3956</v>
      </c>
      <c r="Q227" s="494">
        <v>60</v>
      </c>
      <c r="R227" s="494"/>
      <c r="S227" s="494"/>
      <c r="T227" s="494"/>
      <c r="U227" s="494"/>
      <c r="V227" s="90"/>
      <c r="W227" s="325" t="s">
        <v>3818</v>
      </c>
      <c r="X227" s="494" t="s">
        <v>1829</v>
      </c>
      <c r="Y227" s="172" t="s">
        <v>92</v>
      </c>
      <c r="Z227" s="172">
        <v>1</v>
      </c>
      <c r="AA227" s="172"/>
      <c r="AB227" s="172"/>
      <c r="AC227" s="172">
        <v>5</v>
      </c>
      <c r="AD227" s="322"/>
      <c r="AE227" s="172"/>
      <c r="AF227" s="172"/>
      <c r="AG227" s="172"/>
      <c r="AH227" s="90"/>
    </row>
    <row r="228" spans="1:34" x14ac:dyDescent="0.2">
      <c r="A228" s="172" t="s">
        <v>3448</v>
      </c>
      <c r="B228" s="494" t="s">
        <v>3842</v>
      </c>
      <c r="C228" s="172" t="s">
        <v>3818</v>
      </c>
      <c r="D228" s="172">
        <v>6</v>
      </c>
      <c r="E228" s="172">
        <v>4</v>
      </c>
      <c r="F228" s="172">
        <v>1</v>
      </c>
      <c r="G228" s="325">
        <v>14</v>
      </c>
      <c r="H228" s="619">
        <f t="shared" si="20"/>
        <v>4.666666666666667</v>
      </c>
      <c r="I228" s="172">
        <v>4</v>
      </c>
      <c r="J228" s="172"/>
      <c r="K228" s="172"/>
      <c r="L228" s="90"/>
      <c r="N228" s="494" t="s">
        <v>90</v>
      </c>
      <c r="O228" s="494" t="s">
        <v>3886</v>
      </c>
      <c r="P228" s="497" t="s">
        <v>3956</v>
      </c>
      <c r="Q228" s="494">
        <v>127</v>
      </c>
      <c r="R228" s="494"/>
      <c r="S228" s="494"/>
      <c r="T228" s="494"/>
      <c r="U228" s="494"/>
      <c r="V228" s="90"/>
      <c r="W228" s="325" t="s">
        <v>3818</v>
      </c>
      <c r="X228" s="494" t="s">
        <v>3080</v>
      </c>
      <c r="Y228" s="172" t="s">
        <v>92</v>
      </c>
      <c r="Z228" s="172">
        <v>3</v>
      </c>
      <c r="AA228" s="172">
        <v>1</v>
      </c>
      <c r="AB228" s="172">
        <v>1</v>
      </c>
      <c r="AC228" s="172">
        <v>2</v>
      </c>
      <c r="AD228" s="322">
        <f>AC228/AB228</f>
        <v>2</v>
      </c>
      <c r="AE228" s="172"/>
      <c r="AF228" s="172"/>
      <c r="AG228" s="172"/>
      <c r="AH228" s="90"/>
    </row>
    <row r="229" spans="1:34" x14ac:dyDescent="0.2">
      <c r="A229" s="172" t="s">
        <v>3448</v>
      </c>
      <c r="B229" s="494" t="s">
        <v>3528</v>
      </c>
      <c r="C229" s="172" t="s">
        <v>3818</v>
      </c>
      <c r="D229" s="172">
        <v>2</v>
      </c>
      <c r="E229" s="172">
        <v>2</v>
      </c>
      <c r="F229" s="172"/>
      <c r="G229" s="325">
        <v>7</v>
      </c>
      <c r="H229" s="619">
        <f t="shared" si="20"/>
        <v>3.5</v>
      </c>
      <c r="I229" s="172">
        <v>3</v>
      </c>
      <c r="J229" s="172"/>
      <c r="K229" s="172"/>
      <c r="L229" s="90"/>
      <c r="N229" s="494" t="s">
        <v>3452</v>
      </c>
      <c r="O229" s="494" t="s">
        <v>3905</v>
      </c>
      <c r="P229" s="497" t="s">
        <v>3956</v>
      </c>
      <c r="Q229" s="494">
        <v>100</v>
      </c>
      <c r="R229" s="494"/>
      <c r="S229" s="494"/>
      <c r="T229" s="494"/>
      <c r="U229" s="494"/>
      <c r="V229" s="90"/>
      <c r="W229" s="325" t="s">
        <v>3818</v>
      </c>
      <c r="X229" s="494" t="s">
        <v>3822</v>
      </c>
      <c r="Y229" s="172" t="s">
        <v>92</v>
      </c>
      <c r="Z229" s="172">
        <v>6</v>
      </c>
      <c r="AA229" s="172">
        <v>1</v>
      </c>
      <c r="AB229" s="172"/>
      <c r="AC229" s="172">
        <v>23</v>
      </c>
      <c r="AD229" s="322"/>
      <c r="AE229" s="172"/>
      <c r="AF229" s="172"/>
      <c r="AG229" s="172"/>
      <c r="AH229" s="90"/>
    </row>
    <row r="230" spans="1:34" x14ac:dyDescent="0.2">
      <c r="A230" s="172" t="s">
        <v>3448</v>
      </c>
      <c r="B230" s="494" t="s">
        <v>3849</v>
      </c>
      <c r="C230" s="172" t="s">
        <v>3818</v>
      </c>
      <c r="D230" s="172">
        <v>1</v>
      </c>
      <c r="E230" s="172">
        <v>1</v>
      </c>
      <c r="F230" s="172"/>
      <c r="G230" s="325">
        <v>2</v>
      </c>
      <c r="H230" s="619">
        <f t="shared" si="20"/>
        <v>2</v>
      </c>
      <c r="I230" s="172"/>
      <c r="J230" s="172"/>
      <c r="K230" s="172"/>
      <c r="L230" s="90"/>
      <c r="N230" s="494" t="s">
        <v>3452</v>
      </c>
      <c r="O230" s="494" t="s">
        <v>3905</v>
      </c>
      <c r="P230" s="497" t="s">
        <v>3956</v>
      </c>
      <c r="Q230" s="497" t="s">
        <v>3912</v>
      </c>
      <c r="R230" s="494"/>
      <c r="S230" s="494"/>
      <c r="T230" s="494"/>
      <c r="U230" s="494"/>
      <c r="V230" s="90"/>
      <c r="W230" s="325" t="s">
        <v>3818</v>
      </c>
      <c r="X230" s="494" t="s">
        <v>3855</v>
      </c>
      <c r="Y230" s="172" t="s">
        <v>92</v>
      </c>
      <c r="Z230" s="172">
        <v>3</v>
      </c>
      <c r="AA230" s="172"/>
      <c r="AB230" s="172"/>
      <c r="AC230" s="172">
        <v>13</v>
      </c>
      <c r="AD230" s="322"/>
      <c r="AE230" s="172"/>
      <c r="AF230" s="172"/>
      <c r="AG230" s="172"/>
      <c r="AH230" s="90"/>
    </row>
    <row r="231" spans="1:34" x14ac:dyDescent="0.2">
      <c r="A231" s="172" t="s">
        <v>3448</v>
      </c>
      <c r="B231" s="494" t="s">
        <v>3850</v>
      </c>
      <c r="C231" s="172" t="s">
        <v>3818</v>
      </c>
      <c r="D231" s="172">
        <v>1</v>
      </c>
      <c r="E231" s="172">
        <v>1</v>
      </c>
      <c r="F231" s="172"/>
      <c r="G231" s="325">
        <v>0</v>
      </c>
      <c r="H231" s="619">
        <f t="shared" si="20"/>
        <v>0</v>
      </c>
      <c r="I231" s="172"/>
      <c r="J231" s="172"/>
      <c r="K231" s="172"/>
      <c r="L231" s="123"/>
      <c r="N231" s="494" t="s">
        <v>3452</v>
      </c>
      <c r="O231" s="494" t="s">
        <v>3905</v>
      </c>
      <c r="P231" s="497" t="s">
        <v>3956</v>
      </c>
      <c r="Q231" s="497">
        <v>54</v>
      </c>
      <c r="R231" s="494"/>
      <c r="S231" s="494"/>
      <c r="T231" s="494"/>
      <c r="U231" s="494"/>
      <c r="V231" s="90"/>
      <c r="W231" s="325" t="s">
        <v>3818</v>
      </c>
      <c r="X231" s="494" t="s">
        <v>3864</v>
      </c>
      <c r="Y231" s="172" t="s">
        <v>92</v>
      </c>
      <c r="Z231" s="172">
        <v>135</v>
      </c>
      <c r="AA231" s="172">
        <v>18</v>
      </c>
      <c r="AB231" s="172">
        <v>15</v>
      </c>
      <c r="AC231" s="172">
        <v>506</v>
      </c>
      <c r="AD231" s="322">
        <f>AC231/AB231</f>
        <v>33.733333333333334</v>
      </c>
      <c r="AE231" s="172"/>
      <c r="AF231" s="172"/>
      <c r="AG231" s="172"/>
      <c r="AH231" s="90"/>
    </row>
    <row r="232" spans="1:34" x14ac:dyDescent="0.2">
      <c r="A232" s="172" t="s">
        <v>3449</v>
      </c>
      <c r="B232" s="494" t="s">
        <v>3086</v>
      </c>
      <c r="C232" s="172" t="s">
        <v>3818</v>
      </c>
      <c r="D232" s="172">
        <v>10</v>
      </c>
      <c r="E232" s="172">
        <v>10</v>
      </c>
      <c r="F232" s="172">
        <v>4</v>
      </c>
      <c r="G232" s="325">
        <v>187</v>
      </c>
      <c r="H232" s="619">
        <f t="shared" si="20"/>
        <v>31.166666666666668</v>
      </c>
      <c r="I232" s="172">
        <v>7</v>
      </c>
      <c r="J232" s="172"/>
      <c r="K232" s="172"/>
      <c r="L232" s="90"/>
      <c r="N232" s="494" t="s">
        <v>3452</v>
      </c>
      <c r="O232" s="494" t="s">
        <v>3905</v>
      </c>
      <c r="P232" s="497" t="s">
        <v>3956</v>
      </c>
      <c r="Q232" s="497" t="s">
        <v>3565</v>
      </c>
      <c r="R232" s="494"/>
      <c r="S232" s="494"/>
      <c r="T232" s="494"/>
      <c r="U232" s="494"/>
      <c r="V232" s="90"/>
      <c r="W232" s="325" t="s">
        <v>3818</v>
      </c>
      <c r="X232" s="494" t="s">
        <v>3861</v>
      </c>
      <c r="Y232" s="172" t="s">
        <v>92</v>
      </c>
      <c r="Z232" s="172">
        <v>126</v>
      </c>
      <c r="AA232" s="172">
        <v>18</v>
      </c>
      <c r="AB232" s="172">
        <v>23</v>
      </c>
      <c r="AC232" s="172">
        <v>486</v>
      </c>
      <c r="AD232" s="322">
        <f>AC232/AB232</f>
        <v>21.130434782608695</v>
      </c>
      <c r="AE232" s="172"/>
      <c r="AF232" s="172"/>
      <c r="AG232" s="172"/>
      <c r="AH232" s="90"/>
    </row>
    <row r="233" spans="1:34" x14ac:dyDescent="0.2">
      <c r="A233" s="172" t="s">
        <v>3449</v>
      </c>
      <c r="B233" s="494" t="s">
        <v>3457</v>
      </c>
      <c r="C233" s="172" t="s">
        <v>3818</v>
      </c>
      <c r="D233" s="172">
        <v>9</v>
      </c>
      <c r="E233" s="172">
        <v>9</v>
      </c>
      <c r="F233" s="172"/>
      <c r="G233" s="325">
        <v>210</v>
      </c>
      <c r="H233" s="619">
        <f t="shared" si="20"/>
        <v>23.333333333333332</v>
      </c>
      <c r="I233" s="172">
        <v>1</v>
      </c>
      <c r="J233" s="172"/>
      <c r="K233" s="172"/>
      <c r="L233" s="90"/>
      <c r="N233" s="494" t="s">
        <v>3452</v>
      </c>
      <c r="O233" s="494" t="s">
        <v>3906</v>
      </c>
      <c r="P233" s="497" t="s">
        <v>3956</v>
      </c>
      <c r="Q233" s="497" t="s">
        <v>2554</v>
      </c>
      <c r="R233" s="494"/>
      <c r="S233" s="494"/>
      <c r="T233" s="494"/>
      <c r="U233" s="494"/>
      <c r="V233" s="90"/>
      <c r="W233" s="325" t="s">
        <v>3818</v>
      </c>
      <c r="X233" s="494" t="s">
        <v>3099</v>
      </c>
      <c r="Y233" s="172" t="s">
        <v>92</v>
      </c>
      <c r="Z233" s="172">
        <v>83</v>
      </c>
      <c r="AA233" s="172">
        <v>6</v>
      </c>
      <c r="AB233" s="172">
        <v>10</v>
      </c>
      <c r="AC233" s="172">
        <v>371</v>
      </c>
      <c r="AD233" s="322">
        <f>AC233/AB233</f>
        <v>37.1</v>
      </c>
      <c r="AE233" s="172"/>
      <c r="AF233" s="172"/>
      <c r="AG233" s="172"/>
      <c r="AH233" s="90"/>
    </row>
    <row r="234" spans="1:34" x14ac:dyDescent="0.2">
      <c r="A234" s="172" t="s">
        <v>3449</v>
      </c>
      <c r="B234" s="494" t="s">
        <v>3849</v>
      </c>
      <c r="C234" s="172" t="s">
        <v>3818</v>
      </c>
      <c r="D234" s="172">
        <v>9</v>
      </c>
      <c r="E234" s="172">
        <v>8</v>
      </c>
      <c r="F234" s="172">
        <v>1</v>
      </c>
      <c r="G234" s="325">
        <v>152</v>
      </c>
      <c r="H234" s="619">
        <f t="shared" si="20"/>
        <v>21.714285714285715</v>
      </c>
      <c r="I234" s="172">
        <v>1</v>
      </c>
      <c r="J234" s="172"/>
      <c r="K234" s="172"/>
      <c r="L234" s="90"/>
      <c r="N234" s="494" t="s">
        <v>3452</v>
      </c>
      <c r="O234" s="494" t="s">
        <v>3906</v>
      </c>
      <c r="P234" s="497" t="s">
        <v>3956</v>
      </c>
      <c r="Q234" s="494">
        <v>54</v>
      </c>
      <c r="R234" s="494"/>
      <c r="S234" s="494"/>
      <c r="T234" s="494"/>
      <c r="U234" s="494"/>
      <c r="V234" s="90"/>
      <c r="W234" s="325" t="s">
        <v>3818</v>
      </c>
      <c r="X234" s="494" t="s">
        <v>3541</v>
      </c>
      <c r="Y234" s="172" t="s">
        <v>92</v>
      </c>
      <c r="Z234" s="172">
        <v>13</v>
      </c>
      <c r="AA234" s="172">
        <v>2</v>
      </c>
      <c r="AB234" s="172">
        <v>4</v>
      </c>
      <c r="AC234" s="172">
        <v>82</v>
      </c>
      <c r="AD234" s="322">
        <f>AC234/AB234</f>
        <v>20.5</v>
      </c>
      <c r="AE234" s="172"/>
      <c r="AF234" s="172"/>
      <c r="AG234" s="172"/>
      <c r="AH234" s="90"/>
    </row>
    <row r="235" spans="1:34" x14ac:dyDescent="0.2">
      <c r="A235" s="172" t="s">
        <v>3449</v>
      </c>
      <c r="B235" s="494" t="s">
        <v>3080</v>
      </c>
      <c r="C235" s="172" t="s">
        <v>3818</v>
      </c>
      <c r="D235" s="172">
        <v>8</v>
      </c>
      <c r="E235" s="172">
        <v>8</v>
      </c>
      <c r="F235" s="172"/>
      <c r="G235" s="325">
        <v>159</v>
      </c>
      <c r="H235" s="619">
        <f t="shared" si="20"/>
        <v>19.875</v>
      </c>
      <c r="I235" s="172">
        <v>2</v>
      </c>
      <c r="J235" s="172"/>
      <c r="K235" s="172"/>
      <c r="L235" s="90"/>
      <c r="N235" s="494" t="s">
        <v>3452</v>
      </c>
      <c r="O235" s="494" t="s">
        <v>3080</v>
      </c>
      <c r="P235" s="497" t="s">
        <v>3956</v>
      </c>
      <c r="Q235" s="494">
        <v>90</v>
      </c>
      <c r="R235" s="494"/>
      <c r="S235" s="494"/>
      <c r="T235" s="494"/>
      <c r="U235" s="494"/>
      <c r="V235" s="90"/>
      <c r="W235" s="325" t="s">
        <v>3818</v>
      </c>
      <c r="X235" s="494" t="s">
        <v>3875</v>
      </c>
      <c r="Y235" s="172" t="s">
        <v>92</v>
      </c>
      <c r="Z235" s="172">
        <v>3</v>
      </c>
      <c r="AA235" s="172"/>
      <c r="AB235" s="172"/>
      <c r="AC235" s="172">
        <v>4</v>
      </c>
      <c r="AD235" s="322"/>
      <c r="AE235" s="172"/>
      <c r="AF235" s="172"/>
      <c r="AG235" s="172"/>
      <c r="AH235" s="90"/>
    </row>
    <row r="236" spans="1:34" x14ac:dyDescent="0.2">
      <c r="A236" s="172" t="s">
        <v>3449</v>
      </c>
      <c r="B236" s="494" t="s">
        <v>3846</v>
      </c>
      <c r="C236" s="172" t="s">
        <v>3818</v>
      </c>
      <c r="D236" s="172">
        <v>9</v>
      </c>
      <c r="E236" s="172">
        <v>9</v>
      </c>
      <c r="F236" s="172">
        <v>1</v>
      </c>
      <c r="G236" s="325">
        <v>156</v>
      </c>
      <c r="H236" s="619">
        <f t="shared" si="20"/>
        <v>19.5</v>
      </c>
      <c r="I236" s="172">
        <v>6</v>
      </c>
      <c r="J236" s="172"/>
      <c r="K236" s="172"/>
      <c r="L236" s="90"/>
      <c r="N236" s="494" t="s">
        <v>3452</v>
      </c>
      <c r="O236" s="494" t="s">
        <v>3080</v>
      </c>
      <c r="P236" s="497" t="s">
        <v>3956</v>
      </c>
      <c r="Q236" s="494">
        <v>81</v>
      </c>
      <c r="R236" s="494"/>
      <c r="S236" s="494"/>
      <c r="T236" s="494"/>
      <c r="U236" s="494"/>
      <c r="V236" s="90"/>
      <c r="W236" s="325" t="s">
        <v>3818</v>
      </c>
      <c r="X236" s="494" t="s">
        <v>3867</v>
      </c>
      <c r="Y236" s="172" t="s">
        <v>92</v>
      </c>
      <c r="Z236" s="172">
        <v>11</v>
      </c>
      <c r="AA236" s="172">
        <v>1</v>
      </c>
      <c r="AB236" s="172"/>
      <c r="AC236" s="172">
        <v>43</v>
      </c>
      <c r="AD236" s="322"/>
      <c r="AE236" s="172"/>
      <c r="AF236" s="172"/>
      <c r="AG236" s="172"/>
      <c r="AH236" s="90"/>
    </row>
    <row r="237" spans="1:34" x14ac:dyDescent="0.2">
      <c r="A237" s="172" t="s">
        <v>3449</v>
      </c>
      <c r="B237" s="494" t="s">
        <v>3822</v>
      </c>
      <c r="C237" s="172" t="s">
        <v>3818</v>
      </c>
      <c r="D237" s="172">
        <v>9</v>
      </c>
      <c r="E237" s="172">
        <v>10</v>
      </c>
      <c r="F237" s="172"/>
      <c r="G237" s="325">
        <v>165</v>
      </c>
      <c r="H237" s="619">
        <f t="shared" si="20"/>
        <v>16.5</v>
      </c>
      <c r="I237" s="172">
        <v>7</v>
      </c>
      <c r="J237" s="172"/>
      <c r="K237" s="172"/>
      <c r="L237" s="90"/>
      <c r="N237" s="494" t="s">
        <v>3452</v>
      </c>
      <c r="O237" s="494" t="s">
        <v>3080</v>
      </c>
      <c r="P237" s="497" t="s">
        <v>3956</v>
      </c>
      <c r="Q237" s="494">
        <v>53</v>
      </c>
      <c r="R237" s="494"/>
      <c r="S237" s="494"/>
      <c r="T237" s="494"/>
      <c r="U237" s="494"/>
      <c r="V237" s="90"/>
      <c r="W237" s="325" t="s">
        <v>3818</v>
      </c>
      <c r="X237" s="494" t="s">
        <v>3099</v>
      </c>
      <c r="Y237" s="172" t="s">
        <v>88</v>
      </c>
      <c r="Z237" s="172">
        <v>28</v>
      </c>
      <c r="AA237" s="172">
        <v>1</v>
      </c>
      <c r="AB237" s="172">
        <v>2</v>
      </c>
      <c r="AC237" s="172">
        <v>116</v>
      </c>
      <c r="AD237" s="322">
        <f>AC237/AB237</f>
        <v>58</v>
      </c>
      <c r="AE237" s="172"/>
      <c r="AF237" s="172"/>
      <c r="AG237" s="172"/>
      <c r="AH237" s="90"/>
    </row>
    <row r="238" spans="1:34" x14ac:dyDescent="0.2">
      <c r="A238" s="172" t="s">
        <v>3449</v>
      </c>
      <c r="B238" s="494" t="s">
        <v>3541</v>
      </c>
      <c r="C238" s="172" t="s">
        <v>3818</v>
      </c>
      <c r="D238" s="172">
        <v>7</v>
      </c>
      <c r="E238" s="172">
        <v>9</v>
      </c>
      <c r="F238" s="172">
        <v>1</v>
      </c>
      <c r="G238" s="325">
        <v>114</v>
      </c>
      <c r="H238" s="619">
        <f t="shared" si="20"/>
        <v>14.25</v>
      </c>
      <c r="I238" s="172">
        <v>3</v>
      </c>
      <c r="J238" s="172"/>
      <c r="K238" s="172"/>
      <c r="L238" s="90"/>
      <c r="N238" s="494" t="s">
        <v>3452</v>
      </c>
      <c r="O238" s="494" t="s">
        <v>3050</v>
      </c>
      <c r="P238" s="497" t="s">
        <v>3956</v>
      </c>
      <c r="Q238" s="494">
        <v>75</v>
      </c>
      <c r="R238" s="494"/>
      <c r="S238" s="494"/>
      <c r="T238" s="494"/>
      <c r="U238" s="494"/>
      <c r="V238" s="90"/>
      <c r="W238" s="325" t="s">
        <v>3818</v>
      </c>
      <c r="X238" s="494" t="s">
        <v>3875</v>
      </c>
      <c r="Y238" s="172" t="s">
        <v>88</v>
      </c>
      <c r="Z238" s="172">
        <v>12</v>
      </c>
      <c r="AA238" s="172">
        <v>4</v>
      </c>
      <c r="AB238" s="172">
        <v>3</v>
      </c>
      <c r="AC238" s="172">
        <v>21</v>
      </c>
      <c r="AD238" s="322">
        <f>AC238/AB238</f>
        <v>7</v>
      </c>
      <c r="AE238" s="172"/>
      <c r="AF238" s="172"/>
      <c r="AG238" s="172"/>
      <c r="AH238" s="90"/>
    </row>
    <row r="239" spans="1:34" x14ac:dyDescent="0.2">
      <c r="A239" s="172" t="s">
        <v>3449</v>
      </c>
      <c r="B239" s="494" t="s">
        <v>3848</v>
      </c>
      <c r="C239" s="172" t="s">
        <v>3818</v>
      </c>
      <c r="D239" s="172">
        <v>10</v>
      </c>
      <c r="E239" s="172">
        <v>10</v>
      </c>
      <c r="F239" s="172">
        <v>5</v>
      </c>
      <c r="G239" s="325">
        <v>66</v>
      </c>
      <c r="H239" s="619">
        <f t="shared" si="20"/>
        <v>13.2</v>
      </c>
      <c r="I239" s="172">
        <v>1</v>
      </c>
      <c r="J239" s="172"/>
      <c r="K239" s="172"/>
      <c r="L239" s="90"/>
      <c r="N239" s="494" t="s">
        <v>3452</v>
      </c>
      <c r="O239" s="494" t="s">
        <v>3050</v>
      </c>
      <c r="P239" s="497" t="s">
        <v>3956</v>
      </c>
      <c r="Q239" s="494">
        <v>71</v>
      </c>
      <c r="R239" s="494"/>
      <c r="S239" s="494"/>
      <c r="T239" s="494"/>
      <c r="U239" s="494"/>
      <c r="V239" s="90"/>
      <c r="W239" s="325" t="s">
        <v>3818</v>
      </c>
      <c r="X239" s="494" t="s">
        <v>3861</v>
      </c>
      <c r="Y239" s="172" t="s">
        <v>88</v>
      </c>
      <c r="Z239" s="172">
        <v>106</v>
      </c>
      <c r="AA239" s="172">
        <v>18</v>
      </c>
      <c r="AB239" s="172">
        <v>15</v>
      </c>
      <c r="AC239" s="172">
        <v>425</v>
      </c>
      <c r="AD239" s="322">
        <f>AC239/AB239</f>
        <v>28.333333333333332</v>
      </c>
      <c r="AE239" s="172"/>
      <c r="AF239" s="172"/>
      <c r="AG239" s="172"/>
      <c r="AH239" s="90"/>
    </row>
    <row r="240" spans="1:34" x14ac:dyDescent="0.2">
      <c r="A240" s="172" t="s">
        <v>3449</v>
      </c>
      <c r="B240" s="494" t="s">
        <v>3854</v>
      </c>
      <c r="C240" s="172" t="s">
        <v>3818</v>
      </c>
      <c r="D240" s="172">
        <v>6</v>
      </c>
      <c r="E240" s="172">
        <v>6</v>
      </c>
      <c r="F240" s="172"/>
      <c r="G240" s="325">
        <v>75</v>
      </c>
      <c r="H240" s="619">
        <f t="shared" si="20"/>
        <v>12.5</v>
      </c>
      <c r="I240" s="172">
        <v>3</v>
      </c>
      <c r="J240" s="172"/>
      <c r="K240" s="172"/>
      <c r="L240" s="90"/>
      <c r="N240" s="494" t="s">
        <v>3452</v>
      </c>
      <c r="O240" s="494" t="s">
        <v>3050</v>
      </c>
      <c r="P240" s="497" t="s">
        <v>3956</v>
      </c>
      <c r="Q240" s="494">
        <v>59</v>
      </c>
      <c r="R240" s="494"/>
      <c r="S240" s="494"/>
      <c r="T240" s="494"/>
      <c r="U240" s="494"/>
      <c r="V240" s="90"/>
      <c r="W240" s="325" t="s">
        <v>3818</v>
      </c>
      <c r="X240" s="494" t="s">
        <v>3873</v>
      </c>
      <c r="Y240" s="172" t="s">
        <v>88</v>
      </c>
      <c r="Z240" s="172">
        <v>110</v>
      </c>
      <c r="AA240" s="172">
        <v>25</v>
      </c>
      <c r="AB240" s="172">
        <v>20</v>
      </c>
      <c r="AC240" s="172">
        <v>282</v>
      </c>
      <c r="AD240" s="322">
        <f>AC240/AB240</f>
        <v>14.1</v>
      </c>
      <c r="AE240" s="172"/>
      <c r="AF240" s="172"/>
      <c r="AG240" s="172"/>
      <c r="AH240" s="90"/>
    </row>
    <row r="241" spans="1:34" x14ac:dyDescent="0.2">
      <c r="A241" s="172" t="s">
        <v>3449</v>
      </c>
      <c r="B241" s="494" t="s">
        <v>3816</v>
      </c>
      <c r="C241" s="172" t="s">
        <v>3818</v>
      </c>
      <c r="D241" s="172">
        <v>8</v>
      </c>
      <c r="E241" s="172">
        <v>8</v>
      </c>
      <c r="F241" s="172"/>
      <c r="G241" s="325">
        <v>76</v>
      </c>
      <c r="H241" s="619">
        <f t="shared" si="20"/>
        <v>9.5</v>
      </c>
      <c r="I241" s="172">
        <v>6</v>
      </c>
      <c r="J241" s="172"/>
      <c r="K241" s="172"/>
      <c r="L241" s="90"/>
      <c r="N241" s="494" t="s">
        <v>3452</v>
      </c>
      <c r="O241" s="494" t="s">
        <v>3908</v>
      </c>
      <c r="P241" s="497" t="s">
        <v>3956</v>
      </c>
      <c r="Q241" s="494">
        <v>52</v>
      </c>
      <c r="R241" s="494"/>
      <c r="S241" s="494"/>
      <c r="T241" s="494"/>
      <c r="U241" s="494"/>
      <c r="V241" s="90"/>
      <c r="W241" s="325" t="s">
        <v>3818</v>
      </c>
      <c r="X241" s="494" t="s">
        <v>3864</v>
      </c>
      <c r="Y241" s="172" t="s">
        <v>88</v>
      </c>
      <c r="Z241" s="172">
        <v>118</v>
      </c>
      <c r="AA241" s="172">
        <v>23</v>
      </c>
      <c r="AB241" s="172">
        <v>18</v>
      </c>
      <c r="AC241" s="172">
        <v>381</v>
      </c>
      <c r="AD241" s="322">
        <f>AC241/AB241</f>
        <v>21.166666666666668</v>
      </c>
      <c r="AE241" s="172"/>
      <c r="AF241" s="172"/>
      <c r="AG241" s="172"/>
      <c r="AH241" s="90"/>
    </row>
    <row r="242" spans="1:34" x14ac:dyDescent="0.2">
      <c r="A242" s="172" t="s">
        <v>3449</v>
      </c>
      <c r="B242" s="494" t="s">
        <v>3855</v>
      </c>
      <c r="C242" s="172" t="s">
        <v>3818</v>
      </c>
      <c r="D242" s="172">
        <v>8</v>
      </c>
      <c r="E242" s="172">
        <v>7</v>
      </c>
      <c r="F242" s="172"/>
      <c r="G242" s="325">
        <v>59</v>
      </c>
      <c r="H242" s="619">
        <f t="shared" si="20"/>
        <v>8.4285714285714288</v>
      </c>
      <c r="I242" s="172">
        <v>13</v>
      </c>
      <c r="J242" s="172">
        <v>4</v>
      </c>
      <c r="K242" s="172"/>
      <c r="L242" s="90"/>
      <c r="N242" s="494" t="s">
        <v>3452</v>
      </c>
      <c r="O242" s="494" t="s">
        <v>3908</v>
      </c>
      <c r="P242" s="497" t="s">
        <v>3956</v>
      </c>
      <c r="Q242" s="494">
        <v>50</v>
      </c>
      <c r="R242" s="494"/>
      <c r="S242" s="494"/>
      <c r="T242" s="494"/>
      <c r="U242" s="494"/>
      <c r="V242" s="90"/>
      <c r="W242" s="325" t="s">
        <v>3818</v>
      </c>
      <c r="X242" s="494" t="s">
        <v>3880</v>
      </c>
      <c r="Y242" s="172" t="s">
        <v>88</v>
      </c>
      <c r="Z242" s="172">
        <v>3</v>
      </c>
      <c r="AA242" s="172"/>
      <c r="AB242" s="172"/>
      <c r="AC242" s="172">
        <v>25</v>
      </c>
      <c r="AD242" s="322"/>
      <c r="AE242" s="172"/>
      <c r="AF242" s="172"/>
      <c r="AG242" s="172"/>
      <c r="AH242" s="90"/>
    </row>
    <row r="243" spans="1:34" x14ac:dyDescent="0.2">
      <c r="A243" s="172" t="s">
        <v>3449</v>
      </c>
      <c r="B243" s="494" t="s">
        <v>3840</v>
      </c>
      <c r="C243" s="172" t="s">
        <v>3818</v>
      </c>
      <c r="D243" s="172">
        <v>3</v>
      </c>
      <c r="E243" s="172">
        <v>2</v>
      </c>
      <c r="F243" s="172"/>
      <c r="G243" s="325">
        <v>14</v>
      </c>
      <c r="H243" s="619">
        <f t="shared" si="20"/>
        <v>7</v>
      </c>
      <c r="I243" s="172"/>
      <c r="J243" s="172"/>
      <c r="K243" s="172"/>
      <c r="L243" s="90"/>
      <c r="N243" s="494" t="s">
        <v>3452</v>
      </c>
      <c r="O243" s="494" t="s">
        <v>3896</v>
      </c>
      <c r="P243" s="497" t="s">
        <v>3956</v>
      </c>
      <c r="Q243" s="497" t="s">
        <v>3844</v>
      </c>
      <c r="R243" s="494"/>
      <c r="S243" s="494"/>
      <c r="T243" s="494"/>
      <c r="U243" s="494"/>
      <c r="V243" s="90"/>
      <c r="W243" s="325" t="s">
        <v>3818</v>
      </c>
      <c r="X243" s="494" t="s">
        <v>3866</v>
      </c>
      <c r="Y243" s="172" t="s">
        <v>88</v>
      </c>
      <c r="Z243" s="172">
        <v>2</v>
      </c>
      <c r="AA243" s="172"/>
      <c r="AB243" s="172">
        <v>2</v>
      </c>
      <c r="AC243" s="172">
        <v>16</v>
      </c>
      <c r="AD243" s="322">
        <f>AC243/AB243</f>
        <v>8</v>
      </c>
      <c r="AE243" s="172"/>
      <c r="AF243" s="172"/>
      <c r="AG243" s="172"/>
      <c r="AH243" s="90"/>
    </row>
    <row r="244" spans="1:34" x14ac:dyDescent="0.2">
      <c r="A244" s="172" t="s">
        <v>3449</v>
      </c>
      <c r="B244" s="494" t="s">
        <v>3850</v>
      </c>
      <c r="C244" s="172" t="s">
        <v>3818</v>
      </c>
      <c r="D244" s="172">
        <v>4</v>
      </c>
      <c r="E244" s="172">
        <v>4</v>
      </c>
      <c r="F244" s="172">
        <v>1</v>
      </c>
      <c r="G244" s="325">
        <v>11</v>
      </c>
      <c r="H244" s="619">
        <f t="shared" si="20"/>
        <v>3.6666666666666665</v>
      </c>
      <c r="I244" s="172"/>
      <c r="J244" s="172"/>
      <c r="K244" s="172"/>
      <c r="L244" s="90"/>
      <c r="N244" s="494" t="s">
        <v>3452</v>
      </c>
      <c r="O244" s="494" t="s">
        <v>3910</v>
      </c>
      <c r="P244" s="497" t="s">
        <v>3956</v>
      </c>
      <c r="Q244" s="497" t="s">
        <v>3570</v>
      </c>
      <c r="R244" s="494"/>
      <c r="S244" s="494"/>
      <c r="T244" s="494"/>
      <c r="U244" s="494"/>
      <c r="V244" s="90"/>
      <c r="W244" s="325" t="s">
        <v>3818</v>
      </c>
      <c r="X244" s="494" t="s">
        <v>3881</v>
      </c>
      <c r="Y244" s="172" t="s">
        <v>88</v>
      </c>
      <c r="Z244" s="172">
        <v>51</v>
      </c>
      <c r="AA244" s="172">
        <v>8</v>
      </c>
      <c r="AB244" s="172">
        <v>5</v>
      </c>
      <c r="AC244" s="172">
        <v>163</v>
      </c>
      <c r="AD244" s="322">
        <f>AC244/AB244</f>
        <v>32.6</v>
      </c>
      <c r="AE244" s="172"/>
      <c r="AF244" s="172"/>
      <c r="AG244" s="172"/>
      <c r="AH244" s="90"/>
    </row>
    <row r="245" spans="1:34" x14ac:dyDescent="0.2">
      <c r="A245" s="172" t="s">
        <v>3449</v>
      </c>
      <c r="B245" s="494" t="s">
        <v>3096</v>
      </c>
      <c r="C245" s="172" t="s">
        <v>3818</v>
      </c>
      <c r="D245" s="172">
        <v>3</v>
      </c>
      <c r="E245" s="172">
        <v>3</v>
      </c>
      <c r="F245" s="172"/>
      <c r="G245" s="325">
        <v>4</v>
      </c>
      <c r="H245" s="619">
        <f t="shared" si="20"/>
        <v>1.3333333333333333</v>
      </c>
      <c r="I245" s="172">
        <v>1</v>
      </c>
      <c r="J245" s="172"/>
      <c r="K245" s="172"/>
      <c r="L245" s="90"/>
      <c r="N245" s="494" t="s">
        <v>2706</v>
      </c>
      <c r="O245" s="494" t="s">
        <v>3905</v>
      </c>
      <c r="P245" s="497" t="s">
        <v>3956</v>
      </c>
      <c r="Q245" s="497">
        <v>98</v>
      </c>
      <c r="R245" s="494"/>
      <c r="S245" s="494"/>
      <c r="T245" s="494"/>
      <c r="U245" s="494"/>
      <c r="V245" s="90"/>
      <c r="W245" s="325" t="s">
        <v>3818</v>
      </c>
      <c r="X245" s="494" t="s">
        <v>3882</v>
      </c>
      <c r="Y245" s="172" t="s">
        <v>88</v>
      </c>
      <c r="Z245" s="172">
        <v>22</v>
      </c>
      <c r="AA245" s="172">
        <v>3</v>
      </c>
      <c r="AB245" s="172">
        <v>5</v>
      </c>
      <c r="AC245" s="172">
        <v>78</v>
      </c>
      <c r="AD245" s="322">
        <f>AC245/AB245</f>
        <v>15.6</v>
      </c>
      <c r="AE245" s="172"/>
      <c r="AF245" s="172"/>
      <c r="AG245" s="172"/>
      <c r="AH245" s="90"/>
    </row>
    <row r="246" spans="1:34" x14ac:dyDescent="0.2">
      <c r="A246" s="172" t="s">
        <v>3449</v>
      </c>
      <c r="B246" s="494" t="s">
        <v>3099</v>
      </c>
      <c r="C246" s="172" t="s">
        <v>3818</v>
      </c>
      <c r="D246" s="172">
        <v>3</v>
      </c>
      <c r="E246" s="172">
        <v>2</v>
      </c>
      <c r="F246" s="172">
        <v>1</v>
      </c>
      <c r="G246" s="325">
        <v>0</v>
      </c>
      <c r="H246" s="325">
        <f t="shared" si="20"/>
        <v>0</v>
      </c>
      <c r="I246" s="172">
        <v>1</v>
      </c>
      <c r="J246" s="172"/>
      <c r="K246" s="172"/>
      <c r="L246" s="90"/>
      <c r="N246" s="494" t="s">
        <v>2706</v>
      </c>
      <c r="O246" s="494" t="s">
        <v>3905</v>
      </c>
      <c r="P246" s="497" t="s">
        <v>3956</v>
      </c>
      <c r="Q246" s="497" t="s">
        <v>2565</v>
      </c>
      <c r="R246" s="494"/>
      <c r="S246" s="494"/>
      <c r="T246" s="494"/>
      <c r="U246" s="494"/>
      <c r="V246" s="90"/>
      <c r="W246" s="325" t="s">
        <v>3818</v>
      </c>
      <c r="X246" s="494" t="s">
        <v>3822</v>
      </c>
      <c r="Y246" s="172" t="s">
        <v>87</v>
      </c>
      <c r="Z246" s="172">
        <v>2</v>
      </c>
      <c r="AA246" s="172"/>
      <c r="AB246" s="172"/>
      <c r="AC246" s="172">
        <v>3</v>
      </c>
      <c r="AD246" s="322"/>
      <c r="AE246" s="172"/>
      <c r="AF246" s="172"/>
      <c r="AG246" s="172"/>
      <c r="AH246" s="90"/>
    </row>
    <row r="247" spans="1:34" x14ac:dyDescent="0.2">
      <c r="A247" s="172" t="s">
        <v>3449</v>
      </c>
      <c r="B247" s="494" t="s">
        <v>3856</v>
      </c>
      <c r="C247" s="172" t="s">
        <v>3818</v>
      </c>
      <c r="D247" s="172">
        <v>2</v>
      </c>
      <c r="E247" s="172">
        <v>2</v>
      </c>
      <c r="F247" s="172">
        <v>1</v>
      </c>
      <c r="G247" s="325">
        <v>0</v>
      </c>
      <c r="H247" s="325">
        <f t="shared" si="20"/>
        <v>0</v>
      </c>
      <c r="I247" s="172"/>
      <c r="J247" s="172"/>
      <c r="K247" s="172"/>
      <c r="L247" s="90"/>
      <c r="N247" s="494" t="s">
        <v>2706</v>
      </c>
      <c r="O247" s="494" t="s">
        <v>3906</v>
      </c>
      <c r="P247" s="497" t="s">
        <v>3956</v>
      </c>
      <c r="Q247" s="497" t="s">
        <v>3467</v>
      </c>
      <c r="R247" s="494"/>
      <c r="S247" s="494"/>
      <c r="T247" s="494"/>
      <c r="U247" s="494"/>
      <c r="V247" s="90"/>
      <c r="W247" s="325" t="s">
        <v>3818</v>
      </c>
      <c r="X247" s="494" t="s">
        <v>3886</v>
      </c>
      <c r="Y247" s="172" t="s">
        <v>87</v>
      </c>
      <c r="Z247" s="172">
        <v>13</v>
      </c>
      <c r="AA247" s="172"/>
      <c r="AB247" s="172"/>
      <c r="AC247" s="172">
        <v>81</v>
      </c>
      <c r="AD247" s="322"/>
      <c r="AE247" s="172"/>
      <c r="AF247" s="172"/>
      <c r="AG247" s="172"/>
      <c r="AH247" s="90"/>
    </row>
    <row r="248" spans="1:34" x14ac:dyDescent="0.2">
      <c r="A248" s="172" t="s">
        <v>3449</v>
      </c>
      <c r="B248" s="494" t="s">
        <v>3075</v>
      </c>
      <c r="C248" s="172" t="s">
        <v>3818</v>
      </c>
      <c r="D248" s="172">
        <v>1</v>
      </c>
      <c r="E248" s="172">
        <v>1</v>
      </c>
      <c r="F248" s="172"/>
      <c r="G248" s="325">
        <v>0</v>
      </c>
      <c r="H248" s="325">
        <f t="shared" si="20"/>
        <v>0</v>
      </c>
      <c r="I248" s="172"/>
      <c r="J248" s="172"/>
      <c r="K248" s="172"/>
      <c r="L248" s="90"/>
      <c r="N248" s="494" t="s">
        <v>2706</v>
      </c>
      <c r="O248" s="494" t="s">
        <v>3906</v>
      </c>
      <c r="P248" s="497" t="s">
        <v>3956</v>
      </c>
      <c r="Q248" s="494">
        <v>59</v>
      </c>
      <c r="R248" s="494"/>
      <c r="S248" s="494"/>
      <c r="T248" s="494"/>
      <c r="U248" s="494"/>
      <c r="V248" s="90"/>
      <c r="W248" s="325" t="s">
        <v>3818</v>
      </c>
      <c r="X248" s="494" t="s">
        <v>3857</v>
      </c>
      <c r="Y248" s="172" t="s">
        <v>87</v>
      </c>
      <c r="Z248" s="172">
        <v>2</v>
      </c>
      <c r="AA248" s="172"/>
      <c r="AB248" s="172">
        <v>1</v>
      </c>
      <c r="AC248" s="172">
        <v>11</v>
      </c>
      <c r="AD248" s="322">
        <f>AC248/AB248</f>
        <v>11</v>
      </c>
      <c r="AE248" s="172"/>
      <c r="AF248" s="172"/>
      <c r="AG248" s="172"/>
      <c r="AH248" s="90"/>
    </row>
    <row r="249" spans="1:34" x14ac:dyDescent="0.2">
      <c r="A249" s="172" t="s">
        <v>3449</v>
      </c>
      <c r="B249" s="494" t="s">
        <v>3857</v>
      </c>
      <c r="C249" s="172" t="s">
        <v>3818</v>
      </c>
      <c r="D249" s="172">
        <v>1</v>
      </c>
      <c r="E249" s="172" t="s">
        <v>3838</v>
      </c>
      <c r="F249" s="172"/>
      <c r="G249" s="325">
        <v>0</v>
      </c>
      <c r="H249" s="325"/>
      <c r="I249" s="172">
        <v>2</v>
      </c>
      <c r="J249" s="172"/>
      <c r="K249" s="172"/>
      <c r="L249" s="123"/>
      <c r="N249" s="494" t="s">
        <v>2706</v>
      </c>
      <c r="O249" s="494" t="s">
        <v>3906</v>
      </c>
      <c r="P249" s="497" t="s">
        <v>3956</v>
      </c>
      <c r="Q249" s="494">
        <v>78</v>
      </c>
      <c r="R249" s="494"/>
      <c r="S249" s="494"/>
      <c r="T249" s="494"/>
      <c r="U249" s="494"/>
      <c r="V249" s="90"/>
      <c r="W249" s="325" t="s">
        <v>3818</v>
      </c>
      <c r="X249" s="494" t="s">
        <v>3875</v>
      </c>
      <c r="Y249" s="172" t="s">
        <v>87</v>
      </c>
      <c r="Z249" s="172">
        <v>45</v>
      </c>
      <c r="AA249" s="172">
        <v>6</v>
      </c>
      <c r="AB249" s="172">
        <v>11</v>
      </c>
      <c r="AC249" s="172">
        <v>147</v>
      </c>
      <c r="AD249" s="322">
        <f>AC249/AB249</f>
        <v>13.363636363636363</v>
      </c>
      <c r="AE249" s="172"/>
      <c r="AF249" s="172"/>
      <c r="AG249" s="172"/>
      <c r="AH249" s="90"/>
    </row>
    <row r="250" spans="1:34" x14ac:dyDescent="0.2">
      <c r="A250" s="172" t="s">
        <v>3450</v>
      </c>
      <c r="B250" s="494" t="s">
        <v>3822</v>
      </c>
      <c r="C250" s="172" t="s">
        <v>3818</v>
      </c>
      <c r="D250" s="172">
        <v>10</v>
      </c>
      <c r="E250" s="172">
        <v>14</v>
      </c>
      <c r="F250" s="172">
        <v>3</v>
      </c>
      <c r="G250" s="325">
        <v>332</v>
      </c>
      <c r="H250" s="619">
        <f t="shared" ref="H250:H288" si="21">G250/(E250-F250)</f>
        <v>30.181818181818183</v>
      </c>
      <c r="I250" s="172">
        <v>4</v>
      </c>
      <c r="J250" s="172"/>
      <c r="K250" s="172"/>
      <c r="L250" s="90"/>
      <c r="N250" s="494" t="s">
        <v>2706</v>
      </c>
      <c r="O250" s="494" t="s">
        <v>3908</v>
      </c>
      <c r="P250" s="497" t="s">
        <v>3956</v>
      </c>
      <c r="Q250" s="494">
        <v>75</v>
      </c>
      <c r="R250" s="494"/>
      <c r="S250" s="494"/>
      <c r="T250" s="494"/>
      <c r="U250" s="494"/>
      <c r="V250" s="90"/>
      <c r="W250" s="325" t="s">
        <v>3818</v>
      </c>
      <c r="X250" s="494" t="s">
        <v>3873</v>
      </c>
      <c r="Y250" s="172" t="s">
        <v>87</v>
      </c>
      <c r="Z250" s="172">
        <v>44</v>
      </c>
      <c r="AA250" s="172">
        <v>5</v>
      </c>
      <c r="AB250" s="172">
        <v>8</v>
      </c>
      <c r="AC250" s="172">
        <v>183</v>
      </c>
      <c r="AD250" s="322">
        <f>AC250/AB250</f>
        <v>22.875</v>
      </c>
      <c r="AE250" s="172"/>
      <c r="AF250" s="172"/>
      <c r="AG250" s="172"/>
      <c r="AH250" s="90"/>
    </row>
    <row r="251" spans="1:34" x14ac:dyDescent="0.2">
      <c r="A251" s="172" t="s">
        <v>3450</v>
      </c>
      <c r="B251" s="494" t="s">
        <v>3862</v>
      </c>
      <c r="C251" s="172" t="s">
        <v>3818</v>
      </c>
      <c r="D251" s="172">
        <v>11</v>
      </c>
      <c r="E251" s="172">
        <v>12</v>
      </c>
      <c r="F251" s="172">
        <v>5</v>
      </c>
      <c r="G251" s="325">
        <v>174</v>
      </c>
      <c r="H251" s="619">
        <f t="shared" si="21"/>
        <v>24.857142857142858</v>
      </c>
      <c r="I251" s="172">
        <v>6</v>
      </c>
      <c r="J251" s="172"/>
      <c r="K251" s="172"/>
      <c r="L251" s="90"/>
      <c r="N251" s="494" t="s">
        <v>2706</v>
      </c>
      <c r="O251" s="494" t="s">
        <v>3908</v>
      </c>
      <c r="P251" s="497" t="s">
        <v>3956</v>
      </c>
      <c r="Q251" s="494">
        <v>73</v>
      </c>
      <c r="R251" s="494"/>
      <c r="S251" s="494"/>
      <c r="T251" s="494"/>
      <c r="U251" s="494"/>
      <c r="V251" s="90"/>
      <c r="W251" s="325" t="s">
        <v>3818</v>
      </c>
      <c r="X251" s="494" t="s">
        <v>3060</v>
      </c>
      <c r="Y251" s="172" t="s">
        <v>87</v>
      </c>
      <c r="Z251" s="172">
        <v>112</v>
      </c>
      <c r="AA251" s="172">
        <v>13</v>
      </c>
      <c r="AB251" s="172">
        <v>26</v>
      </c>
      <c r="AC251" s="172">
        <v>434</v>
      </c>
      <c r="AD251" s="322">
        <f>AC251/AB251</f>
        <v>16.692307692307693</v>
      </c>
      <c r="AE251" s="172"/>
      <c r="AF251" s="172"/>
      <c r="AG251" s="172"/>
      <c r="AH251" s="90"/>
    </row>
    <row r="252" spans="1:34" x14ac:dyDescent="0.2">
      <c r="A252" s="172" t="s">
        <v>3450</v>
      </c>
      <c r="B252" s="494" t="s">
        <v>3541</v>
      </c>
      <c r="C252" s="172" t="s">
        <v>3818</v>
      </c>
      <c r="D252" s="172">
        <v>10</v>
      </c>
      <c r="E252" s="172">
        <v>13</v>
      </c>
      <c r="F252" s="172"/>
      <c r="G252" s="325">
        <v>226</v>
      </c>
      <c r="H252" s="619">
        <f t="shared" si="21"/>
        <v>17.384615384615383</v>
      </c>
      <c r="I252" s="172">
        <v>5</v>
      </c>
      <c r="J252" s="172"/>
      <c r="K252" s="172"/>
      <c r="L252" s="90"/>
      <c r="N252" s="494" t="s">
        <v>2706</v>
      </c>
      <c r="O252" s="494" t="s">
        <v>3913</v>
      </c>
      <c r="P252" s="497" t="s">
        <v>3956</v>
      </c>
      <c r="Q252" s="494">
        <v>101</v>
      </c>
      <c r="R252" s="494"/>
      <c r="S252" s="494"/>
      <c r="T252" s="494"/>
      <c r="U252" s="494"/>
      <c r="V252" s="90"/>
      <c r="W252" s="325" t="s">
        <v>3818</v>
      </c>
      <c r="X252" s="494" t="s">
        <v>3861</v>
      </c>
      <c r="Y252" s="172" t="s">
        <v>87</v>
      </c>
      <c r="Z252" s="172">
        <v>87</v>
      </c>
      <c r="AA252" s="172">
        <v>8</v>
      </c>
      <c r="AB252" s="172">
        <v>13</v>
      </c>
      <c r="AC252" s="172">
        <v>320</v>
      </c>
      <c r="AD252" s="322">
        <f>AC252/AB252</f>
        <v>24.615384615384617</v>
      </c>
      <c r="AE252" s="172"/>
      <c r="AF252" s="172"/>
      <c r="AG252" s="172"/>
      <c r="AH252" s="90"/>
    </row>
    <row r="253" spans="1:34" x14ac:dyDescent="0.2">
      <c r="A253" s="172" t="s">
        <v>3450</v>
      </c>
      <c r="B253" s="494" t="s">
        <v>3849</v>
      </c>
      <c r="C253" s="172" t="s">
        <v>3818</v>
      </c>
      <c r="D253" s="172">
        <v>10</v>
      </c>
      <c r="E253" s="172">
        <v>11</v>
      </c>
      <c r="F253" s="172">
        <v>1</v>
      </c>
      <c r="G253" s="325">
        <v>145</v>
      </c>
      <c r="H253" s="619">
        <f t="shared" si="21"/>
        <v>14.5</v>
      </c>
      <c r="I253" s="172">
        <v>2</v>
      </c>
      <c r="J253" s="172"/>
      <c r="K253" s="172"/>
      <c r="L253" s="90"/>
      <c r="N253" s="494" t="s">
        <v>2706</v>
      </c>
      <c r="O253" s="494" t="s">
        <v>3050</v>
      </c>
      <c r="P253" s="497" t="s">
        <v>3956</v>
      </c>
      <c r="Q253" s="494">
        <v>67</v>
      </c>
      <c r="R253" s="494"/>
      <c r="S253" s="494"/>
      <c r="T253" s="494"/>
      <c r="U253" s="494"/>
      <c r="V253" s="90"/>
      <c r="W253" s="325" t="s">
        <v>3818</v>
      </c>
      <c r="X253" s="494" t="s">
        <v>3887</v>
      </c>
      <c r="Y253" s="172" t="s">
        <v>87</v>
      </c>
      <c r="Z253" s="172">
        <v>2</v>
      </c>
      <c r="AA253" s="172"/>
      <c r="AB253" s="172"/>
      <c r="AC253" s="172">
        <v>11</v>
      </c>
      <c r="AD253" s="322"/>
      <c r="AE253" s="172"/>
      <c r="AF253" s="172"/>
      <c r="AG253" s="172"/>
      <c r="AH253" s="90"/>
    </row>
    <row r="254" spans="1:34" x14ac:dyDescent="0.2">
      <c r="A254" s="172" t="s">
        <v>3450</v>
      </c>
      <c r="B254" s="494" t="s">
        <v>3854</v>
      </c>
      <c r="C254" s="172" t="s">
        <v>3818</v>
      </c>
      <c r="D254" s="172">
        <v>9</v>
      </c>
      <c r="E254" s="172">
        <v>10</v>
      </c>
      <c r="F254" s="172"/>
      <c r="G254" s="325">
        <v>124</v>
      </c>
      <c r="H254" s="619">
        <f t="shared" si="21"/>
        <v>12.4</v>
      </c>
      <c r="I254" s="172">
        <v>3</v>
      </c>
      <c r="J254" s="172"/>
      <c r="K254" s="172"/>
      <c r="L254" s="90"/>
      <c r="N254" s="494" t="s">
        <v>2706</v>
      </c>
      <c r="O254" s="494" t="s">
        <v>3050</v>
      </c>
      <c r="P254" s="497" t="s">
        <v>3956</v>
      </c>
      <c r="Q254" s="494">
        <v>57</v>
      </c>
      <c r="R254" s="494"/>
      <c r="S254" s="494"/>
      <c r="T254" s="494"/>
      <c r="U254" s="494"/>
      <c r="V254" s="90"/>
      <c r="W254" s="325" t="s">
        <v>3818</v>
      </c>
      <c r="X254" s="494" t="s">
        <v>3880</v>
      </c>
      <c r="Y254" s="172" t="s">
        <v>87</v>
      </c>
      <c r="Z254" s="172">
        <v>27</v>
      </c>
      <c r="AA254" s="172">
        <v>6</v>
      </c>
      <c r="AB254" s="172">
        <v>2</v>
      </c>
      <c r="AC254" s="172">
        <v>118</v>
      </c>
      <c r="AD254" s="322">
        <f>AC254/AB254</f>
        <v>59</v>
      </c>
      <c r="AE254" s="172"/>
      <c r="AF254" s="172"/>
      <c r="AG254" s="172"/>
      <c r="AH254" s="90"/>
    </row>
    <row r="255" spans="1:34" x14ac:dyDescent="0.2">
      <c r="A255" s="172" t="s">
        <v>3450</v>
      </c>
      <c r="B255" s="494" t="s">
        <v>3080</v>
      </c>
      <c r="C255" s="172" t="s">
        <v>3818</v>
      </c>
      <c r="D255" s="172">
        <v>11</v>
      </c>
      <c r="E255" s="172">
        <v>14</v>
      </c>
      <c r="F255" s="172"/>
      <c r="G255" s="325">
        <v>169</v>
      </c>
      <c r="H255" s="619">
        <f t="shared" si="21"/>
        <v>12.071428571428571</v>
      </c>
      <c r="I255" s="172">
        <v>4</v>
      </c>
      <c r="J255" s="172"/>
      <c r="K255" s="172"/>
      <c r="L255" s="90"/>
      <c r="N255" s="494" t="s">
        <v>2706</v>
      </c>
      <c r="O255" s="494" t="s">
        <v>3050</v>
      </c>
      <c r="P255" s="497" t="s">
        <v>3956</v>
      </c>
      <c r="Q255" s="494">
        <v>52</v>
      </c>
      <c r="R255" s="494"/>
      <c r="S255" s="494"/>
      <c r="T255" s="494"/>
      <c r="U255" s="494"/>
      <c r="V255" s="90"/>
      <c r="W255" s="325" t="s">
        <v>3818</v>
      </c>
      <c r="X255" s="494" t="s">
        <v>3864</v>
      </c>
      <c r="Y255" s="172" t="s">
        <v>87</v>
      </c>
      <c r="Z255" s="172">
        <v>109</v>
      </c>
      <c r="AA255" s="172">
        <v>17</v>
      </c>
      <c r="AB255" s="172">
        <v>22</v>
      </c>
      <c r="AC255" s="172">
        <v>429</v>
      </c>
      <c r="AD255" s="322">
        <f>AC255/AB255</f>
        <v>19.5</v>
      </c>
      <c r="AE255" s="172"/>
      <c r="AF255" s="172"/>
      <c r="AG255" s="172"/>
      <c r="AH255" s="90"/>
    </row>
    <row r="256" spans="1:34" x14ac:dyDescent="0.2">
      <c r="A256" s="172" t="s">
        <v>3450</v>
      </c>
      <c r="B256" s="494" t="s">
        <v>3863</v>
      </c>
      <c r="C256" s="172" t="s">
        <v>3818</v>
      </c>
      <c r="D256" s="172">
        <v>8</v>
      </c>
      <c r="E256" s="172">
        <v>10</v>
      </c>
      <c r="F256" s="172">
        <v>2</v>
      </c>
      <c r="G256" s="325">
        <v>92</v>
      </c>
      <c r="H256" s="619">
        <f t="shared" si="21"/>
        <v>11.5</v>
      </c>
      <c r="I256" s="172">
        <v>1</v>
      </c>
      <c r="J256" s="172"/>
      <c r="K256" s="172"/>
      <c r="L256" s="90"/>
      <c r="N256" s="494" t="s">
        <v>2706</v>
      </c>
      <c r="O256" s="494" t="s">
        <v>3914</v>
      </c>
      <c r="P256" s="497" t="s">
        <v>3956</v>
      </c>
      <c r="Q256" s="494">
        <v>94</v>
      </c>
      <c r="R256" s="494"/>
      <c r="S256" s="494"/>
      <c r="T256" s="494"/>
      <c r="U256" s="494"/>
      <c r="V256" s="90"/>
      <c r="W256" s="325" t="s">
        <v>3818</v>
      </c>
      <c r="X256" s="494" t="s">
        <v>3888</v>
      </c>
      <c r="Y256" s="172" t="s">
        <v>87</v>
      </c>
      <c r="Z256" s="172">
        <v>2</v>
      </c>
      <c r="AA256" s="172">
        <v>1</v>
      </c>
      <c r="AB256" s="172">
        <v>1</v>
      </c>
      <c r="AC256" s="172">
        <v>1</v>
      </c>
      <c r="AD256" s="322">
        <f>AC256/AB256</f>
        <v>1</v>
      </c>
      <c r="AE256" s="172"/>
      <c r="AF256" s="172"/>
      <c r="AG256" s="172"/>
      <c r="AH256" s="90"/>
    </row>
    <row r="257" spans="1:34" x14ac:dyDescent="0.2">
      <c r="A257" s="172" t="s">
        <v>3450</v>
      </c>
      <c r="B257" s="494" t="s">
        <v>3457</v>
      </c>
      <c r="C257" s="172" t="s">
        <v>3818</v>
      </c>
      <c r="D257" s="172">
        <v>1</v>
      </c>
      <c r="E257" s="172">
        <v>1</v>
      </c>
      <c r="F257" s="172"/>
      <c r="G257" s="325">
        <v>11</v>
      </c>
      <c r="H257" s="619">
        <f t="shared" si="21"/>
        <v>11</v>
      </c>
      <c r="I257" s="172"/>
      <c r="J257" s="172"/>
      <c r="K257" s="172"/>
      <c r="L257" s="90"/>
      <c r="N257" s="494" t="s">
        <v>2706</v>
      </c>
      <c r="O257" s="494" t="s">
        <v>3914</v>
      </c>
      <c r="P257" s="497" t="s">
        <v>3956</v>
      </c>
      <c r="Q257" s="494">
        <v>118</v>
      </c>
      <c r="R257" s="494"/>
      <c r="S257" s="494"/>
      <c r="T257" s="494"/>
      <c r="U257" s="494"/>
      <c r="V257" s="90"/>
      <c r="W257" s="325" t="s">
        <v>3818</v>
      </c>
      <c r="X257" s="494" t="s">
        <v>3882</v>
      </c>
      <c r="Y257" s="172" t="s">
        <v>87</v>
      </c>
      <c r="Z257" s="172">
        <v>10</v>
      </c>
      <c r="AA257" s="172">
        <v>2</v>
      </c>
      <c r="AB257" s="172">
        <v>1</v>
      </c>
      <c r="AC257" s="172">
        <v>43</v>
      </c>
      <c r="AD257" s="322">
        <f>AC257/AB257</f>
        <v>43</v>
      </c>
      <c r="AE257" s="172"/>
      <c r="AF257" s="172"/>
      <c r="AG257" s="172"/>
      <c r="AH257" s="90"/>
    </row>
    <row r="258" spans="1:34" x14ac:dyDescent="0.2">
      <c r="A258" s="172" t="s">
        <v>3450</v>
      </c>
      <c r="B258" s="494" t="s">
        <v>3857</v>
      </c>
      <c r="C258" s="172" t="s">
        <v>3818</v>
      </c>
      <c r="D258" s="172">
        <v>1</v>
      </c>
      <c r="E258" s="172">
        <v>1</v>
      </c>
      <c r="F258" s="172"/>
      <c r="G258" s="325">
        <v>11</v>
      </c>
      <c r="H258" s="619">
        <f t="shared" si="21"/>
        <v>11</v>
      </c>
      <c r="I258" s="172"/>
      <c r="J258" s="172"/>
      <c r="K258" s="172"/>
      <c r="L258" s="90"/>
      <c r="N258" s="494" t="s">
        <v>2706</v>
      </c>
      <c r="O258" s="494" t="s">
        <v>3914</v>
      </c>
      <c r="P258" s="497" t="s">
        <v>3956</v>
      </c>
      <c r="Q258" s="494">
        <v>68</v>
      </c>
      <c r="R258" s="494"/>
      <c r="S258" s="494"/>
      <c r="T258" s="494"/>
      <c r="U258" s="494"/>
      <c r="V258" s="90"/>
      <c r="W258" s="325" t="s">
        <v>3818</v>
      </c>
      <c r="X258" s="494" t="s">
        <v>3541</v>
      </c>
      <c r="Y258" s="172" t="s">
        <v>87</v>
      </c>
      <c r="Z258" s="172">
        <v>4</v>
      </c>
      <c r="AA258" s="172">
        <v>1</v>
      </c>
      <c r="AB258" s="172"/>
      <c r="AC258" s="172">
        <v>6</v>
      </c>
      <c r="AD258" s="322"/>
      <c r="AE258" s="172"/>
      <c r="AF258" s="172"/>
      <c r="AG258" s="172"/>
      <c r="AH258" s="90"/>
    </row>
    <row r="259" spans="1:34" x14ac:dyDescent="0.2">
      <c r="A259" s="172" t="s">
        <v>3450</v>
      </c>
      <c r="B259" s="494" t="s">
        <v>3856</v>
      </c>
      <c r="C259" s="172" t="s">
        <v>3818</v>
      </c>
      <c r="D259" s="172">
        <v>11</v>
      </c>
      <c r="E259" s="172">
        <v>9</v>
      </c>
      <c r="F259" s="172">
        <v>4</v>
      </c>
      <c r="G259" s="325">
        <v>53</v>
      </c>
      <c r="H259" s="619">
        <f t="shared" si="21"/>
        <v>10.6</v>
      </c>
      <c r="I259" s="172">
        <v>6</v>
      </c>
      <c r="J259" s="172"/>
      <c r="K259" s="172"/>
      <c r="L259" s="90"/>
      <c r="N259" s="494" t="s">
        <v>2706</v>
      </c>
      <c r="O259" s="494" t="s">
        <v>3885</v>
      </c>
      <c r="P259" s="497" t="s">
        <v>3956</v>
      </c>
      <c r="Q259" s="497" t="s">
        <v>3893</v>
      </c>
      <c r="R259" s="494"/>
      <c r="S259" s="494"/>
      <c r="T259" s="494"/>
      <c r="U259" s="494"/>
      <c r="V259" s="90"/>
      <c r="W259" s="325" t="s">
        <v>3818</v>
      </c>
      <c r="X259" s="494" t="s">
        <v>3889</v>
      </c>
      <c r="Y259" s="172" t="s">
        <v>87</v>
      </c>
      <c r="Z259" s="172">
        <v>9</v>
      </c>
      <c r="AA259" s="172">
        <v>1</v>
      </c>
      <c r="AB259" s="172"/>
      <c r="AC259" s="172">
        <v>32</v>
      </c>
      <c r="AD259" s="322"/>
      <c r="AE259" s="172"/>
      <c r="AF259" s="172"/>
      <c r="AG259" s="172"/>
      <c r="AH259" s="90"/>
    </row>
    <row r="260" spans="1:34" x14ac:dyDescent="0.2">
      <c r="A260" s="172" t="s">
        <v>3450</v>
      </c>
      <c r="B260" s="494" t="s">
        <v>3855</v>
      </c>
      <c r="C260" s="172" t="s">
        <v>3818</v>
      </c>
      <c r="D260" s="172">
        <v>8</v>
      </c>
      <c r="E260" s="172">
        <v>8</v>
      </c>
      <c r="F260" s="172">
        <v>1</v>
      </c>
      <c r="G260" s="325">
        <v>65</v>
      </c>
      <c r="H260" s="619">
        <f t="shared" si="21"/>
        <v>9.2857142857142865</v>
      </c>
      <c r="I260" s="172">
        <v>11</v>
      </c>
      <c r="J260" s="172">
        <v>6</v>
      </c>
      <c r="K260" s="172"/>
      <c r="L260" s="90"/>
      <c r="N260" s="494" t="s">
        <v>91</v>
      </c>
      <c r="O260" s="494" t="s">
        <v>3905</v>
      </c>
      <c r="P260" s="497" t="s">
        <v>3956</v>
      </c>
      <c r="Q260" s="494">
        <v>94</v>
      </c>
      <c r="R260" s="494"/>
      <c r="S260" s="494"/>
      <c r="T260" s="494"/>
      <c r="U260" s="494"/>
      <c r="V260" s="90"/>
      <c r="W260" s="325" t="s">
        <v>3818</v>
      </c>
      <c r="X260" s="494" t="s">
        <v>3885</v>
      </c>
      <c r="Y260" s="172" t="s">
        <v>87</v>
      </c>
      <c r="Z260" s="172">
        <v>14</v>
      </c>
      <c r="AA260" s="172">
        <v>1</v>
      </c>
      <c r="AB260" s="172">
        <v>5</v>
      </c>
      <c r="AC260" s="172">
        <v>45</v>
      </c>
      <c r="AD260" s="322">
        <f>AC260/AB260</f>
        <v>9</v>
      </c>
      <c r="AE260" s="172"/>
      <c r="AF260" s="172"/>
      <c r="AG260" s="172"/>
      <c r="AH260" s="90"/>
    </row>
    <row r="261" spans="1:34" x14ac:dyDescent="0.2">
      <c r="A261" s="172" t="s">
        <v>3450</v>
      </c>
      <c r="B261" s="494" t="s">
        <v>3864</v>
      </c>
      <c r="C261" s="172" t="s">
        <v>3818</v>
      </c>
      <c r="D261" s="172">
        <v>11</v>
      </c>
      <c r="E261" s="172">
        <v>11</v>
      </c>
      <c r="F261" s="172">
        <v>2</v>
      </c>
      <c r="G261" s="325">
        <v>82</v>
      </c>
      <c r="H261" s="619">
        <f t="shared" si="21"/>
        <v>9.1111111111111107</v>
      </c>
      <c r="I261" s="172">
        <v>4</v>
      </c>
      <c r="J261" s="172"/>
      <c r="K261" s="172"/>
      <c r="L261" s="90"/>
      <c r="N261" s="494" t="s">
        <v>91</v>
      </c>
      <c r="O261" s="494" t="s">
        <v>3905</v>
      </c>
      <c r="P261" s="497" t="s">
        <v>3956</v>
      </c>
      <c r="Q261" s="494">
        <v>81</v>
      </c>
      <c r="R261" s="494"/>
      <c r="S261" s="494"/>
      <c r="T261" s="494"/>
      <c r="U261" s="494"/>
      <c r="V261" s="90"/>
      <c r="W261" s="325" t="s">
        <v>3956</v>
      </c>
      <c r="X261" s="494" t="s">
        <v>3864</v>
      </c>
      <c r="Y261" s="172" t="s">
        <v>86</v>
      </c>
      <c r="Z261" s="172">
        <v>94.3</v>
      </c>
      <c r="AA261" s="172">
        <v>12</v>
      </c>
      <c r="AB261" s="172">
        <v>24</v>
      </c>
      <c r="AC261" s="172">
        <v>379</v>
      </c>
      <c r="AD261" s="322">
        <f>AC261/AB261</f>
        <v>15.791666666666666</v>
      </c>
      <c r="AE261" s="172"/>
      <c r="AF261" s="172"/>
      <c r="AG261" s="172"/>
      <c r="AH261" s="90"/>
    </row>
    <row r="262" spans="1:34" x14ac:dyDescent="0.2">
      <c r="A262" s="172" t="s">
        <v>3450</v>
      </c>
      <c r="B262" s="494" t="s">
        <v>3075</v>
      </c>
      <c r="C262" s="172" t="s">
        <v>3818</v>
      </c>
      <c r="D262" s="172">
        <v>3</v>
      </c>
      <c r="E262" s="172">
        <v>5</v>
      </c>
      <c r="F262" s="172"/>
      <c r="G262" s="325">
        <v>43</v>
      </c>
      <c r="H262" s="619">
        <f t="shared" si="21"/>
        <v>8.6</v>
      </c>
      <c r="I262" s="172"/>
      <c r="J262" s="172"/>
      <c r="K262" s="172"/>
      <c r="L262" s="90"/>
      <c r="N262" s="494" t="s">
        <v>91</v>
      </c>
      <c r="O262" s="494" t="s">
        <v>3050</v>
      </c>
      <c r="P262" s="497" t="s">
        <v>3956</v>
      </c>
      <c r="Q262" s="494">
        <v>64</v>
      </c>
      <c r="R262" s="494"/>
      <c r="S262" s="494"/>
      <c r="T262" s="494"/>
      <c r="U262" s="494"/>
      <c r="V262" s="90"/>
      <c r="W262" s="325" t="s">
        <v>3956</v>
      </c>
      <c r="X262" s="494" t="s">
        <v>3822</v>
      </c>
      <c r="Y262" s="172" t="s">
        <v>86</v>
      </c>
      <c r="Z262" s="172">
        <v>18</v>
      </c>
      <c r="AA262" s="172">
        <v>4</v>
      </c>
      <c r="AB262" s="172">
        <v>3</v>
      </c>
      <c r="AC262" s="172">
        <v>68</v>
      </c>
      <c r="AD262" s="322">
        <f>AC262/AB262</f>
        <v>22.666666666666668</v>
      </c>
      <c r="AE262" s="172"/>
      <c r="AF262" s="172"/>
      <c r="AG262" s="172"/>
      <c r="AH262" s="90"/>
    </row>
    <row r="263" spans="1:34" x14ac:dyDescent="0.2">
      <c r="A263" s="172" t="s">
        <v>3450</v>
      </c>
      <c r="B263" s="494" t="s">
        <v>3850</v>
      </c>
      <c r="C263" s="172" t="s">
        <v>3818</v>
      </c>
      <c r="D263" s="172">
        <v>2</v>
      </c>
      <c r="E263" s="172">
        <v>2</v>
      </c>
      <c r="F263" s="172"/>
      <c r="G263" s="325">
        <v>11</v>
      </c>
      <c r="H263" s="619">
        <f t="shared" si="21"/>
        <v>5.5</v>
      </c>
      <c r="I263" s="172"/>
      <c r="J263" s="172"/>
      <c r="K263" s="172"/>
      <c r="L263" s="90"/>
      <c r="N263" s="494" t="s">
        <v>91</v>
      </c>
      <c r="O263" s="494" t="s">
        <v>3050</v>
      </c>
      <c r="P263" s="497" t="s">
        <v>3956</v>
      </c>
      <c r="Q263" s="494">
        <v>53</v>
      </c>
      <c r="R263" s="494"/>
      <c r="S263" s="494"/>
      <c r="T263" s="494"/>
      <c r="U263" s="494"/>
      <c r="V263" s="90"/>
      <c r="W263" s="325" t="s">
        <v>3956</v>
      </c>
      <c r="X263" s="494" t="s">
        <v>3873</v>
      </c>
      <c r="Y263" s="172" t="s">
        <v>86</v>
      </c>
      <c r="Z263" s="172">
        <v>126.7</v>
      </c>
      <c r="AA263" s="172">
        <v>30</v>
      </c>
      <c r="AB263" s="172">
        <v>23</v>
      </c>
      <c r="AC263" s="172">
        <v>365</v>
      </c>
      <c r="AD263" s="322">
        <f>AC263/AB263</f>
        <v>15.869565217391305</v>
      </c>
      <c r="AE263" s="172"/>
      <c r="AF263" s="172"/>
      <c r="AG263" s="172"/>
      <c r="AH263" s="90"/>
    </row>
    <row r="264" spans="1:34" x14ac:dyDescent="0.2">
      <c r="A264" s="172" t="s">
        <v>3450</v>
      </c>
      <c r="B264" s="494" t="s">
        <v>3099</v>
      </c>
      <c r="C264" s="172" t="s">
        <v>3818</v>
      </c>
      <c r="D264" s="172">
        <v>2</v>
      </c>
      <c r="E264" s="172">
        <v>2</v>
      </c>
      <c r="F264" s="172">
        <v>1</v>
      </c>
      <c r="G264" s="325">
        <v>4</v>
      </c>
      <c r="H264" s="619">
        <f t="shared" si="21"/>
        <v>4</v>
      </c>
      <c r="I264" s="172"/>
      <c r="J264" s="172"/>
      <c r="K264" s="172"/>
      <c r="L264" s="90"/>
      <c r="N264" s="494" t="s">
        <v>91</v>
      </c>
      <c r="O264" s="494" t="s">
        <v>3913</v>
      </c>
      <c r="P264" s="497" t="s">
        <v>3956</v>
      </c>
      <c r="Q264" s="497" t="s">
        <v>3920</v>
      </c>
      <c r="R264" s="494"/>
      <c r="S264" s="494"/>
      <c r="T264" s="494"/>
      <c r="U264" s="494"/>
      <c r="V264" s="90"/>
      <c r="W264" s="325" t="s">
        <v>3956</v>
      </c>
      <c r="X264" s="494" t="s">
        <v>3890</v>
      </c>
      <c r="Y264" s="172" t="s">
        <v>86</v>
      </c>
      <c r="Z264" s="172">
        <v>48</v>
      </c>
      <c r="AA264" s="172">
        <v>6</v>
      </c>
      <c r="AB264" s="172">
        <v>4</v>
      </c>
      <c r="AC264" s="172">
        <v>215</v>
      </c>
      <c r="AD264" s="322">
        <f>AC264/AB264</f>
        <v>53.75</v>
      </c>
      <c r="AE264" s="172"/>
      <c r="AF264" s="172"/>
      <c r="AG264" s="172"/>
      <c r="AH264" s="90"/>
    </row>
    <row r="265" spans="1:34" x14ac:dyDescent="0.2">
      <c r="A265" s="172" t="s">
        <v>3450</v>
      </c>
      <c r="B265" s="494" t="s">
        <v>3861</v>
      </c>
      <c r="C265" s="172" t="s">
        <v>3818</v>
      </c>
      <c r="D265" s="172">
        <v>9</v>
      </c>
      <c r="E265" s="172">
        <v>7</v>
      </c>
      <c r="F265" s="172">
        <v>3</v>
      </c>
      <c r="G265" s="325">
        <v>13</v>
      </c>
      <c r="H265" s="619">
        <f t="shared" si="21"/>
        <v>3.25</v>
      </c>
      <c r="I265" s="172">
        <v>2</v>
      </c>
      <c r="J265" s="172"/>
      <c r="K265" s="172"/>
      <c r="L265" s="90"/>
      <c r="N265" s="494" t="s">
        <v>91</v>
      </c>
      <c r="O265" s="494" t="s">
        <v>3080</v>
      </c>
      <c r="P265" s="497" t="s">
        <v>3956</v>
      </c>
      <c r="Q265" s="494">
        <v>89</v>
      </c>
      <c r="R265" s="494"/>
      <c r="S265" s="494"/>
      <c r="T265" s="494"/>
      <c r="U265" s="494"/>
      <c r="V265" s="90"/>
      <c r="W265" s="325" t="s">
        <v>3956</v>
      </c>
      <c r="X265" s="494" t="s">
        <v>3869</v>
      </c>
      <c r="Y265" s="172" t="s">
        <v>86</v>
      </c>
      <c r="Z265" s="172">
        <v>1</v>
      </c>
      <c r="AA265" s="172"/>
      <c r="AB265" s="172"/>
      <c r="AC265" s="172">
        <v>4</v>
      </c>
      <c r="AD265" s="322"/>
      <c r="AE265" s="172"/>
      <c r="AF265" s="172"/>
      <c r="AG265" s="172"/>
      <c r="AH265" s="90"/>
    </row>
    <row r="266" spans="1:34" x14ac:dyDescent="0.2">
      <c r="A266" s="172" t="s">
        <v>3450</v>
      </c>
      <c r="B266" s="494" t="s">
        <v>3865</v>
      </c>
      <c r="C266" s="172" t="s">
        <v>3818</v>
      </c>
      <c r="D266" s="172">
        <v>2</v>
      </c>
      <c r="E266" s="172">
        <v>2</v>
      </c>
      <c r="F266" s="172"/>
      <c r="G266" s="325">
        <v>4</v>
      </c>
      <c r="H266" s="325">
        <f t="shared" si="21"/>
        <v>2</v>
      </c>
      <c r="I266" s="172"/>
      <c r="J266" s="172">
        <v>1</v>
      </c>
      <c r="K266" s="172"/>
      <c r="L266" s="90"/>
      <c r="N266" s="494" t="s">
        <v>91</v>
      </c>
      <c r="O266" s="494" t="s">
        <v>3898</v>
      </c>
      <c r="P266" s="497" t="s">
        <v>3956</v>
      </c>
      <c r="Q266" s="494">
        <v>56</v>
      </c>
      <c r="R266" s="494"/>
      <c r="S266" s="494"/>
      <c r="T266" s="494"/>
      <c r="U266" s="494"/>
      <c r="V266" s="90"/>
      <c r="W266" s="325" t="s">
        <v>3956</v>
      </c>
      <c r="X266" s="494" t="s">
        <v>1829</v>
      </c>
      <c r="Y266" s="172" t="s">
        <v>86</v>
      </c>
      <c r="Z266" s="172">
        <v>3</v>
      </c>
      <c r="AA266" s="172"/>
      <c r="AB266" s="172"/>
      <c r="AC266" s="172">
        <v>15</v>
      </c>
      <c r="AD266" s="322"/>
      <c r="AE266" s="172"/>
      <c r="AF266" s="172"/>
      <c r="AG266" s="172"/>
      <c r="AH266" s="90"/>
    </row>
    <row r="267" spans="1:34" x14ac:dyDescent="0.2">
      <c r="A267" s="172" t="s">
        <v>3450</v>
      </c>
      <c r="B267" s="494" t="s">
        <v>1826</v>
      </c>
      <c r="C267" s="172" t="s">
        <v>3818</v>
      </c>
      <c r="D267" s="172">
        <v>1</v>
      </c>
      <c r="E267" s="172">
        <v>2</v>
      </c>
      <c r="F267" s="172"/>
      <c r="G267" s="325">
        <v>3</v>
      </c>
      <c r="H267" s="325">
        <f t="shared" si="21"/>
        <v>1.5</v>
      </c>
      <c r="I267" s="172"/>
      <c r="J267" s="172"/>
      <c r="K267" s="172"/>
      <c r="L267" s="90"/>
      <c r="N267" s="494" t="s">
        <v>3451</v>
      </c>
      <c r="O267" s="494" t="s">
        <v>3050</v>
      </c>
      <c r="P267" s="497" t="s">
        <v>3956</v>
      </c>
      <c r="Q267" s="494">
        <v>159</v>
      </c>
      <c r="R267" s="494"/>
      <c r="S267" s="494"/>
      <c r="T267" s="494"/>
      <c r="U267" s="494"/>
      <c r="V267" s="90"/>
      <c r="W267" s="325" t="s">
        <v>3956</v>
      </c>
      <c r="X267" s="494" t="s">
        <v>3891</v>
      </c>
      <c r="Y267" s="172" t="s">
        <v>86</v>
      </c>
      <c r="Z267" s="172">
        <v>2</v>
      </c>
      <c r="AA267" s="172"/>
      <c r="AB267" s="172">
        <v>1</v>
      </c>
      <c r="AC267" s="172">
        <v>2</v>
      </c>
      <c r="AD267" s="322">
        <f>AC267/AB267</f>
        <v>2</v>
      </c>
      <c r="AE267" s="172"/>
      <c r="AF267" s="172"/>
      <c r="AG267" s="172"/>
      <c r="AH267" s="90"/>
    </row>
    <row r="268" spans="1:34" x14ac:dyDescent="0.2">
      <c r="A268" s="172" t="s">
        <v>3450</v>
      </c>
      <c r="B268" s="494" t="s">
        <v>3816</v>
      </c>
      <c r="C268" s="172" t="s">
        <v>3818</v>
      </c>
      <c r="D268" s="172">
        <v>2</v>
      </c>
      <c r="E268" s="172">
        <v>2</v>
      </c>
      <c r="F268" s="172"/>
      <c r="G268" s="325">
        <v>2</v>
      </c>
      <c r="H268" s="325">
        <f t="shared" si="21"/>
        <v>1</v>
      </c>
      <c r="I268" s="172"/>
      <c r="J268" s="172"/>
      <c r="K268" s="172"/>
      <c r="L268" s="90"/>
      <c r="N268" s="494" t="s">
        <v>3451</v>
      </c>
      <c r="O268" s="494" t="s">
        <v>3050</v>
      </c>
      <c r="P268" s="497" t="s">
        <v>3956</v>
      </c>
      <c r="Q268" s="494">
        <v>61</v>
      </c>
      <c r="R268" s="494"/>
      <c r="S268" s="494"/>
      <c r="T268" s="494"/>
      <c r="U268" s="494"/>
      <c r="V268" s="90"/>
      <c r="W268" s="325" t="s">
        <v>3956</v>
      </c>
      <c r="X268" s="494" t="s">
        <v>3050</v>
      </c>
      <c r="Y268" s="172" t="s">
        <v>86</v>
      </c>
      <c r="Z268" s="172">
        <v>1</v>
      </c>
      <c r="AA268" s="172"/>
      <c r="AB268" s="172"/>
      <c r="AC268" s="172">
        <v>7</v>
      </c>
      <c r="AD268" s="322"/>
      <c r="AE268" s="172"/>
      <c r="AF268" s="172"/>
      <c r="AG268" s="172"/>
      <c r="AH268" s="90"/>
    </row>
    <row r="269" spans="1:34" x14ac:dyDescent="0.2">
      <c r="A269" s="172" t="s">
        <v>2716</v>
      </c>
      <c r="B269" s="494" t="s">
        <v>3457</v>
      </c>
      <c r="C269" s="172" t="s">
        <v>3818</v>
      </c>
      <c r="D269" s="172">
        <v>4</v>
      </c>
      <c r="E269" s="172">
        <v>6</v>
      </c>
      <c r="F269" s="172">
        <v>2</v>
      </c>
      <c r="G269" s="325">
        <v>165</v>
      </c>
      <c r="H269" s="619">
        <f t="shared" si="21"/>
        <v>41.25</v>
      </c>
      <c r="I269" s="172">
        <v>3</v>
      </c>
      <c r="J269" s="172"/>
      <c r="K269" s="172"/>
      <c r="L269" s="90"/>
      <c r="N269" s="494" t="s">
        <v>3451</v>
      </c>
      <c r="O269" s="494" t="s">
        <v>3050</v>
      </c>
      <c r="P269" s="497" t="s">
        <v>3956</v>
      </c>
      <c r="Q269" s="494">
        <v>54</v>
      </c>
      <c r="R269" s="494"/>
      <c r="S269" s="494"/>
      <c r="T269" s="494"/>
      <c r="U269" s="494"/>
      <c r="V269" s="90"/>
      <c r="W269" s="325" t="s">
        <v>3956</v>
      </c>
      <c r="X269" s="494" t="s">
        <v>3886</v>
      </c>
      <c r="Y269" s="172" t="s">
        <v>86</v>
      </c>
      <c r="Z269" s="172">
        <v>7</v>
      </c>
      <c r="AA269" s="172"/>
      <c r="AB269" s="172">
        <v>1</v>
      </c>
      <c r="AC269" s="172">
        <v>33</v>
      </c>
      <c r="AD269" s="322">
        <f>AC269/AB269</f>
        <v>33</v>
      </c>
      <c r="AE269" s="172"/>
      <c r="AF269" s="172"/>
      <c r="AG269" s="172"/>
      <c r="AH269" s="90"/>
    </row>
    <row r="270" spans="1:34" x14ac:dyDescent="0.2">
      <c r="A270" s="172" t="s">
        <v>2716</v>
      </c>
      <c r="B270" s="494" t="s">
        <v>3862</v>
      </c>
      <c r="C270" s="172" t="s">
        <v>3818</v>
      </c>
      <c r="D270" s="172">
        <v>12</v>
      </c>
      <c r="E270" s="172">
        <v>13</v>
      </c>
      <c r="F270" s="172">
        <v>5</v>
      </c>
      <c r="G270" s="325">
        <v>269</v>
      </c>
      <c r="H270" s="619">
        <f t="shared" si="21"/>
        <v>33.625</v>
      </c>
      <c r="I270" s="172">
        <v>3</v>
      </c>
      <c r="J270" s="172"/>
      <c r="K270" s="172"/>
      <c r="L270" s="90"/>
      <c r="N270" s="494" t="s">
        <v>3451</v>
      </c>
      <c r="O270" s="494" t="s">
        <v>3044</v>
      </c>
      <c r="P270" s="497" t="s">
        <v>3956</v>
      </c>
      <c r="Q270" s="497" t="s">
        <v>3851</v>
      </c>
      <c r="R270" s="494"/>
      <c r="S270" s="494"/>
      <c r="T270" s="494"/>
      <c r="U270" s="494"/>
      <c r="V270" s="90"/>
      <c r="W270" s="325" t="s">
        <v>3956</v>
      </c>
      <c r="X270" s="494" t="s">
        <v>3875</v>
      </c>
      <c r="Y270" s="172" t="s">
        <v>86</v>
      </c>
      <c r="Z270" s="172">
        <v>14</v>
      </c>
      <c r="AA270" s="172">
        <v>2</v>
      </c>
      <c r="AB270" s="172">
        <v>1</v>
      </c>
      <c r="AC270" s="172">
        <v>68</v>
      </c>
      <c r="AD270" s="322">
        <f>AC270/AB270</f>
        <v>68</v>
      </c>
      <c r="AE270" s="172"/>
      <c r="AF270" s="172"/>
      <c r="AG270" s="172"/>
      <c r="AH270" s="90"/>
    </row>
    <row r="271" spans="1:34" x14ac:dyDescent="0.2">
      <c r="A271" s="172" t="s">
        <v>2716</v>
      </c>
      <c r="B271" s="494" t="s">
        <v>3080</v>
      </c>
      <c r="C271" s="172" t="s">
        <v>3818</v>
      </c>
      <c r="D271" s="172">
        <v>10</v>
      </c>
      <c r="E271" s="172">
        <v>13</v>
      </c>
      <c r="F271" s="172">
        <v>2</v>
      </c>
      <c r="G271" s="325">
        <v>304</v>
      </c>
      <c r="H271" s="619">
        <f t="shared" si="21"/>
        <v>27.636363636363637</v>
      </c>
      <c r="I271" s="172">
        <v>3</v>
      </c>
      <c r="J271" s="172"/>
      <c r="K271" s="172"/>
      <c r="L271" s="90"/>
      <c r="N271" s="494" t="s">
        <v>3451</v>
      </c>
      <c r="O271" s="494" t="s">
        <v>3044</v>
      </c>
      <c r="P271" s="497" t="s">
        <v>3956</v>
      </c>
      <c r="Q271" s="497">
        <v>56</v>
      </c>
      <c r="R271" s="494"/>
      <c r="S271" s="494"/>
      <c r="T271" s="494"/>
      <c r="U271" s="494"/>
      <c r="V271" s="90"/>
      <c r="W271" s="325" t="s">
        <v>3956</v>
      </c>
      <c r="X271" s="494" t="s">
        <v>3885</v>
      </c>
      <c r="Y271" s="172" t="s">
        <v>86</v>
      </c>
      <c r="Z271" s="172">
        <v>113</v>
      </c>
      <c r="AA271" s="172">
        <v>16</v>
      </c>
      <c r="AB271" s="172">
        <v>24</v>
      </c>
      <c r="AC271" s="172">
        <v>432</v>
      </c>
      <c r="AD271" s="322">
        <f>AC271/AB271</f>
        <v>18</v>
      </c>
      <c r="AE271" s="172"/>
      <c r="AF271" s="172"/>
      <c r="AG271" s="172"/>
      <c r="AH271" s="90"/>
    </row>
    <row r="272" spans="1:34" x14ac:dyDescent="0.2">
      <c r="A272" s="172" t="s">
        <v>2716</v>
      </c>
      <c r="B272" s="494" t="s">
        <v>3822</v>
      </c>
      <c r="C272" s="172" t="s">
        <v>3818</v>
      </c>
      <c r="D272" s="172">
        <v>12</v>
      </c>
      <c r="E272" s="172">
        <v>14</v>
      </c>
      <c r="F272" s="172"/>
      <c r="G272" s="325">
        <v>253</v>
      </c>
      <c r="H272" s="619">
        <f t="shared" si="21"/>
        <v>18.071428571428573</v>
      </c>
      <c r="I272" s="172">
        <v>6</v>
      </c>
      <c r="J272" s="172"/>
      <c r="K272" s="172"/>
      <c r="L272" s="90"/>
      <c r="N272" s="494" t="s">
        <v>3451</v>
      </c>
      <c r="O272" s="494" t="s">
        <v>3921</v>
      </c>
      <c r="P272" s="497" t="s">
        <v>3956</v>
      </c>
      <c r="Q272" s="497" t="s">
        <v>3924</v>
      </c>
      <c r="R272" s="494"/>
      <c r="S272" s="494"/>
      <c r="T272" s="494"/>
      <c r="U272" s="494"/>
      <c r="V272" s="90"/>
      <c r="W272" s="325" t="s">
        <v>3956</v>
      </c>
      <c r="X272" s="494" t="s">
        <v>3867</v>
      </c>
      <c r="Y272" s="172" t="s">
        <v>86</v>
      </c>
      <c r="Z272" s="172">
        <v>100</v>
      </c>
      <c r="AA272" s="172">
        <v>11</v>
      </c>
      <c r="AB272" s="172">
        <v>17</v>
      </c>
      <c r="AC272" s="172">
        <v>349</v>
      </c>
      <c r="AD272" s="322">
        <f>AC272/AB272</f>
        <v>20.529411764705884</v>
      </c>
      <c r="AE272" s="172"/>
      <c r="AF272" s="172"/>
      <c r="AG272" s="172"/>
      <c r="AH272" s="90"/>
    </row>
    <row r="273" spans="1:34" x14ac:dyDescent="0.2">
      <c r="A273" s="172" t="s">
        <v>2716</v>
      </c>
      <c r="B273" s="494" t="s">
        <v>1826</v>
      </c>
      <c r="C273" s="172" t="s">
        <v>3818</v>
      </c>
      <c r="D273" s="172">
        <v>9</v>
      </c>
      <c r="E273" s="172">
        <v>11</v>
      </c>
      <c r="F273" s="172"/>
      <c r="G273" s="325">
        <v>192</v>
      </c>
      <c r="H273" s="619">
        <f t="shared" si="21"/>
        <v>17.454545454545453</v>
      </c>
      <c r="I273" s="172">
        <v>3</v>
      </c>
      <c r="J273" s="172"/>
      <c r="K273" s="172"/>
      <c r="L273" s="90"/>
      <c r="N273" s="494" t="s">
        <v>3451</v>
      </c>
      <c r="O273" s="494" t="s">
        <v>3908</v>
      </c>
      <c r="P273" s="497" t="s">
        <v>3956</v>
      </c>
      <c r="Q273" s="494">
        <v>54</v>
      </c>
      <c r="R273" s="494"/>
      <c r="S273" s="494"/>
      <c r="T273" s="494"/>
      <c r="U273" s="494"/>
      <c r="V273" s="90"/>
      <c r="W273" s="325" t="s">
        <v>3956</v>
      </c>
      <c r="X273" s="494" t="s">
        <v>3861</v>
      </c>
      <c r="Y273" s="172" t="s">
        <v>86</v>
      </c>
      <c r="Z273" s="172">
        <v>45</v>
      </c>
      <c r="AA273" s="172">
        <v>11</v>
      </c>
      <c r="AB273" s="172">
        <v>7</v>
      </c>
      <c r="AC273" s="172">
        <v>172</v>
      </c>
      <c r="AD273" s="322">
        <f>AC273/AB273</f>
        <v>24.571428571428573</v>
      </c>
      <c r="AE273" s="172"/>
      <c r="AF273" s="172"/>
      <c r="AG273" s="172"/>
      <c r="AH273" s="90"/>
    </row>
    <row r="274" spans="1:34" x14ac:dyDescent="0.2">
      <c r="A274" s="172" t="s">
        <v>2716</v>
      </c>
      <c r="B274" s="494" t="s">
        <v>3866</v>
      </c>
      <c r="C274" s="172" t="s">
        <v>3818</v>
      </c>
      <c r="D274" s="172">
        <v>8</v>
      </c>
      <c r="E274" s="172">
        <v>11</v>
      </c>
      <c r="F274" s="172">
        <v>2</v>
      </c>
      <c r="G274" s="325">
        <v>145</v>
      </c>
      <c r="H274" s="619">
        <f t="shared" si="21"/>
        <v>16.111111111111111</v>
      </c>
      <c r="I274" s="172">
        <v>3</v>
      </c>
      <c r="J274" s="172"/>
      <c r="K274" s="172"/>
      <c r="L274" s="90"/>
      <c r="N274" s="494" t="s">
        <v>3451</v>
      </c>
      <c r="O274" s="494" t="s">
        <v>3080</v>
      </c>
      <c r="P274" s="497" t="s">
        <v>3956</v>
      </c>
      <c r="Q274" s="494">
        <v>59</v>
      </c>
      <c r="R274" s="494"/>
      <c r="S274" s="494"/>
      <c r="T274" s="494"/>
      <c r="U274" s="494"/>
      <c r="V274" s="90"/>
      <c r="W274" s="325" t="s">
        <v>3956</v>
      </c>
      <c r="X274" s="494" t="s">
        <v>3888</v>
      </c>
      <c r="Y274" s="172" t="s">
        <v>86</v>
      </c>
      <c r="Z274" s="172">
        <v>7</v>
      </c>
      <c r="AA274" s="172">
        <v>1</v>
      </c>
      <c r="AB274" s="172"/>
      <c r="AC274" s="172">
        <v>18</v>
      </c>
      <c r="AD274" s="322"/>
      <c r="AE274" s="172"/>
      <c r="AF274" s="172"/>
      <c r="AG274" s="172"/>
      <c r="AH274" s="90"/>
    </row>
    <row r="275" spans="1:34" x14ac:dyDescent="0.2">
      <c r="A275" s="172" t="s">
        <v>2716</v>
      </c>
      <c r="B275" s="494" t="s">
        <v>3541</v>
      </c>
      <c r="C275" s="172" t="s">
        <v>3818</v>
      </c>
      <c r="D275" s="172">
        <v>12</v>
      </c>
      <c r="E275" s="172">
        <v>17</v>
      </c>
      <c r="F275" s="172">
        <v>4</v>
      </c>
      <c r="G275" s="325">
        <v>199</v>
      </c>
      <c r="H275" s="619">
        <f t="shared" si="21"/>
        <v>15.307692307692308</v>
      </c>
      <c r="I275" s="172">
        <v>6</v>
      </c>
      <c r="J275" s="172"/>
      <c r="K275" s="172"/>
      <c r="L275" s="90"/>
      <c r="N275" s="494" t="s">
        <v>740</v>
      </c>
      <c r="O275" s="494" t="s">
        <v>3060</v>
      </c>
      <c r="P275" s="497" t="s">
        <v>3956</v>
      </c>
      <c r="Q275" s="497" t="s">
        <v>2997</v>
      </c>
      <c r="R275" s="494"/>
      <c r="S275" s="494"/>
      <c r="T275" s="494"/>
      <c r="U275" s="494"/>
      <c r="V275" s="90"/>
      <c r="W275" s="325" t="s">
        <v>3956</v>
      </c>
      <c r="X275" s="494" t="s">
        <v>3822</v>
      </c>
      <c r="Y275" s="172" t="s">
        <v>90</v>
      </c>
      <c r="Z275" s="172">
        <v>43.5</v>
      </c>
      <c r="AA275" s="172">
        <v>7</v>
      </c>
      <c r="AB275" s="172">
        <v>5</v>
      </c>
      <c r="AC275" s="172">
        <v>139</v>
      </c>
      <c r="AD275" s="322">
        <f>AC275/AB275</f>
        <v>27.8</v>
      </c>
      <c r="AE275" s="172"/>
      <c r="AF275" s="172"/>
      <c r="AG275" s="172"/>
      <c r="AH275" s="90"/>
    </row>
    <row r="276" spans="1:34" x14ac:dyDescent="0.2">
      <c r="A276" s="172" t="s">
        <v>2716</v>
      </c>
      <c r="B276" s="494" t="s">
        <v>3863</v>
      </c>
      <c r="C276" s="172" t="s">
        <v>3818</v>
      </c>
      <c r="D276" s="172">
        <v>5</v>
      </c>
      <c r="E276" s="172">
        <v>7</v>
      </c>
      <c r="F276" s="172"/>
      <c r="G276" s="325">
        <v>92</v>
      </c>
      <c r="H276" s="619">
        <f t="shared" si="21"/>
        <v>13.142857142857142</v>
      </c>
      <c r="I276" s="172">
        <v>1</v>
      </c>
      <c r="J276" s="172"/>
      <c r="K276" s="172"/>
      <c r="L276" s="90"/>
      <c r="N276" s="494" t="s">
        <v>740</v>
      </c>
      <c r="O276" s="494" t="s">
        <v>3908</v>
      </c>
      <c r="P276" s="497" t="s">
        <v>3956</v>
      </c>
      <c r="Q276" s="494">
        <v>68</v>
      </c>
      <c r="R276" s="494"/>
      <c r="S276" s="494"/>
      <c r="T276" s="494"/>
      <c r="U276" s="494"/>
      <c r="V276" s="90"/>
      <c r="W276" s="325" t="s">
        <v>3956</v>
      </c>
      <c r="X276" s="494" t="s">
        <v>3896</v>
      </c>
      <c r="Y276" s="172" t="s">
        <v>90</v>
      </c>
      <c r="Z276" s="172">
        <v>17.100000000000001</v>
      </c>
      <c r="AA276" s="172">
        <v>3</v>
      </c>
      <c r="AB276" s="172">
        <v>1</v>
      </c>
      <c r="AC276" s="172">
        <v>70</v>
      </c>
      <c r="AD276" s="322">
        <f>AC276/AB276</f>
        <v>70</v>
      </c>
      <c r="AE276" s="172"/>
      <c r="AF276" s="172"/>
      <c r="AG276" s="172"/>
      <c r="AH276" s="90"/>
    </row>
    <row r="277" spans="1:34" x14ac:dyDescent="0.2">
      <c r="A277" s="172" t="s">
        <v>2716</v>
      </c>
      <c r="B277" s="494" t="s">
        <v>3816</v>
      </c>
      <c r="C277" s="172" t="s">
        <v>3818</v>
      </c>
      <c r="D277" s="172">
        <v>1</v>
      </c>
      <c r="E277" s="172">
        <v>1</v>
      </c>
      <c r="F277" s="172"/>
      <c r="G277" s="325">
        <v>13</v>
      </c>
      <c r="H277" s="619">
        <f t="shared" si="21"/>
        <v>13</v>
      </c>
      <c r="I277" s="172"/>
      <c r="J277" s="172"/>
      <c r="K277" s="172"/>
      <c r="L277" s="90"/>
      <c r="N277" s="494" t="s">
        <v>740</v>
      </c>
      <c r="O277" s="494" t="s">
        <v>3925</v>
      </c>
      <c r="P277" s="497" t="s">
        <v>3956</v>
      </c>
      <c r="Q277" s="494">
        <v>84</v>
      </c>
      <c r="R277" s="494"/>
      <c r="S277" s="494"/>
      <c r="T277" s="494"/>
      <c r="U277" s="494"/>
      <c r="V277" s="90"/>
      <c r="W277" s="325" t="s">
        <v>3956</v>
      </c>
      <c r="X277" s="494" t="s">
        <v>3080</v>
      </c>
      <c r="Y277" s="172" t="s">
        <v>90</v>
      </c>
      <c r="Z277" s="172">
        <v>3</v>
      </c>
      <c r="AA277" s="172">
        <v>1</v>
      </c>
      <c r="AB277" s="172"/>
      <c r="AC277" s="172">
        <v>13</v>
      </c>
      <c r="AD277" s="322"/>
      <c r="AE277" s="172"/>
      <c r="AF277" s="172"/>
      <c r="AG277" s="172"/>
      <c r="AH277" s="90"/>
    </row>
    <row r="278" spans="1:34" x14ac:dyDescent="0.2">
      <c r="A278" s="172" t="s">
        <v>2716</v>
      </c>
      <c r="B278" s="494" t="s">
        <v>3075</v>
      </c>
      <c r="C278" s="172" t="s">
        <v>3818</v>
      </c>
      <c r="D278" s="172">
        <v>2</v>
      </c>
      <c r="E278" s="172">
        <v>2</v>
      </c>
      <c r="F278" s="172">
        <v>1</v>
      </c>
      <c r="G278" s="325">
        <v>11</v>
      </c>
      <c r="H278" s="619">
        <f t="shared" si="21"/>
        <v>11</v>
      </c>
      <c r="I278" s="172"/>
      <c r="J278" s="172"/>
      <c r="K278" s="172"/>
      <c r="L278" s="90"/>
      <c r="N278" s="494" t="s">
        <v>740</v>
      </c>
      <c r="O278" s="494" t="s">
        <v>3925</v>
      </c>
      <c r="P278" s="497" t="s">
        <v>3956</v>
      </c>
      <c r="Q278" s="494">
        <v>61</v>
      </c>
      <c r="R278" s="494"/>
      <c r="S278" s="494"/>
      <c r="T278" s="494"/>
      <c r="U278" s="494"/>
      <c r="V278" s="90"/>
      <c r="W278" s="325" t="s">
        <v>3956</v>
      </c>
      <c r="X278" s="494" t="s">
        <v>3897</v>
      </c>
      <c r="Y278" s="172" t="s">
        <v>90</v>
      </c>
      <c r="Z278" s="172">
        <v>2</v>
      </c>
      <c r="AA278" s="172"/>
      <c r="AB278" s="172">
        <v>1</v>
      </c>
      <c r="AC278" s="172">
        <v>15</v>
      </c>
      <c r="AD278" s="322">
        <f>AC278/AB278</f>
        <v>15</v>
      </c>
      <c r="AE278" s="172"/>
      <c r="AF278" s="172"/>
      <c r="AG278" s="172"/>
      <c r="AH278" s="90"/>
    </row>
    <row r="279" spans="1:34" x14ac:dyDescent="0.2">
      <c r="A279" s="172" t="s">
        <v>2716</v>
      </c>
      <c r="B279" s="494" t="s">
        <v>3864</v>
      </c>
      <c r="C279" s="172" t="s">
        <v>3818</v>
      </c>
      <c r="D279" s="172">
        <v>10</v>
      </c>
      <c r="E279" s="172">
        <v>10</v>
      </c>
      <c r="F279" s="172">
        <v>1</v>
      </c>
      <c r="G279" s="325">
        <v>95</v>
      </c>
      <c r="H279" s="619">
        <f t="shared" si="21"/>
        <v>10.555555555555555</v>
      </c>
      <c r="I279" s="172">
        <v>3</v>
      </c>
      <c r="J279" s="172"/>
      <c r="K279" s="172"/>
      <c r="L279" s="90"/>
      <c r="N279" s="494" t="s">
        <v>740</v>
      </c>
      <c r="O279" s="494" t="s">
        <v>3926</v>
      </c>
      <c r="P279" s="497" t="s">
        <v>3956</v>
      </c>
      <c r="Q279" s="494">
        <v>52</v>
      </c>
      <c r="R279" s="494"/>
      <c r="S279" s="494"/>
      <c r="T279" s="494"/>
      <c r="U279" s="494"/>
      <c r="V279" s="90"/>
      <c r="W279" s="325" t="s">
        <v>3956</v>
      </c>
      <c r="X279" s="494" t="s">
        <v>3864</v>
      </c>
      <c r="Y279" s="172" t="s">
        <v>90</v>
      </c>
      <c r="Z279" s="172">
        <v>169.4</v>
      </c>
      <c r="AA279" s="172">
        <v>29</v>
      </c>
      <c r="AB279" s="172">
        <v>18</v>
      </c>
      <c r="AC279" s="172">
        <v>577</v>
      </c>
      <c r="AD279" s="322">
        <f>AC279/AB279</f>
        <v>32.055555555555557</v>
      </c>
      <c r="AE279" s="172"/>
      <c r="AF279" s="172"/>
      <c r="AG279" s="172"/>
      <c r="AH279" s="90"/>
    </row>
    <row r="280" spans="1:34" x14ac:dyDescent="0.2">
      <c r="A280" s="172" t="s">
        <v>2716</v>
      </c>
      <c r="B280" s="494" t="s">
        <v>3867</v>
      </c>
      <c r="C280" s="172" t="s">
        <v>3818</v>
      </c>
      <c r="D280" s="172">
        <v>1</v>
      </c>
      <c r="E280" s="172">
        <v>1</v>
      </c>
      <c r="F280" s="172"/>
      <c r="G280" s="325">
        <v>10</v>
      </c>
      <c r="H280" s="619">
        <f t="shared" si="21"/>
        <v>10</v>
      </c>
      <c r="I280" s="172"/>
      <c r="J280" s="172"/>
      <c r="K280" s="172"/>
      <c r="L280" s="90"/>
      <c r="N280" s="494" t="s">
        <v>740</v>
      </c>
      <c r="O280" s="494" t="s">
        <v>3905</v>
      </c>
      <c r="P280" s="497" t="s">
        <v>3956</v>
      </c>
      <c r="Q280" s="494">
        <v>52</v>
      </c>
      <c r="R280" s="494"/>
      <c r="S280" s="494"/>
      <c r="T280" s="494"/>
      <c r="U280" s="494"/>
      <c r="V280" s="90"/>
      <c r="W280" s="325" t="s">
        <v>3956</v>
      </c>
      <c r="X280" s="494" t="s">
        <v>3898</v>
      </c>
      <c r="Y280" s="172" t="s">
        <v>90</v>
      </c>
      <c r="Z280" s="172">
        <v>1</v>
      </c>
      <c r="AA280" s="172"/>
      <c r="AB280" s="172"/>
      <c r="AC280" s="172">
        <v>7</v>
      </c>
      <c r="AD280" s="322"/>
      <c r="AE280" s="172"/>
      <c r="AF280" s="172"/>
      <c r="AG280" s="172"/>
      <c r="AH280" s="90"/>
    </row>
    <row r="281" spans="1:34" x14ac:dyDescent="0.2">
      <c r="A281" s="172" t="s">
        <v>2716</v>
      </c>
      <c r="B281" s="494" t="s">
        <v>3871</v>
      </c>
      <c r="C281" s="172" t="s">
        <v>3818</v>
      </c>
      <c r="D281" s="172">
        <v>1</v>
      </c>
      <c r="E281" s="172">
        <v>1</v>
      </c>
      <c r="F281" s="172"/>
      <c r="G281" s="325">
        <v>8</v>
      </c>
      <c r="H281" s="619">
        <f t="shared" si="21"/>
        <v>8</v>
      </c>
      <c r="I281" s="172"/>
      <c r="J281" s="172"/>
      <c r="K281" s="172"/>
      <c r="L281" s="90"/>
      <c r="N281" s="494" t="s">
        <v>740</v>
      </c>
      <c r="O281" s="494" t="s">
        <v>3050</v>
      </c>
      <c r="P281" s="497" t="s">
        <v>3956</v>
      </c>
      <c r="Q281" s="494">
        <v>58</v>
      </c>
      <c r="R281" s="494"/>
      <c r="S281" s="494"/>
      <c r="T281" s="494"/>
      <c r="U281" s="494"/>
      <c r="V281" s="90"/>
      <c r="W281" s="325" t="s">
        <v>3956</v>
      </c>
      <c r="X281" s="494" t="s">
        <v>3099</v>
      </c>
      <c r="Y281" s="172" t="s">
        <v>90</v>
      </c>
      <c r="Z281" s="172">
        <v>21</v>
      </c>
      <c r="AA281" s="172">
        <v>2</v>
      </c>
      <c r="AB281" s="172">
        <v>4</v>
      </c>
      <c r="AC281" s="172">
        <v>68</v>
      </c>
      <c r="AD281" s="322">
        <f>AC281/AB281</f>
        <v>17</v>
      </c>
      <c r="AE281" s="172"/>
      <c r="AF281" s="172"/>
      <c r="AG281" s="172"/>
      <c r="AH281" s="90"/>
    </row>
    <row r="282" spans="1:34" x14ac:dyDescent="0.2">
      <c r="A282" s="172" t="s">
        <v>2716</v>
      </c>
      <c r="B282" s="494" t="s">
        <v>3099</v>
      </c>
      <c r="C282" s="172" t="s">
        <v>3818</v>
      </c>
      <c r="D282" s="172">
        <v>2</v>
      </c>
      <c r="E282" s="172">
        <v>2</v>
      </c>
      <c r="F282" s="172">
        <v>1</v>
      </c>
      <c r="G282" s="325">
        <v>6</v>
      </c>
      <c r="H282" s="619">
        <f t="shared" si="21"/>
        <v>6</v>
      </c>
      <c r="I282" s="172">
        <v>2</v>
      </c>
      <c r="J282" s="172"/>
      <c r="K282" s="172"/>
      <c r="L282" s="90"/>
      <c r="N282" s="494" t="s">
        <v>740</v>
      </c>
      <c r="O282" s="494" t="s">
        <v>3050</v>
      </c>
      <c r="P282" s="497" t="s">
        <v>3956</v>
      </c>
      <c r="Q282" s="494">
        <v>51</v>
      </c>
      <c r="R282" s="494"/>
      <c r="S282" s="494"/>
      <c r="T282" s="494"/>
      <c r="U282" s="494"/>
      <c r="V282" s="90"/>
      <c r="W282" s="325" t="s">
        <v>3956</v>
      </c>
      <c r="X282" s="494" t="s">
        <v>3899</v>
      </c>
      <c r="Y282" s="172" t="s">
        <v>90</v>
      </c>
      <c r="Z282" s="172">
        <v>17</v>
      </c>
      <c r="AA282" s="172">
        <v>2</v>
      </c>
      <c r="AB282" s="172">
        <v>1</v>
      </c>
      <c r="AC282" s="172">
        <v>60</v>
      </c>
      <c r="AD282" s="322">
        <f>AC282/AB282</f>
        <v>60</v>
      </c>
      <c r="AE282" s="172"/>
      <c r="AF282" s="172"/>
      <c r="AG282" s="172"/>
      <c r="AH282" s="90"/>
    </row>
    <row r="283" spans="1:34" x14ac:dyDescent="0.2">
      <c r="A283" s="172" t="s">
        <v>2716</v>
      </c>
      <c r="B283" s="494" t="s">
        <v>3855</v>
      </c>
      <c r="C283" s="172" t="s">
        <v>3818</v>
      </c>
      <c r="D283" s="172">
        <v>12</v>
      </c>
      <c r="E283" s="172">
        <v>13</v>
      </c>
      <c r="F283" s="172">
        <v>1</v>
      </c>
      <c r="G283" s="325">
        <v>73</v>
      </c>
      <c r="H283" s="619">
        <f t="shared" si="21"/>
        <v>6.083333333333333</v>
      </c>
      <c r="I283" s="172">
        <v>16</v>
      </c>
      <c r="J283" s="172">
        <v>5</v>
      </c>
      <c r="K283" s="172"/>
      <c r="L283" s="90"/>
      <c r="N283" s="494" t="s">
        <v>740</v>
      </c>
      <c r="O283" s="494" t="s">
        <v>3050</v>
      </c>
      <c r="P283" s="497" t="s">
        <v>3956</v>
      </c>
      <c r="Q283" s="494">
        <v>50</v>
      </c>
      <c r="R283" s="494"/>
      <c r="S283" s="494"/>
      <c r="T283" s="494"/>
      <c r="U283" s="494"/>
      <c r="V283" s="90"/>
      <c r="W283" s="325" t="s">
        <v>3956</v>
      </c>
      <c r="X283" s="494" t="s">
        <v>3875</v>
      </c>
      <c r="Y283" s="172" t="s">
        <v>90</v>
      </c>
      <c r="Z283" s="172">
        <v>3</v>
      </c>
      <c r="AA283" s="172">
        <v>1</v>
      </c>
      <c r="AB283" s="172"/>
      <c r="AC283" s="172">
        <v>21</v>
      </c>
      <c r="AD283" s="322"/>
      <c r="AE283" s="172"/>
      <c r="AF283" s="172"/>
      <c r="AG283" s="172"/>
      <c r="AH283" s="90"/>
    </row>
    <row r="284" spans="1:34" x14ac:dyDescent="0.2">
      <c r="A284" s="172" t="s">
        <v>2716</v>
      </c>
      <c r="B284" s="494" t="s">
        <v>3856</v>
      </c>
      <c r="C284" s="172" t="s">
        <v>3818</v>
      </c>
      <c r="D284" s="172">
        <v>5</v>
      </c>
      <c r="E284" s="172">
        <v>4</v>
      </c>
      <c r="F284" s="172">
        <v>1</v>
      </c>
      <c r="G284" s="325">
        <v>17</v>
      </c>
      <c r="H284" s="619">
        <f t="shared" si="21"/>
        <v>5.666666666666667</v>
      </c>
      <c r="I284" s="172">
        <v>1</v>
      </c>
      <c r="J284" s="172"/>
      <c r="K284" s="172"/>
      <c r="L284" s="90"/>
      <c r="N284" s="494" t="s">
        <v>328</v>
      </c>
      <c r="O284" s="494" t="s">
        <v>3050</v>
      </c>
      <c r="P284" s="497" t="s">
        <v>3956</v>
      </c>
      <c r="Q284" s="494">
        <v>141</v>
      </c>
      <c r="R284" s="494"/>
      <c r="S284" s="494"/>
      <c r="T284" s="494"/>
      <c r="U284" s="494"/>
      <c r="V284" s="90"/>
      <c r="W284" s="325" t="s">
        <v>3956</v>
      </c>
      <c r="X284" s="494" t="s">
        <v>3867</v>
      </c>
      <c r="Y284" s="172" t="s">
        <v>90</v>
      </c>
      <c r="Z284" s="172">
        <v>39</v>
      </c>
      <c r="AA284" s="172">
        <v>6</v>
      </c>
      <c r="AB284" s="172">
        <v>4</v>
      </c>
      <c r="AC284" s="172">
        <v>158</v>
      </c>
      <c r="AD284" s="322">
        <f t="shared" ref="AD284:AD292" si="22">AC284/AB284</f>
        <v>39.5</v>
      </c>
      <c r="AE284" s="172"/>
      <c r="AF284" s="172"/>
      <c r="AG284" s="172"/>
      <c r="AH284" s="90"/>
    </row>
    <row r="285" spans="1:34" x14ac:dyDescent="0.2">
      <c r="A285" s="172" t="s">
        <v>2716</v>
      </c>
      <c r="B285" s="494" t="s">
        <v>3868</v>
      </c>
      <c r="C285" s="172" t="s">
        <v>3818</v>
      </c>
      <c r="D285" s="172">
        <v>8</v>
      </c>
      <c r="E285" s="172">
        <v>6</v>
      </c>
      <c r="F285" s="172">
        <v>1</v>
      </c>
      <c r="G285" s="325">
        <v>25</v>
      </c>
      <c r="H285" s="619">
        <f t="shared" si="21"/>
        <v>5</v>
      </c>
      <c r="I285" s="172">
        <v>3</v>
      </c>
      <c r="J285" s="172"/>
      <c r="K285" s="172"/>
      <c r="L285" s="90"/>
      <c r="N285" s="494" t="s">
        <v>328</v>
      </c>
      <c r="O285" s="494" t="s">
        <v>3050</v>
      </c>
      <c r="P285" s="497" t="s">
        <v>3956</v>
      </c>
      <c r="Q285" s="494">
        <v>94</v>
      </c>
      <c r="R285" s="494"/>
      <c r="S285" s="494"/>
      <c r="T285" s="494"/>
      <c r="U285" s="494"/>
      <c r="V285" s="90"/>
      <c r="W285" s="325" t="s">
        <v>3956</v>
      </c>
      <c r="X285" s="494" t="s">
        <v>3861</v>
      </c>
      <c r="Y285" s="172" t="s">
        <v>90</v>
      </c>
      <c r="Z285" s="172">
        <v>88.3</v>
      </c>
      <c r="AA285" s="172">
        <v>12</v>
      </c>
      <c r="AB285" s="172">
        <v>23</v>
      </c>
      <c r="AC285" s="172">
        <v>254</v>
      </c>
      <c r="AD285" s="322">
        <f t="shared" si="22"/>
        <v>11.043478260869565</v>
      </c>
      <c r="AE285" s="172"/>
      <c r="AF285" s="172"/>
      <c r="AG285" s="172"/>
      <c r="AH285" s="90"/>
    </row>
    <row r="286" spans="1:34" x14ac:dyDescent="0.2">
      <c r="A286" s="172" t="s">
        <v>2716</v>
      </c>
      <c r="B286" s="494" t="s">
        <v>3528</v>
      </c>
      <c r="C286" s="172" t="s">
        <v>3818</v>
      </c>
      <c r="D286" s="172">
        <v>5</v>
      </c>
      <c r="E286" s="172">
        <v>4</v>
      </c>
      <c r="F286" s="172">
        <v>1</v>
      </c>
      <c r="G286" s="325">
        <v>10</v>
      </c>
      <c r="H286" s="619">
        <f t="shared" si="21"/>
        <v>3.3333333333333335</v>
      </c>
      <c r="I286" s="172">
        <v>1</v>
      </c>
      <c r="J286" s="172"/>
      <c r="K286" s="172"/>
      <c r="L286" s="90"/>
      <c r="N286" s="494" t="s">
        <v>328</v>
      </c>
      <c r="O286" s="494" t="s">
        <v>3050</v>
      </c>
      <c r="P286" s="497" t="s">
        <v>3956</v>
      </c>
      <c r="Q286" s="494">
        <v>78</v>
      </c>
      <c r="R286" s="494"/>
      <c r="S286" s="494"/>
      <c r="T286" s="494"/>
      <c r="U286" s="494"/>
      <c r="V286" s="90"/>
      <c r="W286" s="325" t="s">
        <v>3956</v>
      </c>
      <c r="X286" s="494" t="s">
        <v>3900</v>
      </c>
      <c r="Y286" s="172" t="s">
        <v>90</v>
      </c>
      <c r="Z286" s="172">
        <v>13.1</v>
      </c>
      <c r="AA286" s="172">
        <v>1</v>
      </c>
      <c r="AB286" s="172">
        <v>1</v>
      </c>
      <c r="AC286" s="172">
        <v>43</v>
      </c>
      <c r="AD286" s="322">
        <f t="shared" si="22"/>
        <v>43</v>
      </c>
      <c r="AE286" s="172"/>
      <c r="AF286" s="172"/>
      <c r="AG286" s="172"/>
      <c r="AH286" s="90"/>
    </row>
    <row r="287" spans="1:34" x14ac:dyDescent="0.2">
      <c r="A287" s="172" t="s">
        <v>2716</v>
      </c>
      <c r="B287" s="494" t="s">
        <v>3861</v>
      </c>
      <c r="C287" s="172" t="s">
        <v>3818</v>
      </c>
      <c r="D287" s="172">
        <v>10</v>
      </c>
      <c r="E287" s="172">
        <v>6</v>
      </c>
      <c r="F287" s="172">
        <v>3</v>
      </c>
      <c r="G287" s="325">
        <v>9</v>
      </c>
      <c r="H287" s="325">
        <f t="shared" si="21"/>
        <v>3</v>
      </c>
      <c r="I287" s="172">
        <v>2</v>
      </c>
      <c r="J287" s="172"/>
      <c r="K287" s="172"/>
      <c r="L287" s="90"/>
      <c r="N287" s="494" t="s">
        <v>328</v>
      </c>
      <c r="O287" s="494" t="s">
        <v>3050</v>
      </c>
      <c r="P287" s="497" t="s">
        <v>3956</v>
      </c>
      <c r="Q287" s="494">
        <v>67</v>
      </c>
      <c r="R287" s="494"/>
      <c r="S287" s="494"/>
      <c r="T287" s="494"/>
      <c r="U287" s="494"/>
      <c r="V287" s="90"/>
      <c r="W287" s="325" t="s">
        <v>3956</v>
      </c>
      <c r="X287" s="494" t="s">
        <v>3885</v>
      </c>
      <c r="Y287" s="172" t="s">
        <v>90</v>
      </c>
      <c r="Z287" s="172">
        <v>82.3</v>
      </c>
      <c r="AA287" s="172">
        <v>10</v>
      </c>
      <c r="AB287" s="172">
        <v>10</v>
      </c>
      <c r="AC287" s="172">
        <v>322</v>
      </c>
      <c r="AD287" s="322">
        <f t="shared" si="22"/>
        <v>32.200000000000003</v>
      </c>
      <c r="AE287" s="172"/>
      <c r="AF287" s="172"/>
      <c r="AG287" s="172"/>
      <c r="AH287" s="90"/>
    </row>
    <row r="288" spans="1:34" x14ac:dyDescent="0.2">
      <c r="A288" s="172" t="s">
        <v>2716</v>
      </c>
      <c r="B288" s="494" t="s">
        <v>3869</v>
      </c>
      <c r="C288" s="172" t="s">
        <v>3818</v>
      </c>
      <c r="D288" s="172">
        <v>1</v>
      </c>
      <c r="E288" s="172">
        <v>2</v>
      </c>
      <c r="F288" s="172"/>
      <c r="G288" s="325">
        <v>5</v>
      </c>
      <c r="H288" s="325">
        <f t="shared" si="21"/>
        <v>2.5</v>
      </c>
      <c r="I288" s="172">
        <v>0</v>
      </c>
      <c r="J288" s="172"/>
      <c r="K288" s="172"/>
      <c r="L288" s="90"/>
      <c r="N288" s="494" t="s">
        <v>328</v>
      </c>
      <c r="O288" s="494" t="s">
        <v>3050</v>
      </c>
      <c r="P288" s="497" t="s">
        <v>3956</v>
      </c>
      <c r="Q288" s="494">
        <v>59</v>
      </c>
      <c r="R288" s="494"/>
      <c r="S288" s="494"/>
      <c r="T288" s="494"/>
      <c r="U288" s="494"/>
      <c r="V288" s="90"/>
      <c r="W288" s="325" t="s">
        <v>3956</v>
      </c>
      <c r="X288" s="494" t="s">
        <v>3902</v>
      </c>
      <c r="Y288" s="172" t="s">
        <v>90</v>
      </c>
      <c r="Z288" s="172">
        <v>46</v>
      </c>
      <c r="AA288" s="172">
        <v>5</v>
      </c>
      <c r="AB288" s="172">
        <v>1</v>
      </c>
      <c r="AC288" s="172">
        <v>211</v>
      </c>
      <c r="AD288" s="322">
        <f t="shared" si="22"/>
        <v>211</v>
      </c>
      <c r="AE288" s="172"/>
      <c r="AF288" s="172"/>
      <c r="AG288" s="172"/>
      <c r="AH288" s="90"/>
    </row>
    <row r="289" spans="1:34" x14ac:dyDescent="0.2">
      <c r="A289" s="172" t="s">
        <v>2716</v>
      </c>
      <c r="B289" s="494" t="s">
        <v>3870</v>
      </c>
      <c r="C289" s="172" t="s">
        <v>3818</v>
      </c>
      <c r="D289" s="172">
        <v>1</v>
      </c>
      <c r="E289" s="172">
        <v>1</v>
      </c>
      <c r="F289" s="172">
        <v>1</v>
      </c>
      <c r="G289" s="325">
        <v>0</v>
      </c>
      <c r="H289" s="325"/>
      <c r="I289" s="172">
        <v>1</v>
      </c>
      <c r="J289" s="172"/>
      <c r="K289" s="172"/>
      <c r="L289" s="90"/>
      <c r="N289" s="494" t="s">
        <v>328</v>
      </c>
      <c r="O289" s="494" t="s">
        <v>3929</v>
      </c>
      <c r="P289" s="497" t="s">
        <v>3956</v>
      </c>
      <c r="Q289" s="494">
        <v>62</v>
      </c>
      <c r="R289" s="494"/>
      <c r="S289" s="494"/>
      <c r="T289" s="494"/>
      <c r="U289" s="494"/>
      <c r="V289" s="90"/>
      <c r="W289" s="325" t="s">
        <v>3956</v>
      </c>
      <c r="X289" s="494" t="s">
        <v>3903</v>
      </c>
      <c r="Y289" s="172" t="s">
        <v>90</v>
      </c>
      <c r="Z289" s="172">
        <v>50</v>
      </c>
      <c r="AA289" s="172">
        <v>6</v>
      </c>
      <c r="AB289" s="172">
        <v>7</v>
      </c>
      <c r="AC289" s="172">
        <v>178</v>
      </c>
      <c r="AD289" s="322">
        <f t="shared" si="22"/>
        <v>25.428571428571427</v>
      </c>
      <c r="AE289" s="172"/>
      <c r="AF289" s="172"/>
      <c r="AG289" s="172"/>
      <c r="AH289" s="90"/>
    </row>
    <row r="290" spans="1:34" x14ac:dyDescent="0.2">
      <c r="A290" s="172" t="s">
        <v>89</v>
      </c>
      <c r="B290" s="494" t="s">
        <v>3099</v>
      </c>
      <c r="C290" s="172" t="s">
        <v>3818</v>
      </c>
      <c r="D290" s="172">
        <v>2</v>
      </c>
      <c r="E290" s="172">
        <v>2</v>
      </c>
      <c r="F290" s="172">
        <v>1</v>
      </c>
      <c r="G290" s="325">
        <v>68</v>
      </c>
      <c r="H290" s="325"/>
      <c r="I290" s="172"/>
      <c r="J290" s="172"/>
      <c r="K290" s="172"/>
      <c r="L290" s="90"/>
      <c r="N290" s="494" t="s">
        <v>328</v>
      </c>
      <c r="O290" s="494" t="s">
        <v>3044</v>
      </c>
      <c r="P290" s="497" t="s">
        <v>3956</v>
      </c>
      <c r="Q290" s="494">
        <v>72</v>
      </c>
      <c r="R290" s="494"/>
      <c r="S290" s="494"/>
      <c r="T290" s="494"/>
      <c r="U290" s="494"/>
      <c r="V290" s="90"/>
      <c r="W290" s="325" t="s">
        <v>3956</v>
      </c>
      <c r="X290" s="494" t="s">
        <v>1830</v>
      </c>
      <c r="Y290" s="172" t="s">
        <v>90</v>
      </c>
      <c r="Z290" s="172">
        <v>18.100000000000001</v>
      </c>
      <c r="AA290" s="172">
        <v>2</v>
      </c>
      <c r="AB290" s="172">
        <v>2</v>
      </c>
      <c r="AC290" s="172">
        <v>78</v>
      </c>
      <c r="AD290" s="322">
        <f t="shared" si="22"/>
        <v>39</v>
      </c>
      <c r="AE290" s="172"/>
      <c r="AF290" s="172"/>
      <c r="AG290" s="172"/>
      <c r="AH290" s="90"/>
    </row>
    <row r="291" spans="1:34" x14ac:dyDescent="0.2">
      <c r="A291" s="172" t="s">
        <v>89</v>
      </c>
      <c r="B291" s="494" t="s">
        <v>3541</v>
      </c>
      <c r="C291" s="172" t="s">
        <v>3818</v>
      </c>
      <c r="D291" s="172">
        <v>5</v>
      </c>
      <c r="E291" s="172">
        <v>6</v>
      </c>
      <c r="F291" s="172">
        <v>1</v>
      </c>
      <c r="G291" s="325">
        <v>204</v>
      </c>
      <c r="H291" s="325"/>
      <c r="I291" s="172"/>
      <c r="J291" s="172"/>
      <c r="K291" s="172"/>
      <c r="L291" s="90"/>
      <c r="N291" s="494" t="s">
        <v>3453</v>
      </c>
      <c r="O291" s="494" t="s">
        <v>3050</v>
      </c>
      <c r="P291" s="497" t="s">
        <v>3956</v>
      </c>
      <c r="Q291" s="494">
        <v>60</v>
      </c>
      <c r="R291" s="494"/>
      <c r="S291" s="494"/>
      <c r="T291" s="494"/>
      <c r="U291" s="494"/>
      <c r="V291" s="90"/>
      <c r="W291" s="325" t="s">
        <v>3956</v>
      </c>
      <c r="X291" s="494" t="s">
        <v>3905</v>
      </c>
      <c r="Y291" s="172" t="s">
        <v>3452</v>
      </c>
      <c r="Z291" s="172">
        <v>53</v>
      </c>
      <c r="AA291" s="172">
        <v>4</v>
      </c>
      <c r="AB291" s="172">
        <v>10</v>
      </c>
      <c r="AC291" s="172">
        <v>232</v>
      </c>
      <c r="AD291" s="322">
        <f t="shared" si="22"/>
        <v>23.2</v>
      </c>
      <c r="AE291" s="172"/>
      <c r="AF291" s="172"/>
      <c r="AG291" s="172"/>
      <c r="AH291" s="90"/>
    </row>
    <row r="292" spans="1:34" x14ac:dyDescent="0.2">
      <c r="A292" s="172" t="s">
        <v>89</v>
      </c>
      <c r="B292" s="494" t="s">
        <v>3998</v>
      </c>
      <c r="C292" s="172" t="s">
        <v>3818</v>
      </c>
      <c r="D292" s="172">
        <v>4</v>
      </c>
      <c r="E292" s="172">
        <v>5</v>
      </c>
      <c r="F292" s="172">
        <v>1</v>
      </c>
      <c r="G292" s="325">
        <v>154</v>
      </c>
      <c r="H292" s="325"/>
      <c r="I292" s="172"/>
      <c r="J292" s="172"/>
      <c r="K292" s="172"/>
      <c r="L292" s="90"/>
      <c r="N292" s="494" t="s">
        <v>3453</v>
      </c>
      <c r="O292" s="494" t="s">
        <v>3050</v>
      </c>
      <c r="P292" s="497" t="s">
        <v>3956</v>
      </c>
      <c r="Q292" s="494">
        <v>57</v>
      </c>
      <c r="R292" s="494"/>
      <c r="S292" s="494"/>
      <c r="T292" s="494"/>
      <c r="U292" s="494"/>
      <c r="V292" s="90"/>
      <c r="W292" s="325" t="s">
        <v>3956</v>
      </c>
      <c r="X292" s="494" t="s">
        <v>3906</v>
      </c>
      <c r="Y292" s="172" t="s">
        <v>3452</v>
      </c>
      <c r="Z292" s="172">
        <v>4.2</v>
      </c>
      <c r="AA292" s="172">
        <v>2</v>
      </c>
      <c r="AB292" s="172">
        <v>1</v>
      </c>
      <c r="AC292" s="172">
        <v>5</v>
      </c>
      <c r="AD292" s="322">
        <f t="shared" si="22"/>
        <v>5</v>
      </c>
      <c r="AE292" s="172"/>
      <c r="AF292" s="172"/>
      <c r="AG292" s="172"/>
      <c r="AH292" s="90"/>
    </row>
    <row r="293" spans="1:34" x14ac:dyDescent="0.2">
      <c r="A293" s="172" t="s">
        <v>89</v>
      </c>
      <c r="B293" s="494" t="s">
        <v>3862</v>
      </c>
      <c r="C293" s="172" t="s">
        <v>3818</v>
      </c>
      <c r="D293" s="172">
        <v>8</v>
      </c>
      <c r="E293" s="172">
        <v>10</v>
      </c>
      <c r="F293" s="172">
        <v>3</v>
      </c>
      <c r="G293" s="325">
        <v>221</v>
      </c>
      <c r="H293" s="325"/>
      <c r="I293" s="172">
        <v>5</v>
      </c>
      <c r="J293" s="172"/>
      <c r="K293" s="172"/>
      <c r="L293" s="90"/>
      <c r="N293" s="494" t="s">
        <v>3453</v>
      </c>
      <c r="O293" s="494" t="s">
        <v>3050</v>
      </c>
      <c r="P293" s="497" t="s">
        <v>3956</v>
      </c>
      <c r="Q293" s="494">
        <v>67</v>
      </c>
      <c r="R293" s="494"/>
      <c r="S293" s="494"/>
      <c r="T293" s="494"/>
      <c r="U293" s="494"/>
      <c r="V293" s="90"/>
      <c r="W293" s="325" t="s">
        <v>3956</v>
      </c>
      <c r="X293" s="494" t="s">
        <v>3080</v>
      </c>
      <c r="Y293" s="172" t="s">
        <v>3452</v>
      </c>
      <c r="Z293" s="172">
        <v>2</v>
      </c>
      <c r="AA293" s="172">
        <v>1</v>
      </c>
      <c r="AB293" s="172"/>
      <c r="AC293" s="172">
        <v>1</v>
      </c>
      <c r="AD293" s="322"/>
      <c r="AE293" s="172"/>
      <c r="AF293" s="172"/>
      <c r="AG293" s="172"/>
      <c r="AH293" s="90"/>
    </row>
    <row r="294" spans="1:34" x14ac:dyDescent="0.2">
      <c r="A294" s="172" t="s">
        <v>89</v>
      </c>
      <c r="B294" s="494" t="s">
        <v>3080</v>
      </c>
      <c r="C294" s="172" t="s">
        <v>3818</v>
      </c>
      <c r="D294" s="172">
        <v>8</v>
      </c>
      <c r="E294" s="172">
        <v>11</v>
      </c>
      <c r="F294" s="172">
        <v>1</v>
      </c>
      <c r="G294" s="325">
        <v>300</v>
      </c>
      <c r="H294" s="325"/>
      <c r="I294" s="172">
        <v>4</v>
      </c>
      <c r="J294" s="172"/>
      <c r="K294" s="172"/>
      <c r="L294" s="90"/>
      <c r="N294" s="494" t="s">
        <v>3453</v>
      </c>
      <c r="O294" s="494" t="s">
        <v>3056</v>
      </c>
      <c r="P294" s="497" t="s">
        <v>3956</v>
      </c>
      <c r="Q294" s="494">
        <v>52</v>
      </c>
      <c r="R294" s="494"/>
      <c r="S294" s="494"/>
      <c r="T294" s="494"/>
      <c r="U294" s="494"/>
      <c r="V294" s="90"/>
      <c r="W294" s="325" t="s">
        <v>3956</v>
      </c>
      <c r="X294" s="494" t="s">
        <v>3907</v>
      </c>
      <c r="Y294" s="172" t="s">
        <v>3452</v>
      </c>
      <c r="Z294" s="172">
        <v>31</v>
      </c>
      <c r="AA294" s="172">
        <v>13</v>
      </c>
      <c r="AB294" s="172">
        <v>3</v>
      </c>
      <c r="AC294" s="172">
        <v>65</v>
      </c>
      <c r="AD294" s="322">
        <f t="shared" ref="AD294:AD302" si="23">AC294/AB294</f>
        <v>21.666666666666668</v>
      </c>
      <c r="AE294" s="172"/>
      <c r="AF294" s="172"/>
      <c r="AG294" s="172"/>
      <c r="AH294" s="90"/>
    </row>
    <row r="295" spans="1:34" x14ac:dyDescent="0.2">
      <c r="A295" s="172" t="s">
        <v>89</v>
      </c>
      <c r="B295" s="494" t="s">
        <v>3867</v>
      </c>
      <c r="C295" s="172" t="s">
        <v>3818</v>
      </c>
      <c r="D295" s="172">
        <v>1</v>
      </c>
      <c r="E295" s="172">
        <v>1</v>
      </c>
      <c r="F295" s="172"/>
      <c r="G295" s="325">
        <v>30</v>
      </c>
      <c r="H295" s="325"/>
      <c r="I295" s="172">
        <v>1</v>
      </c>
      <c r="J295" s="172"/>
      <c r="K295" s="172"/>
      <c r="L295" s="90"/>
      <c r="N295" s="494" t="s">
        <v>3453</v>
      </c>
      <c r="O295" s="494" t="s">
        <v>3044</v>
      </c>
      <c r="P295" s="497" t="s">
        <v>3956</v>
      </c>
      <c r="Q295" s="497" t="s">
        <v>3851</v>
      </c>
      <c r="R295" s="494"/>
      <c r="S295" s="494"/>
      <c r="T295" s="494"/>
      <c r="U295" s="494"/>
      <c r="V295" s="90"/>
      <c r="W295" s="325" t="s">
        <v>3956</v>
      </c>
      <c r="X295" s="494" t="s">
        <v>3050</v>
      </c>
      <c r="Y295" s="172" t="s">
        <v>3452</v>
      </c>
      <c r="Z295" s="172">
        <v>4</v>
      </c>
      <c r="AA295" s="172">
        <v>2</v>
      </c>
      <c r="AB295" s="172">
        <v>1</v>
      </c>
      <c r="AC295" s="172">
        <v>6</v>
      </c>
      <c r="AD295" s="322">
        <f t="shared" si="23"/>
        <v>6</v>
      </c>
      <c r="AE295" s="172"/>
      <c r="AF295" s="172"/>
      <c r="AG295" s="172"/>
      <c r="AH295" s="90"/>
    </row>
    <row r="296" spans="1:34" x14ac:dyDescent="0.2">
      <c r="A296" s="172" t="s">
        <v>89</v>
      </c>
      <c r="B296" s="494" t="s">
        <v>3864</v>
      </c>
      <c r="C296" s="172" t="s">
        <v>3818</v>
      </c>
      <c r="D296" s="172">
        <v>7</v>
      </c>
      <c r="E296" s="172">
        <v>8</v>
      </c>
      <c r="F296" s="172">
        <v>1</v>
      </c>
      <c r="G296" s="325">
        <v>135</v>
      </c>
      <c r="H296" s="325"/>
      <c r="I296" s="172">
        <v>3</v>
      </c>
      <c r="J296" s="172"/>
      <c r="K296" s="172"/>
      <c r="L296" s="90"/>
      <c r="N296" s="494" t="s">
        <v>3453</v>
      </c>
      <c r="O296" s="494" t="s">
        <v>3044</v>
      </c>
      <c r="P296" s="497" t="s">
        <v>3956</v>
      </c>
      <c r="Q296" s="494">
        <v>80</v>
      </c>
      <c r="R296" s="494"/>
      <c r="S296" s="494"/>
      <c r="T296" s="494"/>
      <c r="U296" s="494"/>
      <c r="V296" s="90"/>
      <c r="W296" s="325" t="s">
        <v>3956</v>
      </c>
      <c r="X296" s="494" t="s">
        <v>3908</v>
      </c>
      <c r="Y296" s="172" t="s">
        <v>3452</v>
      </c>
      <c r="Z296" s="172">
        <v>9</v>
      </c>
      <c r="AA296" s="172">
        <v>1</v>
      </c>
      <c r="AB296" s="172">
        <v>1</v>
      </c>
      <c r="AC296" s="172">
        <v>19</v>
      </c>
      <c r="AD296" s="322">
        <f t="shared" si="23"/>
        <v>19</v>
      </c>
      <c r="AE296" s="172"/>
      <c r="AF296" s="172"/>
      <c r="AG296" s="172"/>
      <c r="AH296" s="90"/>
    </row>
    <row r="297" spans="1:34" x14ac:dyDescent="0.2">
      <c r="A297" s="172" t="s">
        <v>89</v>
      </c>
      <c r="B297" s="494" t="s">
        <v>3855</v>
      </c>
      <c r="C297" s="172" t="s">
        <v>3818</v>
      </c>
      <c r="D297" s="172">
        <v>9</v>
      </c>
      <c r="E297" s="172">
        <v>11</v>
      </c>
      <c r="F297" s="172">
        <v>2</v>
      </c>
      <c r="G297" s="325">
        <v>155</v>
      </c>
      <c r="H297" s="325"/>
      <c r="I297" s="172">
        <v>12</v>
      </c>
      <c r="J297" s="172">
        <v>11</v>
      </c>
      <c r="K297" s="172"/>
      <c r="L297" s="90"/>
      <c r="N297" s="494" t="s">
        <v>3453</v>
      </c>
      <c r="O297" s="494" t="s">
        <v>3911</v>
      </c>
      <c r="P297" s="497" t="s">
        <v>3956</v>
      </c>
      <c r="Q297" s="494">
        <v>54</v>
      </c>
      <c r="R297" s="494"/>
      <c r="S297" s="494"/>
      <c r="T297" s="494"/>
      <c r="U297" s="494"/>
      <c r="V297" s="90"/>
      <c r="W297" s="325" t="s">
        <v>3956</v>
      </c>
      <c r="X297" s="494" t="s">
        <v>3909</v>
      </c>
      <c r="Y297" s="172" t="s">
        <v>3452</v>
      </c>
      <c r="Z297" s="172">
        <v>92</v>
      </c>
      <c r="AA297" s="172">
        <v>24</v>
      </c>
      <c r="AB297" s="172">
        <v>15</v>
      </c>
      <c r="AC297" s="172">
        <v>242</v>
      </c>
      <c r="AD297" s="322">
        <f t="shared" si="23"/>
        <v>16.133333333333333</v>
      </c>
      <c r="AE297" s="172"/>
      <c r="AF297" s="172"/>
      <c r="AG297" s="172"/>
      <c r="AH297" s="90"/>
    </row>
    <row r="298" spans="1:34" x14ac:dyDescent="0.2">
      <c r="A298" s="172" t="s">
        <v>89</v>
      </c>
      <c r="B298" s="494" t="s">
        <v>3075</v>
      </c>
      <c r="C298" s="172" t="s">
        <v>3818</v>
      </c>
      <c r="D298" s="172">
        <v>5</v>
      </c>
      <c r="E298" s="172">
        <v>6</v>
      </c>
      <c r="F298" s="172"/>
      <c r="G298" s="325">
        <v>84</v>
      </c>
      <c r="H298" s="325"/>
      <c r="I298" s="172">
        <v>2</v>
      </c>
      <c r="J298" s="172"/>
      <c r="K298" s="172"/>
      <c r="L298" s="90"/>
      <c r="N298" s="494" t="s">
        <v>3453</v>
      </c>
      <c r="O298" s="494" t="s">
        <v>3060</v>
      </c>
      <c r="P298" s="497" t="s">
        <v>3956</v>
      </c>
      <c r="Q298" s="494">
        <v>61</v>
      </c>
      <c r="R298" s="494"/>
      <c r="S298" s="494"/>
      <c r="T298" s="494"/>
      <c r="U298" s="494"/>
      <c r="V298" s="90"/>
      <c r="W298" s="325" t="s">
        <v>3956</v>
      </c>
      <c r="X298" s="494" t="s">
        <v>3910</v>
      </c>
      <c r="Y298" s="172" t="s">
        <v>3452</v>
      </c>
      <c r="Z298" s="172">
        <v>117.1</v>
      </c>
      <c r="AA298" s="172">
        <v>21</v>
      </c>
      <c r="AB298" s="172">
        <v>12</v>
      </c>
      <c r="AC298" s="172">
        <v>335</v>
      </c>
      <c r="AD298" s="322">
        <f t="shared" si="23"/>
        <v>27.916666666666668</v>
      </c>
      <c r="AE298" s="172"/>
      <c r="AF298" s="172"/>
      <c r="AG298" s="172"/>
      <c r="AH298" s="90"/>
    </row>
    <row r="299" spans="1:34" x14ac:dyDescent="0.2">
      <c r="A299" s="172" t="s">
        <v>89</v>
      </c>
      <c r="B299" s="494" t="s">
        <v>1826</v>
      </c>
      <c r="C299" s="172" t="s">
        <v>3818</v>
      </c>
      <c r="D299" s="172">
        <v>7</v>
      </c>
      <c r="E299" s="172">
        <v>9</v>
      </c>
      <c r="F299" s="172"/>
      <c r="G299" s="325">
        <v>107</v>
      </c>
      <c r="H299" s="325"/>
      <c r="I299" s="172">
        <v>1</v>
      </c>
      <c r="J299" s="172"/>
      <c r="K299" s="172"/>
      <c r="L299" s="90"/>
      <c r="N299" s="494" t="s">
        <v>146</v>
      </c>
      <c r="O299" s="494" t="s">
        <v>3914</v>
      </c>
      <c r="P299" s="497" t="s">
        <v>3956</v>
      </c>
      <c r="Q299" s="494">
        <v>89</v>
      </c>
      <c r="R299" s="494"/>
      <c r="S299" s="494"/>
      <c r="T299" s="494"/>
      <c r="U299" s="494"/>
      <c r="V299" s="90"/>
      <c r="W299" s="325" t="s">
        <v>3956</v>
      </c>
      <c r="X299" s="494" t="s">
        <v>3903</v>
      </c>
      <c r="Y299" s="172" t="s">
        <v>3452</v>
      </c>
      <c r="Z299" s="172">
        <v>55</v>
      </c>
      <c r="AA299" s="172">
        <v>10</v>
      </c>
      <c r="AB299" s="172">
        <v>6</v>
      </c>
      <c r="AC299" s="172">
        <v>145</v>
      </c>
      <c r="AD299" s="322">
        <f t="shared" si="23"/>
        <v>24.166666666666668</v>
      </c>
      <c r="AE299" s="172"/>
      <c r="AF299" s="172"/>
      <c r="AG299" s="172"/>
      <c r="AH299" s="90"/>
    </row>
    <row r="300" spans="1:34" x14ac:dyDescent="0.2">
      <c r="A300" s="172" t="s">
        <v>89</v>
      </c>
      <c r="B300" s="494" t="s">
        <v>3856</v>
      </c>
      <c r="C300" s="172" t="s">
        <v>3818</v>
      </c>
      <c r="D300" s="172">
        <v>7</v>
      </c>
      <c r="E300" s="172">
        <v>8</v>
      </c>
      <c r="F300" s="172">
        <v>2</v>
      </c>
      <c r="G300" s="325">
        <v>70</v>
      </c>
      <c r="H300" s="325"/>
      <c r="I300" s="172">
        <v>3</v>
      </c>
      <c r="J300" s="172"/>
      <c r="K300" s="172"/>
      <c r="L300" s="90"/>
      <c r="N300" s="494" t="s">
        <v>146</v>
      </c>
      <c r="O300" s="494" t="s">
        <v>3044</v>
      </c>
      <c r="P300" s="497" t="s">
        <v>3956</v>
      </c>
      <c r="Q300" s="497" t="s">
        <v>3941</v>
      </c>
      <c r="R300" s="494"/>
      <c r="S300" s="494"/>
      <c r="T300" s="494"/>
      <c r="U300" s="494"/>
      <c r="V300" s="90"/>
      <c r="W300" s="325" t="s">
        <v>3956</v>
      </c>
      <c r="X300" s="494" t="s">
        <v>3886</v>
      </c>
      <c r="Y300" s="172" t="s">
        <v>3452</v>
      </c>
      <c r="Z300" s="172">
        <v>2</v>
      </c>
      <c r="AA300" s="172"/>
      <c r="AB300" s="172">
        <v>1</v>
      </c>
      <c r="AC300" s="172">
        <v>3</v>
      </c>
      <c r="AD300" s="322">
        <f t="shared" si="23"/>
        <v>3</v>
      </c>
      <c r="AE300" s="172"/>
      <c r="AF300" s="172"/>
      <c r="AG300" s="172"/>
      <c r="AH300" s="90"/>
    </row>
    <row r="301" spans="1:34" x14ac:dyDescent="0.2">
      <c r="A301" s="172" t="s">
        <v>89</v>
      </c>
      <c r="B301" s="494" t="s">
        <v>3875</v>
      </c>
      <c r="C301" s="172" t="s">
        <v>3818</v>
      </c>
      <c r="D301" s="172">
        <v>5</v>
      </c>
      <c r="E301" s="172">
        <v>6</v>
      </c>
      <c r="F301" s="172"/>
      <c r="G301" s="325">
        <v>65</v>
      </c>
      <c r="H301" s="325"/>
      <c r="I301" s="172">
        <v>3</v>
      </c>
      <c r="J301" s="172"/>
      <c r="K301" s="172"/>
      <c r="L301" s="90"/>
      <c r="N301" s="494" t="s">
        <v>146</v>
      </c>
      <c r="O301" s="494" t="s">
        <v>3044</v>
      </c>
      <c r="P301" s="497" t="s">
        <v>3956</v>
      </c>
      <c r="Q301" s="497">
        <v>77</v>
      </c>
      <c r="R301" s="494"/>
      <c r="S301" s="494"/>
      <c r="T301" s="494"/>
      <c r="U301" s="494"/>
      <c r="V301" s="90"/>
      <c r="W301" s="325" t="s">
        <v>3956</v>
      </c>
      <c r="X301" s="494" t="s">
        <v>3060</v>
      </c>
      <c r="Y301" s="172" t="s">
        <v>3452</v>
      </c>
      <c r="Z301" s="172">
        <v>185.4</v>
      </c>
      <c r="AA301" s="172">
        <v>37</v>
      </c>
      <c r="AB301" s="172">
        <v>34</v>
      </c>
      <c r="AC301" s="172">
        <v>548</v>
      </c>
      <c r="AD301" s="322">
        <f t="shared" si="23"/>
        <v>16.117647058823529</v>
      </c>
      <c r="AE301" s="172"/>
      <c r="AF301" s="172"/>
      <c r="AG301" s="172"/>
      <c r="AH301" s="90"/>
    </row>
    <row r="302" spans="1:34" x14ac:dyDescent="0.2">
      <c r="A302" s="172" t="s">
        <v>89</v>
      </c>
      <c r="B302" s="494" t="s">
        <v>3822</v>
      </c>
      <c r="C302" s="172" t="s">
        <v>3818</v>
      </c>
      <c r="D302" s="172">
        <v>7</v>
      </c>
      <c r="E302" s="172">
        <v>10</v>
      </c>
      <c r="F302" s="172"/>
      <c r="G302" s="325">
        <v>107</v>
      </c>
      <c r="H302" s="325"/>
      <c r="I302" s="172">
        <v>2</v>
      </c>
      <c r="J302" s="172"/>
      <c r="K302" s="172"/>
      <c r="L302" s="90"/>
      <c r="N302" s="494" t="s">
        <v>146</v>
      </c>
      <c r="O302" s="494" t="s">
        <v>3044</v>
      </c>
      <c r="P302" s="497" t="s">
        <v>3956</v>
      </c>
      <c r="Q302" s="497">
        <v>70</v>
      </c>
      <c r="R302" s="494"/>
      <c r="S302" s="494"/>
      <c r="T302" s="494"/>
      <c r="U302" s="494"/>
      <c r="V302" s="90"/>
      <c r="W302" s="325" t="s">
        <v>3956</v>
      </c>
      <c r="X302" s="494" t="s">
        <v>3885</v>
      </c>
      <c r="Y302" s="172" t="s">
        <v>3452</v>
      </c>
      <c r="Z302" s="172">
        <v>91.5</v>
      </c>
      <c r="AA302" s="172">
        <v>16</v>
      </c>
      <c r="AB302" s="172">
        <v>17</v>
      </c>
      <c r="AC302" s="172">
        <v>271</v>
      </c>
      <c r="AD302" s="322">
        <f t="shared" si="23"/>
        <v>15.941176470588236</v>
      </c>
      <c r="AE302" s="172"/>
      <c r="AF302" s="172"/>
      <c r="AG302" s="172"/>
      <c r="AH302" s="90"/>
    </row>
    <row r="303" spans="1:34" x14ac:dyDescent="0.2">
      <c r="A303" s="172" t="s">
        <v>89</v>
      </c>
      <c r="B303" s="494" t="s">
        <v>3861</v>
      </c>
      <c r="C303" s="172" t="s">
        <v>3818</v>
      </c>
      <c r="D303" s="172">
        <v>9</v>
      </c>
      <c r="E303" s="172">
        <v>7</v>
      </c>
      <c r="F303" s="172">
        <v>4</v>
      </c>
      <c r="G303" s="325">
        <v>20</v>
      </c>
      <c r="H303" s="325"/>
      <c r="I303" s="172">
        <v>4</v>
      </c>
      <c r="J303" s="172"/>
      <c r="K303" s="172"/>
      <c r="L303" s="90"/>
      <c r="N303" s="494" t="s">
        <v>146</v>
      </c>
      <c r="O303" s="494" t="s">
        <v>3044</v>
      </c>
      <c r="P303" s="497" t="s">
        <v>3956</v>
      </c>
      <c r="Q303" s="497">
        <v>52</v>
      </c>
      <c r="R303" s="494"/>
      <c r="S303" s="494"/>
      <c r="T303" s="494"/>
      <c r="U303" s="494"/>
      <c r="V303" s="90"/>
      <c r="W303" s="325" t="s">
        <v>3956</v>
      </c>
      <c r="X303" s="494" t="s">
        <v>3881</v>
      </c>
      <c r="Y303" s="172" t="s">
        <v>3452</v>
      </c>
      <c r="Z303" s="172">
        <v>4</v>
      </c>
      <c r="AA303" s="172"/>
      <c r="AB303" s="172"/>
      <c r="AC303" s="172">
        <v>16</v>
      </c>
      <c r="AD303" s="322"/>
      <c r="AE303" s="172"/>
      <c r="AF303" s="172"/>
      <c r="AG303" s="172"/>
      <c r="AH303" s="90"/>
    </row>
    <row r="304" spans="1:34" x14ac:dyDescent="0.2">
      <c r="A304" s="172" t="s">
        <v>89</v>
      </c>
      <c r="B304" s="494" t="s">
        <v>3999</v>
      </c>
      <c r="C304" s="172" t="s">
        <v>3818</v>
      </c>
      <c r="D304" s="172">
        <v>4</v>
      </c>
      <c r="E304" s="172">
        <v>5</v>
      </c>
      <c r="F304" s="172"/>
      <c r="G304" s="325">
        <v>31</v>
      </c>
      <c r="H304" s="325"/>
      <c r="I304" s="172"/>
      <c r="J304" s="172"/>
      <c r="K304" s="172"/>
      <c r="L304" s="90"/>
      <c r="N304" s="494" t="s">
        <v>146</v>
      </c>
      <c r="O304" s="494" t="s">
        <v>3050</v>
      </c>
      <c r="P304" s="497" t="s">
        <v>3956</v>
      </c>
      <c r="Q304" s="497">
        <v>70</v>
      </c>
      <c r="R304" s="494"/>
      <c r="S304" s="494"/>
      <c r="T304" s="494"/>
      <c r="U304" s="494"/>
      <c r="V304" s="90"/>
      <c r="W304" s="325" t="s">
        <v>3956</v>
      </c>
      <c r="X304" s="494" t="s">
        <v>3905</v>
      </c>
      <c r="Y304" s="172" t="s">
        <v>2706</v>
      </c>
      <c r="Z304" s="172">
        <v>52</v>
      </c>
      <c r="AA304" s="172">
        <v>4</v>
      </c>
      <c r="AB304" s="172">
        <v>13</v>
      </c>
      <c r="AC304" s="172">
        <v>189</v>
      </c>
      <c r="AD304" s="322">
        <f>AC304/AB304</f>
        <v>14.538461538461538</v>
      </c>
      <c r="AE304" s="172"/>
      <c r="AF304" s="172"/>
      <c r="AG304" s="172"/>
      <c r="AH304" s="90"/>
    </row>
    <row r="305" spans="1:34" x14ac:dyDescent="0.2">
      <c r="A305" s="172" t="s">
        <v>89</v>
      </c>
      <c r="B305" s="494" t="s">
        <v>3874</v>
      </c>
      <c r="C305" s="172" t="s">
        <v>3818</v>
      </c>
      <c r="D305" s="172">
        <v>3</v>
      </c>
      <c r="E305" s="172">
        <v>4</v>
      </c>
      <c r="F305" s="172">
        <v>1</v>
      </c>
      <c r="G305" s="325">
        <v>18</v>
      </c>
      <c r="H305" s="325"/>
      <c r="I305" s="172"/>
      <c r="J305" s="172"/>
      <c r="K305" s="172"/>
      <c r="L305" s="90"/>
      <c r="N305" s="494" t="s">
        <v>146</v>
      </c>
      <c r="O305" s="494" t="s">
        <v>3050</v>
      </c>
      <c r="P305" s="497" t="s">
        <v>3956</v>
      </c>
      <c r="Q305" s="497">
        <v>50</v>
      </c>
      <c r="R305" s="494"/>
      <c r="S305" s="494"/>
      <c r="T305" s="494"/>
      <c r="U305" s="494"/>
      <c r="V305" s="90"/>
      <c r="W305" s="325" t="s">
        <v>3956</v>
      </c>
      <c r="X305" s="494" t="s">
        <v>3906</v>
      </c>
      <c r="Y305" s="172" t="s">
        <v>2706</v>
      </c>
      <c r="Z305" s="172">
        <v>1</v>
      </c>
      <c r="AA305" s="172">
        <v>1</v>
      </c>
      <c r="AB305" s="172"/>
      <c r="AC305" s="172">
        <v>0</v>
      </c>
      <c r="AD305" s="322"/>
      <c r="AE305" s="172"/>
      <c r="AF305" s="172"/>
      <c r="AG305" s="172"/>
      <c r="AH305" s="90"/>
    </row>
    <row r="306" spans="1:34" x14ac:dyDescent="0.2">
      <c r="A306" s="172" t="s">
        <v>89</v>
      </c>
      <c r="B306" s="494" t="s">
        <v>3816</v>
      </c>
      <c r="C306" s="172" t="s">
        <v>3818</v>
      </c>
      <c r="D306" s="172">
        <v>3</v>
      </c>
      <c r="E306" s="172">
        <v>4</v>
      </c>
      <c r="F306" s="172"/>
      <c r="G306" s="325">
        <v>22</v>
      </c>
      <c r="H306" s="325"/>
      <c r="I306" s="172">
        <v>2</v>
      </c>
      <c r="J306" s="172"/>
      <c r="K306" s="172"/>
      <c r="L306" s="90"/>
      <c r="N306" s="494" t="s">
        <v>146</v>
      </c>
      <c r="O306" s="494" t="s">
        <v>3050</v>
      </c>
      <c r="P306" s="497" t="s">
        <v>3956</v>
      </c>
      <c r="Q306" s="497">
        <v>62</v>
      </c>
      <c r="R306" s="494"/>
      <c r="S306" s="494"/>
      <c r="T306" s="494"/>
      <c r="U306" s="494"/>
      <c r="V306" s="90"/>
      <c r="W306" s="325" t="s">
        <v>3956</v>
      </c>
      <c r="X306" s="494" t="s">
        <v>3908</v>
      </c>
      <c r="Y306" s="172" t="s">
        <v>2706</v>
      </c>
      <c r="Z306" s="172">
        <v>9</v>
      </c>
      <c r="AA306" s="172">
        <v>1</v>
      </c>
      <c r="AB306" s="172"/>
      <c r="AC306" s="172">
        <v>49</v>
      </c>
      <c r="AD306" s="322"/>
      <c r="AE306" s="172"/>
      <c r="AF306" s="172"/>
      <c r="AG306" s="172"/>
      <c r="AH306" s="90"/>
    </row>
    <row r="307" spans="1:34" x14ac:dyDescent="0.2">
      <c r="A307" s="172" t="s">
        <v>89</v>
      </c>
      <c r="B307" s="494" t="s">
        <v>3876</v>
      </c>
      <c r="C307" s="172" t="s">
        <v>3818</v>
      </c>
      <c r="D307" s="172">
        <v>2</v>
      </c>
      <c r="E307" s="172">
        <v>2</v>
      </c>
      <c r="F307" s="172"/>
      <c r="G307" s="325">
        <v>8</v>
      </c>
      <c r="H307" s="325"/>
      <c r="I307" s="172">
        <v>1</v>
      </c>
      <c r="J307" s="172"/>
      <c r="K307" s="172"/>
      <c r="L307" s="90"/>
      <c r="N307" s="494" t="s">
        <v>146</v>
      </c>
      <c r="O307" s="494" t="s">
        <v>3905</v>
      </c>
      <c r="P307" s="497" t="s">
        <v>3956</v>
      </c>
      <c r="Q307" s="497" t="s">
        <v>3547</v>
      </c>
      <c r="R307" s="494"/>
      <c r="S307" s="494"/>
      <c r="T307" s="494"/>
      <c r="U307" s="494"/>
      <c r="V307" s="90"/>
      <c r="W307" s="325" t="s">
        <v>3956</v>
      </c>
      <c r="X307" s="494" t="s">
        <v>3907</v>
      </c>
      <c r="Y307" s="172" t="s">
        <v>2706</v>
      </c>
      <c r="Z307" s="172">
        <v>162</v>
      </c>
      <c r="AA307" s="172">
        <v>48</v>
      </c>
      <c r="AB307" s="172">
        <v>9</v>
      </c>
      <c r="AC307" s="172">
        <v>356</v>
      </c>
      <c r="AD307" s="322">
        <f t="shared" ref="AD307:AD314" si="24">AC307/AB307</f>
        <v>39.555555555555557</v>
      </c>
      <c r="AE307" s="172"/>
      <c r="AF307" s="172"/>
      <c r="AG307" s="172"/>
      <c r="AH307" s="90"/>
    </row>
    <row r="308" spans="1:34" x14ac:dyDescent="0.2">
      <c r="A308" s="172" t="s">
        <v>89</v>
      </c>
      <c r="B308" s="494" t="s">
        <v>1832</v>
      </c>
      <c r="C308" s="172" t="s">
        <v>3818</v>
      </c>
      <c r="D308" s="172">
        <v>1</v>
      </c>
      <c r="E308" s="172">
        <v>2</v>
      </c>
      <c r="F308" s="172"/>
      <c r="G308" s="325">
        <v>8</v>
      </c>
      <c r="H308" s="325"/>
      <c r="I308" s="172">
        <v>1</v>
      </c>
      <c r="J308" s="172"/>
      <c r="K308" s="172"/>
      <c r="L308" s="90"/>
      <c r="N308" s="494" t="s">
        <v>208</v>
      </c>
      <c r="O308" s="494" t="s">
        <v>3050</v>
      </c>
      <c r="P308" s="497" t="s">
        <v>3956</v>
      </c>
      <c r="Q308" s="494">
        <v>54</v>
      </c>
      <c r="R308" s="494"/>
      <c r="S308" s="494"/>
      <c r="T308" s="494"/>
      <c r="U308" s="494"/>
      <c r="V308" s="90"/>
      <c r="W308" s="325" t="s">
        <v>3956</v>
      </c>
      <c r="X308" s="494" t="s">
        <v>3885</v>
      </c>
      <c r="Y308" s="172" t="s">
        <v>2706</v>
      </c>
      <c r="Z308" s="172">
        <v>186.4</v>
      </c>
      <c r="AA308" s="172">
        <v>40</v>
      </c>
      <c r="AB308" s="172">
        <v>29</v>
      </c>
      <c r="AC308" s="172">
        <v>520</v>
      </c>
      <c r="AD308" s="322">
        <f t="shared" si="24"/>
        <v>17.931034482758619</v>
      </c>
      <c r="AE308" s="172"/>
      <c r="AF308" s="172"/>
      <c r="AG308" s="172"/>
      <c r="AH308" s="90"/>
    </row>
    <row r="309" spans="1:34" x14ac:dyDescent="0.2">
      <c r="A309" s="172" t="s">
        <v>89</v>
      </c>
      <c r="B309" s="494" t="s">
        <v>3866</v>
      </c>
      <c r="C309" s="172" t="s">
        <v>3818</v>
      </c>
      <c r="D309" s="172">
        <v>1</v>
      </c>
      <c r="E309" s="172">
        <v>1</v>
      </c>
      <c r="F309" s="172"/>
      <c r="G309" s="325">
        <v>0</v>
      </c>
      <c r="H309" s="325"/>
      <c r="I309" s="172"/>
      <c r="J309" s="172"/>
      <c r="K309" s="172"/>
      <c r="L309" s="123"/>
      <c r="N309" s="494" t="s">
        <v>208</v>
      </c>
      <c r="O309" s="494" t="s">
        <v>3050</v>
      </c>
      <c r="P309" s="497" t="s">
        <v>3956</v>
      </c>
      <c r="Q309" s="494">
        <v>74</v>
      </c>
      <c r="R309" s="494"/>
      <c r="S309" s="494"/>
      <c r="T309" s="494"/>
      <c r="U309" s="494"/>
      <c r="V309" s="90"/>
      <c r="W309" s="325" t="s">
        <v>3956</v>
      </c>
      <c r="X309" s="494" t="s">
        <v>3060</v>
      </c>
      <c r="Y309" s="172" t="s">
        <v>2706</v>
      </c>
      <c r="Z309" s="172">
        <v>209</v>
      </c>
      <c r="AA309" s="172">
        <v>63</v>
      </c>
      <c r="AB309" s="172">
        <v>25</v>
      </c>
      <c r="AC309" s="172">
        <v>564</v>
      </c>
      <c r="AD309" s="322">
        <f t="shared" si="24"/>
        <v>22.56</v>
      </c>
      <c r="AE309" s="172"/>
      <c r="AF309" s="172"/>
      <c r="AG309" s="172"/>
      <c r="AH309" s="90"/>
    </row>
    <row r="310" spans="1:34" x14ac:dyDescent="0.2">
      <c r="A310" s="172" t="s">
        <v>89</v>
      </c>
      <c r="B310" s="494" t="s">
        <v>3868</v>
      </c>
      <c r="C310" s="172" t="s">
        <v>3818</v>
      </c>
      <c r="D310" s="172">
        <v>1</v>
      </c>
      <c r="E310" s="172">
        <v>1</v>
      </c>
      <c r="F310" s="172"/>
      <c r="G310" s="325">
        <v>0</v>
      </c>
      <c r="H310" s="325"/>
      <c r="I310" s="172"/>
      <c r="J310" s="172"/>
      <c r="K310" s="172"/>
      <c r="L310" s="90"/>
      <c r="N310" s="494" t="s">
        <v>208</v>
      </c>
      <c r="O310" s="494" t="s">
        <v>3050</v>
      </c>
      <c r="P310" s="497" t="s">
        <v>3956</v>
      </c>
      <c r="Q310" s="494">
        <v>67</v>
      </c>
      <c r="R310" s="494"/>
      <c r="S310" s="494"/>
      <c r="T310" s="494"/>
      <c r="U310" s="494"/>
      <c r="V310" s="90"/>
      <c r="W310" s="325" t="s">
        <v>3956</v>
      </c>
      <c r="X310" s="494" t="s">
        <v>3898</v>
      </c>
      <c r="Y310" s="172" t="s">
        <v>2706</v>
      </c>
      <c r="Z310" s="172">
        <v>69</v>
      </c>
      <c r="AA310" s="172">
        <v>23</v>
      </c>
      <c r="AB310" s="172">
        <v>10</v>
      </c>
      <c r="AC310" s="172">
        <v>173</v>
      </c>
      <c r="AD310" s="322">
        <f t="shared" si="24"/>
        <v>17.3</v>
      </c>
      <c r="AE310" s="172"/>
      <c r="AF310" s="172"/>
      <c r="AG310" s="172"/>
      <c r="AH310" s="90"/>
    </row>
    <row r="311" spans="1:34" x14ac:dyDescent="0.2">
      <c r="A311" s="172" t="s">
        <v>93</v>
      </c>
      <c r="B311" s="494" t="s">
        <v>3855</v>
      </c>
      <c r="C311" s="172" t="s">
        <v>3818</v>
      </c>
      <c r="D311" s="172">
        <v>9</v>
      </c>
      <c r="E311" s="172">
        <v>10</v>
      </c>
      <c r="F311" s="172">
        <v>4</v>
      </c>
      <c r="G311" s="325">
        <v>233</v>
      </c>
      <c r="H311" s="619">
        <f t="shared" ref="H311:H329" si="25">G311/(E311-F311)</f>
        <v>38.833333333333336</v>
      </c>
      <c r="I311" s="172">
        <v>17</v>
      </c>
      <c r="J311" s="172">
        <v>7</v>
      </c>
      <c r="K311" s="172"/>
      <c r="L311" s="90"/>
      <c r="N311" s="494" t="s">
        <v>208</v>
      </c>
      <c r="O311" s="494" t="s">
        <v>3050</v>
      </c>
      <c r="P311" s="497" t="s">
        <v>3956</v>
      </c>
      <c r="Q311" s="494">
        <v>53</v>
      </c>
      <c r="R311" s="494"/>
      <c r="S311" s="494"/>
      <c r="T311" s="494"/>
      <c r="U311" s="494"/>
      <c r="V311" s="90"/>
      <c r="W311" s="325" t="s">
        <v>3956</v>
      </c>
      <c r="X311" s="494" t="s">
        <v>3911</v>
      </c>
      <c r="Y311" s="172" t="s">
        <v>2706</v>
      </c>
      <c r="Z311" s="172">
        <v>12.5</v>
      </c>
      <c r="AA311" s="172">
        <v>3</v>
      </c>
      <c r="AB311" s="172">
        <v>3</v>
      </c>
      <c r="AC311" s="172">
        <v>60</v>
      </c>
      <c r="AD311" s="322">
        <f t="shared" si="24"/>
        <v>20</v>
      </c>
      <c r="AE311" s="172"/>
      <c r="AF311" s="172"/>
      <c r="AG311" s="172"/>
      <c r="AH311" s="90"/>
    </row>
    <row r="312" spans="1:34" x14ac:dyDescent="0.2">
      <c r="A312" s="172" t="s">
        <v>93</v>
      </c>
      <c r="B312" s="494" t="s">
        <v>3816</v>
      </c>
      <c r="C312" s="172" t="s">
        <v>3818</v>
      </c>
      <c r="D312" s="172">
        <v>6</v>
      </c>
      <c r="E312" s="172">
        <v>8</v>
      </c>
      <c r="F312" s="172">
        <v>1</v>
      </c>
      <c r="G312" s="325">
        <v>203</v>
      </c>
      <c r="H312" s="619">
        <f t="shared" si="25"/>
        <v>29</v>
      </c>
      <c r="I312" s="172"/>
      <c r="J312" s="172"/>
      <c r="K312" s="172"/>
      <c r="L312" s="90"/>
      <c r="N312" s="494" t="s">
        <v>208</v>
      </c>
      <c r="O312" s="494" t="s">
        <v>3055</v>
      </c>
      <c r="P312" s="497" t="s">
        <v>3956</v>
      </c>
      <c r="Q312" s="497" t="s">
        <v>3844</v>
      </c>
      <c r="R312" s="494"/>
      <c r="S312" s="494"/>
      <c r="T312" s="494"/>
      <c r="U312" s="494"/>
      <c r="V312" s="90"/>
      <c r="W312" s="325" t="s">
        <v>3956</v>
      </c>
      <c r="X312" s="494" t="s">
        <v>3881</v>
      </c>
      <c r="Y312" s="172" t="s">
        <v>2706</v>
      </c>
      <c r="Z312" s="172">
        <v>88.5</v>
      </c>
      <c r="AA312" s="172">
        <v>27</v>
      </c>
      <c r="AB312" s="172">
        <v>18</v>
      </c>
      <c r="AC312" s="172">
        <v>237</v>
      </c>
      <c r="AD312" s="322">
        <f t="shared" si="24"/>
        <v>13.166666666666666</v>
      </c>
      <c r="AE312" s="172"/>
      <c r="AF312" s="172"/>
      <c r="AG312" s="172"/>
      <c r="AH312" s="90"/>
    </row>
    <row r="313" spans="1:34" x14ac:dyDescent="0.2">
      <c r="A313" s="172" t="s">
        <v>93</v>
      </c>
      <c r="B313" s="494" t="s">
        <v>3822</v>
      </c>
      <c r="C313" s="172" t="s">
        <v>3818</v>
      </c>
      <c r="D313" s="172">
        <v>4</v>
      </c>
      <c r="E313" s="172">
        <v>5</v>
      </c>
      <c r="F313" s="172">
        <v>1</v>
      </c>
      <c r="G313" s="325">
        <v>105</v>
      </c>
      <c r="H313" s="619">
        <f t="shared" si="25"/>
        <v>26.25</v>
      </c>
      <c r="I313" s="172">
        <v>2</v>
      </c>
      <c r="J313" s="172"/>
      <c r="K313" s="172"/>
      <c r="L313" s="90"/>
      <c r="N313" s="494" t="s">
        <v>208</v>
      </c>
      <c r="O313" s="494" t="s">
        <v>3055</v>
      </c>
      <c r="P313" s="497" t="s">
        <v>3956</v>
      </c>
      <c r="Q313" s="494">
        <v>55</v>
      </c>
      <c r="R313" s="494"/>
      <c r="S313" s="494"/>
      <c r="T313" s="494"/>
      <c r="U313" s="494"/>
      <c r="V313" s="90"/>
      <c r="W313" s="325" t="s">
        <v>3956</v>
      </c>
      <c r="X313" s="494" t="s">
        <v>3902</v>
      </c>
      <c r="Y313" s="172" t="s">
        <v>2706</v>
      </c>
      <c r="Z313" s="172">
        <v>10</v>
      </c>
      <c r="AA313" s="172">
        <v>4</v>
      </c>
      <c r="AB313" s="172">
        <v>3</v>
      </c>
      <c r="AC313" s="172">
        <v>41</v>
      </c>
      <c r="AD313" s="322">
        <f t="shared" si="24"/>
        <v>13.666666666666666</v>
      </c>
      <c r="AE313" s="172"/>
      <c r="AF313" s="172"/>
      <c r="AG313" s="172"/>
      <c r="AH313" s="90"/>
    </row>
    <row r="314" spans="1:34" x14ac:dyDescent="0.2">
      <c r="A314" s="172" t="s">
        <v>93</v>
      </c>
      <c r="B314" s="494" t="s">
        <v>1829</v>
      </c>
      <c r="C314" s="172" t="s">
        <v>3818</v>
      </c>
      <c r="D314" s="172">
        <v>3</v>
      </c>
      <c r="E314" s="172">
        <v>3</v>
      </c>
      <c r="F314" s="172"/>
      <c r="G314" s="325">
        <v>78</v>
      </c>
      <c r="H314" s="619">
        <f t="shared" si="25"/>
        <v>26</v>
      </c>
      <c r="I314" s="172">
        <v>3</v>
      </c>
      <c r="J314" s="172"/>
      <c r="K314" s="172"/>
      <c r="L314" s="90"/>
      <c r="N314" s="494" t="s">
        <v>208</v>
      </c>
      <c r="O314" s="494" t="s">
        <v>3054</v>
      </c>
      <c r="P314" s="497" t="s">
        <v>3956</v>
      </c>
      <c r="Q314" s="494">
        <v>54</v>
      </c>
      <c r="R314" s="494"/>
      <c r="S314" s="494"/>
      <c r="T314" s="494"/>
      <c r="U314" s="494"/>
      <c r="W314" s="325" t="s">
        <v>3956</v>
      </c>
      <c r="X314" s="494" t="s">
        <v>3905</v>
      </c>
      <c r="Y314" s="172" t="s">
        <v>91</v>
      </c>
      <c r="Z314" s="172">
        <v>98.5</v>
      </c>
      <c r="AA314" s="172">
        <v>8</v>
      </c>
      <c r="AB314" s="172">
        <v>19</v>
      </c>
      <c r="AC314" s="172">
        <v>305</v>
      </c>
      <c r="AD314" s="322">
        <f t="shared" si="24"/>
        <v>16.05263157894737</v>
      </c>
      <c r="AE314" s="172"/>
      <c r="AF314" s="172"/>
      <c r="AG314" s="172"/>
      <c r="AH314" s="90"/>
    </row>
    <row r="315" spans="1:34" x14ac:dyDescent="0.2">
      <c r="A315" s="172" t="s">
        <v>93</v>
      </c>
      <c r="B315" s="494" t="s">
        <v>3873</v>
      </c>
      <c r="C315" s="172" t="s">
        <v>3818</v>
      </c>
      <c r="D315" s="172">
        <v>4</v>
      </c>
      <c r="E315" s="172">
        <v>4</v>
      </c>
      <c r="F315" s="172">
        <v>1</v>
      </c>
      <c r="G315" s="325">
        <v>63</v>
      </c>
      <c r="H315" s="619">
        <f t="shared" si="25"/>
        <v>21</v>
      </c>
      <c r="I315" s="172">
        <v>1</v>
      </c>
      <c r="J315" s="172"/>
      <c r="K315" s="172"/>
      <c r="L315" s="90"/>
      <c r="N315" s="494" t="s">
        <v>208</v>
      </c>
      <c r="O315" s="494" t="s">
        <v>3054</v>
      </c>
      <c r="P315" s="497" t="s">
        <v>3956</v>
      </c>
      <c r="Q315" s="494">
        <v>59</v>
      </c>
      <c r="R315" s="494"/>
      <c r="S315" s="494"/>
      <c r="T315" s="494"/>
      <c r="U315" s="494"/>
      <c r="W315" s="325" t="s">
        <v>3956</v>
      </c>
      <c r="X315" s="494" t="s">
        <v>3050</v>
      </c>
      <c r="Y315" s="172" t="s">
        <v>91</v>
      </c>
      <c r="Z315" s="172">
        <v>11</v>
      </c>
      <c r="AA315" s="172">
        <v>6</v>
      </c>
      <c r="AB315" s="172"/>
      <c r="AC315" s="172">
        <v>14</v>
      </c>
      <c r="AD315" s="322"/>
      <c r="AE315" s="172"/>
      <c r="AF315" s="172"/>
      <c r="AG315" s="172"/>
      <c r="AH315" s="90"/>
    </row>
    <row r="316" spans="1:34" x14ac:dyDescent="0.2">
      <c r="A316" s="172" t="s">
        <v>93</v>
      </c>
      <c r="B316" s="494" t="s">
        <v>3080</v>
      </c>
      <c r="C316" s="172" t="s">
        <v>3818</v>
      </c>
      <c r="D316" s="172">
        <v>9</v>
      </c>
      <c r="E316" s="172">
        <v>11</v>
      </c>
      <c r="F316" s="172"/>
      <c r="G316" s="325">
        <v>224</v>
      </c>
      <c r="H316" s="619">
        <f t="shared" si="25"/>
        <v>20.363636363636363</v>
      </c>
      <c r="I316" s="172">
        <v>3</v>
      </c>
      <c r="J316" s="172"/>
      <c r="K316" s="172"/>
      <c r="L316" s="90"/>
      <c r="N316" s="494" t="s">
        <v>208</v>
      </c>
      <c r="O316" s="494" t="s">
        <v>3044</v>
      </c>
      <c r="P316" s="497" t="s">
        <v>3956</v>
      </c>
      <c r="Q316" s="494">
        <v>67</v>
      </c>
      <c r="R316" s="494"/>
      <c r="S316" s="494"/>
      <c r="T316" s="494"/>
      <c r="U316" s="494"/>
      <c r="W316" s="325" t="s">
        <v>3956</v>
      </c>
      <c r="X316" s="494" t="s">
        <v>3885</v>
      </c>
      <c r="Y316" s="172" t="s">
        <v>91</v>
      </c>
      <c r="Z316" s="172">
        <v>39</v>
      </c>
      <c r="AA316" s="172">
        <v>7</v>
      </c>
      <c r="AB316" s="172">
        <v>5</v>
      </c>
      <c r="AC316" s="172">
        <v>131</v>
      </c>
      <c r="AD316" s="322">
        <f>AC316/AB316</f>
        <v>26.2</v>
      </c>
      <c r="AE316" s="172"/>
      <c r="AF316" s="172"/>
      <c r="AG316" s="172"/>
      <c r="AH316" s="90"/>
    </row>
    <row r="317" spans="1:34" x14ac:dyDescent="0.2">
      <c r="A317" s="172" t="s">
        <v>93</v>
      </c>
      <c r="B317" s="494" t="s">
        <v>3862</v>
      </c>
      <c r="C317" s="172" t="s">
        <v>3818</v>
      </c>
      <c r="D317" s="172">
        <v>7</v>
      </c>
      <c r="E317" s="172">
        <v>6</v>
      </c>
      <c r="F317" s="172"/>
      <c r="G317" s="325">
        <v>77</v>
      </c>
      <c r="H317" s="619">
        <f t="shared" si="25"/>
        <v>12.833333333333334</v>
      </c>
      <c r="I317" s="172">
        <v>1</v>
      </c>
      <c r="J317" s="172"/>
      <c r="K317" s="172"/>
      <c r="L317" s="90"/>
      <c r="N317" s="494" t="s">
        <v>208</v>
      </c>
      <c r="O317" s="494" t="s">
        <v>3044</v>
      </c>
      <c r="P317" s="497" t="s">
        <v>3956</v>
      </c>
      <c r="Q317" s="494">
        <v>74</v>
      </c>
      <c r="R317" s="494"/>
      <c r="S317" s="494"/>
      <c r="T317" s="494"/>
      <c r="U317" s="494"/>
      <c r="W317" s="325" t="s">
        <v>3956</v>
      </c>
      <c r="X317" s="494" t="s">
        <v>3060</v>
      </c>
      <c r="Y317" s="172" t="s">
        <v>91</v>
      </c>
      <c r="Z317" s="172">
        <v>137.19999999999999</v>
      </c>
      <c r="AA317" s="172">
        <v>26</v>
      </c>
      <c r="AB317" s="172">
        <v>12</v>
      </c>
      <c r="AC317" s="172">
        <v>424</v>
      </c>
      <c r="AD317" s="322">
        <f>AC317/AB317</f>
        <v>35.333333333333336</v>
      </c>
      <c r="AE317" s="172"/>
      <c r="AF317" s="172"/>
      <c r="AG317" s="172"/>
      <c r="AH317" s="90"/>
    </row>
    <row r="318" spans="1:34" x14ac:dyDescent="0.2">
      <c r="A318" s="172" t="s">
        <v>93</v>
      </c>
      <c r="B318" s="494" t="s">
        <v>3857</v>
      </c>
      <c r="C318" s="172" t="s">
        <v>3818</v>
      </c>
      <c r="D318" s="172">
        <v>4</v>
      </c>
      <c r="E318" s="172">
        <v>5</v>
      </c>
      <c r="F318" s="172">
        <v>1</v>
      </c>
      <c r="G318" s="325">
        <v>53</v>
      </c>
      <c r="H318" s="619">
        <f t="shared" si="25"/>
        <v>13.25</v>
      </c>
      <c r="I318" s="172">
        <v>4</v>
      </c>
      <c r="J318" s="172">
        <v>1</v>
      </c>
      <c r="K318" s="172"/>
      <c r="L318" s="90"/>
      <c r="N318" s="494" t="s">
        <v>208</v>
      </c>
      <c r="O318" s="494" t="s">
        <v>3044</v>
      </c>
      <c r="P318" s="497" t="s">
        <v>3956</v>
      </c>
      <c r="Q318" s="494">
        <v>62</v>
      </c>
      <c r="R318" s="494"/>
      <c r="S318" s="494"/>
      <c r="T318" s="494"/>
      <c r="U318" s="494"/>
      <c r="W318" s="325" t="s">
        <v>3956</v>
      </c>
      <c r="X318" s="494" t="s">
        <v>3080</v>
      </c>
      <c r="Y318" s="172" t="s">
        <v>91</v>
      </c>
      <c r="Z318" s="172">
        <v>2</v>
      </c>
      <c r="AA318" s="172">
        <v>1</v>
      </c>
      <c r="AB318" s="172"/>
      <c r="AC318" s="172">
        <v>11</v>
      </c>
      <c r="AD318" s="322"/>
      <c r="AE318" s="172"/>
      <c r="AF318" s="172"/>
      <c r="AG318" s="172"/>
      <c r="AH318" s="90"/>
    </row>
    <row r="319" spans="1:34" x14ac:dyDescent="0.2">
      <c r="A319" s="172" t="s">
        <v>93</v>
      </c>
      <c r="B319" s="494" t="s">
        <v>1826</v>
      </c>
      <c r="C319" s="172" t="s">
        <v>3818</v>
      </c>
      <c r="D319" s="172">
        <v>9</v>
      </c>
      <c r="E319" s="172">
        <v>11</v>
      </c>
      <c r="F319" s="172">
        <v>1</v>
      </c>
      <c r="G319" s="325">
        <v>126</v>
      </c>
      <c r="H319" s="619">
        <f t="shared" si="25"/>
        <v>12.6</v>
      </c>
      <c r="I319" s="172">
        <v>2</v>
      </c>
      <c r="J319" s="172"/>
      <c r="K319" s="172"/>
      <c r="L319" s="90"/>
      <c r="N319" s="494" t="s">
        <v>208</v>
      </c>
      <c r="O319" s="494" t="s">
        <v>3058</v>
      </c>
      <c r="P319" s="497" t="s">
        <v>3956</v>
      </c>
      <c r="Q319" s="494">
        <v>62</v>
      </c>
      <c r="R319" s="494"/>
      <c r="S319" s="494"/>
      <c r="T319" s="494"/>
      <c r="U319" s="494"/>
      <c r="W319" s="325" t="s">
        <v>3956</v>
      </c>
      <c r="X319" s="494" t="s">
        <v>3881</v>
      </c>
      <c r="Y319" s="172" t="s">
        <v>91</v>
      </c>
      <c r="Z319" s="172">
        <v>60.1</v>
      </c>
      <c r="AA319" s="172">
        <v>14</v>
      </c>
      <c r="AB319" s="172">
        <v>9</v>
      </c>
      <c r="AC319" s="172">
        <v>164</v>
      </c>
      <c r="AD319" s="322">
        <f t="shared" ref="AD319:AD324" si="26">AC319/AB319</f>
        <v>18.222222222222221</v>
      </c>
      <c r="AE319" s="172"/>
      <c r="AF319" s="172"/>
      <c r="AG319" s="172"/>
      <c r="AH319" s="90"/>
    </row>
    <row r="320" spans="1:34" x14ac:dyDescent="0.2">
      <c r="A320" s="172" t="s">
        <v>93</v>
      </c>
      <c r="B320" s="494" t="s">
        <v>3099</v>
      </c>
      <c r="C320" s="172" t="s">
        <v>3818</v>
      </c>
      <c r="D320" s="172">
        <v>8</v>
      </c>
      <c r="E320" s="172">
        <v>9</v>
      </c>
      <c r="F320" s="172">
        <v>2</v>
      </c>
      <c r="G320" s="325">
        <v>87</v>
      </c>
      <c r="H320" s="619">
        <f t="shared" si="25"/>
        <v>12.428571428571429</v>
      </c>
      <c r="I320" s="172">
        <v>2</v>
      </c>
      <c r="J320" s="172"/>
      <c r="K320" s="172"/>
      <c r="L320" s="90"/>
      <c r="N320" s="494" t="s">
        <v>208</v>
      </c>
      <c r="O320" s="494" t="s">
        <v>3942</v>
      </c>
      <c r="P320" s="497" t="s">
        <v>3956</v>
      </c>
      <c r="Q320" s="494">
        <v>89</v>
      </c>
      <c r="R320" s="494"/>
      <c r="S320" s="494"/>
      <c r="T320" s="494"/>
      <c r="U320" s="494"/>
      <c r="W320" s="325" t="s">
        <v>3956</v>
      </c>
      <c r="X320" s="494" t="s">
        <v>3898</v>
      </c>
      <c r="Y320" s="172" t="s">
        <v>91</v>
      </c>
      <c r="Z320" s="172">
        <v>3</v>
      </c>
      <c r="AA320" s="172">
        <v>1</v>
      </c>
      <c r="AB320" s="172">
        <v>1</v>
      </c>
      <c r="AC320" s="172">
        <v>12</v>
      </c>
      <c r="AD320" s="322">
        <f t="shared" si="26"/>
        <v>12</v>
      </c>
      <c r="AE320" s="172"/>
      <c r="AF320" s="172"/>
      <c r="AG320" s="172"/>
      <c r="AH320" s="90"/>
    </row>
    <row r="321" spans="1:34" x14ac:dyDescent="0.2">
      <c r="A321" s="172" t="s">
        <v>93</v>
      </c>
      <c r="B321" s="494" t="s">
        <v>3075</v>
      </c>
      <c r="C321" s="172" t="s">
        <v>3818</v>
      </c>
      <c r="D321" s="172">
        <v>1</v>
      </c>
      <c r="E321" s="172">
        <v>1</v>
      </c>
      <c r="F321" s="172"/>
      <c r="G321" s="325">
        <v>12</v>
      </c>
      <c r="H321" s="619">
        <f t="shared" si="25"/>
        <v>12</v>
      </c>
      <c r="I321" s="172"/>
      <c r="J321" s="172"/>
      <c r="K321" s="172"/>
      <c r="L321" s="90"/>
      <c r="N321" s="494" t="s">
        <v>208</v>
      </c>
      <c r="O321" s="494" t="s">
        <v>3053</v>
      </c>
      <c r="P321" s="497" t="s">
        <v>3956</v>
      </c>
      <c r="Q321" s="494">
        <v>70</v>
      </c>
      <c r="R321" s="494"/>
      <c r="S321" s="494"/>
      <c r="T321" s="494"/>
      <c r="U321" s="494"/>
      <c r="W321" s="325" t="s">
        <v>3956</v>
      </c>
      <c r="X321" s="494" t="s">
        <v>3915</v>
      </c>
      <c r="Y321" s="172" t="s">
        <v>91</v>
      </c>
      <c r="Z321" s="172">
        <v>34</v>
      </c>
      <c r="AA321" s="172">
        <v>7</v>
      </c>
      <c r="AB321" s="172">
        <v>5</v>
      </c>
      <c r="AC321" s="172">
        <v>108</v>
      </c>
      <c r="AD321" s="322">
        <f t="shared" si="26"/>
        <v>21.6</v>
      </c>
      <c r="AE321" s="172"/>
      <c r="AF321" s="172"/>
      <c r="AG321" s="172"/>
      <c r="AH321" s="90"/>
    </row>
    <row r="322" spans="1:34" x14ac:dyDescent="0.2">
      <c r="A322" s="172" t="s">
        <v>93</v>
      </c>
      <c r="B322" s="494" t="s">
        <v>3874</v>
      </c>
      <c r="C322" s="172" t="s">
        <v>3818</v>
      </c>
      <c r="D322" s="172">
        <v>5</v>
      </c>
      <c r="E322" s="172">
        <v>6</v>
      </c>
      <c r="F322" s="172">
        <v>3</v>
      </c>
      <c r="G322" s="325">
        <v>32</v>
      </c>
      <c r="H322" s="619">
        <f t="shared" si="25"/>
        <v>10.666666666666666</v>
      </c>
      <c r="I322" s="172">
        <v>3</v>
      </c>
      <c r="J322" s="172"/>
      <c r="K322" s="172"/>
      <c r="L322" s="90"/>
      <c r="N322" s="494" t="s">
        <v>210</v>
      </c>
      <c r="O322" s="494" t="s">
        <v>3050</v>
      </c>
      <c r="P322" s="497" t="s">
        <v>3956</v>
      </c>
      <c r="Q322" s="494">
        <v>216</v>
      </c>
      <c r="R322" s="494"/>
      <c r="S322" s="494"/>
      <c r="T322" s="494"/>
      <c r="U322" s="494"/>
      <c r="W322" s="325" t="s">
        <v>3956</v>
      </c>
      <c r="X322" s="494" t="s">
        <v>1830</v>
      </c>
      <c r="Y322" s="172" t="s">
        <v>91</v>
      </c>
      <c r="Z322" s="172">
        <v>86</v>
      </c>
      <c r="AA322" s="172">
        <v>6</v>
      </c>
      <c r="AB322" s="172">
        <v>16</v>
      </c>
      <c r="AC322" s="172">
        <v>332</v>
      </c>
      <c r="AD322" s="322">
        <f t="shared" si="26"/>
        <v>20.75</v>
      </c>
      <c r="AE322" s="172"/>
      <c r="AF322" s="172"/>
      <c r="AG322" s="172"/>
      <c r="AH322" s="90"/>
    </row>
    <row r="323" spans="1:34" x14ac:dyDescent="0.2">
      <c r="A323" s="172" t="s">
        <v>93</v>
      </c>
      <c r="B323" s="494" t="s">
        <v>3864</v>
      </c>
      <c r="C323" s="172" t="s">
        <v>3818</v>
      </c>
      <c r="D323" s="172">
        <v>9</v>
      </c>
      <c r="E323" s="172">
        <v>10</v>
      </c>
      <c r="F323" s="172">
        <v>1</v>
      </c>
      <c r="G323" s="325">
        <v>92</v>
      </c>
      <c r="H323" s="619">
        <f t="shared" si="25"/>
        <v>10.222222222222221</v>
      </c>
      <c r="I323" s="172">
        <v>3</v>
      </c>
      <c r="J323" s="172"/>
      <c r="K323" s="172"/>
      <c r="L323" s="90"/>
      <c r="N323" s="494" t="s">
        <v>210</v>
      </c>
      <c r="O323" s="494" t="s">
        <v>3050</v>
      </c>
      <c r="P323" s="497" t="s">
        <v>3956</v>
      </c>
      <c r="Q323" s="494">
        <v>99</v>
      </c>
      <c r="R323" s="494"/>
      <c r="S323" s="494"/>
      <c r="T323" s="494"/>
      <c r="U323" s="494"/>
      <c r="W323" s="325" t="s">
        <v>3956</v>
      </c>
      <c r="X323" s="494" t="s">
        <v>3903</v>
      </c>
      <c r="Y323" s="172" t="s">
        <v>91</v>
      </c>
      <c r="Z323" s="172">
        <v>66.400000000000006</v>
      </c>
      <c r="AA323" s="172">
        <v>14</v>
      </c>
      <c r="AB323" s="172">
        <v>7</v>
      </c>
      <c r="AC323" s="172">
        <v>224</v>
      </c>
      <c r="AD323" s="322">
        <f t="shared" si="26"/>
        <v>32</v>
      </c>
      <c r="AE323" s="172"/>
      <c r="AF323" s="172"/>
      <c r="AG323" s="172"/>
      <c r="AH323" s="90"/>
    </row>
    <row r="324" spans="1:34" x14ac:dyDescent="0.2">
      <c r="A324" s="172" t="s">
        <v>93</v>
      </c>
      <c r="B324" s="494" t="s">
        <v>3875</v>
      </c>
      <c r="C324" s="172" t="s">
        <v>3818</v>
      </c>
      <c r="D324" s="172">
        <v>2</v>
      </c>
      <c r="E324" s="172">
        <v>3</v>
      </c>
      <c r="F324" s="172">
        <v>1</v>
      </c>
      <c r="G324" s="325">
        <v>17</v>
      </c>
      <c r="H324" s="619">
        <f t="shared" si="25"/>
        <v>8.5</v>
      </c>
      <c r="I324" s="172">
        <v>2</v>
      </c>
      <c r="J324" s="172"/>
      <c r="K324" s="172"/>
      <c r="L324" s="90"/>
      <c r="N324" s="494" t="s">
        <v>210</v>
      </c>
      <c r="O324" s="494" t="s">
        <v>3050</v>
      </c>
      <c r="P324" s="497" t="s">
        <v>3956</v>
      </c>
      <c r="Q324" s="494">
        <v>97</v>
      </c>
      <c r="R324" s="494"/>
      <c r="S324" s="494"/>
      <c r="T324" s="494"/>
      <c r="U324" s="494"/>
      <c r="W324" s="325" t="s">
        <v>3956</v>
      </c>
      <c r="X324" s="494" t="s">
        <v>3882</v>
      </c>
      <c r="Y324" s="172" t="s">
        <v>91</v>
      </c>
      <c r="Z324" s="172">
        <v>51.4</v>
      </c>
      <c r="AA324" s="172">
        <v>5</v>
      </c>
      <c r="AB324" s="172">
        <v>11</v>
      </c>
      <c r="AC324" s="172">
        <v>199</v>
      </c>
      <c r="AD324" s="322">
        <f t="shared" si="26"/>
        <v>18.09090909090909</v>
      </c>
      <c r="AE324" s="172"/>
      <c r="AF324" s="172"/>
      <c r="AG324" s="172"/>
      <c r="AH324" s="90"/>
    </row>
    <row r="325" spans="1:34" x14ac:dyDescent="0.2">
      <c r="A325" s="172" t="s">
        <v>93</v>
      </c>
      <c r="B325" s="494" t="s">
        <v>3868</v>
      </c>
      <c r="C325" s="172" t="s">
        <v>3818</v>
      </c>
      <c r="D325" s="172">
        <v>7</v>
      </c>
      <c r="E325" s="172">
        <v>7</v>
      </c>
      <c r="F325" s="172">
        <v>2</v>
      </c>
      <c r="G325" s="325">
        <v>17</v>
      </c>
      <c r="H325" s="619">
        <f t="shared" si="25"/>
        <v>3.4</v>
      </c>
      <c r="I325" s="172">
        <v>9</v>
      </c>
      <c r="J325" s="172"/>
      <c r="K325" s="172"/>
      <c r="L325" s="90"/>
      <c r="N325" s="494" t="s">
        <v>210</v>
      </c>
      <c r="O325" s="494" t="s">
        <v>3050</v>
      </c>
      <c r="P325" s="497" t="s">
        <v>3956</v>
      </c>
      <c r="Q325" s="494">
        <v>68</v>
      </c>
      <c r="R325" s="494"/>
      <c r="S325" s="494"/>
      <c r="T325" s="494"/>
      <c r="U325" s="494"/>
      <c r="W325" s="325" t="s">
        <v>3956</v>
      </c>
      <c r="X325" s="494" t="s">
        <v>3886</v>
      </c>
      <c r="Y325" s="172" t="s">
        <v>91</v>
      </c>
      <c r="Z325" s="172">
        <v>7</v>
      </c>
      <c r="AA325" s="172"/>
      <c r="AB325" s="172"/>
      <c r="AC325" s="172">
        <v>16</v>
      </c>
      <c r="AD325" s="322"/>
      <c r="AE325" s="172"/>
      <c r="AF325" s="172"/>
      <c r="AG325" s="172"/>
      <c r="AH325" s="90"/>
    </row>
    <row r="326" spans="1:34" x14ac:dyDescent="0.2">
      <c r="A326" s="172" t="s">
        <v>93</v>
      </c>
      <c r="B326" s="494" t="s">
        <v>3869</v>
      </c>
      <c r="C326" s="172" t="s">
        <v>3818</v>
      </c>
      <c r="D326" s="172">
        <v>2</v>
      </c>
      <c r="E326" s="172">
        <v>3</v>
      </c>
      <c r="F326" s="172"/>
      <c r="G326" s="325">
        <v>8</v>
      </c>
      <c r="H326" s="619">
        <f t="shared" si="25"/>
        <v>2.6666666666666665</v>
      </c>
      <c r="I326" s="172"/>
      <c r="J326" s="172"/>
      <c r="K326" s="172"/>
      <c r="L326" s="90"/>
      <c r="N326" s="494" t="s">
        <v>210</v>
      </c>
      <c r="O326" s="494" t="s">
        <v>3050</v>
      </c>
      <c r="P326" s="497" t="s">
        <v>3956</v>
      </c>
      <c r="Q326" s="494">
        <v>66</v>
      </c>
      <c r="R326" s="494"/>
      <c r="S326" s="494"/>
      <c r="T326" s="494"/>
      <c r="U326" s="494"/>
      <c r="W326" s="325" t="s">
        <v>3956</v>
      </c>
      <c r="X326" s="494" t="s">
        <v>3902</v>
      </c>
      <c r="Y326" s="172" t="s">
        <v>91</v>
      </c>
      <c r="Z326" s="172">
        <v>54</v>
      </c>
      <c r="AA326" s="172">
        <v>14</v>
      </c>
      <c r="AB326" s="172">
        <v>3</v>
      </c>
      <c r="AC326" s="172">
        <v>140</v>
      </c>
      <c r="AD326" s="322">
        <f>AC326/AB326</f>
        <v>46.666666666666664</v>
      </c>
      <c r="AE326" s="172"/>
      <c r="AF326" s="172"/>
      <c r="AG326" s="172"/>
      <c r="AH326" s="90"/>
    </row>
    <row r="327" spans="1:34" x14ac:dyDescent="0.2">
      <c r="A327" s="172" t="s">
        <v>93</v>
      </c>
      <c r="B327" s="494" t="s">
        <v>3861</v>
      </c>
      <c r="C327" s="172" t="s">
        <v>3818</v>
      </c>
      <c r="D327" s="172">
        <v>6</v>
      </c>
      <c r="E327" s="172">
        <v>3</v>
      </c>
      <c r="F327" s="172"/>
      <c r="G327" s="325">
        <v>7</v>
      </c>
      <c r="H327" s="619">
        <f t="shared" si="25"/>
        <v>2.3333333333333335</v>
      </c>
      <c r="I327" s="172"/>
      <c r="J327" s="172"/>
      <c r="K327" s="172"/>
      <c r="L327" s="90"/>
      <c r="N327" s="494" t="s">
        <v>210</v>
      </c>
      <c r="O327" s="494" t="s">
        <v>3051</v>
      </c>
      <c r="P327" s="497" t="s">
        <v>3956</v>
      </c>
      <c r="Q327" s="494">
        <v>119</v>
      </c>
      <c r="R327" s="494"/>
      <c r="S327" s="494"/>
      <c r="T327" s="494"/>
      <c r="U327" s="494"/>
      <c r="W327" s="325" t="s">
        <v>3956</v>
      </c>
      <c r="X327" s="494" t="s">
        <v>3056</v>
      </c>
      <c r="Y327" s="172" t="s">
        <v>91</v>
      </c>
      <c r="Z327" s="172">
        <v>37.299999999999997</v>
      </c>
      <c r="AA327" s="172">
        <v>10</v>
      </c>
      <c r="AB327" s="172">
        <v>8</v>
      </c>
      <c r="AC327" s="172">
        <v>97</v>
      </c>
      <c r="AD327" s="322">
        <f>AC327/AB327</f>
        <v>12.125</v>
      </c>
      <c r="AE327" s="172"/>
      <c r="AF327" s="172"/>
      <c r="AG327" s="172"/>
      <c r="AH327" s="90"/>
    </row>
    <row r="328" spans="1:34" x14ac:dyDescent="0.2">
      <c r="A328" s="172" t="s">
        <v>93</v>
      </c>
      <c r="B328" s="494" t="s">
        <v>3867</v>
      </c>
      <c r="C328" s="172" t="s">
        <v>3818</v>
      </c>
      <c r="D328" s="172">
        <v>2</v>
      </c>
      <c r="E328" s="172">
        <v>2</v>
      </c>
      <c r="F328" s="172"/>
      <c r="G328" s="325">
        <v>4</v>
      </c>
      <c r="H328" s="325">
        <f t="shared" si="25"/>
        <v>2</v>
      </c>
      <c r="I328" s="172">
        <v>1</v>
      </c>
      <c r="J328" s="172"/>
      <c r="K328" s="172"/>
      <c r="L328" s="90"/>
      <c r="N328" s="494" t="s">
        <v>210</v>
      </c>
      <c r="O328" s="494" t="s">
        <v>3051</v>
      </c>
      <c r="P328" s="497" t="s">
        <v>3956</v>
      </c>
      <c r="Q328" s="494">
        <v>54</v>
      </c>
      <c r="R328" s="494"/>
      <c r="S328" s="494"/>
      <c r="T328" s="494"/>
      <c r="U328" s="494"/>
      <c r="W328" s="325" t="s">
        <v>3956</v>
      </c>
      <c r="X328" s="494" t="s">
        <v>3050</v>
      </c>
      <c r="Y328" s="172" t="s">
        <v>3451</v>
      </c>
      <c r="Z328" s="172"/>
      <c r="AA328" s="172"/>
      <c r="AB328" s="172"/>
      <c r="AC328" s="172"/>
      <c r="AD328" s="322"/>
      <c r="AE328" s="172"/>
      <c r="AF328" s="172"/>
      <c r="AG328" s="172"/>
      <c r="AH328" s="90"/>
    </row>
    <row r="329" spans="1:34" x14ac:dyDescent="0.2">
      <c r="A329" s="172" t="s">
        <v>93</v>
      </c>
      <c r="B329" s="494" t="s">
        <v>3876</v>
      </c>
      <c r="C329" s="172" t="s">
        <v>3818</v>
      </c>
      <c r="D329" s="172">
        <v>1</v>
      </c>
      <c r="E329" s="172">
        <v>1</v>
      </c>
      <c r="F329" s="172"/>
      <c r="G329" s="325">
        <v>2</v>
      </c>
      <c r="H329" s="325">
        <f t="shared" si="25"/>
        <v>2</v>
      </c>
      <c r="I329" s="172">
        <v>1</v>
      </c>
      <c r="J329" s="172"/>
      <c r="K329" s="172"/>
      <c r="L329" s="90"/>
      <c r="N329" s="494" t="s">
        <v>210</v>
      </c>
      <c r="O329" s="494" t="s">
        <v>3053</v>
      </c>
      <c r="P329" s="497" t="s">
        <v>3956</v>
      </c>
      <c r="Q329" s="494">
        <v>85</v>
      </c>
      <c r="R329" s="494"/>
      <c r="S329" s="494"/>
      <c r="T329" s="494"/>
      <c r="U329" s="494"/>
      <c r="W329" s="325" t="s">
        <v>3956</v>
      </c>
      <c r="X329" s="494" t="s">
        <v>3044</v>
      </c>
      <c r="Y329" s="172" t="s">
        <v>3451</v>
      </c>
      <c r="Z329" s="172">
        <v>29</v>
      </c>
      <c r="AA329" s="172">
        <v>5</v>
      </c>
      <c r="AB329" s="172">
        <v>6</v>
      </c>
      <c r="AC329" s="172">
        <v>107</v>
      </c>
      <c r="AD329" s="322">
        <f>AC329/AB329</f>
        <v>17.833333333333332</v>
      </c>
      <c r="AE329" s="172"/>
      <c r="AF329" s="172"/>
      <c r="AG329" s="172"/>
      <c r="AH329" s="90"/>
    </row>
    <row r="330" spans="1:34" x14ac:dyDescent="0.2">
      <c r="A330" s="172" t="s">
        <v>93</v>
      </c>
      <c r="B330" s="494" t="s">
        <v>3541</v>
      </c>
      <c r="C330" s="172" t="s">
        <v>3818</v>
      </c>
      <c r="D330" s="172">
        <v>1</v>
      </c>
      <c r="E330" s="172" t="s">
        <v>3838</v>
      </c>
      <c r="F330" s="172"/>
      <c r="G330" s="325">
        <v>0</v>
      </c>
      <c r="H330" s="325"/>
      <c r="I330" s="172"/>
      <c r="J330" s="172"/>
      <c r="K330" s="172"/>
      <c r="L330" s="90"/>
      <c r="N330" s="494" t="s">
        <v>210</v>
      </c>
      <c r="O330" s="494" t="s">
        <v>3053</v>
      </c>
      <c r="P330" s="497" t="s">
        <v>3956</v>
      </c>
      <c r="Q330" s="494">
        <v>64</v>
      </c>
      <c r="R330" s="494"/>
      <c r="S330" s="494"/>
      <c r="T330" s="494"/>
      <c r="U330" s="494"/>
      <c r="W330" s="325" t="s">
        <v>3956</v>
      </c>
      <c r="X330" s="494" t="s">
        <v>3921</v>
      </c>
      <c r="Y330" s="172" t="s">
        <v>3451</v>
      </c>
      <c r="Z330" s="172">
        <v>117</v>
      </c>
      <c r="AA330" s="172">
        <v>20</v>
      </c>
      <c r="AB330" s="172">
        <v>12</v>
      </c>
      <c r="AC330" s="172">
        <v>384</v>
      </c>
      <c r="AD330" s="322">
        <f>AC330/AB330</f>
        <v>32</v>
      </c>
      <c r="AE330" s="172"/>
      <c r="AF330" s="172"/>
      <c r="AG330" s="172"/>
      <c r="AH330" s="90"/>
    </row>
    <row r="331" spans="1:34" x14ac:dyDescent="0.2">
      <c r="A331" s="172" t="s">
        <v>92</v>
      </c>
      <c r="B331" s="494" t="s">
        <v>3862</v>
      </c>
      <c r="C331" s="172" t="s">
        <v>3818</v>
      </c>
      <c r="D331" s="172">
        <v>6</v>
      </c>
      <c r="E331" s="172">
        <v>6</v>
      </c>
      <c r="F331" s="172">
        <v>3</v>
      </c>
      <c r="G331" s="325">
        <v>180</v>
      </c>
      <c r="H331" s="619">
        <f t="shared" ref="H331:H362" si="27">G331/(E331-F331)</f>
        <v>60</v>
      </c>
      <c r="I331" s="172">
        <v>4</v>
      </c>
      <c r="J331" s="172"/>
      <c r="K331" s="172"/>
      <c r="L331" s="90"/>
      <c r="N331" s="494" t="s">
        <v>210</v>
      </c>
      <c r="O331" s="494" t="s">
        <v>3053</v>
      </c>
      <c r="P331" s="497" t="s">
        <v>3956</v>
      </c>
      <c r="Q331" s="497">
        <v>54</v>
      </c>
      <c r="R331" s="494"/>
      <c r="S331" s="494"/>
      <c r="T331" s="494"/>
      <c r="U331" s="494"/>
      <c r="W331" s="325" t="s">
        <v>3956</v>
      </c>
      <c r="X331" s="494" t="s">
        <v>3922</v>
      </c>
      <c r="Y331" s="172" t="s">
        <v>3451</v>
      </c>
      <c r="Z331" s="172">
        <v>1</v>
      </c>
      <c r="AA331" s="172"/>
      <c r="AB331" s="172"/>
      <c r="AC331" s="172">
        <v>12</v>
      </c>
      <c r="AD331" s="322"/>
      <c r="AE331" s="172"/>
      <c r="AF331" s="172"/>
      <c r="AG331" s="172"/>
      <c r="AH331" s="90"/>
    </row>
    <row r="332" spans="1:34" x14ac:dyDescent="0.2">
      <c r="A332" s="172" t="s">
        <v>92</v>
      </c>
      <c r="B332" s="494" t="s">
        <v>3873</v>
      </c>
      <c r="C332" s="172" t="s">
        <v>3818</v>
      </c>
      <c r="D332" s="172">
        <v>10</v>
      </c>
      <c r="E332" s="172">
        <v>10</v>
      </c>
      <c r="F332" s="172">
        <v>2</v>
      </c>
      <c r="G332" s="325">
        <v>334</v>
      </c>
      <c r="H332" s="619">
        <f t="shared" si="27"/>
        <v>41.75</v>
      </c>
      <c r="I332" s="172">
        <v>6</v>
      </c>
      <c r="J332" s="172"/>
      <c r="K332" s="172"/>
      <c r="L332" s="90"/>
      <c r="N332" s="494" t="s">
        <v>210</v>
      </c>
      <c r="O332" s="494" t="s">
        <v>3054</v>
      </c>
      <c r="P332" s="497" t="s">
        <v>3956</v>
      </c>
      <c r="Q332" s="497" t="s">
        <v>3947</v>
      </c>
      <c r="R332" s="494"/>
      <c r="S332" s="494"/>
      <c r="T332" s="494"/>
      <c r="U332" s="494"/>
      <c r="W332" s="325" t="s">
        <v>3956</v>
      </c>
      <c r="X332" s="494" t="s">
        <v>3902</v>
      </c>
      <c r="Y332" s="172" t="s">
        <v>3451</v>
      </c>
      <c r="Z332" s="172">
        <v>130</v>
      </c>
      <c r="AA332" s="172">
        <v>15</v>
      </c>
      <c r="AB332" s="172">
        <v>15</v>
      </c>
      <c r="AC332" s="172">
        <v>434</v>
      </c>
      <c r="AD332" s="322">
        <f t="shared" ref="AD332:AD342" si="28">AC332/AB332</f>
        <v>28.933333333333334</v>
      </c>
      <c r="AE332" s="172"/>
      <c r="AF332" s="172"/>
      <c r="AG332" s="172"/>
      <c r="AH332" s="90"/>
    </row>
    <row r="333" spans="1:34" x14ac:dyDescent="0.2">
      <c r="A333" s="172" t="s">
        <v>92</v>
      </c>
      <c r="B333" s="494" t="s">
        <v>3816</v>
      </c>
      <c r="C333" s="172" t="s">
        <v>3818</v>
      </c>
      <c r="D333" s="172">
        <v>12</v>
      </c>
      <c r="E333" s="172">
        <v>11</v>
      </c>
      <c r="F333" s="172"/>
      <c r="G333" s="325">
        <v>295</v>
      </c>
      <c r="H333" s="619">
        <f t="shared" si="27"/>
        <v>26.818181818181817</v>
      </c>
      <c r="I333" s="172">
        <v>3</v>
      </c>
      <c r="J333" s="172"/>
      <c r="K333" s="172"/>
      <c r="L333" s="90"/>
      <c r="N333" s="494" t="s">
        <v>210</v>
      </c>
      <c r="O333" s="494" t="s">
        <v>3933</v>
      </c>
      <c r="P333" s="497" t="s">
        <v>3956</v>
      </c>
      <c r="Q333" s="497">
        <v>51</v>
      </c>
      <c r="R333" s="494"/>
      <c r="S333" s="494"/>
      <c r="T333" s="494"/>
      <c r="U333" s="494"/>
      <c r="W333" s="325" t="s">
        <v>3956</v>
      </c>
      <c r="X333" s="494" t="s">
        <v>3911</v>
      </c>
      <c r="Y333" s="172" t="s">
        <v>3451</v>
      </c>
      <c r="Z333" s="172">
        <v>26</v>
      </c>
      <c r="AA333" s="172">
        <v>3</v>
      </c>
      <c r="AB333" s="172">
        <v>6</v>
      </c>
      <c r="AC333" s="172">
        <v>119</v>
      </c>
      <c r="AD333" s="322">
        <f t="shared" si="28"/>
        <v>19.833333333333332</v>
      </c>
      <c r="AE333" s="172"/>
      <c r="AF333" s="172"/>
      <c r="AG333" s="172"/>
      <c r="AH333" s="90"/>
    </row>
    <row r="334" spans="1:34" x14ac:dyDescent="0.2">
      <c r="A334" s="172" t="s">
        <v>92</v>
      </c>
      <c r="B334" s="494" t="s">
        <v>3877</v>
      </c>
      <c r="C334" s="172" t="s">
        <v>3818</v>
      </c>
      <c r="D334" s="172">
        <v>10</v>
      </c>
      <c r="E334" s="172">
        <v>9</v>
      </c>
      <c r="F334" s="172"/>
      <c r="G334" s="325">
        <v>239</v>
      </c>
      <c r="H334" s="619">
        <f t="shared" si="27"/>
        <v>26.555555555555557</v>
      </c>
      <c r="I334" s="172">
        <v>3</v>
      </c>
      <c r="J334" s="172"/>
      <c r="K334" s="172"/>
      <c r="L334" s="90"/>
      <c r="N334" s="494" t="s">
        <v>3949</v>
      </c>
      <c r="O334" s="494" t="s">
        <v>288</v>
      </c>
      <c r="P334" s="497" t="s">
        <v>3948</v>
      </c>
      <c r="Q334" s="497">
        <v>108</v>
      </c>
      <c r="R334" s="494"/>
      <c r="S334" s="494"/>
      <c r="T334" s="494"/>
      <c r="U334" s="494"/>
      <c r="W334" s="325" t="s">
        <v>3956</v>
      </c>
      <c r="X334" s="494" t="s">
        <v>3885</v>
      </c>
      <c r="Y334" s="172" t="s">
        <v>3451</v>
      </c>
      <c r="Z334" s="172">
        <v>132.19999999999999</v>
      </c>
      <c r="AA334" s="172">
        <v>21</v>
      </c>
      <c r="AB334" s="172">
        <v>17</v>
      </c>
      <c r="AC334" s="172">
        <v>422</v>
      </c>
      <c r="AD334" s="322">
        <f t="shared" si="28"/>
        <v>24.823529411764707</v>
      </c>
      <c r="AE334" s="172"/>
      <c r="AF334" s="172"/>
      <c r="AG334" s="172"/>
      <c r="AH334" s="90"/>
    </row>
    <row r="335" spans="1:34" x14ac:dyDescent="0.2">
      <c r="A335" s="172" t="s">
        <v>92</v>
      </c>
      <c r="B335" s="494" t="s">
        <v>1829</v>
      </c>
      <c r="C335" s="172" t="s">
        <v>3818</v>
      </c>
      <c r="D335" s="172">
        <v>5</v>
      </c>
      <c r="E335" s="172">
        <v>4</v>
      </c>
      <c r="F335" s="172">
        <v>1</v>
      </c>
      <c r="G335" s="325">
        <v>62</v>
      </c>
      <c r="H335" s="619">
        <f t="shared" si="27"/>
        <v>20.666666666666668</v>
      </c>
      <c r="I335" s="172"/>
      <c r="J335" s="172"/>
      <c r="K335" s="172"/>
      <c r="L335" s="90"/>
      <c r="N335" s="494" t="s">
        <v>3949</v>
      </c>
      <c r="O335" s="494" t="s">
        <v>288</v>
      </c>
      <c r="P335" s="497" t="s">
        <v>3948</v>
      </c>
      <c r="Q335" s="497">
        <v>53</v>
      </c>
      <c r="R335" s="494"/>
      <c r="S335" s="494"/>
      <c r="T335" s="494"/>
      <c r="U335" s="494"/>
      <c r="W335" s="325" t="s">
        <v>3956</v>
      </c>
      <c r="X335" s="494" t="s">
        <v>3060</v>
      </c>
      <c r="Y335" s="172" t="s">
        <v>3451</v>
      </c>
      <c r="Z335" s="172">
        <v>44.3</v>
      </c>
      <c r="AA335" s="172">
        <v>9</v>
      </c>
      <c r="AB335" s="172">
        <v>4</v>
      </c>
      <c r="AC335" s="172">
        <v>132</v>
      </c>
      <c r="AD335" s="322">
        <f t="shared" si="28"/>
        <v>33</v>
      </c>
      <c r="AE335" s="172"/>
      <c r="AF335" s="172"/>
      <c r="AG335" s="172"/>
      <c r="AH335" s="90"/>
    </row>
    <row r="336" spans="1:34" x14ac:dyDescent="0.2">
      <c r="A336" s="172" t="s">
        <v>92</v>
      </c>
      <c r="B336" s="494" t="s">
        <v>3080</v>
      </c>
      <c r="C336" s="172" t="s">
        <v>3818</v>
      </c>
      <c r="D336" s="172">
        <v>12</v>
      </c>
      <c r="E336" s="172">
        <v>11</v>
      </c>
      <c r="F336" s="172"/>
      <c r="G336" s="325">
        <v>226</v>
      </c>
      <c r="H336" s="619">
        <f t="shared" si="27"/>
        <v>20.545454545454547</v>
      </c>
      <c r="I336" s="172">
        <v>8</v>
      </c>
      <c r="J336" s="172"/>
      <c r="K336" s="172"/>
      <c r="L336" s="90"/>
      <c r="N336" s="494" t="s">
        <v>3949</v>
      </c>
      <c r="O336" s="494" t="s">
        <v>3058</v>
      </c>
      <c r="P336" s="497" t="s">
        <v>3948</v>
      </c>
      <c r="Q336" s="497">
        <v>115</v>
      </c>
      <c r="R336" s="494"/>
      <c r="S336" s="494"/>
      <c r="T336" s="494"/>
      <c r="U336" s="494"/>
      <c r="W336" s="325" t="s">
        <v>3956</v>
      </c>
      <c r="X336" s="494" t="s">
        <v>3915</v>
      </c>
      <c r="Y336" s="172" t="s">
        <v>3451</v>
      </c>
      <c r="Z336" s="172">
        <v>31</v>
      </c>
      <c r="AA336" s="172">
        <v>12</v>
      </c>
      <c r="AB336" s="172">
        <v>1</v>
      </c>
      <c r="AC336" s="172">
        <v>73</v>
      </c>
      <c r="AD336" s="322">
        <f t="shared" si="28"/>
        <v>73</v>
      </c>
      <c r="AE336" s="172"/>
      <c r="AF336" s="172"/>
      <c r="AG336" s="172"/>
      <c r="AH336" s="90"/>
    </row>
    <row r="337" spans="1:34" x14ac:dyDescent="0.2">
      <c r="A337" s="172" t="s">
        <v>92</v>
      </c>
      <c r="B337" s="494" t="s">
        <v>3822</v>
      </c>
      <c r="C337" s="172" t="s">
        <v>3818</v>
      </c>
      <c r="D337" s="172">
        <v>12</v>
      </c>
      <c r="E337" s="172">
        <v>11</v>
      </c>
      <c r="F337" s="172"/>
      <c r="G337" s="325">
        <v>221</v>
      </c>
      <c r="H337" s="619">
        <f t="shared" si="27"/>
        <v>20.09090909090909</v>
      </c>
      <c r="I337" s="172">
        <v>1</v>
      </c>
      <c r="J337" s="172"/>
      <c r="K337" s="172"/>
      <c r="L337" s="90"/>
      <c r="N337" s="494" t="s">
        <v>3949</v>
      </c>
      <c r="O337" s="494" t="s">
        <v>3052</v>
      </c>
      <c r="P337" s="497" t="s">
        <v>3948</v>
      </c>
      <c r="Q337" s="497" t="s">
        <v>3894</v>
      </c>
      <c r="R337" s="494"/>
      <c r="S337" s="494"/>
      <c r="T337" s="494"/>
      <c r="U337" s="494"/>
      <c r="W337" s="325" t="s">
        <v>3956</v>
      </c>
      <c r="X337" s="494" t="s">
        <v>1830</v>
      </c>
      <c r="Y337" s="172" t="s">
        <v>3451</v>
      </c>
      <c r="Z337" s="172">
        <v>36.4</v>
      </c>
      <c r="AA337" s="172">
        <v>2</v>
      </c>
      <c r="AB337" s="172">
        <v>6</v>
      </c>
      <c r="AC337" s="172">
        <v>158</v>
      </c>
      <c r="AD337" s="322">
        <f t="shared" si="28"/>
        <v>26.333333333333332</v>
      </c>
      <c r="AE337" s="172"/>
      <c r="AF337" s="172"/>
      <c r="AG337" s="172"/>
      <c r="AH337" s="90"/>
    </row>
    <row r="338" spans="1:34" x14ac:dyDescent="0.2">
      <c r="A338" s="172" t="s">
        <v>92</v>
      </c>
      <c r="B338" s="494" t="s">
        <v>3855</v>
      </c>
      <c r="C338" s="172" t="s">
        <v>3818</v>
      </c>
      <c r="D338" s="172">
        <v>12</v>
      </c>
      <c r="E338" s="172">
        <v>11</v>
      </c>
      <c r="F338" s="172">
        <v>2</v>
      </c>
      <c r="G338" s="325">
        <v>173</v>
      </c>
      <c r="H338" s="619">
        <f t="shared" si="27"/>
        <v>19.222222222222221</v>
      </c>
      <c r="I338" s="172">
        <v>5</v>
      </c>
      <c r="J338" s="172"/>
      <c r="K338" s="172"/>
      <c r="L338" s="90"/>
      <c r="N338" s="494" t="s">
        <v>209</v>
      </c>
      <c r="O338" s="494" t="s">
        <v>3953</v>
      </c>
      <c r="P338" s="497" t="s">
        <v>3948</v>
      </c>
      <c r="Q338" s="497">
        <v>64</v>
      </c>
      <c r="R338" s="494"/>
      <c r="S338" s="494"/>
      <c r="T338" s="494"/>
      <c r="U338" s="494"/>
      <c r="W338" s="325" t="s">
        <v>3956</v>
      </c>
      <c r="X338" s="494" t="s">
        <v>3056</v>
      </c>
      <c r="Y338" s="172" t="s">
        <v>3451</v>
      </c>
      <c r="Z338" s="172">
        <v>13</v>
      </c>
      <c r="AA338" s="172"/>
      <c r="AB338" s="172">
        <v>2</v>
      </c>
      <c r="AC338" s="172">
        <v>60</v>
      </c>
      <c r="AD338" s="322">
        <f t="shared" si="28"/>
        <v>30</v>
      </c>
      <c r="AE338" s="172"/>
      <c r="AF338" s="172"/>
      <c r="AG338" s="172"/>
      <c r="AH338" s="90"/>
    </row>
    <row r="339" spans="1:34" x14ac:dyDescent="0.2">
      <c r="A339" s="172" t="s">
        <v>92</v>
      </c>
      <c r="B339" s="494" t="s">
        <v>3864</v>
      </c>
      <c r="C339" s="172" t="s">
        <v>3818</v>
      </c>
      <c r="D339" s="172">
        <v>12</v>
      </c>
      <c r="E339" s="172">
        <v>11</v>
      </c>
      <c r="F339" s="172">
        <v>2</v>
      </c>
      <c r="G339" s="325">
        <v>155</v>
      </c>
      <c r="H339" s="619">
        <f t="shared" si="27"/>
        <v>17.222222222222221</v>
      </c>
      <c r="I339" s="172">
        <v>2</v>
      </c>
      <c r="J339" s="172"/>
      <c r="K339" s="172"/>
      <c r="L339" s="90"/>
      <c r="N339" s="494" t="s">
        <v>209</v>
      </c>
      <c r="O339" s="494" t="s">
        <v>3058</v>
      </c>
      <c r="P339" s="497" t="s">
        <v>3948</v>
      </c>
      <c r="Q339" s="497" t="s">
        <v>3575</v>
      </c>
      <c r="R339" s="494"/>
      <c r="S339" s="494"/>
      <c r="T339" s="494"/>
      <c r="U339" s="494"/>
      <c r="W339" s="325" t="s">
        <v>3956</v>
      </c>
      <c r="X339" s="494" t="s">
        <v>3882</v>
      </c>
      <c r="Y339" s="172" t="s">
        <v>3451</v>
      </c>
      <c r="Z339" s="172">
        <v>37</v>
      </c>
      <c r="AA339" s="172">
        <v>3</v>
      </c>
      <c r="AB339" s="172">
        <v>3</v>
      </c>
      <c r="AC339" s="172">
        <v>162</v>
      </c>
      <c r="AD339" s="322">
        <f t="shared" si="28"/>
        <v>54</v>
      </c>
      <c r="AE339" s="172"/>
      <c r="AF339" s="172"/>
      <c r="AG339" s="172"/>
      <c r="AH339" s="90"/>
    </row>
    <row r="340" spans="1:34" x14ac:dyDescent="0.2">
      <c r="A340" s="172" t="s">
        <v>92</v>
      </c>
      <c r="B340" s="494" t="s">
        <v>3861</v>
      </c>
      <c r="C340" s="172" t="s">
        <v>3818</v>
      </c>
      <c r="D340" s="172">
        <v>12</v>
      </c>
      <c r="E340" s="172">
        <v>7</v>
      </c>
      <c r="F340" s="172">
        <v>4</v>
      </c>
      <c r="G340" s="325">
        <v>34</v>
      </c>
      <c r="H340" s="619">
        <f t="shared" si="27"/>
        <v>11.333333333333334</v>
      </c>
      <c r="I340" s="172">
        <v>1</v>
      </c>
      <c r="J340" s="172"/>
      <c r="K340" s="172"/>
      <c r="L340" s="90"/>
      <c r="N340" s="494" t="s">
        <v>209</v>
      </c>
      <c r="O340" s="494" t="s">
        <v>3058</v>
      </c>
      <c r="P340" s="497" t="s">
        <v>3948</v>
      </c>
      <c r="Q340" s="497">
        <v>62</v>
      </c>
      <c r="R340" s="494"/>
      <c r="S340" s="494"/>
      <c r="T340" s="494"/>
      <c r="U340" s="494"/>
      <c r="W340" s="325" t="s">
        <v>3956</v>
      </c>
      <c r="X340" s="494" t="s">
        <v>3060</v>
      </c>
      <c r="Y340" s="172" t="s">
        <v>740</v>
      </c>
      <c r="Z340" s="172">
        <v>151.1</v>
      </c>
      <c r="AA340" s="172">
        <v>32</v>
      </c>
      <c r="AB340" s="172">
        <v>22</v>
      </c>
      <c r="AC340" s="172">
        <v>464</v>
      </c>
      <c r="AD340" s="322">
        <f t="shared" si="28"/>
        <v>21.09090909090909</v>
      </c>
      <c r="AE340" s="172"/>
      <c r="AF340" s="172"/>
      <c r="AG340" s="172"/>
      <c r="AH340" s="90"/>
    </row>
    <row r="341" spans="1:34" x14ac:dyDescent="0.2">
      <c r="A341" s="172" t="s">
        <v>92</v>
      </c>
      <c r="B341" s="494" t="s">
        <v>3099</v>
      </c>
      <c r="C341" s="172" t="s">
        <v>3818</v>
      </c>
      <c r="D341" s="172">
        <v>12</v>
      </c>
      <c r="E341" s="172">
        <v>9</v>
      </c>
      <c r="F341" s="172">
        <v>3</v>
      </c>
      <c r="G341" s="325">
        <v>56</v>
      </c>
      <c r="H341" s="619">
        <f t="shared" si="27"/>
        <v>9.3333333333333339</v>
      </c>
      <c r="I341" s="172">
        <v>2</v>
      </c>
      <c r="J341" s="172"/>
      <c r="K341" s="172"/>
      <c r="L341" s="90"/>
      <c r="N341" s="494" t="s">
        <v>209</v>
      </c>
      <c r="O341" s="494" t="s">
        <v>3050</v>
      </c>
      <c r="P341" s="497" t="s">
        <v>3948</v>
      </c>
      <c r="Q341" s="497">
        <v>106</v>
      </c>
      <c r="R341" s="494"/>
      <c r="S341" s="494"/>
      <c r="T341" s="494"/>
      <c r="U341" s="494"/>
      <c r="W341" s="325" t="s">
        <v>3956</v>
      </c>
      <c r="X341" s="494" t="s">
        <v>3925</v>
      </c>
      <c r="Y341" s="172" t="s">
        <v>740</v>
      </c>
      <c r="Z341" s="172">
        <v>41.2</v>
      </c>
      <c r="AA341" s="172">
        <v>8</v>
      </c>
      <c r="AB341" s="172">
        <v>3</v>
      </c>
      <c r="AC341" s="172">
        <v>123</v>
      </c>
      <c r="AD341" s="322">
        <f t="shared" si="28"/>
        <v>41</v>
      </c>
      <c r="AE341" s="172"/>
      <c r="AF341" s="172"/>
      <c r="AG341" s="172"/>
      <c r="AH341" s="90"/>
    </row>
    <row r="342" spans="1:34" x14ac:dyDescent="0.2">
      <c r="A342" s="172" t="s">
        <v>92</v>
      </c>
      <c r="B342" s="494" t="s">
        <v>3541</v>
      </c>
      <c r="C342" s="172" t="s">
        <v>3818</v>
      </c>
      <c r="D342" s="172">
        <v>9</v>
      </c>
      <c r="E342" s="172">
        <v>8</v>
      </c>
      <c r="F342" s="172"/>
      <c r="G342" s="325">
        <v>69</v>
      </c>
      <c r="H342" s="619">
        <f t="shared" si="27"/>
        <v>8.625</v>
      </c>
      <c r="I342" s="172">
        <v>4</v>
      </c>
      <c r="J342" s="172"/>
      <c r="K342" s="172"/>
      <c r="L342" s="90"/>
      <c r="N342" s="494" t="s">
        <v>209</v>
      </c>
      <c r="O342" s="494" t="s">
        <v>3050</v>
      </c>
      <c r="P342" s="497" t="s">
        <v>3948</v>
      </c>
      <c r="Q342" s="497">
        <v>53</v>
      </c>
      <c r="R342" s="494"/>
      <c r="S342" s="494"/>
      <c r="T342" s="494"/>
      <c r="U342" s="494"/>
      <c r="W342" s="325" t="s">
        <v>3956</v>
      </c>
      <c r="X342" s="494" t="s">
        <v>3905</v>
      </c>
      <c r="Y342" s="172" t="s">
        <v>740</v>
      </c>
      <c r="Z342" s="172">
        <v>31</v>
      </c>
      <c r="AA342" s="172">
        <v>2</v>
      </c>
      <c r="AB342" s="172">
        <v>3</v>
      </c>
      <c r="AC342" s="172">
        <v>151</v>
      </c>
      <c r="AD342" s="322">
        <f t="shared" si="28"/>
        <v>50.333333333333336</v>
      </c>
      <c r="AE342" s="172"/>
      <c r="AF342" s="172"/>
      <c r="AG342" s="172"/>
      <c r="AH342" s="90"/>
    </row>
    <row r="343" spans="1:34" x14ac:dyDescent="0.2">
      <c r="A343" s="172" t="s">
        <v>92</v>
      </c>
      <c r="B343" s="494" t="s">
        <v>3857</v>
      </c>
      <c r="C343" s="172" t="s">
        <v>3818</v>
      </c>
      <c r="D343" s="172">
        <v>2</v>
      </c>
      <c r="E343" s="172">
        <v>3</v>
      </c>
      <c r="F343" s="172">
        <v>1</v>
      </c>
      <c r="G343" s="325">
        <v>16</v>
      </c>
      <c r="H343" s="619">
        <f t="shared" si="27"/>
        <v>8</v>
      </c>
      <c r="I343" s="172"/>
      <c r="J343" s="172"/>
      <c r="K343" s="172"/>
      <c r="L343" s="90"/>
      <c r="N343" s="494" t="s">
        <v>209</v>
      </c>
      <c r="O343" s="494" t="s">
        <v>3054</v>
      </c>
      <c r="P343" s="497" t="s">
        <v>3948</v>
      </c>
      <c r="Q343" s="497" t="s">
        <v>3011</v>
      </c>
      <c r="R343" s="494"/>
      <c r="S343" s="494"/>
      <c r="T343" s="494"/>
      <c r="U343" s="494"/>
      <c r="W343" s="325" t="s">
        <v>3956</v>
      </c>
      <c r="X343" s="494" t="s">
        <v>3528</v>
      </c>
      <c r="Y343" s="172" t="s">
        <v>740</v>
      </c>
      <c r="Z343" s="172">
        <v>4</v>
      </c>
      <c r="AA343" s="172"/>
      <c r="AB343" s="172"/>
      <c r="AC343" s="172">
        <v>36</v>
      </c>
      <c r="AD343" s="322"/>
      <c r="AE343" s="172"/>
      <c r="AF343" s="172"/>
      <c r="AG343" s="172"/>
      <c r="AH343" s="90"/>
    </row>
    <row r="344" spans="1:34" x14ac:dyDescent="0.2">
      <c r="A344" s="172" t="s">
        <v>92</v>
      </c>
      <c r="B344" s="494" t="s">
        <v>3875</v>
      </c>
      <c r="C344" s="172" t="s">
        <v>3818</v>
      </c>
      <c r="D344" s="172">
        <v>3</v>
      </c>
      <c r="E344" s="172">
        <v>3</v>
      </c>
      <c r="F344" s="172"/>
      <c r="G344" s="325">
        <v>9</v>
      </c>
      <c r="H344" s="619">
        <f t="shared" si="27"/>
        <v>3</v>
      </c>
      <c r="I344" s="172"/>
      <c r="J344" s="172"/>
      <c r="K344" s="172"/>
      <c r="L344" s="90"/>
      <c r="N344" s="494" t="s">
        <v>209</v>
      </c>
      <c r="O344" s="494" t="s">
        <v>3053</v>
      </c>
      <c r="P344" s="497" t="s">
        <v>3948</v>
      </c>
      <c r="Q344" s="497">
        <v>75</v>
      </c>
      <c r="R344" s="494"/>
      <c r="S344" s="494"/>
      <c r="T344" s="494"/>
      <c r="U344" s="494"/>
      <c r="W344" s="325" t="s">
        <v>3956</v>
      </c>
      <c r="X344" s="494" t="s">
        <v>3044</v>
      </c>
      <c r="Y344" s="172" t="s">
        <v>740</v>
      </c>
      <c r="Z344" s="172">
        <v>3</v>
      </c>
      <c r="AA344" s="172"/>
      <c r="AB344" s="172"/>
      <c r="AC344" s="172">
        <v>16</v>
      </c>
      <c r="AD344" s="322"/>
      <c r="AE344" s="172"/>
      <c r="AF344" s="172"/>
      <c r="AG344" s="172"/>
      <c r="AH344" s="90"/>
    </row>
    <row r="345" spans="1:34" x14ac:dyDescent="0.2">
      <c r="A345" s="172" t="s">
        <v>92</v>
      </c>
      <c r="B345" s="494" t="s">
        <v>3878</v>
      </c>
      <c r="C345" s="172" t="s">
        <v>3818</v>
      </c>
      <c r="D345" s="172">
        <v>1</v>
      </c>
      <c r="E345" s="172">
        <v>1</v>
      </c>
      <c r="F345" s="172"/>
      <c r="G345" s="325">
        <v>2</v>
      </c>
      <c r="H345" s="619">
        <f t="shared" si="27"/>
        <v>2</v>
      </c>
      <c r="I345" s="172">
        <v>3</v>
      </c>
      <c r="J345" s="172"/>
      <c r="K345" s="172"/>
      <c r="L345" s="90"/>
      <c r="N345" s="494" t="s">
        <v>211</v>
      </c>
      <c r="O345" s="494" t="s">
        <v>3058</v>
      </c>
      <c r="P345" s="497" t="s">
        <v>3948</v>
      </c>
      <c r="Q345" s="497">
        <v>59</v>
      </c>
      <c r="R345" s="494"/>
      <c r="S345" s="494"/>
      <c r="T345" s="494"/>
      <c r="U345" s="494"/>
      <c r="W345" s="325" t="s">
        <v>3956</v>
      </c>
      <c r="X345" s="494" t="s">
        <v>3902</v>
      </c>
      <c r="Y345" s="172" t="s">
        <v>740</v>
      </c>
      <c r="Z345" s="172">
        <v>106</v>
      </c>
      <c r="AA345" s="172">
        <v>16</v>
      </c>
      <c r="AB345" s="172">
        <v>16</v>
      </c>
      <c r="AC345" s="172">
        <v>355</v>
      </c>
      <c r="AD345" s="322">
        <f t="shared" ref="AD345:AD356" si="29">AC345/AB345</f>
        <v>22.1875</v>
      </c>
      <c r="AE345" s="172"/>
      <c r="AF345" s="172"/>
      <c r="AG345" s="172"/>
      <c r="AH345" s="90"/>
    </row>
    <row r="346" spans="1:34" x14ac:dyDescent="0.2">
      <c r="A346" s="172" t="s">
        <v>92</v>
      </c>
      <c r="B346" s="494" t="s">
        <v>3867</v>
      </c>
      <c r="C346" s="172" t="s">
        <v>3818</v>
      </c>
      <c r="D346" s="172">
        <v>2</v>
      </c>
      <c r="E346" s="172">
        <v>1</v>
      </c>
      <c r="F346" s="172"/>
      <c r="G346" s="325">
        <v>1</v>
      </c>
      <c r="H346" s="619">
        <f t="shared" si="27"/>
        <v>1</v>
      </c>
      <c r="I346" s="172"/>
      <c r="J346" s="172"/>
      <c r="K346" s="172"/>
      <c r="L346" s="90"/>
      <c r="N346" s="494" t="s">
        <v>211</v>
      </c>
      <c r="O346" s="494" t="s">
        <v>3058</v>
      </c>
      <c r="P346" s="497" t="s">
        <v>3948</v>
      </c>
      <c r="Q346" s="497" t="s">
        <v>2997</v>
      </c>
      <c r="R346" s="494"/>
      <c r="S346" s="494"/>
      <c r="T346" s="494"/>
      <c r="U346" s="494"/>
      <c r="W346" s="325" t="s">
        <v>3956</v>
      </c>
      <c r="X346" s="494" t="s">
        <v>3899</v>
      </c>
      <c r="Y346" s="172" t="s">
        <v>740</v>
      </c>
      <c r="Z346" s="172">
        <v>15</v>
      </c>
      <c r="AA346" s="172">
        <v>2</v>
      </c>
      <c r="AB346" s="172">
        <v>2</v>
      </c>
      <c r="AC346" s="172">
        <v>45</v>
      </c>
      <c r="AD346" s="322">
        <f t="shared" si="29"/>
        <v>22.5</v>
      </c>
      <c r="AE346" s="172"/>
      <c r="AF346" s="172"/>
      <c r="AG346" s="172"/>
      <c r="AH346" s="90"/>
    </row>
    <row r="347" spans="1:34" x14ac:dyDescent="0.2">
      <c r="A347" s="172" t="s">
        <v>88</v>
      </c>
      <c r="B347" s="494" t="s">
        <v>3822</v>
      </c>
      <c r="C347" s="172" t="s">
        <v>3818</v>
      </c>
      <c r="D347" s="172">
        <v>10</v>
      </c>
      <c r="E347" s="172">
        <v>10</v>
      </c>
      <c r="F347" s="172">
        <v>2</v>
      </c>
      <c r="G347" s="325">
        <v>291</v>
      </c>
      <c r="H347" s="619">
        <f t="shared" si="27"/>
        <v>36.375</v>
      </c>
      <c r="I347" s="172">
        <v>6</v>
      </c>
      <c r="J347" s="172"/>
      <c r="K347" s="172"/>
      <c r="L347" s="90"/>
      <c r="N347" s="494" t="s">
        <v>211</v>
      </c>
      <c r="O347" s="494" t="s">
        <v>3062</v>
      </c>
      <c r="P347" s="497" t="s">
        <v>3948</v>
      </c>
      <c r="Q347" s="497">
        <v>64</v>
      </c>
      <c r="R347" s="494"/>
      <c r="S347" s="494"/>
      <c r="T347" s="494"/>
      <c r="U347" s="494"/>
      <c r="W347" s="325" t="s">
        <v>3956</v>
      </c>
      <c r="X347" s="494" t="s">
        <v>3056</v>
      </c>
      <c r="Y347" s="172" t="s">
        <v>740</v>
      </c>
      <c r="Z347" s="172">
        <v>72.3</v>
      </c>
      <c r="AA347" s="172">
        <v>15</v>
      </c>
      <c r="AB347" s="172">
        <v>11</v>
      </c>
      <c r="AC347" s="172">
        <v>203</v>
      </c>
      <c r="AD347" s="322">
        <f t="shared" si="29"/>
        <v>18.454545454545453</v>
      </c>
      <c r="AE347" s="172"/>
      <c r="AF347" s="172"/>
      <c r="AG347" s="172"/>
      <c r="AH347" s="90"/>
    </row>
    <row r="348" spans="1:34" x14ac:dyDescent="0.2">
      <c r="A348" s="172" t="s">
        <v>88</v>
      </c>
      <c r="B348" s="494" t="s">
        <v>3099</v>
      </c>
      <c r="C348" s="172" t="s">
        <v>3818</v>
      </c>
      <c r="D348" s="172">
        <v>5</v>
      </c>
      <c r="E348" s="172">
        <v>3</v>
      </c>
      <c r="F348" s="172">
        <v>2</v>
      </c>
      <c r="G348" s="325">
        <v>27</v>
      </c>
      <c r="H348" s="619">
        <f t="shared" si="27"/>
        <v>27</v>
      </c>
      <c r="I348" s="172"/>
      <c r="J348" s="172"/>
      <c r="K348" s="172"/>
      <c r="L348" s="90"/>
      <c r="N348" s="494" t="s">
        <v>211</v>
      </c>
      <c r="O348" s="494" t="s">
        <v>3062</v>
      </c>
      <c r="P348" s="497" t="s">
        <v>3948</v>
      </c>
      <c r="Q348" s="494">
        <v>50</v>
      </c>
      <c r="R348" s="494"/>
      <c r="S348" s="494"/>
      <c r="T348" s="494"/>
      <c r="U348" s="494"/>
      <c r="W348" s="325" t="s">
        <v>3956</v>
      </c>
      <c r="X348" s="494" t="s">
        <v>3856</v>
      </c>
      <c r="Y348" s="172" t="s">
        <v>740</v>
      </c>
      <c r="Z348" s="172">
        <v>152.5</v>
      </c>
      <c r="AA348" s="172">
        <v>24</v>
      </c>
      <c r="AB348" s="172">
        <v>20</v>
      </c>
      <c r="AC348" s="172">
        <v>410</v>
      </c>
      <c r="AD348" s="322">
        <f t="shared" si="29"/>
        <v>20.5</v>
      </c>
      <c r="AE348" s="172"/>
      <c r="AF348" s="172"/>
      <c r="AG348" s="172"/>
      <c r="AH348" s="90"/>
    </row>
    <row r="349" spans="1:34" x14ac:dyDescent="0.2">
      <c r="A349" s="172" t="s">
        <v>88</v>
      </c>
      <c r="B349" s="494" t="s">
        <v>3875</v>
      </c>
      <c r="C349" s="172" t="s">
        <v>3818</v>
      </c>
      <c r="D349" s="172">
        <v>10</v>
      </c>
      <c r="E349" s="172">
        <v>10</v>
      </c>
      <c r="F349" s="172"/>
      <c r="G349" s="325">
        <v>192</v>
      </c>
      <c r="H349" s="619">
        <f t="shared" si="27"/>
        <v>19.2</v>
      </c>
      <c r="I349" s="172">
        <v>5</v>
      </c>
      <c r="J349" s="172"/>
      <c r="K349" s="172"/>
      <c r="L349" s="90"/>
      <c r="N349" s="494" t="s">
        <v>211</v>
      </c>
      <c r="O349" s="494" t="s">
        <v>3062</v>
      </c>
      <c r="P349" s="497" t="s">
        <v>3948</v>
      </c>
      <c r="Q349" s="494">
        <v>56</v>
      </c>
      <c r="R349" s="494"/>
      <c r="S349" s="494"/>
      <c r="T349" s="494"/>
      <c r="U349" s="494"/>
      <c r="W349" s="325" t="s">
        <v>3956</v>
      </c>
      <c r="X349" s="494" t="s">
        <v>3921</v>
      </c>
      <c r="Y349" s="172" t="s">
        <v>740</v>
      </c>
      <c r="Z349" s="172">
        <v>26</v>
      </c>
      <c r="AA349" s="172">
        <v>4</v>
      </c>
      <c r="AB349" s="172">
        <v>1</v>
      </c>
      <c r="AC349" s="172">
        <v>75</v>
      </c>
      <c r="AD349" s="322">
        <f t="shared" si="29"/>
        <v>75</v>
      </c>
      <c r="AE349" s="172"/>
      <c r="AF349" s="172"/>
      <c r="AG349" s="172"/>
      <c r="AH349" s="90"/>
    </row>
    <row r="350" spans="1:34" x14ac:dyDescent="0.2">
      <c r="A350" s="172" t="s">
        <v>88</v>
      </c>
      <c r="B350" s="494" t="s">
        <v>3855</v>
      </c>
      <c r="C350" s="172" t="s">
        <v>3818</v>
      </c>
      <c r="D350" s="172">
        <v>8</v>
      </c>
      <c r="E350" s="172">
        <v>10</v>
      </c>
      <c r="F350" s="172"/>
      <c r="G350" s="325">
        <v>162</v>
      </c>
      <c r="H350" s="619">
        <f t="shared" si="27"/>
        <v>16.2</v>
      </c>
      <c r="I350" s="172">
        <v>9</v>
      </c>
      <c r="J350" s="172"/>
      <c r="K350" s="172"/>
      <c r="L350" s="90"/>
      <c r="N350" s="494" t="s">
        <v>211</v>
      </c>
      <c r="O350" s="494" t="s">
        <v>3042</v>
      </c>
      <c r="P350" s="497" t="s">
        <v>3948</v>
      </c>
      <c r="Q350" s="494">
        <v>73</v>
      </c>
      <c r="R350" s="494"/>
      <c r="S350" s="494"/>
      <c r="T350" s="494"/>
      <c r="U350" s="494"/>
      <c r="W350" s="325" t="s">
        <v>3956</v>
      </c>
      <c r="X350" s="494" t="s">
        <v>3903</v>
      </c>
      <c r="Y350" s="172" t="s">
        <v>740</v>
      </c>
      <c r="Z350" s="172">
        <v>32</v>
      </c>
      <c r="AA350" s="172">
        <v>5</v>
      </c>
      <c r="AB350" s="172">
        <v>7</v>
      </c>
      <c r="AC350" s="172">
        <v>100</v>
      </c>
      <c r="AD350" s="322">
        <f t="shared" si="29"/>
        <v>14.285714285714286</v>
      </c>
      <c r="AE350" s="172"/>
      <c r="AF350" s="172"/>
      <c r="AG350" s="172"/>
      <c r="AH350" s="90"/>
    </row>
    <row r="351" spans="1:34" x14ac:dyDescent="0.2">
      <c r="A351" s="172" t="s">
        <v>88</v>
      </c>
      <c r="B351" s="494" t="s">
        <v>3869</v>
      </c>
      <c r="C351" s="172" t="s">
        <v>3818</v>
      </c>
      <c r="D351" s="172">
        <v>4</v>
      </c>
      <c r="E351" s="172">
        <v>4</v>
      </c>
      <c r="F351" s="172">
        <v>1</v>
      </c>
      <c r="G351" s="325">
        <v>42</v>
      </c>
      <c r="H351" s="619">
        <f t="shared" si="27"/>
        <v>14</v>
      </c>
      <c r="I351" s="172"/>
      <c r="J351" s="172"/>
      <c r="K351" s="172"/>
      <c r="L351" s="90"/>
      <c r="N351" s="494" t="s">
        <v>211</v>
      </c>
      <c r="O351" s="494" t="s">
        <v>3050</v>
      </c>
      <c r="P351" s="497" t="s">
        <v>3948</v>
      </c>
      <c r="Q351" s="494">
        <v>77</v>
      </c>
      <c r="R351" s="494"/>
      <c r="S351" s="494"/>
      <c r="T351" s="494"/>
      <c r="U351" s="494"/>
      <c r="W351" s="325" t="s">
        <v>3956</v>
      </c>
      <c r="X351" s="494" t="s">
        <v>1830</v>
      </c>
      <c r="Y351" s="172" t="s">
        <v>740</v>
      </c>
      <c r="Z351" s="172">
        <v>17</v>
      </c>
      <c r="AA351" s="172">
        <v>3</v>
      </c>
      <c r="AB351" s="172">
        <v>4</v>
      </c>
      <c r="AC351" s="172">
        <v>48</v>
      </c>
      <c r="AD351" s="322">
        <f t="shared" si="29"/>
        <v>12</v>
      </c>
      <c r="AE351" s="172"/>
      <c r="AF351" s="172"/>
      <c r="AG351" s="172"/>
      <c r="AH351" s="90"/>
    </row>
    <row r="352" spans="1:34" x14ac:dyDescent="0.2">
      <c r="A352" s="172" t="s">
        <v>88</v>
      </c>
      <c r="B352" s="494" t="s">
        <v>3080</v>
      </c>
      <c r="C352" s="172" t="s">
        <v>3818</v>
      </c>
      <c r="D352" s="172">
        <v>10</v>
      </c>
      <c r="E352" s="172">
        <v>10</v>
      </c>
      <c r="F352" s="172"/>
      <c r="G352" s="325">
        <v>121</v>
      </c>
      <c r="H352" s="619">
        <f t="shared" si="27"/>
        <v>12.1</v>
      </c>
      <c r="I352" s="172">
        <v>2</v>
      </c>
      <c r="J352" s="172"/>
      <c r="K352" s="172"/>
      <c r="L352" s="90"/>
      <c r="N352" s="494" t="s">
        <v>211</v>
      </c>
      <c r="O352" s="494" t="s">
        <v>3051</v>
      </c>
      <c r="P352" s="497" t="s">
        <v>3948</v>
      </c>
      <c r="Q352" s="494">
        <v>59</v>
      </c>
      <c r="R352" s="494"/>
      <c r="S352" s="494"/>
      <c r="T352" s="494"/>
      <c r="U352" s="494"/>
      <c r="W352" s="325" t="s">
        <v>3956</v>
      </c>
      <c r="X352" s="494" t="s">
        <v>3929</v>
      </c>
      <c r="Y352" s="172" t="s">
        <v>328</v>
      </c>
      <c r="Z352" s="172">
        <v>73.2</v>
      </c>
      <c r="AA352" s="172">
        <v>10</v>
      </c>
      <c r="AB352" s="172">
        <v>7</v>
      </c>
      <c r="AC352" s="172">
        <v>181</v>
      </c>
      <c r="AD352" s="322">
        <f t="shared" si="29"/>
        <v>25.857142857142858</v>
      </c>
      <c r="AE352" s="172"/>
      <c r="AF352" s="172"/>
      <c r="AG352" s="172"/>
      <c r="AH352" s="90"/>
    </row>
    <row r="353" spans="1:34" x14ac:dyDescent="0.2">
      <c r="A353" s="172" t="s">
        <v>88</v>
      </c>
      <c r="B353" s="494" t="s">
        <v>3861</v>
      </c>
      <c r="C353" s="172" t="s">
        <v>3818</v>
      </c>
      <c r="D353" s="172">
        <v>10</v>
      </c>
      <c r="E353" s="172">
        <v>7</v>
      </c>
      <c r="F353" s="172">
        <v>4</v>
      </c>
      <c r="G353" s="325">
        <v>36</v>
      </c>
      <c r="H353" s="619">
        <f t="shared" si="27"/>
        <v>12</v>
      </c>
      <c r="I353" s="172">
        <v>3</v>
      </c>
      <c r="J353" s="172"/>
      <c r="K353" s="172"/>
      <c r="L353" s="90"/>
      <c r="N353" s="494" t="s">
        <v>116</v>
      </c>
      <c r="O353" s="494" t="s">
        <v>3062</v>
      </c>
      <c r="P353" s="497" t="s">
        <v>3948</v>
      </c>
      <c r="Q353" s="494">
        <v>89</v>
      </c>
      <c r="R353" s="494"/>
      <c r="S353" s="494"/>
      <c r="T353" s="494"/>
      <c r="U353" s="494"/>
      <c r="W353" s="325" t="s">
        <v>3956</v>
      </c>
      <c r="X353" s="494" t="s">
        <v>3060</v>
      </c>
      <c r="Y353" s="172" t="s">
        <v>328</v>
      </c>
      <c r="Z353" s="172">
        <v>155.1</v>
      </c>
      <c r="AA353" s="172">
        <v>37</v>
      </c>
      <c r="AB353" s="172">
        <v>22</v>
      </c>
      <c r="AC353" s="172">
        <v>504</v>
      </c>
      <c r="AD353" s="322">
        <f t="shared" si="29"/>
        <v>22.90909090909091</v>
      </c>
      <c r="AE353" s="172"/>
      <c r="AF353" s="172"/>
      <c r="AG353" s="172"/>
      <c r="AH353" s="90"/>
    </row>
    <row r="354" spans="1:34" x14ac:dyDescent="0.2">
      <c r="A354" s="172" t="s">
        <v>88</v>
      </c>
      <c r="B354" s="494" t="s">
        <v>3873</v>
      </c>
      <c r="C354" s="172" t="s">
        <v>3818</v>
      </c>
      <c r="D354" s="172">
        <v>9</v>
      </c>
      <c r="E354" s="172">
        <v>9</v>
      </c>
      <c r="F354" s="172">
        <v>1</v>
      </c>
      <c r="G354" s="325">
        <v>94</v>
      </c>
      <c r="H354" s="619">
        <f t="shared" si="27"/>
        <v>11.75</v>
      </c>
      <c r="I354" s="172">
        <v>3</v>
      </c>
      <c r="J354" s="172"/>
      <c r="K354" s="172"/>
      <c r="L354" s="90"/>
      <c r="N354" s="494" t="s">
        <v>116</v>
      </c>
      <c r="O354" s="494" t="s">
        <v>3062</v>
      </c>
      <c r="P354" s="497" t="s">
        <v>3948</v>
      </c>
      <c r="Q354" s="494">
        <v>54</v>
      </c>
      <c r="R354" s="494"/>
      <c r="S354" s="494"/>
      <c r="T354" s="494"/>
      <c r="U354" s="494"/>
      <c r="W354" s="325" t="s">
        <v>3956</v>
      </c>
      <c r="X354" s="494" t="s">
        <v>3044</v>
      </c>
      <c r="Y354" s="172" t="s">
        <v>328</v>
      </c>
      <c r="Z354" s="172">
        <v>72.5</v>
      </c>
      <c r="AA354" s="172">
        <v>11</v>
      </c>
      <c r="AB354" s="172">
        <v>14</v>
      </c>
      <c r="AC354" s="172">
        <v>170</v>
      </c>
      <c r="AD354" s="322">
        <f t="shared" si="29"/>
        <v>12.142857142857142</v>
      </c>
      <c r="AE354" s="172"/>
      <c r="AF354" s="172"/>
      <c r="AG354" s="172"/>
      <c r="AH354" s="90"/>
    </row>
    <row r="355" spans="1:34" x14ac:dyDescent="0.2">
      <c r="A355" s="172" t="s">
        <v>88</v>
      </c>
      <c r="B355" s="494" t="s">
        <v>3864</v>
      </c>
      <c r="C355" s="172" t="s">
        <v>3818</v>
      </c>
      <c r="D355" s="172">
        <v>10</v>
      </c>
      <c r="E355" s="172">
        <v>10</v>
      </c>
      <c r="F355" s="172">
        <v>1</v>
      </c>
      <c r="G355" s="325">
        <v>106</v>
      </c>
      <c r="H355" s="619">
        <f t="shared" si="27"/>
        <v>11.777777777777779</v>
      </c>
      <c r="I355" s="172">
        <v>2</v>
      </c>
      <c r="J355" s="172"/>
      <c r="K355" s="172"/>
      <c r="L355" s="90"/>
      <c r="N355" s="494" t="s">
        <v>116</v>
      </c>
      <c r="O355" s="494" t="s">
        <v>3062</v>
      </c>
      <c r="P355" s="497" t="s">
        <v>3948</v>
      </c>
      <c r="Q355" s="494">
        <v>60</v>
      </c>
      <c r="R355" s="494"/>
      <c r="S355" s="494"/>
      <c r="T355" s="494"/>
      <c r="U355" s="494"/>
      <c r="W355" s="325" t="s">
        <v>3956</v>
      </c>
      <c r="X355" s="494" t="s">
        <v>3056</v>
      </c>
      <c r="Y355" s="172" t="s">
        <v>328</v>
      </c>
      <c r="Z355" s="172">
        <v>71</v>
      </c>
      <c r="AA355" s="172">
        <v>8</v>
      </c>
      <c r="AB355" s="172">
        <v>9</v>
      </c>
      <c r="AC355" s="172">
        <v>228</v>
      </c>
      <c r="AD355" s="322">
        <f t="shared" si="29"/>
        <v>25.333333333333332</v>
      </c>
      <c r="AE355" s="172"/>
      <c r="AF355" s="172"/>
      <c r="AG355" s="172"/>
      <c r="AH355" s="90"/>
    </row>
    <row r="356" spans="1:34" x14ac:dyDescent="0.2">
      <c r="A356" s="172" t="s">
        <v>88</v>
      </c>
      <c r="B356" s="494" t="s">
        <v>3880</v>
      </c>
      <c r="C356" s="172" t="s">
        <v>3818</v>
      </c>
      <c r="D356" s="172">
        <v>6</v>
      </c>
      <c r="E356" s="172">
        <v>6</v>
      </c>
      <c r="F356" s="172"/>
      <c r="G356" s="325">
        <v>62</v>
      </c>
      <c r="H356" s="619">
        <f t="shared" si="27"/>
        <v>10.333333333333334</v>
      </c>
      <c r="I356" s="172"/>
      <c r="J356" s="172"/>
      <c r="K356" s="172"/>
      <c r="L356" s="90"/>
      <c r="N356" s="494" t="s">
        <v>116</v>
      </c>
      <c r="O356" s="494" t="s">
        <v>3051</v>
      </c>
      <c r="P356" s="497" t="s">
        <v>3948</v>
      </c>
      <c r="Q356" s="494">
        <v>97</v>
      </c>
      <c r="R356" s="494"/>
      <c r="S356" s="494"/>
      <c r="T356" s="494"/>
      <c r="U356" s="494"/>
      <c r="W356" s="325" t="s">
        <v>3956</v>
      </c>
      <c r="X356" s="494" t="s">
        <v>3930</v>
      </c>
      <c r="Y356" s="172" t="s">
        <v>328</v>
      </c>
      <c r="Z356" s="172">
        <v>6.4</v>
      </c>
      <c r="AA356" s="172"/>
      <c r="AB356" s="172">
        <v>4</v>
      </c>
      <c r="AC356" s="172">
        <v>30</v>
      </c>
      <c r="AD356" s="322">
        <f t="shared" si="29"/>
        <v>7.5</v>
      </c>
      <c r="AE356" s="172"/>
      <c r="AF356" s="172"/>
      <c r="AG356" s="172"/>
      <c r="AH356" s="90"/>
    </row>
    <row r="357" spans="1:34" x14ac:dyDescent="0.2">
      <c r="A357" s="172" t="s">
        <v>88</v>
      </c>
      <c r="B357" s="494" t="s">
        <v>3862</v>
      </c>
      <c r="C357" s="172" t="s">
        <v>3818</v>
      </c>
      <c r="D357" s="172">
        <v>1</v>
      </c>
      <c r="E357" s="172">
        <v>1</v>
      </c>
      <c r="F357" s="172"/>
      <c r="G357" s="325">
        <v>10</v>
      </c>
      <c r="H357" s="619">
        <f t="shared" si="27"/>
        <v>10</v>
      </c>
      <c r="I357" s="172"/>
      <c r="J357" s="172"/>
      <c r="K357" s="172"/>
      <c r="L357" s="90"/>
      <c r="N357" s="494" t="s">
        <v>116</v>
      </c>
      <c r="O357" s="494" t="s">
        <v>3960</v>
      </c>
      <c r="P357" s="497" t="s">
        <v>3948</v>
      </c>
      <c r="Q357" s="494">
        <v>55</v>
      </c>
      <c r="R357" s="494"/>
      <c r="S357" s="494"/>
      <c r="T357" s="494"/>
      <c r="U357" s="494"/>
      <c r="W357" s="325" t="s">
        <v>3956</v>
      </c>
      <c r="X357" s="494" t="s">
        <v>3926</v>
      </c>
      <c r="Y357" s="172" t="s">
        <v>328</v>
      </c>
      <c r="Z357" s="172">
        <v>3</v>
      </c>
      <c r="AA357" s="172"/>
      <c r="AB357" s="172"/>
      <c r="AC357" s="172">
        <v>11</v>
      </c>
      <c r="AD357" s="322"/>
      <c r="AE357" s="172"/>
      <c r="AF357" s="172"/>
      <c r="AG357" s="172"/>
      <c r="AH357" s="90"/>
    </row>
    <row r="358" spans="1:34" x14ac:dyDescent="0.2">
      <c r="A358" s="172" t="s">
        <v>88</v>
      </c>
      <c r="B358" s="494" t="s">
        <v>3541</v>
      </c>
      <c r="C358" s="172" t="s">
        <v>3818</v>
      </c>
      <c r="D358" s="172">
        <v>6</v>
      </c>
      <c r="E358" s="172">
        <v>7</v>
      </c>
      <c r="F358" s="172">
        <v>1</v>
      </c>
      <c r="G358" s="325">
        <v>56</v>
      </c>
      <c r="H358" s="619">
        <f t="shared" si="27"/>
        <v>9.3333333333333339</v>
      </c>
      <c r="I358" s="172">
        <v>2</v>
      </c>
      <c r="J358" s="172"/>
      <c r="K358" s="172"/>
      <c r="L358" s="90"/>
      <c r="N358" s="494" t="s">
        <v>116</v>
      </c>
      <c r="O358" s="494" t="s">
        <v>3063</v>
      </c>
      <c r="P358" s="497" t="s">
        <v>3948</v>
      </c>
      <c r="Q358" s="494">
        <v>51</v>
      </c>
      <c r="R358" s="494"/>
      <c r="S358" s="494"/>
      <c r="T358" s="494"/>
      <c r="U358" s="494"/>
      <c r="W358" s="325" t="s">
        <v>3956</v>
      </c>
      <c r="X358" s="494" t="s">
        <v>3931</v>
      </c>
      <c r="Y358" s="172" t="s">
        <v>328</v>
      </c>
      <c r="Z358" s="172">
        <v>1</v>
      </c>
      <c r="AA358" s="172"/>
      <c r="AB358" s="172"/>
      <c r="AC358" s="172">
        <v>9</v>
      </c>
      <c r="AD358" s="322"/>
      <c r="AE358" s="172"/>
      <c r="AF358" s="172"/>
      <c r="AG358" s="172"/>
      <c r="AH358" s="90"/>
    </row>
    <row r="359" spans="1:34" x14ac:dyDescent="0.2">
      <c r="A359" s="172" t="s">
        <v>88</v>
      </c>
      <c r="B359" s="494" t="s">
        <v>3866</v>
      </c>
      <c r="C359" s="172" t="s">
        <v>3818</v>
      </c>
      <c r="D359" s="172">
        <v>7</v>
      </c>
      <c r="E359" s="172">
        <v>8</v>
      </c>
      <c r="F359" s="172"/>
      <c r="G359" s="325">
        <v>56</v>
      </c>
      <c r="H359" s="619">
        <f t="shared" si="27"/>
        <v>7</v>
      </c>
      <c r="I359" s="172">
        <v>2</v>
      </c>
      <c r="J359" s="172"/>
      <c r="K359" s="172"/>
      <c r="L359" s="90"/>
      <c r="N359" s="494" t="s">
        <v>141</v>
      </c>
      <c r="O359" s="494" t="s">
        <v>3051</v>
      </c>
      <c r="P359" s="497" t="s">
        <v>3948</v>
      </c>
      <c r="Q359" s="494">
        <v>151</v>
      </c>
      <c r="R359" s="494"/>
      <c r="S359" s="494"/>
      <c r="T359" s="494"/>
      <c r="U359" s="494"/>
      <c r="W359" s="325" t="s">
        <v>3956</v>
      </c>
      <c r="X359" s="494" t="s">
        <v>3915</v>
      </c>
      <c r="Y359" s="172" t="s">
        <v>328</v>
      </c>
      <c r="Z359" s="172">
        <v>142.1</v>
      </c>
      <c r="AA359" s="172">
        <v>30</v>
      </c>
      <c r="AB359" s="172">
        <v>21</v>
      </c>
      <c r="AC359" s="172">
        <v>427</v>
      </c>
      <c r="AD359" s="322">
        <f t="shared" ref="AD359:AD369" si="30">AC359/AB359</f>
        <v>20.333333333333332</v>
      </c>
      <c r="AE359" s="172"/>
      <c r="AF359" s="172"/>
      <c r="AG359" s="172"/>
      <c r="AH359" s="90"/>
    </row>
    <row r="360" spans="1:34" x14ac:dyDescent="0.2">
      <c r="A360" s="172" t="s">
        <v>88</v>
      </c>
      <c r="B360" s="494" t="s">
        <v>3881</v>
      </c>
      <c r="C360" s="172" t="s">
        <v>3818</v>
      </c>
      <c r="D360" s="172">
        <v>5</v>
      </c>
      <c r="E360" s="172">
        <v>5</v>
      </c>
      <c r="F360" s="172">
        <v>2</v>
      </c>
      <c r="G360" s="325">
        <v>16</v>
      </c>
      <c r="H360" s="619">
        <f t="shared" si="27"/>
        <v>5.333333333333333</v>
      </c>
      <c r="I360" s="172">
        <v>1</v>
      </c>
      <c r="J360" s="172"/>
      <c r="K360" s="172"/>
      <c r="L360" s="90"/>
      <c r="N360" s="494" t="s">
        <v>141</v>
      </c>
      <c r="O360" s="494" t="s">
        <v>3051</v>
      </c>
      <c r="P360" s="497" t="s">
        <v>3948</v>
      </c>
      <c r="Q360" s="494">
        <v>87</v>
      </c>
      <c r="R360" s="494"/>
      <c r="S360" s="494"/>
      <c r="T360" s="494"/>
      <c r="U360" s="494"/>
      <c r="W360" s="325" t="s">
        <v>3956</v>
      </c>
      <c r="X360" s="494" t="s">
        <v>3856</v>
      </c>
      <c r="Y360" s="172" t="s">
        <v>328</v>
      </c>
      <c r="Z360" s="172">
        <v>161</v>
      </c>
      <c r="AA360" s="172">
        <v>33</v>
      </c>
      <c r="AB360" s="172">
        <v>13</v>
      </c>
      <c r="AC360" s="172">
        <v>442</v>
      </c>
      <c r="AD360" s="322">
        <f t="shared" si="30"/>
        <v>34</v>
      </c>
      <c r="AE360" s="172"/>
      <c r="AF360" s="172"/>
      <c r="AG360" s="172"/>
      <c r="AH360" s="90"/>
    </row>
    <row r="361" spans="1:34" x14ac:dyDescent="0.2">
      <c r="A361" s="172" t="s">
        <v>88</v>
      </c>
      <c r="B361" s="494" t="s">
        <v>3882</v>
      </c>
      <c r="C361" s="172" t="s">
        <v>3818</v>
      </c>
      <c r="D361" s="172">
        <v>4</v>
      </c>
      <c r="E361" s="172">
        <v>4</v>
      </c>
      <c r="F361" s="172"/>
      <c r="G361" s="325">
        <v>20</v>
      </c>
      <c r="H361" s="619">
        <f t="shared" si="27"/>
        <v>5</v>
      </c>
      <c r="I361" s="172">
        <v>2</v>
      </c>
      <c r="J361" s="172"/>
      <c r="K361" s="172"/>
      <c r="L361" s="90"/>
      <c r="N361" s="494" t="s">
        <v>141</v>
      </c>
      <c r="O361" s="494" t="s">
        <v>3051</v>
      </c>
      <c r="P361" s="497" t="s">
        <v>3948</v>
      </c>
      <c r="Q361" s="494">
        <v>83</v>
      </c>
      <c r="R361" s="494"/>
      <c r="S361" s="494"/>
      <c r="T361" s="494"/>
      <c r="U361" s="494"/>
      <c r="W361" s="325" t="s">
        <v>3956</v>
      </c>
      <c r="X361" s="494" t="s">
        <v>3934</v>
      </c>
      <c r="Y361" s="172" t="s">
        <v>328</v>
      </c>
      <c r="Z361" s="172">
        <v>6</v>
      </c>
      <c r="AA361" s="172"/>
      <c r="AB361" s="172">
        <v>3</v>
      </c>
      <c r="AC361" s="172">
        <v>29</v>
      </c>
      <c r="AD361" s="322">
        <f t="shared" si="30"/>
        <v>9.6666666666666661</v>
      </c>
      <c r="AE361" s="172"/>
      <c r="AF361" s="172"/>
      <c r="AG361" s="172"/>
      <c r="AH361" s="90"/>
    </row>
    <row r="362" spans="1:34" x14ac:dyDescent="0.2">
      <c r="A362" s="172" t="s">
        <v>88</v>
      </c>
      <c r="B362" s="494" t="s">
        <v>3883</v>
      </c>
      <c r="C362" s="172" t="s">
        <v>3818</v>
      </c>
      <c r="D362" s="172">
        <v>2</v>
      </c>
      <c r="E362" s="172">
        <v>2</v>
      </c>
      <c r="F362" s="172"/>
      <c r="G362" s="325">
        <v>10</v>
      </c>
      <c r="H362" s="619">
        <f t="shared" si="27"/>
        <v>5</v>
      </c>
      <c r="I362" s="172">
        <v>2</v>
      </c>
      <c r="J362" s="172"/>
      <c r="K362" s="172"/>
      <c r="L362" s="90"/>
      <c r="N362" s="494" t="s">
        <v>141</v>
      </c>
      <c r="O362" s="494" t="s">
        <v>3051</v>
      </c>
      <c r="P362" s="497" t="s">
        <v>3948</v>
      </c>
      <c r="Q362" s="497">
        <v>70</v>
      </c>
      <c r="R362" s="494"/>
      <c r="S362" s="494"/>
      <c r="T362" s="494"/>
      <c r="U362" s="494"/>
      <c r="W362" s="325" t="s">
        <v>3956</v>
      </c>
      <c r="X362" s="494" t="s">
        <v>3052</v>
      </c>
      <c r="Y362" s="172" t="s">
        <v>328</v>
      </c>
      <c r="Z362" s="172">
        <v>10</v>
      </c>
      <c r="AA362" s="172">
        <v>3</v>
      </c>
      <c r="AB362" s="172">
        <v>3</v>
      </c>
      <c r="AC362" s="172">
        <v>21</v>
      </c>
      <c r="AD362" s="322">
        <f t="shared" si="30"/>
        <v>7</v>
      </c>
      <c r="AE362" s="172"/>
      <c r="AF362" s="172"/>
      <c r="AG362" s="172"/>
      <c r="AH362" s="90"/>
    </row>
    <row r="363" spans="1:34" x14ac:dyDescent="0.2">
      <c r="A363" s="172" t="s">
        <v>88</v>
      </c>
      <c r="B363" s="494" t="s">
        <v>1829</v>
      </c>
      <c r="C363" s="172" t="s">
        <v>3818</v>
      </c>
      <c r="D363" s="172">
        <v>2</v>
      </c>
      <c r="E363" s="172">
        <v>2</v>
      </c>
      <c r="F363" s="172"/>
      <c r="G363" s="325">
        <v>1</v>
      </c>
      <c r="H363" s="619">
        <f t="shared" ref="H363:H394" si="31">G363/(E363-F363)</f>
        <v>0.5</v>
      </c>
      <c r="I363" s="172"/>
      <c r="J363" s="172"/>
      <c r="K363" s="172"/>
      <c r="L363" s="90"/>
      <c r="N363" s="494" t="s">
        <v>141</v>
      </c>
      <c r="O363" s="494" t="s">
        <v>3965</v>
      </c>
      <c r="P363" s="497" t="s">
        <v>3948</v>
      </c>
      <c r="Q363" s="497" t="s">
        <v>3966</v>
      </c>
      <c r="R363" s="494"/>
      <c r="S363" s="494"/>
      <c r="T363" s="494"/>
      <c r="U363" s="494"/>
      <c r="W363" s="325" t="s">
        <v>3956</v>
      </c>
      <c r="X363" s="494" t="s">
        <v>3056</v>
      </c>
      <c r="Y363" s="172" t="s">
        <v>3453</v>
      </c>
      <c r="Z363" s="172">
        <v>81</v>
      </c>
      <c r="AA363" s="172">
        <v>20</v>
      </c>
      <c r="AB363" s="172">
        <v>10</v>
      </c>
      <c r="AC363" s="172">
        <v>203</v>
      </c>
      <c r="AD363" s="322">
        <f t="shared" si="30"/>
        <v>20.3</v>
      </c>
      <c r="AE363" s="172"/>
      <c r="AF363" s="172"/>
      <c r="AG363" s="172"/>
      <c r="AH363" s="90"/>
    </row>
    <row r="364" spans="1:34" x14ac:dyDescent="0.2">
      <c r="A364" s="172" t="s">
        <v>87</v>
      </c>
      <c r="B364" s="494" t="s">
        <v>3822</v>
      </c>
      <c r="C364" s="172" t="s">
        <v>3818</v>
      </c>
      <c r="D364" s="172">
        <v>11</v>
      </c>
      <c r="E364" s="172">
        <v>12</v>
      </c>
      <c r="F364" s="172">
        <v>1</v>
      </c>
      <c r="G364" s="325">
        <v>318</v>
      </c>
      <c r="H364" s="619">
        <f t="shared" si="31"/>
        <v>28.90909090909091</v>
      </c>
      <c r="I364" s="172">
        <v>3</v>
      </c>
      <c r="J364" s="172"/>
      <c r="K364" s="172"/>
      <c r="L364" s="90"/>
      <c r="N364" s="494" t="s">
        <v>141</v>
      </c>
      <c r="O364" s="494" t="s">
        <v>3044</v>
      </c>
      <c r="P364" s="497" t="s">
        <v>3948</v>
      </c>
      <c r="Q364" s="497" t="s">
        <v>3967</v>
      </c>
      <c r="R364" s="494"/>
      <c r="S364" s="494"/>
      <c r="T364" s="494"/>
      <c r="U364" s="494"/>
      <c r="W364" s="325" t="s">
        <v>3956</v>
      </c>
      <c r="X364" s="494" t="s">
        <v>3044</v>
      </c>
      <c r="Y364" s="172" t="s">
        <v>3453</v>
      </c>
      <c r="Z364" s="172">
        <v>53.2</v>
      </c>
      <c r="AA364" s="172">
        <v>10</v>
      </c>
      <c r="AB364" s="172">
        <v>9</v>
      </c>
      <c r="AC364" s="172">
        <v>173</v>
      </c>
      <c r="AD364" s="322">
        <f t="shared" si="30"/>
        <v>19.222222222222221</v>
      </c>
      <c r="AE364" s="172"/>
      <c r="AF364" s="172"/>
      <c r="AG364" s="172"/>
      <c r="AH364" s="90"/>
    </row>
    <row r="365" spans="1:34" x14ac:dyDescent="0.2">
      <c r="A365" s="172" t="s">
        <v>87</v>
      </c>
      <c r="B365" s="494" t="s">
        <v>3886</v>
      </c>
      <c r="C365" s="172" t="s">
        <v>3818</v>
      </c>
      <c r="D365" s="172">
        <v>6</v>
      </c>
      <c r="E365" s="172">
        <v>7</v>
      </c>
      <c r="F365" s="172">
        <v>3</v>
      </c>
      <c r="G365" s="325">
        <v>103</v>
      </c>
      <c r="H365" s="619">
        <f t="shared" si="31"/>
        <v>25.75</v>
      </c>
      <c r="I365" s="172">
        <v>4</v>
      </c>
      <c r="J365" s="172"/>
      <c r="K365" s="172"/>
      <c r="L365" s="90"/>
      <c r="N365" s="494" t="s">
        <v>141</v>
      </c>
      <c r="O365" s="494" t="s">
        <v>3059</v>
      </c>
      <c r="P365" s="497" t="s">
        <v>3948</v>
      </c>
      <c r="Q365" s="497" t="s">
        <v>3565</v>
      </c>
      <c r="R365" s="494"/>
      <c r="S365" s="494"/>
      <c r="T365" s="494"/>
      <c r="U365" s="494"/>
      <c r="W365" s="325" t="s">
        <v>3956</v>
      </c>
      <c r="X365" s="494" t="s">
        <v>3911</v>
      </c>
      <c r="Y365" s="172" t="s">
        <v>3453</v>
      </c>
      <c r="Z365" s="172">
        <v>20</v>
      </c>
      <c r="AA365" s="172">
        <v>1</v>
      </c>
      <c r="AB365" s="172">
        <v>2</v>
      </c>
      <c r="AC365" s="172">
        <v>84</v>
      </c>
      <c r="AD365" s="322">
        <f t="shared" si="30"/>
        <v>42</v>
      </c>
      <c r="AE365" s="172"/>
      <c r="AF365" s="172"/>
      <c r="AG365" s="172"/>
      <c r="AH365" s="90"/>
    </row>
    <row r="366" spans="1:34" x14ac:dyDescent="0.2">
      <c r="A366" s="172" t="s">
        <v>87</v>
      </c>
      <c r="B366" s="494" t="s">
        <v>3857</v>
      </c>
      <c r="C366" s="172" t="s">
        <v>3818</v>
      </c>
      <c r="D366" s="172">
        <v>7</v>
      </c>
      <c r="E366" s="172">
        <v>8</v>
      </c>
      <c r="F366" s="172">
        <v>1</v>
      </c>
      <c r="G366" s="325">
        <v>178</v>
      </c>
      <c r="H366" s="619">
        <f t="shared" si="31"/>
        <v>25.428571428571427</v>
      </c>
      <c r="I366" s="172">
        <v>12</v>
      </c>
      <c r="J366" s="172"/>
      <c r="K366" s="172"/>
      <c r="L366" s="90"/>
      <c r="N366" s="494" t="s">
        <v>141</v>
      </c>
      <c r="O366" s="494" t="s">
        <v>3063</v>
      </c>
      <c r="P366" s="497" t="s">
        <v>3948</v>
      </c>
      <c r="Q366" s="497">
        <v>58</v>
      </c>
      <c r="R366" s="494"/>
      <c r="S366" s="494"/>
      <c r="T366" s="494"/>
      <c r="U366" s="494"/>
      <c r="W366" s="325" t="s">
        <v>3956</v>
      </c>
      <c r="X366" s="494" t="s">
        <v>3060</v>
      </c>
      <c r="Y366" s="172" t="s">
        <v>3453</v>
      </c>
      <c r="Z366" s="172">
        <v>83.5</v>
      </c>
      <c r="AA366" s="172">
        <v>17</v>
      </c>
      <c r="AB366" s="172">
        <v>15</v>
      </c>
      <c r="AC366" s="172">
        <v>230</v>
      </c>
      <c r="AD366" s="322">
        <f t="shared" si="30"/>
        <v>15.333333333333334</v>
      </c>
      <c r="AE366" s="172"/>
      <c r="AF366" s="172"/>
      <c r="AG366" s="172"/>
      <c r="AH366" s="90"/>
    </row>
    <row r="367" spans="1:34" x14ac:dyDescent="0.2">
      <c r="A367" s="172" t="s">
        <v>87</v>
      </c>
      <c r="B367" s="494" t="s">
        <v>1829</v>
      </c>
      <c r="C367" s="172" t="s">
        <v>3818</v>
      </c>
      <c r="D367" s="172">
        <v>4</v>
      </c>
      <c r="E367" s="172">
        <v>5</v>
      </c>
      <c r="F367" s="172">
        <v>1</v>
      </c>
      <c r="G367" s="325">
        <v>100</v>
      </c>
      <c r="H367" s="619">
        <f t="shared" si="31"/>
        <v>25</v>
      </c>
      <c r="I367" s="172">
        <v>2</v>
      </c>
      <c r="J367" s="172"/>
      <c r="K367" s="172"/>
      <c r="L367" s="90"/>
      <c r="N367" s="494" t="s">
        <v>141</v>
      </c>
      <c r="O367" s="494" t="s">
        <v>3051</v>
      </c>
      <c r="P367" s="497" t="s">
        <v>3948</v>
      </c>
      <c r="Q367" s="497" t="s">
        <v>3735</v>
      </c>
      <c r="R367" s="494"/>
      <c r="S367" s="494"/>
      <c r="T367" s="494"/>
      <c r="U367" s="494"/>
      <c r="W367" s="325" t="s">
        <v>3956</v>
      </c>
      <c r="X367" s="494" t="s">
        <v>3856</v>
      </c>
      <c r="Y367" s="172" t="s">
        <v>3453</v>
      </c>
      <c r="Z367" s="172">
        <v>86.3</v>
      </c>
      <c r="AA367" s="172">
        <v>16</v>
      </c>
      <c r="AB367" s="172">
        <v>13</v>
      </c>
      <c r="AC367" s="172">
        <v>246</v>
      </c>
      <c r="AD367" s="322">
        <f t="shared" si="30"/>
        <v>18.923076923076923</v>
      </c>
      <c r="AE367" s="172"/>
      <c r="AF367" s="172"/>
      <c r="AG367" s="172"/>
      <c r="AH367" s="90"/>
    </row>
    <row r="368" spans="1:34" x14ac:dyDescent="0.2">
      <c r="A368" s="172" t="s">
        <v>87</v>
      </c>
      <c r="B368" s="494" t="s">
        <v>3875</v>
      </c>
      <c r="C368" s="172" t="s">
        <v>3818</v>
      </c>
      <c r="D368" s="172">
        <v>11</v>
      </c>
      <c r="E368" s="172">
        <v>12</v>
      </c>
      <c r="F368" s="172"/>
      <c r="G368" s="325">
        <v>216</v>
      </c>
      <c r="H368" s="619">
        <f t="shared" si="31"/>
        <v>18</v>
      </c>
      <c r="I368" s="172">
        <v>1</v>
      </c>
      <c r="J368" s="172"/>
      <c r="K368" s="172"/>
      <c r="L368" s="90"/>
      <c r="N368" s="494" t="s">
        <v>141</v>
      </c>
      <c r="O368" s="494" t="s">
        <v>3916</v>
      </c>
      <c r="P368" s="497" t="s">
        <v>3948</v>
      </c>
      <c r="Q368" s="497">
        <v>78</v>
      </c>
      <c r="R368" s="494"/>
      <c r="S368" s="494"/>
      <c r="T368" s="494"/>
      <c r="U368" s="494"/>
      <c r="W368" s="325" t="s">
        <v>3956</v>
      </c>
      <c r="X368" s="494" t="s">
        <v>3915</v>
      </c>
      <c r="Y368" s="172" t="s">
        <v>3453</v>
      </c>
      <c r="Z368" s="172">
        <v>127</v>
      </c>
      <c r="AA368" s="172">
        <v>40</v>
      </c>
      <c r="AB368" s="172">
        <v>14</v>
      </c>
      <c r="AC368" s="172">
        <v>293</v>
      </c>
      <c r="AD368" s="322">
        <f t="shared" si="30"/>
        <v>20.928571428571427</v>
      </c>
      <c r="AE368" s="172"/>
      <c r="AF368" s="172"/>
      <c r="AG368" s="172"/>
      <c r="AH368" s="90"/>
    </row>
    <row r="369" spans="1:34" x14ac:dyDescent="0.2">
      <c r="A369" s="172" t="s">
        <v>87</v>
      </c>
      <c r="B369" s="494" t="s">
        <v>3099</v>
      </c>
      <c r="C369" s="172" t="s">
        <v>3818</v>
      </c>
      <c r="D369" s="172">
        <v>10</v>
      </c>
      <c r="E369" s="172">
        <v>11</v>
      </c>
      <c r="F369" s="172"/>
      <c r="G369" s="325">
        <v>184</v>
      </c>
      <c r="H369" s="619">
        <f t="shared" si="31"/>
        <v>16.727272727272727</v>
      </c>
      <c r="I369" s="172">
        <v>2</v>
      </c>
      <c r="J369" s="172"/>
      <c r="K369" s="172"/>
      <c r="L369" s="90"/>
      <c r="N369" s="494" t="s">
        <v>2333</v>
      </c>
      <c r="O369" s="494" t="s">
        <v>3053</v>
      </c>
      <c r="P369" s="497" t="s">
        <v>3948</v>
      </c>
      <c r="Q369" s="497">
        <v>56</v>
      </c>
      <c r="R369" s="494"/>
      <c r="S369" s="494"/>
      <c r="T369" s="494"/>
      <c r="U369" s="494"/>
      <c r="W369" s="325" t="s">
        <v>3956</v>
      </c>
      <c r="X369" s="494" t="s">
        <v>3885</v>
      </c>
      <c r="Y369" s="172" t="s">
        <v>3453</v>
      </c>
      <c r="Z369" s="172">
        <v>35.5</v>
      </c>
      <c r="AA369" s="172">
        <v>9</v>
      </c>
      <c r="AB369" s="172">
        <v>6</v>
      </c>
      <c r="AC369" s="172">
        <v>95</v>
      </c>
      <c r="AD369" s="322">
        <f t="shared" si="30"/>
        <v>15.833333333333334</v>
      </c>
      <c r="AE369" s="172"/>
      <c r="AF369" s="172"/>
      <c r="AG369" s="172"/>
      <c r="AH369" s="90"/>
    </row>
    <row r="370" spans="1:34" x14ac:dyDescent="0.2">
      <c r="A370" s="172" t="s">
        <v>87</v>
      </c>
      <c r="B370" s="494" t="s">
        <v>3873</v>
      </c>
      <c r="C370" s="172" t="s">
        <v>3818</v>
      </c>
      <c r="D370" s="172">
        <v>4</v>
      </c>
      <c r="E370" s="172">
        <v>5</v>
      </c>
      <c r="F370" s="172"/>
      <c r="G370" s="325">
        <v>76</v>
      </c>
      <c r="H370" s="619">
        <f t="shared" si="31"/>
        <v>15.2</v>
      </c>
      <c r="I370" s="172">
        <v>1</v>
      </c>
      <c r="J370" s="172"/>
      <c r="K370" s="172"/>
      <c r="L370" s="90"/>
      <c r="N370" s="494" t="s">
        <v>2333</v>
      </c>
      <c r="O370" s="494" t="s">
        <v>3969</v>
      </c>
      <c r="P370" s="497" t="s">
        <v>3948</v>
      </c>
      <c r="Q370" s="497">
        <v>64</v>
      </c>
      <c r="R370" s="494"/>
      <c r="S370" s="494"/>
      <c r="T370" s="494"/>
      <c r="U370" s="494"/>
      <c r="W370" s="325" t="s">
        <v>3956</v>
      </c>
      <c r="X370" s="494" t="s">
        <v>3930</v>
      </c>
      <c r="Y370" s="172" t="s">
        <v>3453</v>
      </c>
      <c r="Z370" s="172">
        <v>3</v>
      </c>
      <c r="AA370" s="172">
        <v>1</v>
      </c>
      <c r="AB370" s="172"/>
      <c r="AC370" s="172">
        <v>13</v>
      </c>
      <c r="AD370" s="322"/>
      <c r="AE370" s="172"/>
      <c r="AF370" s="172"/>
      <c r="AG370" s="172"/>
      <c r="AH370" s="90"/>
    </row>
    <row r="371" spans="1:34" x14ac:dyDescent="0.2">
      <c r="A371" s="172" t="s">
        <v>87</v>
      </c>
      <c r="B371" s="494" t="s">
        <v>3060</v>
      </c>
      <c r="C371" s="172" t="s">
        <v>3818</v>
      </c>
      <c r="D371" s="172">
        <v>11</v>
      </c>
      <c r="E371" s="172">
        <v>12</v>
      </c>
      <c r="F371" s="172">
        <v>5</v>
      </c>
      <c r="G371" s="325">
        <v>89</v>
      </c>
      <c r="H371" s="619">
        <f t="shared" si="31"/>
        <v>12.714285714285714</v>
      </c>
      <c r="I371" s="172">
        <v>3</v>
      </c>
      <c r="J371" s="172"/>
      <c r="K371" s="172"/>
      <c r="L371" s="90"/>
      <c r="N371" s="494" t="s">
        <v>2333</v>
      </c>
      <c r="O371" s="494" t="s">
        <v>3062</v>
      </c>
      <c r="P371" s="497" t="s">
        <v>3948</v>
      </c>
      <c r="Q371" s="497" t="s">
        <v>3831</v>
      </c>
      <c r="R371" s="494"/>
      <c r="S371" s="494"/>
      <c r="T371" s="494"/>
      <c r="U371" s="494"/>
      <c r="W371" s="325" t="s">
        <v>3956</v>
      </c>
      <c r="X371" s="494" t="s">
        <v>3913</v>
      </c>
      <c r="Y371" s="172" t="s">
        <v>3453</v>
      </c>
      <c r="Z371" s="172">
        <v>1</v>
      </c>
      <c r="AA371" s="172">
        <v>1</v>
      </c>
      <c r="AB371" s="172"/>
      <c r="AC371" s="172">
        <v>0</v>
      </c>
      <c r="AD371" s="322"/>
      <c r="AE371" s="172"/>
      <c r="AF371" s="172"/>
      <c r="AG371" s="172"/>
      <c r="AH371" s="90"/>
    </row>
    <row r="372" spans="1:34" x14ac:dyDescent="0.2">
      <c r="A372" s="172" t="s">
        <v>87</v>
      </c>
      <c r="B372" s="494" t="s">
        <v>3883</v>
      </c>
      <c r="C372" s="172" t="s">
        <v>3818</v>
      </c>
      <c r="D372" s="172">
        <v>4</v>
      </c>
      <c r="E372" s="172">
        <v>4</v>
      </c>
      <c r="F372" s="172"/>
      <c r="G372" s="325">
        <v>50</v>
      </c>
      <c r="H372" s="619">
        <f t="shared" si="31"/>
        <v>12.5</v>
      </c>
      <c r="I372" s="172">
        <v>2</v>
      </c>
      <c r="J372" s="172"/>
      <c r="K372" s="172"/>
      <c r="L372" s="90"/>
      <c r="N372" s="494" t="s">
        <v>2333</v>
      </c>
      <c r="O372" s="494" t="s">
        <v>3051</v>
      </c>
      <c r="P372" s="497" t="s">
        <v>3948</v>
      </c>
      <c r="Q372" s="497">
        <v>110</v>
      </c>
      <c r="R372" s="494"/>
      <c r="S372" s="494"/>
      <c r="T372" s="494"/>
      <c r="U372" s="494"/>
      <c r="W372" s="325" t="s">
        <v>3956</v>
      </c>
      <c r="X372" s="494" t="s">
        <v>3935</v>
      </c>
      <c r="Y372" s="172" t="s">
        <v>3453</v>
      </c>
      <c r="Z372" s="172">
        <v>13</v>
      </c>
      <c r="AA372" s="172">
        <v>1</v>
      </c>
      <c r="AB372" s="172">
        <v>1</v>
      </c>
      <c r="AC372" s="172">
        <v>46</v>
      </c>
      <c r="AD372" s="322">
        <f t="shared" ref="AD372:AD378" si="32">AC372/AB372</f>
        <v>46</v>
      </c>
      <c r="AE372" s="172"/>
      <c r="AF372" s="172"/>
      <c r="AG372" s="172"/>
      <c r="AH372" s="90"/>
    </row>
    <row r="373" spans="1:34" x14ac:dyDescent="0.2">
      <c r="A373" s="172" t="s">
        <v>87</v>
      </c>
      <c r="B373" s="494" t="s">
        <v>3869</v>
      </c>
      <c r="C373" s="172" t="s">
        <v>3818</v>
      </c>
      <c r="D373" s="172">
        <v>1</v>
      </c>
      <c r="E373" s="172">
        <v>1</v>
      </c>
      <c r="F373" s="172"/>
      <c r="G373" s="325">
        <v>12</v>
      </c>
      <c r="H373" s="619">
        <f t="shared" si="31"/>
        <v>12</v>
      </c>
      <c r="I373" s="172"/>
      <c r="J373" s="172"/>
      <c r="K373" s="172"/>
      <c r="L373" s="90"/>
      <c r="N373" s="494" t="s">
        <v>2333</v>
      </c>
      <c r="O373" s="494" t="s">
        <v>3061</v>
      </c>
      <c r="P373" s="497" t="s">
        <v>3948</v>
      </c>
      <c r="Q373" s="494">
        <v>51</v>
      </c>
      <c r="R373" s="494"/>
      <c r="S373" s="494"/>
      <c r="T373" s="494"/>
      <c r="U373" s="494"/>
      <c r="W373" s="325" t="s">
        <v>3956</v>
      </c>
      <c r="X373" s="494" t="s">
        <v>3907</v>
      </c>
      <c r="Y373" s="172" t="s">
        <v>146</v>
      </c>
      <c r="Z373" s="172">
        <v>67</v>
      </c>
      <c r="AA373" s="172">
        <v>21</v>
      </c>
      <c r="AB373" s="172">
        <v>12</v>
      </c>
      <c r="AC373" s="172">
        <v>144</v>
      </c>
      <c r="AD373" s="322">
        <f t="shared" si="32"/>
        <v>12</v>
      </c>
      <c r="AE373" s="172"/>
      <c r="AF373" s="172"/>
      <c r="AG373" s="172"/>
      <c r="AH373" s="90"/>
    </row>
    <row r="374" spans="1:34" x14ac:dyDescent="0.2">
      <c r="A374" s="172" t="s">
        <v>87</v>
      </c>
      <c r="B374" s="494" t="s">
        <v>1826</v>
      </c>
      <c r="C374" s="172" t="s">
        <v>3818</v>
      </c>
      <c r="D374" s="172">
        <v>2</v>
      </c>
      <c r="E374" s="172">
        <v>2</v>
      </c>
      <c r="F374" s="172"/>
      <c r="G374" s="325">
        <v>23</v>
      </c>
      <c r="H374" s="619">
        <f t="shared" si="31"/>
        <v>11.5</v>
      </c>
      <c r="I374" s="172"/>
      <c r="J374" s="172"/>
      <c r="K374" s="172"/>
      <c r="L374" s="90"/>
      <c r="N374" s="494" t="s">
        <v>50</v>
      </c>
      <c r="O374" s="494" t="s">
        <v>3059</v>
      </c>
      <c r="P374" s="497" t="s">
        <v>3948</v>
      </c>
      <c r="Q374" s="494">
        <v>88</v>
      </c>
      <c r="R374" s="494"/>
      <c r="S374" s="494"/>
      <c r="T374" s="494"/>
      <c r="U374" s="494"/>
      <c r="W374" s="325" t="s">
        <v>3956</v>
      </c>
      <c r="X374" s="494" t="s">
        <v>3044</v>
      </c>
      <c r="Y374" s="172" t="s">
        <v>146</v>
      </c>
      <c r="Z374" s="172">
        <v>78</v>
      </c>
      <c r="AA374" s="172">
        <v>3</v>
      </c>
      <c r="AB374" s="172">
        <v>3</v>
      </c>
      <c r="AC374" s="172">
        <v>46</v>
      </c>
      <c r="AD374" s="322">
        <f t="shared" si="32"/>
        <v>15.333333333333334</v>
      </c>
      <c r="AE374" s="172"/>
      <c r="AF374" s="172"/>
      <c r="AG374" s="172"/>
      <c r="AH374" s="90"/>
    </row>
    <row r="375" spans="1:34" x14ac:dyDescent="0.2">
      <c r="A375" s="172" t="s">
        <v>87</v>
      </c>
      <c r="B375" s="494" t="s">
        <v>3861</v>
      </c>
      <c r="C375" s="172" t="s">
        <v>3818</v>
      </c>
      <c r="D375" s="172">
        <v>8</v>
      </c>
      <c r="E375" s="172">
        <v>6</v>
      </c>
      <c r="F375" s="172">
        <v>2</v>
      </c>
      <c r="G375" s="325">
        <v>42</v>
      </c>
      <c r="H375" s="619">
        <f t="shared" si="31"/>
        <v>10.5</v>
      </c>
      <c r="I375" s="172">
        <v>3</v>
      </c>
      <c r="J375" s="172"/>
      <c r="K375" s="172"/>
      <c r="L375" s="90"/>
      <c r="N375" s="494" t="s">
        <v>50</v>
      </c>
      <c r="O375" s="494" t="s">
        <v>3053</v>
      </c>
      <c r="P375" s="497" t="s">
        <v>3948</v>
      </c>
      <c r="Q375" s="494">
        <v>60</v>
      </c>
      <c r="R375" s="494"/>
      <c r="S375" s="494"/>
      <c r="T375" s="494"/>
      <c r="U375" s="494"/>
      <c r="W375" s="325" t="s">
        <v>3956</v>
      </c>
      <c r="X375" s="494" t="s">
        <v>3885</v>
      </c>
      <c r="Y375" s="172" t="s">
        <v>146</v>
      </c>
      <c r="Z375" s="172">
        <v>22</v>
      </c>
      <c r="AA375" s="172">
        <v>5</v>
      </c>
      <c r="AB375" s="172">
        <v>4</v>
      </c>
      <c r="AC375" s="172">
        <v>76</v>
      </c>
      <c r="AD375" s="322">
        <f t="shared" si="32"/>
        <v>19</v>
      </c>
      <c r="AE375" s="172"/>
      <c r="AF375" s="172"/>
      <c r="AG375" s="172"/>
      <c r="AH375" s="90"/>
    </row>
    <row r="376" spans="1:34" x14ac:dyDescent="0.2">
      <c r="A376" s="172" t="s">
        <v>87</v>
      </c>
      <c r="B376" s="494" t="s">
        <v>3887</v>
      </c>
      <c r="C376" s="172" t="s">
        <v>3818</v>
      </c>
      <c r="D376" s="172">
        <v>6</v>
      </c>
      <c r="E376" s="172">
        <v>7</v>
      </c>
      <c r="F376" s="172"/>
      <c r="G376" s="325">
        <v>73</v>
      </c>
      <c r="H376" s="619">
        <f t="shared" si="31"/>
        <v>10.428571428571429</v>
      </c>
      <c r="I376" s="172">
        <v>1</v>
      </c>
      <c r="J376" s="172"/>
      <c r="K376" s="172"/>
      <c r="L376" s="90"/>
      <c r="N376" s="494" t="s">
        <v>50</v>
      </c>
      <c r="O376" s="494" t="s">
        <v>3062</v>
      </c>
      <c r="P376" s="497" t="s">
        <v>3948</v>
      </c>
      <c r="Q376" s="494">
        <v>59</v>
      </c>
      <c r="R376" s="494"/>
      <c r="S376" s="494"/>
      <c r="T376" s="494"/>
      <c r="U376" s="494"/>
      <c r="W376" s="325" t="s">
        <v>3956</v>
      </c>
      <c r="X376" s="494" t="s">
        <v>3911</v>
      </c>
      <c r="Y376" s="172" t="s">
        <v>146</v>
      </c>
      <c r="Z376" s="172">
        <v>14</v>
      </c>
      <c r="AA376" s="172">
        <v>7</v>
      </c>
      <c r="AB376" s="172">
        <v>2</v>
      </c>
      <c r="AC376" s="172">
        <v>30</v>
      </c>
      <c r="AD376" s="322">
        <f t="shared" si="32"/>
        <v>15</v>
      </c>
      <c r="AE376" s="172"/>
      <c r="AF376" s="172"/>
      <c r="AG376" s="172"/>
      <c r="AH376" s="90"/>
    </row>
    <row r="377" spans="1:34" x14ac:dyDescent="0.2">
      <c r="A377" s="172" t="s">
        <v>87</v>
      </c>
      <c r="B377" s="494" t="s">
        <v>3880</v>
      </c>
      <c r="C377" s="172" t="s">
        <v>3818</v>
      </c>
      <c r="D377" s="172">
        <v>7</v>
      </c>
      <c r="E377" s="172">
        <v>8</v>
      </c>
      <c r="F377" s="172">
        <v>1</v>
      </c>
      <c r="G377" s="325">
        <v>63</v>
      </c>
      <c r="H377" s="619">
        <f t="shared" si="31"/>
        <v>9</v>
      </c>
      <c r="I377" s="172">
        <v>4</v>
      </c>
      <c r="J377" s="172"/>
      <c r="K377" s="172"/>
      <c r="L377" s="90"/>
      <c r="N377" s="494" t="s">
        <v>50</v>
      </c>
      <c r="O377" s="494" t="s">
        <v>3061</v>
      </c>
      <c r="P377" s="497" t="s">
        <v>3948</v>
      </c>
      <c r="Q377" s="494">
        <v>66</v>
      </c>
      <c r="R377" s="494"/>
      <c r="S377" s="494"/>
      <c r="T377" s="494"/>
      <c r="U377" s="494"/>
      <c r="W377" s="325" t="s">
        <v>3956</v>
      </c>
      <c r="X377" s="494" t="s">
        <v>3905</v>
      </c>
      <c r="Y377" s="172" t="s">
        <v>146</v>
      </c>
      <c r="Z377" s="172">
        <v>70.3</v>
      </c>
      <c r="AA377" s="172">
        <v>12</v>
      </c>
      <c r="AB377" s="172">
        <v>16</v>
      </c>
      <c r="AC377" s="172">
        <v>206</v>
      </c>
      <c r="AD377" s="322">
        <f t="shared" si="32"/>
        <v>12.875</v>
      </c>
      <c r="AE377" s="172"/>
      <c r="AF377" s="172"/>
      <c r="AG377" s="172"/>
      <c r="AH377" s="90"/>
    </row>
    <row r="378" spans="1:34" x14ac:dyDescent="0.2">
      <c r="A378" s="172" t="s">
        <v>87</v>
      </c>
      <c r="B378" s="494" t="s">
        <v>3864</v>
      </c>
      <c r="C378" s="172" t="s">
        <v>3818</v>
      </c>
      <c r="D378" s="172">
        <v>11</v>
      </c>
      <c r="E378" s="172">
        <v>11</v>
      </c>
      <c r="F378" s="172">
        <v>2</v>
      </c>
      <c r="G378" s="325">
        <v>80</v>
      </c>
      <c r="H378" s="619">
        <f t="shared" si="31"/>
        <v>8.8888888888888893</v>
      </c>
      <c r="I378" s="172">
        <v>2</v>
      </c>
      <c r="J378" s="172"/>
      <c r="K378" s="172"/>
      <c r="L378" s="90"/>
      <c r="N378" s="494" t="s">
        <v>50</v>
      </c>
      <c r="O378" s="494" t="s">
        <v>3979</v>
      </c>
      <c r="P378" s="497" t="s">
        <v>3948</v>
      </c>
      <c r="Q378" s="494">
        <v>53</v>
      </c>
      <c r="R378" s="494"/>
      <c r="S378" s="494"/>
      <c r="T378" s="494"/>
      <c r="U378" s="494"/>
      <c r="W378" s="325" t="s">
        <v>3956</v>
      </c>
      <c r="X378" s="494" t="s">
        <v>3915</v>
      </c>
      <c r="Y378" s="172" t="s">
        <v>146</v>
      </c>
      <c r="Z378" s="172">
        <v>127</v>
      </c>
      <c r="AA378" s="172">
        <v>37</v>
      </c>
      <c r="AB378" s="172">
        <v>17</v>
      </c>
      <c r="AC378" s="172">
        <v>308</v>
      </c>
      <c r="AD378" s="322">
        <f t="shared" si="32"/>
        <v>18.117647058823529</v>
      </c>
      <c r="AE378" s="172"/>
      <c r="AF378" s="172"/>
      <c r="AG378" s="172"/>
      <c r="AH378" s="90"/>
    </row>
    <row r="379" spans="1:34" x14ac:dyDescent="0.2">
      <c r="A379" s="172" t="s">
        <v>87</v>
      </c>
      <c r="B379" s="494" t="s">
        <v>3888</v>
      </c>
      <c r="C379" s="172" t="s">
        <v>3818</v>
      </c>
      <c r="D379" s="172">
        <v>6</v>
      </c>
      <c r="E379" s="172">
        <v>7</v>
      </c>
      <c r="F379" s="172">
        <v>1</v>
      </c>
      <c r="G379" s="325">
        <v>48</v>
      </c>
      <c r="H379" s="619">
        <f t="shared" si="31"/>
        <v>8</v>
      </c>
      <c r="I379" s="172">
        <v>1</v>
      </c>
      <c r="J379" s="172"/>
      <c r="K379" s="172"/>
      <c r="L379" s="90"/>
      <c r="N379" s="494" t="s">
        <v>2330</v>
      </c>
      <c r="O379" s="494" t="s">
        <v>3042</v>
      </c>
      <c r="P379" s="497" t="s">
        <v>3948</v>
      </c>
      <c r="Q379" s="494">
        <v>80</v>
      </c>
      <c r="R379" s="494"/>
      <c r="S379" s="494"/>
      <c r="T379" s="494"/>
      <c r="U379" s="494"/>
      <c r="W379" s="325" t="s">
        <v>3956</v>
      </c>
      <c r="X379" s="494" t="s">
        <v>3053</v>
      </c>
      <c r="Y379" s="172" t="s">
        <v>146</v>
      </c>
      <c r="Z379" s="172">
        <v>1</v>
      </c>
      <c r="AA379" s="172"/>
      <c r="AB379" s="172"/>
      <c r="AC379" s="172">
        <v>10</v>
      </c>
      <c r="AD379" s="322"/>
      <c r="AE379" s="172"/>
      <c r="AF379" s="172"/>
      <c r="AG379" s="172"/>
      <c r="AH379" s="90"/>
    </row>
    <row r="380" spans="1:34" x14ac:dyDescent="0.2">
      <c r="A380" s="172" t="s">
        <v>87</v>
      </c>
      <c r="B380" s="494" t="s">
        <v>3154</v>
      </c>
      <c r="C380" s="172" t="s">
        <v>3818</v>
      </c>
      <c r="D380" s="172">
        <v>3</v>
      </c>
      <c r="E380" s="172">
        <v>3</v>
      </c>
      <c r="F380" s="172"/>
      <c r="G380" s="325">
        <v>23</v>
      </c>
      <c r="H380" s="619">
        <f t="shared" si="31"/>
        <v>7.666666666666667</v>
      </c>
      <c r="I380" s="172">
        <v>5</v>
      </c>
      <c r="J380" s="172"/>
      <c r="K380" s="172"/>
      <c r="L380" s="123"/>
      <c r="N380" s="494" t="s">
        <v>2330</v>
      </c>
      <c r="O380" s="494" t="s">
        <v>3981</v>
      </c>
      <c r="P380" s="497" t="s">
        <v>3948</v>
      </c>
      <c r="Q380" s="494">
        <v>70</v>
      </c>
      <c r="R380" s="494"/>
      <c r="S380" s="494"/>
      <c r="T380" s="494"/>
      <c r="U380" s="494"/>
      <c r="W380" s="325" t="s">
        <v>3956</v>
      </c>
      <c r="X380" s="494" t="s">
        <v>3925</v>
      </c>
      <c r="Y380" s="172" t="s">
        <v>146</v>
      </c>
      <c r="Z380" s="172">
        <v>59</v>
      </c>
      <c r="AA380" s="172">
        <v>15</v>
      </c>
      <c r="AB380" s="172">
        <v>6</v>
      </c>
      <c r="AC380" s="172">
        <v>117</v>
      </c>
      <c r="AD380" s="322">
        <f>AC380/AB380</f>
        <v>19.5</v>
      </c>
      <c r="AE380" s="172"/>
      <c r="AF380" s="172"/>
      <c r="AG380" s="172"/>
      <c r="AH380" s="90"/>
    </row>
    <row r="381" spans="1:34" x14ac:dyDescent="0.2">
      <c r="A381" s="172" t="s">
        <v>87</v>
      </c>
      <c r="B381" s="494" t="s">
        <v>3882</v>
      </c>
      <c r="C381" s="172" t="s">
        <v>3818</v>
      </c>
      <c r="D381" s="172">
        <v>1</v>
      </c>
      <c r="E381" s="172">
        <v>1</v>
      </c>
      <c r="F381" s="172"/>
      <c r="G381" s="325">
        <v>5</v>
      </c>
      <c r="H381" s="619">
        <f t="shared" si="31"/>
        <v>5</v>
      </c>
      <c r="I381" s="172">
        <v>2</v>
      </c>
      <c r="J381" s="172"/>
      <c r="K381" s="172"/>
      <c r="L381" s="90"/>
      <c r="N381" s="494" t="s">
        <v>2330</v>
      </c>
      <c r="O381" s="494" t="s">
        <v>3051</v>
      </c>
      <c r="P381" s="497" t="s">
        <v>3948</v>
      </c>
      <c r="Q381" s="494">
        <v>90</v>
      </c>
      <c r="R381" s="494"/>
      <c r="S381" s="494"/>
      <c r="T381" s="494"/>
      <c r="U381" s="494"/>
      <c r="W381" s="325" t="s">
        <v>3956</v>
      </c>
      <c r="X381" s="494" t="s">
        <v>3060</v>
      </c>
      <c r="Y381" s="172" t="s">
        <v>146</v>
      </c>
      <c r="Z381" s="172">
        <v>112.5</v>
      </c>
      <c r="AA381" s="172">
        <v>29</v>
      </c>
      <c r="AB381" s="172">
        <v>13</v>
      </c>
      <c r="AC381" s="172">
        <v>276</v>
      </c>
      <c r="AD381" s="322">
        <f>AC381/AB381</f>
        <v>21.23076923076923</v>
      </c>
      <c r="AE381" s="172"/>
      <c r="AF381" s="172"/>
      <c r="AG381" s="172"/>
      <c r="AH381" s="90"/>
    </row>
    <row r="382" spans="1:34" x14ac:dyDescent="0.2">
      <c r="A382" s="172" t="s">
        <v>87</v>
      </c>
      <c r="B382" s="494" t="s">
        <v>3541</v>
      </c>
      <c r="C382" s="172" t="s">
        <v>3818</v>
      </c>
      <c r="D382" s="172">
        <v>2</v>
      </c>
      <c r="E382" s="172">
        <v>2</v>
      </c>
      <c r="F382" s="172">
        <v>1</v>
      </c>
      <c r="G382" s="325">
        <v>3</v>
      </c>
      <c r="H382" s="619">
        <f t="shared" si="31"/>
        <v>3</v>
      </c>
      <c r="I382" s="172">
        <v>1</v>
      </c>
      <c r="J382" s="172"/>
      <c r="K382" s="172"/>
      <c r="L382" s="90"/>
      <c r="N382" s="494" t="s">
        <v>2330</v>
      </c>
      <c r="O382" s="494" t="s">
        <v>3058</v>
      </c>
      <c r="P382" s="497" t="s">
        <v>3948</v>
      </c>
      <c r="Q382" s="494">
        <v>68</v>
      </c>
      <c r="R382" s="494"/>
      <c r="S382" s="494"/>
      <c r="T382" s="494"/>
      <c r="U382" s="494"/>
      <c r="W382" s="325" t="s">
        <v>3956</v>
      </c>
      <c r="X382" s="494" t="s">
        <v>3051</v>
      </c>
      <c r="Y382" s="172" t="s">
        <v>146</v>
      </c>
      <c r="Z382" s="172">
        <v>2</v>
      </c>
      <c r="AA382" s="172">
        <v>1</v>
      </c>
      <c r="AB382" s="172"/>
      <c r="AC382" s="172">
        <v>7</v>
      </c>
      <c r="AD382" s="322"/>
      <c r="AE382" s="172"/>
      <c r="AF382" s="172"/>
      <c r="AG382" s="172"/>
      <c r="AH382" s="90"/>
    </row>
    <row r="383" spans="1:34" x14ac:dyDescent="0.2">
      <c r="A383" s="172" t="s">
        <v>87</v>
      </c>
      <c r="B383" s="494" t="s">
        <v>3889</v>
      </c>
      <c r="C383" s="172" t="s">
        <v>3818</v>
      </c>
      <c r="D383" s="172">
        <v>2</v>
      </c>
      <c r="E383" s="172">
        <v>2</v>
      </c>
      <c r="F383" s="172"/>
      <c r="G383" s="325">
        <v>5</v>
      </c>
      <c r="H383" s="619">
        <f t="shared" si="31"/>
        <v>2.5</v>
      </c>
      <c r="I383" s="172">
        <v>1</v>
      </c>
      <c r="J383" s="172"/>
      <c r="K383" s="172"/>
      <c r="L383" s="90"/>
      <c r="N383" s="494" t="s">
        <v>82</v>
      </c>
      <c r="O383" s="494" t="s">
        <v>3985</v>
      </c>
      <c r="P383" s="497" t="s">
        <v>3948</v>
      </c>
      <c r="Q383" s="494">
        <v>52</v>
      </c>
      <c r="R383" s="494"/>
      <c r="S383" s="494"/>
      <c r="T383" s="494"/>
      <c r="U383" s="494"/>
      <c r="W383" s="325" t="s">
        <v>3956</v>
      </c>
      <c r="X383" s="494" t="s">
        <v>3056</v>
      </c>
      <c r="Y383" s="172" t="s">
        <v>146</v>
      </c>
      <c r="Z383" s="172">
        <v>143.30000000000001</v>
      </c>
      <c r="AA383" s="172">
        <v>37</v>
      </c>
      <c r="AB383" s="172">
        <v>24</v>
      </c>
      <c r="AC383" s="172">
        <v>324</v>
      </c>
      <c r="AD383" s="322">
        <f>AC383/AB383</f>
        <v>13.5</v>
      </c>
      <c r="AE383" s="172"/>
      <c r="AF383" s="172"/>
      <c r="AG383" s="172"/>
      <c r="AH383" s="90"/>
    </row>
    <row r="384" spans="1:34" x14ac:dyDescent="0.2">
      <c r="A384" s="172" t="s">
        <v>87</v>
      </c>
      <c r="B384" s="494" t="s">
        <v>3050</v>
      </c>
      <c r="C384" s="172" t="s">
        <v>3818</v>
      </c>
      <c r="D384" s="172">
        <v>3</v>
      </c>
      <c r="E384" s="172">
        <v>2</v>
      </c>
      <c r="F384" s="172"/>
      <c r="G384" s="325">
        <v>3</v>
      </c>
      <c r="H384" s="619">
        <f t="shared" si="31"/>
        <v>1.5</v>
      </c>
      <c r="I384" s="172">
        <v>1</v>
      </c>
      <c r="J384" s="172"/>
      <c r="K384" s="172"/>
      <c r="L384" s="90"/>
      <c r="N384" s="494" t="s">
        <v>82</v>
      </c>
      <c r="O384" s="494" t="s">
        <v>3986</v>
      </c>
      <c r="P384" s="497" t="s">
        <v>3948</v>
      </c>
      <c r="Q384" s="494">
        <v>75</v>
      </c>
      <c r="R384" s="494"/>
      <c r="S384" s="494"/>
      <c r="T384" s="494"/>
      <c r="U384" s="494"/>
      <c r="W384" s="325" t="s">
        <v>3956</v>
      </c>
      <c r="X384" s="494" t="s">
        <v>3038</v>
      </c>
      <c r="Y384" s="172" t="s">
        <v>146</v>
      </c>
      <c r="Z384" s="172">
        <v>20</v>
      </c>
      <c r="AA384" s="172">
        <v>4</v>
      </c>
      <c r="AB384" s="172">
        <v>4</v>
      </c>
      <c r="AC384" s="172">
        <v>106</v>
      </c>
      <c r="AD384" s="322">
        <f>AC384/AB384</f>
        <v>26.5</v>
      </c>
      <c r="AE384" s="172"/>
      <c r="AF384" s="172"/>
      <c r="AG384" s="172"/>
      <c r="AH384" s="90"/>
    </row>
    <row r="385" spans="1:34" x14ac:dyDescent="0.2">
      <c r="A385" s="172" t="s">
        <v>87</v>
      </c>
      <c r="B385" s="494" t="s">
        <v>3885</v>
      </c>
      <c r="C385" s="172" t="s">
        <v>3818</v>
      </c>
      <c r="D385" s="172">
        <v>1</v>
      </c>
      <c r="E385" s="172">
        <v>1</v>
      </c>
      <c r="F385" s="172"/>
      <c r="G385" s="325">
        <v>0</v>
      </c>
      <c r="H385" s="619">
        <f t="shared" si="31"/>
        <v>0</v>
      </c>
      <c r="I385" s="172"/>
      <c r="J385" s="172"/>
      <c r="K385" s="172"/>
      <c r="L385" s="90"/>
      <c r="N385" s="494" t="s">
        <v>82</v>
      </c>
      <c r="O385" s="494" t="s">
        <v>3986</v>
      </c>
      <c r="P385" s="497" t="s">
        <v>3948</v>
      </c>
      <c r="Q385" s="494">
        <v>76</v>
      </c>
      <c r="R385" s="494"/>
      <c r="S385" s="494"/>
      <c r="T385" s="494"/>
      <c r="U385" s="494"/>
      <c r="W385" s="325" t="s">
        <v>3956</v>
      </c>
      <c r="X385" s="494" t="s">
        <v>3939</v>
      </c>
      <c r="Y385" s="172" t="s">
        <v>146</v>
      </c>
      <c r="Z385" s="172">
        <v>36</v>
      </c>
      <c r="AA385" s="172">
        <v>8</v>
      </c>
      <c r="AB385" s="172">
        <v>4</v>
      </c>
      <c r="AC385" s="172">
        <v>109</v>
      </c>
      <c r="AD385" s="322">
        <f>AC385/AB385</f>
        <v>27.25</v>
      </c>
      <c r="AE385" s="172"/>
      <c r="AF385" s="172"/>
      <c r="AG385" s="172"/>
      <c r="AH385" s="90"/>
    </row>
    <row r="386" spans="1:34" x14ac:dyDescent="0.2">
      <c r="A386" s="172" t="s">
        <v>86</v>
      </c>
      <c r="B386" s="494" t="s">
        <v>3864</v>
      </c>
      <c r="C386" s="172" t="s">
        <v>2724</v>
      </c>
      <c r="D386" s="172">
        <v>9</v>
      </c>
      <c r="E386" s="172">
        <v>7</v>
      </c>
      <c r="F386" s="172">
        <v>2</v>
      </c>
      <c r="G386" s="325">
        <v>202</v>
      </c>
      <c r="H386" s="619">
        <f t="shared" si="31"/>
        <v>40.4</v>
      </c>
      <c r="I386" s="172">
        <v>5</v>
      </c>
      <c r="J386" s="172"/>
      <c r="K386" s="172"/>
      <c r="L386" s="90"/>
      <c r="N386" s="494" t="s">
        <v>82</v>
      </c>
      <c r="O386" s="494" t="s">
        <v>3988</v>
      </c>
      <c r="P386" s="497" t="s">
        <v>3948</v>
      </c>
      <c r="Q386" s="494">
        <v>87</v>
      </c>
      <c r="R386" s="494"/>
      <c r="S386" s="494"/>
      <c r="T386" s="494"/>
      <c r="U386" s="494"/>
      <c r="W386" s="325" t="s">
        <v>3956</v>
      </c>
      <c r="X386" s="494" t="s">
        <v>3902</v>
      </c>
      <c r="Y386" s="172" t="s">
        <v>146</v>
      </c>
      <c r="Z386" s="172">
        <v>1</v>
      </c>
      <c r="AA386" s="172"/>
      <c r="AB386" s="172"/>
      <c r="AC386" s="172">
        <v>7</v>
      </c>
      <c r="AD386" s="322"/>
      <c r="AE386" s="172"/>
      <c r="AF386" s="172"/>
      <c r="AG386" s="172"/>
      <c r="AH386" s="90"/>
    </row>
    <row r="387" spans="1:34" x14ac:dyDescent="0.2">
      <c r="A387" s="172" t="s">
        <v>86</v>
      </c>
      <c r="B387" s="494" t="s">
        <v>3822</v>
      </c>
      <c r="C387" s="172" t="s">
        <v>2724</v>
      </c>
      <c r="D387" s="172">
        <v>13</v>
      </c>
      <c r="E387" s="172">
        <v>12</v>
      </c>
      <c r="F387" s="172">
        <v>2</v>
      </c>
      <c r="G387" s="325">
        <v>343</v>
      </c>
      <c r="H387" s="619">
        <f t="shared" si="31"/>
        <v>34.299999999999997</v>
      </c>
      <c r="I387" s="172">
        <v>6</v>
      </c>
      <c r="J387" s="172"/>
      <c r="K387" s="172"/>
      <c r="L387" s="90"/>
      <c r="N387" s="494" t="s">
        <v>82</v>
      </c>
      <c r="O387" s="494" t="s">
        <v>3988</v>
      </c>
      <c r="P387" s="497" t="s">
        <v>3948</v>
      </c>
      <c r="Q387" s="494">
        <v>67</v>
      </c>
      <c r="R387" s="494"/>
      <c r="S387" s="494"/>
      <c r="T387" s="494"/>
      <c r="U387" s="494"/>
      <c r="W387" s="325" t="s">
        <v>3956</v>
      </c>
      <c r="X387" s="494" t="s">
        <v>3940</v>
      </c>
      <c r="Y387" s="172" t="s">
        <v>146</v>
      </c>
      <c r="Z387" s="172">
        <v>6</v>
      </c>
      <c r="AA387" s="172"/>
      <c r="AB387" s="172"/>
      <c r="AC387" s="172">
        <v>21</v>
      </c>
      <c r="AD387" s="322"/>
      <c r="AE387" s="172"/>
      <c r="AF387" s="172"/>
      <c r="AG387" s="172"/>
      <c r="AH387" s="90"/>
    </row>
    <row r="388" spans="1:34" x14ac:dyDescent="0.2">
      <c r="A388" s="172" t="s">
        <v>86</v>
      </c>
      <c r="B388" s="494" t="s">
        <v>3873</v>
      </c>
      <c r="C388" s="172" t="s">
        <v>2724</v>
      </c>
      <c r="D388" s="172">
        <v>13</v>
      </c>
      <c r="E388" s="172">
        <v>12</v>
      </c>
      <c r="F388" s="172">
        <v>4</v>
      </c>
      <c r="G388" s="325">
        <v>230</v>
      </c>
      <c r="H388" s="619">
        <f t="shared" si="31"/>
        <v>28.75</v>
      </c>
      <c r="I388" s="172">
        <v>4</v>
      </c>
      <c r="J388" s="172"/>
      <c r="K388" s="172"/>
      <c r="L388" s="90"/>
      <c r="N388" s="494" t="s">
        <v>82</v>
      </c>
      <c r="O388" s="494" t="s">
        <v>3989</v>
      </c>
      <c r="P388" s="497" t="s">
        <v>3948</v>
      </c>
      <c r="Q388" s="494">
        <v>59</v>
      </c>
      <c r="R388" s="494"/>
      <c r="S388" s="494"/>
      <c r="T388" s="494"/>
      <c r="U388" s="494"/>
      <c r="W388" s="325" t="s">
        <v>3956</v>
      </c>
      <c r="X388" s="494" t="s">
        <v>3882</v>
      </c>
      <c r="Y388" s="172" t="s">
        <v>146</v>
      </c>
      <c r="Z388" s="172">
        <v>15</v>
      </c>
      <c r="AA388" s="172">
        <v>3</v>
      </c>
      <c r="AB388" s="172">
        <v>1</v>
      </c>
      <c r="AC388" s="172">
        <v>44</v>
      </c>
      <c r="AD388" s="322">
        <f>AC388/AB388</f>
        <v>44</v>
      </c>
      <c r="AE388" s="172"/>
      <c r="AF388" s="172"/>
      <c r="AG388" s="172"/>
    </row>
    <row r="389" spans="1:34" x14ac:dyDescent="0.2">
      <c r="A389" s="172" t="s">
        <v>86</v>
      </c>
      <c r="B389" s="494" t="s">
        <v>3890</v>
      </c>
      <c r="C389" s="172" t="s">
        <v>2724</v>
      </c>
      <c r="D389" s="172">
        <v>9</v>
      </c>
      <c r="E389" s="172">
        <v>7</v>
      </c>
      <c r="F389" s="172">
        <v>2</v>
      </c>
      <c r="G389" s="325">
        <v>143</v>
      </c>
      <c r="H389" s="325">
        <f t="shared" si="31"/>
        <v>28.6</v>
      </c>
      <c r="I389" s="172">
        <v>1</v>
      </c>
      <c r="J389" s="172"/>
      <c r="K389" s="172"/>
      <c r="L389" s="90"/>
      <c r="N389" s="494" t="s">
        <v>82</v>
      </c>
      <c r="O389" s="494" t="s">
        <v>3989</v>
      </c>
      <c r="P389" s="497" t="s">
        <v>3948</v>
      </c>
      <c r="Q389" s="494">
        <v>64</v>
      </c>
      <c r="R389" s="494"/>
      <c r="S389" s="494"/>
      <c r="T389" s="494"/>
      <c r="U389" s="494"/>
      <c r="W389" s="325" t="s">
        <v>3956</v>
      </c>
      <c r="X389" s="494" t="s">
        <v>3856</v>
      </c>
      <c r="Y389" s="172" t="s">
        <v>146</v>
      </c>
      <c r="Z389" s="172">
        <v>9</v>
      </c>
      <c r="AA389" s="172"/>
      <c r="AB389" s="172"/>
      <c r="AC389" s="172">
        <v>25</v>
      </c>
      <c r="AD389" s="322"/>
      <c r="AE389" s="172"/>
      <c r="AF389" s="172"/>
      <c r="AG389" s="172"/>
    </row>
    <row r="390" spans="1:34" x14ac:dyDescent="0.2">
      <c r="A390" s="172" t="s">
        <v>86</v>
      </c>
      <c r="B390" s="494" t="s">
        <v>3869</v>
      </c>
      <c r="C390" s="172" t="s">
        <v>2724</v>
      </c>
      <c r="D390" s="172">
        <v>7</v>
      </c>
      <c r="E390" s="172">
        <v>7</v>
      </c>
      <c r="F390" s="172">
        <v>2</v>
      </c>
      <c r="G390" s="325">
        <v>94</v>
      </c>
      <c r="H390" s="619">
        <f t="shared" si="31"/>
        <v>18.8</v>
      </c>
      <c r="I390" s="172">
        <v>1</v>
      </c>
      <c r="J390" s="172"/>
      <c r="K390" s="172"/>
      <c r="L390" s="90"/>
      <c r="N390" s="494" t="s">
        <v>82</v>
      </c>
      <c r="O390" s="494" t="s">
        <v>3987</v>
      </c>
      <c r="P390" s="497" t="s">
        <v>3948</v>
      </c>
      <c r="Q390" s="494">
        <v>56</v>
      </c>
      <c r="R390" s="494"/>
      <c r="S390" s="494"/>
      <c r="T390" s="494"/>
      <c r="U390" s="494"/>
      <c r="W390" s="325" t="s">
        <v>3956</v>
      </c>
      <c r="X390" s="494" t="s">
        <v>3055</v>
      </c>
      <c r="Y390" s="172" t="s">
        <v>208</v>
      </c>
      <c r="Z390" s="172">
        <v>149.5</v>
      </c>
      <c r="AA390" s="172">
        <v>28</v>
      </c>
      <c r="AB390" s="172">
        <v>31</v>
      </c>
      <c r="AC390" s="172">
        <v>391</v>
      </c>
      <c r="AD390" s="322">
        <f>AC390/AB390</f>
        <v>12.612903225806452</v>
      </c>
      <c r="AE390" s="172"/>
      <c r="AF390" s="172"/>
      <c r="AG390" s="172"/>
    </row>
    <row r="391" spans="1:34" x14ac:dyDescent="0.2">
      <c r="A391" s="172" t="s">
        <v>86</v>
      </c>
      <c r="B391" s="494" t="s">
        <v>1829</v>
      </c>
      <c r="C391" s="172" t="s">
        <v>2724</v>
      </c>
      <c r="D391" s="172">
        <v>7</v>
      </c>
      <c r="E391" s="172">
        <v>7</v>
      </c>
      <c r="F391" s="172"/>
      <c r="G391" s="325">
        <v>119</v>
      </c>
      <c r="H391" s="619">
        <f t="shared" si="31"/>
        <v>17</v>
      </c>
      <c r="I391" s="172">
        <v>4</v>
      </c>
      <c r="J391" s="172"/>
      <c r="K391" s="172"/>
      <c r="L391" s="90"/>
      <c r="N391" s="494" t="s">
        <v>82</v>
      </c>
      <c r="O391" s="494" t="s">
        <v>3042</v>
      </c>
      <c r="P391" s="497" t="s">
        <v>3948</v>
      </c>
      <c r="Q391" s="494">
        <v>77</v>
      </c>
      <c r="R391" s="494"/>
      <c r="S391" s="494"/>
      <c r="T391" s="494"/>
      <c r="U391" s="494"/>
      <c r="W391" s="325" t="s">
        <v>3956</v>
      </c>
      <c r="X391" s="494" t="s">
        <v>3054</v>
      </c>
      <c r="Y391" s="172" t="s">
        <v>208</v>
      </c>
      <c r="Z391" s="172">
        <v>111</v>
      </c>
      <c r="AA391" s="172">
        <v>30</v>
      </c>
      <c r="AB391" s="172">
        <v>21</v>
      </c>
      <c r="AC391" s="172">
        <v>272</v>
      </c>
      <c r="AD391" s="322">
        <f>AC391/AB391</f>
        <v>12.952380952380953</v>
      </c>
      <c r="AE391" s="172"/>
      <c r="AF391" s="172"/>
      <c r="AG391" s="172"/>
    </row>
    <row r="392" spans="1:34" x14ac:dyDescent="0.2">
      <c r="A392" s="172" t="s">
        <v>86</v>
      </c>
      <c r="B392" s="494" t="s">
        <v>3891</v>
      </c>
      <c r="C392" s="172" t="s">
        <v>2724</v>
      </c>
      <c r="D392" s="172">
        <v>13</v>
      </c>
      <c r="E392" s="172">
        <v>13</v>
      </c>
      <c r="F392" s="172"/>
      <c r="G392" s="325">
        <v>212</v>
      </c>
      <c r="H392" s="619">
        <f t="shared" si="31"/>
        <v>16.307692307692307</v>
      </c>
      <c r="I392" s="172">
        <v>19</v>
      </c>
      <c r="J392" s="172">
        <v>3</v>
      </c>
      <c r="K392" s="172"/>
      <c r="L392" s="90"/>
      <c r="N392" s="494" t="s">
        <v>82</v>
      </c>
      <c r="O392" s="494" t="s">
        <v>3061</v>
      </c>
      <c r="P392" s="497" t="s">
        <v>3948</v>
      </c>
      <c r="Q392" s="494">
        <v>53</v>
      </c>
      <c r="R392" s="494"/>
      <c r="S392" s="494"/>
      <c r="T392" s="494"/>
      <c r="U392" s="494"/>
      <c r="W392" s="325" t="s">
        <v>3956</v>
      </c>
      <c r="X392" s="494" t="s">
        <v>3044</v>
      </c>
      <c r="Y392" s="172" t="s">
        <v>208</v>
      </c>
      <c r="Z392" s="172">
        <v>2</v>
      </c>
      <c r="AA392" s="172">
        <v>1</v>
      </c>
      <c r="AB392" s="172"/>
      <c r="AC392" s="172">
        <v>20</v>
      </c>
      <c r="AD392" s="322"/>
      <c r="AE392" s="172"/>
      <c r="AF392" s="172"/>
      <c r="AG392" s="172"/>
    </row>
    <row r="393" spans="1:34" x14ac:dyDescent="0.2">
      <c r="A393" s="172" t="s">
        <v>86</v>
      </c>
      <c r="B393" s="494" t="s">
        <v>3050</v>
      </c>
      <c r="C393" s="172" t="s">
        <v>2724</v>
      </c>
      <c r="D393" s="172">
        <v>9</v>
      </c>
      <c r="E393" s="172">
        <v>8</v>
      </c>
      <c r="F393" s="172">
        <v>1</v>
      </c>
      <c r="G393" s="325">
        <v>110</v>
      </c>
      <c r="H393" s="619">
        <f t="shared" si="31"/>
        <v>15.714285714285714</v>
      </c>
      <c r="I393" s="172">
        <v>4</v>
      </c>
      <c r="J393" s="172"/>
      <c r="K393" s="172"/>
      <c r="L393" s="90"/>
      <c r="N393" s="494" t="s">
        <v>55</v>
      </c>
      <c r="O393" s="494" t="s">
        <v>3051</v>
      </c>
      <c r="P393" s="497" t="s">
        <v>51</v>
      </c>
      <c r="Q393" s="494">
        <v>55</v>
      </c>
      <c r="R393" s="494"/>
      <c r="S393" s="494"/>
      <c r="T393" s="494"/>
      <c r="U393" s="494"/>
      <c r="W393" s="325" t="s">
        <v>3956</v>
      </c>
      <c r="X393" s="494" t="s">
        <v>3058</v>
      </c>
      <c r="Y393" s="172" t="s">
        <v>208</v>
      </c>
      <c r="Z393" s="172">
        <v>12</v>
      </c>
      <c r="AA393" s="172">
        <v>3</v>
      </c>
      <c r="AB393" s="172">
        <v>2</v>
      </c>
      <c r="AC393" s="172">
        <v>59</v>
      </c>
      <c r="AD393" s="322">
        <f>AC393/AB393</f>
        <v>29.5</v>
      </c>
      <c r="AE393" s="172"/>
      <c r="AF393" s="172"/>
      <c r="AG393" s="172"/>
    </row>
    <row r="394" spans="1:34" x14ac:dyDescent="0.2">
      <c r="A394" s="172" t="s">
        <v>86</v>
      </c>
      <c r="B394" s="494" t="s">
        <v>3886</v>
      </c>
      <c r="C394" s="172" t="s">
        <v>2724</v>
      </c>
      <c r="D394" s="172">
        <v>7</v>
      </c>
      <c r="E394" s="172">
        <v>7</v>
      </c>
      <c r="F394" s="172">
        <v>2</v>
      </c>
      <c r="G394" s="325">
        <v>73</v>
      </c>
      <c r="H394" s="619">
        <f t="shared" si="31"/>
        <v>14.6</v>
      </c>
      <c r="I394" s="172">
        <v>1</v>
      </c>
      <c r="J394" s="172"/>
      <c r="K394" s="172"/>
      <c r="L394" s="90"/>
      <c r="N394" s="494" t="s">
        <v>55</v>
      </c>
      <c r="O394" s="494" t="s">
        <v>676</v>
      </c>
      <c r="P394" s="497" t="s">
        <v>51</v>
      </c>
      <c r="Q394" s="494">
        <v>69</v>
      </c>
      <c r="R394" s="494"/>
      <c r="S394" s="494"/>
      <c r="T394" s="494"/>
      <c r="U394" s="494"/>
      <c r="W394" s="325" t="s">
        <v>3956</v>
      </c>
      <c r="X394" s="494" t="s">
        <v>3942</v>
      </c>
      <c r="Y394" s="172" t="s">
        <v>208</v>
      </c>
      <c r="Z394" s="172">
        <v>3</v>
      </c>
      <c r="AA394" s="172"/>
      <c r="AB394" s="172"/>
      <c r="AC394" s="172">
        <v>20</v>
      </c>
      <c r="AD394" s="322"/>
      <c r="AE394" s="172"/>
      <c r="AF394" s="172"/>
      <c r="AG394" s="172"/>
    </row>
    <row r="395" spans="1:34" x14ac:dyDescent="0.2">
      <c r="A395" s="172" t="s">
        <v>86</v>
      </c>
      <c r="B395" s="494" t="s">
        <v>3855</v>
      </c>
      <c r="C395" s="172" t="s">
        <v>2724</v>
      </c>
      <c r="D395" s="172">
        <v>5</v>
      </c>
      <c r="E395" s="172">
        <v>4</v>
      </c>
      <c r="F395" s="172"/>
      <c r="G395" s="325">
        <v>58</v>
      </c>
      <c r="H395" s="619">
        <f t="shared" ref="H395:H426" si="33">G395/(E395-F395)</f>
        <v>14.5</v>
      </c>
      <c r="I395" s="172">
        <v>1</v>
      </c>
      <c r="J395" s="172"/>
      <c r="K395" s="172"/>
      <c r="L395" s="90"/>
      <c r="N395" s="494" t="s">
        <v>55</v>
      </c>
      <c r="O395" s="494" t="s">
        <v>676</v>
      </c>
      <c r="P395" s="497" t="s">
        <v>51</v>
      </c>
      <c r="Q395" s="494">
        <v>82</v>
      </c>
      <c r="R395" s="494"/>
      <c r="S395" s="494"/>
      <c r="T395" s="494"/>
      <c r="U395" s="494"/>
      <c r="W395" s="325" t="s">
        <v>3956</v>
      </c>
      <c r="X395" s="494" t="s">
        <v>3940</v>
      </c>
      <c r="Y395" s="172" t="s">
        <v>208</v>
      </c>
      <c r="Z395" s="172">
        <v>69</v>
      </c>
      <c r="AA395" s="172">
        <v>10</v>
      </c>
      <c r="AB395" s="172">
        <v>7</v>
      </c>
      <c r="AC395" s="172">
        <v>220</v>
      </c>
      <c r="AD395" s="322">
        <f t="shared" ref="AD395:AD401" si="34">AC395/AB395</f>
        <v>31.428571428571427</v>
      </c>
      <c r="AE395" s="172"/>
      <c r="AF395" s="172"/>
      <c r="AG395" s="172"/>
    </row>
    <row r="396" spans="1:34" x14ac:dyDescent="0.2">
      <c r="A396" s="172" t="s">
        <v>86</v>
      </c>
      <c r="B396" s="494" t="s">
        <v>3875</v>
      </c>
      <c r="C396" s="172" t="s">
        <v>2724</v>
      </c>
      <c r="D396" s="172">
        <v>12</v>
      </c>
      <c r="E396" s="172">
        <v>11</v>
      </c>
      <c r="F396" s="172"/>
      <c r="G396" s="325">
        <v>134</v>
      </c>
      <c r="H396" s="619">
        <f t="shared" si="33"/>
        <v>12.181818181818182</v>
      </c>
      <c r="I396" s="172">
        <v>10</v>
      </c>
      <c r="J396" s="172"/>
      <c r="K396" s="172"/>
      <c r="L396" s="90"/>
      <c r="N396" s="494" t="s">
        <v>55</v>
      </c>
      <c r="O396" s="494" t="s">
        <v>3988</v>
      </c>
      <c r="P396" s="497" t="s">
        <v>51</v>
      </c>
      <c r="Q396" s="494">
        <v>83</v>
      </c>
      <c r="R396" s="494"/>
      <c r="S396" s="494"/>
      <c r="T396" s="494"/>
      <c r="U396" s="494"/>
      <c r="W396" s="325" t="s">
        <v>3956</v>
      </c>
      <c r="X396" s="494" t="s">
        <v>3056</v>
      </c>
      <c r="Y396" s="172" t="s">
        <v>208</v>
      </c>
      <c r="Z396" s="172">
        <v>42</v>
      </c>
      <c r="AA396" s="172">
        <v>8</v>
      </c>
      <c r="AB396" s="172">
        <v>8</v>
      </c>
      <c r="AC396" s="172">
        <v>112</v>
      </c>
      <c r="AD396" s="322">
        <f t="shared" si="34"/>
        <v>14</v>
      </c>
      <c r="AE396" s="172"/>
      <c r="AF396" s="172"/>
      <c r="AG396" s="172"/>
    </row>
    <row r="397" spans="1:34" x14ac:dyDescent="0.2">
      <c r="A397" s="172" t="s">
        <v>86</v>
      </c>
      <c r="B397" s="494" t="s">
        <v>3885</v>
      </c>
      <c r="C397" s="172" t="s">
        <v>2724</v>
      </c>
      <c r="D397" s="172">
        <v>13</v>
      </c>
      <c r="E397" s="172">
        <v>9</v>
      </c>
      <c r="F397" s="172">
        <v>6</v>
      </c>
      <c r="G397" s="325">
        <v>29</v>
      </c>
      <c r="H397" s="619">
        <f t="shared" si="33"/>
        <v>9.6666666666666661</v>
      </c>
      <c r="I397" s="172">
        <v>3</v>
      </c>
      <c r="J397" s="172"/>
      <c r="K397" s="172"/>
      <c r="L397" s="90"/>
      <c r="N397" s="494" t="s">
        <v>55</v>
      </c>
      <c r="O397" s="494" t="s">
        <v>3988</v>
      </c>
      <c r="P397" s="497" t="s">
        <v>51</v>
      </c>
      <c r="Q397" s="494">
        <v>64</v>
      </c>
      <c r="R397" s="494"/>
      <c r="S397" s="494"/>
      <c r="T397" s="494"/>
      <c r="U397" s="494"/>
      <c r="W397" s="325" t="s">
        <v>3956</v>
      </c>
      <c r="X397" s="494" t="s">
        <v>3943</v>
      </c>
      <c r="Y397" s="172" t="s">
        <v>208</v>
      </c>
      <c r="Z397" s="172">
        <v>70</v>
      </c>
      <c r="AA397" s="172">
        <v>22</v>
      </c>
      <c r="AB397" s="172">
        <v>9</v>
      </c>
      <c r="AC397" s="172">
        <v>155</v>
      </c>
      <c r="AD397" s="322">
        <f t="shared" si="34"/>
        <v>17.222222222222221</v>
      </c>
      <c r="AE397" s="172"/>
      <c r="AF397" s="172"/>
      <c r="AG397" s="172"/>
    </row>
    <row r="398" spans="1:34" x14ac:dyDescent="0.2">
      <c r="A398" s="172" t="s">
        <v>86</v>
      </c>
      <c r="B398" s="494" t="s">
        <v>3892</v>
      </c>
      <c r="C398" s="172" t="s">
        <v>2724</v>
      </c>
      <c r="D398" s="172">
        <v>4</v>
      </c>
      <c r="E398" s="172">
        <v>4</v>
      </c>
      <c r="F398" s="172">
        <v>1</v>
      </c>
      <c r="G398" s="325">
        <v>26</v>
      </c>
      <c r="H398" s="619">
        <f t="shared" si="33"/>
        <v>8.6666666666666661</v>
      </c>
      <c r="I398" s="172">
        <v>1</v>
      </c>
      <c r="J398" s="172"/>
      <c r="K398" s="172"/>
      <c r="L398" s="90"/>
      <c r="N398" s="494" t="s">
        <v>55</v>
      </c>
      <c r="O398" s="494" t="s">
        <v>3993</v>
      </c>
      <c r="P398" s="497" t="s">
        <v>51</v>
      </c>
      <c r="Q398" s="494">
        <v>70</v>
      </c>
      <c r="R398" s="494"/>
      <c r="S398" s="494"/>
      <c r="T398" s="494"/>
      <c r="U398" s="494"/>
      <c r="W398" s="325" t="s">
        <v>3956</v>
      </c>
      <c r="X398" s="494" t="s">
        <v>3029</v>
      </c>
      <c r="Y398" s="172" t="s">
        <v>208</v>
      </c>
      <c r="Z398" s="172">
        <v>40</v>
      </c>
      <c r="AA398" s="172">
        <v>4</v>
      </c>
      <c r="AB398" s="172">
        <v>4</v>
      </c>
      <c r="AC398" s="172">
        <v>54</v>
      </c>
      <c r="AD398" s="322">
        <f t="shared" si="34"/>
        <v>13.5</v>
      </c>
      <c r="AE398" s="172"/>
      <c r="AF398" s="172"/>
      <c r="AG398" s="172"/>
    </row>
    <row r="399" spans="1:34" x14ac:dyDescent="0.2">
      <c r="A399" s="172" t="s">
        <v>86</v>
      </c>
      <c r="B399" s="494" t="s">
        <v>3867</v>
      </c>
      <c r="C399" s="172" t="s">
        <v>2724</v>
      </c>
      <c r="D399" s="172">
        <v>13</v>
      </c>
      <c r="E399" s="172">
        <v>9</v>
      </c>
      <c r="F399" s="172">
        <v>1</v>
      </c>
      <c r="G399" s="325">
        <v>65</v>
      </c>
      <c r="H399" s="619">
        <f t="shared" si="33"/>
        <v>8.125</v>
      </c>
      <c r="I399" s="172">
        <v>1</v>
      </c>
      <c r="J399" s="172"/>
      <c r="K399" s="172"/>
      <c r="L399" s="90"/>
      <c r="N399" s="494" t="s">
        <v>55</v>
      </c>
      <c r="O399" s="494" t="s">
        <v>3993</v>
      </c>
      <c r="P399" s="497" t="s">
        <v>51</v>
      </c>
      <c r="Q399" s="494">
        <v>79</v>
      </c>
      <c r="R399" s="494"/>
      <c r="S399" s="494"/>
      <c r="T399" s="494"/>
      <c r="U399" s="494"/>
      <c r="W399" s="325" t="s">
        <v>3956</v>
      </c>
      <c r="X399" s="494" t="s">
        <v>3051</v>
      </c>
      <c r="Y399" s="172" t="s">
        <v>208</v>
      </c>
      <c r="Z399" s="172">
        <v>1</v>
      </c>
      <c r="AA399" s="172"/>
      <c r="AB399" s="172">
        <v>1</v>
      </c>
      <c r="AC399" s="172">
        <v>1</v>
      </c>
      <c r="AD399" s="322">
        <f t="shared" si="34"/>
        <v>1</v>
      </c>
      <c r="AE399" s="172"/>
      <c r="AF399" s="172"/>
      <c r="AG399" s="172"/>
    </row>
    <row r="400" spans="1:34" x14ac:dyDescent="0.2">
      <c r="A400" s="172" t="s">
        <v>86</v>
      </c>
      <c r="B400" s="494" t="s">
        <v>3861</v>
      </c>
      <c r="C400" s="172" t="s">
        <v>2724</v>
      </c>
      <c r="D400" s="172">
        <v>5</v>
      </c>
      <c r="E400" s="172">
        <v>3</v>
      </c>
      <c r="F400" s="172">
        <v>2</v>
      </c>
      <c r="G400" s="325">
        <v>7</v>
      </c>
      <c r="H400" s="619">
        <f t="shared" si="33"/>
        <v>7</v>
      </c>
      <c r="I400" s="172"/>
      <c r="J400" s="172"/>
      <c r="K400" s="172"/>
      <c r="L400" s="90"/>
      <c r="N400" s="494" t="s">
        <v>55</v>
      </c>
      <c r="O400" s="494" t="s">
        <v>1086</v>
      </c>
      <c r="P400" s="497" t="s">
        <v>51</v>
      </c>
      <c r="Q400" s="494">
        <v>120</v>
      </c>
      <c r="R400" s="494"/>
      <c r="S400" s="494"/>
      <c r="T400" s="494"/>
      <c r="U400" s="494"/>
      <c r="W400" s="325" t="s">
        <v>3956</v>
      </c>
      <c r="X400" s="494" t="s">
        <v>3915</v>
      </c>
      <c r="Y400" s="172" t="s">
        <v>208</v>
      </c>
      <c r="Z400" s="172">
        <v>137</v>
      </c>
      <c r="AA400" s="172">
        <v>41</v>
      </c>
      <c r="AB400" s="172">
        <v>11</v>
      </c>
      <c r="AC400" s="172">
        <v>297</v>
      </c>
      <c r="AD400" s="322">
        <f t="shared" si="34"/>
        <v>27</v>
      </c>
      <c r="AE400" s="172"/>
      <c r="AF400" s="172"/>
      <c r="AG400" s="172"/>
    </row>
    <row r="401" spans="1:33" x14ac:dyDescent="0.2">
      <c r="A401" s="172" t="s">
        <v>86</v>
      </c>
      <c r="B401" s="494" t="s">
        <v>3888</v>
      </c>
      <c r="C401" s="172" t="s">
        <v>2724</v>
      </c>
      <c r="D401" s="172">
        <v>4</v>
      </c>
      <c r="E401" s="172">
        <v>4</v>
      </c>
      <c r="F401" s="172"/>
      <c r="G401" s="325">
        <v>27</v>
      </c>
      <c r="H401" s="619">
        <f t="shared" si="33"/>
        <v>6.75</v>
      </c>
      <c r="I401" s="172">
        <v>3</v>
      </c>
      <c r="J401" s="172"/>
      <c r="K401" s="172"/>
      <c r="L401" s="90"/>
      <c r="N401" s="494" t="s">
        <v>55</v>
      </c>
      <c r="O401" s="494" t="s">
        <v>3986</v>
      </c>
      <c r="P401" s="497" t="s">
        <v>51</v>
      </c>
      <c r="Q401" s="494">
        <v>72</v>
      </c>
      <c r="R401" s="494"/>
      <c r="S401" s="494"/>
      <c r="T401" s="494"/>
      <c r="U401" s="494"/>
      <c r="W401" s="325" t="s">
        <v>3956</v>
      </c>
      <c r="X401" s="494" t="s">
        <v>3882</v>
      </c>
      <c r="Y401" s="172" t="s">
        <v>208</v>
      </c>
      <c r="Z401" s="172">
        <v>36</v>
      </c>
      <c r="AA401" s="172">
        <v>11</v>
      </c>
      <c r="AB401" s="172">
        <v>7</v>
      </c>
      <c r="AC401" s="172">
        <v>97</v>
      </c>
      <c r="AD401" s="322">
        <f t="shared" si="34"/>
        <v>13.857142857142858</v>
      </c>
      <c r="AE401" s="172"/>
      <c r="AF401" s="172"/>
      <c r="AG401" s="172"/>
    </row>
    <row r="402" spans="1:33" x14ac:dyDescent="0.2">
      <c r="A402" s="172" t="s">
        <v>90</v>
      </c>
      <c r="B402" s="494" t="s">
        <v>3822</v>
      </c>
      <c r="C402" s="172" t="s">
        <v>2724</v>
      </c>
      <c r="D402" s="172">
        <v>7</v>
      </c>
      <c r="E402" s="172">
        <v>6</v>
      </c>
      <c r="F402" s="172">
        <v>3</v>
      </c>
      <c r="G402" s="325">
        <v>190</v>
      </c>
      <c r="H402" s="619">
        <f t="shared" si="33"/>
        <v>63.333333333333336</v>
      </c>
      <c r="I402" s="172">
        <v>2</v>
      </c>
      <c r="J402" s="172"/>
      <c r="K402" s="172"/>
      <c r="L402" s="90"/>
      <c r="N402" s="494" t="s">
        <v>55</v>
      </c>
      <c r="O402" s="494" t="s">
        <v>3043</v>
      </c>
      <c r="P402" s="497" t="s">
        <v>51</v>
      </c>
      <c r="Q402" s="494">
        <v>62</v>
      </c>
      <c r="R402" s="494"/>
      <c r="S402" s="494"/>
      <c r="T402" s="494"/>
      <c r="U402" s="494"/>
      <c r="W402" s="325" t="s">
        <v>3956</v>
      </c>
      <c r="X402" s="172" t="s">
        <v>3943</v>
      </c>
      <c r="Y402" s="172" t="s">
        <v>210</v>
      </c>
      <c r="Z402" s="172">
        <v>163</v>
      </c>
      <c r="AA402" s="172">
        <v>49</v>
      </c>
      <c r="AB402" s="172">
        <v>28</v>
      </c>
      <c r="AC402" s="172">
        <v>334</v>
      </c>
      <c r="AD402" s="172"/>
      <c r="AE402" s="172"/>
      <c r="AF402" s="172"/>
      <c r="AG402" s="172"/>
    </row>
    <row r="403" spans="1:33" x14ac:dyDescent="0.2">
      <c r="A403" s="172" t="s">
        <v>90</v>
      </c>
      <c r="B403" s="494" t="s">
        <v>3050</v>
      </c>
      <c r="C403" s="172" t="s">
        <v>2724</v>
      </c>
      <c r="D403" s="172">
        <v>9</v>
      </c>
      <c r="E403" s="172">
        <v>10</v>
      </c>
      <c r="F403" s="172"/>
      <c r="G403" s="325">
        <v>421</v>
      </c>
      <c r="H403" s="619">
        <f t="shared" si="33"/>
        <v>42.1</v>
      </c>
      <c r="I403" s="172">
        <v>12</v>
      </c>
      <c r="J403" s="172">
        <v>2</v>
      </c>
      <c r="K403" s="172"/>
      <c r="L403" s="90"/>
      <c r="N403" s="90"/>
      <c r="O403" s="470"/>
      <c r="P403" s="371"/>
      <c r="W403" s="325" t="s">
        <v>3956</v>
      </c>
      <c r="X403" s="172" t="s">
        <v>3055</v>
      </c>
      <c r="Y403" s="172" t="s">
        <v>210</v>
      </c>
      <c r="Z403" s="172">
        <v>158.1</v>
      </c>
      <c r="AA403" s="172">
        <v>54</v>
      </c>
      <c r="AB403" s="172">
        <v>24</v>
      </c>
      <c r="AC403" s="172">
        <v>300</v>
      </c>
      <c r="AD403" s="172"/>
      <c r="AE403" s="172"/>
      <c r="AF403" s="172"/>
      <c r="AG403" s="172"/>
    </row>
    <row r="404" spans="1:33" x14ac:dyDescent="0.2">
      <c r="A404" s="172" t="s">
        <v>90</v>
      </c>
      <c r="B404" s="494" t="s">
        <v>1826</v>
      </c>
      <c r="C404" s="172" t="s">
        <v>2724</v>
      </c>
      <c r="D404" s="172">
        <v>4</v>
      </c>
      <c r="E404" s="172">
        <v>4</v>
      </c>
      <c r="F404" s="172">
        <v>1</v>
      </c>
      <c r="G404" s="325">
        <v>105</v>
      </c>
      <c r="H404" s="619">
        <f t="shared" si="33"/>
        <v>35</v>
      </c>
      <c r="I404" s="172"/>
      <c r="J404" s="172"/>
      <c r="K404" s="172"/>
      <c r="L404" s="90"/>
      <c r="N404" s="90"/>
      <c r="O404" s="470"/>
      <c r="P404" s="371"/>
      <c r="W404" s="325" t="s">
        <v>3956</v>
      </c>
      <c r="X404" s="172" t="s">
        <v>3056</v>
      </c>
      <c r="Y404" s="172" t="s">
        <v>210</v>
      </c>
      <c r="Z404" s="172">
        <v>81.099999999999994</v>
      </c>
      <c r="AA404" s="172">
        <v>17</v>
      </c>
      <c r="AB404" s="172">
        <v>13</v>
      </c>
      <c r="AC404" s="172">
        <v>168</v>
      </c>
      <c r="AD404" s="172"/>
      <c r="AE404" s="172"/>
      <c r="AF404" s="172"/>
      <c r="AG404" s="172"/>
    </row>
    <row r="405" spans="1:33" x14ac:dyDescent="0.2">
      <c r="A405" s="172" t="s">
        <v>90</v>
      </c>
      <c r="B405" s="494" t="s">
        <v>3896</v>
      </c>
      <c r="C405" s="172" t="s">
        <v>2724</v>
      </c>
      <c r="D405" s="172">
        <v>10</v>
      </c>
      <c r="E405" s="172">
        <v>13</v>
      </c>
      <c r="F405" s="172">
        <v>3</v>
      </c>
      <c r="G405" s="325">
        <v>322</v>
      </c>
      <c r="H405" s="619">
        <f t="shared" si="33"/>
        <v>32.200000000000003</v>
      </c>
      <c r="I405" s="172">
        <v>5</v>
      </c>
      <c r="J405" s="172"/>
      <c r="K405" s="172"/>
      <c r="L405" s="90"/>
      <c r="N405" s="90"/>
      <c r="O405" s="470"/>
      <c r="P405" s="371"/>
      <c r="W405" s="325" t="s">
        <v>3956</v>
      </c>
      <c r="X405" s="172" t="s">
        <v>3054</v>
      </c>
      <c r="Y405" s="172" t="s">
        <v>210</v>
      </c>
      <c r="Z405" s="172">
        <v>102</v>
      </c>
      <c r="AA405" s="172">
        <v>23</v>
      </c>
      <c r="AB405" s="172">
        <v>11</v>
      </c>
      <c r="AC405" s="172">
        <v>206</v>
      </c>
      <c r="AD405" s="172"/>
      <c r="AE405" s="172"/>
      <c r="AF405" s="172"/>
      <c r="AG405" s="172"/>
    </row>
    <row r="406" spans="1:33" x14ac:dyDescent="0.2">
      <c r="A406" s="172" t="s">
        <v>90</v>
      </c>
      <c r="B406" s="494" t="s">
        <v>3886</v>
      </c>
      <c r="C406" s="172" t="s">
        <v>2724</v>
      </c>
      <c r="D406" s="172">
        <v>6</v>
      </c>
      <c r="E406" s="172">
        <v>8</v>
      </c>
      <c r="F406" s="172"/>
      <c r="G406" s="325">
        <v>243</v>
      </c>
      <c r="H406" s="619">
        <f t="shared" si="33"/>
        <v>30.375</v>
      </c>
      <c r="I406" s="172">
        <v>2</v>
      </c>
      <c r="J406" s="172"/>
      <c r="K406" s="172"/>
      <c r="L406" s="90"/>
      <c r="N406" s="90"/>
      <c r="O406" s="470"/>
      <c r="P406" s="371"/>
      <c r="W406" s="325" t="s">
        <v>3956</v>
      </c>
      <c r="X406" s="172" t="s">
        <v>3052</v>
      </c>
      <c r="Y406" s="172" t="s">
        <v>210</v>
      </c>
      <c r="Z406" s="172">
        <v>79.2</v>
      </c>
      <c r="AA406" s="172">
        <v>13</v>
      </c>
      <c r="AB406" s="172">
        <v>8</v>
      </c>
      <c r="AC406" s="172">
        <v>203</v>
      </c>
      <c r="AD406" s="172"/>
      <c r="AE406" s="172"/>
      <c r="AF406" s="172"/>
      <c r="AG406" s="172"/>
    </row>
    <row r="407" spans="1:33" x14ac:dyDescent="0.2">
      <c r="A407" s="172" t="s">
        <v>90</v>
      </c>
      <c r="B407" s="494" t="s">
        <v>3080</v>
      </c>
      <c r="C407" s="172" t="s">
        <v>2724</v>
      </c>
      <c r="D407" s="172">
        <v>4</v>
      </c>
      <c r="E407" s="172">
        <v>4</v>
      </c>
      <c r="F407" s="172"/>
      <c r="G407" s="325">
        <v>111</v>
      </c>
      <c r="H407" s="619">
        <f t="shared" si="33"/>
        <v>27.75</v>
      </c>
      <c r="I407" s="172">
        <v>4</v>
      </c>
      <c r="J407" s="172"/>
      <c r="K407" s="172"/>
      <c r="L407" s="90"/>
      <c r="N407" s="90"/>
      <c r="O407" s="470"/>
      <c r="P407" s="371"/>
      <c r="W407" s="325" t="s">
        <v>3956</v>
      </c>
      <c r="X407" s="172" t="s">
        <v>3946</v>
      </c>
      <c r="Y407" s="172" t="s">
        <v>210</v>
      </c>
      <c r="Z407" s="172">
        <v>11</v>
      </c>
      <c r="AA407" s="172"/>
      <c r="AB407" s="172">
        <v>1</v>
      </c>
      <c r="AC407" s="172">
        <v>28</v>
      </c>
      <c r="AD407" s="172"/>
      <c r="AE407" s="172"/>
      <c r="AF407" s="172"/>
      <c r="AG407" s="172"/>
    </row>
    <row r="408" spans="1:33" x14ac:dyDescent="0.2">
      <c r="A408" s="172" t="s">
        <v>90</v>
      </c>
      <c r="B408" s="494" t="s">
        <v>3897</v>
      </c>
      <c r="C408" s="172" t="s">
        <v>2724</v>
      </c>
      <c r="D408" s="172">
        <v>4</v>
      </c>
      <c r="E408" s="172">
        <v>3</v>
      </c>
      <c r="F408" s="172">
        <v>1</v>
      </c>
      <c r="G408" s="325">
        <v>46</v>
      </c>
      <c r="H408" s="619">
        <f t="shared" si="33"/>
        <v>23</v>
      </c>
      <c r="I408" s="172">
        <v>2</v>
      </c>
      <c r="J408" s="172"/>
      <c r="K408" s="172"/>
      <c r="L408" s="90"/>
      <c r="N408" s="90"/>
      <c r="O408" s="470"/>
      <c r="P408" s="371"/>
      <c r="W408" s="325" t="s">
        <v>3956</v>
      </c>
      <c r="X408" s="172" t="s">
        <v>3029</v>
      </c>
      <c r="Y408" s="172" t="s">
        <v>210</v>
      </c>
      <c r="Z408" s="172">
        <v>116.2</v>
      </c>
      <c r="AA408" s="172">
        <v>37</v>
      </c>
      <c r="AB408" s="172">
        <v>7</v>
      </c>
      <c r="AC408" s="172">
        <v>226</v>
      </c>
      <c r="AD408" s="172"/>
      <c r="AE408" s="172"/>
      <c r="AF408" s="172"/>
      <c r="AG408" s="172"/>
    </row>
    <row r="409" spans="1:33" x14ac:dyDescent="0.2">
      <c r="A409" s="172" t="s">
        <v>90</v>
      </c>
      <c r="B409" s="494" t="s">
        <v>3864</v>
      </c>
      <c r="C409" s="172" t="s">
        <v>2724</v>
      </c>
      <c r="D409" s="172">
        <v>10</v>
      </c>
      <c r="E409" s="172">
        <v>10</v>
      </c>
      <c r="F409" s="172"/>
      <c r="G409" s="325">
        <v>147</v>
      </c>
      <c r="H409" s="619">
        <f t="shared" si="33"/>
        <v>14.7</v>
      </c>
      <c r="I409" s="172">
        <v>5</v>
      </c>
      <c r="J409" s="172"/>
      <c r="K409" s="172"/>
      <c r="L409" s="90"/>
      <c r="W409" s="325" t="s">
        <v>3956</v>
      </c>
      <c r="X409" s="172" t="s">
        <v>3060</v>
      </c>
      <c r="Y409" s="172" t="s">
        <v>210</v>
      </c>
      <c r="Z409" s="172">
        <v>35</v>
      </c>
      <c r="AA409" s="172">
        <v>7</v>
      </c>
      <c r="AB409" s="172">
        <v>2</v>
      </c>
      <c r="AC409" s="172">
        <v>87</v>
      </c>
      <c r="AD409" s="172"/>
      <c r="AE409" s="172"/>
      <c r="AF409" s="172"/>
      <c r="AG409" s="172"/>
    </row>
    <row r="410" spans="1:33" x14ac:dyDescent="0.2">
      <c r="A410" s="172" t="s">
        <v>90</v>
      </c>
      <c r="B410" s="494" t="s">
        <v>3869</v>
      </c>
      <c r="C410" s="172" t="s">
        <v>2724</v>
      </c>
      <c r="D410" s="172">
        <v>8</v>
      </c>
      <c r="E410" s="172">
        <v>9</v>
      </c>
      <c r="F410" s="172"/>
      <c r="G410" s="325">
        <v>106</v>
      </c>
      <c r="H410" s="619">
        <f t="shared" si="33"/>
        <v>11.777777777777779</v>
      </c>
      <c r="I410" s="172">
        <v>4</v>
      </c>
      <c r="J410" s="172"/>
      <c r="K410" s="172"/>
      <c r="L410" s="90"/>
      <c r="W410" s="325" t="s">
        <v>3956</v>
      </c>
      <c r="X410" s="172" t="s">
        <v>3044</v>
      </c>
      <c r="Y410" s="172" t="s">
        <v>210</v>
      </c>
      <c r="Z410" s="172">
        <v>2</v>
      </c>
      <c r="AA410" s="172"/>
      <c r="AB410" s="172"/>
      <c r="AC410" s="172">
        <v>11</v>
      </c>
      <c r="AD410" s="172"/>
      <c r="AE410" s="172"/>
      <c r="AF410" s="172"/>
      <c r="AG410" s="172"/>
    </row>
    <row r="411" spans="1:33" x14ac:dyDescent="0.2">
      <c r="A411" s="172" t="s">
        <v>90</v>
      </c>
      <c r="B411" s="494" t="s">
        <v>3898</v>
      </c>
      <c r="C411" s="172" t="s">
        <v>2724</v>
      </c>
      <c r="D411" s="172">
        <v>2</v>
      </c>
      <c r="E411" s="172">
        <v>2</v>
      </c>
      <c r="F411" s="172"/>
      <c r="G411" s="325">
        <v>29</v>
      </c>
      <c r="H411" s="619">
        <f t="shared" si="33"/>
        <v>14.5</v>
      </c>
      <c r="I411" s="172"/>
      <c r="J411" s="172"/>
      <c r="K411" s="172"/>
      <c r="L411" s="90"/>
      <c r="W411" s="325" t="s">
        <v>3956</v>
      </c>
      <c r="X411" s="172" t="s">
        <v>3058</v>
      </c>
      <c r="Y411" s="172" t="s">
        <v>210</v>
      </c>
      <c r="Z411" s="172">
        <v>1</v>
      </c>
      <c r="AA411" s="172"/>
      <c r="AB411" s="172"/>
      <c r="AC411" s="172">
        <v>2</v>
      </c>
      <c r="AD411" s="172"/>
      <c r="AE411" s="172"/>
      <c r="AF411" s="172"/>
      <c r="AG411" s="172"/>
    </row>
    <row r="412" spans="1:33" x14ac:dyDescent="0.2">
      <c r="A412" s="172" t="s">
        <v>90</v>
      </c>
      <c r="B412" s="494" t="s">
        <v>3099</v>
      </c>
      <c r="C412" s="172" t="s">
        <v>2724</v>
      </c>
      <c r="D412" s="172">
        <v>2</v>
      </c>
      <c r="E412" s="172">
        <v>3</v>
      </c>
      <c r="F412" s="172">
        <v>1</v>
      </c>
      <c r="G412" s="325">
        <v>22</v>
      </c>
      <c r="H412" s="619">
        <f t="shared" si="33"/>
        <v>11</v>
      </c>
      <c r="I412" s="172">
        <v>1</v>
      </c>
      <c r="J412" s="172"/>
      <c r="K412" s="172"/>
      <c r="L412" s="90"/>
      <c r="W412" s="325" t="s">
        <v>3948</v>
      </c>
      <c r="X412" s="172" t="s">
        <v>3943</v>
      </c>
      <c r="Y412" s="172" t="s">
        <v>153</v>
      </c>
      <c r="Z412" s="172">
        <v>178.3</v>
      </c>
      <c r="AA412" s="172">
        <v>58</v>
      </c>
      <c r="AB412" s="172">
        <v>25</v>
      </c>
      <c r="AC412" s="172">
        <v>367</v>
      </c>
      <c r="AD412" s="172"/>
      <c r="AE412" s="172"/>
      <c r="AF412" s="172"/>
      <c r="AG412" s="172"/>
    </row>
    <row r="413" spans="1:33" x14ac:dyDescent="0.2">
      <c r="A413" s="172" t="s">
        <v>90</v>
      </c>
      <c r="B413" s="494" t="s">
        <v>3899</v>
      </c>
      <c r="C413" s="172" t="s">
        <v>2724</v>
      </c>
      <c r="D413" s="172">
        <v>5</v>
      </c>
      <c r="E413" s="172">
        <v>8</v>
      </c>
      <c r="F413" s="172">
        <v>3</v>
      </c>
      <c r="G413" s="325">
        <v>53</v>
      </c>
      <c r="H413" s="619">
        <f t="shared" si="33"/>
        <v>10.6</v>
      </c>
      <c r="I413" s="172">
        <v>1</v>
      </c>
      <c r="J413" s="172"/>
      <c r="K413" s="172"/>
      <c r="L413" s="90"/>
      <c r="W413" s="325" t="s">
        <v>3948</v>
      </c>
      <c r="X413" s="172" t="s">
        <v>3052</v>
      </c>
      <c r="Y413" s="172" t="s">
        <v>153</v>
      </c>
      <c r="Z413" s="172">
        <v>160.1</v>
      </c>
      <c r="AA413" s="172">
        <v>34</v>
      </c>
      <c r="AB413" s="172">
        <v>22</v>
      </c>
      <c r="AC413" s="172">
        <v>374</v>
      </c>
      <c r="AD413" s="172"/>
      <c r="AE413" s="172"/>
      <c r="AF413" s="172"/>
      <c r="AG413" s="172"/>
    </row>
    <row r="414" spans="1:33" x14ac:dyDescent="0.2">
      <c r="A414" s="172" t="s">
        <v>90</v>
      </c>
      <c r="B414" s="494" t="s">
        <v>3875</v>
      </c>
      <c r="C414" s="172" t="s">
        <v>2724</v>
      </c>
      <c r="D414" s="172">
        <v>6</v>
      </c>
      <c r="E414" s="172">
        <v>7</v>
      </c>
      <c r="F414" s="172">
        <v>1</v>
      </c>
      <c r="G414" s="325">
        <v>47</v>
      </c>
      <c r="H414" s="619">
        <f t="shared" si="33"/>
        <v>7.833333333333333</v>
      </c>
      <c r="I414" s="172">
        <v>1</v>
      </c>
      <c r="J414" s="172"/>
      <c r="K414" s="172"/>
      <c r="L414" s="90"/>
      <c r="W414" s="325" t="s">
        <v>3948</v>
      </c>
      <c r="X414" s="172" t="s">
        <v>3915</v>
      </c>
      <c r="Y414" s="172" t="s">
        <v>153</v>
      </c>
      <c r="Z414" s="172">
        <v>15</v>
      </c>
      <c r="AA414" s="172">
        <v>4</v>
      </c>
      <c r="AB414" s="172"/>
      <c r="AC414" s="172">
        <v>35</v>
      </c>
      <c r="AD414" s="172"/>
      <c r="AE414" s="172"/>
      <c r="AF414" s="172"/>
      <c r="AG414" s="172"/>
    </row>
    <row r="415" spans="1:33" x14ac:dyDescent="0.2">
      <c r="A415" s="172" t="s">
        <v>90</v>
      </c>
      <c r="B415" s="494" t="s">
        <v>3867</v>
      </c>
      <c r="C415" s="172" t="s">
        <v>2724</v>
      </c>
      <c r="D415" s="172">
        <v>4</v>
      </c>
      <c r="E415" s="172">
        <v>4</v>
      </c>
      <c r="F415" s="172"/>
      <c r="G415" s="325">
        <v>31</v>
      </c>
      <c r="H415" s="619">
        <f t="shared" si="33"/>
        <v>7.75</v>
      </c>
      <c r="I415" s="172">
        <v>2</v>
      </c>
      <c r="J415" s="172"/>
      <c r="K415" s="172"/>
      <c r="L415" s="90"/>
      <c r="W415" s="325" t="s">
        <v>3948</v>
      </c>
      <c r="X415" s="172" t="s">
        <v>3056</v>
      </c>
      <c r="Y415" s="172" t="s">
        <v>153</v>
      </c>
      <c r="Z415" s="172">
        <v>88</v>
      </c>
      <c r="AA415" s="172">
        <v>23</v>
      </c>
      <c r="AB415" s="172">
        <v>11</v>
      </c>
      <c r="AC415" s="172">
        <v>197</v>
      </c>
      <c r="AD415" s="172"/>
      <c r="AE415" s="172"/>
      <c r="AF415" s="172"/>
      <c r="AG415" s="172"/>
    </row>
    <row r="416" spans="1:33" x14ac:dyDescent="0.2">
      <c r="A416" s="172" t="s">
        <v>90</v>
      </c>
      <c r="B416" s="494" t="s">
        <v>3861</v>
      </c>
      <c r="C416" s="172" t="s">
        <v>2724</v>
      </c>
      <c r="D416" s="172">
        <v>4</v>
      </c>
      <c r="E416" s="172">
        <v>1</v>
      </c>
      <c r="F416" s="172"/>
      <c r="G416" s="325">
        <v>7</v>
      </c>
      <c r="H416" s="619">
        <f t="shared" si="33"/>
        <v>7</v>
      </c>
      <c r="I416" s="172"/>
      <c r="J416" s="172"/>
      <c r="K416" s="172"/>
      <c r="L416" s="90"/>
      <c r="W416" s="325" t="s">
        <v>3948</v>
      </c>
      <c r="X416" s="172" t="s">
        <v>3029</v>
      </c>
      <c r="Y416" s="172" t="s">
        <v>153</v>
      </c>
      <c r="Z416" s="172">
        <v>111</v>
      </c>
      <c r="AA416" s="172">
        <v>29</v>
      </c>
      <c r="AB416" s="172">
        <v>7</v>
      </c>
      <c r="AC416" s="172">
        <v>209</v>
      </c>
      <c r="AD416" s="172"/>
      <c r="AE416" s="172"/>
      <c r="AF416" s="172"/>
      <c r="AG416" s="172"/>
    </row>
    <row r="417" spans="1:33" x14ac:dyDescent="0.2">
      <c r="A417" s="172" t="s">
        <v>90</v>
      </c>
      <c r="B417" s="494" t="s">
        <v>3900</v>
      </c>
      <c r="C417" s="172" t="s">
        <v>2724</v>
      </c>
      <c r="D417" s="172">
        <v>3</v>
      </c>
      <c r="E417" s="172">
        <v>4</v>
      </c>
      <c r="F417" s="172">
        <v>1</v>
      </c>
      <c r="G417" s="325">
        <v>13</v>
      </c>
      <c r="H417" s="619">
        <f t="shared" si="33"/>
        <v>4.333333333333333</v>
      </c>
      <c r="I417" s="172">
        <v>1</v>
      </c>
      <c r="J417" s="172"/>
      <c r="K417" s="172"/>
      <c r="L417" s="90"/>
      <c r="W417" s="325" t="s">
        <v>3948</v>
      </c>
      <c r="X417" s="172" t="s">
        <v>3054</v>
      </c>
      <c r="Y417" s="172" t="s">
        <v>153</v>
      </c>
      <c r="Z417" s="172">
        <v>149.4</v>
      </c>
      <c r="AA417" s="172">
        <v>58</v>
      </c>
      <c r="AB417" s="172">
        <v>25</v>
      </c>
      <c r="AC417" s="172">
        <v>232</v>
      </c>
      <c r="AD417" s="172"/>
      <c r="AE417" s="172"/>
      <c r="AF417" s="172"/>
      <c r="AG417" s="172"/>
    </row>
    <row r="418" spans="1:33" x14ac:dyDescent="0.2">
      <c r="A418" s="172" t="s">
        <v>90</v>
      </c>
      <c r="B418" s="494" t="s">
        <v>3901</v>
      </c>
      <c r="C418" s="172" t="s">
        <v>2724</v>
      </c>
      <c r="D418" s="172">
        <v>1</v>
      </c>
      <c r="E418" s="172">
        <v>1</v>
      </c>
      <c r="F418" s="172"/>
      <c r="G418" s="325">
        <v>3</v>
      </c>
      <c r="H418" s="619">
        <f t="shared" si="33"/>
        <v>3</v>
      </c>
      <c r="I418" s="172">
        <v>1</v>
      </c>
      <c r="J418" s="172"/>
      <c r="K418" s="172"/>
      <c r="L418" s="90"/>
      <c r="W418" s="325" t="s">
        <v>3948</v>
      </c>
      <c r="X418" s="172" t="s">
        <v>3042</v>
      </c>
      <c r="Y418" s="172" t="s">
        <v>153</v>
      </c>
      <c r="Z418" s="172">
        <v>21</v>
      </c>
      <c r="AA418" s="172">
        <v>6</v>
      </c>
      <c r="AB418" s="172">
        <v>1</v>
      </c>
      <c r="AC418" s="172">
        <v>50</v>
      </c>
      <c r="AD418" s="172"/>
      <c r="AE418" s="172"/>
      <c r="AF418" s="172"/>
      <c r="AG418" s="172"/>
    </row>
    <row r="419" spans="1:33" x14ac:dyDescent="0.2">
      <c r="A419" s="172" t="s">
        <v>90</v>
      </c>
      <c r="B419" s="494" t="s">
        <v>3885</v>
      </c>
      <c r="C419" s="172" t="s">
        <v>2724</v>
      </c>
      <c r="D419" s="172">
        <v>6</v>
      </c>
      <c r="E419" s="172">
        <v>4</v>
      </c>
      <c r="F419" s="172"/>
      <c r="G419" s="325">
        <v>11</v>
      </c>
      <c r="H419" s="619">
        <f t="shared" si="33"/>
        <v>2.75</v>
      </c>
      <c r="I419" s="172">
        <v>1</v>
      </c>
      <c r="J419" s="172"/>
      <c r="K419" s="172"/>
      <c r="L419" s="90"/>
      <c r="W419" s="325" t="s">
        <v>3948</v>
      </c>
      <c r="X419" s="172" t="s">
        <v>3058</v>
      </c>
      <c r="Y419" s="172" t="s">
        <v>153</v>
      </c>
      <c r="Z419" s="172">
        <v>1</v>
      </c>
      <c r="AA419" s="172">
        <v>1</v>
      </c>
      <c r="AB419" s="172"/>
      <c r="AC419" s="172">
        <v>0</v>
      </c>
      <c r="AD419" s="172"/>
      <c r="AE419" s="172"/>
      <c r="AF419" s="172"/>
      <c r="AG419" s="172"/>
    </row>
    <row r="420" spans="1:33" x14ac:dyDescent="0.2">
      <c r="A420" s="172" t="s">
        <v>90</v>
      </c>
      <c r="B420" s="494" t="s">
        <v>3892</v>
      </c>
      <c r="C420" s="172" t="s">
        <v>2724</v>
      </c>
      <c r="D420" s="172">
        <v>1</v>
      </c>
      <c r="E420" s="172">
        <v>1</v>
      </c>
      <c r="F420" s="172"/>
      <c r="G420" s="325">
        <v>2</v>
      </c>
      <c r="H420" s="619">
        <f t="shared" si="33"/>
        <v>2</v>
      </c>
      <c r="I420" s="172"/>
      <c r="J420" s="172"/>
      <c r="K420" s="172"/>
      <c r="L420" s="90"/>
      <c r="W420" s="325" t="s">
        <v>3948</v>
      </c>
      <c r="X420" s="172" t="s">
        <v>3044</v>
      </c>
      <c r="Y420" s="172" t="s">
        <v>153</v>
      </c>
      <c r="Z420" s="172">
        <v>1</v>
      </c>
      <c r="AA420" s="172"/>
      <c r="AB420" s="172">
        <v>1</v>
      </c>
      <c r="AC420" s="172">
        <v>8</v>
      </c>
      <c r="AD420" s="172"/>
      <c r="AE420" s="172"/>
      <c r="AF420" s="172"/>
      <c r="AG420" s="172"/>
    </row>
    <row r="421" spans="1:33" x14ac:dyDescent="0.2">
      <c r="A421" s="172" t="s">
        <v>90</v>
      </c>
      <c r="B421" s="494" t="s">
        <v>1829</v>
      </c>
      <c r="C421" s="172" t="s">
        <v>2724</v>
      </c>
      <c r="D421" s="172">
        <v>1</v>
      </c>
      <c r="E421" s="172">
        <v>1</v>
      </c>
      <c r="F421" s="172"/>
      <c r="G421" s="325">
        <v>2</v>
      </c>
      <c r="H421" s="619">
        <f t="shared" si="33"/>
        <v>2</v>
      </c>
      <c r="I421" s="172"/>
      <c r="J421" s="172"/>
      <c r="K421" s="172"/>
      <c r="L421" s="90"/>
      <c r="W421" s="325" t="s">
        <v>3948</v>
      </c>
      <c r="X421" s="172" t="s">
        <v>3060</v>
      </c>
      <c r="Y421" s="172" t="s">
        <v>153</v>
      </c>
      <c r="Z421" s="172">
        <v>91.3</v>
      </c>
      <c r="AA421" s="172">
        <v>17</v>
      </c>
      <c r="AB421" s="172">
        <v>9</v>
      </c>
      <c r="AC421" s="172">
        <v>221</v>
      </c>
      <c r="AD421" s="172"/>
      <c r="AE421" s="172"/>
      <c r="AF421" s="172"/>
      <c r="AG421" s="172"/>
    </row>
    <row r="422" spans="1:33" x14ac:dyDescent="0.2">
      <c r="A422" s="172" t="s">
        <v>90</v>
      </c>
      <c r="B422" s="494" t="s">
        <v>3902</v>
      </c>
      <c r="C422" s="172" t="s">
        <v>2724</v>
      </c>
      <c r="D422" s="172">
        <v>4</v>
      </c>
      <c r="E422" s="172">
        <v>2</v>
      </c>
      <c r="F422" s="172"/>
      <c r="G422" s="325">
        <v>3</v>
      </c>
      <c r="H422" s="619">
        <f t="shared" si="33"/>
        <v>1.5</v>
      </c>
      <c r="I422" s="172"/>
      <c r="J422" s="172"/>
      <c r="K422" s="172"/>
      <c r="L422" s="90"/>
      <c r="W422" s="325" t="s">
        <v>3948</v>
      </c>
      <c r="X422" s="172" t="s">
        <v>3063</v>
      </c>
      <c r="Y422" s="172" t="s">
        <v>153</v>
      </c>
      <c r="Z422" s="172">
        <v>1</v>
      </c>
      <c r="AA422" s="172"/>
      <c r="AB422" s="172"/>
      <c r="AC422" s="172">
        <v>2</v>
      </c>
      <c r="AD422" s="172"/>
      <c r="AE422" s="172"/>
      <c r="AF422" s="172"/>
      <c r="AG422" s="172"/>
    </row>
    <row r="423" spans="1:33" x14ac:dyDescent="0.2">
      <c r="A423" s="172" t="s">
        <v>90</v>
      </c>
      <c r="B423" s="494" t="s">
        <v>1827</v>
      </c>
      <c r="C423" s="172" t="s">
        <v>2724</v>
      </c>
      <c r="D423" s="172">
        <v>1</v>
      </c>
      <c r="E423" s="172">
        <v>2</v>
      </c>
      <c r="F423" s="172"/>
      <c r="G423" s="325">
        <v>2</v>
      </c>
      <c r="H423" s="325">
        <f t="shared" si="33"/>
        <v>1</v>
      </c>
      <c r="I423" s="172"/>
      <c r="J423" s="172"/>
      <c r="K423" s="172"/>
      <c r="L423" s="90"/>
      <c r="W423" s="325" t="s">
        <v>3948</v>
      </c>
      <c r="X423" s="172" t="s">
        <v>3051</v>
      </c>
      <c r="Y423" s="172" t="s">
        <v>153</v>
      </c>
      <c r="Z423" s="172">
        <v>2</v>
      </c>
      <c r="AA423" s="172"/>
      <c r="AB423" s="172"/>
      <c r="AC423" s="172">
        <v>3</v>
      </c>
      <c r="AD423" s="172"/>
      <c r="AE423" s="172"/>
      <c r="AF423" s="172"/>
      <c r="AG423" s="172"/>
    </row>
    <row r="424" spans="1:33" x14ac:dyDescent="0.2">
      <c r="A424" s="172" t="s">
        <v>90</v>
      </c>
      <c r="B424" s="494" t="s">
        <v>3903</v>
      </c>
      <c r="C424" s="172" t="s">
        <v>2724</v>
      </c>
      <c r="D424" s="172">
        <v>4</v>
      </c>
      <c r="E424" s="172">
        <v>1</v>
      </c>
      <c r="F424" s="172">
        <v>1</v>
      </c>
      <c r="G424" s="325">
        <v>3</v>
      </c>
      <c r="H424" s="325"/>
      <c r="I424" s="172">
        <v>1</v>
      </c>
      <c r="J424" s="172"/>
      <c r="K424" s="172"/>
      <c r="L424" s="90"/>
      <c r="W424" s="325" t="s">
        <v>3948</v>
      </c>
      <c r="X424" s="172" t="s">
        <v>3042</v>
      </c>
      <c r="Y424" s="172" t="s">
        <v>209</v>
      </c>
      <c r="Z424" s="172">
        <v>17</v>
      </c>
      <c r="AA424" s="172">
        <v>3</v>
      </c>
      <c r="AB424" s="172">
        <v>6</v>
      </c>
      <c r="AC424" s="172">
        <v>46</v>
      </c>
      <c r="AD424" s="172"/>
      <c r="AE424" s="172"/>
      <c r="AF424" s="172"/>
      <c r="AG424" s="172"/>
    </row>
    <row r="425" spans="1:33" x14ac:dyDescent="0.2">
      <c r="A425" s="172" t="s">
        <v>90</v>
      </c>
      <c r="B425" s="494" t="s">
        <v>1830</v>
      </c>
      <c r="C425" s="172" t="s">
        <v>2724</v>
      </c>
      <c r="D425" s="172">
        <v>3</v>
      </c>
      <c r="E425" s="172" t="s">
        <v>3838</v>
      </c>
      <c r="F425" s="172"/>
      <c r="G425" s="325">
        <v>0</v>
      </c>
      <c r="H425" s="325"/>
      <c r="I425" s="172">
        <v>4</v>
      </c>
      <c r="J425" s="172"/>
      <c r="K425" s="172"/>
      <c r="L425" s="90"/>
      <c r="W425" s="325" t="s">
        <v>3948</v>
      </c>
      <c r="X425" s="172" t="s">
        <v>3029</v>
      </c>
      <c r="Y425" s="172" t="s">
        <v>209</v>
      </c>
      <c r="Z425" s="172">
        <v>7</v>
      </c>
      <c r="AA425" s="172">
        <v>3</v>
      </c>
      <c r="AB425" s="172">
        <v>1</v>
      </c>
      <c r="AC425" s="172">
        <v>11</v>
      </c>
      <c r="AD425" s="172"/>
      <c r="AE425" s="172"/>
      <c r="AF425" s="172"/>
      <c r="AG425" s="172"/>
    </row>
    <row r="426" spans="1:33" x14ac:dyDescent="0.2">
      <c r="A426" s="172" t="s">
        <v>90</v>
      </c>
      <c r="B426" s="494" t="s">
        <v>3904</v>
      </c>
      <c r="C426" s="172" t="s">
        <v>2724</v>
      </c>
      <c r="D426" s="172">
        <v>1</v>
      </c>
      <c r="E426" s="172">
        <v>1</v>
      </c>
      <c r="F426" s="172">
        <v>1</v>
      </c>
      <c r="G426" s="325">
        <v>0</v>
      </c>
      <c r="H426" s="325"/>
      <c r="I426" s="172">
        <v>1</v>
      </c>
      <c r="J426" s="172"/>
      <c r="K426" s="172"/>
      <c r="L426" s="90"/>
      <c r="W426" s="325" t="s">
        <v>3948</v>
      </c>
      <c r="X426" s="172" t="s">
        <v>3060</v>
      </c>
      <c r="Y426" s="172" t="s">
        <v>209</v>
      </c>
      <c r="Z426" s="172">
        <v>138</v>
      </c>
      <c r="AA426" s="172">
        <v>36</v>
      </c>
      <c r="AB426" s="172">
        <v>25</v>
      </c>
      <c r="AC426" s="172">
        <v>315</v>
      </c>
      <c r="AD426" s="172"/>
      <c r="AE426" s="172"/>
      <c r="AF426" s="172"/>
      <c r="AG426" s="172"/>
    </row>
    <row r="427" spans="1:33" x14ac:dyDescent="0.2">
      <c r="A427" s="172" t="s">
        <v>3452</v>
      </c>
      <c r="B427" s="494" t="s">
        <v>3905</v>
      </c>
      <c r="C427" s="172" t="s">
        <v>2724</v>
      </c>
      <c r="D427" s="172">
        <v>13</v>
      </c>
      <c r="E427" s="172">
        <v>13</v>
      </c>
      <c r="F427" s="172">
        <v>4</v>
      </c>
      <c r="G427" s="325">
        <v>512</v>
      </c>
      <c r="H427" s="619">
        <f t="shared" ref="H427:H440" si="35">G427/(E427-F427)</f>
        <v>56.888888888888886</v>
      </c>
      <c r="I427" s="172">
        <v>10</v>
      </c>
      <c r="J427" s="172"/>
      <c r="K427" s="172"/>
      <c r="L427" s="90"/>
      <c r="W427" s="325" t="s">
        <v>3948</v>
      </c>
      <c r="X427" s="172" t="s">
        <v>3059</v>
      </c>
      <c r="Y427" s="172" t="s">
        <v>209</v>
      </c>
      <c r="Z427" s="172">
        <v>33</v>
      </c>
      <c r="AA427" s="172">
        <v>6</v>
      </c>
      <c r="AB427" s="172">
        <v>7</v>
      </c>
      <c r="AC427" s="172">
        <v>93</v>
      </c>
      <c r="AD427" s="172"/>
      <c r="AE427" s="172"/>
      <c r="AF427" s="172"/>
      <c r="AG427" s="172"/>
    </row>
    <row r="428" spans="1:33" x14ac:dyDescent="0.2">
      <c r="A428" s="172" t="s">
        <v>3452</v>
      </c>
      <c r="B428" s="494" t="s">
        <v>3906</v>
      </c>
      <c r="C428" s="172" t="s">
        <v>2724</v>
      </c>
      <c r="D428" s="172">
        <v>12</v>
      </c>
      <c r="E428" s="172">
        <v>12</v>
      </c>
      <c r="F428" s="172">
        <v>1</v>
      </c>
      <c r="G428" s="325">
        <v>377</v>
      </c>
      <c r="H428" s="619">
        <f t="shared" si="35"/>
        <v>34.272727272727273</v>
      </c>
      <c r="I428" s="172">
        <v>4</v>
      </c>
      <c r="J428" s="172"/>
      <c r="K428" s="172"/>
      <c r="L428" s="90"/>
      <c r="W428" s="325" t="s">
        <v>3948</v>
      </c>
      <c r="X428" s="172" t="s">
        <v>3054</v>
      </c>
      <c r="Y428" s="172" t="s">
        <v>209</v>
      </c>
      <c r="Z428" s="172">
        <v>159.30000000000001</v>
      </c>
      <c r="AA428" s="172">
        <v>45</v>
      </c>
      <c r="AB428" s="172">
        <v>17</v>
      </c>
      <c r="AC428" s="172">
        <v>252</v>
      </c>
      <c r="AD428" s="172"/>
      <c r="AE428" s="172"/>
      <c r="AF428" s="172"/>
      <c r="AG428" s="172"/>
    </row>
    <row r="429" spans="1:33" x14ac:dyDescent="0.2">
      <c r="A429" s="172" t="s">
        <v>3452</v>
      </c>
      <c r="B429" s="494" t="s">
        <v>3080</v>
      </c>
      <c r="C429" s="172" t="s">
        <v>2724</v>
      </c>
      <c r="D429" s="172">
        <v>12</v>
      </c>
      <c r="E429" s="172">
        <v>12</v>
      </c>
      <c r="F429" s="172">
        <v>1</v>
      </c>
      <c r="G429" s="325">
        <v>375</v>
      </c>
      <c r="H429" s="619">
        <f t="shared" si="35"/>
        <v>34.090909090909093</v>
      </c>
      <c r="I429" s="172">
        <v>2</v>
      </c>
      <c r="J429" s="172"/>
      <c r="K429" s="172"/>
      <c r="L429" s="90"/>
      <c r="W429" s="325" t="s">
        <v>3948</v>
      </c>
      <c r="X429" s="172" t="s">
        <v>3055</v>
      </c>
      <c r="Y429" s="172" t="s">
        <v>209</v>
      </c>
      <c r="Z429" s="172">
        <v>205</v>
      </c>
      <c r="AA429" s="172">
        <v>67</v>
      </c>
      <c r="AB429" s="172">
        <v>26</v>
      </c>
      <c r="AC429" s="172">
        <v>402</v>
      </c>
      <c r="AD429" s="172"/>
      <c r="AE429" s="172"/>
      <c r="AF429" s="172"/>
      <c r="AG429" s="172"/>
    </row>
    <row r="430" spans="1:33" x14ac:dyDescent="0.2">
      <c r="A430" s="172" t="s">
        <v>3452</v>
      </c>
      <c r="B430" s="494" t="s">
        <v>3907</v>
      </c>
      <c r="C430" s="172" t="s">
        <v>2724</v>
      </c>
      <c r="D430" s="172">
        <v>2</v>
      </c>
      <c r="E430" s="172">
        <v>2</v>
      </c>
      <c r="F430" s="172"/>
      <c r="G430" s="325">
        <v>63</v>
      </c>
      <c r="H430" s="619">
        <f t="shared" si="35"/>
        <v>31.5</v>
      </c>
      <c r="I430" s="172">
        <v>4</v>
      </c>
      <c r="J430" s="172"/>
      <c r="K430" s="172"/>
      <c r="L430" s="90"/>
      <c r="W430" s="325" t="s">
        <v>3948</v>
      </c>
      <c r="X430" s="172" t="s">
        <v>3052</v>
      </c>
      <c r="Y430" s="172" t="s">
        <v>209</v>
      </c>
      <c r="Z430" s="172">
        <v>149</v>
      </c>
      <c r="AA430" s="172">
        <v>37</v>
      </c>
      <c r="AB430" s="172">
        <v>19</v>
      </c>
      <c r="AC430" s="172">
        <v>356</v>
      </c>
      <c r="AD430" s="172"/>
      <c r="AE430" s="172"/>
      <c r="AF430" s="172"/>
      <c r="AG430" s="172"/>
    </row>
    <row r="431" spans="1:33" x14ac:dyDescent="0.2">
      <c r="A431" s="172" t="s">
        <v>3452</v>
      </c>
      <c r="B431" s="494" t="s">
        <v>3050</v>
      </c>
      <c r="C431" s="172" t="s">
        <v>2724</v>
      </c>
      <c r="D431" s="172">
        <v>13</v>
      </c>
      <c r="E431" s="172">
        <v>13</v>
      </c>
      <c r="F431" s="172"/>
      <c r="G431" s="325">
        <v>372</v>
      </c>
      <c r="H431" s="619">
        <f t="shared" si="35"/>
        <v>28.615384615384617</v>
      </c>
      <c r="I431" s="172">
        <v>10</v>
      </c>
      <c r="J431" s="172"/>
      <c r="K431" s="172"/>
      <c r="L431" s="90"/>
      <c r="W431" s="325" t="s">
        <v>3948</v>
      </c>
      <c r="X431" s="172" t="s">
        <v>3943</v>
      </c>
      <c r="Y431" s="172" t="s">
        <v>209</v>
      </c>
      <c r="Z431" s="172">
        <v>209</v>
      </c>
      <c r="AA431" s="172">
        <v>70</v>
      </c>
      <c r="AB431" s="172">
        <v>21</v>
      </c>
      <c r="AC431" s="172">
        <v>411</v>
      </c>
      <c r="AD431" s="172"/>
      <c r="AE431" s="172"/>
      <c r="AF431" s="172"/>
      <c r="AG431" s="172"/>
    </row>
    <row r="432" spans="1:33" x14ac:dyDescent="0.2">
      <c r="A432" s="172" t="s">
        <v>3452</v>
      </c>
      <c r="B432" s="494" t="s">
        <v>3908</v>
      </c>
      <c r="C432" s="172" t="s">
        <v>2724</v>
      </c>
      <c r="D432" s="172">
        <v>8</v>
      </c>
      <c r="E432" s="172">
        <v>7</v>
      </c>
      <c r="F432" s="172"/>
      <c r="G432" s="325">
        <v>151</v>
      </c>
      <c r="H432" s="619">
        <f t="shared" si="35"/>
        <v>21.571428571428573</v>
      </c>
      <c r="I432" s="172">
        <v>4</v>
      </c>
      <c r="J432" s="172"/>
      <c r="K432" s="172"/>
      <c r="L432" s="90"/>
      <c r="W432" s="325" t="s">
        <v>3948</v>
      </c>
      <c r="X432" s="172" t="s">
        <v>3945</v>
      </c>
      <c r="Y432" s="172" t="s">
        <v>209</v>
      </c>
      <c r="Z432" s="172">
        <v>26</v>
      </c>
      <c r="AA432" s="172">
        <v>3</v>
      </c>
      <c r="AB432" s="172">
        <v>3</v>
      </c>
      <c r="AC432" s="172">
        <v>70</v>
      </c>
      <c r="AD432" s="172"/>
      <c r="AE432" s="172"/>
      <c r="AF432" s="172"/>
      <c r="AG432" s="172"/>
    </row>
    <row r="433" spans="1:33" x14ac:dyDescent="0.2">
      <c r="A433" s="172" t="s">
        <v>3452</v>
      </c>
      <c r="B433" s="494" t="s">
        <v>3896</v>
      </c>
      <c r="C433" s="172" t="s">
        <v>2724</v>
      </c>
      <c r="D433" s="172">
        <v>8</v>
      </c>
      <c r="E433" s="172">
        <v>6</v>
      </c>
      <c r="F433" s="172">
        <v>1</v>
      </c>
      <c r="G433" s="325">
        <v>107</v>
      </c>
      <c r="H433" s="619">
        <f t="shared" si="35"/>
        <v>21.4</v>
      </c>
      <c r="I433" s="172">
        <v>2</v>
      </c>
      <c r="J433" s="172"/>
      <c r="K433" s="172"/>
      <c r="L433" s="90"/>
      <c r="W433" s="325" t="s">
        <v>3948</v>
      </c>
      <c r="X433" s="172" t="s">
        <v>3955</v>
      </c>
      <c r="Y433" s="172" t="s">
        <v>209</v>
      </c>
      <c r="Z433" s="172">
        <v>14</v>
      </c>
      <c r="AA433" s="172">
        <v>2</v>
      </c>
      <c r="AB433" s="172">
        <v>1</v>
      </c>
      <c r="AC433" s="172">
        <v>39</v>
      </c>
      <c r="AD433" s="172"/>
      <c r="AE433" s="172"/>
      <c r="AF433" s="172"/>
      <c r="AG433" s="172"/>
    </row>
    <row r="434" spans="1:33" x14ac:dyDescent="0.2">
      <c r="A434" s="172" t="s">
        <v>3452</v>
      </c>
      <c r="B434" s="494" t="s">
        <v>3909</v>
      </c>
      <c r="C434" s="172" t="s">
        <v>2724</v>
      </c>
      <c r="D434" s="172">
        <v>11</v>
      </c>
      <c r="E434" s="172">
        <v>11</v>
      </c>
      <c r="F434" s="172"/>
      <c r="G434" s="325">
        <v>189</v>
      </c>
      <c r="H434" s="619">
        <f t="shared" si="35"/>
        <v>17.181818181818183</v>
      </c>
      <c r="I434" s="172">
        <v>5</v>
      </c>
      <c r="J434" s="172"/>
      <c r="K434" s="172"/>
      <c r="L434" s="90"/>
      <c r="W434" s="325" t="s">
        <v>3948</v>
      </c>
      <c r="X434" s="172" t="s">
        <v>3058</v>
      </c>
      <c r="Y434" s="172" t="s">
        <v>209</v>
      </c>
      <c r="Z434" s="172">
        <v>4</v>
      </c>
      <c r="AA434" s="172"/>
      <c r="AB434" s="172"/>
      <c r="AC434" s="172">
        <v>8</v>
      </c>
      <c r="AD434" s="172"/>
      <c r="AE434" s="172"/>
      <c r="AF434" s="172"/>
      <c r="AG434" s="172"/>
    </row>
    <row r="435" spans="1:33" x14ac:dyDescent="0.2">
      <c r="A435" s="172" t="s">
        <v>3452</v>
      </c>
      <c r="B435" s="494" t="s">
        <v>3910</v>
      </c>
      <c r="C435" s="172" t="s">
        <v>2724</v>
      </c>
      <c r="D435" s="172">
        <v>13</v>
      </c>
      <c r="E435" s="172">
        <v>11</v>
      </c>
      <c r="F435" s="172">
        <v>2</v>
      </c>
      <c r="G435" s="325">
        <v>127</v>
      </c>
      <c r="H435" s="619">
        <f t="shared" si="35"/>
        <v>14.111111111111111</v>
      </c>
      <c r="I435" s="172">
        <v>6</v>
      </c>
      <c r="J435" s="172"/>
      <c r="K435" s="172"/>
      <c r="L435" s="90"/>
      <c r="W435" s="325" t="s">
        <v>3948</v>
      </c>
      <c r="X435" s="172" t="s">
        <v>3056</v>
      </c>
      <c r="Y435" s="172" t="s">
        <v>211</v>
      </c>
      <c r="Z435" s="172">
        <v>42.1</v>
      </c>
      <c r="AA435" s="172">
        <v>14</v>
      </c>
      <c r="AB435" s="172">
        <v>7</v>
      </c>
      <c r="AC435" s="172">
        <v>73</v>
      </c>
      <c r="AD435" s="172"/>
      <c r="AE435" s="172"/>
      <c r="AF435" s="172"/>
      <c r="AG435" s="172"/>
    </row>
    <row r="436" spans="1:33" x14ac:dyDescent="0.2">
      <c r="A436" s="172" t="s">
        <v>3452</v>
      </c>
      <c r="B436" s="494" t="s">
        <v>3903</v>
      </c>
      <c r="C436" s="172" t="s">
        <v>2724</v>
      </c>
      <c r="D436" s="172">
        <v>9</v>
      </c>
      <c r="E436" s="172">
        <v>5</v>
      </c>
      <c r="F436" s="172">
        <v>2</v>
      </c>
      <c r="G436" s="325">
        <v>42</v>
      </c>
      <c r="H436" s="619">
        <f t="shared" si="35"/>
        <v>14</v>
      </c>
      <c r="I436" s="172">
        <v>3</v>
      </c>
      <c r="J436" s="172"/>
      <c r="K436" s="172"/>
      <c r="L436" s="90"/>
      <c r="W436" s="325" t="s">
        <v>3948</v>
      </c>
      <c r="X436" s="172" t="s">
        <v>3946</v>
      </c>
      <c r="Y436" s="172" t="s">
        <v>211</v>
      </c>
      <c r="Z436" s="172">
        <v>79.2</v>
      </c>
      <c r="AA436" s="172">
        <v>15</v>
      </c>
      <c r="AB436" s="172">
        <v>15</v>
      </c>
      <c r="AC436" s="172">
        <v>213</v>
      </c>
      <c r="AD436" s="172"/>
      <c r="AE436" s="172"/>
      <c r="AF436" s="172"/>
      <c r="AG436" s="172"/>
    </row>
    <row r="437" spans="1:33" x14ac:dyDescent="0.2">
      <c r="A437" s="172" t="s">
        <v>3452</v>
      </c>
      <c r="B437" s="494" t="s">
        <v>3886</v>
      </c>
      <c r="C437" s="172" t="s">
        <v>2724</v>
      </c>
      <c r="D437" s="172">
        <v>9</v>
      </c>
      <c r="E437" s="172">
        <v>8</v>
      </c>
      <c r="F437" s="172"/>
      <c r="G437" s="325">
        <v>106</v>
      </c>
      <c r="H437" s="619">
        <f t="shared" si="35"/>
        <v>13.25</v>
      </c>
      <c r="I437" s="172">
        <v>4</v>
      </c>
      <c r="J437" s="172"/>
      <c r="K437" s="172"/>
      <c r="L437" s="90"/>
      <c r="W437" s="325" t="s">
        <v>3948</v>
      </c>
      <c r="X437" s="172" t="s">
        <v>3957</v>
      </c>
      <c r="Y437" s="172" t="s">
        <v>211</v>
      </c>
      <c r="Z437" s="172">
        <v>114.5</v>
      </c>
      <c r="AA437" s="172">
        <v>19</v>
      </c>
      <c r="AB437" s="172">
        <v>17</v>
      </c>
      <c r="AC437" s="172">
        <v>296</v>
      </c>
      <c r="AD437" s="172"/>
      <c r="AE437" s="172"/>
      <c r="AF437" s="172"/>
      <c r="AG437" s="172"/>
    </row>
    <row r="438" spans="1:33" x14ac:dyDescent="0.2">
      <c r="A438" s="172" t="s">
        <v>3452</v>
      </c>
      <c r="B438" s="494" t="s">
        <v>3911</v>
      </c>
      <c r="C438" s="172" t="s">
        <v>2724</v>
      </c>
      <c r="D438" s="172">
        <v>4</v>
      </c>
      <c r="E438" s="172">
        <v>4</v>
      </c>
      <c r="F438" s="172">
        <v>1</v>
      </c>
      <c r="G438" s="325">
        <v>34</v>
      </c>
      <c r="H438" s="619">
        <f t="shared" si="35"/>
        <v>11.333333333333334</v>
      </c>
      <c r="I438" s="172">
        <v>1</v>
      </c>
      <c r="J438" s="172"/>
      <c r="K438" s="172"/>
      <c r="L438" s="90"/>
      <c r="W438" s="325" t="s">
        <v>3948</v>
      </c>
      <c r="X438" s="172" t="s">
        <v>3058</v>
      </c>
      <c r="Y438" s="172" t="s">
        <v>211</v>
      </c>
      <c r="Z438" s="172">
        <v>13</v>
      </c>
      <c r="AA438" s="172">
        <v>1</v>
      </c>
      <c r="AB438" s="172">
        <v>3</v>
      </c>
      <c r="AC438" s="172">
        <v>54</v>
      </c>
      <c r="AD438" s="172"/>
      <c r="AE438" s="172"/>
      <c r="AF438" s="172"/>
      <c r="AG438" s="172"/>
    </row>
    <row r="439" spans="1:33" x14ac:dyDescent="0.2">
      <c r="A439" s="172" t="s">
        <v>3452</v>
      </c>
      <c r="B439" s="494" t="s">
        <v>3060</v>
      </c>
      <c r="C439" s="172" t="s">
        <v>2724</v>
      </c>
      <c r="D439" s="172">
        <v>13</v>
      </c>
      <c r="E439" s="172">
        <v>10</v>
      </c>
      <c r="F439" s="172">
        <v>3</v>
      </c>
      <c r="G439" s="325">
        <v>78</v>
      </c>
      <c r="H439" s="619">
        <f t="shared" si="35"/>
        <v>11.142857142857142</v>
      </c>
      <c r="I439" s="172">
        <v>1</v>
      </c>
      <c r="J439" s="172"/>
      <c r="K439" s="172"/>
      <c r="L439" s="90"/>
      <c r="W439" s="325" t="s">
        <v>3948</v>
      </c>
      <c r="X439" s="172" t="s">
        <v>3042</v>
      </c>
      <c r="Y439" s="172" t="s">
        <v>211</v>
      </c>
      <c r="Z439" s="172">
        <v>19</v>
      </c>
      <c r="AA439" s="172">
        <v>2</v>
      </c>
      <c r="AB439" s="172">
        <v>3</v>
      </c>
      <c r="AC439" s="172">
        <v>61</v>
      </c>
      <c r="AD439" s="172"/>
      <c r="AE439" s="172"/>
      <c r="AF439" s="172"/>
      <c r="AG439" s="172"/>
    </row>
    <row r="440" spans="1:33" x14ac:dyDescent="0.2">
      <c r="A440" s="172" t="s">
        <v>3452</v>
      </c>
      <c r="B440" s="494" t="s">
        <v>3897</v>
      </c>
      <c r="C440" s="172" t="s">
        <v>2724</v>
      </c>
      <c r="D440" s="172">
        <v>3</v>
      </c>
      <c r="E440" s="172">
        <v>3</v>
      </c>
      <c r="F440" s="172">
        <v>2</v>
      </c>
      <c r="G440" s="325">
        <v>7</v>
      </c>
      <c r="H440" s="325">
        <f t="shared" si="35"/>
        <v>7</v>
      </c>
      <c r="I440" s="172"/>
      <c r="J440" s="172"/>
      <c r="K440" s="172"/>
      <c r="L440" s="90"/>
      <c r="W440" s="325" t="s">
        <v>3948</v>
      </c>
      <c r="X440" s="172" t="s">
        <v>3882</v>
      </c>
      <c r="Y440" s="172" t="s">
        <v>211</v>
      </c>
      <c r="Z440" s="172">
        <v>18</v>
      </c>
      <c r="AA440" s="172">
        <v>7</v>
      </c>
      <c r="AB440" s="172">
        <v>2</v>
      </c>
      <c r="AC440" s="172">
        <v>45</v>
      </c>
      <c r="AD440" s="172"/>
      <c r="AE440" s="172"/>
      <c r="AF440" s="172"/>
      <c r="AG440" s="172"/>
    </row>
    <row r="441" spans="1:33" x14ac:dyDescent="0.2">
      <c r="A441" s="172" t="s">
        <v>3452</v>
      </c>
      <c r="B441" s="494" t="s">
        <v>3885</v>
      </c>
      <c r="C441" s="172" t="s">
        <v>2724</v>
      </c>
      <c r="D441" s="172">
        <v>12</v>
      </c>
      <c r="E441" s="172">
        <v>6</v>
      </c>
      <c r="F441" s="172">
        <v>6</v>
      </c>
      <c r="G441" s="325">
        <v>74</v>
      </c>
      <c r="H441" s="325"/>
      <c r="I441" s="172">
        <v>4</v>
      </c>
      <c r="J441" s="172"/>
      <c r="K441" s="172"/>
      <c r="L441" s="90"/>
      <c r="W441" s="325" t="s">
        <v>3948</v>
      </c>
      <c r="X441" s="172" t="s">
        <v>3052</v>
      </c>
      <c r="Y441" s="172" t="s">
        <v>211</v>
      </c>
      <c r="Z441" s="172">
        <v>113.4</v>
      </c>
      <c r="AA441" s="172">
        <v>16</v>
      </c>
      <c r="AB441" s="172">
        <v>15</v>
      </c>
      <c r="AC441" s="172">
        <v>402</v>
      </c>
      <c r="AD441" s="172"/>
      <c r="AE441" s="172"/>
      <c r="AF441" s="172"/>
      <c r="AG441" s="172"/>
    </row>
    <row r="442" spans="1:33" x14ac:dyDescent="0.2">
      <c r="A442" s="172" t="s">
        <v>3452</v>
      </c>
      <c r="B442" s="494" t="s">
        <v>3881</v>
      </c>
      <c r="C442" s="172" t="s">
        <v>2724</v>
      </c>
      <c r="D442" s="172">
        <v>1</v>
      </c>
      <c r="E442" s="172">
        <v>1</v>
      </c>
      <c r="F442" s="172">
        <v>1</v>
      </c>
      <c r="G442" s="325">
        <v>1</v>
      </c>
      <c r="H442" s="325"/>
      <c r="I442" s="172">
        <v>1</v>
      </c>
      <c r="J442" s="172"/>
      <c r="K442" s="172"/>
      <c r="L442" s="90"/>
      <c r="W442" s="325" t="s">
        <v>3948</v>
      </c>
      <c r="X442" s="172" t="s">
        <v>3062</v>
      </c>
      <c r="Y442" s="172" t="s">
        <v>211</v>
      </c>
      <c r="Z442" s="172">
        <v>56</v>
      </c>
      <c r="AA442" s="172">
        <v>5</v>
      </c>
      <c r="AB442" s="172">
        <v>7</v>
      </c>
      <c r="AC442" s="172">
        <v>210</v>
      </c>
      <c r="AD442" s="172"/>
      <c r="AE442" s="172"/>
      <c r="AF442" s="172"/>
      <c r="AG442" s="172"/>
    </row>
    <row r="443" spans="1:33" x14ac:dyDescent="0.2">
      <c r="A443" s="172" t="s">
        <v>2706</v>
      </c>
      <c r="B443" s="494" t="s">
        <v>3905</v>
      </c>
      <c r="C443" s="172" t="s">
        <v>2724</v>
      </c>
      <c r="D443" s="172">
        <v>12</v>
      </c>
      <c r="E443" s="172">
        <v>11</v>
      </c>
      <c r="F443" s="172">
        <v>4</v>
      </c>
      <c r="G443" s="325">
        <v>402</v>
      </c>
      <c r="H443" s="619">
        <f t="shared" ref="H443:H455" si="36">G443/(E443-F443)</f>
        <v>57.428571428571431</v>
      </c>
      <c r="I443" s="172">
        <v>9</v>
      </c>
      <c r="J443" s="172"/>
      <c r="K443" s="172"/>
      <c r="L443" s="90"/>
      <c r="W443" s="325" t="s">
        <v>3948</v>
      </c>
      <c r="X443" s="172" t="s">
        <v>3060</v>
      </c>
      <c r="Y443" s="172" t="s">
        <v>211</v>
      </c>
      <c r="Z443" s="172">
        <v>66</v>
      </c>
      <c r="AA443" s="172">
        <v>14</v>
      </c>
      <c r="AB443" s="172">
        <v>5</v>
      </c>
      <c r="AC443" s="172">
        <v>190</v>
      </c>
      <c r="AD443" s="172"/>
      <c r="AE443" s="172"/>
      <c r="AF443" s="172"/>
      <c r="AG443" s="172"/>
    </row>
    <row r="444" spans="1:33" x14ac:dyDescent="0.2">
      <c r="A444" s="172" t="s">
        <v>2706</v>
      </c>
      <c r="B444" s="494" t="s">
        <v>3906</v>
      </c>
      <c r="C444" s="172" t="s">
        <v>2724</v>
      </c>
      <c r="D444" s="172">
        <v>11</v>
      </c>
      <c r="E444" s="172">
        <v>11</v>
      </c>
      <c r="F444" s="172">
        <v>2</v>
      </c>
      <c r="G444" s="325">
        <v>394</v>
      </c>
      <c r="H444" s="619">
        <f t="shared" si="36"/>
        <v>43.777777777777779</v>
      </c>
      <c r="I444" s="172">
        <v>4</v>
      </c>
      <c r="J444" s="172"/>
      <c r="K444" s="172"/>
      <c r="L444" s="90"/>
      <c r="W444" s="325" t="s">
        <v>3948</v>
      </c>
      <c r="X444" s="172" t="s">
        <v>3051</v>
      </c>
      <c r="Y444" s="172" t="s">
        <v>211</v>
      </c>
      <c r="Z444" s="172">
        <v>2</v>
      </c>
      <c r="AA444" s="172"/>
      <c r="AB444" s="172"/>
      <c r="AC444" s="172">
        <v>13</v>
      </c>
      <c r="AD444" s="172"/>
      <c r="AE444" s="172"/>
      <c r="AF444" s="172"/>
      <c r="AG444" s="172"/>
    </row>
    <row r="445" spans="1:33" x14ac:dyDescent="0.2">
      <c r="A445" s="172" t="s">
        <v>2706</v>
      </c>
      <c r="B445" s="494" t="s">
        <v>3908</v>
      </c>
      <c r="C445" s="172" t="s">
        <v>2724</v>
      </c>
      <c r="D445" s="172">
        <v>12</v>
      </c>
      <c r="E445" s="172">
        <v>11</v>
      </c>
      <c r="F445" s="172">
        <v>2</v>
      </c>
      <c r="G445" s="325">
        <v>371</v>
      </c>
      <c r="H445" s="619">
        <f t="shared" si="36"/>
        <v>41.222222222222221</v>
      </c>
      <c r="I445" s="172">
        <v>9</v>
      </c>
      <c r="J445" s="172"/>
      <c r="K445" s="172"/>
      <c r="L445" s="90"/>
      <c r="W445" s="325" t="s">
        <v>3948</v>
      </c>
      <c r="X445" s="172" t="s">
        <v>3958</v>
      </c>
      <c r="Y445" s="172" t="s">
        <v>211</v>
      </c>
      <c r="Z445" s="172">
        <v>4</v>
      </c>
      <c r="AA445" s="172">
        <v>1</v>
      </c>
      <c r="AB445" s="172"/>
      <c r="AC445" s="172">
        <v>13</v>
      </c>
      <c r="AD445" s="172"/>
      <c r="AE445" s="172"/>
      <c r="AF445" s="172"/>
      <c r="AG445" s="172"/>
    </row>
    <row r="446" spans="1:33" x14ac:dyDescent="0.2">
      <c r="A446" s="172" t="s">
        <v>2706</v>
      </c>
      <c r="B446" s="494" t="s">
        <v>3913</v>
      </c>
      <c r="C446" s="172" t="s">
        <v>2724</v>
      </c>
      <c r="D446" s="172">
        <v>10</v>
      </c>
      <c r="E446" s="172">
        <v>10</v>
      </c>
      <c r="F446" s="172">
        <v>2</v>
      </c>
      <c r="G446" s="325">
        <v>268</v>
      </c>
      <c r="H446" s="619">
        <f t="shared" si="36"/>
        <v>33.5</v>
      </c>
      <c r="I446" s="172">
        <v>5</v>
      </c>
      <c r="J446" s="172"/>
      <c r="K446" s="172"/>
      <c r="L446" s="90"/>
      <c r="W446" s="325" t="s">
        <v>3948</v>
      </c>
      <c r="X446" s="172" t="s">
        <v>3916</v>
      </c>
      <c r="Y446" s="172" t="s">
        <v>211</v>
      </c>
      <c r="Z446" s="172">
        <v>3</v>
      </c>
      <c r="AA446" s="172"/>
      <c r="AB446" s="172"/>
      <c r="AC446" s="172">
        <v>17</v>
      </c>
      <c r="AD446" s="172"/>
      <c r="AE446" s="172"/>
      <c r="AF446" s="172"/>
      <c r="AG446" s="172"/>
    </row>
    <row r="447" spans="1:33" x14ac:dyDescent="0.2">
      <c r="A447" s="172" t="s">
        <v>2706</v>
      </c>
      <c r="B447" s="494" t="s">
        <v>3050</v>
      </c>
      <c r="C447" s="172" t="s">
        <v>2724</v>
      </c>
      <c r="D447" s="172">
        <v>12</v>
      </c>
      <c r="E447" s="172">
        <v>11</v>
      </c>
      <c r="F447" s="172"/>
      <c r="G447" s="325">
        <v>355</v>
      </c>
      <c r="H447" s="619">
        <f t="shared" si="36"/>
        <v>32.272727272727273</v>
      </c>
      <c r="I447" s="172">
        <v>15</v>
      </c>
      <c r="J447" s="172">
        <v>4</v>
      </c>
      <c r="K447" s="172"/>
      <c r="L447" s="90"/>
      <c r="W447" s="325" t="s">
        <v>3948</v>
      </c>
      <c r="X447" s="172" t="s">
        <v>3064</v>
      </c>
      <c r="Y447" s="172" t="s">
        <v>116</v>
      </c>
      <c r="Z447" s="172">
        <v>202</v>
      </c>
      <c r="AA447" s="172">
        <v>59</v>
      </c>
      <c r="AB447" s="172">
        <v>30</v>
      </c>
      <c r="AC447" s="172">
        <v>405</v>
      </c>
      <c r="AD447" s="172"/>
      <c r="AE447" s="172"/>
      <c r="AF447" s="172"/>
      <c r="AG447" s="172"/>
    </row>
    <row r="448" spans="1:33" x14ac:dyDescent="0.2">
      <c r="A448" s="172" t="s">
        <v>2706</v>
      </c>
      <c r="B448" s="494" t="s">
        <v>3907</v>
      </c>
      <c r="C448" s="172" t="s">
        <v>2724</v>
      </c>
      <c r="D448" s="172">
        <v>12</v>
      </c>
      <c r="E448" s="172">
        <v>11</v>
      </c>
      <c r="F448" s="172"/>
      <c r="G448" s="325">
        <v>351</v>
      </c>
      <c r="H448" s="619">
        <f t="shared" si="36"/>
        <v>31.90909090909091</v>
      </c>
      <c r="I448" s="172">
        <v>12</v>
      </c>
      <c r="J448" s="172"/>
      <c r="K448" s="172"/>
      <c r="L448" s="90"/>
      <c r="W448" s="325" t="s">
        <v>3948</v>
      </c>
      <c r="X448" s="172" t="s">
        <v>3052</v>
      </c>
      <c r="Y448" s="172" t="s">
        <v>116</v>
      </c>
      <c r="Z448" s="172">
        <v>190</v>
      </c>
      <c r="AA448" s="172">
        <v>43</v>
      </c>
      <c r="AB448" s="172">
        <v>32</v>
      </c>
      <c r="AC448" s="172">
        <v>445</v>
      </c>
      <c r="AD448" s="172"/>
      <c r="AE448" s="172"/>
      <c r="AF448" s="172"/>
      <c r="AG448" s="172"/>
    </row>
    <row r="449" spans="1:33" x14ac:dyDescent="0.2">
      <c r="A449" s="172" t="s">
        <v>2706</v>
      </c>
      <c r="B449" s="494" t="s">
        <v>3885</v>
      </c>
      <c r="C449" s="172" t="s">
        <v>2724</v>
      </c>
      <c r="D449" s="172">
        <v>11</v>
      </c>
      <c r="E449" s="172">
        <v>7</v>
      </c>
      <c r="F449" s="172">
        <v>4</v>
      </c>
      <c r="G449" s="325">
        <v>91</v>
      </c>
      <c r="H449" s="619">
        <f t="shared" si="36"/>
        <v>30.333333333333332</v>
      </c>
      <c r="I449" s="172">
        <v>1</v>
      </c>
      <c r="J449" s="172"/>
      <c r="K449" s="172"/>
      <c r="L449" s="90"/>
      <c r="W449" s="325" t="s">
        <v>3948</v>
      </c>
      <c r="X449" s="172" t="s">
        <v>3042</v>
      </c>
      <c r="Y449" s="172" t="s">
        <v>116</v>
      </c>
      <c r="Z449" s="172">
        <v>113.2</v>
      </c>
      <c r="AA449" s="172">
        <v>29</v>
      </c>
      <c r="AB449" s="172">
        <v>15</v>
      </c>
      <c r="AC449" s="172">
        <v>282</v>
      </c>
      <c r="AD449" s="172"/>
      <c r="AE449" s="172"/>
      <c r="AF449" s="172"/>
      <c r="AG449" s="172"/>
    </row>
    <row r="450" spans="1:33" x14ac:dyDescent="0.2">
      <c r="A450" s="172" t="s">
        <v>2706</v>
      </c>
      <c r="B450" s="494" t="s">
        <v>3060</v>
      </c>
      <c r="C450" s="172" t="s">
        <v>2724</v>
      </c>
      <c r="D450" s="172">
        <v>12</v>
      </c>
      <c r="E450" s="172">
        <v>8</v>
      </c>
      <c r="F450" s="172">
        <v>6</v>
      </c>
      <c r="G450" s="325">
        <v>44</v>
      </c>
      <c r="H450" s="619">
        <f t="shared" si="36"/>
        <v>22</v>
      </c>
      <c r="I450" s="172">
        <v>5</v>
      </c>
      <c r="J450" s="172"/>
      <c r="K450" s="172"/>
      <c r="L450" s="90"/>
      <c r="W450" s="325" t="s">
        <v>3948</v>
      </c>
      <c r="X450" s="172" t="s">
        <v>3946</v>
      </c>
      <c r="Y450" s="172" t="s">
        <v>116</v>
      </c>
      <c r="Z450" s="172">
        <v>122</v>
      </c>
      <c r="AA450" s="172">
        <v>20</v>
      </c>
      <c r="AB450" s="172">
        <v>13</v>
      </c>
      <c r="AC450" s="172">
        <v>297</v>
      </c>
      <c r="AD450" s="172"/>
      <c r="AE450" s="172"/>
      <c r="AF450" s="172"/>
      <c r="AG450" s="172"/>
    </row>
    <row r="451" spans="1:33" x14ac:dyDescent="0.2">
      <c r="A451" s="172" t="s">
        <v>2706</v>
      </c>
      <c r="B451" s="494" t="s">
        <v>3898</v>
      </c>
      <c r="C451" s="172" t="s">
        <v>2724</v>
      </c>
      <c r="D451" s="172">
        <v>10</v>
      </c>
      <c r="E451" s="172">
        <v>9</v>
      </c>
      <c r="F451" s="172">
        <v>1</v>
      </c>
      <c r="G451" s="325">
        <v>146</v>
      </c>
      <c r="H451" s="619">
        <f t="shared" si="36"/>
        <v>18.25</v>
      </c>
      <c r="I451" s="172">
        <v>2</v>
      </c>
      <c r="J451" s="172"/>
      <c r="K451" s="172"/>
      <c r="L451" s="90"/>
      <c r="W451" s="325" t="s">
        <v>3948</v>
      </c>
      <c r="X451" s="172" t="s">
        <v>3964</v>
      </c>
      <c r="Y451" s="172" t="s">
        <v>116</v>
      </c>
      <c r="Z451" s="172">
        <v>83</v>
      </c>
      <c r="AA451" s="172">
        <v>13</v>
      </c>
      <c r="AB451" s="172">
        <v>9</v>
      </c>
      <c r="AC451" s="172">
        <v>235</v>
      </c>
      <c r="AD451" s="172"/>
      <c r="AE451" s="172"/>
      <c r="AF451" s="172"/>
      <c r="AG451" s="172"/>
    </row>
    <row r="452" spans="1:33" x14ac:dyDescent="0.2">
      <c r="A452" s="172" t="s">
        <v>2706</v>
      </c>
      <c r="B452" s="494" t="s">
        <v>3896</v>
      </c>
      <c r="C452" s="172" t="s">
        <v>2724</v>
      </c>
      <c r="D452" s="172">
        <v>3</v>
      </c>
      <c r="E452" s="172">
        <v>2</v>
      </c>
      <c r="F452" s="172"/>
      <c r="G452" s="325">
        <v>36</v>
      </c>
      <c r="H452" s="619">
        <f t="shared" si="36"/>
        <v>18</v>
      </c>
      <c r="I452" s="172">
        <v>1</v>
      </c>
      <c r="J452" s="172"/>
      <c r="K452" s="172"/>
      <c r="L452" s="90"/>
      <c r="W452" s="325" t="s">
        <v>3948</v>
      </c>
      <c r="X452" s="172" t="s">
        <v>3062</v>
      </c>
      <c r="Y452" s="172" t="s">
        <v>116</v>
      </c>
      <c r="Z452" s="172">
        <v>70</v>
      </c>
      <c r="AA452" s="172">
        <v>14</v>
      </c>
      <c r="AB452" s="172">
        <v>7</v>
      </c>
      <c r="AC452" s="172">
        <v>193</v>
      </c>
      <c r="AD452" s="172"/>
      <c r="AE452" s="172"/>
      <c r="AF452" s="172"/>
      <c r="AG452" s="172"/>
    </row>
    <row r="453" spans="1:33" x14ac:dyDescent="0.2">
      <c r="A453" s="172" t="s">
        <v>2706</v>
      </c>
      <c r="B453" s="494" t="s">
        <v>3080</v>
      </c>
      <c r="C453" s="172" t="s">
        <v>2724</v>
      </c>
      <c r="D453" s="172">
        <v>8</v>
      </c>
      <c r="E453" s="172">
        <v>7</v>
      </c>
      <c r="F453" s="172">
        <v>1</v>
      </c>
      <c r="G453" s="325">
        <v>80</v>
      </c>
      <c r="H453" s="619">
        <f t="shared" si="36"/>
        <v>13.333333333333334</v>
      </c>
      <c r="I453" s="172">
        <v>2</v>
      </c>
      <c r="J453" s="172"/>
      <c r="K453" s="172"/>
      <c r="L453" s="90"/>
      <c r="W453" s="325" t="s">
        <v>3948</v>
      </c>
      <c r="X453" s="172" t="s">
        <v>3063</v>
      </c>
      <c r="Y453" s="172" t="s">
        <v>116</v>
      </c>
      <c r="Z453" s="172">
        <v>9</v>
      </c>
      <c r="AA453" s="172">
        <v>4</v>
      </c>
      <c r="AB453" s="172"/>
      <c r="AC453" s="172">
        <v>43</v>
      </c>
      <c r="AD453" s="172"/>
      <c r="AE453" s="172"/>
      <c r="AF453" s="172"/>
      <c r="AG453" s="172"/>
    </row>
    <row r="454" spans="1:33" x14ac:dyDescent="0.2">
      <c r="A454" s="172" t="s">
        <v>2706</v>
      </c>
      <c r="B454" s="494" t="s">
        <v>3911</v>
      </c>
      <c r="C454" s="172" t="s">
        <v>2724</v>
      </c>
      <c r="D454" s="172">
        <v>9</v>
      </c>
      <c r="E454" s="172">
        <v>8</v>
      </c>
      <c r="F454" s="172">
        <v>2</v>
      </c>
      <c r="G454" s="325">
        <v>76</v>
      </c>
      <c r="H454" s="619">
        <f t="shared" si="36"/>
        <v>12.666666666666666</v>
      </c>
      <c r="I454" s="172">
        <v>2</v>
      </c>
      <c r="J454" s="172"/>
      <c r="K454" s="172"/>
      <c r="L454" s="90"/>
      <c r="W454" s="325" t="s">
        <v>3948</v>
      </c>
      <c r="X454" s="172" t="s">
        <v>3051</v>
      </c>
      <c r="Y454" s="172" t="s">
        <v>116</v>
      </c>
      <c r="Z454" s="172">
        <v>3</v>
      </c>
      <c r="AA454" s="172"/>
      <c r="AB454" s="172"/>
      <c r="AC454" s="172">
        <v>17</v>
      </c>
      <c r="AD454" s="172"/>
      <c r="AE454" s="172"/>
      <c r="AF454" s="172"/>
      <c r="AG454" s="172"/>
    </row>
    <row r="455" spans="1:33" x14ac:dyDescent="0.2">
      <c r="A455" s="172" t="s">
        <v>2706</v>
      </c>
      <c r="B455" s="494" t="s">
        <v>3881</v>
      </c>
      <c r="C455" s="172" t="s">
        <v>2724</v>
      </c>
      <c r="D455" s="172">
        <v>9</v>
      </c>
      <c r="E455" s="172">
        <v>6</v>
      </c>
      <c r="F455" s="172"/>
      <c r="G455" s="325">
        <v>54</v>
      </c>
      <c r="H455" s="619">
        <f t="shared" si="36"/>
        <v>9</v>
      </c>
      <c r="I455" s="172">
        <v>2</v>
      </c>
      <c r="J455" s="172"/>
      <c r="K455" s="172"/>
      <c r="L455" s="90"/>
      <c r="W455" s="325" t="s">
        <v>3948</v>
      </c>
      <c r="X455" s="172" t="s">
        <v>3036</v>
      </c>
      <c r="Y455" s="172" t="s">
        <v>116</v>
      </c>
      <c r="Z455" s="172">
        <v>2</v>
      </c>
      <c r="AA455" s="172"/>
      <c r="AB455" s="172"/>
      <c r="AC455" s="172">
        <v>11</v>
      </c>
      <c r="AD455" s="172"/>
      <c r="AE455" s="172"/>
      <c r="AF455" s="172"/>
      <c r="AG455" s="172"/>
    </row>
    <row r="456" spans="1:33" x14ac:dyDescent="0.2">
      <c r="A456" s="172" t="s">
        <v>2706</v>
      </c>
      <c r="B456" s="494" t="s">
        <v>3902</v>
      </c>
      <c r="C456" s="172" t="s">
        <v>2724</v>
      </c>
      <c r="D456" s="172">
        <v>1</v>
      </c>
      <c r="E456" s="172" t="s">
        <v>3838</v>
      </c>
      <c r="F456" s="172"/>
      <c r="G456" s="325">
        <v>0</v>
      </c>
      <c r="H456" s="619"/>
      <c r="I456" s="172"/>
      <c r="J456" s="172"/>
      <c r="K456" s="172"/>
      <c r="L456" s="90"/>
      <c r="W456" s="325" t="s">
        <v>3948</v>
      </c>
      <c r="X456" s="172" t="s">
        <v>3064</v>
      </c>
      <c r="Y456" s="172" t="s">
        <v>141</v>
      </c>
      <c r="Z456" s="172">
        <v>174</v>
      </c>
      <c r="AA456" s="172">
        <v>43</v>
      </c>
      <c r="AB456" s="172">
        <v>26</v>
      </c>
      <c r="AC456" s="172">
        <v>479</v>
      </c>
      <c r="AD456" s="172"/>
      <c r="AE456" s="172"/>
      <c r="AF456" s="172"/>
      <c r="AG456" s="172"/>
    </row>
    <row r="457" spans="1:33" x14ac:dyDescent="0.2">
      <c r="A457" s="172" t="s">
        <v>91</v>
      </c>
      <c r="B457" s="494" t="s">
        <v>3905</v>
      </c>
      <c r="C457" s="172" t="s">
        <v>2724</v>
      </c>
      <c r="D457" s="172">
        <v>11</v>
      </c>
      <c r="E457" s="172">
        <v>11</v>
      </c>
      <c r="F457" s="172">
        <v>1</v>
      </c>
      <c r="G457" s="325">
        <v>318</v>
      </c>
      <c r="H457" s="619">
        <f t="shared" ref="H457:H488" si="37">G457/(E457-F457)</f>
        <v>31.8</v>
      </c>
      <c r="I457" s="172">
        <v>5</v>
      </c>
      <c r="J457" s="172"/>
      <c r="K457" s="172"/>
      <c r="L457" s="90"/>
      <c r="W457" s="325" t="s">
        <v>3948</v>
      </c>
      <c r="X457" s="172" t="s">
        <v>3964</v>
      </c>
      <c r="Y457" s="172" t="s">
        <v>141</v>
      </c>
      <c r="Z457" s="172">
        <v>107</v>
      </c>
      <c r="AA457" s="172">
        <v>18</v>
      </c>
      <c r="AB457" s="172">
        <v>16</v>
      </c>
      <c r="AC457" s="172">
        <v>293</v>
      </c>
      <c r="AD457" s="172"/>
      <c r="AE457" s="172"/>
      <c r="AF457" s="172"/>
      <c r="AG457" s="172"/>
    </row>
    <row r="458" spans="1:33" x14ac:dyDescent="0.2">
      <c r="A458" s="172" t="s">
        <v>91</v>
      </c>
      <c r="B458" s="494" t="s">
        <v>3050</v>
      </c>
      <c r="C458" s="172" t="s">
        <v>2724</v>
      </c>
      <c r="D458" s="172">
        <v>11</v>
      </c>
      <c r="E458" s="172">
        <v>11</v>
      </c>
      <c r="F458" s="172"/>
      <c r="G458" s="325">
        <v>336</v>
      </c>
      <c r="H458" s="619">
        <f t="shared" si="37"/>
        <v>30.545454545454547</v>
      </c>
      <c r="I458" s="172">
        <v>20</v>
      </c>
      <c r="J458" s="172">
        <v>1</v>
      </c>
      <c r="K458" s="172"/>
      <c r="L458" s="90"/>
      <c r="W458" s="325" t="s">
        <v>3948</v>
      </c>
      <c r="X458" s="172" t="s">
        <v>3045</v>
      </c>
      <c r="Y458" s="172" t="s">
        <v>141</v>
      </c>
      <c r="Z458" s="172">
        <v>133</v>
      </c>
      <c r="AA458" s="172">
        <v>32</v>
      </c>
      <c r="AB458" s="172">
        <v>24</v>
      </c>
      <c r="AC458" s="172">
        <v>328</v>
      </c>
      <c r="AD458" s="172"/>
      <c r="AE458" s="172"/>
      <c r="AF458" s="172"/>
      <c r="AG458" s="172"/>
    </row>
    <row r="459" spans="1:33" x14ac:dyDescent="0.2">
      <c r="A459" s="172" t="s">
        <v>91</v>
      </c>
      <c r="B459" s="494" t="s">
        <v>3885</v>
      </c>
      <c r="C459" s="172" t="s">
        <v>2724</v>
      </c>
      <c r="D459" s="172">
        <v>2</v>
      </c>
      <c r="E459" s="172">
        <v>2</v>
      </c>
      <c r="F459" s="172"/>
      <c r="G459" s="325">
        <v>55</v>
      </c>
      <c r="H459" s="619">
        <f t="shared" si="37"/>
        <v>27.5</v>
      </c>
      <c r="I459" s="172"/>
      <c r="J459" s="172"/>
      <c r="K459" s="172"/>
      <c r="L459" s="90"/>
      <c r="W459" s="325" t="s">
        <v>3948</v>
      </c>
      <c r="X459" s="172" t="s">
        <v>3059</v>
      </c>
      <c r="Y459" s="172" t="s">
        <v>141</v>
      </c>
      <c r="Z459" s="172">
        <v>88</v>
      </c>
      <c r="AA459" s="172">
        <v>17</v>
      </c>
      <c r="AB459" s="172">
        <v>17</v>
      </c>
      <c r="AC459" s="172">
        <v>249</v>
      </c>
      <c r="AD459" s="172"/>
      <c r="AE459" s="172"/>
      <c r="AF459" s="172"/>
      <c r="AG459" s="172"/>
    </row>
    <row r="460" spans="1:33" x14ac:dyDescent="0.2">
      <c r="A460" s="172" t="s">
        <v>91</v>
      </c>
      <c r="B460" s="494" t="s">
        <v>3908</v>
      </c>
      <c r="C460" s="172" t="s">
        <v>2724</v>
      </c>
      <c r="D460" s="172">
        <v>4</v>
      </c>
      <c r="E460" s="172">
        <v>5</v>
      </c>
      <c r="F460" s="172"/>
      <c r="G460" s="325">
        <v>130</v>
      </c>
      <c r="H460" s="619">
        <f t="shared" si="37"/>
        <v>26</v>
      </c>
      <c r="I460" s="172">
        <v>1</v>
      </c>
      <c r="J460" s="172"/>
      <c r="K460" s="172"/>
      <c r="L460" s="90"/>
      <c r="W460" s="325" t="s">
        <v>3948</v>
      </c>
      <c r="X460" s="172" t="s">
        <v>3042</v>
      </c>
      <c r="Y460" s="172" t="s">
        <v>141</v>
      </c>
      <c r="Z460" s="172">
        <v>49</v>
      </c>
      <c r="AA460" s="172">
        <v>8</v>
      </c>
      <c r="AB460" s="172">
        <v>8</v>
      </c>
      <c r="AC460" s="172">
        <v>186</v>
      </c>
      <c r="AD460" s="172"/>
      <c r="AE460" s="172"/>
      <c r="AF460" s="172"/>
      <c r="AG460" s="172"/>
    </row>
    <row r="461" spans="1:33" x14ac:dyDescent="0.2">
      <c r="A461" s="172" t="s">
        <v>91</v>
      </c>
      <c r="B461" s="494" t="s">
        <v>3060</v>
      </c>
      <c r="C461" s="172" t="s">
        <v>2724</v>
      </c>
      <c r="D461" s="172">
        <v>8</v>
      </c>
      <c r="E461" s="172">
        <v>8</v>
      </c>
      <c r="F461" s="172">
        <v>3</v>
      </c>
      <c r="G461" s="325">
        <v>102</v>
      </c>
      <c r="H461" s="619">
        <f t="shared" si="37"/>
        <v>20.399999999999999</v>
      </c>
      <c r="I461" s="172">
        <v>2</v>
      </c>
      <c r="J461" s="172"/>
      <c r="K461" s="172"/>
      <c r="L461" s="90"/>
      <c r="W461" s="325" t="s">
        <v>3948</v>
      </c>
      <c r="X461" s="172" t="s">
        <v>3062</v>
      </c>
      <c r="Y461" s="172" t="s">
        <v>141</v>
      </c>
      <c r="Z461" s="172">
        <v>58</v>
      </c>
      <c r="AA461" s="172">
        <v>11</v>
      </c>
      <c r="AB461" s="172">
        <v>6</v>
      </c>
      <c r="AC461" s="172">
        <v>163</v>
      </c>
      <c r="AD461" s="172"/>
      <c r="AE461" s="172"/>
      <c r="AF461" s="172"/>
      <c r="AG461" s="172"/>
    </row>
    <row r="462" spans="1:33" x14ac:dyDescent="0.2">
      <c r="A462" s="172" t="s">
        <v>91</v>
      </c>
      <c r="B462" s="494" t="s">
        <v>3913</v>
      </c>
      <c r="C462" s="172" t="s">
        <v>2724</v>
      </c>
      <c r="D462" s="172">
        <v>6</v>
      </c>
      <c r="E462" s="172">
        <v>6</v>
      </c>
      <c r="F462" s="172">
        <v>1</v>
      </c>
      <c r="G462" s="325">
        <v>101</v>
      </c>
      <c r="H462" s="619">
        <f t="shared" si="37"/>
        <v>20.2</v>
      </c>
      <c r="I462" s="172">
        <v>2</v>
      </c>
      <c r="J462" s="172"/>
      <c r="K462" s="172"/>
      <c r="L462" s="90"/>
      <c r="W462" s="325" t="s">
        <v>3948</v>
      </c>
      <c r="X462" s="172" t="s">
        <v>3044</v>
      </c>
      <c r="Y462" s="172" t="s">
        <v>141</v>
      </c>
      <c r="Z462" s="172">
        <v>7</v>
      </c>
      <c r="AA462" s="172">
        <v>4</v>
      </c>
      <c r="AB462" s="172">
        <v>4</v>
      </c>
      <c r="AC462" s="172">
        <v>35</v>
      </c>
      <c r="AD462" s="172"/>
      <c r="AE462" s="172"/>
      <c r="AF462" s="172"/>
      <c r="AG462" s="172"/>
    </row>
    <row r="463" spans="1:33" x14ac:dyDescent="0.2">
      <c r="A463" s="172" t="s">
        <v>91</v>
      </c>
      <c r="B463" s="494" t="s">
        <v>3080</v>
      </c>
      <c r="C463" s="172" t="s">
        <v>2724</v>
      </c>
      <c r="D463" s="172">
        <v>11</v>
      </c>
      <c r="E463" s="172">
        <v>11</v>
      </c>
      <c r="F463" s="172"/>
      <c r="G463" s="325">
        <v>209</v>
      </c>
      <c r="H463" s="619">
        <f t="shared" si="37"/>
        <v>19</v>
      </c>
      <c r="I463" s="172">
        <v>4</v>
      </c>
      <c r="J463" s="172"/>
      <c r="K463" s="172"/>
      <c r="L463" s="90"/>
      <c r="W463" s="325" t="s">
        <v>3948</v>
      </c>
      <c r="X463" s="172" t="s">
        <v>3968</v>
      </c>
      <c r="Y463" s="172" t="s">
        <v>141</v>
      </c>
      <c r="Z463" s="172">
        <v>29</v>
      </c>
      <c r="AA463" s="172">
        <v>5</v>
      </c>
      <c r="AB463" s="172">
        <v>1</v>
      </c>
      <c r="AC463" s="172">
        <v>84</v>
      </c>
      <c r="AD463" s="172"/>
      <c r="AE463" s="172"/>
      <c r="AF463" s="172"/>
      <c r="AG463" s="172"/>
    </row>
    <row r="464" spans="1:33" x14ac:dyDescent="0.2">
      <c r="A464" s="172" t="s">
        <v>91</v>
      </c>
      <c r="B464" s="494" t="s">
        <v>3881</v>
      </c>
      <c r="C464" s="172" t="s">
        <v>2724</v>
      </c>
      <c r="D464" s="172">
        <v>7</v>
      </c>
      <c r="E464" s="172">
        <v>6</v>
      </c>
      <c r="F464" s="172"/>
      <c r="G464" s="325">
        <v>99</v>
      </c>
      <c r="H464" s="619">
        <f t="shared" si="37"/>
        <v>16.5</v>
      </c>
      <c r="I464" s="172">
        <v>2</v>
      </c>
      <c r="J464" s="172"/>
      <c r="K464" s="172"/>
      <c r="L464" s="90"/>
      <c r="W464" s="325" t="s">
        <v>3948</v>
      </c>
      <c r="X464" s="172" t="s">
        <v>3946</v>
      </c>
      <c r="Y464" s="172" t="s">
        <v>141</v>
      </c>
      <c r="Z464" s="172">
        <v>41</v>
      </c>
      <c r="AA464" s="172">
        <v>9</v>
      </c>
      <c r="AB464" s="172">
        <v>6</v>
      </c>
      <c r="AC464" s="172">
        <v>116</v>
      </c>
      <c r="AD464" s="172"/>
      <c r="AE464" s="172"/>
      <c r="AF464" s="172"/>
      <c r="AG464" s="172"/>
    </row>
    <row r="465" spans="1:33" x14ac:dyDescent="0.2">
      <c r="A465" s="172" t="s">
        <v>91</v>
      </c>
      <c r="B465" s="494" t="s">
        <v>3898</v>
      </c>
      <c r="C465" s="172" t="s">
        <v>2724</v>
      </c>
      <c r="D465" s="172">
        <v>9</v>
      </c>
      <c r="E465" s="172">
        <v>9</v>
      </c>
      <c r="F465" s="172"/>
      <c r="G465" s="325">
        <v>145</v>
      </c>
      <c r="H465" s="619">
        <f t="shared" si="37"/>
        <v>16.111111111111111</v>
      </c>
      <c r="I465" s="172">
        <v>4</v>
      </c>
      <c r="J465" s="172"/>
      <c r="K465" s="172"/>
      <c r="L465" s="90"/>
      <c r="W465" s="325" t="s">
        <v>3948</v>
      </c>
      <c r="X465" s="172" t="s">
        <v>3052</v>
      </c>
      <c r="Y465" s="172" t="s">
        <v>141</v>
      </c>
      <c r="Z465" s="172">
        <v>86</v>
      </c>
      <c r="AA465" s="172">
        <v>21</v>
      </c>
      <c r="AB465" s="172">
        <v>8</v>
      </c>
      <c r="AC465" s="172">
        <v>239</v>
      </c>
      <c r="AD465" s="172"/>
      <c r="AE465" s="172"/>
      <c r="AF465" s="172"/>
      <c r="AG465" s="172"/>
    </row>
    <row r="466" spans="1:33" x14ac:dyDescent="0.2">
      <c r="A466" s="172" t="s">
        <v>91</v>
      </c>
      <c r="B466" s="494" t="s">
        <v>3915</v>
      </c>
      <c r="C466" s="172" t="s">
        <v>2724</v>
      </c>
      <c r="D466" s="172">
        <v>2</v>
      </c>
      <c r="E466" s="172">
        <v>3</v>
      </c>
      <c r="F466" s="172">
        <v>1</v>
      </c>
      <c r="G466" s="325">
        <v>28</v>
      </c>
      <c r="H466" s="619">
        <f t="shared" si="37"/>
        <v>14</v>
      </c>
      <c r="I466" s="172"/>
      <c r="J466" s="172"/>
      <c r="K466" s="172"/>
      <c r="L466" s="90"/>
      <c r="W466" s="325" t="s">
        <v>3948</v>
      </c>
      <c r="X466" s="172" t="s">
        <v>3916</v>
      </c>
      <c r="Y466" s="172" t="s">
        <v>141</v>
      </c>
      <c r="Z466" s="172">
        <v>1</v>
      </c>
      <c r="AA466" s="172">
        <v>1</v>
      </c>
      <c r="AB466" s="172">
        <v>0</v>
      </c>
      <c r="AC466" s="172">
        <v>0</v>
      </c>
      <c r="AD466" s="172"/>
      <c r="AE466" s="172"/>
      <c r="AF466" s="172"/>
      <c r="AG466" s="172"/>
    </row>
    <row r="467" spans="1:33" x14ac:dyDescent="0.2">
      <c r="A467" s="172" t="s">
        <v>91</v>
      </c>
      <c r="B467" s="494" t="s">
        <v>1830</v>
      </c>
      <c r="C467" s="172" t="s">
        <v>2724</v>
      </c>
      <c r="D467" s="172">
        <v>8</v>
      </c>
      <c r="E467" s="172">
        <v>9</v>
      </c>
      <c r="F467" s="172">
        <v>3</v>
      </c>
      <c r="G467" s="325">
        <v>78</v>
      </c>
      <c r="H467" s="619">
        <f t="shared" si="37"/>
        <v>13</v>
      </c>
      <c r="I467" s="172">
        <v>6</v>
      </c>
      <c r="J467" s="172"/>
      <c r="K467" s="172"/>
      <c r="L467" s="90"/>
      <c r="W467" s="325" t="s">
        <v>3948</v>
      </c>
      <c r="X467" s="172" t="s">
        <v>3051</v>
      </c>
      <c r="Y467" s="172" t="s">
        <v>141</v>
      </c>
      <c r="Z467" s="172">
        <v>2</v>
      </c>
      <c r="AA467" s="172">
        <v>1</v>
      </c>
      <c r="AB467" s="172">
        <v>1</v>
      </c>
      <c r="AC467" s="172">
        <v>8</v>
      </c>
      <c r="AD467" s="172"/>
      <c r="AE467" s="172"/>
      <c r="AF467" s="172"/>
      <c r="AG467" s="172"/>
    </row>
    <row r="468" spans="1:33" x14ac:dyDescent="0.2">
      <c r="A468" s="172" t="s">
        <v>91</v>
      </c>
      <c r="B468" s="494" t="s">
        <v>3916</v>
      </c>
      <c r="C468" s="172" t="s">
        <v>2724</v>
      </c>
      <c r="D468" s="172">
        <v>5</v>
      </c>
      <c r="E468" s="172">
        <v>5</v>
      </c>
      <c r="F468" s="172">
        <v>1</v>
      </c>
      <c r="G468" s="325">
        <v>49</v>
      </c>
      <c r="H468" s="619">
        <f t="shared" si="37"/>
        <v>12.25</v>
      </c>
      <c r="I468" s="172">
        <v>3</v>
      </c>
      <c r="J468" s="172"/>
      <c r="K468" s="172"/>
      <c r="L468" s="90"/>
      <c r="W468" s="325" t="s">
        <v>3948</v>
      </c>
      <c r="X468" s="172" t="s">
        <v>3973</v>
      </c>
      <c r="Y468" s="172" t="s">
        <v>2333</v>
      </c>
      <c r="Z468" s="172">
        <v>4</v>
      </c>
      <c r="AA468" s="172"/>
      <c r="AB468" s="172">
        <v>1</v>
      </c>
      <c r="AC468" s="172">
        <v>14</v>
      </c>
      <c r="AD468" s="172"/>
      <c r="AE468" s="172"/>
      <c r="AF468" s="172"/>
      <c r="AG468" s="172"/>
    </row>
    <row r="469" spans="1:33" x14ac:dyDescent="0.2">
      <c r="A469" s="172" t="s">
        <v>91</v>
      </c>
      <c r="B469" s="494" t="s">
        <v>3903</v>
      </c>
      <c r="C469" s="172" t="s">
        <v>2724</v>
      </c>
      <c r="D469" s="172">
        <v>7</v>
      </c>
      <c r="E469" s="172">
        <v>6</v>
      </c>
      <c r="F469" s="172">
        <v>3</v>
      </c>
      <c r="G469" s="325">
        <v>35</v>
      </c>
      <c r="H469" s="619">
        <f t="shared" si="37"/>
        <v>11.666666666666666</v>
      </c>
      <c r="I469" s="172">
        <v>2</v>
      </c>
      <c r="J469" s="172"/>
      <c r="K469" s="172"/>
      <c r="L469" s="90"/>
      <c r="W469" s="325" t="s">
        <v>3948</v>
      </c>
      <c r="X469" s="172" t="s">
        <v>3045</v>
      </c>
      <c r="Y469" s="172" t="s">
        <v>2333</v>
      </c>
      <c r="Z469" s="172">
        <v>42</v>
      </c>
      <c r="AA469" s="172"/>
      <c r="AB469" s="172">
        <v>10</v>
      </c>
      <c r="AC469" s="172">
        <v>142</v>
      </c>
      <c r="AD469" s="172"/>
      <c r="AE469" s="172"/>
      <c r="AF469" s="172"/>
      <c r="AG469" s="172"/>
    </row>
    <row r="470" spans="1:33" x14ac:dyDescent="0.2">
      <c r="A470" s="172" t="s">
        <v>91</v>
      </c>
      <c r="B470" s="494" t="s">
        <v>3917</v>
      </c>
      <c r="C470" s="172" t="s">
        <v>2724</v>
      </c>
      <c r="D470" s="172">
        <v>3</v>
      </c>
      <c r="E470" s="172">
        <v>3</v>
      </c>
      <c r="F470" s="172"/>
      <c r="G470" s="325">
        <v>35</v>
      </c>
      <c r="H470" s="619">
        <f t="shared" si="37"/>
        <v>11.666666666666666</v>
      </c>
      <c r="I470" s="172"/>
      <c r="J470" s="172"/>
      <c r="K470" s="172"/>
      <c r="L470" s="90"/>
      <c r="W470" s="325" t="s">
        <v>3948</v>
      </c>
      <c r="X470" s="172" t="s">
        <v>3970</v>
      </c>
      <c r="Y470" s="172" t="s">
        <v>2333</v>
      </c>
      <c r="Z470" s="172">
        <v>131</v>
      </c>
      <c r="AA470" s="172">
        <v>21</v>
      </c>
      <c r="AB470" s="172">
        <v>22</v>
      </c>
      <c r="AC470" s="172">
        <v>360</v>
      </c>
      <c r="AD470" s="172"/>
      <c r="AE470" s="172"/>
      <c r="AF470" s="172"/>
      <c r="AG470" s="172"/>
    </row>
    <row r="471" spans="1:33" x14ac:dyDescent="0.2">
      <c r="A471" s="172" t="s">
        <v>91</v>
      </c>
      <c r="B471" s="494" t="s">
        <v>3918</v>
      </c>
      <c r="C471" s="172" t="s">
        <v>2724</v>
      </c>
      <c r="D471" s="172">
        <v>3</v>
      </c>
      <c r="E471" s="172">
        <v>3</v>
      </c>
      <c r="F471" s="172"/>
      <c r="G471" s="325">
        <v>30</v>
      </c>
      <c r="H471" s="619">
        <f t="shared" si="37"/>
        <v>10</v>
      </c>
      <c r="I471" s="172">
        <v>2</v>
      </c>
      <c r="J471" s="172"/>
      <c r="K471" s="172"/>
      <c r="L471" s="90"/>
      <c r="W471" s="325" t="s">
        <v>3948</v>
      </c>
      <c r="X471" s="172" t="s">
        <v>3969</v>
      </c>
      <c r="Y471" s="172" t="s">
        <v>2333</v>
      </c>
      <c r="Z471" s="172">
        <v>122.4</v>
      </c>
      <c r="AA471" s="172">
        <v>37</v>
      </c>
      <c r="AB471" s="172">
        <v>15</v>
      </c>
      <c r="AC471" s="172">
        <v>281</v>
      </c>
      <c r="AD471" s="172"/>
      <c r="AE471" s="172"/>
      <c r="AF471" s="172"/>
      <c r="AG471" s="172"/>
    </row>
    <row r="472" spans="1:33" x14ac:dyDescent="0.2">
      <c r="A472" s="172" t="s">
        <v>91</v>
      </c>
      <c r="B472" s="494" t="s">
        <v>3882</v>
      </c>
      <c r="C472" s="172" t="s">
        <v>2724</v>
      </c>
      <c r="D472" s="172">
        <v>3</v>
      </c>
      <c r="E472" s="172">
        <v>3</v>
      </c>
      <c r="F472" s="172"/>
      <c r="G472" s="325">
        <v>29</v>
      </c>
      <c r="H472" s="619">
        <f t="shared" si="37"/>
        <v>9.6666666666666661</v>
      </c>
      <c r="I472" s="172">
        <v>1</v>
      </c>
      <c r="J472" s="172"/>
      <c r="K472" s="172"/>
      <c r="L472" s="90"/>
      <c r="W472" s="325" t="s">
        <v>3948</v>
      </c>
      <c r="X472" s="172" t="s">
        <v>3060</v>
      </c>
      <c r="Y472" s="172" t="s">
        <v>2333</v>
      </c>
      <c r="Z472" s="172">
        <v>72</v>
      </c>
      <c r="AA472" s="172">
        <v>16</v>
      </c>
      <c r="AB472" s="172">
        <v>10</v>
      </c>
      <c r="AC472" s="172">
        <v>195</v>
      </c>
      <c r="AD472" s="172"/>
      <c r="AE472" s="172"/>
      <c r="AF472" s="172"/>
      <c r="AG472" s="172"/>
    </row>
    <row r="473" spans="1:33" x14ac:dyDescent="0.2">
      <c r="A473" s="172" t="s">
        <v>91</v>
      </c>
      <c r="B473" s="494" t="s">
        <v>3886</v>
      </c>
      <c r="C473" s="172" t="s">
        <v>2724</v>
      </c>
      <c r="D473" s="172">
        <v>2</v>
      </c>
      <c r="E473" s="172">
        <v>3</v>
      </c>
      <c r="F473" s="172"/>
      <c r="G473" s="325">
        <v>27</v>
      </c>
      <c r="H473" s="619">
        <f t="shared" si="37"/>
        <v>9</v>
      </c>
      <c r="I473" s="172"/>
      <c r="J473" s="172"/>
      <c r="K473" s="172"/>
      <c r="L473" s="90"/>
      <c r="W473" s="325" t="s">
        <v>3948</v>
      </c>
      <c r="X473" s="172" t="s">
        <v>2526</v>
      </c>
      <c r="Y473" s="172" t="s">
        <v>2333</v>
      </c>
      <c r="Z473" s="172">
        <v>74</v>
      </c>
      <c r="AA473" s="172">
        <v>10</v>
      </c>
      <c r="AB473" s="172">
        <v>11</v>
      </c>
      <c r="AC473" s="172">
        <v>226</v>
      </c>
      <c r="AD473" s="172"/>
      <c r="AE473" s="172"/>
      <c r="AF473" s="172"/>
      <c r="AG473" s="172"/>
    </row>
    <row r="474" spans="1:33" x14ac:dyDescent="0.2">
      <c r="A474" s="172" t="s">
        <v>91</v>
      </c>
      <c r="B474" s="494" t="s">
        <v>3919</v>
      </c>
      <c r="C474" s="172" t="s">
        <v>2724</v>
      </c>
      <c r="D474" s="172">
        <v>3</v>
      </c>
      <c r="E474" s="172">
        <v>3</v>
      </c>
      <c r="F474" s="172"/>
      <c r="G474" s="325">
        <v>25</v>
      </c>
      <c r="H474" s="619">
        <f t="shared" si="37"/>
        <v>8.3333333333333339</v>
      </c>
      <c r="I474" s="172">
        <v>1</v>
      </c>
      <c r="J474" s="172"/>
      <c r="K474" s="172"/>
      <c r="L474" s="90"/>
      <c r="W474" s="325" t="s">
        <v>3948</v>
      </c>
      <c r="X474" s="172" t="s">
        <v>3964</v>
      </c>
      <c r="Y474" s="172" t="s">
        <v>2333</v>
      </c>
      <c r="Z474" s="172">
        <v>26</v>
      </c>
      <c r="AA474" s="172">
        <v>10</v>
      </c>
      <c r="AB474" s="172">
        <v>2</v>
      </c>
      <c r="AC474" s="172">
        <v>55</v>
      </c>
      <c r="AD474" s="172"/>
      <c r="AE474" s="172"/>
      <c r="AF474" s="172"/>
      <c r="AG474" s="172"/>
    </row>
    <row r="475" spans="1:33" x14ac:dyDescent="0.2">
      <c r="A475" s="172" t="s">
        <v>91</v>
      </c>
      <c r="B475" s="494" t="s">
        <v>3875</v>
      </c>
      <c r="C475" s="172" t="s">
        <v>2724</v>
      </c>
      <c r="D475" s="172">
        <v>5</v>
      </c>
      <c r="E475" s="172">
        <v>4</v>
      </c>
      <c r="F475" s="172"/>
      <c r="G475" s="325">
        <v>28</v>
      </c>
      <c r="H475" s="619">
        <f t="shared" si="37"/>
        <v>7</v>
      </c>
      <c r="I475" s="172">
        <v>1</v>
      </c>
      <c r="J475" s="172"/>
      <c r="K475" s="172"/>
      <c r="L475" s="90"/>
      <c r="W475" s="325" t="s">
        <v>3948</v>
      </c>
      <c r="X475" s="172" t="s">
        <v>3042</v>
      </c>
      <c r="Y475" s="172" t="s">
        <v>2333</v>
      </c>
      <c r="Z475" s="172">
        <v>89</v>
      </c>
      <c r="AA475" s="172">
        <v>13</v>
      </c>
      <c r="AB475" s="172">
        <v>12</v>
      </c>
      <c r="AC475" s="172">
        <v>279</v>
      </c>
      <c r="AD475" s="172"/>
      <c r="AE475" s="172"/>
      <c r="AF475" s="172"/>
      <c r="AG475" s="172"/>
    </row>
    <row r="476" spans="1:33" x14ac:dyDescent="0.2">
      <c r="A476" s="172" t="s">
        <v>91</v>
      </c>
      <c r="B476" s="494" t="s">
        <v>3902</v>
      </c>
      <c r="C476" s="172" t="s">
        <v>2724</v>
      </c>
      <c r="D476" s="172">
        <v>5</v>
      </c>
      <c r="E476" s="172">
        <v>4</v>
      </c>
      <c r="F476" s="172"/>
      <c r="G476" s="325">
        <v>16</v>
      </c>
      <c r="H476" s="619">
        <f t="shared" si="37"/>
        <v>4</v>
      </c>
      <c r="I476" s="172">
        <v>3</v>
      </c>
      <c r="J476" s="172"/>
      <c r="K476" s="172"/>
      <c r="L476" s="90"/>
      <c r="W476" s="325" t="s">
        <v>3948</v>
      </c>
      <c r="X476" s="172" t="s">
        <v>3972</v>
      </c>
      <c r="Y476" s="172" t="s">
        <v>2333</v>
      </c>
      <c r="Z476" s="172">
        <v>46</v>
      </c>
      <c r="AA476" s="172">
        <v>4</v>
      </c>
      <c r="AB476" s="172">
        <v>5</v>
      </c>
      <c r="AC476" s="172">
        <v>136</v>
      </c>
      <c r="AD476" s="172"/>
      <c r="AE476" s="172"/>
      <c r="AF476" s="172"/>
      <c r="AG476" s="172"/>
    </row>
    <row r="477" spans="1:33" x14ac:dyDescent="0.2">
      <c r="A477" s="172" t="s">
        <v>91</v>
      </c>
      <c r="B477" s="494" t="s">
        <v>3911</v>
      </c>
      <c r="C477" s="172" t="s">
        <v>2724</v>
      </c>
      <c r="D477" s="172">
        <v>3</v>
      </c>
      <c r="E477" s="172">
        <v>3</v>
      </c>
      <c r="F477" s="172"/>
      <c r="G477" s="325">
        <v>5</v>
      </c>
      <c r="H477" s="619">
        <f t="shared" si="37"/>
        <v>1.6666666666666667</v>
      </c>
      <c r="I477" s="172">
        <v>1</v>
      </c>
      <c r="J477" s="172"/>
      <c r="K477" s="172"/>
      <c r="L477" s="90"/>
      <c r="W477" s="325" t="s">
        <v>3948</v>
      </c>
      <c r="X477" s="172" t="s">
        <v>3061</v>
      </c>
      <c r="Y477" s="172" t="s">
        <v>2333</v>
      </c>
      <c r="Z477" s="172">
        <v>9</v>
      </c>
      <c r="AA477" s="172">
        <v>2</v>
      </c>
      <c r="AB477" s="172">
        <v>1</v>
      </c>
      <c r="AC477" s="172">
        <v>40</v>
      </c>
      <c r="AD477" s="172"/>
      <c r="AE477" s="172"/>
      <c r="AF477" s="172"/>
      <c r="AG477" s="172"/>
    </row>
    <row r="478" spans="1:33" x14ac:dyDescent="0.2">
      <c r="A478" s="172" t="s">
        <v>91</v>
      </c>
      <c r="B478" s="494" t="s">
        <v>3056</v>
      </c>
      <c r="C478" s="172" t="s">
        <v>2724</v>
      </c>
      <c r="D478" s="172">
        <v>3</v>
      </c>
      <c r="E478" s="172">
        <v>2</v>
      </c>
      <c r="F478" s="172">
        <v>1</v>
      </c>
      <c r="G478" s="325">
        <v>1</v>
      </c>
      <c r="H478" s="619">
        <f t="shared" si="37"/>
        <v>1</v>
      </c>
      <c r="I478" s="172">
        <v>1</v>
      </c>
      <c r="J478" s="172"/>
      <c r="K478" s="172"/>
      <c r="L478" s="90"/>
      <c r="W478" s="325" t="s">
        <v>3948</v>
      </c>
      <c r="X478" s="172" t="s">
        <v>3059</v>
      </c>
      <c r="Y478" s="172" t="s">
        <v>50</v>
      </c>
      <c r="Z478" s="172">
        <v>67.3</v>
      </c>
      <c r="AA478" s="172">
        <v>12</v>
      </c>
      <c r="AB478" s="172">
        <v>13</v>
      </c>
      <c r="AC478" s="172">
        <v>192</v>
      </c>
      <c r="AD478" s="172"/>
      <c r="AE478" s="172"/>
      <c r="AF478" s="172"/>
      <c r="AG478" s="172"/>
    </row>
    <row r="479" spans="1:33" x14ac:dyDescent="0.2">
      <c r="A479" s="172" t="s">
        <v>3451</v>
      </c>
      <c r="B479" s="494" t="s">
        <v>3050</v>
      </c>
      <c r="C479" s="172" t="s">
        <v>2724</v>
      </c>
      <c r="D479" s="172">
        <v>10</v>
      </c>
      <c r="E479" s="172">
        <v>11</v>
      </c>
      <c r="F479" s="172"/>
      <c r="G479" s="325">
        <v>434</v>
      </c>
      <c r="H479" s="619">
        <f t="shared" si="37"/>
        <v>39.454545454545453</v>
      </c>
      <c r="I479" s="172">
        <v>17</v>
      </c>
      <c r="J479" s="172"/>
      <c r="K479" s="172"/>
      <c r="L479" s="90"/>
      <c r="W479" s="325" t="s">
        <v>3948</v>
      </c>
      <c r="X479" s="172" t="s">
        <v>3062</v>
      </c>
      <c r="Y479" s="172" t="s">
        <v>50</v>
      </c>
      <c r="Z479" s="172">
        <v>128</v>
      </c>
      <c r="AA479" s="172">
        <v>31</v>
      </c>
      <c r="AB479" s="172">
        <v>12</v>
      </c>
      <c r="AC479" s="172">
        <v>377</v>
      </c>
      <c r="AD479" s="172"/>
      <c r="AE479" s="172"/>
      <c r="AF479" s="172"/>
      <c r="AG479" s="172"/>
    </row>
    <row r="480" spans="1:33" x14ac:dyDescent="0.2">
      <c r="A480" s="172" t="s">
        <v>3451</v>
      </c>
      <c r="B480" s="494" t="s">
        <v>3044</v>
      </c>
      <c r="C480" s="172" t="s">
        <v>2724</v>
      </c>
      <c r="D480" s="172">
        <v>6</v>
      </c>
      <c r="E480" s="172">
        <v>6</v>
      </c>
      <c r="F480" s="172">
        <v>1</v>
      </c>
      <c r="G480" s="325">
        <v>154</v>
      </c>
      <c r="H480" s="619">
        <f t="shared" si="37"/>
        <v>30.8</v>
      </c>
      <c r="I480" s="172">
        <v>5</v>
      </c>
      <c r="J480" s="172"/>
      <c r="K480" s="172"/>
      <c r="L480" s="90"/>
      <c r="W480" s="325" t="s">
        <v>3948</v>
      </c>
      <c r="X480" s="172" t="s">
        <v>3046</v>
      </c>
      <c r="Y480" s="172" t="s">
        <v>50</v>
      </c>
      <c r="Z480" s="172">
        <v>40</v>
      </c>
      <c r="AA480" s="172">
        <v>10</v>
      </c>
      <c r="AB480" s="172">
        <v>7</v>
      </c>
      <c r="AC480" s="172">
        <v>108</v>
      </c>
      <c r="AD480" s="172"/>
      <c r="AE480" s="172"/>
      <c r="AF480" s="172"/>
      <c r="AG480" s="172"/>
    </row>
    <row r="481" spans="1:33" x14ac:dyDescent="0.2">
      <c r="A481" s="172" t="s">
        <v>3451</v>
      </c>
      <c r="B481" s="494" t="s">
        <v>3921</v>
      </c>
      <c r="C481" s="172" t="s">
        <v>2724</v>
      </c>
      <c r="D481" s="172">
        <v>9</v>
      </c>
      <c r="E481" s="172">
        <v>10</v>
      </c>
      <c r="F481" s="172">
        <v>1</v>
      </c>
      <c r="G481" s="325">
        <v>266</v>
      </c>
      <c r="H481" s="619">
        <f t="shared" si="37"/>
        <v>29.555555555555557</v>
      </c>
      <c r="I481" s="172">
        <v>1</v>
      </c>
      <c r="J481" s="172"/>
      <c r="K481" s="172"/>
      <c r="L481" s="90"/>
      <c r="W481" s="325" t="s">
        <v>3948</v>
      </c>
      <c r="X481" s="172" t="s">
        <v>3974</v>
      </c>
      <c r="Y481" s="172" t="s">
        <v>50</v>
      </c>
      <c r="Z481" s="172">
        <v>10</v>
      </c>
      <c r="AA481" s="172"/>
      <c r="AB481" s="172">
        <v>1</v>
      </c>
      <c r="AC481" s="172">
        <v>47</v>
      </c>
      <c r="AD481" s="172"/>
      <c r="AE481" s="172"/>
      <c r="AF481" s="172"/>
      <c r="AG481" s="172"/>
    </row>
    <row r="482" spans="1:33" x14ac:dyDescent="0.2">
      <c r="A482" s="172" t="s">
        <v>3451</v>
      </c>
      <c r="B482" s="494" t="s">
        <v>3908</v>
      </c>
      <c r="C482" s="172" t="s">
        <v>2724</v>
      </c>
      <c r="D482" s="172">
        <v>8</v>
      </c>
      <c r="E482" s="172">
        <v>9</v>
      </c>
      <c r="F482" s="172"/>
      <c r="G482" s="325">
        <v>222</v>
      </c>
      <c r="H482" s="619">
        <f t="shared" si="37"/>
        <v>24.666666666666668</v>
      </c>
      <c r="I482" s="172">
        <v>5</v>
      </c>
      <c r="J482" s="172"/>
      <c r="K482" s="172"/>
      <c r="L482" s="90"/>
      <c r="W482" s="325" t="s">
        <v>3948</v>
      </c>
      <c r="X482" s="172" t="s">
        <v>3042</v>
      </c>
      <c r="Y482" s="172" t="s">
        <v>50</v>
      </c>
      <c r="Z482" s="172">
        <v>50</v>
      </c>
      <c r="AA482" s="172">
        <v>8</v>
      </c>
      <c r="AB482" s="172">
        <v>10</v>
      </c>
      <c r="AC482" s="172">
        <v>209</v>
      </c>
      <c r="AD482" s="172"/>
      <c r="AE482" s="172"/>
      <c r="AF482" s="172"/>
      <c r="AG482" s="172"/>
    </row>
    <row r="483" spans="1:33" x14ac:dyDescent="0.2">
      <c r="A483" s="172" t="s">
        <v>3451</v>
      </c>
      <c r="B483" s="494" t="s">
        <v>3922</v>
      </c>
      <c r="C483" s="172" t="s">
        <v>2724</v>
      </c>
      <c r="D483" s="172">
        <v>7</v>
      </c>
      <c r="E483" s="172">
        <v>6</v>
      </c>
      <c r="F483" s="172">
        <v>1</v>
      </c>
      <c r="G483" s="325">
        <v>96</v>
      </c>
      <c r="H483" s="619">
        <f t="shared" si="37"/>
        <v>19.2</v>
      </c>
      <c r="I483" s="172"/>
      <c r="J483" s="172"/>
      <c r="K483" s="172"/>
      <c r="L483" s="90"/>
      <c r="W483" s="325" t="s">
        <v>3948</v>
      </c>
      <c r="X483" s="172" t="s">
        <v>3975</v>
      </c>
      <c r="Y483" s="172" t="s">
        <v>50</v>
      </c>
      <c r="Z483" s="172">
        <v>80.099999999999994</v>
      </c>
      <c r="AA483" s="172">
        <v>22</v>
      </c>
      <c r="AB483" s="172">
        <v>12</v>
      </c>
      <c r="AC483" s="172">
        <v>186</v>
      </c>
      <c r="AD483" s="172"/>
      <c r="AE483" s="172"/>
      <c r="AF483" s="172"/>
      <c r="AG483" s="172"/>
    </row>
    <row r="484" spans="1:33" x14ac:dyDescent="0.2">
      <c r="A484" s="172" t="s">
        <v>3451</v>
      </c>
      <c r="B484" s="494" t="s">
        <v>3080</v>
      </c>
      <c r="C484" s="172" t="s">
        <v>2724</v>
      </c>
      <c r="D484" s="172">
        <v>10</v>
      </c>
      <c r="E484" s="172">
        <v>10</v>
      </c>
      <c r="F484" s="172"/>
      <c r="G484" s="325">
        <v>181</v>
      </c>
      <c r="H484" s="619">
        <f t="shared" si="37"/>
        <v>18.100000000000001</v>
      </c>
      <c r="I484" s="172">
        <v>5</v>
      </c>
      <c r="J484" s="172"/>
      <c r="K484" s="172"/>
      <c r="L484" s="90"/>
      <c r="W484" s="325" t="s">
        <v>3948</v>
      </c>
      <c r="X484" s="172" t="s">
        <v>3970</v>
      </c>
      <c r="Y484" s="172" t="s">
        <v>50</v>
      </c>
      <c r="Z484" s="172">
        <v>116.4</v>
      </c>
      <c r="AA484" s="172">
        <v>24</v>
      </c>
      <c r="AB484" s="172">
        <v>14</v>
      </c>
      <c r="AC484" s="172">
        <v>327</v>
      </c>
      <c r="AD484" s="172"/>
      <c r="AE484" s="172"/>
      <c r="AF484" s="172"/>
      <c r="AG484" s="172"/>
    </row>
    <row r="485" spans="1:33" x14ac:dyDescent="0.2">
      <c r="A485" s="172" t="s">
        <v>3451</v>
      </c>
      <c r="B485" s="494" t="s">
        <v>3902</v>
      </c>
      <c r="C485" s="172" t="s">
        <v>2724</v>
      </c>
      <c r="D485" s="172">
        <v>7</v>
      </c>
      <c r="E485" s="172">
        <v>6</v>
      </c>
      <c r="F485" s="172">
        <v>1</v>
      </c>
      <c r="G485" s="325">
        <v>83</v>
      </c>
      <c r="H485" s="619">
        <f t="shared" si="37"/>
        <v>16.600000000000001</v>
      </c>
      <c r="I485" s="172">
        <v>1</v>
      </c>
      <c r="J485" s="172"/>
      <c r="K485" s="172"/>
      <c r="L485" s="90"/>
      <c r="W485" s="325" t="s">
        <v>3948</v>
      </c>
      <c r="X485" s="172" t="s">
        <v>3977</v>
      </c>
      <c r="Y485" s="172" t="s">
        <v>50</v>
      </c>
      <c r="Z485" s="172">
        <v>89</v>
      </c>
      <c r="AA485" s="172">
        <v>21</v>
      </c>
      <c r="AB485" s="172">
        <v>13</v>
      </c>
      <c r="AC485" s="172">
        <v>215</v>
      </c>
      <c r="AD485" s="172"/>
      <c r="AE485" s="172"/>
      <c r="AF485" s="172"/>
      <c r="AG485" s="172"/>
    </row>
    <row r="486" spans="1:33" x14ac:dyDescent="0.2">
      <c r="A486" s="172" t="s">
        <v>3451</v>
      </c>
      <c r="B486" s="494" t="s">
        <v>3897</v>
      </c>
      <c r="C486" s="172" t="s">
        <v>2724</v>
      </c>
      <c r="D486" s="172">
        <v>6</v>
      </c>
      <c r="E486" s="172">
        <v>6</v>
      </c>
      <c r="F486" s="172"/>
      <c r="G486" s="325">
        <v>93</v>
      </c>
      <c r="H486" s="619">
        <f t="shared" si="37"/>
        <v>15.5</v>
      </c>
      <c r="I486" s="172">
        <v>1</v>
      </c>
      <c r="J486" s="172"/>
      <c r="K486" s="172"/>
      <c r="L486" s="90"/>
      <c r="W486" s="325" t="s">
        <v>3948</v>
      </c>
      <c r="X486" s="172" t="s">
        <v>3972</v>
      </c>
      <c r="Y486" s="172" t="s">
        <v>50</v>
      </c>
      <c r="Z486" s="172">
        <v>103.4</v>
      </c>
      <c r="AA486" s="172">
        <v>19</v>
      </c>
      <c r="AB486" s="172">
        <v>16</v>
      </c>
      <c r="AC486" s="172">
        <v>321</v>
      </c>
      <c r="AD486" s="172"/>
      <c r="AE486" s="172"/>
      <c r="AF486" s="172"/>
      <c r="AG486" s="172"/>
    </row>
    <row r="487" spans="1:33" x14ac:dyDescent="0.2">
      <c r="A487" s="172" t="s">
        <v>3451</v>
      </c>
      <c r="B487" s="494" t="s">
        <v>3911</v>
      </c>
      <c r="C487" s="172" t="s">
        <v>2724</v>
      </c>
      <c r="D487" s="172">
        <v>6</v>
      </c>
      <c r="E487" s="172">
        <v>7</v>
      </c>
      <c r="F487" s="172"/>
      <c r="G487" s="325">
        <v>105</v>
      </c>
      <c r="H487" s="619">
        <f t="shared" si="37"/>
        <v>15</v>
      </c>
      <c r="I487" s="172">
        <v>2</v>
      </c>
      <c r="J487" s="172"/>
      <c r="K487" s="172"/>
      <c r="L487" s="90"/>
      <c r="W487" s="325" t="s">
        <v>3948</v>
      </c>
      <c r="X487" s="172" t="s">
        <v>2526</v>
      </c>
      <c r="Y487" s="172" t="s">
        <v>50</v>
      </c>
      <c r="Z487" s="172">
        <v>2</v>
      </c>
      <c r="AA487" s="172"/>
      <c r="AB487" s="172"/>
      <c r="AC487" s="172">
        <v>12</v>
      </c>
      <c r="AD487" s="172"/>
      <c r="AE487" s="172"/>
      <c r="AF487" s="172"/>
      <c r="AG487" s="172"/>
    </row>
    <row r="488" spans="1:33" x14ac:dyDescent="0.2">
      <c r="A488" s="172" t="s">
        <v>3451</v>
      </c>
      <c r="B488" s="494" t="s">
        <v>3917</v>
      </c>
      <c r="C488" s="172" t="s">
        <v>2724</v>
      </c>
      <c r="D488" s="172">
        <v>5</v>
      </c>
      <c r="E488" s="172">
        <v>6</v>
      </c>
      <c r="F488" s="172">
        <v>1</v>
      </c>
      <c r="G488" s="325">
        <v>71</v>
      </c>
      <c r="H488" s="619">
        <f t="shared" si="37"/>
        <v>14.2</v>
      </c>
      <c r="I488" s="172">
        <v>1</v>
      </c>
      <c r="J488" s="172"/>
      <c r="K488" s="172"/>
      <c r="L488" s="90"/>
      <c r="W488" s="325" t="s">
        <v>3948</v>
      </c>
      <c r="X488" s="172" t="s">
        <v>3978</v>
      </c>
      <c r="Y488" s="172" t="s">
        <v>50</v>
      </c>
      <c r="Z488" s="172">
        <v>10</v>
      </c>
      <c r="AA488" s="172"/>
      <c r="AB488" s="172"/>
      <c r="AC488" s="172">
        <v>48</v>
      </c>
      <c r="AD488" s="172"/>
      <c r="AE488" s="172"/>
      <c r="AF488" s="172"/>
      <c r="AG488" s="172"/>
    </row>
    <row r="489" spans="1:33" x14ac:dyDescent="0.2">
      <c r="A489" s="172" t="s">
        <v>3451</v>
      </c>
      <c r="B489" s="494" t="s">
        <v>3885</v>
      </c>
      <c r="C489" s="172" t="s">
        <v>2724</v>
      </c>
      <c r="D489" s="172">
        <v>9</v>
      </c>
      <c r="E489" s="172">
        <v>10</v>
      </c>
      <c r="F489" s="172">
        <v>2</v>
      </c>
      <c r="G489" s="325">
        <v>87</v>
      </c>
      <c r="H489" s="619">
        <f t="shared" ref="H489:H520" si="38">G489/(E489-F489)</f>
        <v>10.875</v>
      </c>
      <c r="I489" s="172">
        <v>1</v>
      </c>
      <c r="J489" s="172"/>
      <c r="K489" s="172"/>
      <c r="L489" s="90"/>
      <c r="W489" s="325" t="s">
        <v>3948</v>
      </c>
      <c r="X489" s="172" t="s">
        <v>3063</v>
      </c>
      <c r="Y489" s="172" t="s">
        <v>50</v>
      </c>
      <c r="Z489" s="172">
        <v>19</v>
      </c>
      <c r="AA489" s="172">
        <v>2</v>
      </c>
      <c r="AB489" s="172">
        <v>1</v>
      </c>
      <c r="AC489" s="172">
        <v>48</v>
      </c>
      <c r="AD489" s="172"/>
      <c r="AE489" s="172"/>
      <c r="AF489" s="172"/>
      <c r="AG489" s="172"/>
    </row>
    <row r="490" spans="1:33" x14ac:dyDescent="0.2">
      <c r="A490" s="172" t="s">
        <v>3451</v>
      </c>
      <c r="B490" s="494" t="s">
        <v>3923</v>
      </c>
      <c r="C490" s="172" t="s">
        <v>2724</v>
      </c>
      <c r="D490" s="172">
        <v>4</v>
      </c>
      <c r="E490" s="172">
        <v>4</v>
      </c>
      <c r="F490" s="172">
        <v>2</v>
      </c>
      <c r="G490" s="325">
        <v>20</v>
      </c>
      <c r="H490" s="619">
        <f t="shared" si="38"/>
        <v>10</v>
      </c>
      <c r="I490" s="172"/>
      <c r="J490" s="172"/>
      <c r="K490" s="172"/>
      <c r="L490" s="90"/>
      <c r="W490" s="325" t="s">
        <v>3948</v>
      </c>
      <c r="X490" s="172" t="s">
        <v>3049</v>
      </c>
      <c r="Y490" s="172" t="s">
        <v>50</v>
      </c>
      <c r="Z490" s="172">
        <v>5</v>
      </c>
      <c r="AA490" s="172"/>
      <c r="AB490" s="172">
        <v>1</v>
      </c>
      <c r="AC490" s="172">
        <v>29</v>
      </c>
      <c r="AD490" s="172"/>
      <c r="AE490" s="172"/>
      <c r="AF490" s="172"/>
      <c r="AG490" s="172"/>
    </row>
    <row r="491" spans="1:33" x14ac:dyDescent="0.2">
      <c r="A491" s="172" t="s">
        <v>3451</v>
      </c>
      <c r="B491" s="494" t="s">
        <v>3060</v>
      </c>
      <c r="C491" s="172" t="s">
        <v>2724</v>
      </c>
      <c r="D491" s="172">
        <v>3</v>
      </c>
      <c r="E491" s="172">
        <v>2</v>
      </c>
      <c r="F491" s="172">
        <v>1</v>
      </c>
      <c r="G491" s="325">
        <v>9</v>
      </c>
      <c r="H491" s="619">
        <f t="shared" si="38"/>
        <v>9</v>
      </c>
      <c r="I491" s="172">
        <v>2</v>
      </c>
      <c r="J491" s="172"/>
      <c r="K491" s="172"/>
      <c r="L491" s="90"/>
      <c r="W491" s="325" t="s">
        <v>3948</v>
      </c>
      <c r="X491" s="172" t="s">
        <v>3048</v>
      </c>
      <c r="Y491" s="172" t="s">
        <v>50</v>
      </c>
      <c r="Z491" s="172">
        <v>7</v>
      </c>
      <c r="AA491" s="172">
        <v>2</v>
      </c>
      <c r="AB491" s="172">
        <v>1</v>
      </c>
      <c r="AC491" s="172">
        <v>11</v>
      </c>
      <c r="AD491" s="172"/>
      <c r="AE491" s="172"/>
      <c r="AF491" s="172"/>
      <c r="AG491" s="172"/>
    </row>
    <row r="492" spans="1:33" x14ac:dyDescent="0.2">
      <c r="A492" s="172" t="s">
        <v>3451</v>
      </c>
      <c r="B492" s="494" t="s">
        <v>3915</v>
      </c>
      <c r="C492" s="172" t="s">
        <v>2724</v>
      </c>
      <c r="D492" s="172">
        <v>4</v>
      </c>
      <c r="E492" s="172">
        <v>4</v>
      </c>
      <c r="F492" s="172">
        <v>3</v>
      </c>
      <c r="G492" s="325">
        <v>9</v>
      </c>
      <c r="H492" s="619">
        <f t="shared" si="38"/>
        <v>9</v>
      </c>
      <c r="I492" s="172">
        <v>2</v>
      </c>
      <c r="J492" s="172"/>
      <c r="K492" s="172"/>
      <c r="L492" s="90"/>
      <c r="W492" s="325" t="s">
        <v>3948</v>
      </c>
      <c r="X492" s="172" t="s">
        <v>3983</v>
      </c>
      <c r="Y492" s="172" t="s">
        <v>2330</v>
      </c>
      <c r="Z492" s="172">
        <v>3</v>
      </c>
      <c r="AA492" s="172">
        <v>1</v>
      </c>
      <c r="AB492" s="172">
        <v>1</v>
      </c>
      <c r="AC492" s="172">
        <v>9</v>
      </c>
      <c r="AD492" s="172"/>
      <c r="AE492" s="172"/>
      <c r="AF492" s="172"/>
      <c r="AG492" s="172"/>
    </row>
    <row r="493" spans="1:33" x14ac:dyDescent="0.2">
      <c r="A493" s="172" t="s">
        <v>3451</v>
      </c>
      <c r="B493" s="494" t="s">
        <v>1830</v>
      </c>
      <c r="C493" s="172" t="s">
        <v>2724</v>
      </c>
      <c r="D493" s="172">
        <v>4</v>
      </c>
      <c r="E493" s="172">
        <v>3</v>
      </c>
      <c r="F493" s="172">
        <v>2</v>
      </c>
      <c r="G493" s="325">
        <v>7</v>
      </c>
      <c r="H493" s="619">
        <f t="shared" si="38"/>
        <v>7</v>
      </c>
      <c r="I493" s="172">
        <v>1</v>
      </c>
      <c r="J493" s="172"/>
      <c r="K493" s="172"/>
      <c r="L493" s="90"/>
      <c r="W493" s="325" t="s">
        <v>3948</v>
      </c>
      <c r="X493" s="172" t="s">
        <v>3046</v>
      </c>
      <c r="Y493" s="172" t="s">
        <v>2330</v>
      </c>
      <c r="Z493" s="172">
        <v>47</v>
      </c>
      <c r="AA493" s="172">
        <v>15</v>
      </c>
      <c r="AB493" s="172">
        <v>8</v>
      </c>
      <c r="AC493" s="172">
        <v>105</v>
      </c>
      <c r="AD493" s="172"/>
      <c r="AE493" s="172"/>
      <c r="AF493" s="172"/>
      <c r="AG493" s="172"/>
    </row>
    <row r="494" spans="1:33" x14ac:dyDescent="0.2">
      <c r="A494" s="172" t="s">
        <v>3451</v>
      </c>
      <c r="B494" s="494" t="s">
        <v>3916</v>
      </c>
      <c r="C494" s="172" t="s">
        <v>2724</v>
      </c>
      <c r="D494" s="172">
        <v>4</v>
      </c>
      <c r="E494" s="172">
        <v>5</v>
      </c>
      <c r="F494" s="172"/>
      <c r="G494" s="325">
        <v>34</v>
      </c>
      <c r="H494" s="619">
        <f t="shared" si="38"/>
        <v>6.8</v>
      </c>
      <c r="I494" s="172">
        <v>1</v>
      </c>
      <c r="J494" s="172"/>
      <c r="K494" s="172"/>
      <c r="L494" s="90"/>
      <c r="W494" s="325" t="s">
        <v>3948</v>
      </c>
      <c r="X494" s="172" t="s">
        <v>3042</v>
      </c>
      <c r="Y494" s="172" t="s">
        <v>2330</v>
      </c>
      <c r="Z494" s="172">
        <v>24</v>
      </c>
      <c r="AA494" s="172">
        <v>2</v>
      </c>
      <c r="AB494" s="172">
        <v>5</v>
      </c>
      <c r="AC494" s="172">
        <v>90</v>
      </c>
      <c r="AD494" s="172"/>
      <c r="AE494" s="172"/>
      <c r="AF494" s="172"/>
      <c r="AG494" s="172"/>
    </row>
    <row r="495" spans="1:33" x14ac:dyDescent="0.2">
      <c r="A495" s="172" t="s">
        <v>3451</v>
      </c>
      <c r="B495" s="494" t="s">
        <v>3919</v>
      </c>
      <c r="C495" s="172" t="s">
        <v>2724</v>
      </c>
      <c r="D495" s="172">
        <v>2</v>
      </c>
      <c r="E495" s="172">
        <v>2</v>
      </c>
      <c r="F495" s="172"/>
      <c r="G495" s="325">
        <v>10</v>
      </c>
      <c r="H495" s="619">
        <f t="shared" si="38"/>
        <v>5</v>
      </c>
      <c r="I495" s="172"/>
      <c r="J495" s="172"/>
      <c r="K495" s="172"/>
      <c r="L495" s="90"/>
      <c r="W495" s="325" t="s">
        <v>3948</v>
      </c>
      <c r="X495" s="172" t="s">
        <v>3980</v>
      </c>
      <c r="Y495" s="172" t="s">
        <v>2330</v>
      </c>
      <c r="Z495" s="172">
        <v>113</v>
      </c>
      <c r="AA495" s="172">
        <v>30</v>
      </c>
      <c r="AB495" s="172">
        <v>15</v>
      </c>
      <c r="AC495" s="172">
        <v>271</v>
      </c>
      <c r="AD495" s="172"/>
      <c r="AE495" s="172"/>
      <c r="AF495" s="172"/>
      <c r="AG495" s="172"/>
    </row>
    <row r="496" spans="1:33" x14ac:dyDescent="0.2">
      <c r="A496" s="172" t="s">
        <v>3451</v>
      </c>
      <c r="B496" s="494" t="s">
        <v>3056</v>
      </c>
      <c r="C496" s="172" t="s">
        <v>2724</v>
      </c>
      <c r="D496" s="172">
        <v>2</v>
      </c>
      <c r="E496" s="172">
        <v>1</v>
      </c>
      <c r="F496" s="172"/>
      <c r="G496" s="325">
        <v>5</v>
      </c>
      <c r="H496" s="619">
        <f t="shared" si="38"/>
        <v>5</v>
      </c>
      <c r="I496" s="172"/>
      <c r="J496" s="172"/>
      <c r="K496" s="172"/>
      <c r="L496" s="90"/>
      <c r="W496" s="325" t="s">
        <v>3948</v>
      </c>
      <c r="X496" s="172" t="s">
        <v>3982</v>
      </c>
      <c r="Y496" s="172" t="s">
        <v>2330</v>
      </c>
      <c r="Z496" s="172">
        <v>154</v>
      </c>
      <c r="AA496" s="172">
        <v>39</v>
      </c>
      <c r="AB496" s="172">
        <v>19</v>
      </c>
      <c r="AC496" s="172">
        <v>397</v>
      </c>
      <c r="AD496" s="172"/>
      <c r="AE496" s="172"/>
      <c r="AF496" s="172"/>
      <c r="AG496" s="172"/>
    </row>
    <row r="497" spans="1:35" x14ac:dyDescent="0.2">
      <c r="A497" s="172" t="s">
        <v>3451</v>
      </c>
      <c r="B497" s="494" t="s">
        <v>3882</v>
      </c>
      <c r="C497" s="172" t="s">
        <v>2724</v>
      </c>
      <c r="D497" s="172">
        <v>4</v>
      </c>
      <c r="E497" s="172">
        <v>4</v>
      </c>
      <c r="F497" s="172">
        <v>1</v>
      </c>
      <c r="G497" s="325">
        <v>8</v>
      </c>
      <c r="H497" s="619">
        <f t="shared" si="38"/>
        <v>2.6666666666666665</v>
      </c>
      <c r="I497" s="172">
        <v>1</v>
      </c>
      <c r="J497" s="172"/>
      <c r="K497" s="172"/>
      <c r="L497" s="90"/>
      <c r="W497" s="325" t="s">
        <v>3948</v>
      </c>
      <c r="X497" s="172" t="s">
        <v>3058</v>
      </c>
      <c r="Y497" s="172" t="s">
        <v>2330</v>
      </c>
      <c r="Z497" s="172">
        <v>16</v>
      </c>
      <c r="AA497" s="172">
        <v>4</v>
      </c>
      <c r="AB497" s="172">
        <v>3</v>
      </c>
      <c r="AC497" s="172">
        <v>63</v>
      </c>
      <c r="AD497" s="172"/>
      <c r="AE497" s="172"/>
      <c r="AF497" s="172"/>
      <c r="AG497" s="172"/>
    </row>
    <row r="498" spans="1:35" x14ac:dyDescent="0.2">
      <c r="A498" s="172" t="s">
        <v>740</v>
      </c>
      <c r="B498" s="494" t="s">
        <v>3060</v>
      </c>
      <c r="C498" s="172" t="s">
        <v>2724</v>
      </c>
      <c r="D498" s="172">
        <v>10</v>
      </c>
      <c r="E498" s="172">
        <v>5</v>
      </c>
      <c r="F498" s="172">
        <v>4</v>
      </c>
      <c r="G498" s="325">
        <v>119</v>
      </c>
      <c r="H498" s="619">
        <f t="shared" si="38"/>
        <v>119</v>
      </c>
      <c r="I498" s="172">
        <v>3</v>
      </c>
      <c r="J498" s="172"/>
      <c r="K498" s="172"/>
      <c r="L498" s="90"/>
      <c r="W498" s="325" t="s">
        <v>3948</v>
      </c>
      <c r="X498" s="172" t="s">
        <v>3048</v>
      </c>
      <c r="Y498" s="172" t="s">
        <v>2330</v>
      </c>
      <c r="Z498" s="172">
        <v>59</v>
      </c>
      <c r="AA498" s="172">
        <v>9</v>
      </c>
      <c r="AB498" s="172">
        <v>9</v>
      </c>
      <c r="AC498" s="172">
        <v>214</v>
      </c>
      <c r="AD498" s="172"/>
      <c r="AE498" s="172"/>
      <c r="AF498" s="172"/>
      <c r="AG498" s="172"/>
    </row>
    <row r="499" spans="1:35" x14ac:dyDescent="0.2">
      <c r="A499" s="172" t="s">
        <v>740</v>
      </c>
      <c r="B499" s="494" t="s">
        <v>3908</v>
      </c>
      <c r="C499" s="172" t="s">
        <v>2724</v>
      </c>
      <c r="D499" s="172">
        <v>10</v>
      </c>
      <c r="E499" s="172">
        <v>9</v>
      </c>
      <c r="F499" s="172">
        <v>3</v>
      </c>
      <c r="G499" s="325">
        <v>223</v>
      </c>
      <c r="H499" s="619">
        <f t="shared" si="38"/>
        <v>37.166666666666664</v>
      </c>
      <c r="I499" s="172">
        <v>3</v>
      </c>
      <c r="J499" s="172">
        <v>1</v>
      </c>
      <c r="K499" s="172"/>
      <c r="L499" s="90"/>
      <c r="W499" s="325" t="s">
        <v>3948</v>
      </c>
      <c r="X499" s="172" t="s">
        <v>3060</v>
      </c>
      <c r="Y499" s="172" t="s">
        <v>2330</v>
      </c>
      <c r="Z499" s="172">
        <v>104</v>
      </c>
      <c r="AA499" s="172">
        <v>18</v>
      </c>
      <c r="AB499" s="172">
        <v>12</v>
      </c>
      <c r="AC499" s="172">
        <v>309</v>
      </c>
      <c r="AD499" s="172"/>
      <c r="AE499" s="172"/>
      <c r="AF499" s="172"/>
      <c r="AG499" s="172"/>
    </row>
    <row r="500" spans="1:35" x14ac:dyDescent="0.2">
      <c r="A500" s="172" t="s">
        <v>740</v>
      </c>
      <c r="B500" s="494" t="s">
        <v>3925</v>
      </c>
      <c r="C500" s="172" t="s">
        <v>2724</v>
      </c>
      <c r="D500" s="172">
        <v>9</v>
      </c>
      <c r="E500" s="172">
        <v>9</v>
      </c>
      <c r="F500" s="172">
        <v>1</v>
      </c>
      <c r="G500" s="325">
        <v>254</v>
      </c>
      <c r="H500" s="619">
        <f t="shared" si="38"/>
        <v>31.75</v>
      </c>
      <c r="I500" s="172">
        <v>5</v>
      </c>
      <c r="J500" s="172"/>
      <c r="K500" s="172"/>
      <c r="L500" s="90"/>
      <c r="W500" s="325" t="s">
        <v>3948</v>
      </c>
      <c r="X500" s="172" t="s">
        <v>3981</v>
      </c>
      <c r="Y500" s="172" t="s">
        <v>2330</v>
      </c>
      <c r="Z500" s="172">
        <v>27</v>
      </c>
      <c r="AA500" s="172">
        <v>3</v>
      </c>
      <c r="AB500" s="172"/>
      <c r="AC500" s="172">
        <v>151</v>
      </c>
      <c r="AD500" s="172"/>
      <c r="AE500" s="172"/>
      <c r="AF500" s="172"/>
      <c r="AG500" s="172"/>
    </row>
    <row r="501" spans="1:35" x14ac:dyDescent="0.2">
      <c r="A501" s="172" t="s">
        <v>740</v>
      </c>
      <c r="B501" s="494" t="s">
        <v>3926</v>
      </c>
      <c r="C501" s="172" t="s">
        <v>2724</v>
      </c>
      <c r="D501" s="172">
        <v>2</v>
      </c>
      <c r="E501" s="172">
        <v>2</v>
      </c>
      <c r="F501" s="172"/>
      <c r="G501" s="325">
        <v>54</v>
      </c>
      <c r="H501" s="619">
        <f t="shared" si="38"/>
        <v>27</v>
      </c>
      <c r="I501" s="172"/>
      <c r="J501" s="172"/>
      <c r="K501" s="172"/>
      <c r="L501" s="90"/>
      <c r="W501" s="325" t="s">
        <v>3948</v>
      </c>
      <c r="X501" s="172" t="s">
        <v>3972</v>
      </c>
      <c r="Y501" s="172" t="s">
        <v>2330</v>
      </c>
      <c r="Z501" s="172">
        <v>16</v>
      </c>
      <c r="AA501" s="172">
        <v>1</v>
      </c>
      <c r="AB501" s="172"/>
      <c r="AC501" s="172">
        <v>66</v>
      </c>
      <c r="AD501" s="172"/>
      <c r="AE501" s="172"/>
      <c r="AF501" s="172"/>
      <c r="AG501" s="172"/>
    </row>
    <row r="502" spans="1:35" x14ac:dyDescent="0.2">
      <c r="A502" s="172" t="s">
        <v>740</v>
      </c>
      <c r="B502" s="494" t="s">
        <v>3905</v>
      </c>
      <c r="C502" s="172" t="s">
        <v>2724</v>
      </c>
      <c r="D502" s="172">
        <v>11</v>
      </c>
      <c r="E502" s="172">
        <v>8</v>
      </c>
      <c r="F502" s="172">
        <v>1</v>
      </c>
      <c r="G502" s="325">
        <v>180</v>
      </c>
      <c r="H502" s="619">
        <f t="shared" si="38"/>
        <v>25.714285714285715</v>
      </c>
      <c r="I502" s="172">
        <v>5</v>
      </c>
      <c r="J502" s="172"/>
      <c r="K502" s="172"/>
      <c r="L502" s="90"/>
      <c r="W502" s="325" t="s">
        <v>3948</v>
      </c>
      <c r="X502" s="172" t="s">
        <v>3061</v>
      </c>
      <c r="Y502" s="172" t="s">
        <v>2330</v>
      </c>
      <c r="Z502" s="172">
        <v>3</v>
      </c>
      <c r="AA502" s="172"/>
      <c r="AB502" s="172"/>
      <c r="AC502" s="172">
        <v>16</v>
      </c>
      <c r="AD502" s="172"/>
      <c r="AE502" s="172"/>
      <c r="AF502" s="172"/>
      <c r="AG502" s="172"/>
    </row>
    <row r="503" spans="1:35" x14ac:dyDescent="0.2">
      <c r="A503" s="172" t="s">
        <v>740</v>
      </c>
      <c r="B503" s="494" t="s">
        <v>3050</v>
      </c>
      <c r="C503" s="172" t="s">
        <v>2724</v>
      </c>
      <c r="D503" s="172">
        <v>11</v>
      </c>
      <c r="E503" s="172">
        <v>10</v>
      </c>
      <c r="F503" s="172"/>
      <c r="G503" s="325">
        <v>252</v>
      </c>
      <c r="H503" s="619">
        <f t="shared" si="38"/>
        <v>25.2</v>
      </c>
      <c r="I503" s="172">
        <v>9</v>
      </c>
      <c r="J503" s="172">
        <v>2</v>
      </c>
      <c r="K503" s="172"/>
      <c r="L503" s="90"/>
      <c r="W503" s="325" t="s">
        <v>3948</v>
      </c>
      <c r="X503" s="494" t="s">
        <v>3985</v>
      </c>
      <c r="Y503" s="172" t="s">
        <v>82</v>
      </c>
      <c r="Z503" s="172">
        <v>11</v>
      </c>
      <c r="AA503" s="172">
        <v>2</v>
      </c>
      <c r="AB503" s="172">
        <v>1</v>
      </c>
      <c r="AC503" s="172">
        <v>13</v>
      </c>
      <c r="AD503" s="172"/>
      <c r="AE503" s="172"/>
      <c r="AF503" s="172"/>
      <c r="AG503" s="172"/>
    </row>
    <row r="504" spans="1:35" x14ac:dyDescent="0.2">
      <c r="A504" s="172" t="s">
        <v>740</v>
      </c>
      <c r="B504" s="494" t="s">
        <v>3528</v>
      </c>
      <c r="C504" s="172" t="s">
        <v>2724</v>
      </c>
      <c r="D504" s="172">
        <v>1</v>
      </c>
      <c r="E504" s="172">
        <v>1</v>
      </c>
      <c r="F504" s="172"/>
      <c r="G504" s="325">
        <v>18</v>
      </c>
      <c r="H504" s="619">
        <f t="shared" si="38"/>
        <v>18</v>
      </c>
      <c r="I504" s="172">
        <v>1</v>
      </c>
      <c r="J504" s="172"/>
      <c r="K504" s="172"/>
      <c r="L504" s="90"/>
      <c r="W504" s="325" t="s">
        <v>3948</v>
      </c>
      <c r="X504" s="494" t="s">
        <v>3987</v>
      </c>
      <c r="Y504" s="172" t="s">
        <v>82</v>
      </c>
      <c r="Z504" s="172">
        <v>23</v>
      </c>
      <c r="AA504" s="172">
        <v>5</v>
      </c>
      <c r="AB504" s="172">
        <v>1</v>
      </c>
      <c r="AC504" s="172">
        <v>65</v>
      </c>
      <c r="AD504" s="172"/>
      <c r="AE504" s="172"/>
      <c r="AF504" s="172"/>
      <c r="AG504" s="172"/>
    </row>
    <row r="505" spans="1:35" x14ac:dyDescent="0.2">
      <c r="A505" s="172" t="s">
        <v>740</v>
      </c>
      <c r="B505" s="494" t="s">
        <v>3044</v>
      </c>
      <c r="C505" s="172" t="s">
        <v>2724</v>
      </c>
      <c r="D505" s="172">
        <v>8</v>
      </c>
      <c r="E505" s="172">
        <v>7</v>
      </c>
      <c r="F505" s="172">
        <v>2</v>
      </c>
      <c r="G505" s="325">
        <v>84</v>
      </c>
      <c r="H505" s="619">
        <f t="shared" si="38"/>
        <v>16.8</v>
      </c>
      <c r="I505" s="172">
        <v>2</v>
      </c>
      <c r="J505" s="172"/>
      <c r="K505" s="172"/>
      <c r="L505" s="90"/>
      <c r="W505" s="325" t="s">
        <v>3948</v>
      </c>
      <c r="X505" s="494" t="s">
        <v>3988</v>
      </c>
      <c r="Y505" s="172" t="s">
        <v>82</v>
      </c>
      <c r="Z505" s="172">
        <v>85</v>
      </c>
      <c r="AA505" s="172">
        <v>18</v>
      </c>
      <c r="AB505" s="172">
        <v>12</v>
      </c>
      <c r="AC505" s="172">
        <v>225</v>
      </c>
      <c r="AD505" s="172"/>
      <c r="AE505" s="172"/>
      <c r="AF505" s="172"/>
      <c r="AG505" s="172"/>
    </row>
    <row r="506" spans="1:35" x14ac:dyDescent="0.2">
      <c r="A506" s="172" t="s">
        <v>740</v>
      </c>
      <c r="B506" s="494" t="s">
        <v>3902</v>
      </c>
      <c r="C506" s="172" t="s">
        <v>2724</v>
      </c>
      <c r="D506" s="172">
        <v>11</v>
      </c>
      <c r="E506" s="172">
        <v>8</v>
      </c>
      <c r="F506" s="172">
        <v>3</v>
      </c>
      <c r="G506" s="325">
        <v>82</v>
      </c>
      <c r="H506" s="619">
        <f t="shared" si="38"/>
        <v>16.399999999999999</v>
      </c>
      <c r="I506" s="172">
        <v>2</v>
      </c>
      <c r="J506" s="172"/>
      <c r="K506" s="172"/>
      <c r="L506" s="90"/>
      <c r="W506" s="325" t="s">
        <v>3948</v>
      </c>
      <c r="X506" s="494" t="s">
        <v>3042</v>
      </c>
      <c r="Y506" s="172" t="s">
        <v>82</v>
      </c>
      <c r="Z506" s="172">
        <v>5</v>
      </c>
      <c r="AA506" s="172"/>
      <c r="AB506" s="172"/>
      <c r="AC506" s="172">
        <v>13</v>
      </c>
      <c r="AD506" s="172"/>
      <c r="AE506" s="172"/>
      <c r="AF506" s="172"/>
      <c r="AG506" s="172"/>
    </row>
    <row r="507" spans="1:35" x14ac:dyDescent="0.2">
      <c r="A507" s="172" t="s">
        <v>740</v>
      </c>
      <c r="B507" s="494" t="s">
        <v>3899</v>
      </c>
      <c r="C507" s="172" t="s">
        <v>2724</v>
      </c>
      <c r="D507" s="172">
        <v>5</v>
      </c>
      <c r="E507" s="172">
        <v>4</v>
      </c>
      <c r="F507" s="172"/>
      <c r="G507" s="325">
        <v>55</v>
      </c>
      <c r="H507" s="619">
        <f t="shared" si="38"/>
        <v>13.75</v>
      </c>
      <c r="I507" s="172"/>
      <c r="J507" s="172"/>
      <c r="K507" s="172"/>
      <c r="L507" s="90"/>
      <c r="W507" s="325" t="s">
        <v>3948</v>
      </c>
      <c r="X507" s="494" t="s">
        <v>3989</v>
      </c>
      <c r="Y507" s="172" t="s">
        <v>82</v>
      </c>
      <c r="Z507" s="172">
        <v>112.4</v>
      </c>
      <c r="AA507" s="172">
        <v>24</v>
      </c>
      <c r="AB507" s="172">
        <v>20</v>
      </c>
      <c r="AC507" s="172">
        <v>276</v>
      </c>
      <c r="AD507" s="172"/>
      <c r="AE507" s="172"/>
      <c r="AF507" s="172"/>
      <c r="AG507" s="172"/>
    </row>
    <row r="508" spans="1:35" x14ac:dyDescent="0.2">
      <c r="A508" s="172" t="s">
        <v>740</v>
      </c>
      <c r="B508" s="494" t="s">
        <v>3911</v>
      </c>
      <c r="C508" s="172" t="s">
        <v>2724</v>
      </c>
      <c r="D508" s="172">
        <v>3</v>
      </c>
      <c r="E508" s="172">
        <v>3</v>
      </c>
      <c r="F508" s="172"/>
      <c r="G508" s="325">
        <v>39</v>
      </c>
      <c r="H508" s="619">
        <f t="shared" si="38"/>
        <v>13</v>
      </c>
      <c r="I508" s="172"/>
      <c r="J508" s="172"/>
      <c r="K508" s="172"/>
      <c r="L508" s="90"/>
      <c r="W508" s="325" t="s">
        <v>3948</v>
      </c>
      <c r="X508" s="494" t="s">
        <v>3046</v>
      </c>
      <c r="Y508" s="172" t="s">
        <v>82</v>
      </c>
      <c r="Z508" s="172">
        <v>122</v>
      </c>
      <c r="AA508" s="172">
        <v>33</v>
      </c>
      <c r="AB508" s="172">
        <v>25</v>
      </c>
      <c r="AC508" s="172">
        <v>307</v>
      </c>
      <c r="AD508" s="172"/>
      <c r="AE508" s="172"/>
      <c r="AF508" s="172"/>
      <c r="AG508" s="172"/>
    </row>
    <row r="509" spans="1:35" x14ac:dyDescent="0.2">
      <c r="A509" s="172" t="s">
        <v>740</v>
      </c>
      <c r="B509" s="494" t="s">
        <v>3928</v>
      </c>
      <c r="C509" s="172" t="s">
        <v>2724</v>
      </c>
      <c r="D509" s="172">
        <v>5</v>
      </c>
      <c r="E509" s="172">
        <v>5</v>
      </c>
      <c r="F509" s="172"/>
      <c r="G509" s="325">
        <v>56</v>
      </c>
      <c r="H509" s="619">
        <f t="shared" si="38"/>
        <v>11.2</v>
      </c>
      <c r="I509" s="172">
        <v>1</v>
      </c>
      <c r="J509" s="172"/>
      <c r="K509" s="172"/>
      <c r="L509" s="90"/>
      <c r="W509" s="325" t="s">
        <v>3948</v>
      </c>
      <c r="X509" s="494" t="s">
        <v>3060</v>
      </c>
      <c r="Y509" s="172" t="s">
        <v>82</v>
      </c>
      <c r="Z509" s="172">
        <v>18</v>
      </c>
      <c r="AA509" s="172">
        <v>3</v>
      </c>
      <c r="AB509" s="172">
        <v>2</v>
      </c>
      <c r="AC509" s="172">
        <v>83</v>
      </c>
      <c r="AD509" s="172"/>
      <c r="AE509" s="172"/>
      <c r="AF509" s="172"/>
      <c r="AG509" s="172"/>
    </row>
    <row r="510" spans="1:35" x14ac:dyDescent="0.2">
      <c r="A510" s="172" t="s">
        <v>740</v>
      </c>
      <c r="B510" s="494" t="s">
        <v>3903</v>
      </c>
      <c r="C510" s="172" t="s">
        <v>2724</v>
      </c>
      <c r="D510" s="172">
        <v>6</v>
      </c>
      <c r="E510" s="172">
        <v>7</v>
      </c>
      <c r="F510" s="172"/>
      <c r="G510" s="325">
        <v>72</v>
      </c>
      <c r="H510" s="619">
        <f t="shared" si="38"/>
        <v>10.285714285714286</v>
      </c>
      <c r="I510" s="172">
        <v>3</v>
      </c>
      <c r="J510" s="172"/>
      <c r="K510" s="172"/>
      <c r="L510" s="90"/>
      <c r="W510" s="325" t="s">
        <v>3948</v>
      </c>
      <c r="X510" s="494" t="s">
        <v>3982</v>
      </c>
      <c r="Y510" s="172" t="s">
        <v>82</v>
      </c>
      <c r="Z510" s="172">
        <v>73</v>
      </c>
      <c r="AA510" s="172">
        <v>18</v>
      </c>
      <c r="AB510" s="172">
        <v>17</v>
      </c>
      <c r="AC510" s="172">
        <v>192</v>
      </c>
      <c r="AD510" s="172"/>
      <c r="AE510" s="172"/>
      <c r="AF510" s="172"/>
      <c r="AG510" s="172"/>
      <c r="AH510" s="90"/>
      <c r="AI510" s="90"/>
    </row>
    <row r="511" spans="1:35" x14ac:dyDescent="0.2">
      <c r="A511" s="172" t="s">
        <v>740</v>
      </c>
      <c r="B511" s="494" t="s">
        <v>3053</v>
      </c>
      <c r="C511" s="172" t="s">
        <v>2724</v>
      </c>
      <c r="D511" s="172">
        <v>3</v>
      </c>
      <c r="E511" s="172">
        <v>3</v>
      </c>
      <c r="F511" s="172">
        <v>1</v>
      </c>
      <c r="G511" s="325">
        <v>18</v>
      </c>
      <c r="H511" s="619">
        <f t="shared" si="38"/>
        <v>9</v>
      </c>
      <c r="I511" s="172"/>
      <c r="J511" s="172"/>
      <c r="K511" s="172"/>
      <c r="L511" s="90"/>
      <c r="W511" s="325" t="s">
        <v>3948</v>
      </c>
      <c r="X511" s="494" t="s">
        <v>3991</v>
      </c>
      <c r="Y511" s="172" t="s">
        <v>82</v>
      </c>
      <c r="Z511" s="172">
        <v>28</v>
      </c>
      <c r="AA511" s="172">
        <v>4</v>
      </c>
      <c r="AB511" s="172">
        <v>1</v>
      </c>
      <c r="AC511" s="172">
        <v>65</v>
      </c>
      <c r="AD511" s="172"/>
      <c r="AE511" s="172"/>
      <c r="AF511" s="172"/>
      <c r="AG511" s="172"/>
      <c r="AH511" s="90"/>
      <c r="AI511" s="90"/>
    </row>
    <row r="512" spans="1:35" x14ac:dyDescent="0.2">
      <c r="A512" s="172" t="s">
        <v>740</v>
      </c>
      <c r="B512" s="494" t="s">
        <v>3856</v>
      </c>
      <c r="C512" s="172" t="s">
        <v>2724</v>
      </c>
      <c r="D512" s="172">
        <v>11</v>
      </c>
      <c r="E512" s="172">
        <v>6</v>
      </c>
      <c r="F512" s="172">
        <v>2</v>
      </c>
      <c r="G512" s="325">
        <v>28</v>
      </c>
      <c r="H512" s="619">
        <f t="shared" si="38"/>
        <v>7</v>
      </c>
      <c r="I512" s="172">
        <v>2</v>
      </c>
      <c r="J512" s="172"/>
      <c r="K512" s="172"/>
      <c r="L512" s="90"/>
      <c r="W512" s="325" t="s">
        <v>51</v>
      </c>
      <c r="X512" s="494" t="s">
        <v>3988</v>
      </c>
      <c r="Y512" s="172" t="s">
        <v>55</v>
      </c>
      <c r="Z512" s="172">
        <v>42.699999999999989</v>
      </c>
      <c r="AA512" s="172">
        <v>5</v>
      </c>
      <c r="AB512" s="172">
        <v>1</v>
      </c>
      <c r="AC512" s="172">
        <v>102</v>
      </c>
      <c r="AD512" s="172"/>
      <c r="AE512" s="172"/>
      <c r="AF512" s="172"/>
      <c r="AG512" s="172"/>
      <c r="AH512" s="577"/>
      <c r="AI512" s="90"/>
    </row>
    <row r="513" spans="1:35" x14ac:dyDescent="0.2">
      <c r="A513" s="172" t="s">
        <v>740</v>
      </c>
      <c r="B513" s="494" t="s">
        <v>3921</v>
      </c>
      <c r="C513" s="172" t="s">
        <v>2724</v>
      </c>
      <c r="D513" s="172">
        <v>4</v>
      </c>
      <c r="E513" s="172">
        <v>2</v>
      </c>
      <c r="F513" s="172"/>
      <c r="G513" s="325">
        <v>13</v>
      </c>
      <c r="H513" s="619">
        <f t="shared" si="38"/>
        <v>6.5</v>
      </c>
      <c r="I513" s="172"/>
      <c r="J513" s="172"/>
      <c r="K513" s="172"/>
      <c r="L513" s="90"/>
      <c r="W513" s="325" t="s">
        <v>51</v>
      </c>
      <c r="X513" s="494" t="s">
        <v>3994</v>
      </c>
      <c r="Y513" s="172" t="s">
        <v>55</v>
      </c>
      <c r="Z513" s="172">
        <v>34.799999999999997</v>
      </c>
      <c r="AA513" s="172">
        <v>10</v>
      </c>
      <c r="AB513" s="172">
        <v>3</v>
      </c>
      <c r="AC513" s="172">
        <v>70</v>
      </c>
      <c r="AD513" s="172"/>
      <c r="AE513" s="172"/>
      <c r="AF513" s="172"/>
      <c r="AG513" s="172"/>
      <c r="AH513" s="577"/>
      <c r="AI513" s="90"/>
    </row>
    <row r="514" spans="1:35" x14ac:dyDescent="0.2">
      <c r="A514" s="172" t="s">
        <v>740</v>
      </c>
      <c r="B514" s="494" t="s">
        <v>3903</v>
      </c>
      <c r="C514" s="172" t="s">
        <v>2724</v>
      </c>
      <c r="D514" s="172">
        <v>5</v>
      </c>
      <c r="E514" s="172">
        <v>3</v>
      </c>
      <c r="F514" s="172"/>
      <c r="G514" s="325">
        <v>17</v>
      </c>
      <c r="H514" s="619">
        <f t="shared" si="38"/>
        <v>5.666666666666667</v>
      </c>
      <c r="I514" s="172"/>
      <c r="J514" s="172"/>
      <c r="K514" s="172"/>
      <c r="L514" s="90"/>
      <c r="W514" s="325" t="s">
        <v>51</v>
      </c>
      <c r="X514" s="494" t="s">
        <v>3982</v>
      </c>
      <c r="Y514" s="172" t="s">
        <v>55</v>
      </c>
      <c r="Z514" s="172">
        <v>32.699999999999989</v>
      </c>
      <c r="AA514" s="172">
        <v>7</v>
      </c>
      <c r="AB514" s="172">
        <v>5</v>
      </c>
      <c r="AC514" s="172">
        <v>77</v>
      </c>
      <c r="AD514" s="172"/>
      <c r="AE514" s="172"/>
      <c r="AF514" s="172"/>
      <c r="AG514" s="172"/>
      <c r="AH514" s="577"/>
      <c r="AI514" s="90"/>
    </row>
    <row r="515" spans="1:35" x14ac:dyDescent="0.2">
      <c r="A515" s="172" t="s">
        <v>740</v>
      </c>
      <c r="B515" s="494" t="s">
        <v>3927</v>
      </c>
      <c r="C515" s="172" t="s">
        <v>2724</v>
      </c>
      <c r="D515" s="172">
        <v>3</v>
      </c>
      <c r="E515" s="172">
        <v>3</v>
      </c>
      <c r="F515" s="172"/>
      <c r="G515" s="325">
        <v>15</v>
      </c>
      <c r="H515" s="325">
        <f t="shared" si="38"/>
        <v>5</v>
      </c>
      <c r="I515" s="172">
        <v>1</v>
      </c>
      <c r="J515" s="172"/>
      <c r="K515" s="172"/>
      <c r="L515" s="90"/>
      <c r="W515" s="325" t="s">
        <v>51</v>
      </c>
      <c r="X515" s="494" t="s">
        <v>1086</v>
      </c>
      <c r="Y515" s="172" t="s">
        <v>55</v>
      </c>
      <c r="Z515" s="172">
        <v>9</v>
      </c>
      <c r="AA515" s="172">
        <v>3</v>
      </c>
      <c r="AB515" s="172">
        <v>1</v>
      </c>
      <c r="AC515" s="172">
        <v>39</v>
      </c>
      <c r="AD515" s="172"/>
      <c r="AE515" s="172"/>
      <c r="AF515" s="172"/>
      <c r="AG515" s="172"/>
      <c r="AH515" s="577"/>
      <c r="AI515" s="90"/>
    </row>
    <row r="516" spans="1:35" x14ac:dyDescent="0.2">
      <c r="A516" s="172" t="s">
        <v>740</v>
      </c>
      <c r="B516" s="494" t="s">
        <v>1830</v>
      </c>
      <c r="C516" s="172" t="s">
        <v>2724</v>
      </c>
      <c r="D516" s="172">
        <v>3</v>
      </c>
      <c r="E516" s="172" t="s">
        <v>3838</v>
      </c>
      <c r="F516" s="172"/>
      <c r="G516" s="325">
        <v>0</v>
      </c>
      <c r="H516" s="325"/>
      <c r="I516" s="172">
        <v>1</v>
      </c>
      <c r="J516" s="172"/>
      <c r="K516" s="172"/>
      <c r="L516" s="90"/>
      <c r="W516" s="325" t="s">
        <v>51</v>
      </c>
      <c r="X516" s="494" t="s">
        <v>3045</v>
      </c>
      <c r="Y516" s="172" t="s">
        <v>55</v>
      </c>
      <c r="Z516" s="172">
        <v>10</v>
      </c>
      <c r="AA516" s="172">
        <v>1</v>
      </c>
      <c r="AB516" s="172">
        <v>1</v>
      </c>
      <c r="AC516" s="172">
        <v>34</v>
      </c>
      <c r="AD516" s="172"/>
      <c r="AE516" s="172"/>
      <c r="AF516" s="172"/>
      <c r="AG516" s="172"/>
      <c r="AH516" s="577"/>
      <c r="AI516" s="90"/>
    </row>
    <row r="517" spans="1:35" x14ac:dyDescent="0.2">
      <c r="A517" s="172" t="s">
        <v>328</v>
      </c>
      <c r="B517" s="494" t="s">
        <v>3050</v>
      </c>
      <c r="C517" s="172" t="s">
        <v>2724</v>
      </c>
      <c r="D517" s="172">
        <v>11</v>
      </c>
      <c r="E517" s="172">
        <v>11</v>
      </c>
      <c r="F517" s="172">
        <v>1</v>
      </c>
      <c r="G517" s="325">
        <v>533</v>
      </c>
      <c r="H517" s="619">
        <f t="shared" ref="H517:H532" si="39">G517/(E517-F517)</f>
        <v>53.3</v>
      </c>
      <c r="I517" s="172">
        <v>18</v>
      </c>
      <c r="J517" s="172">
        <v>2</v>
      </c>
      <c r="K517" s="172"/>
      <c r="L517" s="90"/>
      <c r="W517" s="325" t="s">
        <v>51</v>
      </c>
      <c r="X517" s="494" t="s">
        <v>433</v>
      </c>
      <c r="Y517" s="172" t="s">
        <v>55</v>
      </c>
      <c r="Z517" s="172">
        <v>26</v>
      </c>
      <c r="AA517" s="172">
        <v>10</v>
      </c>
      <c r="AB517" s="172">
        <v>2</v>
      </c>
      <c r="AC517" s="172">
        <v>54</v>
      </c>
      <c r="AD517" s="172"/>
      <c r="AE517" s="172"/>
      <c r="AF517" s="172"/>
      <c r="AG517" s="172"/>
      <c r="AH517" s="577"/>
      <c r="AI517" s="90"/>
    </row>
    <row r="518" spans="1:35" x14ac:dyDescent="0.2">
      <c r="A518" s="172" t="s">
        <v>328</v>
      </c>
      <c r="B518" s="494" t="s">
        <v>3929</v>
      </c>
      <c r="C518" s="172" t="s">
        <v>2724</v>
      </c>
      <c r="D518" s="172">
        <v>7</v>
      </c>
      <c r="E518" s="172">
        <v>8</v>
      </c>
      <c r="F518" s="172">
        <v>1</v>
      </c>
      <c r="G518" s="325">
        <v>220</v>
      </c>
      <c r="H518" s="619">
        <f t="shared" si="39"/>
        <v>31.428571428571427</v>
      </c>
      <c r="I518" s="172">
        <v>3</v>
      </c>
      <c r="J518" s="172"/>
      <c r="K518" s="172"/>
      <c r="L518" s="90"/>
      <c r="AH518" s="90"/>
      <c r="AI518" s="90"/>
    </row>
    <row r="519" spans="1:35" x14ac:dyDescent="0.2">
      <c r="A519" s="172" t="s">
        <v>328</v>
      </c>
      <c r="B519" s="494" t="s">
        <v>3060</v>
      </c>
      <c r="C519" s="172" t="s">
        <v>2724</v>
      </c>
      <c r="D519" s="172">
        <v>11</v>
      </c>
      <c r="E519" s="172">
        <v>8</v>
      </c>
      <c r="F519" s="172">
        <v>3</v>
      </c>
      <c r="G519" s="325">
        <v>141</v>
      </c>
      <c r="H519" s="619">
        <f t="shared" si="39"/>
        <v>28.2</v>
      </c>
      <c r="I519" s="172">
        <v>7</v>
      </c>
      <c r="J519" s="172"/>
      <c r="K519" s="172"/>
      <c r="L519" s="90"/>
      <c r="AH519" s="90"/>
      <c r="AI519" s="90"/>
    </row>
    <row r="520" spans="1:35" x14ac:dyDescent="0.2">
      <c r="A520" s="172" t="s">
        <v>328</v>
      </c>
      <c r="B520" s="494" t="s">
        <v>3044</v>
      </c>
      <c r="C520" s="172" t="s">
        <v>2724</v>
      </c>
      <c r="D520" s="172">
        <v>12</v>
      </c>
      <c r="E520" s="172">
        <v>11</v>
      </c>
      <c r="F520" s="172">
        <v>1</v>
      </c>
      <c r="G520" s="325">
        <v>246</v>
      </c>
      <c r="H520" s="619">
        <f t="shared" si="39"/>
        <v>24.6</v>
      </c>
      <c r="I520" s="172">
        <v>3</v>
      </c>
      <c r="J520" s="172"/>
      <c r="K520" s="172"/>
      <c r="L520" s="90"/>
      <c r="AH520" s="90"/>
      <c r="AI520" s="90"/>
    </row>
    <row r="521" spans="1:35" x14ac:dyDescent="0.2">
      <c r="A521" s="172" t="s">
        <v>328</v>
      </c>
      <c r="B521" s="494" t="s">
        <v>3056</v>
      </c>
      <c r="C521" s="172" t="s">
        <v>2724</v>
      </c>
      <c r="D521" s="172">
        <v>7</v>
      </c>
      <c r="E521" s="172">
        <v>5</v>
      </c>
      <c r="F521" s="172">
        <v>2</v>
      </c>
      <c r="G521" s="325">
        <v>54</v>
      </c>
      <c r="H521" s="619">
        <f t="shared" si="39"/>
        <v>18</v>
      </c>
      <c r="I521" s="172"/>
      <c r="J521" s="172"/>
      <c r="K521" s="172"/>
      <c r="L521" s="90"/>
      <c r="AH521" s="90"/>
      <c r="AI521" s="90"/>
    </row>
    <row r="522" spans="1:35" x14ac:dyDescent="0.2">
      <c r="A522" s="172" t="s">
        <v>328</v>
      </c>
      <c r="B522" s="494" t="s">
        <v>3930</v>
      </c>
      <c r="C522" s="172" t="s">
        <v>2724</v>
      </c>
      <c r="D522" s="172">
        <v>5</v>
      </c>
      <c r="E522" s="172">
        <v>5</v>
      </c>
      <c r="F522" s="172"/>
      <c r="G522" s="325">
        <v>80</v>
      </c>
      <c r="H522" s="619">
        <f t="shared" si="39"/>
        <v>16</v>
      </c>
      <c r="I522" s="172">
        <v>1</v>
      </c>
      <c r="J522" s="172"/>
      <c r="K522" s="172"/>
      <c r="L522" s="90"/>
      <c r="AH522" s="90"/>
      <c r="AI522" s="90"/>
    </row>
    <row r="523" spans="1:35" x14ac:dyDescent="0.2">
      <c r="A523" s="172" t="s">
        <v>328</v>
      </c>
      <c r="B523" s="494" t="s">
        <v>3926</v>
      </c>
      <c r="C523" s="172" t="s">
        <v>2724</v>
      </c>
      <c r="D523" s="172">
        <v>9</v>
      </c>
      <c r="E523" s="172">
        <v>10</v>
      </c>
      <c r="F523" s="172">
        <v>2</v>
      </c>
      <c r="G523" s="325">
        <v>122</v>
      </c>
      <c r="H523" s="619">
        <f t="shared" si="39"/>
        <v>15.25</v>
      </c>
      <c r="I523" s="172">
        <v>6</v>
      </c>
      <c r="J523" s="172"/>
      <c r="K523" s="172"/>
      <c r="L523" s="90"/>
      <c r="AH523" s="90"/>
      <c r="AI523" s="90"/>
    </row>
    <row r="524" spans="1:35" x14ac:dyDescent="0.2">
      <c r="A524" s="172" t="s">
        <v>328</v>
      </c>
      <c r="B524" s="494" t="s">
        <v>3053</v>
      </c>
      <c r="C524" s="172" t="s">
        <v>2724</v>
      </c>
      <c r="D524" s="172">
        <v>12</v>
      </c>
      <c r="E524" s="172">
        <v>10</v>
      </c>
      <c r="F524" s="172">
        <v>1</v>
      </c>
      <c r="G524" s="325">
        <v>129</v>
      </c>
      <c r="H524" s="619">
        <f t="shared" si="39"/>
        <v>14.333333333333334</v>
      </c>
      <c r="I524" s="172">
        <v>7</v>
      </c>
      <c r="J524" s="172"/>
      <c r="K524" s="172"/>
      <c r="L524" s="90"/>
      <c r="AH524" s="90"/>
      <c r="AI524" s="90"/>
    </row>
    <row r="525" spans="1:35" x14ac:dyDescent="0.2">
      <c r="A525" s="172" t="s">
        <v>328</v>
      </c>
      <c r="B525" s="494" t="s">
        <v>3931</v>
      </c>
      <c r="C525" s="172" t="s">
        <v>2724</v>
      </c>
      <c r="D525" s="172">
        <v>8</v>
      </c>
      <c r="E525" s="172">
        <v>8</v>
      </c>
      <c r="F525" s="172">
        <v>1</v>
      </c>
      <c r="G525" s="325">
        <v>87</v>
      </c>
      <c r="H525" s="619">
        <f t="shared" si="39"/>
        <v>12.428571428571429</v>
      </c>
      <c r="I525" s="172">
        <v>1</v>
      </c>
      <c r="J525" s="172"/>
      <c r="K525" s="172"/>
      <c r="L525" s="90"/>
      <c r="AH525" s="90"/>
      <c r="AI525" s="90"/>
    </row>
    <row r="526" spans="1:35" x14ac:dyDescent="0.2">
      <c r="A526" s="172" t="s">
        <v>328</v>
      </c>
      <c r="B526" s="494" t="s">
        <v>3927</v>
      </c>
      <c r="C526" s="172" t="s">
        <v>2724</v>
      </c>
      <c r="D526" s="172">
        <v>1</v>
      </c>
      <c r="E526" s="172">
        <v>1</v>
      </c>
      <c r="F526" s="172"/>
      <c r="G526" s="325">
        <v>11</v>
      </c>
      <c r="H526" s="619">
        <f t="shared" si="39"/>
        <v>11</v>
      </c>
      <c r="I526" s="172"/>
      <c r="J526" s="172"/>
      <c r="K526" s="172"/>
      <c r="L526" s="90"/>
      <c r="AH526" s="90"/>
      <c r="AI526" s="90"/>
    </row>
    <row r="527" spans="1:35" x14ac:dyDescent="0.2">
      <c r="A527" s="172" t="s">
        <v>328</v>
      </c>
      <c r="B527" s="494" t="s">
        <v>3922</v>
      </c>
      <c r="C527" s="172" t="s">
        <v>2724</v>
      </c>
      <c r="D527" s="172">
        <v>12</v>
      </c>
      <c r="E527" s="172">
        <v>12</v>
      </c>
      <c r="F527" s="172"/>
      <c r="G527" s="325">
        <v>129</v>
      </c>
      <c r="H527" s="619">
        <f t="shared" si="39"/>
        <v>10.75</v>
      </c>
      <c r="I527" s="172">
        <v>2</v>
      </c>
      <c r="J527" s="172"/>
      <c r="K527" s="172"/>
      <c r="L527" s="90"/>
      <c r="AH527" s="90"/>
      <c r="AI527" s="90"/>
    </row>
    <row r="528" spans="1:35" x14ac:dyDescent="0.2">
      <c r="A528" s="172" t="s">
        <v>328</v>
      </c>
      <c r="B528" s="494" t="s">
        <v>3915</v>
      </c>
      <c r="C528" s="172" t="s">
        <v>2724</v>
      </c>
      <c r="D528" s="172">
        <v>9</v>
      </c>
      <c r="E528" s="172">
        <v>6</v>
      </c>
      <c r="F528" s="172">
        <v>1</v>
      </c>
      <c r="G528" s="325">
        <v>40</v>
      </c>
      <c r="H528" s="325">
        <f t="shared" si="39"/>
        <v>8</v>
      </c>
      <c r="I528" s="172">
        <v>1</v>
      </c>
      <c r="J528" s="172"/>
      <c r="K528" s="172"/>
      <c r="L528" s="90"/>
      <c r="AH528" s="90"/>
      <c r="AI528" s="90"/>
    </row>
    <row r="529" spans="1:35" x14ac:dyDescent="0.2">
      <c r="A529" s="172" t="s">
        <v>328</v>
      </c>
      <c r="B529" s="494" t="s">
        <v>3911</v>
      </c>
      <c r="C529" s="172" t="s">
        <v>2724</v>
      </c>
      <c r="D529" s="172">
        <v>1</v>
      </c>
      <c r="E529" s="172">
        <v>1</v>
      </c>
      <c r="F529" s="172"/>
      <c r="G529" s="325">
        <v>8</v>
      </c>
      <c r="H529" s="325">
        <f t="shared" si="39"/>
        <v>8</v>
      </c>
      <c r="I529" s="172"/>
      <c r="J529" s="172"/>
      <c r="K529" s="172"/>
      <c r="L529" s="90"/>
      <c r="AH529" s="90"/>
      <c r="AI529" s="90"/>
    </row>
    <row r="530" spans="1:35" x14ac:dyDescent="0.2">
      <c r="A530" s="172" t="s">
        <v>328</v>
      </c>
      <c r="B530" s="494" t="s">
        <v>3899</v>
      </c>
      <c r="C530" s="172" t="s">
        <v>2724</v>
      </c>
      <c r="D530" s="172">
        <v>4</v>
      </c>
      <c r="E530" s="172">
        <v>4</v>
      </c>
      <c r="F530" s="172">
        <v>1</v>
      </c>
      <c r="G530" s="325">
        <v>19</v>
      </c>
      <c r="H530" s="619">
        <f t="shared" si="39"/>
        <v>6.333333333333333</v>
      </c>
      <c r="I530" s="172">
        <v>1</v>
      </c>
      <c r="J530" s="172"/>
      <c r="K530" s="172"/>
      <c r="L530" s="90"/>
      <c r="AH530" s="90"/>
      <c r="AI530" s="90"/>
    </row>
    <row r="531" spans="1:35" x14ac:dyDescent="0.2">
      <c r="A531" s="172" t="s">
        <v>328</v>
      </c>
      <c r="B531" s="494" t="s">
        <v>3932</v>
      </c>
      <c r="C531" s="172" t="s">
        <v>2724</v>
      </c>
      <c r="D531" s="172">
        <v>5</v>
      </c>
      <c r="E531" s="172">
        <v>3</v>
      </c>
      <c r="F531" s="172">
        <v>2</v>
      </c>
      <c r="G531" s="325">
        <v>4</v>
      </c>
      <c r="H531" s="619">
        <f t="shared" si="39"/>
        <v>4</v>
      </c>
      <c r="I531" s="172"/>
      <c r="J531" s="172"/>
      <c r="K531" s="172"/>
      <c r="L531" s="90"/>
      <c r="AH531" s="90"/>
      <c r="AI531" s="90"/>
    </row>
    <row r="532" spans="1:35" x14ac:dyDescent="0.2">
      <c r="A532" s="172" t="s">
        <v>328</v>
      </c>
      <c r="B532" s="494" t="s">
        <v>3856</v>
      </c>
      <c r="C532" s="172" t="s">
        <v>2724</v>
      </c>
      <c r="D532" s="172">
        <v>12</v>
      </c>
      <c r="E532" s="172">
        <v>5</v>
      </c>
      <c r="F532" s="172">
        <v>1</v>
      </c>
      <c r="G532" s="325">
        <v>7</v>
      </c>
      <c r="H532" s="619">
        <f t="shared" si="39"/>
        <v>1.75</v>
      </c>
      <c r="I532" s="172">
        <v>6</v>
      </c>
      <c r="J532" s="172"/>
      <c r="K532" s="172"/>
      <c r="L532" s="90"/>
      <c r="AH532" s="90"/>
      <c r="AI532" s="90"/>
    </row>
    <row r="533" spans="1:35" x14ac:dyDescent="0.2">
      <c r="A533" s="172" t="s">
        <v>328</v>
      </c>
      <c r="B533" s="494" t="s">
        <v>3933</v>
      </c>
      <c r="C533" s="172" t="s">
        <v>2724</v>
      </c>
      <c r="D533" s="172">
        <v>1</v>
      </c>
      <c r="E533" s="172">
        <v>1</v>
      </c>
      <c r="F533" s="172">
        <v>1</v>
      </c>
      <c r="G533" s="325">
        <v>32</v>
      </c>
      <c r="H533" s="325"/>
      <c r="I533" s="172"/>
      <c r="J533" s="172"/>
      <c r="K533" s="172"/>
      <c r="L533" s="90"/>
    </row>
    <row r="534" spans="1:35" x14ac:dyDescent="0.2">
      <c r="A534" s="172" t="s">
        <v>328</v>
      </c>
      <c r="B534" s="494" t="s">
        <v>3934</v>
      </c>
      <c r="C534" s="172" t="s">
        <v>2724</v>
      </c>
      <c r="D534" s="172">
        <v>1</v>
      </c>
      <c r="E534" s="172">
        <v>1</v>
      </c>
      <c r="F534" s="172">
        <v>1</v>
      </c>
      <c r="G534" s="325">
        <v>0</v>
      </c>
      <c r="H534" s="325"/>
      <c r="I534" s="172">
        <v>1</v>
      </c>
      <c r="J534" s="172"/>
      <c r="K534" s="172"/>
      <c r="L534" s="90"/>
    </row>
    <row r="535" spans="1:35" x14ac:dyDescent="0.2">
      <c r="A535" s="172" t="s">
        <v>328</v>
      </c>
      <c r="B535" s="494" t="s">
        <v>1825</v>
      </c>
      <c r="C535" s="172" t="s">
        <v>2724</v>
      </c>
      <c r="D535" s="172">
        <v>1</v>
      </c>
      <c r="E535" s="172">
        <v>1</v>
      </c>
      <c r="F535" s="172"/>
      <c r="G535" s="325">
        <v>0</v>
      </c>
      <c r="H535" s="325">
        <f>G535/(E535-F535)</f>
        <v>0</v>
      </c>
      <c r="I535" s="172">
        <v>3</v>
      </c>
      <c r="J535" s="172"/>
      <c r="K535" s="172"/>
      <c r="L535" s="90"/>
    </row>
    <row r="536" spans="1:35" x14ac:dyDescent="0.2">
      <c r="A536" s="172" t="s">
        <v>328</v>
      </c>
      <c r="B536" s="494" t="s">
        <v>3052</v>
      </c>
      <c r="C536" s="172" t="s">
        <v>2724</v>
      </c>
      <c r="D536" s="172">
        <v>2</v>
      </c>
      <c r="E536" s="172" t="s">
        <v>3838</v>
      </c>
      <c r="F536" s="172"/>
      <c r="G536" s="325">
        <v>0</v>
      </c>
      <c r="H536" s="325"/>
      <c r="I536" s="172"/>
      <c r="J536" s="172"/>
      <c r="K536" s="172"/>
      <c r="L536" s="90"/>
    </row>
    <row r="537" spans="1:35" x14ac:dyDescent="0.2">
      <c r="A537" s="172" t="s">
        <v>3453</v>
      </c>
      <c r="B537" s="494" t="s">
        <v>3050</v>
      </c>
      <c r="C537" s="172" t="s">
        <v>2724</v>
      </c>
      <c r="D537" s="172">
        <v>9</v>
      </c>
      <c r="E537" s="172">
        <v>9</v>
      </c>
      <c r="F537" s="172"/>
      <c r="G537" s="325">
        <v>354</v>
      </c>
      <c r="H537" s="619">
        <f t="shared" ref="H537:H574" si="40">G537/(E537-F537)</f>
        <v>39.333333333333336</v>
      </c>
      <c r="I537" s="172">
        <v>12</v>
      </c>
      <c r="J537" s="172"/>
      <c r="K537" s="172"/>
      <c r="L537" s="90"/>
    </row>
    <row r="538" spans="1:35" x14ac:dyDescent="0.2">
      <c r="A538" s="172" t="s">
        <v>3453</v>
      </c>
      <c r="B538" s="494" t="s">
        <v>3056</v>
      </c>
      <c r="C538" s="172" t="s">
        <v>2724</v>
      </c>
      <c r="D538" s="172">
        <v>7</v>
      </c>
      <c r="E538" s="172">
        <v>7</v>
      </c>
      <c r="F538" s="172"/>
      <c r="G538" s="325">
        <v>116</v>
      </c>
      <c r="H538" s="619">
        <f t="shared" si="40"/>
        <v>16.571428571428573</v>
      </c>
      <c r="I538" s="172">
        <v>2</v>
      </c>
      <c r="J538" s="172"/>
      <c r="K538" s="172"/>
      <c r="L538" s="90"/>
    </row>
    <row r="539" spans="1:35" x14ac:dyDescent="0.2">
      <c r="A539" s="172" t="s">
        <v>3453</v>
      </c>
      <c r="B539" s="494" t="s">
        <v>3933</v>
      </c>
      <c r="C539" s="172" t="s">
        <v>2724</v>
      </c>
      <c r="D539" s="172">
        <v>8</v>
      </c>
      <c r="E539" s="172">
        <v>8</v>
      </c>
      <c r="F539" s="172">
        <v>2</v>
      </c>
      <c r="G539" s="325">
        <v>121</v>
      </c>
      <c r="H539" s="619">
        <f t="shared" si="40"/>
        <v>20.166666666666668</v>
      </c>
      <c r="I539" s="172">
        <v>2</v>
      </c>
      <c r="J539" s="172"/>
      <c r="K539" s="172"/>
      <c r="L539" s="90"/>
    </row>
    <row r="540" spans="1:35" x14ac:dyDescent="0.2">
      <c r="A540" s="172" t="s">
        <v>3453</v>
      </c>
      <c r="B540" s="494" t="s">
        <v>3044</v>
      </c>
      <c r="C540" s="172" t="s">
        <v>2724</v>
      </c>
      <c r="D540" s="172">
        <v>9</v>
      </c>
      <c r="E540" s="172">
        <v>10</v>
      </c>
      <c r="F540" s="172">
        <v>3</v>
      </c>
      <c r="G540" s="325">
        <v>280</v>
      </c>
      <c r="H540" s="619">
        <f t="shared" si="40"/>
        <v>40</v>
      </c>
      <c r="I540" s="172">
        <v>3</v>
      </c>
      <c r="J540" s="172"/>
      <c r="K540" s="172"/>
      <c r="L540" s="90"/>
    </row>
    <row r="541" spans="1:35" x14ac:dyDescent="0.2">
      <c r="A541" s="172" t="s">
        <v>3453</v>
      </c>
      <c r="B541" s="494" t="s">
        <v>3053</v>
      </c>
      <c r="C541" s="172" t="s">
        <v>2724</v>
      </c>
      <c r="D541" s="172">
        <v>5</v>
      </c>
      <c r="E541" s="172">
        <v>4</v>
      </c>
      <c r="F541" s="172"/>
      <c r="G541" s="325">
        <v>84</v>
      </c>
      <c r="H541" s="619">
        <f t="shared" si="40"/>
        <v>21</v>
      </c>
      <c r="I541" s="172">
        <v>3</v>
      </c>
      <c r="J541" s="172"/>
      <c r="K541" s="172"/>
      <c r="L541" s="90"/>
    </row>
    <row r="542" spans="1:35" x14ac:dyDescent="0.2">
      <c r="A542" s="172" t="s">
        <v>3453</v>
      </c>
      <c r="B542" s="494" t="s">
        <v>3911</v>
      </c>
      <c r="C542" s="172" t="s">
        <v>2724</v>
      </c>
      <c r="D542" s="172">
        <v>6</v>
      </c>
      <c r="E542" s="172">
        <v>6</v>
      </c>
      <c r="F542" s="172"/>
      <c r="G542" s="325">
        <v>106</v>
      </c>
      <c r="H542" s="619">
        <f t="shared" si="40"/>
        <v>17.666666666666668</v>
      </c>
      <c r="I542" s="172">
        <v>2</v>
      </c>
      <c r="J542" s="172"/>
      <c r="K542" s="172"/>
      <c r="L542" s="90"/>
    </row>
    <row r="543" spans="1:35" x14ac:dyDescent="0.2">
      <c r="A543" s="172" t="s">
        <v>3453</v>
      </c>
      <c r="B543" s="494" t="s">
        <v>3060</v>
      </c>
      <c r="C543" s="172" t="s">
        <v>2724</v>
      </c>
      <c r="D543" s="172">
        <v>9</v>
      </c>
      <c r="E543" s="172">
        <v>8</v>
      </c>
      <c r="F543" s="172">
        <v>1</v>
      </c>
      <c r="G543" s="325">
        <v>171</v>
      </c>
      <c r="H543" s="619">
        <f t="shared" si="40"/>
        <v>24.428571428571427</v>
      </c>
      <c r="I543" s="172">
        <v>3</v>
      </c>
      <c r="J543" s="172"/>
      <c r="K543" s="172"/>
      <c r="L543" s="90"/>
    </row>
    <row r="544" spans="1:35" x14ac:dyDescent="0.2">
      <c r="A544" s="172" t="s">
        <v>3453</v>
      </c>
      <c r="B544" s="494" t="s">
        <v>3922</v>
      </c>
      <c r="C544" s="172" t="s">
        <v>2724</v>
      </c>
      <c r="D544" s="172">
        <v>6</v>
      </c>
      <c r="E544" s="172">
        <v>7</v>
      </c>
      <c r="F544" s="172">
        <v>1</v>
      </c>
      <c r="G544" s="325">
        <v>104</v>
      </c>
      <c r="H544" s="619">
        <f t="shared" si="40"/>
        <v>17.333333333333332</v>
      </c>
      <c r="I544" s="172"/>
      <c r="J544" s="172"/>
      <c r="K544" s="172"/>
      <c r="L544" s="90"/>
    </row>
    <row r="545" spans="1:12" x14ac:dyDescent="0.2">
      <c r="A545" s="172" t="s">
        <v>3453</v>
      </c>
      <c r="B545" s="494" t="s">
        <v>3856</v>
      </c>
      <c r="C545" s="172" t="s">
        <v>2724</v>
      </c>
      <c r="D545" s="172">
        <v>8</v>
      </c>
      <c r="E545" s="172">
        <v>7</v>
      </c>
      <c r="F545" s="172">
        <v>3</v>
      </c>
      <c r="G545" s="325">
        <v>58</v>
      </c>
      <c r="H545" s="619">
        <f t="shared" si="40"/>
        <v>14.5</v>
      </c>
      <c r="I545" s="172">
        <v>2</v>
      </c>
      <c r="J545" s="172"/>
      <c r="K545" s="172"/>
      <c r="L545" s="90"/>
    </row>
    <row r="546" spans="1:12" x14ac:dyDescent="0.2">
      <c r="A546" s="172" t="s">
        <v>3453</v>
      </c>
      <c r="B546" s="494" t="s">
        <v>3915</v>
      </c>
      <c r="C546" s="172" t="s">
        <v>2724</v>
      </c>
      <c r="D546" s="172">
        <v>7</v>
      </c>
      <c r="E546" s="172">
        <v>6</v>
      </c>
      <c r="F546" s="172">
        <v>3</v>
      </c>
      <c r="G546" s="325">
        <v>19</v>
      </c>
      <c r="H546" s="619">
        <f t="shared" si="40"/>
        <v>6.333333333333333</v>
      </c>
      <c r="I546" s="172">
        <v>3</v>
      </c>
      <c r="J546" s="172"/>
      <c r="K546" s="172"/>
      <c r="L546" s="90"/>
    </row>
    <row r="547" spans="1:12" x14ac:dyDescent="0.2">
      <c r="A547" s="172" t="s">
        <v>3453</v>
      </c>
      <c r="B547" s="494" t="s">
        <v>3885</v>
      </c>
      <c r="C547" s="172" t="s">
        <v>2724</v>
      </c>
      <c r="D547" s="172">
        <v>3</v>
      </c>
      <c r="E547" s="172">
        <v>3</v>
      </c>
      <c r="F547" s="172"/>
      <c r="G547" s="325">
        <v>14</v>
      </c>
      <c r="H547" s="619">
        <f t="shared" si="40"/>
        <v>4.666666666666667</v>
      </c>
      <c r="I547" s="172">
        <v>2</v>
      </c>
      <c r="J547" s="172"/>
      <c r="K547" s="172"/>
      <c r="L547" s="90"/>
    </row>
    <row r="548" spans="1:12" x14ac:dyDescent="0.2">
      <c r="A548" s="172" t="s">
        <v>3453</v>
      </c>
      <c r="B548" s="494" t="s">
        <v>3930</v>
      </c>
      <c r="C548" s="172" t="s">
        <v>2724</v>
      </c>
      <c r="D548" s="172">
        <v>3</v>
      </c>
      <c r="E548" s="172">
        <v>4</v>
      </c>
      <c r="F548" s="172"/>
      <c r="G548" s="325">
        <v>45</v>
      </c>
      <c r="H548" s="619">
        <f t="shared" si="40"/>
        <v>11.25</v>
      </c>
      <c r="I548" s="172">
        <v>1</v>
      </c>
      <c r="J548" s="172"/>
      <c r="K548" s="172"/>
      <c r="L548" s="90"/>
    </row>
    <row r="549" spans="1:12" x14ac:dyDescent="0.2">
      <c r="A549" s="172" t="s">
        <v>3453</v>
      </c>
      <c r="B549" s="494" t="s">
        <v>3926</v>
      </c>
      <c r="C549" s="172" t="s">
        <v>2724</v>
      </c>
      <c r="D549" s="172">
        <v>3</v>
      </c>
      <c r="E549" s="172">
        <v>4</v>
      </c>
      <c r="F549" s="172">
        <v>1</v>
      </c>
      <c r="G549" s="325">
        <v>20</v>
      </c>
      <c r="H549" s="619">
        <f t="shared" si="40"/>
        <v>6.666666666666667</v>
      </c>
      <c r="I549" s="172"/>
      <c r="J549" s="172"/>
      <c r="K549" s="172"/>
      <c r="L549" s="90"/>
    </row>
    <row r="550" spans="1:12" x14ac:dyDescent="0.2">
      <c r="A550" s="172" t="s">
        <v>3453</v>
      </c>
      <c r="B550" s="494" t="s">
        <v>3913</v>
      </c>
      <c r="C550" s="172" t="s">
        <v>2724</v>
      </c>
      <c r="D550" s="172">
        <v>3</v>
      </c>
      <c r="E550" s="172">
        <v>3</v>
      </c>
      <c r="F550" s="172"/>
      <c r="G550" s="325">
        <v>19</v>
      </c>
      <c r="H550" s="619">
        <f t="shared" si="40"/>
        <v>6.333333333333333</v>
      </c>
      <c r="I550" s="172">
        <v>1</v>
      </c>
      <c r="J550" s="172"/>
      <c r="K550" s="172"/>
      <c r="L550" s="90"/>
    </row>
    <row r="551" spans="1:12" x14ac:dyDescent="0.2">
      <c r="A551" s="172" t="s">
        <v>3453</v>
      </c>
      <c r="B551" s="494" t="s">
        <v>3935</v>
      </c>
      <c r="C551" s="172" t="s">
        <v>2724</v>
      </c>
      <c r="D551" s="172">
        <v>1</v>
      </c>
      <c r="E551" s="172">
        <v>1</v>
      </c>
      <c r="F551" s="172"/>
      <c r="G551" s="325">
        <v>8</v>
      </c>
      <c r="H551" s="325">
        <f t="shared" si="40"/>
        <v>8</v>
      </c>
      <c r="I551" s="172"/>
      <c r="J551" s="172"/>
      <c r="K551" s="172"/>
      <c r="L551" s="90"/>
    </row>
    <row r="552" spans="1:12" x14ac:dyDescent="0.2">
      <c r="A552" s="172" t="s">
        <v>3453</v>
      </c>
      <c r="B552" s="494" t="s">
        <v>3927</v>
      </c>
      <c r="C552" s="172" t="s">
        <v>2724</v>
      </c>
      <c r="D552" s="172">
        <v>2</v>
      </c>
      <c r="E552" s="172">
        <v>2</v>
      </c>
      <c r="F552" s="172"/>
      <c r="G552" s="325">
        <v>28</v>
      </c>
      <c r="H552" s="325">
        <f t="shared" si="40"/>
        <v>14</v>
      </c>
      <c r="I552" s="172"/>
      <c r="J552" s="172"/>
      <c r="K552" s="172"/>
      <c r="L552" s="90"/>
    </row>
    <row r="553" spans="1:12" x14ac:dyDescent="0.2">
      <c r="A553" s="172" t="s">
        <v>3453</v>
      </c>
      <c r="B553" s="494" t="s">
        <v>3936</v>
      </c>
      <c r="C553" s="172" t="s">
        <v>2724</v>
      </c>
      <c r="D553" s="172">
        <v>4</v>
      </c>
      <c r="E553" s="172">
        <v>4</v>
      </c>
      <c r="F553" s="172"/>
      <c r="G553" s="325">
        <v>37</v>
      </c>
      <c r="H553" s="619">
        <f t="shared" si="40"/>
        <v>9.25</v>
      </c>
      <c r="I553" s="172">
        <v>2</v>
      </c>
      <c r="J553" s="172"/>
      <c r="K553" s="172"/>
      <c r="L553" s="90"/>
    </row>
    <row r="554" spans="1:12" x14ac:dyDescent="0.2">
      <c r="A554" s="172" t="s">
        <v>146</v>
      </c>
      <c r="B554" s="494" t="s">
        <v>3907</v>
      </c>
      <c r="C554" s="172" t="s">
        <v>2724</v>
      </c>
      <c r="D554" s="172">
        <v>7</v>
      </c>
      <c r="E554" s="172">
        <v>5</v>
      </c>
      <c r="F554" s="172">
        <v>1</v>
      </c>
      <c r="G554" s="325">
        <v>187</v>
      </c>
      <c r="H554" s="619">
        <f t="shared" si="40"/>
        <v>46.75</v>
      </c>
      <c r="I554" s="172">
        <v>3</v>
      </c>
      <c r="J554" s="172"/>
      <c r="K554" s="172"/>
      <c r="L554" s="90"/>
    </row>
    <row r="555" spans="1:12" x14ac:dyDescent="0.2">
      <c r="A555" s="172" t="s">
        <v>146</v>
      </c>
      <c r="B555" s="494" t="s">
        <v>3044</v>
      </c>
      <c r="C555" s="172" t="s">
        <v>2724</v>
      </c>
      <c r="D555" s="172">
        <v>11</v>
      </c>
      <c r="E555" s="172">
        <v>11</v>
      </c>
      <c r="F555" s="172">
        <v>2</v>
      </c>
      <c r="G555" s="325">
        <v>404</v>
      </c>
      <c r="H555" s="619">
        <f t="shared" si="40"/>
        <v>44.888888888888886</v>
      </c>
      <c r="I555" s="172">
        <v>5</v>
      </c>
      <c r="J555" s="172"/>
      <c r="K555" s="172"/>
      <c r="L555" s="90"/>
    </row>
    <row r="556" spans="1:12" x14ac:dyDescent="0.2">
      <c r="A556" s="172" t="s">
        <v>146</v>
      </c>
      <c r="B556" s="494" t="s">
        <v>3050</v>
      </c>
      <c r="C556" s="172" t="s">
        <v>2724</v>
      </c>
      <c r="D556" s="172">
        <v>13</v>
      </c>
      <c r="E556" s="172">
        <v>13</v>
      </c>
      <c r="F556" s="172"/>
      <c r="G556" s="325">
        <v>410</v>
      </c>
      <c r="H556" s="619">
        <f t="shared" si="40"/>
        <v>31.53846153846154</v>
      </c>
      <c r="I556" s="172">
        <v>20</v>
      </c>
      <c r="J556" s="172">
        <v>5</v>
      </c>
      <c r="K556" s="172"/>
      <c r="L556" s="90"/>
    </row>
    <row r="557" spans="1:12" x14ac:dyDescent="0.2">
      <c r="A557" s="172" t="s">
        <v>146</v>
      </c>
      <c r="B557" s="494" t="s">
        <v>3885</v>
      </c>
      <c r="C557" s="172" t="s">
        <v>2724</v>
      </c>
      <c r="D557" s="172">
        <v>3</v>
      </c>
      <c r="E557" s="172">
        <v>3</v>
      </c>
      <c r="F557" s="172">
        <v>2</v>
      </c>
      <c r="G557" s="325">
        <v>24</v>
      </c>
      <c r="H557" s="619">
        <f t="shared" si="40"/>
        <v>24</v>
      </c>
      <c r="I557" s="172">
        <v>1</v>
      </c>
      <c r="J557" s="172"/>
      <c r="K557" s="172"/>
      <c r="L557" s="90"/>
    </row>
    <row r="558" spans="1:12" x14ac:dyDescent="0.2">
      <c r="A558" s="172" t="s">
        <v>146</v>
      </c>
      <c r="B558" s="494" t="s">
        <v>3911</v>
      </c>
      <c r="C558" s="172" t="s">
        <v>2724</v>
      </c>
      <c r="D558" s="172">
        <v>12</v>
      </c>
      <c r="E558" s="172">
        <v>12</v>
      </c>
      <c r="F558" s="172">
        <v>1</v>
      </c>
      <c r="G558" s="325">
        <v>239</v>
      </c>
      <c r="H558" s="619">
        <f t="shared" si="40"/>
        <v>21.727272727272727</v>
      </c>
      <c r="I558" s="172">
        <v>10</v>
      </c>
      <c r="J558" s="172"/>
      <c r="K558" s="172"/>
      <c r="L558" s="90"/>
    </row>
    <row r="559" spans="1:12" x14ac:dyDescent="0.2">
      <c r="A559" s="172" t="s">
        <v>146</v>
      </c>
      <c r="B559" s="494" t="s">
        <v>3905</v>
      </c>
      <c r="C559" s="172" t="s">
        <v>2724</v>
      </c>
      <c r="D559" s="172">
        <v>12</v>
      </c>
      <c r="E559" s="172">
        <v>12</v>
      </c>
      <c r="F559" s="172">
        <v>2</v>
      </c>
      <c r="G559" s="325">
        <v>182</v>
      </c>
      <c r="H559" s="619">
        <f t="shared" si="40"/>
        <v>18.2</v>
      </c>
      <c r="I559" s="172">
        <v>5</v>
      </c>
      <c r="J559" s="172"/>
      <c r="K559" s="172"/>
      <c r="L559" s="90"/>
    </row>
    <row r="560" spans="1:12" x14ac:dyDescent="0.2">
      <c r="A560" s="172" t="s">
        <v>146</v>
      </c>
      <c r="B560" s="494" t="s">
        <v>3915</v>
      </c>
      <c r="C560" s="172" t="s">
        <v>2724</v>
      </c>
      <c r="D560" s="172">
        <v>13</v>
      </c>
      <c r="E560" s="172">
        <v>9</v>
      </c>
      <c r="F560" s="172">
        <v>4</v>
      </c>
      <c r="G560" s="325">
        <v>82</v>
      </c>
      <c r="H560" s="619">
        <f t="shared" si="40"/>
        <v>16.399999999999999</v>
      </c>
      <c r="I560" s="172">
        <v>8</v>
      </c>
      <c r="J560" s="172"/>
      <c r="K560" s="172"/>
      <c r="L560" s="90"/>
    </row>
    <row r="561" spans="1:43" x14ac:dyDescent="0.2">
      <c r="A561" s="172" t="s">
        <v>146</v>
      </c>
      <c r="B561" s="494" t="s">
        <v>3053</v>
      </c>
      <c r="C561" s="172" t="s">
        <v>2724</v>
      </c>
      <c r="D561" s="172">
        <v>7</v>
      </c>
      <c r="E561" s="172">
        <v>6</v>
      </c>
      <c r="F561" s="172">
        <v>1</v>
      </c>
      <c r="G561" s="325">
        <v>72</v>
      </c>
      <c r="H561" s="619">
        <f t="shared" si="40"/>
        <v>14.4</v>
      </c>
      <c r="I561" s="172">
        <v>4</v>
      </c>
      <c r="J561" s="172"/>
      <c r="K561" s="172"/>
      <c r="L561" s="90"/>
    </row>
    <row r="562" spans="1:43" x14ac:dyDescent="0.2">
      <c r="A562" s="172" t="s">
        <v>146</v>
      </c>
      <c r="B562" s="494" t="s">
        <v>3933</v>
      </c>
      <c r="C562" s="172" t="s">
        <v>2724</v>
      </c>
      <c r="D562" s="172">
        <v>3</v>
      </c>
      <c r="E562" s="172">
        <v>3</v>
      </c>
      <c r="F562" s="172">
        <v>1</v>
      </c>
      <c r="G562" s="325">
        <v>26</v>
      </c>
      <c r="H562" s="619">
        <f t="shared" si="40"/>
        <v>13</v>
      </c>
      <c r="I562" s="172"/>
      <c r="J562" s="172"/>
      <c r="K562" s="172"/>
      <c r="L562" s="90"/>
      <c r="AJ562" s="90"/>
      <c r="AK562" s="90"/>
      <c r="AL562" s="90"/>
      <c r="AM562" s="90"/>
      <c r="AN562" s="90"/>
      <c r="AO562" s="90"/>
      <c r="AP562" s="90"/>
      <c r="AQ562" s="90"/>
    </row>
    <row r="563" spans="1:43" x14ac:dyDescent="0.2">
      <c r="A563" s="172" t="s">
        <v>146</v>
      </c>
      <c r="B563" s="494" t="s">
        <v>3925</v>
      </c>
      <c r="C563" s="172" t="s">
        <v>2724</v>
      </c>
      <c r="D563" s="172">
        <v>8</v>
      </c>
      <c r="E563" s="172">
        <v>8</v>
      </c>
      <c r="F563" s="172">
        <v>1</v>
      </c>
      <c r="G563" s="325">
        <v>81</v>
      </c>
      <c r="H563" s="619">
        <f t="shared" si="40"/>
        <v>11.571428571428571</v>
      </c>
      <c r="I563" s="172">
        <v>6</v>
      </c>
      <c r="J563" s="172"/>
      <c r="K563" s="172"/>
      <c r="L563" s="90"/>
      <c r="AJ563" s="90"/>
      <c r="AK563" s="90"/>
      <c r="AL563" s="90"/>
      <c r="AM563" s="90"/>
      <c r="AN563" s="90"/>
      <c r="AO563" s="90"/>
      <c r="AP563" s="90"/>
      <c r="AQ563" s="90"/>
    </row>
    <row r="564" spans="1:43" x14ac:dyDescent="0.2">
      <c r="A564" s="172" t="s">
        <v>146</v>
      </c>
      <c r="B564" s="494" t="s">
        <v>3937</v>
      </c>
      <c r="C564" s="172" t="s">
        <v>2724</v>
      </c>
      <c r="D564" s="172">
        <v>3</v>
      </c>
      <c r="E564" s="172">
        <v>3</v>
      </c>
      <c r="F564" s="172"/>
      <c r="G564" s="325">
        <v>34</v>
      </c>
      <c r="H564" s="619">
        <f t="shared" si="40"/>
        <v>11.333333333333334</v>
      </c>
      <c r="I564" s="172">
        <v>1</v>
      </c>
      <c r="J564" s="172"/>
      <c r="K564" s="172"/>
      <c r="L564" s="90"/>
      <c r="AJ564" s="90"/>
      <c r="AK564" s="90"/>
      <c r="AL564" s="90"/>
      <c r="AM564" s="90"/>
      <c r="AN564" s="90"/>
      <c r="AO564" s="90"/>
      <c r="AP564" s="90"/>
      <c r="AQ564" s="90"/>
    </row>
    <row r="565" spans="1:43" x14ac:dyDescent="0.2">
      <c r="A565" s="172" t="s">
        <v>146</v>
      </c>
      <c r="B565" s="494" t="s">
        <v>1825</v>
      </c>
      <c r="C565" s="172" t="s">
        <v>2724</v>
      </c>
      <c r="D565" s="172">
        <v>4</v>
      </c>
      <c r="E565" s="172">
        <v>5</v>
      </c>
      <c r="F565" s="172">
        <v>1</v>
      </c>
      <c r="G565" s="325">
        <v>38</v>
      </c>
      <c r="H565" s="619">
        <f t="shared" si="40"/>
        <v>9.5</v>
      </c>
      <c r="I565" s="172">
        <v>2</v>
      </c>
      <c r="J565" s="172"/>
      <c r="K565" s="172"/>
      <c r="L565" s="90"/>
      <c r="AJ565" s="90"/>
      <c r="AK565" s="90"/>
      <c r="AL565" s="90"/>
      <c r="AM565" s="90"/>
      <c r="AN565" s="90"/>
      <c r="AO565" s="90"/>
      <c r="AP565" s="90"/>
      <c r="AQ565" s="90"/>
    </row>
    <row r="566" spans="1:43" x14ac:dyDescent="0.2">
      <c r="A566" s="172" t="s">
        <v>146</v>
      </c>
      <c r="B566" s="494" t="s">
        <v>3060</v>
      </c>
      <c r="C566" s="172" t="s">
        <v>2724</v>
      </c>
      <c r="D566" s="172">
        <v>10</v>
      </c>
      <c r="E566" s="172">
        <v>7</v>
      </c>
      <c r="F566" s="172"/>
      <c r="G566" s="325">
        <v>62</v>
      </c>
      <c r="H566" s="619">
        <f t="shared" si="40"/>
        <v>8.8571428571428577</v>
      </c>
      <c r="I566" s="172">
        <v>2</v>
      </c>
      <c r="J566" s="172"/>
      <c r="K566" s="172"/>
      <c r="L566" s="90"/>
      <c r="AJ566" s="90"/>
      <c r="AK566" s="90"/>
      <c r="AL566" s="90"/>
      <c r="AM566" s="90"/>
      <c r="AN566" s="90"/>
      <c r="AO566" s="90"/>
      <c r="AP566" s="90"/>
      <c r="AQ566" s="90"/>
    </row>
    <row r="567" spans="1:43" x14ac:dyDescent="0.2">
      <c r="A567" s="172" t="s">
        <v>146</v>
      </c>
      <c r="B567" s="494" t="s">
        <v>3051</v>
      </c>
      <c r="C567" s="172" t="s">
        <v>2724</v>
      </c>
      <c r="D567" s="172">
        <v>3</v>
      </c>
      <c r="E567" s="172">
        <v>2</v>
      </c>
      <c r="F567" s="172"/>
      <c r="G567" s="325">
        <v>17</v>
      </c>
      <c r="H567" s="619">
        <f t="shared" si="40"/>
        <v>8.5</v>
      </c>
      <c r="I567" s="172">
        <v>2</v>
      </c>
      <c r="J567" s="172"/>
      <c r="K567" s="172"/>
      <c r="L567" s="90"/>
      <c r="AJ567" s="90"/>
      <c r="AK567" s="90"/>
      <c r="AL567" s="90"/>
      <c r="AM567" s="90"/>
      <c r="AN567" s="90"/>
      <c r="AO567" s="90"/>
      <c r="AP567" s="90"/>
      <c r="AQ567" s="90"/>
    </row>
    <row r="568" spans="1:43" x14ac:dyDescent="0.2">
      <c r="A568" s="172" t="s">
        <v>146</v>
      </c>
      <c r="B568" s="494" t="s">
        <v>3056</v>
      </c>
      <c r="C568" s="172" t="s">
        <v>2724</v>
      </c>
      <c r="D568" s="172">
        <v>12</v>
      </c>
      <c r="E568" s="172">
        <v>12</v>
      </c>
      <c r="F568" s="172">
        <v>4</v>
      </c>
      <c r="G568" s="325">
        <v>60</v>
      </c>
      <c r="H568" s="619">
        <f t="shared" si="40"/>
        <v>7.5</v>
      </c>
      <c r="I568" s="172">
        <v>7</v>
      </c>
      <c r="J568" s="172"/>
      <c r="K568" s="172"/>
      <c r="L568" s="90"/>
      <c r="AJ568" s="90"/>
      <c r="AK568" s="90"/>
      <c r="AL568" s="90"/>
      <c r="AM568" s="90"/>
      <c r="AN568" s="90"/>
      <c r="AO568" s="90"/>
      <c r="AP568" s="90"/>
      <c r="AQ568" s="90"/>
    </row>
    <row r="569" spans="1:43" x14ac:dyDescent="0.2">
      <c r="A569" s="172" t="s">
        <v>146</v>
      </c>
      <c r="B569" s="494" t="s">
        <v>3938</v>
      </c>
      <c r="C569" s="172" t="s">
        <v>2724</v>
      </c>
      <c r="D569" s="172">
        <v>2</v>
      </c>
      <c r="E569" s="172">
        <v>2</v>
      </c>
      <c r="F569" s="172"/>
      <c r="G569" s="325">
        <v>13</v>
      </c>
      <c r="H569" s="619">
        <f t="shared" si="40"/>
        <v>6.5</v>
      </c>
      <c r="I569" s="172"/>
      <c r="J569" s="172"/>
      <c r="K569" s="172"/>
      <c r="L569" s="90"/>
      <c r="AJ569" s="90"/>
      <c r="AK569" s="90"/>
      <c r="AL569" s="90"/>
      <c r="AM569" s="90"/>
      <c r="AN569" s="90"/>
      <c r="AO569" s="90"/>
      <c r="AP569" s="90"/>
      <c r="AQ569" s="90"/>
    </row>
    <row r="570" spans="1:43" x14ac:dyDescent="0.2">
      <c r="A570" s="172" t="s">
        <v>146</v>
      </c>
      <c r="B570" s="494" t="s">
        <v>3038</v>
      </c>
      <c r="C570" s="172" t="s">
        <v>2724</v>
      </c>
      <c r="D570" s="172">
        <v>4</v>
      </c>
      <c r="E570" s="172">
        <v>2</v>
      </c>
      <c r="F570" s="172">
        <v>1</v>
      </c>
      <c r="G570" s="325">
        <v>6</v>
      </c>
      <c r="H570" s="619">
        <f t="shared" si="40"/>
        <v>6</v>
      </c>
      <c r="I570" s="172">
        <v>1</v>
      </c>
      <c r="J570" s="172"/>
      <c r="K570" s="172"/>
      <c r="L570" s="90"/>
      <c r="AJ570" s="90"/>
      <c r="AK570" s="90"/>
      <c r="AL570" s="90"/>
      <c r="AM570" s="90"/>
      <c r="AN570" s="90"/>
      <c r="AO570" s="90"/>
      <c r="AP570" s="90"/>
      <c r="AQ570" s="90"/>
    </row>
    <row r="571" spans="1:43" x14ac:dyDescent="0.2">
      <c r="A571" s="172" t="s">
        <v>146</v>
      </c>
      <c r="B571" s="494" t="s">
        <v>3058</v>
      </c>
      <c r="C571" s="172" t="s">
        <v>2724</v>
      </c>
      <c r="D571" s="172">
        <v>6</v>
      </c>
      <c r="E571" s="172">
        <v>5</v>
      </c>
      <c r="F571" s="172">
        <v>1</v>
      </c>
      <c r="G571" s="325">
        <v>23</v>
      </c>
      <c r="H571" s="619">
        <f t="shared" si="40"/>
        <v>5.75</v>
      </c>
      <c r="I571" s="172">
        <v>6</v>
      </c>
      <c r="J571" s="172"/>
      <c r="K571" s="172"/>
      <c r="L571" s="90"/>
      <c r="AJ571" s="90"/>
      <c r="AK571" s="90"/>
      <c r="AL571" s="90"/>
      <c r="AM571" s="90"/>
      <c r="AN571" s="90"/>
      <c r="AO571" s="90"/>
      <c r="AP571" s="90"/>
      <c r="AQ571" s="90"/>
    </row>
    <row r="572" spans="1:43" x14ac:dyDescent="0.2">
      <c r="A572" s="172" t="s">
        <v>146</v>
      </c>
      <c r="B572" s="494" t="s">
        <v>3939</v>
      </c>
      <c r="C572" s="172" t="s">
        <v>2724</v>
      </c>
      <c r="D572" s="172">
        <v>5</v>
      </c>
      <c r="E572" s="172">
        <v>3</v>
      </c>
      <c r="F572" s="172"/>
      <c r="G572" s="325">
        <v>6</v>
      </c>
      <c r="H572" s="325">
        <f t="shared" si="40"/>
        <v>2</v>
      </c>
      <c r="I572" s="172">
        <v>1</v>
      </c>
      <c r="J572" s="172"/>
      <c r="K572" s="172"/>
      <c r="AJ572" s="90"/>
      <c r="AK572" s="90"/>
      <c r="AL572" s="90"/>
      <c r="AM572" s="90"/>
      <c r="AN572" s="90"/>
      <c r="AO572" s="90"/>
      <c r="AP572" s="90"/>
      <c r="AQ572" s="90"/>
    </row>
    <row r="573" spans="1:43" x14ac:dyDescent="0.2">
      <c r="A573" s="172" t="s">
        <v>146</v>
      </c>
      <c r="B573" s="494" t="s">
        <v>3902</v>
      </c>
      <c r="C573" s="172" t="s">
        <v>2724</v>
      </c>
      <c r="D573" s="172">
        <v>2</v>
      </c>
      <c r="E573" s="172">
        <v>2</v>
      </c>
      <c r="F573" s="172"/>
      <c r="G573" s="325">
        <v>3</v>
      </c>
      <c r="H573" s="325">
        <f t="shared" si="40"/>
        <v>1.5</v>
      </c>
      <c r="I573" s="172"/>
      <c r="J573" s="172"/>
      <c r="K573" s="172"/>
      <c r="AJ573" s="90"/>
      <c r="AK573" s="90"/>
      <c r="AL573" s="90"/>
      <c r="AM573" s="90"/>
      <c r="AN573" s="90"/>
      <c r="AO573" s="90"/>
      <c r="AP573" s="90"/>
      <c r="AQ573" s="90"/>
    </row>
    <row r="574" spans="1:43" x14ac:dyDescent="0.2">
      <c r="A574" s="172" t="s">
        <v>146</v>
      </c>
      <c r="B574" s="494" t="s">
        <v>3940</v>
      </c>
      <c r="C574" s="172" t="s">
        <v>2724</v>
      </c>
      <c r="D574" s="172">
        <v>1</v>
      </c>
      <c r="E574" s="172">
        <v>1</v>
      </c>
      <c r="F574" s="172"/>
      <c r="G574" s="325">
        <v>0</v>
      </c>
      <c r="H574" s="325">
        <f t="shared" si="40"/>
        <v>0</v>
      </c>
      <c r="I574" s="172"/>
      <c r="J574" s="172"/>
      <c r="K574" s="172"/>
      <c r="AJ574" s="90"/>
      <c r="AK574" s="90"/>
      <c r="AL574" s="90"/>
      <c r="AM574" s="90"/>
      <c r="AN574" s="90"/>
      <c r="AO574" s="90"/>
      <c r="AP574" s="90"/>
      <c r="AQ574" s="90"/>
    </row>
    <row r="575" spans="1:43" x14ac:dyDescent="0.2">
      <c r="A575" s="172" t="s">
        <v>146</v>
      </c>
      <c r="B575" s="494" t="s">
        <v>3882</v>
      </c>
      <c r="C575" s="172" t="s">
        <v>2724</v>
      </c>
      <c r="D575" s="172">
        <v>1</v>
      </c>
      <c r="E575" s="172" t="s">
        <v>3838</v>
      </c>
      <c r="F575" s="172"/>
      <c r="G575" s="325">
        <v>0</v>
      </c>
      <c r="H575" s="325"/>
      <c r="I575" s="172">
        <v>1</v>
      </c>
      <c r="J575" s="172"/>
      <c r="K575" s="172"/>
      <c r="AJ575" s="90"/>
      <c r="AK575" s="90"/>
      <c r="AL575" s="90"/>
      <c r="AM575" s="90"/>
      <c r="AN575" s="90"/>
      <c r="AO575" s="90"/>
      <c r="AP575" s="90"/>
      <c r="AQ575" s="90"/>
    </row>
    <row r="576" spans="1:43" x14ac:dyDescent="0.2">
      <c r="A576" s="172" t="s">
        <v>146</v>
      </c>
      <c r="B576" s="494" t="s">
        <v>3856</v>
      </c>
      <c r="C576" s="172" t="s">
        <v>2724</v>
      </c>
      <c r="D576" s="172">
        <v>1</v>
      </c>
      <c r="E576" s="172" t="s">
        <v>3838</v>
      </c>
      <c r="F576" s="172"/>
      <c r="G576" s="325">
        <v>0</v>
      </c>
      <c r="H576" s="325"/>
      <c r="I576" s="172"/>
      <c r="J576" s="172"/>
      <c r="K576" s="172"/>
      <c r="AJ576" s="90"/>
      <c r="AK576" s="90"/>
      <c r="AL576" s="90"/>
      <c r="AM576" s="90"/>
      <c r="AN576" s="90"/>
      <c r="AO576" s="90"/>
      <c r="AP576" s="90"/>
      <c r="AQ576" s="90"/>
    </row>
    <row r="577" spans="1:43" x14ac:dyDescent="0.2">
      <c r="A577" s="172" t="s">
        <v>208</v>
      </c>
      <c r="B577" s="494" t="s">
        <v>3050</v>
      </c>
      <c r="C577" s="172" t="s">
        <v>2724</v>
      </c>
      <c r="D577" s="172">
        <v>14</v>
      </c>
      <c r="E577" s="172">
        <v>13</v>
      </c>
      <c r="F577" s="172">
        <v>1</v>
      </c>
      <c r="G577" s="325">
        <v>425</v>
      </c>
      <c r="H577" s="619">
        <f t="shared" ref="H577:H592" si="41">G577/(E577-F577)</f>
        <v>35.416666666666664</v>
      </c>
      <c r="I577" s="172">
        <v>17</v>
      </c>
      <c r="J577" s="172">
        <v>1</v>
      </c>
      <c r="K577" s="172"/>
      <c r="AJ577" s="90"/>
      <c r="AK577" s="90"/>
      <c r="AL577" s="90"/>
      <c r="AM577" s="90"/>
      <c r="AN577" s="90"/>
      <c r="AO577" s="90"/>
      <c r="AP577" s="90"/>
      <c r="AQ577" s="90"/>
    </row>
    <row r="578" spans="1:43" x14ac:dyDescent="0.2">
      <c r="A578" s="172" t="s">
        <v>208</v>
      </c>
      <c r="B578" s="494" t="s">
        <v>3055</v>
      </c>
      <c r="C578" s="172" t="s">
        <v>2724</v>
      </c>
      <c r="D578" s="172">
        <v>10</v>
      </c>
      <c r="E578" s="172">
        <v>7</v>
      </c>
      <c r="F578" s="172">
        <v>2</v>
      </c>
      <c r="G578" s="325">
        <v>145</v>
      </c>
      <c r="H578" s="619">
        <f t="shared" si="41"/>
        <v>29</v>
      </c>
      <c r="I578" s="172">
        <v>2</v>
      </c>
      <c r="J578" s="172"/>
      <c r="K578" s="172"/>
      <c r="AJ578" s="90"/>
      <c r="AK578" s="90"/>
      <c r="AL578" s="90"/>
      <c r="AM578" s="90"/>
      <c r="AN578" s="90"/>
      <c r="AO578" s="90"/>
      <c r="AP578" s="90"/>
      <c r="AQ578" s="90"/>
    </row>
    <row r="579" spans="1:43" x14ac:dyDescent="0.2">
      <c r="A579" s="172" t="s">
        <v>208</v>
      </c>
      <c r="B579" s="494" t="s">
        <v>3054</v>
      </c>
      <c r="C579" s="172" t="s">
        <v>2724</v>
      </c>
      <c r="D579" s="172">
        <v>14</v>
      </c>
      <c r="E579" s="172">
        <v>12</v>
      </c>
      <c r="F579" s="172">
        <v>1</v>
      </c>
      <c r="G579" s="325">
        <v>316</v>
      </c>
      <c r="H579" s="619">
        <f t="shared" si="41"/>
        <v>28.727272727272727</v>
      </c>
      <c r="I579" s="172">
        <v>9</v>
      </c>
      <c r="J579" s="172"/>
      <c r="K579" s="172"/>
      <c r="AJ579" s="90"/>
      <c r="AK579" s="90"/>
      <c r="AL579" s="90"/>
      <c r="AM579" s="90"/>
      <c r="AN579" s="90"/>
      <c r="AO579" s="90"/>
      <c r="AP579" s="90"/>
      <c r="AQ579" s="90"/>
    </row>
    <row r="580" spans="1:43" x14ac:dyDescent="0.2">
      <c r="A580" s="172" t="s">
        <v>208</v>
      </c>
      <c r="B580" s="494" t="s">
        <v>3044</v>
      </c>
      <c r="C580" s="172" t="s">
        <v>2724</v>
      </c>
      <c r="D580" s="172">
        <v>13</v>
      </c>
      <c r="E580" s="172">
        <v>11</v>
      </c>
      <c r="F580" s="172"/>
      <c r="G580" s="325">
        <v>293</v>
      </c>
      <c r="H580" s="619">
        <f t="shared" si="41"/>
        <v>26.636363636363637</v>
      </c>
      <c r="I580" s="172">
        <v>6</v>
      </c>
      <c r="J580" s="172"/>
      <c r="K580" s="172"/>
      <c r="AJ580" s="90"/>
      <c r="AK580" s="90"/>
      <c r="AL580" s="90"/>
      <c r="AM580" s="90"/>
      <c r="AN580" s="90"/>
      <c r="AO580" s="90"/>
      <c r="AP580" s="90"/>
      <c r="AQ580" s="90"/>
    </row>
    <row r="581" spans="1:43" x14ac:dyDescent="0.2">
      <c r="A581" s="172" t="s">
        <v>208</v>
      </c>
      <c r="B581" s="494" t="s">
        <v>3058</v>
      </c>
      <c r="C581" s="172" t="s">
        <v>2724</v>
      </c>
      <c r="D581" s="172">
        <v>14</v>
      </c>
      <c r="E581" s="172">
        <v>11</v>
      </c>
      <c r="F581" s="172">
        <v>3</v>
      </c>
      <c r="G581" s="325">
        <v>213</v>
      </c>
      <c r="H581" s="619">
        <f t="shared" si="41"/>
        <v>26.625</v>
      </c>
      <c r="I581" s="172">
        <v>4</v>
      </c>
      <c r="J581" s="172"/>
      <c r="K581" s="172"/>
      <c r="AJ581" s="90"/>
      <c r="AK581" s="90"/>
      <c r="AL581" s="90"/>
      <c r="AM581" s="90"/>
      <c r="AN581" s="90"/>
      <c r="AO581" s="90"/>
      <c r="AP581" s="90"/>
      <c r="AQ581" s="90"/>
    </row>
    <row r="582" spans="1:43" x14ac:dyDescent="0.2">
      <c r="A582" s="172" t="s">
        <v>208</v>
      </c>
      <c r="B582" s="494" t="s">
        <v>3942</v>
      </c>
      <c r="C582" s="172" t="s">
        <v>2724</v>
      </c>
      <c r="D582" s="172">
        <v>11</v>
      </c>
      <c r="E582" s="172">
        <v>8</v>
      </c>
      <c r="F582" s="172">
        <v>2</v>
      </c>
      <c r="G582" s="325">
        <v>130</v>
      </c>
      <c r="H582" s="619">
        <f t="shared" si="41"/>
        <v>21.666666666666668</v>
      </c>
      <c r="I582" s="172">
        <v>1</v>
      </c>
      <c r="J582" s="172"/>
      <c r="K582" s="172"/>
      <c r="AJ582" s="90"/>
      <c r="AK582" s="90"/>
      <c r="AL582" s="90"/>
      <c r="AM582" s="90"/>
      <c r="AN582" s="90"/>
      <c r="AO582" s="90"/>
      <c r="AP582" s="90"/>
      <c r="AQ582" s="90"/>
    </row>
    <row r="583" spans="1:43" x14ac:dyDescent="0.2">
      <c r="A583" s="172" t="s">
        <v>208</v>
      </c>
      <c r="B583" s="494" t="s">
        <v>3053</v>
      </c>
      <c r="C583" s="172" t="s">
        <v>2724</v>
      </c>
      <c r="D583" s="172">
        <v>14</v>
      </c>
      <c r="E583" s="172">
        <v>12</v>
      </c>
      <c r="F583" s="172"/>
      <c r="G583" s="325">
        <v>208</v>
      </c>
      <c r="H583" s="619">
        <f t="shared" si="41"/>
        <v>17.333333333333332</v>
      </c>
      <c r="I583" s="172">
        <v>9</v>
      </c>
      <c r="J583" s="172"/>
      <c r="K583" s="172"/>
      <c r="AJ583" s="90"/>
      <c r="AK583" s="90"/>
      <c r="AL583" s="90"/>
      <c r="AM583" s="90"/>
      <c r="AN583" s="90"/>
      <c r="AO583" s="90"/>
      <c r="AP583" s="90"/>
      <c r="AQ583" s="90"/>
    </row>
    <row r="584" spans="1:43" x14ac:dyDescent="0.2">
      <c r="A584" s="172" t="s">
        <v>208</v>
      </c>
      <c r="B584" s="494" t="s">
        <v>3940</v>
      </c>
      <c r="C584" s="172" t="s">
        <v>2724</v>
      </c>
      <c r="D584" s="172">
        <v>14</v>
      </c>
      <c r="E584" s="172">
        <v>11</v>
      </c>
      <c r="F584" s="172">
        <v>2</v>
      </c>
      <c r="G584" s="325">
        <v>130</v>
      </c>
      <c r="H584" s="619">
        <f t="shared" si="41"/>
        <v>14.444444444444445</v>
      </c>
      <c r="I584" s="172">
        <v>3</v>
      </c>
      <c r="J584" s="172"/>
      <c r="K584" s="172"/>
      <c r="AJ584" s="90"/>
      <c r="AK584" s="90"/>
      <c r="AL584" s="90"/>
      <c r="AM584" s="90"/>
      <c r="AN584" s="90"/>
      <c r="AO584" s="90"/>
      <c r="AP584" s="90"/>
      <c r="AQ584" s="90"/>
    </row>
    <row r="585" spans="1:43" x14ac:dyDescent="0.2">
      <c r="A585" s="172" t="s">
        <v>208</v>
      </c>
      <c r="B585" s="494" t="s">
        <v>3056</v>
      </c>
      <c r="C585" s="172" t="s">
        <v>2724</v>
      </c>
      <c r="D585" s="172">
        <v>6</v>
      </c>
      <c r="E585" s="172">
        <v>4</v>
      </c>
      <c r="F585" s="172">
        <v>2</v>
      </c>
      <c r="G585" s="325">
        <v>28</v>
      </c>
      <c r="H585" s="619">
        <f t="shared" si="41"/>
        <v>14</v>
      </c>
      <c r="I585" s="172"/>
      <c r="J585" s="172"/>
      <c r="K585" s="172"/>
    </row>
    <row r="586" spans="1:43" x14ac:dyDescent="0.2">
      <c r="A586" s="172" t="s">
        <v>208</v>
      </c>
      <c r="B586" s="494" t="s">
        <v>3943</v>
      </c>
      <c r="C586" s="172" t="s">
        <v>2724</v>
      </c>
      <c r="D586" s="172">
        <v>4</v>
      </c>
      <c r="E586" s="172">
        <v>3</v>
      </c>
      <c r="F586" s="172">
        <v>2</v>
      </c>
      <c r="G586" s="325">
        <v>13</v>
      </c>
      <c r="H586" s="619">
        <f t="shared" si="41"/>
        <v>13</v>
      </c>
      <c r="I586" s="172">
        <v>1</v>
      </c>
      <c r="J586" s="172"/>
      <c r="K586" s="172"/>
    </row>
    <row r="587" spans="1:43" x14ac:dyDescent="0.2">
      <c r="A587" s="172" t="s">
        <v>208</v>
      </c>
      <c r="B587" s="494" t="s">
        <v>3944</v>
      </c>
      <c r="C587" s="172" t="s">
        <v>2724</v>
      </c>
      <c r="D587" s="172">
        <v>4</v>
      </c>
      <c r="E587" s="172">
        <v>3</v>
      </c>
      <c r="F587" s="172"/>
      <c r="G587" s="325">
        <v>36</v>
      </c>
      <c r="H587" s="619">
        <f t="shared" si="41"/>
        <v>12</v>
      </c>
      <c r="I587" s="172"/>
      <c r="J587" s="172"/>
      <c r="K587" s="172"/>
    </row>
    <row r="588" spans="1:43" x14ac:dyDescent="0.2">
      <c r="A588" s="172" t="s">
        <v>208</v>
      </c>
      <c r="B588" s="494" t="s">
        <v>3029</v>
      </c>
      <c r="C588" s="172" t="s">
        <v>2724</v>
      </c>
      <c r="D588" s="172">
        <v>7</v>
      </c>
      <c r="E588" s="172">
        <v>4</v>
      </c>
      <c r="F588" s="172">
        <v>1</v>
      </c>
      <c r="G588" s="325">
        <v>29</v>
      </c>
      <c r="H588" s="619">
        <f t="shared" si="41"/>
        <v>9.6666666666666661</v>
      </c>
      <c r="I588" s="172">
        <v>3</v>
      </c>
      <c r="J588" s="172"/>
      <c r="K588" s="172"/>
    </row>
    <row r="589" spans="1:43" x14ac:dyDescent="0.2">
      <c r="A589" s="172" t="s">
        <v>208</v>
      </c>
      <c r="B589" s="494" t="s">
        <v>3051</v>
      </c>
      <c r="C589" s="172" t="s">
        <v>2724</v>
      </c>
      <c r="D589" s="172">
        <v>11</v>
      </c>
      <c r="E589" s="172">
        <v>11</v>
      </c>
      <c r="F589" s="172">
        <v>1</v>
      </c>
      <c r="G589" s="325">
        <v>90</v>
      </c>
      <c r="H589" s="325">
        <f t="shared" si="41"/>
        <v>9</v>
      </c>
      <c r="I589" s="172">
        <v>5</v>
      </c>
      <c r="J589" s="172"/>
      <c r="K589" s="172"/>
    </row>
    <row r="590" spans="1:43" x14ac:dyDescent="0.2">
      <c r="A590" s="172" t="s">
        <v>208</v>
      </c>
      <c r="B590" s="494" t="s">
        <v>3915</v>
      </c>
      <c r="C590" s="172" t="s">
        <v>2724</v>
      </c>
      <c r="D590" s="172">
        <v>14</v>
      </c>
      <c r="E590" s="172">
        <v>7</v>
      </c>
      <c r="F590" s="172">
        <v>2</v>
      </c>
      <c r="G590" s="325">
        <v>41</v>
      </c>
      <c r="H590" s="325">
        <f t="shared" si="41"/>
        <v>8.1999999999999993</v>
      </c>
      <c r="I590" s="172">
        <v>4</v>
      </c>
      <c r="J590" s="172"/>
      <c r="K590" s="172"/>
    </row>
    <row r="591" spans="1:43" x14ac:dyDescent="0.2">
      <c r="A591" s="172" t="s">
        <v>208</v>
      </c>
      <c r="B591" s="494" t="s">
        <v>3882</v>
      </c>
      <c r="C591" s="172" t="s">
        <v>2724</v>
      </c>
      <c r="D591" s="172">
        <v>3</v>
      </c>
      <c r="E591" s="172">
        <v>2</v>
      </c>
      <c r="F591" s="172">
        <v>1</v>
      </c>
      <c r="G591" s="325">
        <v>1</v>
      </c>
      <c r="H591" s="325">
        <f t="shared" si="41"/>
        <v>1</v>
      </c>
      <c r="I591" s="172">
        <v>1</v>
      </c>
      <c r="J591" s="172"/>
      <c r="K591" s="172"/>
    </row>
    <row r="592" spans="1:43" x14ac:dyDescent="0.2">
      <c r="A592" s="172" t="s">
        <v>208</v>
      </c>
      <c r="B592" s="494" t="s">
        <v>3041</v>
      </c>
      <c r="C592" s="172" t="s">
        <v>2724</v>
      </c>
      <c r="D592" s="172">
        <v>1</v>
      </c>
      <c r="E592" s="172">
        <v>1</v>
      </c>
      <c r="F592" s="172"/>
      <c r="G592" s="325">
        <v>0</v>
      </c>
      <c r="H592" s="325">
        <f t="shared" si="41"/>
        <v>0</v>
      </c>
      <c r="I592" s="172"/>
      <c r="J592" s="172"/>
      <c r="K592" s="172"/>
    </row>
    <row r="593" spans="1:11" x14ac:dyDescent="0.2">
      <c r="A593" s="172" t="s">
        <v>210</v>
      </c>
      <c r="B593" s="494" t="s">
        <v>3050</v>
      </c>
      <c r="C593" s="172" t="s">
        <v>2724</v>
      </c>
      <c r="D593" s="172">
        <v>12</v>
      </c>
      <c r="E593" s="172">
        <v>12</v>
      </c>
      <c r="F593" s="172"/>
      <c r="G593" s="325">
        <v>661</v>
      </c>
      <c r="H593" s="172"/>
      <c r="I593" s="172">
        <v>22</v>
      </c>
      <c r="J593" s="172">
        <v>4</v>
      </c>
      <c r="K593" s="172"/>
    </row>
    <row r="594" spans="1:11" x14ac:dyDescent="0.2">
      <c r="A594" s="172" t="s">
        <v>210</v>
      </c>
      <c r="B594" s="494" t="s">
        <v>3051</v>
      </c>
      <c r="C594" s="172" t="s">
        <v>2724</v>
      </c>
      <c r="D594" s="172">
        <v>8</v>
      </c>
      <c r="E594" s="172">
        <v>8</v>
      </c>
      <c r="F594" s="172"/>
      <c r="G594" s="325">
        <v>313</v>
      </c>
      <c r="H594" s="172"/>
      <c r="I594" s="172">
        <v>2</v>
      </c>
      <c r="J594" s="172"/>
      <c r="K594" s="172"/>
    </row>
    <row r="595" spans="1:11" x14ac:dyDescent="0.2">
      <c r="A595" s="172" t="s">
        <v>210</v>
      </c>
      <c r="B595" s="494" t="s">
        <v>3053</v>
      </c>
      <c r="C595" s="172" t="s">
        <v>2724</v>
      </c>
      <c r="D595" s="172">
        <v>12</v>
      </c>
      <c r="E595" s="172">
        <v>12</v>
      </c>
      <c r="F595" s="172">
        <v>1</v>
      </c>
      <c r="G595" s="325">
        <v>315</v>
      </c>
      <c r="H595" s="172"/>
      <c r="I595" s="172">
        <v>6</v>
      </c>
      <c r="J595" s="172"/>
      <c r="K595" s="172"/>
    </row>
    <row r="596" spans="1:11" x14ac:dyDescent="0.2">
      <c r="A596" s="172" t="s">
        <v>210</v>
      </c>
      <c r="B596" s="494" t="s">
        <v>3054</v>
      </c>
      <c r="C596" s="172" t="s">
        <v>2724</v>
      </c>
      <c r="D596" s="172">
        <v>12</v>
      </c>
      <c r="E596" s="172">
        <v>11</v>
      </c>
      <c r="F596" s="172">
        <v>1</v>
      </c>
      <c r="G596" s="325">
        <v>285</v>
      </c>
      <c r="H596" s="172"/>
      <c r="I596" s="172">
        <v>10</v>
      </c>
      <c r="J596" s="172"/>
      <c r="K596" s="172"/>
    </row>
    <row r="597" spans="1:11" x14ac:dyDescent="0.2">
      <c r="A597" s="172" t="s">
        <v>210</v>
      </c>
      <c r="B597" s="494" t="s">
        <v>3058</v>
      </c>
      <c r="C597" s="172" t="s">
        <v>2724</v>
      </c>
      <c r="D597" s="172">
        <v>12</v>
      </c>
      <c r="E597" s="172">
        <v>12</v>
      </c>
      <c r="F597" s="172">
        <v>1</v>
      </c>
      <c r="G597" s="325">
        <v>274</v>
      </c>
      <c r="H597" s="172"/>
      <c r="I597" s="172">
        <v>5</v>
      </c>
      <c r="J597" s="172"/>
      <c r="K597" s="172"/>
    </row>
    <row r="598" spans="1:11" x14ac:dyDescent="0.2">
      <c r="A598" s="172" t="s">
        <v>210</v>
      </c>
      <c r="B598" s="494" t="s">
        <v>3933</v>
      </c>
      <c r="C598" s="172" t="s">
        <v>2724</v>
      </c>
      <c r="D598" s="172">
        <v>3</v>
      </c>
      <c r="E598" s="172">
        <v>3</v>
      </c>
      <c r="F598" s="172"/>
      <c r="G598" s="325">
        <v>59</v>
      </c>
      <c r="H598" s="172"/>
      <c r="I598" s="172">
        <v>2</v>
      </c>
      <c r="J598" s="172"/>
      <c r="K598" s="172"/>
    </row>
    <row r="599" spans="1:11" x14ac:dyDescent="0.2">
      <c r="A599" s="172" t="s">
        <v>210</v>
      </c>
      <c r="B599" s="494" t="s">
        <v>3029</v>
      </c>
      <c r="C599" s="172" t="s">
        <v>2724</v>
      </c>
      <c r="D599" s="172">
        <v>11</v>
      </c>
      <c r="E599" s="172">
        <v>8</v>
      </c>
      <c r="F599" s="172">
        <v>3</v>
      </c>
      <c r="G599" s="325">
        <v>97</v>
      </c>
      <c r="H599" s="172"/>
      <c r="I599" s="172">
        <v>5</v>
      </c>
      <c r="J599" s="172"/>
      <c r="K599" s="172"/>
    </row>
    <row r="600" spans="1:11" x14ac:dyDescent="0.2">
      <c r="A600" s="172" t="s">
        <v>210</v>
      </c>
      <c r="B600" s="494" t="s">
        <v>3055</v>
      </c>
      <c r="C600" s="172" t="s">
        <v>2724</v>
      </c>
      <c r="D600" s="172">
        <v>12</v>
      </c>
      <c r="E600" s="172">
        <v>8</v>
      </c>
      <c r="F600" s="172">
        <v>3</v>
      </c>
      <c r="G600" s="325">
        <v>94</v>
      </c>
      <c r="H600" s="172"/>
      <c r="I600" s="172">
        <v>1</v>
      </c>
      <c r="J600" s="172"/>
      <c r="K600" s="172"/>
    </row>
    <row r="601" spans="1:11" x14ac:dyDescent="0.2">
      <c r="A601" s="172" t="s">
        <v>210</v>
      </c>
      <c r="B601" s="494" t="s">
        <v>3044</v>
      </c>
      <c r="C601" s="172" t="s">
        <v>2724</v>
      </c>
      <c r="D601" s="172">
        <v>9</v>
      </c>
      <c r="E601" s="172">
        <v>8</v>
      </c>
      <c r="F601" s="172">
        <v>1</v>
      </c>
      <c r="G601" s="325">
        <v>119</v>
      </c>
      <c r="H601" s="172"/>
      <c r="I601" s="172">
        <v>1</v>
      </c>
      <c r="J601" s="172"/>
      <c r="K601" s="172"/>
    </row>
    <row r="602" spans="1:11" x14ac:dyDescent="0.2">
      <c r="A602" s="172" t="s">
        <v>210</v>
      </c>
      <c r="B602" s="494" t="s">
        <v>3945</v>
      </c>
      <c r="C602" s="172" t="s">
        <v>2724</v>
      </c>
      <c r="D602" s="172">
        <v>1</v>
      </c>
      <c r="E602" s="172">
        <v>1</v>
      </c>
      <c r="F602" s="172"/>
      <c r="G602" s="325">
        <v>17</v>
      </c>
      <c r="H602" s="172"/>
      <c r="I602" s="172"/>
      <c r="J602" s="172"/>
      <c r="K602" s="172"/>
    </row>
    <row r="603" spans="1:11" x14ac:dyDescent="0.2">
      <c r="A603" s="172" t="s">
        <v>210</v>
      </c>
      <c r="B603" s="494" t="s">
        <v>3052</v>
      </c>
      <c r="C603" s="172" t="s">
        <v>2724</v>
      </c>
      <c r="D603" s="172">
        <v>9</v>
      </c>
      <c r="E603" s="172">
        <v>7</v>
      </c>
      <c r="F603" s="172">
        <v>2</v>
      </c>
      <c r="G603" s="325">
        <v>77</v>
      </c>
      <c r="H603" s="172"/>
      <c r="I603" s="172">
        <v>3</v>
      </c>
      <c r="J603" s="172"/>
      <c r="K603" s="172"/>
    </row>
    <row r="604" spans="1:11" x14ac:dyDescent="0.2">
      <c r="A604" s="172" t="s">
        <v>210</v>
      </c>
      <c r="B604" s="494" t="s">
        <v>3060</v>
      </c>
      <c r="C604" s="172" t="s">
        <v>2724</v>
      </c>
      <c r="D604" s="172">
        <v>3</v>
      </c>
      <c r="E604" s="172">
        <v>1</v>
      </c>
      <c r="F604" s="172"/>
      <c r="G604" s="325">
        <v>14</v>
      </c>
      <c r="H604" s="172"/>
      <c r="I604" s="172">
        <v>2</v>
      </c>
      <c r="J604" s="172"/>
      <c r="K604" s="172"/>
    </row>
    <row r="605" spans="1:11" x14ac:dyDescent="0.2">
      <c r="A605" s="172" t="s">
        <v>210</v>
      </c>
      <c r="B605" s="494" t="s">
        <v>3041</v>
      </c>
      <c r="C605" s="172" t="s">
        <v>2724</v>
      </c>
      <c r="D605" s="172">
        <v>4</v>
      </c>
      <c r="E605" s="172">
        <v>4</v>
      </c>
      <c r="F605" s="172">
        <v>1</v>
      </c>
      <c r="G605" s="325">
        <v>33</v>
      </c>
      <c r="H605" s="172"/>
      <c r="I605" s="172">
        <v>2</v>
      </c>
      <c r="J605" s="172"/>
      <c r="K605" s="172"/>
    </row>
    <row r="606" spans="1:11" x14ac:dyDescent="0.2">
      <c r="A606" s="172" t="s">
        <v>210</v>
      </c>
      <c r="B606" s="494" t="s">
        <v>3056</v>
      </c>
      <c r="C606" s="172" t="s">
        <v>2724</v>
      </c>
      <c r="D606" s="172">
        <v>10</v>
      </c>
      <c r="E606" s="172">
        <v>9</v>
      </c>
      <c r="F606" s="172">
        <v>3</v>
      </c>
      <c r="G606" s="325">
        <v>57</v>
      </c>
      <c r="H606" s="172"/>
      <c r="I606" s="172">
        <v>1</v>
      </c>
      <c r="J606" s="172"/>
      <c r="K606" s="172"/>
    </row>
    <row r="607" spans="1:11" x14ac:dyDescent="0.2">
      <c r="A607" s="172" t="s">
        <v>210</v>
      </c>
      <c r="B607" s="494" t="s">
        <v>3915</v>
      </c>
      <c r="C607" s="172" t="s">
        <v>2724</v>
      </c>
      <c r="D607" s="172">
        <v>1</v>
      </c>
      <c r="E607" s="172">
        <v>1</v>
      </c>
      <c r="F607" s="172"/>
      <c r="G607" s="325">
        <v>8</v>
      </c>
      <c r="H607" s="172"/>
      <c r="I607" s="172"/>
      <c r="J607" s="172"/>
      <c r="K607" s="172"/>
    </row>
    <row r="608" spans="1:11" x14ac:dyDescent="0.2">
      <c r="A608" s="172" t="s">
        <v>210</v>
      </c>
      <c r="B608" s="494" t="s">
        <v>3943</v>
      </c>
      <c r="C608" s="172" t="s">
        <v>2724</v>
      </c>
      <c r="D608" s="172">
        <v>10</v>
      </c>
      <c r="E608" s="172">
        <v>6</v>
      </c>
      <c r="F608" s="172">
        <v>2</v>
      </c>
      <c r="G608" s="325">
        <v>23</v>
      </c>
      <c r="H608" s="172"/>
      <c r="I608" s="172">
        <v>1</v>
      </c>
      <c r="J608" s="172"/>
      <c r="K608" s="172"/>
    </row>
    <row r="609" spans="1:11" x14ac:dyDescent="0.2">
      <c r="A609" s="172" t="s">
        <v>210</v>
      </c>
      <c r="B609" s="494" t="s">
        <v>3946</v>
      </c>
      <c r="C609" s="172" t="s">
        <v>2724</v>
      </c>
      <c r="D609" s="172">
        <v>3</v>
      </c>
      <c r="E609" s="172">
        <v>1</v>
      </c>
      <c r="F609" s="172"/>
      <c r="G609" s="325">
        <v>4</v>
      </c>
      <c r="H609" s="172"/>
      <c r="I609" s="172">
        <v>1</v>
      </c>
      <c r="J609" s="172"/>
      <c r="K609" s="172"/>
    </row>
    <row r="610" spans="1:11" x14ac:dyDescent="0.2">
      <c r="A610" s="172" t="s">
        <v>153</v>
      </c>
      <c r="B610" s="494" t="s">
        <v>3050</v>
      </c>
      <c r="C610" s="172" t="s">
        <v>3948</v>
      </c>
      <c r="D610" s="172">
        <v>12</v>
      </c>
      <c r="E610" s="172">
        <v>11</v>
      </c>
      <c r="F610" s="172"/>
      <c r="G610" s="325">
        <v>233</v>
      </c>
      <c r="H610" s="172"/>
      <c r="I610" s="172">
        <v>16</v>
      </c>
      <c r="J610" s="172">
        <v>2</v>
      </c>
      <c r="K610" s="172"/>
    </row>
    <row r="611" spans="1:11" x14ac:dyDescent="0.2">
      <c r="A611" s="172" t="s">
        <v>153</v>
      </c>
      <c r="B611" s="494" t="s">
        <v>3051</v>
      </c>
      <c r="C611" s="172" t="s">
        <v>3948</v>
      </c>
      <c r="D611" s="172">
        <v>12</v>
      </c>
      <c r="E611" s="172">
        <v>11</v>
      </c>
      <c r="F611" s="172"/>
      <c r="G611" s="325">
        <v>260</v>
      </c>
      <c r="H611" s="172"/>
      <c r="I611" s="172">
        <v>6</v>
      </c>
      <c r="J611" s="172"/>
      <c r="K611" s="172"/>
    </row>
    <row r="612" spans="1:11" x14ac:dyDescent="0.2">
      <c r="A612" s="172" t="s">
        <v>153</v>
      </c>
      <c r="B612" s="494" t="s">
        <v>3053</v>
      </c>
      <c r="C612" s="172" t="s">
        <v>3948</v>
      </c>
      <c r="D612" s="172">
        <v>12</v>
      </c>
      <c r="E612" s="172">
        <v>11</v>
      </c>
      <c r="F612" s="172"/>
      <c r="G612" s="325">
        <v>229</v>
      </c>
      <c r="H612" s="172"/>
      <c r="I612" s="172">
        <v>4</v>
      </c>
      <c r="J612" s="172"/>
      <c r="K612" s="172"/>
    </row>
    <row r="613" spans="1:11" x14ac:dyDescent="0.2">
      <c r="A613" s="172" t="s">
        <v>153</v>
      </c>
      <c r="B613" s="494" t="s">
        <v>3058</v>
      </c>
      <c r="C613" s="172" t="s">
        <v>3948</v>
      </c>
      <c r="D613" s="172">
        <v>12</v>
      </c>
      <c r="E613" s="172">
        <v>11</v>
      </c>
      <c r="F613" s="172"/>
      <c r="G613" s="325">
        <v>291</v>
      </c>
      <c r="H613" s="172"/>
      <c r="I613" s="172">
        <v>1</v>
      </c>
      <c r="J613" s="172"/>
      <c r="K613" s="172"/>
    </row>
    <row r="614" spans="1:11" x14ac:dyDescent="0.2">
      <c r="A614" s="172" t="s">
        <v>153</v>
      </c>
      <c r="B614" s="494" t="s">
        <v>3054</v>
      </c>
      <c r="C614" s="172" t="s">
        <v>3948</v>
      </c>
      <c r="D614" s="172">
        <v>12</v>
      </c>
      <c r="E614" s="172">
        <v>11</v>
      </c>
      <c r="F614" s="172">
        <v>3</v>
      </c>
      <c r="G614" s="325">
        <v>266</v>
      </c>
      <c r="H614" s="172"/>
      <c r="I614" s="172">
        <v>3</v>
      </c>
      <c r="J614" s="172"/>
      <c r="K614" s="172"/>
    </row>
    <row r="615" spans="1:11" x14ac:dyDescent="0.2">
      <c r="A615" s="172" t="s">
        <v>153</v>
      </c>
      <c r="B615" s="494" t="s">
        <v>3042</v>
      </c>
      <c r="C615" s="172" t="s">
        <v>3948</v>
      </c>
      <c r="D615" s="172">
        <v>12</v>
      </c>
      <c r="E615" s="172">
        <v>11</v>
      </c>
      <c r="F615" s="172">
        <v>1</v>
      </c>
      <c r="G615" s="325">
        <v>242</v>
      </c>
      <c r="H615" s="172"/>
      <c r="I615" s="172">
        <v>5</v>
      </c>
      <c r="J615" s="172"/>
      <c r="K615" s="172"/>
    </row>
    <row r="616" spans="1:11" x14ac:dyDescent="0.2">
      <c r="A616" s="172" t="s">
        <v>153</v>
      </c>
      <c r="B616" s="494" t="s">
        <v>3151</v>
      </c>
      <c r="C616" s="172" t="s">
        <v>3948</v>
      </c>
      <c r="D616" s="172">
        <v>3</v>
      </c>
      <c r="E616" s="172">
        <v>2</v>
      </c>
      <c r="F616" s="172"/>
      <c r="G616" s="325">
        <v>1</v>
      </c>
      <c r="H616" s="172"/>
      <c r="I616" s="172">
        <v>3</v>
      </c>
      <c r="J616" s="172"/>
      <c r="K616" s="172"/>
    </row>
    <row r="617" spans="1:11" x14ac:dyDescent="0.2">
      <c r="A617" s="172" t="s">
        <v>153</v>
      </c>
      <c r="B617" s="494" t="s">
        <v>3029</v>
      </c>
      <c r="C617" s="172" t="s">
        <v>3948</v>
      </c>
      <c r="D617" s="172">
        <v>9</v>
      </c>
      <c r="E617" s="172">
        <v>7</v>
      </c>
      <c r="F617" s="172">
        <v>3</v>
      </c>
      <c r="G617" s="325">
        <v>59</v>
      </c>
      <c r="H617" s="172"/>
      <c r="I617" s="172">
        <v>8</v>
      </c>
      <c r="J617" s="172"/>
      <c r="K617" s="172"/>
    </row>
    <row r="618" spans="1:11" x14ac:dyDescent="0.2">
      <c r="A618" s="172" t="s">
        <v>153</v>
      </c>
      <c r="B618" s="494" t="s">
        <v>3052</v>
      </c>
      <c r="C618" s="172" t="s">
        <v>3948</v>
      </c>
      <c r="D618" s="172">
        <v>12</v>
      </c>
      <c r="E618" s="172">
        <v>9</v>
      </c>
      <c r="F618" s="172">
        <v>4</v>
      </c>
      <c r="G618" s="325">
        <v>82</v>
      </c>
      <c r="H618" s="172"/>
      <c r="I618" s="172">
        <v>7</v>
      </c>
      <c r="J618" s="172"/>
      <c r="K618" s="172"/>
    </row>
    <row r="619" spans="1:11" x14ac:dyDescent="0.2">
      <c r="A619" s="172" t="s">
        <v>153</v>
      </c>
      <c r="B619" s="494" t="s">
        <v>3056</v>
      </c>
      <c r="C619" s="172" t="s">
        <v>3948</v>
      </c>
      <c r="D619" s="172">
        <v>8</v>
      </c>
      <c r="E619" s="172">
        <v>3</v>
      </c>
      <c r="F619" s="172">
        <v>3</v>
      </c>
      <c r="G619" s="325">
        <v>20</v>
      </c>
      <c r="H619" s="172"/>
      <c r="I619" s="172">
        <v>3</v>
      </c>
      <c r="J619" s="172"/>
      <c r="K619" s="172"/>
    </row>
    <row r="620" spans="1:11" x14ac:dyDescent="0.2">
      <c r="A620" s="172" t="s">
        <v>153</v>
      </c>
      <c r="B620" s="494" t="s">
        <v>3943</v>
      </c>
      <c r="C620" s="172" t="s">
        <v>3948</v>
      </c>
      <c r="D620" s="172">
        <v>10</v>
      </c>
      <c r="E620" s="172">
        <v>3</v>
      </c>
      <c r="F620" s="172">
        <v>1</v>
      </c>
      <c r="G620" s="325">
        <v>5</v>
      </c>
      <c r="H620" s="172"/>
      <c r="I620" s="172"/>
      <c r="J620" s="172"/>
      <c r="K620" s="172"/>
    </row>
    <row r="621" spans="1:11" x14ac:dyDescent="0.2">
      <c r="A621" s="172" t="s">
        <v>153</v>
      </c>
      <c r="B621" s="494" t="s">
        <v>3915</v>
      </c>
      <c r="C621" s="172" t="s">
        <v>3948</v>
      </c>
      <c r="D621" s="172">
        <v>1</v>
      </c>
      <c r="E621" s="172"/>
      <c r="F621" s="172" t="s">
        <v>3838</v>
      </c>
      <c r="G621" s="325">
        <v>0</v>
      </c>
      <c r="H621" s="172"/>
      <c r="I621" s="172"/>
      <c r="J621" s="172"/>
      <c r="K621" s="172"/>
    </row>
    <row r="622" spans="1:11" x14ac:dyDescent="0.2">
      <c r="A622" s="172" t="s">
        <v>153</v>
      </c>
      <c r="B622" s="494" t="s">
        <v>3044</v>
      </c>
      <c r="C622" s="172" t="s">
        <v>3948</v>
      </c>
      <c r="D622" s="172">
        <v>3</v>
      </c>
      <c r="E622" s="172">
        <v>3</v>
      </c>
      <c r="F622" s="172"/>
      <c r="G622" s="325">
        <v>49</v>
      </c>
      <c r="H622" s="172"/>
      <c r="I622" s="172">
        <v>2</v>
      </c>
      <c r="J622" s="172"/>
      <c r="K622" s="172"/>
    </row>
    <row r="623" spans="1:11" x14ac:dyDescent="0.2">
      <c r="A623" s="172" t="s">
        <v>153</v>
      </c>
      <c r="B623" s="494" t="s">
        <v>3041</v>
      </c>
      <c r="C623" s="172" t="s">
        <v>3948</v>
      </c>
      <c r="D623" s="172">
        <v>3</v>
      </c>
      <c r="E623" s="172">
        <v>3</v>
      </c>
      <c r="F623" s="172"/>
      <c r="G623" s="325">
        <v>17</v>
      </c>
      <c r="H623" s="172"/>
      <c r="I623" s="172"/>
      <c r="J623" s="172"/>
      <c r="K623" s="172"/>
    </row>
    <row r="624" spans="1:11" x14ac:dyDescent="0.2">
      <c r="A624" s="172" t="s">
        <v>153</v>
      </c>
      <c r="B624" s="494" t="s">
        <v>3946</v>
      </c>
      <c r="C624" s="172" t="s">
        <v>3948</v>
      </c>
      <c r="D624" s="172">
        <v>3</v>
      </c>
      <c r="E624" s="172">
        <v>3</v>
      </c>
      <c r="F624" s="172">
        <v>1</v>
      </c>
      <c r="G624" s="325">
        <v>16</v>
      </c>
      <c r="H624" s="172"/>
      <c r="I624" s="172">
        <v>1</v>
      </c>
      <c r="J624" s="172"/>
      <c r="K624" s="172"/>
    </row>
    <row r="625" spans="1:11" x14ac:dyDescent="0.2">
      <c r="A625" s="172" t="s">
        <v>153</v>
      </c>
      <c r="B625" s="494" t="s">
        <v>3060</v>
      </c>
      <c r="C625" s="172" t="s">
        <v>3948</v>
      </c>
      <c r="D625" s="172">
        <v>5</v>
      </c>
      <c r="E625" s="172">
        <v>3</v>
      </c>
      <c r="F625" s="172">
        <v>1</v>
      </c>
      <c r="G625" s="325">
        <v>23</v>
      </c>
      <c r="H625" s="172"/>
      <c r="I625" s="172">
        <v>1</v>
      </c>
      <c r="J625" s="172"/>
      <c r="K625" s="172"/>
    </row>
    <row r="626" spans="1:11" x14ac:dyDescent="0.2">
      <c r="A626" s="172" t="s">
        <v>153</v>
      </c>
      <c r="B626" s="494" t="s">
        <v>3936</v>
      </c>
      <c r="C626" s="172" t="s">
        <v>3948</v>
      </c>
      <c r="D626" s="172">
        <v>4</v>
      </c>
      <c r="E626" s="172">
        <v>4</v>
      </c>
      <c r="F626" s="172">
        <v>1</v>
      </c>
      <c r="G626" s="325">
        <v>52</v>
      </c>
      <c r="H626" s="172"/>
      <c r="I626" s="172">
        <v>2</v>
      </c>
      <c r="J626" s="172"/>
      <c r="K626" s="172"/>
    </row>
    <row r="627" spans="1:11" x14ac:dyDescent="0.2">
      <c r="A627" s="172" t="s">
        <v>209</v>
      </c>
      <c r="B627" s="494" t="s">
        <v>3953</v>
      </c>
      <c r="C627" s="172" t="s">
        <v>3948</v>
      </c>
      <c r="D627" s="172">
        <v>2</v>
      </c>
      <c r="E627" s="172">
        <v>2</v>
      </c>
      <c r="F627" s="172"/>
      <c r="G627" s="325">
        <v>71</v>
      </c>
      <c r="H627" s="172"/>
      <c r="I627" s="172"/>
      <c r="J627" s="172"/>
      <c r="K627" s="172"/>
    </row>
    <row r="628" spans="1:11" x14ac:dyDescent="0.2">
      <c r="A628" s="172" t="s">
        <v>209</v>
      </c>
      <c r="B628" s="494" t="s">
        <v>3058</v>
      </c>
      <c r="C628" s="172" t="s">
        <v>3948</v>
      </c>
      <c r="D628" s="172">
        <v>13</v>
      </c>
      <c r="E628" s="172">
        <v>13</v>
      </c>
      <c r="F628" s="172">
        <v>2</v>
      </c>
      <c r="G628" s="325">
        <v>333</v>
      </c>
      <c r="H628" s="172"/>
      <c r="I628" s="172">
        <v>4</v>
      </c>
      <c r="J628" s="172"/>
      <c r="K628" s="172"/>
    </row>
    <row r="629" spans="1:11" x14ac:dyDescent="0.2">
      <c r="A629" s="172" t="s">
        <v>209</v>
      </c>
      <c r="B629" s="494" t="s">
        <v>3050</v>
      </c>
      <c r="C629" s="172" t="s">
        <v>3948</v>
      </c>
      <c r="D629" s="172">
        <v>13</v>
      </c>
      <c r="E629" s="172">
        <v>13</v>
      </c>
      <c r="F629" s="172">
        <v>1</v>
      </c>
      <c r="G629" s="325">
        <v>345</v>
      </c>
      <c r="H629" s="172"/>
      <c r="I629" s="172">
        <v>28</v>
      </c>
      <c r="J629" s="172">
        <v>1</v>
      </c>
      <c r="K629" s="172"/>
    </row>
    <row r="630" spans="1:11" x14ac:dyDescent="0.2">
      <c r="A630" s="172" t="s">
        <v>209</v>
      </c>
      <c r="B630" s="494" t="s">
        <v>3054</v>
      </c>
      <c r="C630" s="172" t="s">
        <v>3948</v>
      </c>
      <c r="D630" s="172">
        <v>13</v>
      </c>
      <c r="E630" s="172">
        <v>11</v>
      </c>
      <c r="F630" s="172">
        <v>3</v>
      </c>
      <c r="G630" s="325">
        <v>226</v>
      </c>
      <c r="H630" s="172"/>
      <c r="I630" s="172">
        <v>15</v>
      </c>
      <c r="J630" s="172"/>
      <c r="K630" s="172"/>
    </row>
    <row r="631" spans="1:11" x14ac:dyDescent="0.2">
      <c r="A631" s="172" t="s">
        <v>209</v>
      </c>
      <c r="B631" s="494" t="s">
        <v>3051</v>
      </c>
      <c r="C631" s="172" t="s">
        <v>3948</v>
      </c>
      <c r="D631" s="172">
        <v>11</v>
      </c>
      <c r="E631" s="172">
        <v>11</v>
      </c>
      <c r="F631" s="172">
        <v>1</v>
      </c>
      <c r="G631" s="325">
        <v>215</v>
      </c>
      <c r="H631" s="172"/>
      <c r="I631" s="172">
        <v>4</v>
      </c>
      <c r="J631" s="172"/>
      <c r="K631" s="172"/>
    </row>
    <row r="632" spans="1:11" x14ac:dyDescent="0.2">
      <c r="A632" s="172" t="s">
        <v>209</v>
      </c>
      <c r="B632" s="494" t="s">
        <v>3060</v>
      </c>
      <c r="C632" s="172" t="s">
        <v>3948</v>
      </c>
      <c r="D632" s="172">
        <v>8</v>
      </c>
      <c r="E632" s="172">
        <v>6</v>
      </c>
      <c r="F632" s="172">
        <v>4</v>
      </c>
      <c r="G632" s="325">
        <v>43</v>
      </c>
      <c r="H632" s="172"/>
      <c r="I632" s="172">
        <v>3</v>
      </c>
      <c r="J632" s="172"/>
      <c r="K632" s="172"/>
    </row>
    <row r="633" spans="1:11" x14ac:dyDescent="0.2">
      <c r="A633" s="172" t="s">
        <v>209</v>
      </c>
      <c r="B633" s="494" t="s">
        <v>3945</v>
      </c>
      <c r="C633" s="172" t="s">
        <v>3948</v>
      </c>
      <c r="D633" s="172">
        <v>3</v>
      </c>
      <c r="E633" s="172">
        <v>2</v>
      </c>
      <c r="F633" s="172"/>
      <c r="G633" s="325">
        <v>43</v>
      </c>
      <c r="H633" s="172"/>
      <c r="I633" s="172">
        <v>2</v>
      </c>
      <c r="J633" s="172"/>
      <c r="K633" s="172"/>
    </row>
    <row r="634" spans="1:11" x14ac:dyDescent="0.2">
      <c r="A634" s="172" t="s">
        <v>209</v>
      </c>
      <c r="B634" s="494" t="s">
        <v>3053</v>
      </c>
      <c r="C634" s="172" t="s">
        <v>3948</v>
      </c>
      <c r="D634" s="172">
        <v>6</v>
      </c>
      <c r="E634" s="172">
        <v>6</v>
      </c>
      <c r="F634" s="172"/>
      <c r="G634" s="325">
        <v>100</v>
      </c>
      <c r="H634" s="172"/>
      <c r="I634" s="172">
        <v>1</v>
      </c>
      <c r="J634" s="172"/>
      <c r="K634" s="172"/>
    </row>
    <row r="635" spans="1:11" x14ac:dyDescent="0.2">
      <c r="A635" s="172" t="s">
        <v>209</v>
      </c>
      <c r="B635" s="494" t="s">
        <v>3041</v>
      </c>
      <c r="C635" s="172" t="s">
        <v>3948</v>
      </c>
      <c r="D635" s="172">
        <v>8</v>
      </c>
      <c r="E635" s="172">
        <v>8</v>
      </c>
      <c r="F635" s="172">
        <v>1</v>
      </c>
      <c r="G635" s="325">
        <v>76</v>
      </c>
      <c r="H635" s="172"/>
      <c r="I635" s="172">
        <v>3</v>
      </c>
      <c r="J635" s="172"/>
      <c r="K635" s="172"/>
    </row>
    <row r="636" spans="1:11" x14ac:dyDescent="0.2">
      <c r="A636" s="172" t="s">
        <v>209</v>
      </c>
      <c r="B636" s="494" t="s">
        <v>3059</v>
      </c>
      <c r="C636" s="172" t="s">
        <v>3948</v>
      </c>
      <c r="D636" s="172">
        <v>10</v>
      </c>
      <c r="E636" s="172">
        <v>9</v>
      </c>
      <c r="F636" s="172">
        <v>2</v>
      </c>
      <c r="G636" s="325">
        <v>111</v>
      </c>
      <c r="H636" s="172"/>
      <c r="I636" s="172">
        <v>4</v>
      </c>
      <c r="J636" s="172"/>
      <c r="K636" s="172"/>
    </row>
    <row r="637" spans="1:11" x14ac:dyDescent="0.2">
      <c r="A637" s="172" t="s">
        <v>209</v>
      </c>
      <c r="B637" s="494" t="s">
        <v>3042</v>
      </c>
      <c r="C637" s="172" t="s">
        <v>3948</v>
      </c>
      <c r="D637" s="172">
        <v>13</v>
      </c>
      <c r="E637" s="172">
        <v>13</v>
      </c>
      <c r="F637" s="172">
        <v>1</v>
      </c>
      <c r="G637" s="325">
        <v>195</v>
      </c>
      <c r="H637" s="172"/>
      <c r="I637" s="172">
        <v>7</v>
      </c>
      <c r="J637" s="172"/>
      <c r="K637" s="172"/>
    </row>
    <row r="638" spans="1:11" x14ac:dyDescent="0.2">
      <c r="A638" s="172" t="s">
        <v>209</v>
      </c>
      <c r="B638" s="494" t="s">
        <v>3052</v>
      </c>
      <c r="C638" s="172" t="s">
        <v>3948</v>
      </c>
      <c r="D638" s="172">
        <v>13</v>
      </c>
      <c r="E638" s="172">
        <v>10</v>
      </c>
      <c r="F638" s="172">
        <v>1</v>
      </c>
      <c r="G638" s="325">
        <v>90</v>
      </c>
      <c r="H638" s="172"/>
      <c r="I638" s="172">
        <v>5</v>
      </c>
      <c r="J638" s="172"/>
      <c r="K638" s="172"/>
    </row>
    <row r="639" spans="1:11" x14ac:dyDescent="0.2">
      <c r="A639" s="172" t="s">
        <v>209</v>
      </c>
      <c r="B639" s="494" t="s">
        <v>3943</v>
      </c>
      <c r="C639" s="172" t="s">
        <v>3948</v>
      </c>
      <c r="D639" s="172">
        <v>12</v>
      </c>
      <c r="E639" s="172">
        <v>7</v>
      </c>
      <c r="F639" s="172">
        <v>5</v>
      </c>
      <c r="G639" s="325">
        <v>18</v>
      </c>
      <c r="H639" s="172"/>
      <c r="I639" s="172">
        <v>1</v>
      </c>
      <c r="J639" s="172"/>
      <c r="K639" s="172"/>
    </row>
    <row r="640" spans="1:11" x14ac:dyDescent="0.2">
      <c r="A640" s="172" t="s">
        <v>209</v>
      </c>
      <c r="B640" s="494" t="s">
        <v>3055</v>
      </c>
      <c r="C640" s="172" t="s">
        <v>3948</v>
      </c>
      <c r="D640" s="172">
        <v>12</v>
      </c>
      <c r="E640" s="172">
        <v>10</v>
      </c>
      <c r="F640" s="172">
        <v>2</v>
      </c>
      <c r="G640" s="325">
        <v>49</v>
      </c>
      <c r="H640" s="172"/>
      <c r="I640" s="172">
        <v>3</v>
      </c>
      <c r="J640" s="172"/>
      <c r="K640" s="172"/>
    </row>
    <row r="641" spans="1:11" x14ac:dyDescent="0.2">
      <c r="A641" s="172" t="s">
        <v>209</v>
      </c>
      <c r="B641" s="494" t="s">
        <v>3916</v>
      </c>
      <c r="C641" s="172" t="s">
        <v>3948</v>
      </c>
      <c r="D641" s="172">
        <v>1</v>
      </c>
      <c r="E641" s="172">
        <v>1</v>
      </c>
      <c r="F641" s="172"/>
      <c r="G641" s="325">
        <v>2</v>
      </c>
      <c r="H641" s="172"/>
      <c r="I641" s="172"/>
      <c r="J641" s="172"/>
      <c r="K641" s="172"/>
    </row>
    <row r="642" spans="1:11" x14ac:dyDescent="0.2">
      <c r="A642" s="172" t="s">
        <v>209</v>
      </c>
      <c r="B642" s="494" t="s">
        <v>3954</v>
      </c>
      <c r="C642" s="172" t="s">
        <v>3948</v>
      </c>
      <c r="D642" s="172">
        <v>1</v>
      </c>
      <c r="E642" s="172">
        <v>2</v>
      </c>
      <c r="F642" s="172"/>
      <c r="G642" s="325">
        <v>3</v>
      </c>
      <c r="H642" s="172"/>
      <c r="I642" s="172"/>
      <c r="J642" s="172"/>
      <c r="K642" s="172"/>
    </row>
    <row r="643" spans="1:11" x14ac:dyDescent="0.2">
      <c r="A643" s="172" t="s">
        <v>209</v>
      </c>
      <c r="B643" s="494" t="s">
        <v>3063</v>
      </c>
      <c r="C643" s="172" t="s">
        <v>3948</v>
      </c>
      <c r="D643" s="172">
        <v>1</v>
      </c>
      <c r="E643" s="172">
        <v>1</v>
      </c>
      <c r="F643" s="172"/>
      <c r="G643" s="325">
        <v>0</v>
      </c>
      <c r="H643" s="172"/>
      <c r="I643" s="172">
        <v>1</v>
      </c>
      <c r="J643" s="172"/>
      <c r="K643" s="172"/>
    </row>
    <row r="644" spans="1:11" x14ac:dyDescent="0.2">
      <c r="A644" s="172" t="s">
        <v>209</v>
      </c>
      <c r="B644" s="494" t="s">
        <v>3955</v>
      </c>
      <c r="C644" s="172" t="s">
        <v>3948</v>
      </c>
      <c r="D644" s="172">
        <v>2</v>
      </c>
      <c r="E644" s="172">
        <v>1</v>
      </c>
      <c r="F644" s="172">
        <v>1</v>
      </c>
      <c r="G644" s="325">
        <v>0</v>
      </c>
      <c r="H644" s="172"/>
      <c r="I644" s="172">
        <v>1</v>
      </c>
      <c r="J644" s="172"/>
      <c r="K644" s="172"/>
    </row>
    <row r="645" spans="1:11" x14ac:dyDescent="0.2">
      <c r="A645" s="172" t="s">
        <v>209</v>
      </c>
      <c r="B645" s="494" t="s">
        <v>3029</v>
      </c>
      <c r="C645" s="172" t="s">
        <v>3948</v>
      </c>
      <c r="D645" s="172">
        <v>1</v>
      </c>
      <c r="E645" s="172" t="s">
        <v>3838</v>
      </c>
      <c r="F645" s="172"/>
      <c r="G645" s="325">
        <v>0</v>
      </c>
      <c r="H645" s="172"/>
      <c r="I645" s="172">
        <v>1</v>
      </c>
      <c r="J645" s="172"/>
      <c r="K645" s="172"/>
    </row>
    <row r="646" spans="1:11" x14ac:dyDescent="0.2">
      <c r="A646" s="172" t="s">
        <v>211</v>
      </c>
      <c r="B646" s="494" t="s">
        <v>3058</v>
      </c>
      <c r="C646" s="172" t="s">
        <v>3948</v>
      </c>
      <c r="D646" s="172">
        <v>10</v>
      </c>
      <c r="E646" s="172">
        <v>8</v>
      </c>
      <c r="F646" s="172">
        <v>3</v>
      </c>
      <c r="G646" s="325">
        <v>223</v>
      </c>
      <c r="H646" s="172"/>
      <c r="I646" s="172">
        <v>6</v>
      </c>
      <c r="J646" s="172"/>
      <c r="K646" s="172"/>
    </row>
    <row r="647" spans="1:11" x14ac:dyDescent="0.2">
      <c r="A647" s="172" t="s">
        <v>211</v>
      </c>
      <c r="B647" s="494" t="s">
        <v>3060</v>
      </c>
      <c r="C647" s="172" t="s">
        <v>3948</v>
      </c>
      <c r="D647" s="172">
        <v>6</v>
      </c>
      <c r="E647" s="172">
        <v>4</v>
      </c>
      <c r="F647" s="172">
        <v>2</v>
      </c>
      <c r="G647" s="325">
        <v>76</v>
      </c>
      <c r="H647" s="172"/>
      <c r="I647" s="172">
        <v>1</v>
      </c>
      <c r="J647" s="172"/>
      <c r="K647" s="172"/>
    </row>
    <row r="648" spans="1:11" x14ac:dyDescent="0.2">
      <c r="A648" s="172" t="s">
        <v>211</v>
      </c>
      <c r="B648" s="494" t="s">
        <v>3062</v>
      </c>
      <c r="C648" s="172" t="s">
        <v>3948</v>
      </c>
      <c r="D648" s="172">
        <v>10</v>
      </c>
      <c r="E648" s="172">
        <v>10</v>
      </c>
      <c r="F648" s="172">
        <v>1</v>
      </c>
      <c r="G648" s="325">
        <v>282</v>
      </c>
      <c r="H648" s="172"/>
      <c r="I648" s="172">
        <v>4</v>
      </c>
      <c r="J648" s="172"/>
      <c r="K648" s="172"/>
    </row>
    <row r="649" spans="1:11" x14ac:dyDescent="0.2">
      <c r="A649" s="172" t="s">
        <v>211</v>
      </c>
      <c r="B649" s="494" t="s">
        <v>3052</v>
      </c>
      <c r="C649" s="172" t="s">
        <v>3948</v>
      </c>
      <c r="D649" s="172">
        <v>10</v>
      </c>
      <c r="E649" s="172">
        <v>7</v>
      </c>
      <c r="F649" s="172">
        <v>2</v>
      </c>
      <c r="G649" s="325">
        <v>137</v>
      </c>
      <c r="H649" s="172"/>
      <c r="I649" s="172">
        <v>4</v>
      </c>
      <c r="J649" s="172"/>
      <c r="K649" s="172"/>
    </row>
    <row r="650" spans="1:11" x14ac:dyDescent="0.2">
      <c r="A650" s="172" t="s">
        <v>211</v>
      </c>
      <c r="B650" s="494" t="s">
        <v>3042</v>
      </c>
      <c r="C650" s="172" t="s">
        <v>3948</v>
      </c>
      <c r="D650" s="172">
        <v>8</v>
      </c>
      <c r="E650" s="172">
        <v>7</v>
      </c>
      <c r="F650" s="172">
        <v>2</v>
      </c>
      <c r="G650" s="325">
        <v>129</v>
      </c>
      <c r="H650" s="172"/>
      <c r="I650" s="172">
        <v>1</v>
      </c>
      <c r="J650" s="172"/>
      <c r="K650" s="172"/>
    </row>
    <row r="651" spans="1:11" x14ac:dyDescent="0.2">
      <c r="A651" s="172" t="s">
        <v>211</v>
      </c>
      <c r="B651" s="494" t="s">
        <v>3050</v>
      </c>
      <c r="C651" s="172" t="s">
        <v>3948</v>
      </c>
      <c r="D651" s="172">
        <v>9</v>
      </c>
      <c r="E651" s="172">
        <v>8</v>
      </c>
      <c r="F651" s="172">
        <v>1</v>
      </c>
      <c r="G651" s="325">
        <v>171</v>
      </c>
      <c r="H651" s="172"/>
      <c r="I651" s="172">
        <v>10</v>
      </c>
      <c r="J651" s="172"/>
      <c r="K651" s="172"/>
    </row>
    <row r="652" spans="1:11" x14ac:dyDescent="0.2">
      <c r="A652" s="172" t="s">
        <v>211</v>
      </c>
      <c r="B652" s="494" t="s">
        <v>3957</v>
      </c>
      <c r="C652" s="172" t="s">
        <v>3948</v>
      </c>
      <c r="D652" s="172">
        <v>10</v>
      </c>
      <c r="E652" s="172">
        <v>5</v>
      </c>
      <c r="F652" s="172">
        <v>1</v>
      </c>
      <c r="G652" s="325">
        <v>72</v>
      </c>
      <c r="H652" s="172"/>
      <c r="I652" s="172">
        <v>2</v>
      </c>
      <c r="J652" s="172"/>
      <c r="K652" s="172"/>
    </row>
    <row r="653" spans="1:11" x14ac:dyDescent="0.2">
      <c r="A653" s="172" t="s">
        <v>211</v>
      </c>
      <c r="B653" s="494" t="s">
        <v>3958</v>
      </c>
      <c r="C653" s="172" t="s">
        <v>3948</v>
      </c>
      <c r="D653" s="172">
        <v>6</v>
      </c>
      <c r="E653" s="172">
        <v>5</v>
      </c>
      <c r="F653" s="172">
        <v>1</v>
      </c>
      <c r="G653" s="325">
        <v>67</v>
      </c>
      <c r="H653" s="172"/>
      <c r="I653" s="172">
        <v>2</v>
      </c>
      <c r="J653" s="172"/>
      <c r="K653" s="172"/>
    </row>
    <row r="654" spans="1:11" x14ac:dyDescent="0.2">
      <c r="A654" s="172" t="s">
        <v>211</v>
      </c>
      <c r="B654" s="494" t="s">
        <v>3041</v>
      </c>
      <c r="C654" s="172" t="s">
        <v>3948</v>
      </c>
      <c r="D654" s="172">
        <v>8</v>
      </c>
      <c r="E654" s="172">
        <v>6</v>
      </c>
      <c r="F654" s="172">
        <v>1</v>
      </c>
      <c r="G654" s="325">
        <v>84</v>
      </c>
      <c r="H654" s="172"/>
      <c r="I654" s="172">
        <v>4</v>
      </c>
      <c r="J654" s="172"/>
      <c r="K654" s="172"/>
    </row>
    <row r="655" spans="1:11" x14ac:dyDescent="0.2">
      <c r="A655" s="172" t="s">
        <v>211</v>
      </c>
      <c r="B655" s="494" t="s">
        <v>3051</v>
      </c>
      <c r="C655" s="172" t="s">
        <v>3948</v>
      </c>
      <c r="D655" s="172">
        <v>9</v>
      </c>
      <c r="E655" s="172">
        <v>9</v>
      </c>
      <c r="F655" s="172">
        <v>1</v>
      </c>
      <c r="G655" s="325">
        <v>126</v>
      </c>
      <c r="H655" s="172"/>
      <c r="I655" s="172">
        <v>7</v>
      </c>
      <c r="J655" s="172"/>
      <c r="K655" s="172"/>
    </row>
    <row r="656" spans="1:11" x14ac:dyDescent="0.2">
      <c r="A656" s="172" t="s">
        <v>211</v>
      </c>
      <c r="B656" s="494" t="s">
        <v>3946</v>
      </c>
      <c r="C656" s="172" t="s">
        <v>3948</v>
      </c>
      <c r="D656" s="172">
        <v>9</v>
      </c>
      <c r="E656" s="172">
        <v>5</v>
      </c>
      <c r="F656" s="172">
        <v>1</v>
      </c>
      <c r="G656" s="325">
        <v>60</v>
      </c>
      <c r="H656" s="172"/>
      <c r="I656" s="172">
        <v>2</v>
      </c>
      <c r="J656" s="172"/>
      <c r="K656" s="172"/>
    </row>
    <row r="657" spans="1:11" x14ac:dyDescent="0.2">
      <c r="A657" s="172" t="s">
        <v>211</v>
      </c>
      <c r="B657" s="494" t="s">
        <v>3916</v>
      </c>
      <c r="C657" s="172" t="s">
        <v>3948</v>
      </c>
      <c r="D657" s="172">
        <v>6</v>
      </c>
      <c r="E657" s="172">
        <v>6</v>
      </c>
      <c r="F657" s="172"/>
      <c r="G657" s="325">
        <v>60</v>
      </c>
      <c r="H657" s="172"/>
      <c r="I657" s="172">
        <v>6</v>
      </c>
      <c r="J657" s="172"/>
      <c r="K657" s="172"/>
    </row>
    <row r="658" spans="1:11" x14ac:dyDescent="0.2">
      <c r="A658" s="172" t="s">
        <v>211</v>
      </c>
      <c r="B658" s="494" t="s">
        <v>3056</v>
      </c>
      <c r="C658" s="172" t="s">
        <v>3948</v>
      </c>
      <c r="D658" s="172">
        <v>3</v>
      </c>
      <c r="E658" s="172">
        <v>1</v>
      </c>
      <c r="F658" s="172"/>
      <c r="G658" s="325">
        <v>4</v>
      </c>
      <c r="H658" s="172"/>
      <c r="I658" s="172"/>
      <c r="J658" s="172"/>
      <c r="K658" s="172"/>
    </row>
    <row r="659" spans="1:11" x14ac:dyDescent="0.2">
      <c r="A659" s="172" t="s">
        <v>211</v>
      </c>
      <c r="B659" s="494" t="s">
        <v>3959</v>
      </c>
      <c r="C659" s="172" t="s">
        <v>3948</v>
      </c>
      <c r="D659" s="172">
        <v>2</v>
      </c>
      <c r="E659" s="172">
        <v>2</v>
      </c>
      <c r="F659" s="172"/>
      <c r="G659" s="325">
        <v>7</v>
      </c>
      <c r="H659" s="172"/>
      <c r="I659" s="172">
        <v>1</v>
      </c>
      <c r="J659" s="172"/>
      <c r="K659" s="172"/>
    </row>
    <row r="660" spans="1:11" x14ac:dyDescent="0.2">
      <c r="A660" s="172" t="s">
        <v>211</v>
      </c>
      <c r="B660" s="494" t="s">
        <v>3882</v>
      </c>
      <c r="C660" s="172" t="s">
        <v>3948</v>
      </c>
      <c r="D660" s="172">
        <v>2</v>
      </c>
      <c r="E660" s="172">
        <v>1</v>
      </c>
      <c r="F660" s="172"/>
      <c r="G660" s="325">
        <v>0</v>
      </c>
      <c r="H660" s="172"/>
      <c r="I660" s="172"/>
      <c r="J660" s="172"/>
      <c r="K660" s="172"/>
    </row>
    <row r="661" spans="1:11" x14ac:dyDescent="0.2">
      <c r="A661" s="172" t="s">
        <v>211</v>
      </c>
      <c r="B661" s="494" t="s">
        <v>3063</v>
      </c>
      <c r="C661" s="172" t="s">
        <v>3948</v>
      </c>
      <c r="D661" s="172">
        <v>1</v>
      </c>
      <c r="E661" s="172" t="s">
        <v>3838</v>
      </c>
      <c r="F661" s="172"/>
      <c r="G661" s="325">
        <v>0</v>
      </c>
      <c r="H661" s="172"/>
      <c r="I661" s="172"/>
      <c r="J661" s="172"/>
      <c r="K661" s="172"/>
    </row>
    <row r="662" spans="1:11" x14ac:dyDescent="0.2">
      <c r="A662" s="172" t="s">
        <v>211</v>
      </c>
      <c r="B662" s="494" t="s">
        <v>3053</v>
      </c>
      <c r="C662" s="172" t="s">
        <v>3948</v>
      </c>
      <c r="D662" s="172">
        <v>1</v>
      </c>
      <c r="E662" s="172" t="s">
        <v>3838</v>
      </c>
      <c r="F662" s="172"/>
      <c r="G662" s="325">
        <v>0</v>
      </c>
      <c r="H662" s="172"/>
      <c r="I662" s="172"/>
      <c r="J662" s="172"/>
      <c r="K662" s="172"/>
    </row>
    <row r="663" spans="1:11" x14ac:dyDescent="0.2">
      <c r="A663" s="172" t="s">
        <v>116</v>
      </c>
      <c r="B663" s="494" t="s">
        <v>3062</v>
      </c>
      <c r="C663" s="172" t="s">
        <v>3948</v>
      </c>
      <c r="D663" s="172">
        <v>11</v>
      </c>
      <c r="E663" s="172">
        <v>11</v>
      </c>
      <c r="F663" s="172">
        <v>1</v>
      </c>
      <c r="G663" s="325">
        <v>395</v>
      </c>
      <c r="H663" s="172"/>
      <c r="I663" s="172">
        <v>11</v>
      </c>
      <c r="J663" s="172"/>
      <c r="K663" s="172"/>
    </row>
    <row r="664" spans="1:11" x14ac:dyDescent="0.2">
      <c r="A664" s="172" t="s">
        <v>116</v>
      </c>
      <c r="B664" s="494" t="s">
        <v>3051</v>
      </c>
      <c r="C664" s="172" t="s">
        <v>3948</v>
      </c>
      <c r="D664" s="172">
        <v>12</v>
      </c>
      <c r="E664" s="172">
        <v>12</v>
      </c>
      <c r="F664" s="172">
        <v>1</v>
      </c>
      <c r="G664" s="325">
        <v>313</v>
      </c>
      <c r="H664" s="172"/>
      <c r="I664" s="172">
        <v>4</v>
      </c>
      <c r="J664" s="172"/>
      <c r="K664" s="172"/>
    </row>
    <row r="665" spans="1:11" x14ac:dyDescent="0.2">
      <c r="A665" s="172" t="s">
        <v>116</v>
      </c>
      <c r="B665" s="494" t="s">
        <v>3960</v>
      </c>
      <c r="C665" s="172" t="s">
        <v>3948</v>
      </c>
      <c r="D665" s="172">
        <v>6</v>
      </c>
      <c r="E665" s="172">
        <v>6</v>
      </c>
      <c r="F665" s="172"/>
      <c r="G665" s="325">
        <v>166</v>
      </c>
      <c r="H665" s="172"/>
      <c r="I665" s="172">
        <v>2</v>
      </c>
      <c r="J665" s="172"/>
      <c r="K665" s="172"/>
    </row>
    <row r="666" spans="1:11" x14ac:dyDescent="0.2">
      <c r="A666" s="172" t="s">
        <v>116</v>
      </c>
      <c r="B666" s="494" t="s">
        <v>3036</v>
      </c>
      <c r="C666" s="172" t="s">
        <v>3948</v>
      </c>
      <c r="D666" s="172">
        <v>7</v>
      </c>
      <c r="E666" s="172">
        <v>6</v>
      </c>
      <c r="F666" s="172">
        <v>3</v>
      </c>
      <c r="G666" s="325">
        <v>66</v>
      </c>
      <c r="H666" s="172"/>
      <c r="I666" s="172">
        <v>2</v>
      </c>
      <c r="J666" s="172"/>
      <c r="K666" s="172"/>
    </row>
    <row r="667" spans="1:11" x14ac:dyDescent="0.2">
      <c r="A667" s="172" t="s">
        <v>116</v>
      </c>
      <c r="B667" s="494" t="s">
        <v>3063</v>
      </c>
      <c r="C667" s="172" t="s">
        <v>3948</v>
      </c>
      <c r="D667" s="172">
        <v>12</v>
      </c>
      <c r="E667" s="172">
        <v>11</v>
      </c>
      <c r="F667" s="172"/>
      <c r="G667" s="325">
        <v>214</v>
      </c>
      <c r="H667" s="172"/>
      <c r="I667" s="172">
        <v>9</v>
      </c>
      <c r="J667" s="172"/>
      <c r="K667" s="172"/>
    </row>
    <row r="668" spans="1:11" x14ac:dyDescent="0.2">
      <c r="A668" s="172" t="s">
        <v>116</v>
      </c>
      <c r="B668" s="494" t="s">
        <v>3042</v>
      </c>
      <c r="C668" s="172" t="s">
        <v>3948</v>
      </c>
      <c r="D668" s="172">
        <v>12</v>
      </c>
      <c r="E668" s="172">
        <v>10</v>
      </c>
      <c r="F668" s="172"/>
      <c r="G668" s="325">
        <v>168</v>
      </c>
      <c r="H668" s="172"/>
      <c r="I668" s="172">
        <v>5</v>
      </c>
      <c r="J668" s="172"/>
      <c r="K668" s="172"/>
    </row>
    <row r="669" spans="1:11" x14ac:dyDescent="0.2">
      <c r="A669" s="172" t="s">
        <v>116</v>
      </c>
      <c r="B669" s="494" t="s">
        <v>3961</v>
      </c>
      <c r="C669" s="172" t="s">
        <v>3948</v>
      </c>
      <c r="D669" s="172">
        <v>2</v>
      </c>
      <c r="E669" s="172">
        <v>2</v>
      </c>
      <c r="F669" s="172"/>
      <c r="G669" s="325">
        <v>30</v>
      </c>
      <c r="H669" s="172"/>
      <c r="I669" s="172"/>
      <c r="J669" s="172"/>
      <c r="K669" s="172"/>
    </row>
    <row r="670" spans="1:11" x14ac:dyDescent="0.2">
      <c r="A670" s="172" t="s">
        <v>116</v>
      </c>
      <c r="B670" s="494" t="s">
        <v>3946</v>
      </c>
      <c r="C670" s="172" t="s">
        <v>3948</v>
      </c>
      <c r="D670" s="172">
        <v>12</v>
      </c>
      <c r="E670" s="172">
        <v>11</v>
      </c>
      <c r="F670" s="172"/>
      <c r="G670" s="325">
        <v>154</v>
      </c>
      <c r="H670" s="172"/>
      <c r="I670" s="172">
        <v>3</v>
      </c>
      <c r="J670" s="172"/>
      <c r="K670" s="172"/>
    </row>
    <row r="671" spans="1:11" x14ac:dyDescent="0.2">
      <c r="A671" s="172" t="s">
        <v>116</v>
      </c>
      <c r="B671" s="494" t="s">
        <v>3053</v>
      </c>
      <c r="C671" s="172" t="s">
        <v>3948</v>
      </c>
      <c r="D671" s="172">
        <v>12</v>
      </c>
      <c r="E671" s="172">
        <v>11</v>
      </c>
      <c r="F671" s="172">
        <v>2</v>
      </c>
      <c r="G671" s="325">
        <v>106</v>
      </c>
      <c r="H671" s="172"/>
      <c r="I671" s="172">
        <v>7</v>
      </c>
      <c r="J671" s="172"/>
      <c r="K671" s="172"/>
    </row>
    <row r="672" spans="1:11" x14ac:dyDescent="0.2">
      <c r="A672" s="172" t="s">
        <v>116</v>
      </c>
      <c r="B672" s="494" t="s">
        <v>3962</v>
      </c>
      <c r="C672" s="172" t="s">
        <v>3948</v>
      </c>
      <c r="D672" s="172">
        <v>7</v>
      </c>
      <c r="E672" s="172">
        <v>6</v>
      </c>
      <c r="F672" s="172">
        <v>1</v>
      </c>
      <c r="G672" s="325">
        <v>47</v>
      </c>
      <c r="H672" s="172"/>
      <c r="I672" s="172">
        <v>6</v>
      </c>
      <c r="J672" s="172"/>
      <c r="K672" s="172"/>
    </row>
    <row r="673" spans="1:11" x14ac:dyDescent="0.2">
      <c r="A673" s="172" t="s">
        <v>116</v>
      </c>
      <c r="B673" s="494" t="s">
        <v>3052</v>
      </c>
      <c r="C673" s="172" t="s">
        <v>3948</v>
      </c>
      <c r="D673" s="172">
        <v>12</v>
      </c>
      <c r="E673" s="172">
        <v>11</v>
      </c>
      <c r="F673" s="172">
        <v>2</v>
      </c>
      <c r="G673" s="325">
        <v>62</v>
      </c>
      <c r="H673" s="172"/>
      <c r="I673" s="172">
        <v>3</v>
      </c>
      <c r="J673" s="172"/>
      <c r="K673" s="172"/>
    </row>
    <row r="674" spans="1:11" x14ac:dyDescent="0.2">
      <c r="A674" s="172" t="s">
        <v>116</v>
      </c>
      <c r="B674" s="494" t="s">
        <v>3963</v>
      </c>
      <c r="C674" s="172" t="s">
        <v>3948</v>
      </c>
      <c r="D674" s="172">
        <v>5</v>
      </c>
      <c r="E674" s="172">
        <v>2</v>
      </c>
      <c r="F674" s="172"/>
      <c r="G674" s="325">
        <v>18</v>
      </c>
      <c r="H674" s="172"/>
      <c r="I674" s="172">
        <v>3</v>
      </c>
      <c r="J674" s="172"/>
      <c r="K674" s="172"/>
    </row>
    <row r="675" spans="1:11" x14ac:dyDescent="0.2">
      <c r="A675" s="172" t="s">
        <v>116</v>
      </c>
      <c r="B675" s="494" t="s">
        <v>3964</v>
      </c>
      <c r="C675" s="172" t="s">
        <v>3948</v>
      </c>
      <c r="D675" s="172">
        <v>7</v>
      </c>
      <c r="E675" s="172">
        <v>4</v>
      </c>
      <c r="F675" s="172">
        <v>1</v>
      </c>
      <c r="G675" s="325">
        <v>8</v>
      </c>
      <c r="H675" s="172"/>
      <c r="I675" s="172">
        <v>5</v>
      </c>
      <c r="J675" s="172"/>
      <c r="K675" s="172"/>
    </row>
    <row r="676" spans="1:11" x14ac:dyDescent="0.2">
      <c r="A676" s="172" t="s">
        <v>116</v>
      </c>
      <c r="B676" s="494" t="s">
        <v>3029</v>
      </c>
      <c r="C676" s="172" t="s">
        <v>3948</v>
      </c>
      <c r="D676" s="172">
        <v>2</v>
      </c>
      <c r="E676" s="172">
        <v>1</v>
      </c>
      <c r="F676" s="172"/>
      <c r="G676" s="325">
        <v>2</v>
      </c>
      <c r="H676" s="172"/>
      <c r="I676" s="172">
        <v>1</v>
      </c>
      <c r="J676" s="172"/>
      <c r="K676" s="172"/>
    </row>
    <row r="677" spans="1:11" x14ac:dyDescent="0.2">
      <c r="A677" s="172" t="s">
        <v>116</v>
      </c>
      <c r="B677" s="494" t="s">
        <v>3151</v>
      </c>
      <c r="C677" s="172" t="s">
        <v>3948</v>
      </c>
      <c r="D677" s="172">
        <v>1</v>
      </c>
      <c r="E677" s="172">
        <v>1</v>
      </c>
      <c r="F677" s="172"/>
      <c r="G677" s="325">
        <v>0</v>
      </c>
      <c r="H677" s="172"/>
      <c r="I677" s="172">
        <v>2</v>
      </c>
      <c r="J677" s="172"/>
      <c r="K677" s="172"/>
    </row>
    <row r="678" spans="1:11" x14ac:dyDescent="0.2">
      <c r="A678" s="172" t="s">
        <v>116</v>
      </c>
      <c r="B678" s="494" t="s">
        <v>3064</v>
      </c>
      <c r="C678" s="172" t="s">
        <v>3948</v>
      </c>
      <c r="D678" s="172">
        <v>12</v>
      </c>
      <c r="E678" s="172">
        <v>8</v>
      </c>
      <c r="F678" s="172">
        <v>4</v>
      </c>
      <c r="G678" s="325">
        <v>8</v>
      </c>
      <c r="H678" s="172"/>
      <c r="I678" s="172">
        <v>2</v>
      </c>
      <c r="J678" s="172"/>
      <c r="K678" s="172"/>
    </row>
    <row r="679" spans="1:11" x14ac:dyDescent="0.2">
      <c r="A679" s="172" t="s">
        <v>141</v>
      </c>
      <c r="B679" s="494" t="s">
        <v>3051</v>
      </c>
      <c r="C679" s="172" t="s">
        <v>3948</v>
      </c>
      <c r="D679" s="172">
        <v>13</v>
      </c>
      <c r="E679" s="172">
        <v>14</v>
      </c>
      <c r="F679" s="172">
        <v>1</v>
      </c>
      <c r="G679" s="325">
        <v>516</v>
      </c>
      <c r="H679" s="172"/>
      <c r="I679" s="172">
        <v>4</v>
      </c>
      <c r="J679" s="172"/>
      <c r="K679" s="172"/>
    </row>
    <row r="680" spans="1:11" x14ac:dyDescent="0.2">
      <c r="A680" s="172" t="s">
        <v>141</v>
      </c>
      <c r="B680" s="623" t="s">
        <v>3061</v>
      </c>
      <c r="C680" s="172" t="s">
        <v>3948</v>
      </c>
      <c r="D680" s="172">
        <v>6</v>
      </c>
      <c r="E680" s="172">
        <v>6</v>
      </c>
      <c r="F680" s="172">
        <v>1</v>
      </c>
      <c r="G680" s="325">
        <v>181</v>
      </c>
      <c r="H680" s="172"/>
      <c r="I680" s="172">
        <v>6</v>
      </c>
      <c r="J680" s="172"/>
      <c r="K680" s="172"/>
    </row>
    <row r="681" spans="1:11" x14ac:dyDescent="0.2">
      <c r="A681" s="172" t="s">
        <v>141</v>
      </c>
      <c r="B681" s="494" t="s">
        <v>3062</v>
      </c>
      <c r="C681" s="172" t="s">
        <v>3948</v>
      </c>
      <c r="D681" s="172">
        <v>13</v>
      </c>
      <c r="E681" s="172">
        <v>12</v>
      </c>
      <c r="F681" s="172">
        <v>1</v>
      </c>
      <c r="G681" s="325">
        <v>220</v>
      </c>
      <c r="H681" s="172"/>
      <c r="I681" s="172">
        <v>5</v>
      </c>
      <c r="J681" s="172"/>
      <c r="K681" s="172"/>
    </row>
    <row r="682" spans="1:11" x14ac:dyDescent="0.2">
      <c r="A682" s="172" t="s">
        <v>141</v>
      </c>
      <c r="B682" s="494" t="s">
        <v>3041</v>
      </c>
      <c r="C682" s="172" t="s">
        <v>3948</v>
      </c>
      <c r="D682" s="172">
        <v>6</v>
      </c>
      <c r="E682" s="172">
        <v>6</v>
      </c>
      <c r="F682" s="172"/>
      <c r="G682" s="325">
        <v>147</v>
      </c>
      <c r="H682" s="172"/>
      <c r="I682" s="172">
        <v>1</v>
      </c>
      <c r="J682" s="172"/>
      <c r="K682" s="172"/>
    </row>
    <row r="683" spans="1:11" x14ac:dyDescent="0.2">
      <c r="A683" s="172" t="s">
        <v>141</v>
      </c>
      <c r="B683" s="494" t="s">
        <v>3044</v>
      </c>
      <c r="C683" s="172" t="s">
        <v>3948</v>
      </c>
      <c r="D683" s="172">
        <v>12</v>
      </c>
      <c r="E683" s="172">
        <v>10</v>
      </c>
      <c r="F683" s="172">
        <v>4</v>
      </c>
      <c r="G683" s="325">
        <v>279</v>
      </c>
      <c r="H683" s="172"/>
      <c r="I683" s="172">
        <v>9</v>
      </c>
      <c r="J683" s="172"/>
      <c r="K683" s="172"/>
    </row>
    <row r="684" spans="1:11" x14ac:dyDescent="0.2">
      <c r="A684" s="172" t="s">
        <v>141</v>
      </c>
      <c r="B684" s="494" t="s">
        <v>3059</v>
      </c>
      <c r="C684" s="172" t="s">
        <v>3948</v>
      </c>
      <c r="D684" s="172">
        <v>13</v>
      </c>
      <c r="E684" s="172">
        <v>11</v>
      </c>
      <c r="F684" s="172">
        <v>2</v>
      </c>
      <c r="G684" s="325">
        <v>204</v>
      </c>
      <c r="H684" s="172"/>
      <c r="I684" s="172">
        <v>2</v>
      </c>
      <c r="J684" s="172"/>
      <c r="K684" s="172"/>
    </row>
    <row r="685" spans="1:11" x14ac:dyDescent="0.2">
      <c r="A685" s="172" t="s">
        <v>141</v>
      </c>
      <c r="B685" s="494" t="s">
        <v>3063</v>
      </c>
      <c r="C685" s="172" t="s">
        <v>3948</v>
      </c>
      <c r="D685" s="172">
        <v>12</v>
      </c>
      <c r="E685" s="172">
        <v>10</v>
      </c>
      <c r="F685" s="172"/>
      <c r="G685" s="325">
        <v>209</v>
      </c>
      <c r="H685" s="172"/>
      <c r="I685" s="172">
        <v>13</v>
      </c>
      <c r="J685" s="172">
        <v>1</v>
      </c>
      <c r="K685" s="172"/>
    </row>
    <row r="686" spans="1:11" x14ac:dyDescent="0.2">
      <c r="A686" s="172" t="s">
        <v>141</v>
      </c>
      <c r="B686" s="494" t="s">
        <v>3045</v>
      </c>
      <c r="C686" s="172" t="s">
        <v>3948</v>
      </c>
      <c r="D686" s="172">
        <v>9</v>
      </c>
      <c r="E686" s="172">
        <v>7</v>
      </c>
      <c r="F686" s="172">
        <v>3</v>
      </c>
      <c r="G686" s="325">
        <v>68</v>
      </c>
      <c r="H686" s="172"/>
      <c r="I686" s="172">
        <v>4</v>
      </c>
      <c r="J686" s="172"/>
      <c r="K686" s="172"/>
    </row>
    <row r="687" spans="1:11" x14ac:dyDescent="0.2">
      <c r="A687" s="172" t="s">
        <v>141</v>
      </c>
      <c r="B687" s="494" t="s">
        <v>3052</v>
      </c>
      <c r="C687" s="172" t="s">
        <v>3948</v>
      </c>
      <c r="D687" s="172">
        <v>7</v>
      </c>
      <c r="E687" s="172">
        <v>2</v>
      </c>
      <c r="F687" s="172">
        <v>2</v>
      </c>
      <c r="G687" s="325">
        <v>24</v>
      </c>
      <c r="H687" s="172"/>
      <c r="I687" s="172">
        <v>3</v>
      </c>
      <c r="J687" s="172"/>
      <c r="K687" s="172"/>
    </row>
    <row r="688" spans="1:11" x14ac:dyDescent="0.2">
      <c r="A688" s="172" t="s">
        <v>141</v>
      </c>
      <c r="B688" s="494" t="s">
        <v>3042</v>
      </c>
      <c r="C688" s="172" t="s">
        <v>3948</v>
      </c>
      <c r="D688" s="172">
        <v>12</v>
      </c>
      <c r="E688" s="172">
        <v>10</v>
      </c>
      <c r="F688" s="172">
        <v>5</v>
      </c>
      <c r="G688" s="325">
        <v>192</v>
      </c>
      <c r="H688" s="172"/>
      <c r="I688" s="172">
        <v>4</v>
      </c>
      <c r="J688" s="172"/>
      <c r="K688" s="172"/>
    </row>
    <row r="689" spans="1:11" x14ac:dyDescent="0.2">
      <c r="A689" s="172" t="s">
        <v>141</v>
      </c>
      <c r="B689" s="494" t="s">
        <v>3964</v>
      </c>
      <c r="C689" s="172" t="s">
        <v>3948</v>
      </c>
      <c r="D689" s="172">
        <v>10</v>
      </c>
      <c r="E689" s="172">
        <v>4</v>
      </c>
      <c r="F689" s="172">
        <v>1</v>
      </c>
      <c r="G689" s="325">
        <v>17</v>
      </c>
      <c r="H689" s="172"/>
      <c r="I689" s="172">
        <v>2</v>
      </c>
      <c r="J689" s="172"/>
      <c r="K689" s="172"/>
    </row>
    <row r="690" spans="1:11" x14ac:dyDescent="0.2">
      <c r="A690" s="172" t="s">
        <v>141</v>
      </c>
      <c r="B690" s="494" t="s">
        <v>3064</v>
      </c>
      <c r="C690" s="172" t="s">
        <v>3948</v>
      </c>
      <c r="D690" s="172">
        <v>12</v>
      </c>
      <c r="E690" s="172">
        <v>4</v>
      </c>
      <c r="F690" s="172">
        <v>2</v>
      </c>
      <c r="G690" s="325">
        <v>11</v>
      </c>
      <c r="H690" s="172"/>
      <c r="I690" s="172">
        <v>3</v>
      </c>
      <c r="J690" s="172"/>
      <c r="K690" s="172"/>
    </row>
    <row r="691" spans="1:11" x14ac:dyDescent="0.2">
      <c r="A691" s="172" t="s">
        <v>141</v>
      </c>
      <c r="B691" s="494" t="s">
        <v>3916</v>
      </c>
      <c r="C691" s="172" t="s">
        <v>3948</v>
      </c>
      <c r="D691" s="172">
        <v>5</v>
      </c>
      <c r="E691" s="172">
        <v>5</v>
      </c>
      <c r="F691" s="172">
        <v>1</v>
      </c>
      <c r="G691" s="325">
        <v>146</v>
      </c>
      <c r="H691" s="172"/>
      <c r="I691" s="172">
        <v>3</v>
      </c>
      <c r="J691" s="172"/>
      <c r="K691" s="172"/>
    </row>
    <row r="692" spans="1:11" x14ac:dyDescent="0.2">
      <c r="A692" s="172" t="s">
        <v>141</v>
      </c>
      <c r="B692" s="494" t="s">
        <v>3036</v>
      </c>
      <c r="C692" s="172" t="s">
        <v>3948</v>
      </c>
      <c r="D692" s="172">
        <v>3</v>
      </c>
      <c r="E692" s="172">
        <v>3</v>
      </c>
      <c r="F692" s="172"/>
      <c r="G692" s="325">
        <v>9</v>
      </c>
      <c r="H692" s="172"/>
      <c r="I692" s="172"/>
      <c r="J692" s="172"/>
      <c r="K692" s="172"/>
    </row>
    <row r="693" spans="1:11" x14ac:dyDescent="0.2">
      <c r="A693" s="172" t="s">
        <v>141</v>
      </c>
      <c r="B693" s="494" t="s">
        <v>3867</v>
      </c>
      <c r="C693" s="172" t="s">
        <v>3948</v>
      </c>
      <c r="D693" s="172">
        <v>3</v>
      </c>
      <c r="E693" s="172">
        <v>1</v>
      </c>
      <c r="F693" s="172"/>
      <c r="G693" s="325">
        <v>7</v>
      </c>
      <c r="H693" s="172"/>
      <c r="I693" s="172"/>
      <c r="J693" s="172"/>
      <c r="K693" s="172"/>
    </row>
    <row r="694" spans="1:11" x14ac:dyDescent="0.2">
      <c r="A694" s="172" t="s">
        <v>141</v>
      </c>
      <c r="B694" s="494" t="s">
        <v>3946</v>
      </c>
      <c r="C694" s="172" t="s">
        <v>3948</v>
      </c>
      <c r="D694" s="172">
        <v>5</v>
      </c>
      <c r="E694" s="172">
        <v>3</v>
      </c>
      <c r="F694" s="172"/>
      <c r="G694" s="325">
        <v>19</v>
      </c>
      <c r="H694" s="172"/>
      <c r="I694" s="172"/>
      <c r="J694" s="172"/>
      <c r="K694" s="172"/>
    </row>
    <row r="695" spans="1:11" x14ac:dyDescent="0.2">
      <c r="A695" s="172" t="s">
        <v>141</v>
      </c>
      <c r="B695" s="494" t="s">
        <v>3151</v>
      </c>
      <c r="C695" s="172" t="s">
        <v>3948</v>
      </c>
      <c r="D695" s="172">
        <v>1</v>
      </c>
      <c r="E695" s="172" t="s">
        <v>3838</v>
      </c>
      <c r="F695" s="172"/>
      <c r="G695" s="325">
        <v>0</v>
      </c>
      <c r="H695" s="172"/>
      <c r="I695" s="172"/>
      <c r="J695" s="172"/>
      <c r="K695" s="172"/>
    </row>
    <row r="696" spans="1:11" x14ac:dyDescent="0.2">
      <c r="A696" s="172" t="s">
        <v>2333</v>
      </c>
      <c r="B696" s="494" t="s">
        <v>3053</v>
      </c>
      <c r="C696" s="172" t="s">
        <v>3948</v>
      </c>
      <c r="D696" s="172">
        <v>4</v>
      </c>
      <c r="E696" s="172">
        <v>4</v>
      </c>
      <c r="F696" s="172">
        <v>1</v>
      </c>
      <c r="G696" s="325">
        <v>119</v>
      </c>
      <c r="H696" s="172"/>
      <c r="I696" s="172">
        <v>5</v>
      </c>
      <c r="J696" s="172"/>
      <c r="K696" s="172"/>
    </row>
    <row r="697" spans="1:11" x14ac:dyDescent="0.2">
      <c r="A697" s="172" t="s">
        <v>2333</v>
      </c>
      <c r="B697" s="494" t="s">
        <v>3969</v>
      </c>
      <c r="C697" s="172" t="s">
        <v>3948</v>
      </c>
      <c r="D697" s="172">
        <v>10</v>
      </c>
      <c r="E697" s="172">
        <v>8</v>
      </c>
      <c r="F697" s="172">
        <v>1</v>
      </c>
      <c r="G697" s="325">
        <v>224</v>
      </c>
      <c r="H697" s="172"/>
      <c r="I697" s="172">
        <v>3</v>
      </c>
      <c r="J697" s="172"/>
      <c r="K697" s="172"/>
    </row>
    <row r="698" spans="1:11" x14ac:dyDescent="0.2">
      <c r="A698" s="172" t="s">
        <v>2333</v>
      </c>
      <c r="B698" s="494" t="s">
        <v>3062</v>
      </c>
      <c r="C698" s="172" t="s">
        <v>3948</v>
      </c>
      <c r="D698" s="172">
        <v>12</v>
      </c>
      <c r="E698" s="172">
        <v>11</v>
      </c>
      <c r="F698" s="172">
        <v>2</v>
      </c>
      <c r="G698" s="325">
        <v>284</v>
      </c>
      <c r="H698" s="172"/>
      <c r="I698" s="172">
        <v>5</v>
      </c>
      <c r="J698" s="172"/>
      <c r="K698" s="172"/>
    </row>
    <row r="699" spans="1:11" x14ac:dyDescent="0.2">
      <c r="A699" s="172" t="s">
        <v>2333</v>
      </c>
      <c r="B699" s="494" t="s">
        <v>3051</v>
      </c>
      <c r="C699" s="172" t="s">
        <v>3948</v>
      </c>
      <c r="D699" s="172">
        <v>12</v>
      </c>
      <c r="E699" s="172">
        <v>11</v>
      </c>
      <c r="F699" s="172"/>
      <c r="G699" s="325">
        <v>290</v>
      </c>
      <c r="H699" s="172"/>
      <c r="I699" s="172">
        <v>5</v>
      </c>
      <c r="J699" s="172"/>
      <c r="K699" s="172"/>
    </row>
    <row r="700" spans="1:11" x14ac:dyDescent="0.2">
      <c r="A700" s="172" t="s">
        <v>2333</v>
      </c>
      <c r="B700" s="494" t="s">
        <v>3061</v>
      </c>
      <c r="C700" s="172" t="s">
        <v>3948</v>
      </c>
      <c r="D700" s="172">
        <v>12</v>
      </c>
      <c r="E700" s="172">
        <v>11</v>
      </c>
      <c r="F700" s="172">
        <v>1</v>
      </c>
      <c r="G700" s="325">
        <v>260</v>
      </c>
      <c r="H700" s="172"/>
      <c r="I700" s="172">
        <v>1</v>
      </c>
      <c r="J700" s="172"/>
      <c r="K700" s="172"/>
    </row>
    <row r="701" spans="1:11" x14ac:dyDescent="0.2">
      <c r="A701" s="172" t="s">
        <v>2333</v>
      </c>
      <c r="B701" s="494" t="s">
        <v>3970</v>
      </c>
      <c r="C701" s="172" t="s">
        <v>3948</v>
      </c>
      <c r="D701" s="172">
        <v>12</v>
      </c>
      <c r="E701" s="172">
        <v>8</v>
      </c>
      <c r="F701" s="172">
        <v>3</v>
      </c>
      <c r="G701" s="325">
        <v>89</v>
      </c>
      <c r="H701" s="172"/>
      <c r="I701" s="172">
        <v>3</v>
      </c>
      <c r="J701" s="172"/>
      <c r="K701" s="172"/>
    </row>
    <row r="702" spans="1:11" x14ac:dyDescent="0.2">
      <c r="A702" s="172" t="s">
        <v>2333</v>
      </c>
      <c r="B702" s="494" t="s">
        <v>3045</v>
      </c>
      <c r="C702" s="172" t="s">
        <v>3948</v>
      </c>
      <c r="D702" s="172">
        <v>6</v>
      </c>
      <c r="E702" s="172">
        <v>5</v>
      </c>
      <c r="F702" s="172">
        <v>3</v>
      </c>
      <c r="G702" s="325">
        <v>30</v>
      </c>
      <c r="H702" s="172"/>
      <c r="I702" s="172">
        <v>1</v>
      </c>
      <c r="J702" s="172"/>
      <c r="K702" s="172"/>
    </row>
    <row r="703" spans="1:11" x14ac:dyDescent="0.2">
      <c r="A703" s="172" t="s">
        <v>2333</v>
      </c>
      <c r="B703" s="494" t="s">
        <v>3971</v>
      </c>
      <c r="C703" s="172" t="s">
        <v>3948</v>
      </c>
      <c r="D703" s="172">
        <v>11</v>
      </c>
      <c r="E703" s="172">
        <v>7</v>
      </c>
      <c r="F703" s="172">
        <v>2</v>
      </c>
      <c r="G703" s="325">
        <v>72</v>
      </c>
      <c r="H703" s="172"/>
      <c r="I703" s="172">
        <v>17</v>
      </c>
      <c r="J703" s="172">
        <v>5</v>
      </c>
      <c r="K703" s="172"/>
    </row>
    <row r="704" spans="1:11" x14ac:dyDescent="0.2">
      <c r="A704" s="172" t="s">
        <v>2333</v>
      </c>
      <c r="B704" s="494" t="s">
        <v>2526</v>
      </c>
      <c r="C704" s="172" t="s">
        <v>3948</v>
      </c>
      <c r="D704" s="172">
        <v>12</v>
      </c>
      <c r="E704" s="172">
        <v>10</v>
      </c>
      <c r="F704" s="172">
        <v>1</v>
      </c>
      <c r="G704" s="325">
        <v>126</v>
      </c>
      <c r="H704" s="172"/>
      <c r="I704" s="172">
        <v>2</v>
      </c>
      <c r="J704" s="172"/>
      <c r="K704" s="172"/>
    </row>
    <row r="705" spans="1:11" x14ac:dyDescent="0.2">
      <c r="A705" s="172" t="s">
        <v>2333</v>
      </c>
      <c r="B705" s="494" t="s">
        <v>3044</v>
      </c>
      <c r="C705" s="172" t="s">
        <v>3948</v>
      </c>
      <c r="D705" s="172">
        <v>8</v>
      </c>
      <c r="E705" s="172">
        <v>6</v>
      </c>
      <c r="F705" s="172"/>
      <c r="G705" s="325">
        <v>70</v>
      </c>
      <c r="H705" s="172"/>
      <c r="I705" s="172">
        <v>8</v>
      </c>
      <c r="J705" s="172"/>
      <c r="K705" s="172"/>
    </row>
    <row r="706" spans="1:11" x14ac:dyDescent="0.2">
      <c r="A706" s="172" t="s">
        <v>2333</v>
      </c>
      <c r="B706" s="494" t="s">
        <v>3042</v>
      </c>
      <c r="C706" s="172" t="s">
        <v>3948</v>
      </c>
      <c r="D706" s="172">
        <v>10</v>
      </c>
      <c r="E706" s="172">
        <v>6</v>
      </c>
      <c r="F706" s="172">
        <v>1</v>
      </c>
      <c r="G706" s="325">
        <v>54</v>
      </c>
      <c r="H706" s="172"/>
      <c r="I706" s="172">
        <v>1</v>
      </c>
      <c r="J706" s="172"/>
      <c r="K706" s="172"/>
    </row>
    <row r="707" spans="1:11" x14ac:dyDescent="0.2">
      <c r="A707" s="172" t="s">
        <v>2333</v>
      </c>
      <c r="B707" s="494" t="s">
        <v>3972</v>
      </c>
      <c r="C707" s="172" t="s">
        <v>3948</v>
      </c>
      <c r="D707" s="172">
        <v>4</v>
      </c>
      <c r="E707" s="172">
        <v>2</v>
      </c>
      <c r="F707" s="172">
        <v>1</v>
      </c>
      <c r="G707" s="325">
        <v>4</v>
      </c>
      <c r="H707" s="172"/>
      <c r="I707" s="172"/>
      <c r="J707" s="172"/>
      <c r="K707" s="172"/>
    </row>
    <row r="708" spans="1:11" x14ac:dyDescent="0.2">
      <c r="A708" s="172" t="s">
        <v>2333</v>
      </c>
      <c r="B708" s="494" t="s">
        <v>3973</v>
      </c>
      <c r="C708" s="172" t="s">
        <v>3948</v>
      </c>
      <c r="D708" s="172">
        <v>4</v>
      </c>
      <c r="E708" s="172">
        <v>3</v>
      </c>
      <c r="F708" s="172"/>
      <c r="G708" s="325">
        <v>8</v>
      </c>
      <c r="H708" s="172"/>
      <c r="I708" s="172">
        <v>1</v>
      </c>
      <c r="J708" s="172"/>
      <c r="K708" s="172"/>
    </row>
    <row r="709" spans="1:11" x14ac:dyDescent="0.2">
      <c r="A709" s="172" t="s">
        <v>2333</v>
      </c>
      <c r="B709" s="494" t="s">
        <v>3041</v>
      </c>
      <c r="C709" s="172" t="s">
        <v>3948</v>
      </c>
      <c r="D709" s="172">
        <v>4</v>
      </c>
      <c r="E709" s="172">
        <v>3</v>
      </c>
      <c r="F709" s="172"/>
      <c r="G709" s="325">
        <v>6</v>
      </c>
      <c r="H709" s="172"/>
      <c r="I709" s="172">
        <v>1</v>
      </c>
      <c r="J709" s="172"/>
      <c r="K709" s="172"/>
    </row>
    <row r="710" spans="1:11" x14ac:dyDescent="0.2">
      <c r="A710" s="172" t="s">
        <v>2333</v>
      </c>
      <c r="B710" s="494" t="s">
        <v>3060</v>
      </c>
      <c r="C710" s="172" t="s">
        <v>3948</v>
      </c>
      <c r="D710" s="172">
        <v>6</v>
      </c>
      <c r="E710" s="172">
        <v>0</v>
      </c>
      <c r="F710" s="172"/>
      <c r="G710" s="325">
        <v>0</v>
      </c>
      <c r="H710" s="172"/>
      <c r="I710" s="172">
        <v>1</v>
      </c>
      <c r="J710" s="172"/>
      <c r="K710" s="172"/>
    </row>
    <row r="711" spans="1:11" x14ac:dyDescent="0.2">
      <c r="A711" s="172" t="s">
        <v>2333</v>
      </c>
      <c r="B711" s="494" t="s">
        <v>3964</v>
      </c>
      <c r="C711" s="172" t="s">
        <v>3948</v>
      </c>
      <c r="D711" s="172">
        <v>3</v>
      </c>
      <c r="E711" s="172">
        <v>2</v>
      </c>
      <c r="F711" s="172">
        <v>1</v>
      </c>
      <c r="G711" s="325">
        <v>0</v>
      </c>
      <c r="H711" s="172"/>
      <c r="I711" s="172"/>
      <c r="J711" s="172"/>
      <c r="K711" s="172"/>
    </row>
    <row r="712" spans="1:11" x14ac:dyDescent="0.2">
      <c r="A712" s="172" t="s">
        <v>2333</v>
      </c>
      <c r="B712" s="494" t="s">
        <v>3962</v>
      </c>
      <c r="C712" s="172" t="s">
        <v>3948</v>
      </c>
      <c r="D712" s="172">
        <v>1</v>
      </c>
      <c r="E712" s="172" t="s">
        <v>3838</v>
      </c>
      <c r="F712" s="172"/>
      <c r="G712" s="325">
        <v>0</v>
      </c>
      <c r="H712" s="172"/>
      <c r="I712" s="172"/>
      <c r="J712" s="172"/>
      <c r="K712" s="172"/>
    </row>
    <row r="713" spans="1:11" x14ac:dyDescent="0.2">
      <c r="A713" s="172" t="s">
        <v>50</v>
      </c>
      <c r="B713" s="494" t="s">
        <v>3059</v>
      </c>
      <c r="C713" s="172" t="s">
        <v>3948</v>
      </c>
      <c r="D713" s="172">
        <v>11</v>
      </c>
      <c r="E713" s="172">
        <v>11</v>
      </c>
      <c r="F713" s="172">
        <v>1</v>
      </c>
      <c r="G713" s="325">
        <v>429</v>
      </c>
      <c r="H713" s="172"/>
      <c r="I713" s="172">
        <v>6</v>
      </c>
      <c r="J713" s="172"/>
      <c r="K713" s="172"/>
    </row>
    <row r="714" spans="1:11" x14ac:dyDescent="0.2">
      <c r="A714" s="172" t="s">
        <v>50</v>
      </c>
      <c r="B714" s="494" t="s">
        <v>3053</v>
      </c>
      <c r="C714" s="172" t="s">
        <v>3948</v>
      </c>
      <c r="D714" s="172">
        <v>10</v>
      </c>
      <c r="E714" s="172">
        <v>11</v>
      </c>
      <c r="F714" s="172">
        <v>2</v>
      </c>
      <c r="G714" s="325">
        <v>246</v>
      </c>
      <c r="H714" s="172"/>
      <c r="I714" s="172">
        <v>4</v>
      </c>
      <c r="J714" s="172"/>
      <c r="K714" s="172"/>
    </row>
    <row r="715" spans="1:11" x14ac:dyDescent="0.2">
      <c r="A715" s="172" t="s">
        <v>50</v>
      </c>
      <c r="B715" s="494" t="s">
        <v>3062</v>
      </c>
      <c r="C715" s="172" t="s">
        <v>3948</v>
      </c>
      <c r="D715" s="172">
        <v>11</v>
      </c>
      <c r="E715" s="172">
        <v>12</v>
      </c>
      <c r="F715" s="172"/>
      <c r="G715" s="325">
        <v>287</v>
      </c>
      <c r="H715" s="172"/>
      <c r="I715" s="172">
        <v>4</v>
      </c>
      <c r="J715" s="172"/>
      <c r="K715" s="172"/>
    </row>
    <row r="716" spans="1:11" x14ac:dyDescent="0.2">
      <c r="A716" s="172" t="s">
        <v>50</v>
      </c>
      <c r="B716" s="494" t="s">
        <v>3061</v>
      </c>
      <c r="C716" s="172" t="s">
        <v>3948</v>
      </c>
      <c r="D716" s="172">
        <v>11</v>
      </c>
      <c r="E716" s="172">
        <v>12</v>
      </c>
      <c r="F716" s="172"/>
      <c r="G716" s="325">
        <v>234</v>
      </c>
      <c r="H716" s="172"/>
      <c r="I716" s="172">
        <v>5</v>
      </c>
      <c r="J716" s="172"/>
      <c r="K716" s="172"/>
    </row>
    <row r="717" spans="1:11" x14ac:dyDescent="0.2">
      <c r="A717" s="172" t="s">
        <v>50</v>
      </c>
      <c r="B717" s="494" t="s">
        <v>3040</v>
      </c>
      <c r="C717" s="172" t="s">
        <v>3948</v>
      </c>
      <c r="D717" s="172">
        <v>1</v>
      </c>
      <c r="E717" s="172">
        <v>2</v>
      </c>
      <c r="F717" s="172"/>
      <c r="G717" s="325">
        <v>34</v>
      </c>
      <c r="H717" s="172"/>
      <c r="I717" s="172"/>
      <c r="J717" s="172"/>
      <c r="K717" s="172"/>
    </row>
    <row r="718" spans="1:11" x14ac:dyDescent="0.2">
      <c r="A718" s="172" t="s">
        <v>50</v>
      </c>
      <c r="B718" s="494" t="s">
        <v>3051</v>
      </c>
      <c r="C718" s="172" t="s">
        <v>3948</v>
      </c>
      <c r="D718" s="172">
        <v>11</v>
      </c>
      <c r="E718" s="172">
        <v>11</v>
      </c>
      <c r="F718" s="172"/>
      <c r="G718" s="325">
        <v>168</v>
      </c>
      <c r="H718" s="172"/>
      <c r="I718" s="172">
        <v>9</v>
      </c>
      <c r="J718" s="172"/>
      <c r="K718" s="172"/>
    </row>
    <row r="719" spans="1:11" x14ac:dyDescent="0.2">
      <c r="A719" s="172" t="s">
        <v>50</v>
      </c>
      <c r="B719" s="494" t="s">
        <v>3046</v>
      </c>
      <c r="C719" s="172" t="s">
        <v>3948</v>
      </c>
      <c r="D719" s="172">
        <v>3</v>
      </c>
      <c r="E719" s="172">
        <v>2</v>
      </c>
      <c r="F719" s="172">
        <v>1</v>
      </c>
      <c r="G719" s="325">
        <v>15</v>
      </c>
      <c r="H719" s="172"/>
      <c r="I719" s="172">
        <v>2</v>
      </c>
      <c r="J719" s="172"/>
      <c r="K719" s="172"/>
    </row>
    <row r="720" spans="1:11" x14ac:dyDescent="0.2">
      <c r="A720" s="172" t="s">
        <v>50</v>
      </c>
      <c r="B720" s="494" t="s">
        <v>3974</v>
      </c>
      <c r="C720" s="172" t="s">
        <v>3948</v>
      </c>
      <c r="D720" s="172">
        <v>5</v>
      </c>
      <c r="E720" s="172">
        <v>6</v>
      </c>
      <c r="F720" s="172"/>
      <c r="G720" s="325">
        <v>90</v>
      </c>
      <c r="H720" s="172"/>
      <c r="I720" s="172">
        <v>1</v>
      </c>
      <c r="J720" s="172"/>
      <c r="K720" s="172"/>
    </row>
    <row r="721" spans="1:11" x14ac:dyDescent="0.2">
      <c r="A721" s="172" t="s">
        <v>50</v>
      </c>
      <c r="B721" s="494" t="s">
        <v>3042</v>
      </c>
      <c r="C721" s="172" t="s">
        <v>3948</v>
      </c>
      <c r="D721" s="172">
        <v>7</v>
      </c>
      <c r="E721" s="172">
        <v>6</v>
      </c>
      <c r="F721" s="172">
        <v>1</v>
      </c>
      <c r="G721" s="325">
        <v>63</v>
      </c>
      <c r="H721" s="172"/>
      <c r="I721" s="172">
        <v>1</v>
      </c>
      <c r="J721" s="172"/>
      <c r="K721" s="172"/>
    </row>
    <row r="722" spans="1:11" x14ac:dyDescent="0.2">
      <c r="A722" s="172" t="s">
        <v>50</v>
      </c>
      <c r="B722" s="494" t="s">
        <v>3975</v>
      </c>
      <c r="C722" s="172" t="s">
        <v>3948</v>
      </c>
      <c r="D722" s="172">
        <v>6</v>
      </c>
      <c r="E722" s="172">
        <v>5</v>
      </c>
      <c r="F722" s="172">
        <v>1</v>
      </c>
      <c r="G722" s="325">
        <v>49</v>
      </c>
      <c r="H722" s="172"/>
      <c r="I722" s="172">
        <v>1</v>
      </c>
      <c r="J722" s="172"/>
      <c r="K722" s="172"/>
    </row>
    <row r="723" spans="1:11" x14ac:dyDescent="0.2">
      <c r="A723" s="172" t="s">
        <v>50</v>
      </c>
      <c r="B723" s="494" t="s">
        <v>3970</v>
      </c>
      <c r="C723" s="172" t="s">
        <v>3948</v>
      </c>
      <c r="D723" s="172">
        <v>10</v>
      </c>
      <c r="E723" s="172">
        <v>10</v>
      </c>
      <c r="F723" s="172">
        <v>2</v>
      </c>
      <c r="G723" s="325">
        <v>88</v>
      </c>
      <c r="H723" s="172"/>
      <c r="I723" s="172"/>
      <c r="J723" s="172"/>
      <c r="K723" s="172"/>
    </row>
    <row r="724" spans="1:11" x14ac:dyDescent="0.2">
      <c r="A724" s="172" t="s">
        <v>50</v>
      </c>
      <c r="B724" s="494" t="s">
        <v>3976</v>
      </c>
      <c r="C724" s="172" t="s">
        <v>3948</v>
      </c>
      <c r="D724" s="172">
        <v>10</v>
      </c>
      <c r="E724" s="172">
        <v>9</v>
      </c>
      <c r="F724" s="172">
        <v>2</v>
      </c>
      <c r="G724" s="325">
        <v>71</v>
      </c>
      <c r="H724" s="172"/>
      <c r="I724" s="172">
        <v>13</v>
      </c>
      <c r="J724" s="172"/>
      <c r="K724" s="172"/>
    </row>
    <row r="725" spans="1:11" x14ac:dyDescent="0.2">
      <c r="A725" s="172" t="s">
        <v>50</v>
      </c>
      <c r="B725" s="494" t="s">
        <v>3977</v>
      </c>
      <c r="C725" s="172" t="s">
        <v>3948</v>
      </c>
      <c r="D725" s="172">
        <v>6</v>
      </c>
      <c r="E725" s="172">
        <v>6</v>
      </c>
      <c r="F725" s="172"/>
      <c r="G725" s="325">
        <v>43</v>
      </c>
      <c r="H725" s="172"/>
      <c r="I725" s="172">
        <v>1</v>
      </c>
      <c r="J725" s="172"/>
      <c r="K725" s="172"/>
    </row>
    <row r="726" spans="1:11" x14ac:dyDescent="0.2">
      <c r="A726" s="172" t="s">
        <v>50</v>
      </c>
      <c r="B726" s="494" t="s">
        <v>3972</v>
      </c>
      <c r="C726" s="172" t="s">
        <v>3948</v>
      </c>
      <c r="D726" s="172">
        <v>9</v>
      </c>
      <c r="E726" s="172">
        <v>8</v>
      </c>
      <c r="F726" s="172">
        <v>5</v>
      </c>
      <c r="G726" s="325">
        <v>20</v>
      </c>
      <c r="H726" s="172"/>
      <c r="I726" s="172">
        <v>1</v>
      </c>
      <c r="J726" s="172"/>
      <c r="K726" s="172"/>
    </row>
    <row r="727" spans="1:11" x14ac:dyDescent="0.2">
      <c r="A727" s="172" t="s">
        <v>50</v>
      </c>
      <c r="B727" s="494" t="s">
        <v>2526</v>
      </c>
      <c r="C727" s="172" t="s">
        <v>3948</v>
      </c>
      <c r="D727" s="172">
        <v>1</v>
      </c>
      <c r="E727" s="172">
        <v>1</v>
      </c>
      <c r="F727" s="172"/>
      <c r="G727" s="325">
        <v>6</v>
      </c>
      <c r="H727" s="172"/>
      <c r="I727" s="172">
        <v>1</v>
      </c>
      <c r="J727" s="172"/>
      <c r="K727" s="172"/>
    </row>
    <row r="728" spans="1:11" x14ac:dyDescent="0.2">
      <c r="A728" s="172" t="s">
        <v>50</v>
      </c>
      <c r="B728" s="494" t="s">
        <v>3978</v>
      </c>
      <c r="C728" s="172" t="s">
        <v>3948</v>
      </c>
      <c r="D728" s="172">
        <v>1</v>
      </c>
      <c r="E728" s="172">
        <v>1</v>
      </c>
      <c r="F728" s="172"/>
      <c r="G728" s="325">
        <v>6</v>
      </c>
      <c r="H728" s="172"/>
      <c r="I728" s="172"/>
      <c r="J728" s="172"/>
      <c r="K728" s="172"/>
    </row>
    <row r="729" spans="1:11" x14ac:dyDescent="0.2">
      <c r="A729" s="172" t="s">
        <v>50</v>
      </c>
      <c r="B729" s="494" t="s">
        <v>3063</v>
      </c>
      <c r="C729" s="172" t="s">
        <v>3948</v>
      </c>
      <c r="D729" s="172">
        <v>5</v>
      </c>
      <c r="E729" s="172">
        <v>5</v>
      </c>
      <c r="F729" s="172"/>
      <c r="G729" s="325">
        <v>20</v>
      </c>
      <c r="H729" s="172"/>
      <c r="I729" s="172">
        <v>1</v>
      </c>
      <c r="J729" s="172"/>
      <c r="K729" s="172"/>
    </row>
    <row r="730" spans="1:11" x14ac:dyDescent="0.2">
      <c r="A730" s="172" t="s">
        <v>50</v>
      </c>
      <c r="B730" s="494" t="s">
        <v>3041</v>
      </c>
      <c r="C730" s="172" t="s">
        <v>3948</v>
      </c>
      <c r="D730" s="172">
        <v>1</v>
      </c>
      <c r="E730" s="172">
        <v>1</v>
      </c>
      <c r="F730" s="172"/>
      <c r="G730" s="325">
        <v>1</v>
      </c>
      <c r="H730" s="172"/>
      <c r="I730" s="172"/>
      <c r="J730" s="172"/>
      <c r="K730" s="172"/>
    </row>
    <row r="731" spans="1:11" x14ac:dyDescent="0.2">
      <c r="A731" s="172" t="s">
        <v>50</v>
      </c>
      <c r="B731" s="494" t="s">
        <v>3049</v>
      </c>
      <c r="C731" s="172" t="s">
        <v>3948</v>
      </c>
      <c r="D731" s="172">
        <v>1</v>
      </c>
      <c r="E731" s="172">
        <v>1</v>
      </c>
      <c r="F731" s="172"/>
      <c r="G731" s="325">
        <v>1</v>
      </c>
      <c r="H731" s="172"/>
      <c r="I731" s="172"/>
      <c r="J731" s="172"/>
      <c r="K731" s="172"/>
    </row>
    <row r="732" spans="1:11" x14ac:dyDescent="0.2">
      <c r="A732" s="172" t="s">
        <v>50</v>
      </c>
      <c r="B732" s="494" t="s">
        <v>3039</v>
      </c>
      <c r="C732" s="172" t="s">
        <v>3948</v>
      </c>
      <c r="D732" s="172">
        <v>1</v>
      </c>
      <c r="E732" s="172">
        <v>1</v>
      </c>
      <c r="F732" s="172"/>
      <c r="G732" s="325">
        <v>1</v>
      </c>
      <c r="H732" s="172"/>
      <c r="I732" s="172"/>
      <c r="J732" s="172"/>
      <c r="K732" s="172"/>
    </row>
    <row r="733" spans="1:11" x14ac:dyDescent="0.2">
      <c r="A733" s="172" t="s">
        <v>50</v>
      </c>
      <c r="B733" s="494" t="s">
        <v>3048</v>
      </c>
      <c r="C733" s="172" t="s">
        <v>3948</v>
      </c>
      <c r="D733" s="172">
        <v>1</v>
      </c>
      <c r="E733" s="172">
        <v>1</v>
      </c>
      <c r="F733" s="172">
        <v>1</v>
      </c>
      <c r="G733" s="325">
        <v>0</v>
      </c>
      <c r="H733" s="172"/>
      <c r="I733" s="172"/>
      <c r="J733" s="172"/>
      <c r="K733" s="172"/>
    </row>
    <row r="734" spans="1:11" x14ac:dyDescent="0.2">
      <c r="A734" s="172" t="s">
        <v>2330</v>
      </c>
      <c r="B734" s="494" t="s">
        <v>3042</v>
      </c>
      <c r="C734" s="172" t="s">
        <v>3948</v>
      </c>
      <c r="D734" s="172">
        <v>8</v>
      </c>
      <c r="E734" s="172">
        <v>8</v>
      </c>
      <c r="F734" s="172"/>
      <c r="G734" s="325">
        <v>321</v>
      </c>
      <c r="H734" s="172">
        <v>80.25</v>
      </c>
      <c r="I734" s="172"/>
      <c r="J734" s="172"/>
      <c r="K734" s="172"/>
    </row>
    <row r="735" spans="1:11" x14ac:dyDescent="0.2">
      <c r="A735" s="172" t="s">
        <v>2330</v>
      </c>
      <c r="B735" s="494" t="s">
        <v>3061</v>
      </c>
      <c r="C735" s="172" t="s">
        <v>3948</v>
      </c>
      <c r="D735" s="172">
        <v>7</v>
      </c>
      <c r="E735" s="172">
        <v>7</v>
      </c>
      <c r="F735" s="172"/>
      <c r="G735" s="325">
        <v>150</v>
      </c>
      <c r="H735" s="172">
        <v>25</v>
      </c>
      <c r="I735" s="172"/>
      <c r="J735" s="172"/>
      <c r="K735" s="172"/>
    </row>
    <row r="736" spans="1:11" x14ac:dyDescent="0.2">
      <c r="A736" s="172" t="s">
        <v>2330</v>
      </c>
      <c r="B736" s="494" t="s">
        <v>3980</v>
      </c>
      <c r="C736" s="172" t="s">
        <v>3948</v>
      </c>
      <c r="D736" s="172">
        <v>6</v>
      </c>
      <c r="E736" s="172">
        <v>6</v>
      </c>
      <c r="F736" s="172"/>
      <c r="G736" s="325">
        <v>75</v>
      </c>
      <c r="H736" s="172">
        <v>25</v>
      </c>
      <c r="I736" s="172"/>
      <c r="J736" s="172"/>
      <c r="K736" s="172"/>
    </row>
    <row r="737" spans="1:11" x14ac:dyDescent="0.2">
      <c r="A737" s="172" t="s">
        <v>2330</v>
      </c>
      <c r="B737" s="494" t="s">
        <v>3981</v>
      </c>
      <c r="C737" s="172" t="s">
        <v>3948</v>
      </c>
      <c r="D737" s="172">
        <v>9</v>
      </c>
      <c r="E737" s="172">
        <v>9</v>
      </c>
      <c r="F737" s="172"/>
      <c r="G737" s="325">
        <v>212</v>
      </c>
      <c r="H737" s="172">
        <v>23.55</v>
      </c>
      <c r="I737" s="172"/>
      <c r="J737" s="172"/>
      <c r="K737" s="172"/>
    </row>
    <row r="738" spans="1:11" x14ac:dyDescent="0.2">
      <c r="A738" s="172" t="s">
        <v>2330</v>
      </c>
      <c r="B738" s="494" t="s">
        <v>3051</v>
      </c>
      <c r="C738" s="172" t="s">
        <v>3948</v>
      </c>
      <c r="D738" s="172">
        <v>11</v>
      </c>
      <c r="E738" s="172">
        <v>11</v>
      </c>
      <c r="F738" s="172"/>
      <c r="G738" s="325">
        <v>229</v>
      </c>
      <c r="H738" s="172">
        <v>22.9</v>
      </c>
      <c r="I738" s="172"/>
      <c r="J738" s="172"/>
      <c r="K738" s="172"/>
    </row>
    <row r="739" spans="1:11" x14ac:dyDescent="0.2">
      <c r="A739" s="172" t="s">
        <v>2330</v>
      </c>
      <c r="B739" s="494" t="s">
        <v>3058</v>
      </c>
      <c r="C739" s="172" t="s">
        <v>3948</v>
      </c>
      <c r="D739" s="172">
        <v>10</v>
      </c>
      <c r="E739" s="172">
        <v>10</v>
      </c>
      <c r="F739" s="172"/>
      <c r="G739" s="325">
        <v>208</v>
      </c>
      <c r="H739" s="172">
        <v>20.8</v>
      </c>
      <c r="I739" s="172"/>
      <c r="J739" s="172"/>
      <c r="K739" s="172"/>
    </row>
    <row r="740" spans="1:11" x14ac:dyDescent="0.2">
      <c r="A740" s="172" t="s">
        <v>2330</v>
      </c>
      <c r="B740" s="494" t="s">
        <v>3045</v>
      </c>
      <c r="C740" s="172" t="s">
        <v>3948</v>
      </c>
      <c r="D740" s="172">
        <v>6</v>
      </c>
      <c r="E740" s="172">
        <v>6</v>
      </c>
      <c r="F740" s="172"/>
      <c r="G740" s="325">
        <v>97</v>
      </c>
      <c r="H740" s="172">
        <v>16.16</v>
      </c>
      <c r="I740" s="172"/>
      <c r="J740" s="172"/>
      <c r="K740" s="172"/>
    </row>
    <row r="741" spans="1:11" x14ac:dyDescent="0.2">
      <c r="A741" s="172" t="s">
        <v>2330</v>
      </c>
      <c r="B741" s="494" t="s">
        <v>3046</v>
      </c>
      <c r="C741" s="172" t="s">
        <v>3948</v>
      </c>
      <c r="D741" s="172">
        <v>4</v>
      </c>
      <c r="E741" s="172">
        <v>4</v>
      </c>
      <c r="F741" s="172"/>
      <c r="G741" s="325">
        <v>48</v>
      </c>
      <c r="H741" s="172">
        <v>12</v>
      </c>
      <c r="I741" s="172"/>
      <c r="J741" s="172"/>
      <c r="K741" s="172"/>
    </row>
    <row r="742" spans="1:11" x14ac:dyDescent="0.2">
      <c r="A742" s="172" t="s">
        <v>2330</v>
      </c>
      <c r="B742" s="494" t="s">
        <v>3043</v>
      </c>
      <c r="C742" s="172" t="s">
        <v>3948</v>
      </c>
      <c r="D742" s="172">
        <v>10</v>
      </c>
      <c r="E742" s="172">
        <v>10</v>
      </c>
      <c r="F742" s="172"/>
      <c r="G742" s="325">
        <v>105</v>
      </c>
      <c r="H742" s="172">
        <v>10.5</v>
      </c>
      <c r="I742" s="172"/>
      <c r="J742" s="172"/>
      <c r="K742" s="172"/>
    </row>
    <row r="743" spans="1:11" x14ac:dyDescent="0.2">
      <c r="A743" s="172" t="s">
        <v>2330</v>
      </c>
      <c r="B743" s="494" t="s">
        <v>3060</v>
      </c>
      <c r="C743" s="172" t="s">
        <v>3948</v>
      </c>
      <c r="D743" s="172">
        <v>7</v>
      </c>
      <c r="E743" s="172">
        <v>7</v>
      </c>
      <c r="F743" s="172"/>
      <c r="G743" s="325">
        <v>60</v>
      </c>
      <c r="H743" s="172">
        <v>10</v>
      </c>
      <c r="I743" s="172"/>
      <c r="J743" s="172"/>
      <c r="K743" s="172"/>
    </row>
    <row r="744" spans="1:11" x14ac:dyDescent="0.2">
      <c r="A744" s="172" t="s">
        <v>2330</v>
      </c>
      <c r="B744" s="494" t="s">
        <v>3044</v>
      </c>
      <c r="C744" s="172" t="s">
        <v>3948</v>
      </c>
      <c r="D744" s="172">
        <v>6</v>
      </c>
      <c r="E744" s="172">
        <v>6</v>
      </c>
      <c r="F744" s="172"/>
      <c r="G744" s="325">
        <v>57</v>
      </c>
      <c r="H744" s="172">
        <v>9.5</v>
      </c>
      <c r="I744" s="172"/>
      <c r="J744" s="172"/>
      <c r="K744" s="172"/>
    </row>
    <row r="745" spans="1:11" x14ac:dyDescent="0.2">
      <c r="A745" s="172" t="s">
        <v>2330</v>
      </c>
      <c r="B745" s="494" t="s">
        <v>3036</v>
      </c>
      <c r="C745" s="172" t="s">
        <v>3948</v>
      </c>
      <c r="D745" s="172">
        <v>6</v>
      </c>
      <c r="E745" s="172">
        <v>6</v>
      </c>
      <c r="F745" s="172"/>
      <c r="G745" s="325">
        <v>56</v>
      </c>
      <c r="H745" s="172">
        <v>9.33</v>
      </c>
      <c r="I745" s="172"/>
      <c r="J745" s="172"/>
      <c r="K745" s="172"/>
    </row>
    <row r="746" spans="1:11" x14ac:dyDescent="0.2">
      <c r="A746" s="172" t="s">
        <v>2330</v>
      </c>
      <c r="B746" s="494" t="s">
        <v>2526</v>
      </c>
      <c r="C746" s="172" t="s">
        <v>3948</v>
      </c>
      <c r="D746" s="172">
        <v>4</v>
      </c>
      <c r="E746" s="172">
        <v>4</v>
      </c>
      <c r="F746" s="172"/>
      <c r="G746" s="325">
        <v>26</v>
      </c>
      <c r="H746" s="172">
        <v>8.66</v>
      </c>
      <c r="I746" s="172"/>
      <c r="J746" s="172"/>
      <c r="K746" s="172"/>
    </row>
    <row r="747" spans="1:11" x14ac:dyDescent="0.2">
      <c r="A747" s="172" t="s">
        <v>2330</v>
      </c>
      <c r="B747" s="494" t="s">
        <v>3982</v>
      </c>
      <c r="C747" s="172" t="s">
        <v>3948</v>
      </c>
      <c r="D747" s="172">
        <v>8</v>
      </c>
      <c r="E747" s="172">
        <v>8</v>
      </c>
      <c r="F747" s="172"/>
      <c r="G747" s="325">
        <v>35</v>
      </c>
      <c r="H747" s="172">
        <v>5</v>
      </c>
      <c r="I747" s="172"/>
      <c r="J747" s="172"/>
      <c r="K747" s="172"/>
    </row>
    <row r="748" spans="1:11" x14ac:dyDescent="0.2">
      <c r="A748" s="172" t="s">
        <v>2330</v>
      </c>
      <c r="B748" s="494" t="s">
        <v>3041</v>
      </c>
      <c r="C748" s="172" t="s">
        <v>3948</v>
      </c>
      <c r="D748" s="172">
        <v>4</v>
      </c>
      <c r="E748" s="172">
        <v>4</v>
      </c>
      <c r="F748" s="172"/>
      <c r="G748" s="325">
        <v>19</v>
      </c>
      <c r="H748" s="172">
        <v>4.75</v>
      </c>
      <c r="I748" s="172"/>
      <c r="J748" s="172"/>
      <c r="K748" s="172"/>
    </row>
    <row r="749" spans="1:11" x14ac:dyDescent="0.2">
      <c r="A749" s="172" t="s">
        <v>2330</v>
      </c>
      <c r="B749" s="494" t="s">
        <v>3048</v>
      </c>
      <c r="C749" s="172" t="s">
        <v>3948</v>
      </c>
      <c r="D749" s="172">
        <v>6</v>
      </c>
      <c r="E749" s="172">
        <v>6</v>
      </c>
      <c r="F749" s="172"/>
      <c r="G749" s="325">
        <v>6</v>
      </c>
      <c r="H749" s="172">
        <v>3</v>
      </c>
      <c r="I749" s="172"/>
      <c r="J749" s="172"/>
      <c r="K749" s="172"/>
    </row>
    <row r="750" spans="1:11" x14ac:dyDescent="0.2">
      <c r="A750" s="172" t="s">
        <v>2330</v>
      </c>
      <c r="B750" s="494" t="s">
        <v>3972</v>
      </c>
      <c r="C750" s="172" t="s">
        <v>3948</v>
      </c>
      <c r="D750" s="172">
        <v>3</v>
      </c>
      <c r="E750" s="172">
        <v>3</v>
      </c>
      <c r="F750" s="172"/>
      <c r="G750" s="325">
        <v>0</v>
      </c>
      <c r="H750" s="172">
        <v>0</v>
      </c>
      <c r="I750" s="172"/>
      <c r="J750" s="172"/>
      <c r="K750" s="172"/>
    </row>
    <row r="751" spans="1:11" x14ac:dyDescent="0.2">
      <c r="A751" s="172" t="s">
        <v>82</v>
      </c>
      <c r="B751" s="494" t="s">
        <v>3984</v>
      </c>
      <c r="C751" s="172" t="s">
        <v>3948</v>
      </c>
      <c r="D751" s="172">
        <v>2</v>
      </c>
      <c r="E751" s="172">
        <v>2</v>
      </c>
      <c r="F751" s="172"/>
      <c r="G751" s="325">
        <v>11</v>
      </c>
      <c r="H751" s="322">
        <f t="shared" ref="H751:H759" si="42">G751/(E751-F751)</f>
        <v>5.5</v>
      </c>
      <c r="I751" s="172"/>
      <c r="J751" s="172"/>
      <c r="K751" s="172"/>
    </row>
    <row r="752" spans="1:11" x14ac:dyDescent="0.2">
      <c r="A752" s="172" t="s">
        <v>82</v>
      </c>
      <c r="B752" s="494" t="s">
        <v>3985</v>
      </c>
      <c r="C752" s="172" t="s">
        <v>3948</v>
      </c>
      <c r="D752" s="172">
        <v>3</v>
      </c>
      <c r="E752" s="172">
        <v>3</v>
      </c>
      <c r="F752" s="172"/>
      <c r="G752" s="325">
        <v>56</v>
      </c>
      <c r="H752" s="322">
        <f t="shared" si="42"/>
        <v>18.666666666666668</v>
      </c>
      <c r="I752" s="172"/>
      <c r="J752" s="172"/>
      <c r="K752" s="172"/>
    </row>
    <row r="753" spans="1:11" x14ac:dyDescent="0.2">
      <c r="A753" s="172" t="s">
        <v>82</v>
      </c>
      <c r="B753" s="494" t="s">
        <v>3986</v>
      </c>
      <c r="C753" s="172" t="s">
        <v>3948</v>
      </c>
      <c r="D753" s="172">
        <v>10</v>
      </c>
      <c r="E753" s="172">
        <v>11</v>
      </c>
      <c r="F753" s="172">
        <v>2</v>
      </c>
      <c r="G753" s="325">
        <v>277</v>
      </c>
      <c r="H753" s="322">
        <f t="shared" si="42"/>
        <v>30.777777777777779</v>
      </c>
      <c r="I753" s="172"/>
      <c r="J753" s="172"/>
      <c r="K753" s="172"/>
    </row>
    <row r="754" spans="1:11" x14ac:dyDescent="0.2">
      <c r="A754" s="172" t="s">
        <v>82</v>
      </c>
      <c r="B754" s="623" t="s">
        <v>3993</v>
      </c>
      <c r="C754" s="172" t="s">
        <v>3948</v>
      </c>
      <c r="D754" s="172">
        <v>10</v>
      </c>
      <c r="E754" s="172">
        <v>10</v>
      </c>
      <c r="F754" s="172">
        <v>1</v>
      </c>
      <c r="G754" s="325">
        <v>190</v>
      </c>
      <c r="H754" s="322">
        <f t="shared" si="42"/>
        <v>21.111111111111111</v>
      </c>
      <c r="I754" s="172"/>
      <c r="J754" s="172"/>
      <c r="K754" s="172"/>
    </row>
    <row r="755" spans="1:11" x14ac:dyDescent="0.2">
      <c r="A755" s="172" t="s">
        <v>82</v>
      </c>
      <c r="B755" s="494" t="s">
        <v>3988</v>
      </c>
      <c r="C755" s="172" t="s">
        <v>3948</v>
      </c>
      <c r="D755" s="172">
        <v>10</v>
      </c>
      <c r="E755" s="172">
        <v>11</v>
      </c>
      <c r="F755" s="172">
        <v>1</v>
      </c>
      <c r="G755" s="325">
        <v>359</v>
      </c>
      <c r="H755" s="322">
        <f t="shared" si="42"/>
        <v>35.9</v>
      </c>
      <c r="I755" s="172"/>
      <c r="J755" s="172"/>
      <c r="K755" s="172"/>
    </row>
    <row r="756" spans="1:11" x14ac:dyDescent="0.2">
      <c r="A756" s="172" t="s">
        <v>82</v>
      </c>
      <c r="B756" s="494" t="s">
        <v>3042</v>
      </c>
      <c r="C756" s="172" t="s">
        <v>3948</v>
      </c>
      <c r="D756" s="172">
        <v>8</v>
      </c>
      <c r="E756" s="172">
        <v>8</v>
      </c>
      <c r="F756" s="172"/>
      <c r="G756" s="325">
        <v>207</v>
      </c>
      <c r="H756" s="322">
        <f t="shared" si="42"/>
        <v>25.875</v>
      </c>
      <c r="I756" s="172"/>
      <c r="J756" s="172"/>
      <c r="K756" s="172"/>
    </row>
    <row r="757" spans="1:11" x14ac:dyDescent="0.2">
      <c r="A757" s="172" t="s">
        <v>82</v>
      </c>
      <c r="B757" s="494" t="s">
        <v>3989</v>
      </c>
      <c r="C757" s="172" t="s">
        <v>3948</v>
      </c>
      <c r="D757" s="172">
        <v>9</v>
      </c>
      <c r="E757" s="172">
        <v>9</v>
      </c>
      <c r="F757" s="172">
        <v>3</v>
      </c>
      <c r="G757" s="325">
        <v>233</v>
      </c>
      <c r="H757" s="322">
        <f t="shared" si="42"/>
        <v>38.833333333333336</v>
      </c>
      <c r="I757" s="172"/>
      <c r="J757" s="172"/>
      <c r="K757" s="172"/>
    </row>
    <row r="758" spans="1:11" x14ac:dyDescent="0.2">
      <c r="A758" s="172" t="s">
        <v>82</v>
      </c>
      <c r="B758" s="494" t="s">
        <v>3043</v>
      </c>
      <c r="C758" s="172" t="s">
        <v>3948</v>
      </c>
      <c r="D758" s="172">
        <v>9</v>
      </c>
      <c r="E758" s="172">
        <v>9</v>
      </c>
      <c r="F758" s="172">
        <v>3</v>
      </c>
      <c r="G758" s="325">
        <v>120</v>
      </c>
      <c r="H758" s="322">
        <f t="shared" si="42"/>
        <v>20</v>
      </c>
      <c r="I758" s="172"/>
      <c r="J758" s="172"/>
      <c r="K758" s="172"/>
    </row>
    <row r="759" spans="1:11" x14ac:dyDescent="0.2">
      <c r="A759" s="172" t="s">
        <v>82</v>
      </c>
      <c r="B759" s="494" t="s">
        <v>3046</v>
      </c>
      <c r="C759" s="172" t="s">
        <v>3948</v>
      </c>
      <c r="D759" s="172">
        <v>8</v>
      </c>
      <c r="E759" s="172">
        <v>7</v>
      </c>
      <c r="F759" s="172">
        <v>2</v>
      </c>
      <c r="G759" s="325">
        <v>68</v>
      </c>
      <c r="H759" s="322">
        <f t="shared" si="42"/>
        <v>13.6</v>
      </c>
      <c r="I759" s="172"/>
      <c r="J759" s="172"/>
      <c r="K759" s="172"/>
    </row>
    <row r="760" spans="1:11" x14ac:dyDescent="0.2">
      <c r="A760" s="172" t="s">
        <v>82</v>
      </c>
      <c r="B760" s="494" t="s">
        <v>3060</v>
      </c>
      <c r="C760" s="172" t="s">
        <v>3948</v>
      </c>
      <c r="D760" s="172">
        <v>3</v>
      </c>
      <c r="E760" s="172">
        <v>2</v>
      </c>
      <c r="F760" s="172">
        <v>2</v>
      </c>
      <c r="G760" s="325">
        <v>12</v>
      </c>
      <c r="H760" s="322">
        <v>0</v>
      </c>
      <c r="I760" s="172"/>
      <c r="J760" s="172"/>
      <c r="K760" s="172"/>
    </row>
    <row r="761" spans="1:11" x14ac:dyDescent="0.2">
      <c r="A761" s="172" t="s">
        <v>82</v>
      </c>
      <c r="B761" s="494" t="s">
        <v>3982</v>
      </c>
      <c r="C761" s="172" t="s">
        <v>3948</v>
      </c>
      <c r="D761" s="172">
        <v>10</v>
      </c>
      <c r="E761" s="172">
        <v>4</v>
      </c>
      <c r="F761" s="172"/>
      <c r="G761" s="325">
        <v>34</v>
      </c>
      <c r="H761" s="322">
        <f t="shared" ref="H761:H766" si="43">G761/(E761-F761)</f>
        <v>8.5</v>
      </c>
      <c r="I761" s="172"/>
      <c r="J761" s="172"/>
      <c r="K761" s="172"/>
    </row>
    <row r="762" spans="1:11" x14ac:dyDescent="0.2">
      <c r="A762" s="172" t="s">
        <v>82</v>
      </c>
      <c r="B762" s="494" t="s">
        <v>3061</v>
      </c>
      <c r="C762" s="172" t="s">
        <v>3948</v>
      </c>
      <c r="D762" s="172">
        <v>8</v>
      </c>
      <c r="E762" s="172">
        <v>9</v>
      </c>
      <c r="F762" s="172"/>
      <c r="G762" s="325">
        <v>204</v>
      </c>
      <c r="H762" s="322">
        <f t="shared" si="43"/>
        <v>22.666666666666668</v>
      </c>
      <c r="I762" s="172"/>
      <c r="J762" s="172"/>
      <c r="K762" s="172"/>
    </row>
    <row r="763" spans="1:11" x14ac:dyDescent="0.2">
      <c r="A763" s="172" t="s">
        <v>82</v>
      </c>
      <c r="B763" s="494" t="s">
        <v>3990</v>
      </c>
      <c r="C763" s="172" t="s">
        <v>3948</v>
      </c>
      <c r="D763" s="172">
        <v>3</v>
      </c>
      <c r="E763" s="172">
        <v>3</v>
      </c>
      <c r="F763" s="172"/>
      <c r="G763" s="325">
        <v>3</v>
      </c>
      <c r="H763" s="322">
        <f t="shared" si="43"/>
        <v>1</v>
      </c>
      <c r="I763" s="172"/>
      <c r="J763" s="172"/>
      <c r="K763" s="172"/>
    </row>
    <row r="764" spans="1:11" x14ac:dyDescent="0.2">
      <c r="A764" s="172" t="s">
        <v>82</v>
      </c>
      <c r="B764" s="494" t="s">
        <v>3981</v>
      </c>
      <c r="C764" s="172" t="s">
        <v>3948</v>
      </c>
      <c r="D764" s="172">
        <v>3</v>
      </c>
      <c r="E764" s="172">
        <v>3</v>
      </c>
      <c r="F764" s="172"/>
      <c r="G764" s="325">
        <v>45</v>
      </c>
      <c r="H764" s="322">
        <f t="shared" si="43"/>
        <v>15</v>
      </c>
      <c r="I764" s="172"/>
      <c r="J764" s="172"/>
      <c r="K764" s="172"/>
    </row>
    <row r="765" spans="1:11" x14ac:dyDescent="0.2">
      <c r="A765" s="172" t="s">
        <v>82</v>
      </c>
      <c r="B765" s="494" t="s">
        <v>3041</v>
      </c>
      <c r="C765" s="172" t="s">
        <v>3948</v>
      </c>
      <c r="D765" s="172">
        <v>5</v>
      </c>
      <c r="E765" s="172">
        <v>5</v>
      </c>
      <c r="F765" s="172"/>
      <c r="G765" s="325">
        <v>33</v>
      </c>
      <c r="H765" s="172">
        <f t="shared" si="43"/>
        <v>6.6</v>
      </c>
      <c r="I765" s="172"/>
      <c r="J765" s="172"/>
      <c r="K765" s="172"/>
    </row>
    <row r="766" spans="1:11" x14ac:dyDescent="0.2">
      <c r="A766" s="172" t="s">
        <v>82</v>
      </c>
      <c r="B766" s="494" t="s">
        <v>3991</v>
      </c>
      <c r="C766" s="172" t="s">
        <v>3948</v>
      </c>
      <c r="D766" s="172">
        <v>3</v>
      </c>
      <c r="E766" s="172">
        <v>3</v>
      </c>
      <c r="F766" s="172">
        <v>2</v>
      </c>
      <c r="G766" s="325">
        <v>60</v>
      </c>
      <c r="H766" s="172">
        <f t="shared" si="43"/>
        <v>60</v>
      </c>
      <c r="I766" s="172"/>
      <c r="J766" s="172"/>
      <c r="K766" s="172"/>
    </row>
    <row r="767" spans="1:11" x14ac:dyDescent="0.2">
      <c r="A767" s="172" t="s">
        <v>55</v>
      </c>
      <c r="B767" s="494" t="s">
        <v>3051</v>
      </c>
      <c r="C767" s="172" t="s">
        <v>51</v>
      </c>
      <c r="D767" s="172">
        <v>1</v>
      </c>
      <c r="E767" s="172" t="s">
        <v>3838</v>
      </c>
      <c r="F767" s="172"/>
      <c r="G767" s="325"/>
      <c r="H767" s="172">
        <v>0</v>
      </c>
      <c r="I767" s="172"/>
      <c r="J767" s="172"/>
      <c r="K767" s="172"/>
    </row>
    <row r="768" spans="1:11" x14ac:dyDescent="0.2">
      <c r="A768" s="172" t="s">
        <v>55</v>
      </c>
      <c r="B768" s="494" t="s">
        <v>676</v>
      </c>
      <c r="C768" s="172" t="s">
        <v>51</v>
      </c>
      <c r="D768" s="172">
        <v>2</v>
      </c>
      <c r="E768" s="172">
        <v>2</v>
      </c>
      <c r="F768" s="172"/>
      <c r="G768" s="325">
        <v>4</v>
      </c>
      <c r="H768" s="172">
        <f t="shared" ref="H768:H779" si="44">G768/E768</f>
        <v>2</v>
      </c>
      <c r="I768" s="172"/>
      <c r="J768" s="172"/>
      <c r="K768" s="172"/>
    </row>
    <row r="769" spans="1:11" x14ac:dyDescent="0.2">
      <c r="A769" s="172" t="s">
        <v>55</v>
      </c>
      <c r="B769" s="494" t="s">
        <v>3988</v>
      </c>
      <c r="C769" s="172" t="s">
        <v>51</v>
      </c>
      <c r="D769" s="172">
        <v>2</v>
      </c>
      <c r="E769" s="172">
        <v>2</v>
      </c>
      <c r="F769" s="172"/>
      <c r="G769" s="325">
        <v>36</v>
      </c>
      <c r="H769" s="172">
        <f t="shared" si="44"/>
        <v>18</v>
      </c>
      <c r="I769" s="172"/>
      <c r="J769" s="172"/>
      <c r="K769" s="172"/>
    </row>
    <row r="770" spans="1:11" x14ac:dyDescent="0.2">
      <c r="A770" s="172" t="s">
        <v>55</v>
      </c>
      <c r="B770" s="494" t="s">
        <v>3992</v>
      </c>
      <c r="C770" s="172" t="s">
        <v>51</v>
      </c>
      <c r="D770" s="172">
        <v>2</v>
      </c>
      <c r="E770" s="172">
        <v>2</v>
      </c>
      <c r="F770" s="172"/>
      <c r="G770" s="325">
        <v>32</v>
      </c>
      <c r="H770" s="172">
        <f t="shared" si="44"/>
        <v>16</v>
      </c>
      <c r="I770" s="172"/>
      <c r="J770" s="172"/>
      <c r="K770" s="172"/>
    </row>
    <row r="771" spans="1:11" x14ac:dyDescent="0.2">
      <c r="A771" s="172" t="s">
        <v>55</v>
      </c>
      <c r="B771" s="494" t="s">
        <v>3042</v>
      </c>
      <c r="C771" s="172" t="s">
        <v>51</v>
      </c>
      <c r="D771" s="172">
        <v>2</v>
      </c>
      <c r="E771" s="172">
        <v>2</v>
      </c>
      <c r="F771" s="172"/>
      <c r="G771" s="325">
        <v>27</v>
      </c>
      <c r="H771" s="172">
        <f t="shared" si="44"/>
        <v>13.5</v>
      </c>
      <c r="I771" s="172"/>
      <c r="J771" s="172"/>
      <c r="K771" s="172"/>
    </row>
    <row r="772" spans="1:11" x14ac:dyDescent="0.2">
      <c r="A772" s="172" t="s">
        <v>55</v>
      </c>
      <c r="B772" s="494" t="s">
        <v>3993</v>
      </c>
      <c r="C772" s="172" t="s">
        <v>51</v>
      </c>
      <c r="D772" s="172">
        <v>2</v>
      </c>
      <c r="E772" s="172">
        <v>2</v>
      </c>
      <c r="F772" s="172"/>
      <c r="G772" s="325">
        <v>94</v>
      </c>
      <c r="H772" s="172">
        <f t="shared" si="44"/>
        <v>47</v>
      </c>
      <c r="I772" s="172"/>
      <c r="J772" s="172"/>
      <c r="K772" s="172"/>
    </row>
    <row r="773" spans="1:11" x14ac:dyDescent="0.2">
      <c r="A773" s="172" t="s">
        <v>55</v>
      </c>
      <c r="B773" s="494" t="s">
        <v>3994</v>
      </c>
      <c r="C773" s="172" t="s">
        <v>51</v>
      </c>
      <c r="D773" s="172">
        <v>2</v>
      </c>
      <c r="E773" s="172">
        <v>2</v>
      </c>
      <c r="F773" s="172"/>
      <c r="G773" s="325">
        <v>33</v>
      </c>
      <c r="H773" s="172">
        <f t="shared" si="44"/>
        <v>16.5</v>
      </c>
      <c r="I773" s="172"/>
      <c r="J773" s="172"/>
      <c r="K773" s="172"/>
    </row>
    <row r="774" spans="1:11" x14ac:dyDescent="0.2">
      <c r="A774" s="172" t="s">
        <v>55</v>
      </c>
      <c r="B774" s="494" t="s">
        <v>3982</v>
      </c>
      <c r="C774" s="172" t="s">
        <v>51</v>
      </c>
      <c r="D774" s="172">
        <v>2</v>
      </c>
      <c r="E774" s="172">
        <v>2</v>
      </c>
      <c r="F774" s="172"/>
      <c r="G774" s="325">
        <v>1</v>
      </c>
      <c r="H774" s="172">
        <f t="shared" si="44"/>
        <v>0.5</v>
      </c>
      <c r="I774" s="172"/>
      <c r="J774" s="172"/>
      <c r="K774" s="172"/>
    </row>
    <row r="775" spans="1:11" x14ac:dyDescent="0.2">
      <c r="A775" s="172" t="s">
        <v>55</v>
      </c>
      <c r="B775" s="494" t="s">
        <v>1086</v>
      </c>
      <c r="C775" s="172" t="s">
        <v>51</v>
      </c>
      <c r="D775" s="172">
        <v>2</v>
      </c>
      <c r="E775" s="172">
        <v>2</v>
      </c>
      <c r="F775" s="172"/>
      <c r="G775" s="325">
        <v>47</v>
      </c>
      <c r="H775" s="172">
        <f t="shared" si="44"/>
        <v>23.5</v>
      </c>
      <c r="I775" s="172"/>
      <c r="J775" s="172"/>
      <c r="K775" s="172"/>
    </row>
    <row r="776" spans="1:11" x14ac:dyDescent="0.2">
      <c r="A776" s="172" t="s">
        <v>55</v>
      </c>
      <c r="B776" s="494" t="s">
        <v>3986</v>
      </c>
      <c r="C776" s="172" t="s">
        <v>51</v>
      </c>
      <c r="D776" s="172">
        <v>2</v>
      </c>
      <c r="E776" s="172">
        <v>2</v>
      </c>
      <c r="F776" s="172"/>
      <c r="G776" s="325">
        <v>68</v>
      </c>
      <c r="H776" s="172">
        <f t="shared" si="44"/>
        <v>34</v>
      </c>
      <c r="I776" s="172"/>
      <c r="J776" s="172"/>
      <c r="K776" s="172"/>
    </row>
    <row r="777" spans="1:11" x14ac:dyDescent="0.2">
      <c r="A777" s="172" t="s">
        <v>55</v>
      </c>
      <c r="B777" s="494" t="s">
        <v>3043</v>
      </c>
      <c r="C777" s="172" t="s">
        <v>51</v>
      </c>
      <c r="D777" s="172">
        <v>2</v>
      </c>
      <c r="E777" s="172">
        <v>2</v>
      </c>
      <c r="F777" s="172"/>
      <c r="G777" s="325">
        <v>86</v>
      </c>
      <c r="H777" s="172">
        <f t="shared" si="44"/>
        <v>43</v>
      </c>
      <c r="I777" s="172"/>
      <c r="J777" s="172"/>
      <c r="K777" s="172"/>
    </row>
    <row r="778" spans="1:11" x14ac:dyDescent="0.2">
      <c r="A778" s="172" t="s">
        <v>55</v>
      </c>
      <c r="B778" s="494" t="s">
        <v>3045</v>
      </c>
      <c r="C778" s="172" t="s">
        <v>51</v>
      </c>
      <c r="D778" s="172">
        <v>2</v>
      </c>
      <c r="E778" s="172">
        <v>2</v>
      </c>
      <c r="F778" s="172"/>
      <c r="G778" s="325">
        <v>56</v>
      </c>
      <c r="H778" s="172">
        <f t="shared" si="44"/>
        <v>28</v>
      </c>
      <c r="I778" s="172"/>
      <c r="J778" s="172"/>
      <c r="K778" s="172"/>
    </row>
    <row r="779" spans="1:11" x14ac:dyDescent="0.2">
      <c r="A779" s="172" t="s">
        <v>55</v>
      </c>
      <c r="B779" s="494" t="s">
        <v>433</v>
      </c>
      <c r="C779" s="172" t="s">
        <v>51</v>
      </c>
      <c r="D779" s="172">
        <v>2</v>
      </c>
      <c r="E779" s="172">
        <v>2</v>
      </c>
      <c r="F779" s="172"/>
      <c r="G779" s="325">
        <v>4</v>
      </c>
      <c r="H779" s="172">
        <f t="shared" si="44"/>
        <v>2</v>
      </c>
      <c r="I779" s="172"/>
      <c r="J779" s="172"/>
      <c r="K779" s="172"/>
    </row>
    <row r="780" spans="1:11" x14ac:dyDescent="0.2">
      <c r="A780" s="172" t="s">
        <v>55</v>
      </c>
      <c r="B780" s="494" t="s">
        <v>3151</v>
      </c>
      <c r="C780" s="172" t="s">
        <v>51</v>
      </c>
      <c r="D780" s="172">
        <v>1</v>
      </c>
      <c r="E780" s="172" t="s">
        <v>3838</v>
      </c>
      <c r="F780" s="172"/>
      <c r="G780" s="325">
        <v>0</v>
      </c>
      <c r="H780" s="172">
        <v>0</v>
      </c>
      <c r="I780" s="172"/>
      <c r="J780" s="172"/>
      <c r="K780" s="172"/>
    </row>
    <row r="781" spans="1:11" x14ac:dyDescent="0.2">
      <c r="A781" s="172" t="s">
        <v>55</v>
      </c>
      <c r="B781" s="494" t="s">
        <v>4127</v>
      </c>
      <c r="C781" s="172" t="s">
        <v>51</v>
      </c>
      <c r="D781" s="172">
        <v>1</v>
      </c>
      <c r="E781" s="172" t="s">
        <v>3838</v>
      </c>
      <c r="F781" s="172"/>
      <c r="G781" s="325">
        <v>0</v>
      </c>
      <c r="H781" s="172">
        <v>0</v>
      </c>
      <c r="I781" s="172"/>
      <c r="J781" s="172"/>
      <c r="K781" s="172"/>
    </row>
    <row r="782" spans="1:11" x14ac:dyDescent="0.2">
      <c r="A782" s="172" t="s">
        <v>68</v>
      </c>
      <c r="B782" s="494" t="s">
        <v>1579</v>
      </c>
      <c r="C782" s="172" t="s">
        <v>51</v>
      </c>
      <c r="D782" s="172">
        <v>4</v>
      </c>
      <c r="E782" s="172">
        <v>4</v>
      </c>
      <c r="F782" s="172">
        <v>0</v>
      </c>
      <c r="G782" s="172">
        <v>137</v>
      </c>
      <c r="H782" s="619">
        <v>34.25</v>
      </c>
      <c r="I782" s="172">
        <v>6</v>
      </c>
      <c r="J782" s="172"/>
      <c r="K782" s="172" t="s">
        <v>4554</v>
      </c>
    </row>
    <row r="783" spans="1:11" x14ac:dyDescent="0.2">
      <c r="A783" s="172" t="s">
        <v>68</v>
      </c>
      <c r="B783" s="494" t="s">
        <v>1900</v>
      </c>
      <c r="C783" s="172" t="s">
        <v>51</v>
      </c>
      <c r="D783" s="172">
        <v>4</v>
      </c>
      <c r="E783" s="172">
        <v>4</v>
      </c>
      <c r="F783" s="172">
        <v>0</v>
      </c>
      <c r="G783" s="172">
        <v>106</v>
      </c>
      <c r="H783" s="619">
        <v>26.5</v>
      </c>
      <c r="I783" s="172">
        <v>4</v>
      </c>
      <c r="J783" s="172"/>
      <c r="K783" s="172" t="s">
        <v>4554</v>
      </c>
    </row>
    <row r="784" spans="1:11" x14ac:dyDescent="0.2">
      <c r="A784" s="172" t="s">
        <v>68</v>
      </c>
      <c r="B784" s="494" t="s">
        <v>1669</v>
      </c>
      <c r="C784" s="172" t="s">
        <v>51</v>
      </c>
      <c r="D784" s="172">
        <v>4</v>
      </c>
      <c r="E784" s="172">
        <v>3</v>
      </c>
      <c r="F784" s="172">
        <v>2</v>
      </c>
      <c r="G784" s="172">
        <v>25</v>
      </c>
      <c r="H784" s="619">
        <v>25</v>
      </c>
      <c r="I784" s="172">
        <v>2</v>
      </c>
      <c r="J784" s="172"/>
      <c r="K784" s="172" t="s">
        <v>4554</v>
      </c>
    </row>
    <row r="785" spans="1:11" x14ac:dyDescent="0.2">
      <c r="A785" s="172" t="s">
        <v>68</v>
      </c>
      <c r="B785" s="494" t="s">
        <v>1580</v>
      </c>
      <c r="C785" s="172" t="s">
        <v>51</v>
      </c>
      <c r="D785" s="172">
        <v>4</v>
      </c>
      <c r="E785" s="172">
        <v>3</v>
      </c>
      <c r="F785" s="172">
        <v>0</v>
      </c>
      <c r="G785" s="172">
        <v>56</v>
      </c>
      <c r="H785" s="619">
        <v>18.666666666666668</v>
      </c>
      <c r="I785" s="172">
        <v>2</v>
      </c>
      <c r="J785" s="172"/>
      <c r="K785" s="172" t="s">
        <v>4554</v>
      </c>
    </row>
    <row r="786" spans="1:11" x14ac:dyDescent="0.2">
      <c r="A786" s="172" t="s">
        <v>68</v>
      </c>
      <c r="B786" s="494" t="s">
        <v>1968</v>
      </c>
      <c r="C786" s="172" t="s">
        <v>51</v>
      </c>
      <c r="D786" s="172">
        <v>1</v>
      </c>
      <c r="E786" s="172">
        <v>1</v>
      </c>
      <c r="F786" s="172">
        <v>0</v>
      </c>
      <c r="G786" s="172">
        <v>7</v>
      </c>
      <c r="H786" s="619">
        <v>7</v>
      </c>
      <c r="I786" s="172">
        <v>3</v>
      </c>
      <c r="J786" s="172"/>
      <c r="K786" s="172" t="s">
        <v>4554</v>
      </c>
    </row>
    <row r="787" spans="1:11" x14ac:dyDescent="0.2">
      <c r="A787" s="172" t="s">
        <v>68</v>
      </c>
      <c r="B787" s="494" t="s">
        <v>1497</v>
      </c>
      <c r="C787" s="172" t="s">
        <v>51</v>
      </c>
      <c r="D787" s="172">
        <v>1</v>
      </c>
      <c r="E787" s="172">
        <v>1</v>
      </c>
      <c r="F787" s="172">
        <v>0</v>
      </c>
      <c r="G787" s="172">
        <v>4</v>
      </c>
      <c r="H787" s="619">
        <v>4</v>
      </c>
      <c r="I787" s="172">
        <v>3</v>
      </c>
      <c r="J787" s="172"/>
      <c r="K787" s="172" t="s">
        <v>4554</v>
      </c>
    </row>
    <row r="788" spans="1:11" x14ac:dyDescent="0.2">
      <c r="A788" s="172" t="s">
        <v>68</v>
      </c>
      <c r="B788" s="494" t="s">
        <v>1591</v>
      </c>
      <c r="C788" s="172" t="s">
        <v>51</v>
      </c>
      <c r="D788" s="172">
        <v>4</v>
      </c>
      <c r="E788" s="172">
        <v>3</v>
      </c>
      <c r="F788" s="172">
        <v>1</v>
      </c>
      <c r="G788" s="172">
        <v>19</v>
      </c>
      <c r="H788" s="619">
        <v>9.5</v>
      </c>
      <c r="I788" s="172">
        <v>2</v>
      </c>
      <c r="J788" s="172"/>
      <c r="K788" s="172" t="s">
        <v>4554</v>
      </c>
    </row>
    <row r="789" spans="1:11" x14ac:dyDescent="0.2">
      <c r="A789" s="172" t="s">
        <v>68</v>
      </c>
      <c r="B789" s="494" t="s">
        <v>1571</v>
      </c>
      <c r="C789" s="172" t="s">
        <v>51</v>
      </c>
      <c r="D789" s="172">
        <v>1</v>
      </c>
      <c r="E789" s="172">
        <v>1</v>
      </c>
      <c r="F789" s="172">
        <v>0</v>
      </c>
      <c r="G789" s="172">
        <v>34</v>
      </c>
      <c r="H789" s="619">
        <v>34</v>
      </c>
      <c r="I789" s="172">
        <v>0</v>
      </c>
      <c r="J789" s="172"/>
      <c r="K789" s="172" t="s">
        <v>4554</v>
      </c>
    </row>
    <row r="790" spans="1:11" x14ac:dyDescent="0.2">
      <c r="A790" s="172" t="s">
        <v>68</v>
      </c>
      <c r="B790" s="494" t="s">
        <v>1559</v>
      </c>
      <c r="C790" s="172" t="s">
        <v>51</v>
      </c>
      <c r="D790" s="172">
        <v>4</v>
      </c>
      <c r="E790" s="172">
        <v>3</v>
      </c>
      <c r="F790" s="172">
        <v>2</v>
      </c>
      <c r="G790" s="172">
        <v>6</v>
      </c>
      <c r="H790" s="619">
        <v>6</v>
      </c>
      <c r="I790" s="172">
        <v>2</v>
      </c>
      <c r="J790" s="172"/>
      <c r="K790" s="172" t="s">
        <v>4554</v>
      </c>
    </row>
    <row r="791" spans="1:11" x14ac:dyDescent="0.2">
      <c r="A791" s="172" t="s">
        <v>68</v>
      </c>
      <c r="B791" s="494" t="s">
        <v>1467</v>
      </c>
      <c r="C791" s="172" t="s">
        <v>51</v>
      </c>
      <c r="D791" s="172">
        <v>4</v>
      </c>
      <c r="E791" s="172">
        <v>4</v>
      </c>
      <c r="F791" s="172">
        <v>1</v>
      </c>
      <c r="G791" s="172">
        <v>97</v>
      </c>
      <c r="H791" s="619">
        <v>32.333333333333336</v>
      </c>
      <c r="I791" s="172">
        <v>7</v>
      </c>
      <c r="J791" s="172"/>
      <c r="K791" s="172" t="s">
        <v>4554</v>
      </c>
    </row>
    <row r="792" spans="1:11" x14ac:dyDescent="0.2">
      <c r="A792" s="172" t="s">
        <v>68</v>
      </c>
      <c r="B792" s="494" t="s">
        <v>1724</v>
      </c>
      <c r="C792" s="172" t="s">
        <v>51</v>
      </c>
      <c r="D792" s="172">
        <v>3</v>
      </c>
      <c r="E792" s="172">
        <v>2</v>
      </c>
      <c r="F792" s="172">
        <v>0</v>
      </c>
      <c r="G792" s="172">
        <v>62</v>
      </c>
      <c r="H792" s="619">
        <v>20.666666666666668</v>
      </c>
      <c r="I792" s="172">
        <v>1</v>
      </c>
      <c r="J792" s="172"/>
      <c r="K792" s="172" t="s">
        <v>4554</v>
      </c>
    </row>
    <row r="793" spans="1:11" x14ac:dyDescent="0.2">
      <c r="A793" s="172" t="s">
        <v>68</v>
      </c>
      <c r="B793" s="494" t="s">
        <v>1606</v>
      </c>
      <c r="C793" s="172" t="s">
        <v>51</v>
      </c>
      <c r="D793" s="172">
        <v>1</v>
      </c>
      <c r="E793" s="172">
        <v>0</v>
      </c>
      <c r="F793" s="172">
        <v>0</v>
      </c>
      <c r="G793" s="172">
        <v>0</v>
      </c>
      <c r="H793" s="619">
        <v>0</v>
      </c>
      <c r="I793" s="172">
        <v>0</v>
      </c>
      <c r="J793" s="172"/>
      <c r="K793" s="172" t="s">
        <v>4554</v>
      </c>
    </row>
    <row r="794" spans="1:11" x14ac:dyDescent="0.2">
      <c r="A794" s="172" t="s">
        <v>68</v>
      </c>
      <c r="B794" s="494" t="s">
        <v>4550</v>
      </c>
      <c r="C794" s="172" t="s">
        <v>51</v>
      </c>
      <c r="D794" s="172">
        <v>3</v>
      </c>
      <c r="E794" s="172">
        <v>2</v>
      </c>
      <c r="F794" s="172">
        <v>0</v>
      </c>
      <c r="G794" s="172">
        <v>7</v>
      </c>
      <c r="H794" s="619">
        <v>3.5</v>
      </c>
      <c r="I794" s="172">
        <v>5</v>
      </c>
      <c r="J794" s="172"/>
      <c r="K794" s="172" t="s">
        <v>4554</v>
      </c>
    </row>
    <row r="795" spans="1:11" x14ac:dyDescent="0.2">
      <c r="A795" s="172" t="s">
        <v>68</v>
      </c>
      <c r="B795" s="494" t="s">
        <v>4553</v>
      </c>
      <c r="C795" s="172" t="s">
        <v>51</v>
      </c>
      <c r="D795" s="172">
        <v>1</v>
      </c>
      <c r="E795" s="172">
        <v>0</v>
      </c>
      <c r="F795" s="172">
        <v>0</v>
      </c>
      <c r="G795" s="172">
        <v>0</v>
      </c>
      <c r="H795" s="619">
        <v>0</v>
      </c>
      <c r="I795" s="172">
        <v>0</v>
      </c>
      <c r="J795" s="172"/>
      <c r="K795" s="172" t="s">
        <v>4554</v>
      </c>
    </row>
    <row r="796" spans="1:11" x14ac:dyDescent="0.2">
      <c r="A796" s="172" t="s">
        <v>68</v>
      </c>
      <c r="B796" s="494" t="s">
        <v>4551</v>
      </c>
      <c r="C796" s="172" t="s">
        <v>51</v>
      </c>
      <c r="D796" s="172">
        <v>1</v>
      </c>
      <c r="E796" s="172">
        <v>1</v>
      </c>
      <c r="F796" s="172">
        <v>1</v>
      </c>
      <c r="G796" s="172">
        <v>11</v>
      </c>
      <c r="H796" s="619">
        <v>11</v>
      </c>
      <c r="I796" s="172">
        <v>0</v>
      </c>
      <c r="J796" s="172"/>
      <c r="K796" s="172" t="s">
        <v>4554</v>
      </c>
    </row>
    <row r="797" spans="1:11" x14ac:dyDescent="0.2">
      <c r="A797" s="172" t="s">
        <v>68</v>
      </c>
      <c r="B797" s="494" t="s">
        <v>4552</v>
      </c>
      <c r="C797" s="172" t="s">
        <v>51</v>
      </c>
      <c r="D797" s="172">
        <v>3</v>
      </c>
      <c r="E797" s="172">
        <v>3</v>
      </c>
      <c r="F797" s="172">
        <v>0</v>
      </c>
      <c r="G797" s="172">
        <v>121</v>
      </c>
      <c r="H797" s="619">
        <v>40.333333333333336</v>
      </c>
      <c r="I797" s="172">
        <v>3</v>
      </c>
      <c r="J797" s="172"/>
      <c r="K797" s="172" t="s">
        <v>4554</v>
      </c>
    </row>
    <row r="798" spans="1:11" x14ac:dyDescent="0.2">
      <c r="A798" s="172" t="s">
        <v>68</v>
      </c>
      <c r="B798" s="494" t="s">
        <v>3045</v>
      </c>
      <c r="C798" s="172" t="s">
        <v>51</v>
      </c>
      <c r="D798" s="172">
        <v>1</v>
      </c>
      <c r="E798" s="172">
        <v>1</v>
      </c>
      <c r="F798" s="172">
        <v>0</v>
      </c>
      <c r="G798" s="325">
        <v>7</v>
      </c>
      <c r="H798" s="322">
        <f>G798/(E798-F798)</f>
        <v>7</v>
      </c>
      <c r="I798" s="172">
        <v>1</v>
      </c>
      <c r="J798" s="172"/>
      <c r="K798" s="172" t="s">
        <v>4554</v>
      </c>
    </row>
    <row r="799" spans="1:11" x14ac:dyDescent="0.2">
      <c r="A799" s="172" t="s">
        <v>68</v>
      </c>
      <c r="B799" s="494" t="s">
        <v>4502</v>
      </c>
      <c r="C799" s="172" t="s">
        <v>51</v>
      </c>
      <c r="D799" s="172">
        <v>1</v>
      </c>
      <c r="E799" s="172">
        <v>1</v>
      </c>
      <c r="F799" s="172">
        <v>0</v>
      </c>
      <c r="G799" s="325">
        <v>8</v>
      </c>
      <c r="H799" s="322">
        <f>G799/(E799-F799)</f>
        <v>8</v>
      </c>
      <c r="I799" s="172">
        <v>0</v>
      </c>
      <c r="J799" s="172"/>
      <c r="K799" s="172" t="s">
        <v>4554</v>
      </c>
    </row>
  </sheetData>
  <sortState ref="A2:K799">
    <sortCondition ref="A2:A799"/>
  </sortState>
  <mergeCells count="1">
    <mergeCell ref="AU1:AW1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"/>
  <sheetViews>
    <sheetView workbookViewId="0">
      <selection activeCell="M16" sqref="M16"/>
    </sheetView>
  </sheetViews>
  <sheetFormatPr defaultRowHeight="12.75" x14ac:dyDescent="0.2"/>
  <cols>
    <col min="2" max="2" width="11.7109375" customWidth="1"/>
  </cols>
  <sheetData>
    <row r="1" spans="1:24" x14ac:dyDescent="0.2">
      <c r="A1" t="s">
        <v>55</v>
      </c>
    </row>
    <row r="2" spans="1:24" x14ac:dyDescent="0.2">
      <c r="A2" s="42" t="s">
        <v>55</v>
      </c>
      <c r="B2" s="487" t="s">
        <v>3051</v>
      </c>
      <c r="C2" s="42" t="s">
        <v>51</v>
      </c>
      <c r="D2" s="42">
        <v>5</v>
      </c>
      <c r="E2" s="42"/>
      <c r="F2" s="42"/>
      <c r="G2" s="136">
        <v>67</v>
      </c>
      <c r="H2" s="42">
        <v>22.1</v>
      </c>
      <c r="I2" s="42"/>
      <c r="J2" s="42"/>
      <c r="K2" s="42"/>
      <c r="N2" s="136" t="s">
        <v>51</v>
      </c>
      <c r="O2" s="487" t="s">
        <v>3988</v>
      </c>
      <c r="P2" s="42" t="s">
        <v>55</v>
      </c>
      <c r="Q2" s="42">
        <v>209</v>
      </c>
      <c r="R2" s="42">
        <v>46</v>
      </c>
      <c r="S2" s="42">
        <v>41</v>
      </c>
      <c r="T2" s="42">
        <v>528</v>
      </c>
      <c r="U2" s="42"/>
      <c r="V2" s="42"/>
      <c r="W2" s="42"/>
      <c r="X2" s="42"/>
    </row>
    <row r="3" spans="1:24" x14ac:dyDescent="0.2">
      <c r="A3" s="42" t="s">
        <v>55</v>
      </c>
      <c r="B3" s="487" t="s">
        <v>676</v>
      </c>
      <c r="C3" s="42" t="s">
        <v>51</v>
      </c>
      <c r="D3" s="42">
        <v>13</v>
      </c>
      <c r="E3" s="42"/>
      <c r="F3" s="42"/>
      <c r="G3" s="136">
        <v>290</v>
      </c>
      <c r="H3" s="42">
        <v>26.36</v>
      </c>
      <c r="I3" s="42"/>
      <c r="J3" s="42"/>
      <c r="K3" s="42"/>
      <c r="N3" s="136" t="s">
        <v>51</v>
      </c>
      <c r="O3" s="487" t="s">
        <v>3042</v>
      </c>
      <c r="P3" s="42" t="s">
        <v>55</v>
      </c>
      <c r="Q3" s="42">
        <v>29.3</v>
      </c>
      <c r="R3" s="42">
        <v>6</v>
      </c>
      <c r="S3" s="42">
        <v>3</v>
      </c>
      <c r="T3" s="42">
        <v>102</v>
      </c>
      <c r="U3" s="42"/>
      <c r="V3" s="42"/>
      <c r="W3" s="42"/>
      <c r="X3" s="42"/>
    </row>
    <row r="4" spans="1:24" x14ac:dyDescent="0.2">
      <c r="A4" s="42" t="s">
        <v>55</v>
      </c>
      <c r="B4" s="487" t="s">
        <v>3050</v>
      </c>
      <c r="C4" s="42" t="s">
        <v>51</v>
      </c>
      <c r="D4" s="42">
        <v>2</v>
      </c>
      <c r="E4" s="42"/>
      <c r="F4" s="42"/>
      <c r="G4" s="136">
        <v>6</v>
      </c>
      <c r="H4" s="42">
        <v>6</v>
      </c>
      <c r="I4" s="42"/>
      <c r="J4" s="42"/>
      <c r="K4" s="42"/>
      <c r="N4" s="136" t="s">
        <v>51</v>
      </c>
      <c r="O4" s="487" t="s">
        <v>3994</v>
      </c>
      <c r="P4" s="42" t="s">
        <v>55</v>
      </c>
      <c r="Q4" s="42">
        <v>55</v>
      </c>
      <c r="R4" s="42">
        <v>13</v>
      </c>
      <c r="S4" s="42">
        <v>4</v>
      </c>
      <c r="T4" s="42">
        <v>151</v>
      </c>
      <c r="U4" s="42"/>
      <c r="V4" s="42"/>
      <c r="W4" s="42"/>
      <c r="X4" s="42"/>
    </row>
    <row r="5" spans="1:24" x14ac:dyDescent="0.2">
      <c r="A5" s="42" t="s">
        <v>55</v>
      </c>
      <c r="B5" s="487" t="s">
        <v>3988</v>
      </c>
      <c r="C5" s="42" t="s">
        <v>51</v>
      </c>
      <c r="D5" s="42">
        <v>13</v>
      </c>
      <c r="E5" s="42"/>
      <c r="F5" s="42"/>
      <c r="G5" s="136">
        <v>354</v>
      </c>
      <c r="H5" s="42">
        <v>35.4</v>
      </c>
      <c r="I5" s="42"/>
      <c r="J5" s="42"/>
      <c r="K5" s="42"/>
      <c r="N5" s="136" t="s">
        <v>51</v>
      </c>
      <c r="O5" s="487" t="s">
        <v>3046</v>
      </c>
      <c r="P5" s="42" t="s">
        <v>55</v>
      </c>
      <c r="Q5" s="42">
        <v>61.4</v>
      </c>
      <c r="R5" s="42">
        <v>17</v>
      </c>
      <c r="S5" s="42">
        <v>7</v>
      </c>
      <c r="T5" s="42">
        <v>174</v>
      </c>
      <c r="U5" s="42"/>
      <c r="V5" s="42"/>
      <c r="W5" s="42"/>
      <c r="X5" s="42"/>
    </row>
    <row r="6" spans="1:24" x14ac:dyDescent="0.2">
      <c r="A6" s="42" t="s">
        <v>55</v>
      </c>
      <c r="B6" s="487" t="s">
        <v>3992</v>
      </c>
      <c r="C6" s="42" t="s">
        <v>51</v>
      </c>
      <c r="D6" s="42">
        <v>3</v>
      </c>
      <c r="E6" s="42"/>
      <c r="F6" s="42"/>
      <c r="G6" s="136">
        <v>32</v>
      </c>
      <c r="H6" s="42">
        <v>16</v>
      </c>
      <c r="I6" s="42"/>
      <c r="J6" s="42"/>
      <c r="K6" s="42"/>
      <c r="N6" s="136" t="s">
        <v>51</v>
      </c>
      <c r="O6" s="487" t="s">
        <v>3982</v>
      </c>
      <c r="P6" s="42" t="s">
        <v>55</v>
      </c>
      <c r="Q6" s="42">
        <v>179</v>
      </c>
      <c r="R6" s="42">
        <v>39</v>
      </c>
      <c r="S6" s="42">
        <v>21</v>
      </c>
      <c r="T6" s="42">
        <v>486</v>
      </c>
      <c r="U6" s="42"/>
      <c r="V6" s="42"/>
      <c r="W6" s="42"/>
      <c r="X6" s="42"/>
    </row>
    <row r="7" spans="1:24" x14ac:dyDescent="0.2">
      <c r="A7" s="42" t="s">
        <v>55</v>
      </c>
      <c r="B7" s="487" t="s">
        <v>3042</v>
      </c>
      <c r="C7" s="42" t="s">
        <v>51</v>
      </c>
      <c r="D7" s="42">
        <v>12</v>
      </c>
      <c r="E7" s="42"/>
      <c r="F7" s="42"/>
      <c r="G7" s="136">
        <v>121</v>
      </c>
      <c r="H7" s="42">
        <v>17.28</v>
      </c>
      <c r="I7" s="42"/>
      <c r="J7" s="42"/>
      <c r="K7" s="42"/>
      <c r="N7" s="136" t="s">
        <v>51</v>
      </c>
      <c r="O7" s="487" t="s">
        <v>3995</v>
      </c>
      <c r="P7" s="42" t="s">
        <v>55</v>
      </c>
      <c r="Q7" s="42">
        <v>77</v>
      </c>
      <c r="R7" s="42">
        <v>20</v>
      </c>
      <c r="S7" s="42">
        <v>8</v>
      </c>
      <c r="T7" s="42">
        <v>222</v>
      </c>
      <c r="U7" s="42"/>
      <c r="V7" s="42"/>
      <c r="W7" s="42"/>
      <c r="X7" s="42"/>
    </row>
    <row r="8" spans="1:24" x14ac:dyDescent="0.2">
      <c r="A8" s="42" t="s">
        <v>55</v>
      </c>
      <c r="B8" s="487" t="s">
        <v>3993</v>
      </c>
      <c r="C8" s="42" t="s">
        <v>51</v>
      </c>
      <c r="D8" s="42">
        <v>13</v>
      </c>
      <c r="E8" s="42"/>
      <c r="F8" s="42"/>
      <c r="G8" s="136">
        <v>249</v>
      </c>
      <c r="H8" s="42">
        <v>24.9</v>
      </c>
      <c r="I8" s="42"/>
      <c r="J8" s="42"/>
      <c r="K8" s="42"/>
      <c r="N8" s="136" t="s">
        <v>51</v>
      </c>
      <c r="O8" s="487" t="s">
        <v>1086</v>
      </c>
      <c r="P8" s="42" t="s">
        <v>55</v>
      </c>
      <c r="Q8" s="42">
        <v>18</v>
      </c>
      <c r="R8" s="42">
        <v>5</v>
      </c>
      <c r="S8" s="42">
        <v>1</v>
      </c>
      <c r="T8" s="42">
        <v>59</v>
      </c>
      <c r="U8" s="42"/>
      <c r="V8" s="42"/>
      <c r="W8" s="42"/>
      <c r="X8" s="42"/>
    </row>
    <row r="9" spans="1:24" x14ac:dyDescent="0.2">
      <c r="A9" s="42" t="s">
        <v>55</v>
      </c>
      <c r="B9" s="487" t="s">
        <v>3994</v>
      </c>
      <c r="C9" s="42" t="s">
        <v>51</v>
      </c>
      <c r="D9" s="42">
        <v>10</v>
      </c>
      <c r="E9" s="42"/>
      <c r="F9" s="42"/>
      <c r="G9" s="136">
        <v>66</v>
      </c>
      <c r="H9" s="42">
        <v>16.5</v>
      </c>
      <c r="I9" s="42"/>
      <c r="J9" s="42"/>
      <c r="K9" s="42"/>
      <c r="N9" s="136" t="s">
        <v>51</v>
      </c>
      <c r="O9" s="487" t="s">
        <v>3986</v>
      </c>
      <c r="P9" s="42" t="s">
        <v>55</v>
      </c>
      <c r="Q9" s="42">
        <v>14</v>
      </c>
      <c r="R9" s="42">
        <v>1</v>
      </c>
      <c r="S9" s="42"/>
      <c r="T9" s="42">
        <v>49</v>
      </c>
      <c r="U9" s="42"/>
      <c r="V9" s="42"/>
      <c r="W9" s="42"/>
      <c r="X9" s="42"/>
    </row>
    <row r="10" spans="1:24" x14ac:dyDescent="0.2">
      <c r="A10" s="42" t="s">
        <v>55</v>
      </c>
      <c r="B10" s="487" t="s">
        <v>3046</v>
      </c>
      <c r="C10" s="42" t="s">
        <v>51</v>
      </c>
      <c r="D10" s="42">
        <v>5</v>
      </c>
      <c r="E10" s="42"/>
      <c r="F10" s="42"/>
      <c r="G10" s="136">
        <v>52</v>
      </c>
      <c r="H10" s="42">
        <v>52</v>
      </c>
      <c r="I10" s="42"/>
      <c r="J10" s="42"/>
      <c r="K10" s="42"/>
      <c r="N10" s="136" t="s">
        <v>51</v>
      </c>
      <c r="O10" s="487" t="s">
        <v>3043</v>
      </c>
      <c r="P10" s="42" t="s">
        <v>55</v>
      </c>
      <c r="Q10" s="42">
        <v>4.4000000000000004</v>
      </c>
      <c r="R10" s="42">
        <v>1</v>
      </c>
      <c r="S10" s="42">
        <v>1</v>
      </c>
      <c r="T10" s="42">
        <v>26</v>
      </c>
      <c r="U10" s="42"/>
      <c r="V10" s="42"/>
      <c r="W10" s="42"/>
      <c r="X10" s="42"/>
    </row>
    <row r="11" spans="1:24" x14ac:dyDescent="0.2">
      <c r="A11" s="42" t="s">
        <v>55</v>
      </c>
      <c r="B11" s="487" t="s">
        <v>3982</v>
      </c>
      <c r="C11" s="42" t="s">
        <v>51</v>
      </c>
      <c r="D11" s="42">
        <v>13</v>
      </c>
      <c r="E11" s="42"/>
      <c r="F11" s="42"/>
      <c r="G11" s="136">
        <v>39</v>
      </c>
      <c r="H11" s="42">
        <v>6.5</v>
      </c>
      <c r="I11" s="42"/>
      <c r="J11" s="42"/>
      <c r="K11" s="42"/>
      <c r="N11" s="136" t="s">
        <v>51</v>
      </c>
      <c r="O11" s="487" t="s">
        <v>3045</v>
      </c>
      <c r="P11" s="42" t="s">
        <v>55</v>
      </c>
      <c r="Q11" s="42">
        <v>23</v>
      </c>
      <c r="R11" s="42">
        <v>4</v>
      </c>
      <c r="S11" s="42">
        <v>2</v>
      </c>
      <c r="T11" s="42">
        <v>87</v>
      </c>
      <c r="U11" s="42"/>
      <c r="V11" s="42"/>
      <c r="W11" s="42"/>
      <c r="X11" s="42"/>
    </row>
    <row r="12" spans="1:24" x14ac:dyDescent="0.2">
      <c r="A12" s="42" t="s">
        <v>55</v>
      </c>
      <c r="B12" s="487" t="s">
        <v>3995</v>
      </c>
      <c r="C12" s="42" t="s">
        <v>51</v>
      </c>
      <c r="D12" s="42">
        <v>10</v>
      </c>
      <c r="E12" s="42"/>
      <c r="F12" s="42"/>
      <c r="G12" s="136">
        <v>16</v>
      </c>
      <c r="H12" s="42">
        <v>2.63</v>
      </c>
      <c r="I12" s="42"/>
      <c r="J12" s="42"/>
      <c r="K12" s="42"/>
      <c r="N12" s="136" t="s">
        <v>51</v>
      </c>
      <c r="O12" s="487" t="s">
        <v>433</v>
      </c>
      <c r="P12" s="42" t="s">
        <v>55</v>
      </c>
      <c r="Q12" s="42">
        <v>33</v>
      </c>
      <c r="R12" s="42">
        <v>12</v>
      </c>
      <c r="S12" s="42">
        <v>5</v>
      </c>
      <c r="T12" s="42">
        <v>79</v>
      </c>
      <c r="U12" s="42"/>
      <c r="V12" s="42"/>
      <c r="W12" s="42"/>
      <c r="X12" s="42"/>
    </row>
    <row r="13" spans="1:24" x14ac:dyDescent="0.2">
      <c r="A13" s="42" t="s">
        <v>55</v>
      </c>
      <c r="B13" s="487" t="s">
        <v>3996</v>
      </c>
      <c r="C13" s="42" t="s">
        <v>51</v>
      </c>
      <c r="D13" s="42">
        <v>6</v>
      </c>
      <c r="E13" s="42"/>
      <c r="F13" s="42"/>
      <c r="G13" s="136">
        <v>73</v>
      </c>
      <c r="H13" s="42">
        <v>18.25</v>
      </c>
      <c r="I13" s="42"/>
      <c r="J13" s="42"/>
      <c r="K13" s="42"/>
      <c r="N13" s="136" t="s">
        <v>51</v>
      </c>
      <c r="O13" s="487" t="s">
        <v>3106</v>
      </c>
      <c r="P13" s="42" t="s">
        <v>55</v>
      </c>
      <c r="Q13" s="42">
        <v>14</v>
      </c>
      <c r="R13" s="42">
        <v>3</v>
      </c>
      <c r="S13" s="42">
        <v>2</v>
      </c>
      <c r="T13" s="42">
        <v>51</v>
      </c>
      <c r="U13" s="42"/>
      <c r="V13" s="42"/>
      <c r="W13" s="42"/>
      <c r="X13" s="42"/>
    </row>
    <row r="14" spans="1:24" x14ac:dyDescent="0.2">
      <c r="A14" s="42" t="s">
        <v>55</v>
      </c>
      <c r="B14" s="487" t="s">
        <v>1086</v>
      </c>
      <c r="C14" s="42" t="s">
        <v>51</v>
      </c>
      <c r="D14" s="42">
        <v>9</v>
      </c>
      <c r="E14" s="42"/>
      <c r="F14" s="42"/>
      <c r="G14" s="136">
        <v>260</v>
      </c>
      <c r="H14" s="42">
        <v>32.5</v>
      </c>
      <c r="I14" s="42"/>
      <c r="J14" s="42"/>
      <c r="K14" s="42"/>
      <c r="N14" s="136" t="s">
        <v>51</v>
      </c>
      <c r="O14" s="487" t="s">
        <v>3048</v>
      </c>
      <c r="P14" s="42" t="s">
        <v>55</v>
      </c>
      <c r="Q14" s="42">
        <v>28.3</v>
      </c>
      <c r="R14" s="42">
        <v>11</v>
      </c>
      <c r="S14" s="42">
        <v>4</v>
      </c>
      <c r="T14" s="42">
        <v>63</v>
      </c>
      <c r="U14" s="42"/>
      <c r="V14" s="42"/>
      <c r="W14" s="42"/>
      <c r="X14" s="42"/>
    </row>
    <row r="15" spans="1:24" x14ac:dyDescent="0.2">
      <c r="A15" s="42" t="s">
        <v>55</v>
      </c>
      <c r="B15" s="487" t="s">
        <v>3986</v>
      </c>
      <c r="C15" s="42" t="s">
        <v>51</v>
      </c>
      <c r="D15" s="42">
        <v>10</v>
      </c>
      <c r="E15" s="42"/>
      <c r="F15" s="42"/>
      <c r="G15" s="136">
        <v>162</v>
      </c>
      <c r="H15" s="42">
        <v>18</v>
      </c>
      <c r="I15" s="42"/>
      <c r="J15" s="42"/>
      <c r="K15" s="42"/>
    </row>
    <row r="16" spans="1:24" x14ac:dyDescent="0.2">
      <c r="A16" s="42" t="s">
        <v>55</v>
      </c>
      <c r="B16" s="487" t="s">
        <v>3043</v>
      </c>
      <c r="C16" s="42" t="s">
        <v>51</v>
      </c>
      <c r="D16" s="42">
        <v>11</v>
      </c>
      <c r="E16" s="42"/>
      <c r="F16" s="42"/>
      <c r="G16" s="136">
        <v>224</v>
      </c>
      <c r="H16" s="42">
        <v>28</v>
      </c>
      <c r="I16" s="42"/>
      <c r="J16" s="42"/>
      <c r="K16" s="42"/>
    </row>
    <row r="17" spans="1:11" x14ac:dyDescent="0.2">
      <c r="A17" s="42" t="s">
        <v>55</v>
      </c>
      <c r="B17" s="487" t="s">
        <v>3045</v>
      </c>
      <c r="C17" s="42" t="s">
        <v>51</v>
      </c>
      <c r="D17" s="42">
        <v>3</v>
      </c>
      <c r="E17" s="42"/>
      <c r="F17" s="42"/>
      <c r="G17" s="136">
        <v>56</v>
      </c>
      <c r="H17" s="42">
        <v>28</v>
      </c>
      <c r="I17" s="42"/>
      <c r="J17" s="42"/>
      <c r="K17" s="42"/>
    </row>
    <row r="18" spans="1:11" x14ac:dyDescent="0.2">
      <c r="A18" s="42" t="s">
        <v>55</v>
      </c>
      <c r="B18" s="487" t="s">
        <v>433</v>
      </c>
      <c r="C18" s="42" t="s">
        <v>51</v>
      </c>
      <c r="D18" s="42">
        <v>3</v>
      </c>
      <c r="E18" s="42"/>
      <c r="F18" s="42"/>
      <c r="G18" s="136">
        <v>2</v>
      </c>
      <c r="H18" s="42">
        <v>2</v>
      </c>
      <c r="I18" s="42"/>
      <c r="J18" s="42"/>
      <c r="K18" s="42"/>
    </row>
    <row r="19" spans="1:11" x14ac:dyDescent="0.2">
      <c r="A19" s="42" t="s">
        <v>55</v>
      </c>
      <c r="B19" s="487" t="s">
        <v>3151</v>
      </c>
      <c r="C19" s="42" t="s">
        <v>51</v>
      </c>
      <c r="D19" s="42">
        <v>1</v>
      </c>
      <c r="E19" s="42" t="s">
        <v>3838</v>
      </c>
      <c r="F19" s="42"/>
      <c r="G19" s="136">
        <v>0</v>
      </c>
      <c r="H19" s="42"/>
      <c r="I19" s="42"/>
      <c r="J19" s="42"/>
      <c r="K19" s="42"/>
    </row>
    <row r="20" spans="1:11" x14ac:dyDescent="0.2">
      <c r="A20" s="42" t="s">
        <v>55</v>
      </c>
      <c r="B20" s="487" t="s">
        <v>4127</v>
      </c>
      <c r="C20" s="42" t="s">
        <v>51</v>
      </c>
      <c r="D20" s="42">
        <v>1</v>
      </c>
      <c r="E20" s="42" t="s">
        <v>3838</v>
      </c>
      <c r="F20" s="42"/>
      <c r="G20" s="136">
        <v>0</v>
      </c>
      <c r="H20" s="42"/>
      <c r="I20" s="42"/>
      <c r="J20" s="42"/>
      <c r="K20" s="42"/>
    </row>
    <row r="21" spans="1:11" x14ac:dyDescent="0.2">
      <c r="A21" s="42" t="s">
        <v>55</v>
      </c>
      <c r="B21" s="487" t="s">
        <v>3106</v>
      </c>
      <c r="C21" s="42" t="s">
        <v>51</v>
      </c>
      <c r="D21" s="42">
        <v>1</v>
      </c>
      <c r="E21" s="42" t="s">
        <v>3838</v>
      </c>
      <c r="F21" s="42"/>
      <c r="G21" s="136">
        <v>0</v>
      </c>
      <c r="H21" s="42"/>
      <c r="I21" s="42"/>
      <c r="J21" s="42"/>
      <c r="K21" s="42"/>
    </row>
    <row r="22" spans="1:11" x14ac:dyDescent="0.2">
      <c r="A22" s="42" t="s">
        <v>55</v>
      </c>
      <c r="B22" s="487" t="s">
        <v>3048</v>
      </c>
      <c r="C22" s="42" t="s">
        <v>51</v>
      </c>
      <c r="D22" s="42">
        <v>3</v>
      </c>
      <c r="E22" s="42" t="s">
        <v>3838</v>
      </c>
      <c r="F22" s="42"/>
      <c r="G22" s="136">
        <v>0</v>
      </c>
      <c r="H22" s="42"/>
      <c r="I22" s="42"/>
      <c r="J22" s="42"/>
      <c r="K22" s="42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58"/>
  <sheetViews>
    <sheetView workbookViewId="0">
      <pane xSplit="1" topLeftCell="B1" activePane="topRight" state="frozen"/>
      <selection pane="topRight" sqref="A1:XFD1048576"/>
    </sheetView>
  </sheetViews>
  <sheetFormatPr defaultRowHeight="12.75" x14ac:dyDescent="0.2"/>
  <cols>
    <col min="1" max="1" width="13.5703125" style="284" customWidth="1"/>
    <col min="2" max="2" width="9.140625" style="284"/>
    <col min="3" max="3" width="10.140625" bestFit="1" customWidth="1"/>
    <col min="5" max="5" width="10.140625" style="284" bestFit="1" customWidth="1"/>
    <col min="6" max="6" width="9.140625" style="284"/>
    <col min="7" max="7" width="10.140625" style="284" bestFit="1" customWidth="1"/>
    <col min="8" max="10" width="9.140625" style="284"/>
    <col min="11" max="11" width="10.140625" style="284" bestFit="1" customWidth="1"/>
    <col min="12" max="17" width="9.140625" style="284"/>
    <col min="18" max="18" width="10.140625" style="284" bestFit="1" customWidth="1"/>
    <col min="19" max="20" width="9.140625" style="284"/>
    <col min="22" max="22" width="10.140625" bestFit="1" customWidth="1"/>
    <col min="26" max="26" width="10.140625" bestFit="1" customWidth="1"/>
    <col min="28" max="28" width="10.140625" bestFit="1" customWidth="1"/>
    <col min="30" max="30" width="14" customWidth="1"/>
  </cols>
  <sheetData>
    <row r="1" spans="1:39" x14ac:dyDescent="0.2">
      <c r="C1" s="439" t="s">
        <v>6</v>
      </c>
      <c r="D1" s="439" t="s">
        <v>2688</v>
      </c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0"/>
      <c r="Z1" s="439"/>
      <c r="AA1" s="42"/>
      <c r="AB1" s="42"/>
      <c r="AD1" s="439"/>
      <c r="AE1" s="439"/>
      <c r="AF1" s="439"/>
      <c r="AG1" s="439"/>
      <c r="AH1" s="439"/>
      <c r="AI1" s="439"/>
      <c r="AJ1" s="439"/>
      <c r="AK1" s="441"/>
      <c r="AL1" s="441"/>
      <c r="AM1" s="441"/>
    </row>
    <row r="2" spans="1:39" s="284" customFormat="1" x14ac:dyDescent="0.2">
      <c r="B2" s="284" t="s">
        <v>2569</v>
      </c>
      <c r="C2" t="s">
        <v>3442</v>
      </c>
      <c r="D2" s="441" t="s">
        <v>3585</v>
      </c>
      <c r="E2" s="441" t="s">
        <v>3072</v>
      </c>
      <c r="F2" s="441" t="s">
        <v>3632</v>
      </c>
      <c r="G2" s="441" t="s">
        <v>3694</v>
      </c>
      <c r="H2" s="441" t="s">
        <v>3079</v>
      </c>
      <c r="I2" s="441" t="s">
        <v>3634</v>
      </c>
      <c r="J2" s="441" t="s">
        <v>3071</v>
      </c>
      <c r="K2" s="441" t="s">
        <v>3090</v>
      </c>
      <c r="L2" s="441" t="s">
        <v>3635</v>
      </c>
      <c r="M2" s="441" t="s">
        <v>3088</v>
      </c>
      <c r="N2" s="441" t="s">
        <v>3086</v>
      </c>
      <c r="O2" s="441" t="s">
        <v>2387</v>
      </c>
      <c r="P2" s="441" t="s">
        <v>3183</v>
      </c>
      <c r="Q2" s="441" t="s">
        <v>3081</v>
      </c>
      <c r="R2" s="441" t="s">
        <v>3649</v>
      </c>
      <c r="S2" s="441" t="s">
        <v>3077</v>
      </c>
      <c r="T2" s="441" t="s">
        <v>3652</v>
      </c>
      <c r="U2" s="441"/>
      <c r="V2" s="441"/>
      <c r="W2" s="441"/>
      <c r="X2" s="441"/>
      <c r="Y2" s="444"/>
      <c r="Z2" s="441"/>
      <c r="AA2" s="90"/>
      <c r="AB2" s="90"/>
      <c r="AD2" s="441"/>
      <c r="AE2" s="441"/>
      <c r="AF2" s="441"/>
      <c r="AG2" s="441"/>
      <c r="AH2" s="441"/>
      <c r="AI2" s="441"/>
      <c r="AJ2" s="441"/>
      <c r="AK2" s="441"/>
      <c r="AL2" s="441"/>
      <c r="AM2" s="441"/>
    </row>
    <row r="3" spans="1:39" x14ac:dyDescent="0.2">
      <c r="A3" s="284" t="s">
        <v>3550</v>
      </c>
      <c r="B3" s="284">
        <v>1</v>
      </c>
      <c r="C3" s="438">
        <v>20363</v>
      </c>
      <c r="D3" s="196">
        <v>5</v>
      </c>
      <c r="E3" s="196">
        <v>13</v>
      </c>
      <c r="F3" s="196">
        <v>26</v>
      </c>
      <c r="G3" s="196">
        <v>7</v>
      </c>
      <c r="H3" s="453">
        <v>51</v>
      </c>
      <c r="I3" s="196">
        <v>1</v>
      </c>
      <c r="J3" s="453">
        <v>71</v>
      </c>
      <c r="K3" s="196" t="s">
        <v>3636</v>
      </c>
      <c r="L3" s="196"/>
      <c r="M3" s="196"/>
      <c r="N3" s="196"/>
      <c r="O3" s="196"/>
      <c r="P3" s="196"/>
      <c r="Q3" s="196"/>
      <c r="R3" s="196"/>
      <c r="S3" s="196"/>
      <c r="T3" s="196"/>
      <c r="U3" s="196"/>
    </row>
    <row r="4" spans="1:39" x14ac:dyDescent="0.2">
      <c r="C4" s="284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  <c r="U4" s="196"/>
    </row>
    <row r="5" spans="1:39" x14ac:dyDescent="0.2">
      <c r="A5" s="284" t="s">
        <v>3593</v>
      </c>
      <c r="B5" s="284">
        <v>1</v>
      </c>
      <c r="C5" s="438">
        <v>20377</v>
      </c>
      <c r="D5" s="196">
        <v>6</v>
      </c>
      <c r="E5" s="196">
        <v>1</v>
      </c>
      <c r="F5" s="196">
        <v>2</v>
      </c>
      <c r="G5" s="196">
        <v>0</v>
      </c>
      <c r="H5" s="196">
        <v>9</v>
      </c>
      <c r="I5" s="196">
        <v>0</v>
      </c>
      <c r="J5" s="196">
        <v>10</v>
      </c>
      <c r="K5" s="196"/>
      <c r="L5" s="196"/>
      <c r="M5" s="196" t="s">
        <v>3637</v>
      </c>
      <c r="N5" s="196">
        <v>0</v>
      </c>
      <c r="O5" s="196">
        <v>37</v>
      </c>
      <c r="P5" s="196">
        <v>0</v>
      </c>
      <c r="Q5" s="196"/>
      <c r="R5" s="196"/>
      <c r="S5" s="196"/>
      <c r="T5" s="196"/>
      <c r="U5" s="196"/>
    </row>
    <row r="6" spans="1:39" x14ac:dyDescent="0.2">
      <c r="B6" s="284">
        <v>2</v>
      </c>
      <c r="C6" s="284"/>
      <c r="D6" s="196">
        <v>37</v>
      </c>
      <c r="E6" s="196">
        <v>5</v>
      </c>
      <c r="F6" s="196">
        <v>7</v>
      </c>
      <c r="G6" s="196">
        <v>0</v>
      </c>
      <c r="H6" s="196">
        <v>2</v>
      </c>
      <c r="I6" s="196">
        <v>12</v>
      </c>
      <c r="J6" s="196">
        <v>38</v>
      </c>
      <c r="K6" s="196"/>
      <c r="L6" s="196"/>
      <c r="M6" s="196" t="s">
        <v>3638</v>
      </c>
      <c r="N6" s="196">
        <v>0</v>
      </c>
      <c r="O6" s="196">
        <v>6</v>
      </c>
      <c r="P6" s="196" t="s">
        <v>3639</v>
      </c>
      <c r="Q6" s="196"/>
      <c r="R6" s="196"/>
      <c r="S6" s="196"/>
      <c r="T6" s="196"/>
      <c r="U6" s="196"/>
    </row>
    <row r="7" spans="1:39" x14ac:dyDescent="0.2">
      <c r="A7" s="284" t="s">
        <v>3566</v>
      </c>
      <c r="B7" s="284">
        <v>1</v>
      </c>
      <c r="C7" s="438">
        <v>20391</v>
      </c>
      <c r="D7" s="196">
        <v>1</v>
      </c>
      <c r="E7" s="453">
        <v>50</v>
      </c>
      <c r="F7" s="196">
        <v>2</v>
      </c>
      <c r="G7" s="196">
        <v>17</v>
      </c>
      <c r="H7" s="196">
        <v>6</v>
      </c>
      <c r="I7" s="453" t="s">
        <v>3569</v>
      </c>
      <c r="J7" s="196"/>
      <c r="K7" s="196" t="s">
        <v>3640</v>
      </c>
      <c r="L7" s="196"/>
      <c r="M7" s="196" t="s">
        <v>3641</v>
      </c>
      <c r="N7" s="196" t="s">
        <v>3642</v>
      </c>
      <c r="O7" s="196">
        <v>37</v>
      </c>
      <c r="P7" s="196"/>
      <c r="Q7" s="196"/>
      <c r="R7" s="196"/>
      <c r="S7" s="196"/>
      <c r="T7" s="196"/>
      <c r="U7" s="196"/>
    </row>
    <row r="8" spans="1:39" x14ac:dyDescent="0.2">
      <c r="C8" s="284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</row>
    <row r="9" spans="1:39" x14ac:dyDescent="0.2">
      <c r="A9" s="284" t="s">
        <v>3544</v>
      </c>
      <c r="B9" s="284">
        <v>1</v>
      </c>
      <c r="C9" s="438">
        <v>20398</v>
      </c>
      <c r="D9" s="453">
        <v>53</v>
      </c>
      <c r="E9" s="196">
        <v>6</v>
      </c>
      <c r="F9" s="196">
        <v>21</v>
      </c>
      <c r="G9" s="196">
        <v>0</v>
      </c>
      <c r="H9" s="453" t="s">
        <v>3643</v>
      </c>
      <c r="I9" s="196">
        <v>0</v>
      </c>
      <c r="J9" s="196" t="s">
        <v>3642</v>
      </c>
      <c r="K9" s="196">
        <v>10</v>
      </c>
      <c r="L9" s="196"/>
      <c r="M9" s="196" t="s">
        <v>3644</v>
      </c>
      <c r="N9" s="196" t="s">
        <v>3642</v>
      </c>
      <c r="O9" s="196">
        <v>18</v>
      </c>
      <c r="P9" s="196"/>
      <c r="Q9" s="196"/>
      <c r="R9" s="196"/>
      <c r="S9" s="196"/>
      <c r="T9" s="196"/>
      <c r="U9" s="196"/>
    </row>
    <row r="10" spans="1:39" x14ac:dyDescent="0.2">
      <c r="C10" s="284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</row>
    <row r="11" spans="1:39" x14ac:dyDescent="0.2">
      <c r="A11" s="284" t="s">
        <v>3645</v>
      </c>
      <c r="B11" s="284">
        <v>1</v>
      </c>
      <c r="C11" s="438">
        <v>20412</v>
      </c>
      <c r="D11" s="196">
        <v>7</v>
      </c>
      <c r="E11" s="196">
        <v>23</v>
      </c>
      <c r="F11" s="196">
        <v>38</v>
      </c>
      <c r="G11" s="196"/>
      <c r="H11" s="196">
        <v>21</v>
      </c>
      <c r="I11" s="196">
        <v>15</v>
      </c>
      <c r="J11" s="196">
        <v>14</v>
      </c>
      <c r="K11" s="196"/>
      <c r="L11" s="196">
        <v>0</v>
      </c>
      <c r="M11" s="196"/>
      <c r="N11" s="196">
        <v>29</v>
      </c>
      <c r="O11" s="196">
        <v>35</v>
      </c>
      <c r="P11" s="196">
        <v>6</v>
      </c>
      <c r="Q11" s="196" t="s">
        <v>3646</v>
      </c>
      <c r="R11" s="196"/>
      <c r="S11" s="196"/>
      <c r="T11" s="196"/>
      <c r="U11" s="196"/>
    </row>
    <row r="12" spans="1:39" x14ac:dyDescent="0.2">
      <c r="C12" s="284"/>
      <c r="D12" s="196"/>
      <c r="E12" s="196"/>
      <c r="F12" s="196"/>
      <c r="G12" s="196"/>
      <c r="H12" s="196"/>
      <c r="I12" s="196"/>
      <c r="J12" s="196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</row>
    <row r="13" spans="1:39" x14ac:dyDescent="0.2">
      <c r="A13" s="284" t="s">
        <v>3647</v>
      </c>
      <c r="B13" s="284">
        <v>1</v>
      </c>
      <c r="C13" s="440">
        <v>20424</v>
      </c>
      <c r="D13" s="196"/>
      <c r="E13" s="196">
        <v>6</v>
      </c>
      <c r="F13" s="196"/>
      <c r="G13" s="196"/>
      <c r="H13" s="453">
        <v>52</v>
      </c>
      <c r="I13" s="196" t="s">
        <v>3642</v>
      </c>
      <c r="J13" s="453">
        <v>102</v>
      </c>
      <c r="K13" s="196"/>
      <c r="L13" s="196"/>
      <c r="M13" s="196" t="s">
        <v>3646</v>
      </c>
      <c r="N13" s="196" t="s">
        <v>3642</v>
      </c>
      <c r="O13" s="196" t="s">
        <v>3648</v>
      </c>
      <c r="P13" s="196"/>
      <c r="Q13" s="196"/>
      <c r="R13" s="196">
        <v>0</v>
      </c>
      <c r="S13" s="196"/>
      <c r="T13" s="196"/>
      <c r="U13" s="196"/>
    </row>
    <row r="14" spans="1:39" x14ac:dyDescent="0.2">
      <c r="C14" s="284"/>
      <c r="D14" s="196"/>
      <c r="E14" s="196"/>
      <c r="F14" s="196"/>
      <c r="G14" s="196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</row>
    <row r="15" spans="1:39" x14ac:dyDescent="0.2">
      <c r="C15" s="284"/>
      <c r="D15" s="196"/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</row>
    <row r="16" spans="1:39" x14ac:dyDescent="0.2">
      <c r="A16" s="284" t="s">
        <v>3650</v>
      </c>
      <c r="B16" s="284">
        <v>1</v>
      </c>
      <c r="C16" s="438">
        <v>20461</v>
      </c>
      <c r="D16" s="196">
        <v>27</v>
      </c>
      <c r="E16" s="196">
        <v>6</v>
      </c>
      <c r="F16" s="196"/>
      <c r="G16" s="196"/>
      <c r="H16" s="196">
        <v>6</v>
      </c>
      <c r="I16" s="196">
        <v>0</v>
      </c>
      <c r="J16" s="196">
        <v>37</v>
      </c>
      <c r="K16" s="196"/>
      <c r="L16" s="196"/>
      <c r="M16" s="196">
        <v>29</v>
      </c>
      <c r="N16" s="196"/>
      <c r="O16" s="453">
        <v>121</v>
      </c>
      <c r="P16" s="196" t="s">
        <v>3651</v>
      </c>
      <c r="Q16" s="196"/>
      <c r="R16" s="196" t="s">
        <v>3642</v>
      </c>
      <c r="S16" s="196" t="s">
        <v>3642</v>
      </c>
      <c r="T16" s="196">
        <v>10</v>
      </c>
      <c r="U16" s="196"/>
    </row>
    <row r="17" spans="1:21" x14ac:dyDescent="0.2">
      <c r="C17" s="284"/>
      <c r="D17" s="196"/>
      <c r="E17" s="196"/>
      <c r="F17" s="196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</row>
    <row r="18" spans="1:21" x14ac:dyDescent="0.2">
      <c r="A18" s="284" t="s">
        <v>3572</v>
      </c>
      <c r="B18" s="284">
        <v>1</v>
      </c>
      <c r="C18" s="438">
        <v>20475</v>
      </c>
      <c r="D18" s="196">
        <v>20</v>
      </c>
      <c r="E18" s="196">
        <v>0</v>
      </c>
      <c r="F18" s="196">
        <v>17</v>
      </c>
      <c r="G18" s="196"/>
      <c r="H18" s="196">
        <v>11</v>
      </c>
      <c r="I18" s="196">
        <v>10</v>
      </c>
      <c r="J18" s="196">
        <v>2</v>
      </c>
      <c r="K18" s="196"/>
      <c r="L18" s="196"/>
      <c r="M18" s="196">
        <v>4</v>
      </c>
      <c r="N18" s="196">
        <v>0</v>
      </c>
      <c r="O18" s="196">
        <v>23</v>
      </c>
      <c r="P18" s="196" t="s">
        <v>3653</v>
      </c>
      <c r="Q18" s="196"/>
      <c r="R18" s="196"/>
      <c r="S18" s="196">
        <v>7</v>
      </c>
      <c r="T18" s="196"/>
      <c r="U18" s="196"/>
    </row>
    <row r="19" spans="1:21" x14ac:dyDescent="0.2">
      <c r="B19" s="284">
        <v>2</v>
      </c>
      <c r="D19" s="196"/>
      <c r="E19" s="196"/>
      <c r="F19" s="196" t="s">
        <v>3654</v>
      </c>
      <c r="G19" s="196"/>
      <c r="H19" s="196">
        <v>20</v>
      </c>
      <c r="I19" s="196"/>
      <c r="J19" s="196">
        <v>1</v>
      </c>
      <c r="K19" s="196"/>
      <c r="L19" s="196"/>
      <c r="M19" s="196"/>
      <c r="N19" s="196"/>
      <c r="O19" s="196">
        <v>13</v>
      </c>
      <c r="P19" s="196" t="s">
        <v>3653</v>
      </c>
      <c r="Q19" s="196"/>
      <c r="R19" s="196"/>
      <c r="S19" s="196"/>
      <c r="T19" s="196"/>
      <c r="U19" s="196"/>
    </row>
    <row r="20" spans="1:21" x14ac:dyDescent="0.2">
      <c r="A20" s="284" t="s">
        <v>3550</v>
      </c>
      <c r="B20" s="284">
        <v>1</v>
      </c>
      <c r="C20" s="438">
        <v>20489</v>
      </c>
      <c r="D20" s="196">
        <v>23</v>
      </c>
      <c r="E20" s="196">
        <v>1</v>
      </c>
      <c r="F20" s="196">
        <v>6</v>
      </c>
      <c r="G20" s="196"/>
      <c r="H20" s="453">
        <v>60</v>
      </c>
      <c r="I20" s="196">
        <v>39</v>
      </c>
      <c r="J20" s="196">
        <v>2</v>
      </c>
      <c r="K20" s="196"/>
      <c r="L20" s="196"/>
      <c r="M20" s="196">
        <v>0</v>
      </c>
      <c r="N20" s="196">
        <v>11</v>
      </c>
      <c r="O20" s="196">
        <v>8</v>
      </c>
      <c r="P20" s="196" t="s">
        <v>3655</v>
      </c>
      <c r="Q20" s="196"/>
      <c r="R20" s="196"/>
      <c r="S20" s="196" t="s">
        <v>3656</v>
      </c>
      <c r="T20" s="196"/>
      <c r="U20" s="196"/>
    </row>
    <row r="21" spans="1:21" x14ac:dyDescent="0.2">
      <c r="C21" s="284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</row>
    <row r="22" spans="1:21" x14ac:dyDescent="0.2">
      <c r="A22" s="284" t="s">
        <v>3593</v>
      </c>
      <c r="C22" s="438">
        <v>20496</v>
      </c>
      <c r="D22" s="196">
        <v>0</v>
      </c>
      <c r="E22" s="196">
        <v>16</v>
      </c>
      <c r="F22" s="196">
        <v>0</v>
      </c>
      <c r="G22" s="196"/>
      <c r="H22" s="196">
        <v>17</v>
      </c>
      <c r="I22" s="196">
        <v>0</v>
      </c>
      <c r="J22" s="196">
        <v>18</v>
      </c>
      <c r="K22" s="196"/>
      <c r="L22" s="196"/>
      <c r="M22" s="196">
        <v>1</v>
      </c>
      <c r="N22" s="196">
        <v>6</v>
      </c>
      <c r="O22" s="196">
        <v>3</v>
      </c>
      <c r="P22" s="196">
        <v>1</v>
      </c>
      <c r="Q22" s="196" t="s">
        <v>3639</v>
      </c>
      <c r="R22" s="196"/>
      <c r="S22" s="196"/>
      <c r="T22" s="196"/>
      <c r="U22" s="196"/>
    </row>
    <row r="23" spans="1:21" x14ac:dyDescent="0.2">
      <c r="C23" s="284"/>
      <c r="D23" s="196"/>
      <c r="E23" s="196"/>
      <c r="F23" s="196"/>
      <c r="G23" s="196"/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</row>
    <row r="24" spans="1:21" x14ac:dyDescent="0.2">
      <c r="A24" s="284" t="s">
        <v>3657</v>
      </c>
      <c r="C24" s="438">
        <v>20519</v>
      </c>
      <c r="D24" s="453">
        <v>74</v>
      </c>
      <c r="E24" s="196">
        <v>26</v>
      </c>
      <c r="F24" s="196">
        <v>0</v>
      </c>
      <c r="G24" s="196"/>
      <c r="H24" s="196">
        <v>2</v>
      </c>
      <c r="I24" s="196">
        <v>8</v>
      </c>
      <c r="J24" s="453">
        <v>61</v>
      </c>
      <c r="K24" s="196"/>
      <c r="L24" s="196"/>
      <c r="M24" s="196" t="s">
        <v>3658</v>
      </c>
      <c r="N24" s="196">
        <v>6</v>
      </c>
      <c r="O24" s="196">
        <v>1</v>
      </c>
      <c r="P24" s="196" t="s">
        <v>3659</v>
      </c>
      <c r="Q24" s="196">
        <v>4</v>
      </c>
      <c r="R24" s="196"/>
      <c r="S24" s="196"/>
      <c r="T24" s="196"/>
      <c r="U24" s="196"/>
    </row>
    <row r="25" spans="1:21" x14ac:dyDescent="0.2">
      <c r="C25" s="284"/>
      <c r="D25" s="196"/>
      <c r="E25" s="196"/>
      <c r="F25" s="196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</row>
    <row r="26" spans="1:21" x14ac:dyDescent="0.2">
      <c r="A26" s="284" t="s">
        <v>3660</v>
      </c>
      <c r="B26" s="284">
        <v>1</v>
      </c>
      <c r="C26" s="438">
        <v>20526</v>
      </c>
      <c r="D26" s="196">
        <v>24</v>
      </c>
      <c r="E26" s="196">
        <v>11</v>
      </c>
      <c r="F26" s="196"/>
      <c r="G26" s="196"/>
      <c r="H26" s="196">
        <v>7</v>
      </c>
      <c r="I26" s="196">
        <v>2</v>
      </c>
      <c r="J26" s="196">
        <v>27</v>
      </c>
      <c r="K26" s="196"/>
      <c r="L26" s="196"/>
      <c r="M26" s="453">
        <v>77</v>
      </c>
      <c r="N26" s="196">
        <v>5</v>
      </c>
      <c r="O26" s="196">
        <v>43</v>
      </c>
      <c r="P26" s="196">
        <v>3</v>
      </c>
      <c r="Q26" s="196">
        <v>17</v>
      </c>
      <c r="R26" s="196"/>
      <c r="S26" s="196"/>
      <c r="T26" s="196" t="s">
        <v>3639</v>
      </c>
      <c r="U26" s="196"/>
    </row>
    <row r="27" spans="1:21" x14ac:dyDescent="0.2">
      <c r="B27" s="284">
        <v>2</v>
      </c>
      <c r="C27" s="284"/>
      <c r="D27" s="196">
        <v>6</v>
      </c>
      <c r="E27" s="196">
        <v>4</v>
      </c>
      <c r="F27" s="196"/>
      <c r="G27" s="196"/>
      <c r="H27" s="196">
        <v>7</v>
      </c>
      <c r="I27" s="196">
        <v>8</v>
      </c>
      <c r="J27" s="453">
        <v>51</v>
      </c>
      <c r="K27" s="196"/>
      <c r="L27" s="196"/>
      <c r="M27" s="196">
        <v>2</v>
      </c>
      <c r="N27" s="196">
        <v>0</v>
      </c>
      <c r="O27" s="196">
        <v>24</v>
      </c>
      <c r="P27" s="196" t="s">
        <v>3661</v>
      </c>
      <c r="Q27" s="196">
        <v>0</v>
      </c>
      <c r="R27" s="196"/>
      <c r="S27" s="196"/>
      <c r="T27" s="196">
        <v>0</v>
      </c>
      <c r="U27" s="196"/>
    </row>
    <row r="28" spans="1:21" x14ac:dyDescent="0.2">
      <c r="A28" s="284" t="s">
        <v>3662</v>
      </c>
      <c r="B28" s="284">
        <v>1</v>
      </c>
      <c r="C28" s="438">
        <v>20538</v>
      </c>
      <c r="D28" s="453">
        <v>74</v>
      </c>
      <c r="E28" s="196">
        <v>26</v>
      </c>
      <c r="F28" s="196">
        <v>6</v>
      </c>
      <c r="G28" s="196"/>
      <c r="H28" s="196">
        <v>2</v>
      </c>
      <c r="I28" s="196">
        <v>8</v>
      </c>
      <c r="J28" s="453">
        <v>61</v>
      </c>
      <c r="K28" s="196"/>
      <c r="L28" s="196"/>
      <c r="M28" s="196">
        <v>10</v>
      </c>
      <c r="N28" s="196">
        <v>0</v>
      </c>
      <c r="O28" s="196">
        <v>1</v>
      </c>
      <c r="P28" s="196" t="s">
        <v>3659</v>
      </c>
      <c r="Q28" s="196">
        <v>4</v>
      </c>
      <c r="R28" s="196"/>
      <c r="S28" s="196"/>
      <c r="T28" s="196"/>
      <c r="U28" s="196"/>
    </row>
    <row r="29" spans="1:21" s="284" customFormat="1" x14ac:dyDescent="0.2">
      <c r="C29" s="438"/>
      <c r="D29" s="449" t="s">
        <v>3585</v>
      </c>
      <c r="E29" s="449" t="s">
        <v>3072</v>
      </c>
      <c r="F29" s="449" t="s">
        <v>3632</v>
      </c>
      <c r="G29" s="449" t="s">
        <v>3633</v>
      </c>
      <c r="H29" s="449" t="s">
        <v>3079</v>
      </c>
      <c r="I29" s="449" t="s">
        <v>3634</v>
      </c>
      <c r="J29" s="449" t="s">
        <v>3071</v>
      </c>
      <c r="K29" s="449" t="s">
        <v>3090</v>
      </c>
      <c r="L29" s="449" t="s">
        <v>3635</v>
      </c>
      <c r="M29" s="449" t="s">
        <v>3088</v>
      </c>
      <c r="N29" s="449" t="s">
        <v>3086</v>
      </c>
      <c r="O29" s="449" t="s">
        <v>2387</v>
      </c>
      <c r="P29" s="449" t="s">
        <v>3183</v>
      </c>
      <c r="Q29" s="449" t="s">
        <v>3081</v>
      </c>
      <c r="R29" s="449" t="s">
        <v>3649</v>
      </c>
      <c r="S29" s="449" t="s">
        <v>3077</v>
      </c>
      <c r="T29" s="449" t="s">
        <v>3652</v>
      </c>
    </row>
    <row r="30" spans="1:21" s="284" customFormat="1" x14ac:dyDescent="0.2">
      <c r="C30" s="438"/>
      <c r="D30" s="449">
        <v>12</v>
      </c>
      <c r="E30" s="449">
        <v>13</v>
      </c>
      <c r="F30" s="449">
        <v>10</v>
      </c>
      <c r="G30" s="449">
        <v>4</v>
      </c>
      <c r="H30" s="449">
        <v>13</v>
      </c>
      <c r="I30" s="449">
        <v>13</v>
      </c>
      <c r="J30" s="449">
        <v>13</v>
      </c>
      <c r="K30" s="449">
        <v>3</v>
      </c>
      <c r="L30" s="449">
        <v>1</v>
      </c>
      <c r="M30" s="449">
        <v>11</v>
      </c>
      <c r="N30" s="449">
        <v>11</v>
      </c>
      <c r="O30" s="449">
        <v>12</v>
      </c>
      <c r="P30" s="449">
        <v>9</v>
      </c>
      <c r="Q30" s="449">
        <v>5</v>
      </c>
      <c r="R30" s="449">
        <v>2</v>
      </c>
      <c r="S30" s="449">
        <v>3</v>
      </c>
      <c r="T30" s="449">
        <v>2</v>
      </c>
    </row>
    <row r="31" spans="1:21" s="284" customFormat="1" x14ac:dyDescent="0.2">
      <c r="A31" s="284" t="s">
        <v>2685</v>
      </c>
      <c r="C31" s="438"/>
      <c r="D31" s="284">
        <f>SUM(D3:D29)</f>
        <v>357</v>
      </c>
      <c r="E31" s="284">
        <f t="shared" ref="E31:T31" si="0">SUM(E3:E29)</f>
        <v>194</v>
      </c>
      <c r="F31" s="284">
        <f t="shared" si="0"/>
        <v>125</v>
      </c>
      <c r="G31" s="284">
        <f t="shared" si="0"/>
        <v>24</v>
      </c>
      <c r="H31" s="284">
        <f t="shared" si="0"/>
        <v>273</v>
      </c>
      <c r="I31" s="284">
        <f t="shared" si="0"/>
        <v>103</v>
      </c>
      <c r="J31" s="284">
        <f t="shared" si="0"/>
        <v>495</v>
      </c>
      <c r="K31" s="284">
        <f t="shared" si="0"/>
        <v>10</v>
      </c>
      <c r="L31" s="284">
        <f t="shared" si="0"/>
        <v>0</v>
      </c>
      <c r="M31" s="284">
        <f t="shared" si="0"/>
        <v>123</v>
      </c>
      <c r="N31" s="284">
        <f t="shared" si="0"/>
        <v>57</v>
      </c>
      <c r="O31" s="284">
        <f t="shared" si="0"/>
        <v>370</v>
      </c>
      <c r="P31" s="284">
        <f t="shared" si="0"/>
        <v>10</v>
      </c>
      <c r="Q31" s="284">
        <f t="shared" si="0"/>
        <v>25</v>
      </c>
      <c r="R31" s="284">
        <f t="shared" si="0"/>
        <v>0</v>
      </c>
      <c r="S31" s="284">
        <f t="shared" si="0"/>
        <v>7</v>
      </c>
      <c r="T31" s="284">
        <f t="shared" si="0"/>
        <v>10</v>
      </c>
    </row>
    <row r="32" spans="1:21" s="284" customFormat="1" x14ac:dyDescent="0.2">
      <c r="A32" s="284" t="s">
        <v>3286</v>
      </c>
      <c r="C32" s="438"/>
      <c r="D32" s="284">
        <v>14</v>
      </c>
      <c r="E32" s="284">
        <v>15</v>
      </c>
      <c r="F32" s="284">
        <v>11</v>
      </c>
      <c r="G32" s="284">
        <v>5</v>
      </c>
      <c r="H32" s="284">
        <v>15</v>
      </c>
      <c r="I32" s="284">
        <v>13</v>
      </c>
      <c r="J32" s="284">
        <v>14</v>
      </c>
      <c r="K32" s="284">
        <v>1</v>
      </c>
      <c r="L32" s="284">
        <v>1</v>
      </c>
      <c r="M32" s="284">
        <v>7</v>
      </c>
      <c r="N32" s="284">
        <v>10</v>
      </c>
      <c r="O32" s="284">
        <v>14</v>
      </c>
      <c r="P32" s="284">
        <v>5</v>
      </c>
      <c r="Q32" s="284">
        <v>4</v>
      </c>
      <c r="R32" s="284">
        <v>1</v>
      </c>
      <c r="S32" s="284">
        <v>1</v>
      </c>
      <c r="T32" s="284">
        <v>2</v>
      </c>
    </row>
    <row r="33" spans="1:35" s="284" customFormat="1" x14ac:dyDescent="0.2">
      <c r="A33" s="284" t="s">
        <v>3693</v>
      </c>
      <c r="C33" s="438"/>
      <c r="F33" s="284">
        <v>1</v>
      </c>
      <c r="H33" s="284">
        <v>1</v>
      </c>
      <c r="I33" s="284">
        <v>1</v>
      </c>
      <c r="K33" s="284">
        <v>2</v>
      </c>
      <c r="M33" s="284">
        <v>5</v>
      </c>
      <c r="O33" s="284">
        <v>1</v>
      </c>
      <c r="P33" s="284">
        <v>8</v>
      </c>
      <c r="Q33" s="284">
        <v>2</v>
      </c>
      <c r="S33" s="284">
        <v>1</v>
      </c>
      <c r="T33" s="284">
        <v>1</v>
      </c>
    </row>
    <row r="34" spans="1:35" s="284" customFormat="1" x14ac:dyDescent="0.2">
      <c r="A34" s="284" t="s">
        <v>1466</v>
      </c>
      <c r="C34" s="438"/>
      <c r="D34" s="284">
        <f>D31</f>
        <v>357</v>
      </c>
      <c r="E34" s="284">
        <f t="shared" ref="E34:R34" si="1">E31</f>
        <v>194</v>
      </c>
      <c r="F34" s="284">
        <f>F31+22</f>
        <v>147</v>
      </c>
      <c r="G34" s="284">
        <f t="shared" si="1"/>
        <v>24</v>
      </c>
      <c r="H34" s="284">
        <f>H31+133</f>
        <v>406</v>
      </c>
      <c r="I34" s="284">
        <f>I31+58</f>
        <v>161</v>
      </c>
      <c r="J34" s="284">
        <f t="shared" si="1"/>
        <v>495</v>
      </c>
      <c r="K34" s="284">
        <f>K31+11+6</f>
        <v>27</v>
      </c>
      <c r="L34" s="284">
        <f t="shared" si="1"/>
        <v>0</v>
      </c>
      <c r="M34" s="284">
        <f>M31+1+17+15+7+10</f>
        <v>173</v>
      </c>
      <c r="N34" s="284">
        <f t="shared" si="1"/>
        <v>57</v>
      </c>
      <c r="O34" s="284">
        <f>O31+14</f>
        <v>384</v>
      </c>
      <c r="P34" s="284">
        <f>P31+2+4+8+8+38+0+3+0</f>
        <v>73</v>
      </c>
      <c r="Q34" s="284">
        <f>Q31+7+2</f>
        <v>34</v>
      </c>
      <c r="R34" s="284">
        <f t="shared" si="1"/>
        <v>0</v>
      </c>
      <c r="S34" s="284">
        <f>S31+5</f>
        <v>12</v>
      </c>
      <c r="T34" s="284">
        <f>T31+2</f>
        <v>12</v>
      </c>
    </row>
    <row r="35" spans="1:35" s="284" customFormat="1" ht="13.5" thickBot="1" x14ac:dyDescent="0.25">
      <c r="A35" s="284" t="s">
        <v>2956</v>
      </c>
      <c r="B35" s="426"/>
      <c r="C35" s="447"/>
      <c r="D35" s="448">
        <f>D34/D32</f>
        <v>25.5</v>
      </c>
      <c r="E35" s="448">
        <f t="shared" ref="E35:T35" si="2">E34/E32</f>
        <v>12.933333333333334</v>
      </c>
      <c r="F35" s="448">
        <f t="shared" si="2"/>
        <v>13.363636363636363</v>
      </c>
      <c r="G35" s="448">
        <f t="shared" si="2"/>
        <v>4.8</v>
      </c>
      <c r="H35" s="448">
        <f t="shared" si="2"/>
        <v>27.066666666666666</v>
      </c>
      <c r="I35" s="448">
        <f t="shared" si="2"/>
        <v>12.384615384615385</v>
      </c>
      <c r="J35" s="448">
        <f t="shared" si="2"/>
        <v>35.357142857142854</v>
      </c>
      <c r="K35" s="448">
        <f t="shared" si="2"/>
        <v>27</v>
      </c>
      <c r="L35" s="448">
        <f t="shared" si="2"/>
        <v>0</v>
      </c>
      <c r="M35" s="448">
        <f t="shared" si="2"/>
        <v>24.714285714285715</v>
      </c>
      <c r="N35" s="448">
        <f t="shared" si="2"/>
        <v>5.7</v>
      </c>
      <c r="O35" s="448">
        <f t="shared" si="2"/>
        <v>27.428571428571427</v>
      </c>
      <c r="P35" s="448">
        <f t="shared" si="2"/>
        <v>14.6</v>
      </c>
      <c r="Q35" s="448">
        <f t="shared" si="2"/>
        <v>8.5</v>
      </c>
      <c r="R35" s="448">
        <f t="shared" si="2"/>
        <v>0</v>
      </c>
      <c r="S35" s="448">
        <f t="shared" si="2"/>
        <v>12</v>
      </c>
      <c r="T35" s="448">
        <f t="shared" si="2"/>
        <v>6</v>
      </c>
    </row>
    <row r="36" spans="1:35" ht="13.5" thickTop="1" x14ac:dyDescent="0.2">
      <c r="C36" s="284"/>
    </row>
    <row r="37" spans="1:35" x14ac:dyDescent="0.2">
      <c r="C37" s="284"/>
      <c r="D37" s="284"/>
      <c r="E37"/>
      <c r="U37" s="284"/>
    </row>
    <row r="38" spans="1:35" x14ac:dyDescent="0.2">
      <c r="C38" s="284" t="s">
        <v>3550</v>
      </c>
      <c r="D38" s="284"/>
      <c r="E38" s="284" t="s">
        <v>3593</v>
      </c>
      <c r="G38" s="284" t="s">
        <v>3566</v>
      </c>
      <c r="I38" s="284" t="s">
        <v>3544</v>
      </c>
      <c r="K38" s="284" t="s">
        <v>3645</v>
      </c>
      <c r="M38" s="284" t="s">
        <v>3647</v>
      </c>
      <c r="P38" s="284" t="s">
        <v>3650</v>
      </c>
      <c r="R38" s="284" t="s">
        <v>3572</v>
      </c>
      <c r="T38" s="284" t="s">
        <v>3550</v>
      </c>
      <c r="U38" s="284"/>
      <c r="V38" s="284" t="s">
        <v>3593</v>
      </c>
      <c r="W38" s="284"/>
      <c r="X38" s="284" t="s">
        <v>3657</v>
      </c>
      <c r="Y38" s="284"/>
      <c r="Z38" s="284" t="s">
        <v>3660</v>
      </c>
      <c r="AA38" s="284"/>
      <c r="AB38" s="284" t="s">
        <v>3662</v>
      </c>
    </row>
    <row r="39" spans="1:35" s="284" customFormat="1" x14ac:dyDescent="0.2">
      <c r="C39" s="438">
        <v>20363</v>
      </c>
      <c r="E39" s="438">
        <v>20377</v>
      </c>
      <c r="G39" s="438">
        <v>20391</v>
      </c>
      <c r="I39" s="438">
        <v>20398</v>
      </c>
      <c r="K39" s="438">
        <v>20412</v>
      </c>
      <c r="M39" s="440">
        <v>20424</v>
      </c>
      <c r="P39" s="438">
        <v>20461</v>
      </c>
      <c r="R39" s="438">
        <v>20475</v>
      </c>
      <c r="T39" s="438">
        <v>20489</v>
      </c>
      <c r="V39" s="438">
        <v>20503</v>
      </c>
      <c r="X39" s="438">
        <v>20519</v>
      </c>
      <c r="Z39" s="438">
        <v>20526</v>
      </c>
      <c r="AA39" s="284" t="s">
        <v>3614</v>
      </c>
      <c r="AB39" s="438">
        <v>20510</v>
      </c>
      <c r="AC39" s="284" t="s">
        <v>3613</v>
      </c>
      <c r="AD39" s="42"/>
      <c r="AE39" s="42" t="s">
        <v>2685</v>
      </c>
      <c r="AF39" s="42" t="s">
        <v>2679</v>
      </c>
      <c r="AG39" s="42" t="s">
        <v>2956</v>
      </c>
      <c r="AH39" s="284" t="s">
        <v>3699</v>
      </c>
      <c r="AI39" s="284" t="s">
        <v>3700</v>
      </c>
    </row>
    <row r="40" spans="1:35" x14ac:dyDescent="0.2">
      <c r="A40" s="52" t="s">
        <v>2569</v>
      </c>
      <c r="C40" s="284">
        <v>1</v>
      </c>
      <c r="D40" s="284">
        <v>2</v>
      </c>
      <c r="E40">
        <v>1</v>
      </c>
      <c r="F40" s="284">
        <v>2</v>
      </c>
      <c r="G40" s="284">
        <v>1</v>
      </c>
      <c r="H40" s="284">
        <v>2</v>
      </c>
      <c r="I40" s="284">
        <v>1</v>
      </c>
      <c r="J40" s="284">
        <v>2</v>
      </c>
      <c r="K40" s="284">
        <v>1</v>
      </c>
      <c r="L40" s="284">
        <v>2</v>
      </c>
      <c r="M40" s="284">
        <v>1</v>
      </c>
      <c r="N40" s="284">
        <v>2</v>
      </c>
      <c r="P40" s="284">
        <v>1</v>
      </c>
      <c r="Q40" s="284">
        <v>2</v>
      </c>
      <c r="R40" s="284">
        <v>1</v>
      </c>
      <c r="S40" s="284">
        <v>2</v>
      </c>
      <c r="T40" s="284">
        <v>1</v>
      </c>
      <c r="U40" s="284">
        <v>2</v>
      </c>
      <c r="V40">
        <v>1</v>
      </c>
      <c r="W40">
        <v>2</v>
      </c>
      <c r="X40">
        <v>1</v>
      </c>
      <c r="Y40">
        <v>2</v>
      </c>
      <c r="Z40">
        <v>1</v>
      </c>
      <c r="AA40">
        <v>2</v>
      </c>
      <c r="AB40">
        <v>1</v>
      </c>
      <c r="AC40">
        <v>2</v>
      </c>
      <c r="AD40" s="42"/>
      <c r="AE40" s="42"/>
      <c r="AF40" s="42"/>
      <c r="AG40" s="42"/>
    </row>
    <row r="41" spans="1:35" x14ac:dyDescent="0.2">
      <c r="A41" s="441" t="s">
        <v>3072</v>
      </c>
      <c r="B41" s="441"/>
      <c r="C41" s="446" t="s">
        <v>2267</v>
      </c>
      <c r="D41" s="446"/>
      <c r="E41" s="446" t="s">
        <v>3663</v>
      </c>
      <c r="F41" s="446"/>
      <c r="G41" s="446" t="s">
        <v>2296</v>
      </c>
      <c r="H41" s="446"/>
      <c r="I41" s="446" t="s">
        <v>2135</v>
      </c>
      <c r="J41" s="446"/>
      <c r="K41" s="446" t="s">
        <v>3676</v>
      </c>
      <c r="L41" s="446"/>
      <c r="M41" s="446" t="s">
        <v>2284</v>
      </c>
      <c r="N41" s="446"/>
      <c r="O41" s="446"/>
      <c r="P41" s="446" t="s">
        <v>2293</v>
      </c>
      <c r="Q41" s="446"/>
      <c r="R41" s="446" t="s">
        <v>2265</v>
      </c>
      <c r="S41" s="446"/>
      <c r="T41" s="446" t="s">
        <v>2324</v>
      </c>
      <c r="U41" s="446"/>
      <c r="V41" s="446"/>
      <c r="W41" s="446" t="s">
        <v>2328</v>
      </c>
      <c r="X41" s="446" t="s">
        <v>2269</v>
      </c>
      <c r="Y41" s="446"/>
      <c r="Z41" s="446"/>
      <c r="AA41" s="446"/>
      <c r="AB41" s="446"/>
      <c r="AC41" s="446"/>
      <c r="AD41" s="450" t="s">
        <v>3072</v>
      </c>
      <c r="AE41" s="42">
        <f>18+22+7+18+18+3+19+10+13+1+12</f>
        <v>141</v>
      </c>
      <c r="AF41" s="42">
        <v>13</v>
      </c>
      <c r="AG41" s="451">
        <f t="shared" ref="AG41:AG48" si="3">AE41/AF41</f>
        <v>10.846153846153847</v>
      </c>
    </row>
    <row r="42" spans="1:35" x14ac:dyDescent="0.2">
      <c r="A42" s="441" t="s">
        <v>3088</v>
      </c>
      <c r="B42" s="441"/>
      <c r="C42" s="446" t="s">
        <v>2314</v>
      </c>
      <c r="D42" s="446" t="s">
        <v>2286</v>
      </c>
      <c r="E42" s="446" t="s">
        <v>2257</v>
      </c>
      <c r="F42" s="446"/>
      <c r="G42" s="446" t="s">
        <v>3668</v>
      </c>
      <c r="H42" s="446"/>
      <c r="I42" s="454" t="s">
        <v>2120</v>
      </c>
      <c r="J42" s="446" t="s">
        <v>2288</v>
      </c>
      <c r="L42" s="446"/>
      <c r="M42" s="446" t="s">
        <v>3670</v>
      </c>
      <c r="N42" s="446"/>
      <c r="O42" s="446"/>
      <c r="P42" s="446" t="s">
        <v>2202</v>
      </c>
      <c r="Q42" s="446" t="s">
        <v>2266</v>
      </c>
      <c r="R42" s="446" t="s">
        <v>2314</v>
      </c>
      <c r="S42" s="446" t="s">
        <v>2241</v>
      </c>
      <c r="T42" s="446" t="s">
        <v>2206</v>
      </c>
      <c r="U42" s="446"/>
      <c r="V42" s="446" t="s">
        <v>2186</v>
      </c>
      <c r="W42" s="446" t="s">
        <v>3687</v>
      </c>
      <c r="X42" s="454" t="s">
        <v>3689</v>
      </c>
      <c r="Y42" s="446"/>
      <c r="Z42" s="446" t="s">
        <v>2258</v>
      </c>
      <c r="AA42" s="446" t="s">
        <v>3691</v>
      </c>
      <c r="AB42" s="446" t="s">
        <v>2237</v>
      </c>
      <c r="AC42" s="446"/>
      <c r="AD42" s="450" t="s">
        <v>3088</v>
      </c>
      <c r="AE42" s="42">
        <f>11+5+27+25+8+8+41+26+14+11+25+35+32+33+19+30+58+39</f>
        <v>447</v>
      </c>
      <c r="AF42" s="42">
        <v>39</v>
      </c>
      <c r="AG42" s="451">
        <f t="shared" si="3"/>
        <v>11.461538461538462</v>
      </c>
      <c r="AH42">
        <v>2</v>
      </c>
    </row>
    <row r="43" spans="1:35" x14ac:dyDescent="0.2">
      <c r="A43" s="441" t="s">
        <v>3086</v>
      </c>
      <c r="B43" s="441"/>
      <c r="C43" s="446" t="s">
        <v>2252</v>
      </c>
      <c r="D43" s="446" t="s">
        <v>3665</v>
      </c>
      <c r="E43" s="446" t="s">
        <v>2267</v>
      </c>
      <c r="F43" s="446"/>
      <c r="G43" s="446" t="s">
        <v>3669</v>
      </c>
      <c r="H43" s="446"/>
      <c r="I43" s="446"/>
      <c r="J43" s="454" t="s">
        <v>3673</v>
      </c>
      <c r="K43" s="446" t="s">
        <v>3677</v>
      </c>
      <c r="L43" s="446" t="s">
        <v>2134</v>
      </c>
      <c r="M43" s="446" t="s">
        <v>2171</v>
      </c>
      <c r="N43" s="446"/>
      <c r="O43" s="446"/>
      <c r="P43" s="446"/>
      <c r="Q43" s="446"/>
      <c r="R43" s="446" t="s">
        <v>2307</v>
      </c>
      <c r="S43" s="446" t="s">
        <v>3684</v>
      </c>
      <c r="T43" s="446" t="s">
        <v>3685</v>
      </c>
      <c r="U43" s="446"/>
      <c r="V43" s="446" t="s">
        <v>2281</v>
      </c>
      <c r="W43" s="446" t="s">
        <v>2197</v>
      </c>
      <c r="X43" s="446"/>
      <c r="Y43" s="446"/>
      <c r="Z43" s="446" t="s">
        <v>2237</v>
      </c>
      <c r="AA43" s="446" t="s">
        <v>2308</v>
      </c>
      <c r="AB43" s="446" t="s">
        <v>2195</v>
      </c>
      <c r="AC43" s="446"/>
      <c r="AD43" s="450" t="s">
        <v>3086</v>
      </c>
      <c r="AE43" s="42">
        <f>29+26+18+20+9+10+20+28+7+43+52+24+24+39+13+19</f>
        <v>381</v>
      </c>
      <c r="AF43" s="42">
        <v>30</v>
      </c>
      <c r="AG43" s="451">
        <f t="shared" si="3"/>
        <v>12.7</v>
      </c>
      <c r="AH43">
        <v>1</v>
      </c>
    </row>
    <row r="44" spans="1:35" x14ac:dyDescent="0.2">
      <c r="A44" s="441" t="s">
        <v>2387</v>
      </c>
      <c r="B44" s="441"/>
      <c r="C44" s="446"/>
      <c r="D44" s="446"/>
      <c r="E44" s="446" t="s">
        <v>3667</v>
      </c>
      <c r="F44" s="446"/>
      <c r="G44" s="446" t="s">
        <v>3670</v>
      </c>
      <c r="H44" s="446"/>
      <c r="I44" s="446"/>
      <c r="J44" s="446"/>
      <c r="K44" s="446"/>
      <c r="L44" s="446"/>
      <c r="M44" s="446" t="s">
        <v>2207</v>
      </c>
      <c r="N44" s="446"/>
      <c r="O44" s="446"/>
      <c r="P44" s="446" t="s">
        <v>2236</v>
      </c>
      <c r="Q44" s="446" t="s">
        <v>2222</v>
      </c>
      <c r="R44" s="446" t="s">
        <v>2314</v>
      </c>
      <c r="S44" s="446" t="s">
        <v>2164</v>
      </c>
      <c r="T44" s="454" t="s">
        <v>3686</v>
      </c>
      <c r="U44" s="446"/>
      <c r="V44" s="446" t="s">
        <v>2288</v>
      </c>
      <c r="W44" s="446"/>
      <c r="X44" s="446"/>
      <c r="Y44" s="446"/>
      <c r="Z44" s="446" t="s">
        <v>2281</v>
      </c>
      <c r="AA44" s="446" t="s">
        <v>2135</v>
      </c>
      <c r="AB44" s="446" t="s">
        <v>2229</v>
      </c>
      <c r="AC44" s="446"/>
      <c r="AD44" s="450" t="s">
        <v>2387</v>
      </c>
      <c r="AE44" s="42">
        <f>41+41+4+18+23+11+16+70+8+24+18+27</f>
        <v>301</v>
      </c>
      <c r="AF44" s="42">
        <v>29</v>
      </c>
      <c r="AG44" s="451">
        <f t="shared" si="3"/>
        <v>10.379310344827585</v>
      </c>
      <c r="AH44">
        <v>1</v>
      </c>
    </row>
    <row r="45" spans="1:35" x14ac:dyDescent="0.2">
      <c r="A45" s="441" t="s">
        <v>3634</v>
      </c>
      <c r="B45" s="441"/>
      <c r="C45" s="446" t="s">
        <v>3663</v>
      </c>
      <c r="D45" s="446" t="s">
        <v>3664</v>
      </c>
      <c r="E45" s="446" t="s">
        <v>2216</v>
      </c>
      <c r="F45" s="446"/>
      <c r="G45" s="446" t="s">
        <v>2323</v>
      </c>
      <c r="H45" s="446"/>
      <c r="I45" s="446"/>
      <c r="J45" s="446" t="s">
        <v>2230</v>
      </c>
      <c r="K45" s="446" t="s">
        <v>2286</v>
      </c>
      <c r="L45" s="446" t="s">
        <v>2164</v>
      </c>
      <c r="M45" s="446" t="s">
        <v>3681</v>
      </c>
      <c r="N45" s="446"/>
      <c r="O45" s="446"/>
      <c r="P45" s="446" t="s">
        <v>2267</v>
      </c>
      <c r="Q45" s="446" t="s">
        <v>2269</v>
      </c>
      <c r="R45" s="446" t="s">
        <v>3683</v>
      </c>
      <c r="S45" s="446" t="s">
        <v>3668</v>
      </c>
      <c r="T45" s="446" t="s">
        <v>2194</v>
      </c>
      <c r="U45" s="446"/>
      <c r="V45" s="446" t="s">
        <v>2329</v>
      </c>
      <c r="W45" s="446" t="s">
        <v>3688</v>
      </c>
      <c r="X45" s="446" t="s">
        <v>2207</v>
      </c>
      <c r="Y45" s="446"/>
      <c r="Z45" s="446" t="s">
        <v>2293</v>
      </c>
      <c r="AA45" s="446" t="s">
        <v>2290</v>
      </c>
      <c r="AB45" s="446"/>
      <c r="AC45" s="446"/>
      <c r="AD45" s="450" t="s">
        <v>3634</v>
      </c>
      <c r="AE45" s="42">
        <f>22+25+0+3+30+5+16+43+18+12+15+25+20+11+29+4+19+12</f>
        <v>309</v>
      </c>
      <c r="AF45" s="42">
        <v>28</v>
      </c>
      <c r="AG45" s="451">
        <f t="shared" si="3"/>
        <v>11.035714285714286</v>
      </c>
    </row>
    <row r="46" spans="1:35" x14ac:dyDescent="0.2">
      <c r="A46" s="441" t="s">
        <v>3081</v>
      </c>
      <c r="B46" s="441"/>
      <c r="C46" s="446"/>
      <c r="D46" s="446"/>
      <c r="E46" s="446"/>
      <c r="F46" s="446"/>
      <c r="G46" s="446"/>
      <c r="H46" s="446"/>
      <c r="I46" s="446"/>
      <c r="J46" s="446"/>
      <c r="K46" s="446" t="s">
        <v>2248</v>
      </c>
      <c r="L46" s="446"/>
      <c r="M46" s="446"/>
      <c r="N46" s="446"/>
      <c r="O46" s="446"/>
      <c r="P46" s="446"/>
      <c r="Q46" s="446"/>
      <c r="R46" s="446"/>
      <c r="S46" s="446"/>
      <c r="T46" s="446"/>
      <c r="U46" s="446"/>
      <c r="V46" s="454" t="s">
        <v>2155</v>
      </c>
      <c r="W46" s="446" t="s">
        <v>2281</v>
      </c>
      <c r="X46" s="446" t="s">
        <v>3669</v>
      </c>
      <c r="Y46" s="446"/>
      <c r="Z46" s="454" t="s">
        <v>3690</v>
      </c>
      <c r="AA46" s="446" t="s">
        <v>3692</v>
      </c>
      <c r="AB46" s="446" t="s">
        <v>2248</v>
      </c>
      <c r="AC46" s="446"/>
      <c r="AD46" s="450" t="s">
        <v>3081</v>
      </c>
      <c r="AE46" s="42">
        <f>31+18+24+20+44+66+31</f>
        <v>234</v>
      </c>
      <c r="AF46" s="42">
        <v>18</v>
      </c>
      <c r="AG46" s="451">
        <f t="shared" si="3"/>
        <v>13</v>
      </c>
      <c r="AH46">
        <v>2</v>
      </c>
    </row>
    <row r="47" spans="1:35" x14ac:dyDescent="0.2">
      <c r="A47" s="441" t="s">
        <v>3079</v>
      </c>
      <c r="B47" s="441"/>
      <c r="C47" s="446" t="s">
        <v>2203</v>
      </c>
      <c r="D47" s="446" t="s">
        <v>3666</v>
      </c>
      <c r="E47" s="446" t="s">
        <v>2246</v>
      </c>
      <c r="F47" s="446"/>
      <c r="G47" s="446" t="s">
        <v>3663</v>
      </c>
      <c r="H47" s="446"/>
      <c r="I47" s="446"/>
      <c r="J47" s="446"/>
      <c r="K47" s="446"/>
      <c r="L47" s="446"/>
      <c r="M47" s="446"/>
      <c r="N47" s="446"/>
      <c r="O47" s="446"/>
      <c r="P47" s="446" t="s">
        <v>2130</v>
      </c>
      <c r="Q47" s="446" t="s">
        <v>2317</v>
      </c>
      <c r="R47" s="446"/>
      <c r="S47" s="446"/>
      <c r="T47" s="446"/>
      <c r="U47" s="446"/>
      <c r="V47" s="446" t="s">
        <v>2284</v>
      </c>
      <c r="W47" s="446" t="s">
        <v>2312</v>
      </c>
      <c r="X47" s="446"/>
      <c r="Y47" s="446"/>
      <c r="Z47" s="446"/>
      <c r="AA47" s="446"/>
      <c r="AB47" s="446"/>
      <c r="AC47" s="446"/>
      <c r="AD47" s="450" t="s">
        <v>3079</v>
      </c>
      <c r="AE47" s="42">
        <f>13+15+17+22+42+30+3+16</f>
        <v>158</v>
      </c>
      <c r="AF47" s="42">
        <v>13</v>
      </c>
      <c r="AG47" s="451">
        <f t="shared" si="3"/>
        <v>12.153846153846153</v>
      </c>
    </row>
    <row r="48" spans="1:35" x14ac:dyDescent="0.2">
      <c r="A48" s="284" t="s">
        <v>3635</v>
      </c>
      <c r="D48" s="446" t="s">
        <v>2245</v>
      </c>
      <c r="E48" s="446"/>
      <c r="F48" s="446"/>
      <c r="G48" s="446"/>
      <c r="H48" s="446"/>
      <c r="I48" s="446"/>
      <c r="J48" s="446"/>
      <c r="K48" s="446"/>
      <c r="L48" s="446"/>
      <c r="M48" s="446"/>
      <c r="N48" s="446"/>
      <c r="O48" s="446"/>
      <c r="P48" s="446"/>
      <c r="Q48" s="446"/>
      <c r="R48" s="446"/>
      <c r="AD48" s="452" t="s">
        <v>3635</v>
      </c>
      <c r="AE48" s="42">
        <v>15</v>
      </c>
      <c r="AF48" s="42">
        <v>1</v>
      </c>
      <c r="AG48" s="451">
        <f t="shared" si="3"/>
        <v>15</v>
      </c>
    </row>
    <row r="49" spans="1:33" x14ac:dyDescent="0.2">
      <c r="A49" s="284" t="s">
        <v>3090</v>
      </c>
      <c r="D49" s="446" t="s">
        <v>2259</v>
      </c>
      <c r="E49" s="446"/>
      <c r="F49" s="446"/>
      <c r="G49" s="446"/>
      <c r="H49" s="446"/>
      <c r="I49" s="446"/>
      <c r="J49" s="446"/>
      <c r="K49" s="446"/>
      <c r="L49" s="446"/>
      <c r="M49" s="446"/>
      <c r="N49" s="446"/>
      <c r="O49" s="446"/>
      <c r="P49" s="446"/>
      <c r="Q49" s="446"/>
      <c r="R49" s="446"/>
      <c r="AD49" s="452" t="s">
        <v>3090</v>
      </c>
      <c r="AE49" s="42">
        <v>22</v>
      </c>
      <c r="AF49" s="42">
        <v>1</v>
      </c>
      <c r="AG49" s="451">
        <f t="shared" ref="AG49:AG50" si="4">AE49/AF49</f>
        <v>22</v>
      </c>
    </row>
    <row r="50" spans="1:33" x14ac:dyDescent="0.2">
      <c r="A50" s="284" t="s">
        <v>3077</v>
      </c>
      <c r="C50" s="446"/>
      <c r="D50" s="446"/>
      <c r="E50" s="446"/>
      <c r="F50" s="446"/>
      <c r="G50" s="446"/>
      <c r="H50" s="446"/>
      <c r="I50" s="446"/>
      <c r="J50" s="446"/>
      <c r="K50" s="446"/>
      <c r="L50" s="446"/>
      <c r="M50" s="446"/>
      <c r="N50" s="446"/>
      <c r="O50" s="446"/>
      <c r="P50" s="446"/>
      <c r="Q50" s="446" t="s">
        <v>2260</v>
      </c>
      <c r="R50" s="446"/>
      <c r="AD50" s="452" t="s">
        <v>3077</v>
      </c>
      <c r="AE50" s="42">
        <v>4</v>
      </c>
      <c r="AF50" s="42">
        <v>1</v>
      </c>
      <c r="AG50" s="451">
        <f t="shared" si="4"/>
        <v>4</v>
      </c>
    </row>
    <row r="51" spans="1:33" x14ac:dyDescent="0.2">
      <c r="A51" s="441" t="s">
        <v>3649</v>
      </c>
      <c r="C51" s="446"/>
      <c r="D51" s="446"/>
      <c r="E51" s="446"/>
      <c r="F51" s="446"/>
      <c r="G51" s="446"/>
      <c r="H51" s="446"/>
      <c r="I51" s="446"/>
      <c r="J51" s="446"/>
      <c r="K51" s="446"/>
      <c r="L51" s="446"/>
      <c r="M51" s="446"/>
      <c r="N51" s="446"/>
      <c r="O51" s="446"/>
      <c r="P51" s="446"/>
      <c r="Q51" s="446" t="s">
        <v>2288</v>
      </c>
      <c r="R51" s="446"/>
      <c r="AD51" s="450" t="s">
        <v>3649</v>
      </c>
      <c r="AE51" s="42">
        <v>8</v>
      </c>
      <c r="AF51" s="42"/>
      <c r="AG51" s="42"/>
    </row>
    <row r="52" spans="1:33" x14ac:dyDescent="0.2">
      <c r="A52" s="441" t="s">
        <v>3183</v>
      </c>
      <c r="Q52" s="284" t="s">
        <v>3682</v>
      </c>
      <c r="AD52" s="450" t="s">
        <v>3183</v>
      </c>
      <c r="AE52" s="42">
        <v>0</v>
      </c>
      <c r="AF52" s="42"/>
      <c r="AG52" s="42"/>
    </row>
    <row r="53" spans="1:33" s="284" customFormat="1" x14ac:dyDescent="0.2"/>
    <row r="54" spans="1:33" x14ac:dyDescent="0.2">
      <c r="A54" s="284" t="s">
        <v>3672</v>
      </c>
      <c r="C54" s="446"/>
      <c r="D54" s="446"/>
      <c r="E54" s="446"/>
      <c r="F54" s="446"/>
      <c r="G54" s="446"/>
      <c r="H54" s="446"/>
      <c r="I54" s="446" t="s">
        <v>3671</v>
      </c>
      <c r="J54" s="446" t="s">
        <v>3674</v>
      </c>
      <c r="K54" s="446" t="s">
        <v>3678</v>
      </c>
      <c r="L54" s="446" t="s">
        <v>3679</v>
      </c>
    </row>
    <row r="55" spans="1:33" x14ac:dyDescent="0.2">
      <c r="C55" s="446"/>
      <c r="D55" s="446"/>
      <c r="E55" s="446"/>
      <c r="F55" s="446"/>
      <c r="G55" s="446"/>
      <c r="H55" s="446"/>
      <c r="I55" s="446" t="s">
        <v>3675</v>
      </c>
      <c r="J55" s="446"/>
      <c r="K55" s="446" t="s">
        <v>3680</v>
      </c>
      <c r="L55" s="446"/>
    </row>
    <row r="57" spans="1:33" x14ac:dyDescent="0.2">
      <c r="B57" s="439" t="s">
        <v>6</v>
      </c>
      <c r="C57" s="439" t="s">
        <v>2688</v>
      </c>
      <c r="D57" s="439"/>
      <c r="E57" s="439"/>
      <c r="F57" s="439"/>
      <c r="G57" s="439"/>
      <c r="H57" s="439"/>
      <c r="I57" s="439"/>
      <c r="J57" s="439"/>
      <c r="K57" s="439"/>
      <c r="L57" s="439"/>
      <c r="M57" s="439"/>
      <c r="N57" s="439"/>
      <c r="O57" s="439"/>
      <c r="P57" s="439"/>
      <c r="Q57" s="439"/>
      <c r="R57" s="439"/>
      <c r="S57" s="439"/>
    </row>
    <row r="58" spans="1:33" x14ac:dyDescent="0.2">
      <c r="B58" s="284" t="s">
        <v>3442</v>
      </c>
      <c r="C58" s="441" t="s">
        <v>3585</v>
      </c>
      <c r="D58" s="441" t="s">
        <v>3072</v>
      </c>
      <c r="E58" s="441" t="s">
        <v>3632</v>
      </c>
      <c r="F58" s="441" t="s">
        <v>3633</v>
      </c>
      <c r="G58" s="441" t="s">
        <v>3079</v>
      </c>
      <c r="H58" s="441" t="s">
        <v>3634</v>
      </c>
      <c r="I58" s="441" t="s">
        <v>3071</v>
      </c>
      <c r="J58" s="441" t="s">
        <v>3090</v>
      </c>
      <c r="K58" s="441" t="s">
        <v>3635</v>
      </c>
      <c r="L58" s="441" t="s">
        <v>3088</v>
      </c>
      <c r="M58" s="441" t="s">
        <v>3086</v>
      </c>
      <c r="N58" s="441" t="s">
        <v>2387</v>
      </c>
      <c r="O58" s="441" t="s">
        <v>3183</v>
      </c>
      <c r="P58" s="441" t="s">
        <v>3081</v>
      </c>
      <c r="Q58" s="441" t="s">
        <v>3649</v>
      </c>
      <c r="R58" s="441" t="s">
        <v>3077</v>
      </c>
      <c r="S58" s="441" t="s">
        <v>3652</v>
      </c>
    </row>
  </sheetData>
  <pageMargins left="0.7" right="0.7" top="0.75" bottom="0.75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57"/>
  <sheetViews>
    <sheetView workbookViewId="0">
      <pane xSplit="1" topLeftCell="B1" activePane="topRight" state="frozen"/>
      <selection pane="topRight" activeCell="V25" sqref="V25"/>
    </sheetView>
  </sheetViews>
  <sheetFormatPr defaultRowHeight="12.75" x14ac:dyDescent="0.2"/>
  <cols>
    <col min="1" max="1" width="13.5703125" style="284" customWidth="1"/>
    <col min="2" max="2" width="9.140625" style="284"/>
    <col min="3" max="3" width="10.140625" style="284" bestFit="1" customWidth="1"/>
    <col min="4" max="4" width="9.140625" style="284"/>
    <col min="5" max="5" width="10.140625" style="284" bestFit="1" customWidth="1"/>
    <col min="6" max="6" width="9.140625" style="284"/>
    <col min="7" max="7" width="10.140625" style="284" bestFit="1" customWidth="1"/>
    <col min="8" max="8" width="9.140625" style="284"/>
    <col min="9" max="9" width="10.140625" style="284" bestFit="1" customWidth="1"/>
    <col min="10" max="10" width="9.140625" style="284"/>
    <col min="11" max="11" width="10.140625" style="284" bestFit="1" customWidth="1"/>
    <col min="12" max="17" width="9.140625" style="284"/>
    <col min="18" max="18" width="10.140625" style="284" bestFit="1" customWidth="1"/>
    <col min="19" max="21" width="9.140625" style="284"/>
    <col min="22" max="22" width="10.140625" style="284" bestFit="1" customWidth="1"/>
    <col min="23" max="25" width="9.140625" style="284"/>
    <col min="26" max="28" width="10.140625" style="284" bestFit="1" customWidth="1"/>
    <col min="29" max="29" width="9.140625" style="284"/>
    <col min="30" max="30" width="14" style="284" customWidth="1"/>
    <col min="31" max="34" width="9.140625" style="284"/>
    <col min="35" max="35" width="10.140625" style="284" bestFit="1" customWidth="1"/>
    <col min="36" max="38" width="9.140625" style="284"/>
    <col min="39" max="39" width="10.140625" style="284" bestFit="1" customWidth="1"/>
    <col min="40" max="42" width="9.140625" style="284"/>
    <col min="43" max="43" width="10.140625" style="284" bestFit="1" customWidth="1"/>
    <col min="44" max="50" width="9.140625" style="284"/>
    <col min="51" max="51" width="10.140625" style="284" bestFit="1" customWidth="1"/>
    <col min="52" max="55" width="9.140625" style="284"/>
    <col min="56" max="56" width="13.28515625" style="284" customWidth="1"/>
    <col min="57" max="16384" width="9.140625" style="284"/>
  </cols>
  <sheetData>
    <row r="1" spans="1:36" x14ac:dyDescent="0.2">
      <c r="C1" s="439" t="s">
        <v>6</v>
      </c>
      <c r="D1" s="439" t="s">
        <v>2688</v>
      </c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0"/>
      <c r="W1" s="439"/>
      <c r="X1" s="42"/>
      <c r="Y1" s="42"/>
      <c r="AA1" s="439"/>
      <c r="AB1" s="439"/>
      <c r="AC1" s="439"/>
      <c r="AD1" s="439"/>
      <c r="AE1" s="439"/>
      <c r="AF1" s="439"/>
      <c r="AG1" s="439"/>
      <c r="AH1" s="441"/>
      <c r="AI1" s="441"/>
      <c r="AJ1" s="441"/>
    </row>
    <row r="2" spans="1:36" x14ac:dyDescent="0.2">
      <c r="B2" s="284" t="s">
        <v>2569</v>
      </c>
      <c r="C2" s="284" t="s">
        <v>3442</v>
      </c>
      <c r="D2" s="441" t="s">
        <v>3585</v>
      </c>
      <c r="E2" s="441" t="s">
        <v>3072</v>
      </c>
      <c r="F2" s="441" t="s">
        <v>3071</v>
      </c>
      <c r="G2" s="441" t="s">
        <v>2387</v>
      </c>
      <c r="H2" s="441" t="s">
        <v>3079</v>
      </c>
      <c r="I2" s="196" t="s">
        <v>3093</v>
      </c>
      <c r="J2" s="441" t="s">
        <v>3088</v>
      </c>
      <c r="K2" s="441" t="s">
        <v>3705</v>
      </c>
      <c r="L2" s="441" t="s">
        <v>3694</v>
      </c>
      <c r="M2" s="441" t="s">
        <v>3077</v>
      </c>
      <c r="N2" s="441" t="s">
        <v>3081</v>
      </c>
      <c r="O2" s="284" t="s">
        <v>3597</v>
      </c>
      <c r="P2" s="196" t="s">
        <v>3728</v>
      </c>
      <c r="Q2" s="441" t="s">
        <v>3086</v>
      </c>
      <c r="R2" s="441" t="s">
        <v>3090</v>
      </c>
      <c r="S2" s="441" t="s">
        <v>3742</v>
      </c>
      <c r="T2" s="441" t="s">
        <v>3595</v>
      </c>
      <c r="U2" s="441"/>
      <c r="V2" s="444"/>
      <c r="W2" s="441"/>
      <c r="X2" s="90"/>
      <c r="Y2" s="90"/>
      <c r="AA2" s="441"/>
      <c r="AB2" s="441"/>
      <c r="AC2" s="441"/>
      <c r="AD2" s="441"/>
      <c r="AE2" s="441"/>
      <c r="AF2" s="441"/>
      <c r="AG2" s="441"/>
      <c r="AH2" s="441"/>
      <c r="AI2" s="441"/>
      <c r="AJ2" s="441"/>
    </row>
    <row r="3" spans="1:36" x14ac:dyDescent="0.2">
      <c r="A3" s="284" t="s">
        <v>3572</v>
      </c>
      <c r="B3" s="284">
        <v>1</v>
      </c>
      <c r="C3" s="438">
        <v>20734</v>
      </c>
      <c r="D3" s="455">
        <v>5</v>
      </c>
      <c r="E3" s="455">
        <v>2</v>
      </c>
      <c r="F3" s="455">
        <v>25</v>
      </c>
      <c r="G3" s="455">
        <v>31</v>
      </c>
      <c r="H3" s="453">
        <v>80</v>
      </c>
      <c r="I3" s="32">
        <v>30</v>
      </c>
      <c r="J3" s="456">
        <v>16</v>
      </c>
      <c r="K3" s="455">
        <v>0</v>
      </c>
      <c r="L3" s="455">
        <v>1</v>
      </c>
      <c r="M3" s="455" t="s">
        <v>3651</v>
      </c>
      <c r="N3" s="455" t="s">
        <v>3642</v>
      </c>
      <c r="O3" s="455"/>
      <c r="P3" s="455"/>
      <c r="Q3" s="455"/>
      <c r="R3" s="455"/>
      <c r="S3" s="32"/>
      <c r="T3" s="32"/>
    </row>
    <row r="4" spans="1:36" x14ac:dyDescent="0.2">
      <c r="D4" s="455"/>
      <c r="E4" s="455"/>
      <c r="F4" s="455"/>
      <c r="G4" s="455"/>
      <c r="H4" s="455"/>
      <c r="I4" s="455"/>
      <c r="J4" s="455"/>
      <c r="K4" s="455"/>
      <c r="L4" s="455"/>
      <c r="M4" s="455"/>
      <c r="N4" s="455"/>
      <c r="O4" s="455"/>
      <c r="P4" s="455"/>
      <c r="Q4" s="455"/>
      <c r="R4" s="455"/>
      <c r="S4" s="32"/>
      <c r="T4" s="32"/>
    </row>
    <row r="5" spans="1:36" x14ac:dyDescent="0.2">
      <c r="A5" s="284" t="s">
        <v>3544</v>
      </c>
      <c r="B5" s="284">
        <v>1</v>
      </c>
      <c r="C5" s="438">
        <v>20748</v>
      </c>
      <c r="D5" s="453">
        <v>64</v>
      </c>
      <c r="E5" s="455">
        <v>8</v>
      </c>
      <c r="F5" s="455">
        <v>0</v>
      </c>
      <c r="G5" s="455">
        <v>4</v>
      </c>
      <c r="H5" s="455">
        <v>0</v>
      </c>
      <c r="I5" s="455">
        <v>29</v>
      </c>
      <c r="J5" s="455">
        <v>32</v>
      </c>
      <c r="K5" s="455">
        <v>6</v>
      </c>
      <c r="L5" s="455"/>
      <c r="M5" s="455" t="s">
        <v>3646</v>
      </c>
      <c r="N5" s="455"/>
      <c r="O5" s="455">
        <v>28</v>
      </c>
      <c r="P5" s="455"/>
      <c r="Q5" s="455" t="s">
        <v>3714</v>
      </c>
      <c r="R5" s="455"/>
      <c r="S5" s="32"/>
      <c r="T5" s="32"/>
    </row>
    <row r="6" spans="1:36" x14ac:dyDescent="0.2">
      <c r="B6" s="284">
        <v>2</v>
      </c>
      <c r="D6" s="455"/>
      <c r="E6" s="455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32"/>
      <c r="T6" s="32"/>
    </row>
    <row r="7" spans="1:36" x14ac:dyDescent="0.2">
      <c r="A7" s="284" t="s">
        <v>3566</v>
      </c>
      <c r="B7" s="284">
        <v>1</v>
      </c>
      <c r="C7" s="438">
        <v>20763</v>
      </c>
      <c r="D7" s="455">
        <v>12</v>
      </c>
      <c r="E7" s="455">
        <v>4</v>
      </c>
      <c r="F7" s="453">
        <v>51</v>
      </c>
      <c r="G7" s="455">
        <v>0</v>
      </c>
      <c r="H7" s="455">
        <v>1</v>
      </c>
      <c r="I7" s="455">
        <v>4</v>
      </c>
      <c r="J7" s="455">
        <v>22</v>
      </c>
      <c r="K7" s="455"/>
      <c r="L7" s="455"/>
      <c r="M7" s="455">
        <v>8</v>
      </c>
      <c r="N7" s="455">
        <v>7</v>
      </c>
      <c r="O7" s="455">
        <v>38</v>
      </c>
      <c r="P7" s="455"/>
      <c r="Q7" s="455" t="s">
        <v>3721</v>
      </c>
      <c r="R7" s="455"/>
      <c r="S7" s="32"/>
      <c r="T7" s="32"/>
    </row>
    <row r="8" spans="1:36" x14ac:dyDescent="0.2">
      <c r="D8" s="455"/>
      <c r="E8" s="455"/>
      <c r="F8" s="455"/>
      <c r="G8" s="455"/>
      <c r="H8" s="455"/>
      <c r="I8" s="455"/>
      <c r="J8" s="455"/>
      <c r="K8" s="455"/>
      <c r="L8" s="455"/>
      <c r="M8" s="455"/>
      <c r="N8" s="455"/>
      <c r="O8" s="455"/>
      <c r="P8" s="455"/>
      <c r="Q8" s="455"/>
      <c r="R8" s="455"/>
      <c r="S8" s="32"/>
      <c r="T8" s="32"/>
    </row>
    <row r="9" spans="1:36" x14ac:dyDescent="0.2">
      <c r="A9" s="284" t="s">
        <v>3650</v>
      </c>
      <c r="B9" s="284">
        <v>1</v>
      </c>
      <c r="C9" s="440">
        <v>20775</v>
      </c>
      <c r="D9" s="455">
        <v>1</v>
      </c>
      <c r="E9" s="455">
        <v>8</v>
      </c>
      <c r="F9" s="455">
        <v>12</v>
      </c>
      <c r="G9" s="455">
        <v>4</v>
      </c>
      <c r="H9" s="453" t="s">
        <v>3594</v>
      </c>
      <c r="I9" s="455">
        <v>6</v>
      </c>
      <c r="J9" s="455"/>
      <c r="K9" s="455"/>
      <c r="L9" s="455"/>
      <c r="M9" s="455" t="s">
        <v>3642</v>
      </c>
      <c r="N9" s="455" t="s">
        <v>3727</v>
      </c>
      <c r="O9" s="455">
        <v>18</v>
      </c>
      <c r="P9" s="32">
        <v>2</v>
      </c>
      <c r="Q9" s="455">
        <v>47</v>
      </c>
      <c r="R9" s="455"/>
      <c r="S9" s="32"/>
      <c r="T9" s="32"/>
    </row>
    <row r="10" spans="1:36" x14ac:dyDescent="0.2">
      <c r="D10" s="455"/>
      <c r="E10" s="455"/>
      <c r="F10" s="455"/>
      <c r="G10" s="455"/>
      <c r="H10" s="455"/>
      <c r="I10" s="455"/>
      <c r="J10" s="455"/>
      <c r="K10" s="455"/>
      <c r="L10" s="455"/>
      <c r="M10" s="455"/>
      <c r="N10" s="455"/>
      <c r="O10" s="455"/>
      <c r="P10" s="455"/>
      <c r="Q10" s="455"/>
      <c r="R10" s="455"/>
      <c r="S10" s="32"/>
      <c r="T10" s="32"/>
    </row>
    <row r="11" spans="1:36" x14ac:dyDescent="0.2">
      <c r="A11" s="284" t="s">
        <v>3645</v>
      </c>
      <c r="B11" s="284">
        <v>1</v>
      </c>
      <c r="C11" s="438">
        <v>20790</v>
      </c>
      <c r="D11" s="455"/>
      <c r="E11" s="455">
        <v>16</v>
      </c>
      <c r="F11" s="455">
        <v>41</v>
      </c>
      <c r="G11" s="455">
        <v>28</v>
      </c>
      <c r="H11" s="453" t="s">
        <v>3735</v>
      </c>
      <c r="I11" s="455">
        <v>25</v>
      </c>
      <c r="J11" s="455"/>
      <c r="K11" s="455">
        <v>2</v>
      </c>
      <c r="L11" s="455"/>
      <c r="M11" s="455"/>
      <c r="N11" s="455">
        <v>22</v>
      </c>
      <c r="O11" s="455">
        <v>7</v>
      </c>
      <c r="P11" s="455">
        <v>8</v>
      </c>
      <c r="Q11" s="455">
        <v>11</v>
      </c>
      <c r="R11" s="455">
        <v>6</v>
      </c>
      <c r="S11" s="32"/>
      <c r="T11" s="32"/>
    </row>
    <row r="12" spans="1:36" x14ac:dyDescent="0.2">
      <c r="D12" s="455"/>
      <c r="E12" s="455"/>
      <c r="F12" s="455"/>
      <c r="G12" s="455"/>
      <c r="H12" s="455"/>
      <c r="I12" s="455"/>
      <c r="J12" s="455"/>
      <c r="K12" s="455"/>
      <c r="L12" s="455"/>
      <c r="M12" s="455"/>
      <c r="N12" s="455"/>
      <c r="O12" s="455"/>
      <c r="P12" s="455"/>
      <c r="Q12" s="455"/>
      <c r="R12" s="455"/>
      <c r="S12" s="32"/>
      <c r="T12" s="32"/>
    </row>
    <row r="13" spans="1:36" x14ac:dyDescent="0.2">
      <c r="A13" s="284" t="s">
        <v>3549</v>
      </c>
      <c r="B13" s="284">
        <v>1</v>
      </c>
      <c r="C13" s="438">
        <v>20825</v>
      </c>
      <c r="D13" s="455">
        <v>17</v>
      </c>
      <c r="E13" s="455">
        <v>8</v>
      </c>
      <c r="F13" s="455">
        <v>38</v>
      </c>
      <c r="G13" s="453">
        <v>50</v>
      </c>
      <c r="H13" s="453" t="s">
        <v>3741</v>
      </c>
      <c r="I13" s="455" t="s">
        <v>3651</v>
      </c>
      <c r="J13" s="453">
        <v>130</v>
      </c>
      <c r="K13" s="455"/>
      <c r="L13" s="455"/>
      <c r="M13" s="455"/>
      <c r="N13" s="455" t="s">
        <v>3642</v>
      </c>
      <c r="O13" s="455" t="s">
        <v>3642</v>
      </c>
      <c r="P13" s="455" t="s">
        <v>3642</v>
      </c>
      <c r="Q13" s="455"/>
      <c r="R13" s="455"/>
      <c r="S13" s="32" t="s">
        <v>3642</v>
      </c>
      <c r="T13" s="32"/>
    </row>
    <row r="14" spans="1:36" x14ac:dyDescent="0.2">
      <c r="A14" s="438">
        <v>20825</v>
      </c>
      <c r="D14" s="455"/>
      <c r="E14" s="455"/>
      <c r="F14" s="455"/>
      <c r="G14" s="455"/>
      <c r="H14" s="455"/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32"/>
      <c r="T14" s="32"/>
    </row>
    <row r="15" spans="1:36" x14ac:dyDescent="0.2">
      <c r="A15" s="52">
        <v>403</v>
      </c>
      <c r="B15" s="52" t="s">
        <v>3743</v>
      </c>
      <c r="D15" s="455"/>
      <c r="E15" s="455"/>
      <c r="F15" s="455"/>
      <c r="G15" s="455"/>
      <c r="H15" s="455"/>
      <c r="I15" s="455"/>
      <c r="J15" s="455"/>
      <c r="K15" s="455"/>
      <c r="L15" s="455"/>
      <c r="M15" s="455"/>
      <c r="N15" s="455"/>
      <c r="O15" s="455"/>
      <c r="P15" s="455"/>
      <c r="Q15" s="455"/>
      <c r="R15" s="455"/>
      <c r="S15" s="32"/>
      <c r="T15" s="32"/>
    </row>
    <row r="16" spans="1:36" x14ac:dyDescent="0.2">
      <c r="A16" s="284" t="s">
        <v>3657</v>
      </c>
      <c r="B16" s="284">
        <v>1</v>
      </c>
      <c r="C16" s="438">
        <v>20839</v>
      </c>
      <c r="D16" s="455">
        <v>16</v>
      </c>
      <c r="E16" s="455">
        <v>1</v>
      </c>
      <c r="F16" s="455">
        <v>43</v>
      </c>
      <c r="G16" s="453">
        <v>68</v>
      </c>
      <c r="H16" s="455">
        <v>1</v>
      </c>
      <c r="I16" s="455">
        <v>9</v>
      </c>
      <c r="J16" s="455" t="s">
        <v>3648</v>
      </c>
      <c r="K16" s="455"/>
      <c r="L16" s="455"/>
      <c r="M16" s="455"/>
      <c r="N16" s="455">
        <v>1</v>
      </c>
      <c r="O16" s="455">
        <v>3</v>
      </c>
      <c r="P16" s="455">
        <v>19</v>
      </c>
      <c r="Q16" s="455"/>
      <c r="R16" s="455">
        <v>9</v>
      </c>
      <c r="S16" s="32"/>
      <c r="T16" s="32"/>
    </row>
    <row r="17" spans="1:55" x14ac:dyDescent="0.2">
      <c r="D17" s="455"/>
      <c r="E17" s="455"/>
      <c r="F17" s="455"/>
      <c r="G17" s="455"/>
      <c r="H17" s="455"/>
      <c r="I17" s="455"/>
      <c r="J17" s="455"/>
      <c r="K17" s="455"/>
      <c r="L17" s="455"/>
      <c r="M17" s="455"/>
      <c r="N17" s="455"/>
      <c r="O17" s="455"/>
      <c r="P17" s="455"/>
      <c r="Q17" s="455"/>
      <c r="R17" s="455"/>
      <c r="S17" s="32"/>
      <c r="T17" s="32"/>
    </row>
    <row r="18" spans="1:55" x14ac:dyDescent="0.2">
      <c r="A18" s="284" t="s">
        <v>3593</v>
      </c>
      <c r="B18" s="284">
        <v>1</v>
      </c>
      <c r="C18" s="438">
        <v>20487</v>
      </c>
      <c r="D18" s="455">
        <v>44</v>
      </c>
      <c r="E18" s="455">
        <v>4</v>
      </c>
      <c r="F18" s="453">
        <v>64</v>
      </c>
      <c r="G18" s="455">
        <v>33</v>
      </c>
      <c r="H18" s="455" t="s">
        <v>3639</v>
      </c>
      <c r="I18" s="455"/>
      <c r="J18" s="455">
        <v>0</v>
      </c>
      <c r="K18" s="455"/>
      <c r="L18" s="455"/>
      <c r="M18" s="455"/>
      <c r="N18" s="455">
        <v>0</v>
      </c>
      <c r="O18" s="455" t="s">
        <v>3714</v>
      </c>
      <c r="P18" s="455"/>
      <c r="Q18" s="455"/>
      <c r="R18" s="455">
        <v>25</v>
      </c>
      <c r="S18" s="32"/>
      <c r="T18" s="32"/>
    </row>
    <row r="19" spans="1:55" x14ac:dyDescent="0.2">
      <c r="B19" s="284">
        <v>2</v>
      </c>
      <c r="D19" s="455"/>
      <c r="E19" s="455"/>
      <c r="F19" s="455"/>
      <c r="G19" s="455"/>
      <c r="H19" s="455"/>
      <c r="I19" s="455"/>
      <c r="J19" s="455"/>
      <c r="K19" s="455"/>
      <c r="L19" s="455"/>
      <c r="M19" s="455"/>
      <c r="N19" s="455"/>
      <c r="O19" s="455"/>
      <c r="P19" s="455"/>
      <c r="Q19" s="455"/>
      <c r="R19" s="455"/>
      <c r="S19" s="32"/>
      <c r="T19" s="32"/>
    </row>
    <row r="20" spans="1:55" x14ac:dyDescent="0.2">
      <c r="D20" s="455"/>
      <c r="E20" s="455"/>
      <c r="F20" s="455"/>
      <c r="G20" s="455"/>
      <c r="H20" s="455"/>
      <c r="I20" s="455"/>
      <c r="J20" s="455"/>
      <c r="K20" s="455"/>
      <c r="L20" s="455"/>
      <c r="M20" s="455"/>
      <c r="N20" s="455"/>
      <c r="O20" s="455"/>
      <c r="P20" s="455"/>
      <c r="Q20" s="455"/>
      <c r="R20" s="455"/>
      <c r="S20" s="32"/>
      <c r="T20" s="32"/>
    </row>
    <row r="21" spans="1:55" x14ac:dyDescent="0.2">
      <c r="A21" s="284" t="s">
        <v>3750</v>
      </c>
      <c r="B21" s="284">
        <v>1</v>
      </c>
      <c r="C21" s="438">
        <v>20867</v>
      </c>
      <c r="D21" s="455"/>
      <c r="E21" s="455"/>
      <c r="F21" s="455"/>
      <c r="G21" s="455" t="s">
        <v>3727</v>
      </c>
      <c r="H21" s="455"/>
      <c r="I21" s="455"/>
      <c r="J21" s="455"/>
      <c r="K21" s="455"/>
      <c r="L21" s="455"/>
      <c r="M21" s="455"/>
      <c r="N21" s="455"/>
      <c r="O21" s="455" t="s">
        <v>3658</v>
      </c>
      <c r="P21" s="455"/>
      <c r="Q21" s="455"/>
      <c r="R21" s="455"/>
      <c r="S21" s="32"/>
      <c r="T21" s="32"/>
    </row>
    <row r="22" spans="1:55" x14ac:dyDescent="0.2">
      <c r="D22" s="455"/>
      <c r="E22" s="455"/>
      <c r="F22" s="455"/>
      <c r="G22" s="455"/>
      <c r="H22" s="455"/>
      <c r="I22" s="455"/>
      <c r="J22" s="455"/>
      <c r="K22" s="455"/>
      <c r="L22" s="455"/>
      <c r="M22" s="455"/>
      <c r="N22" s="455"/>
      <c r="O22" s="455"/>
      <c r="P22" s="455"/>
      <c r="Q22" s="455"/>
      <c r="R22" s="455"/>
      <c r="S22" s="32"/>
      <c r="T22" s="32"/>
    </row>
    <row r="23" spans="1:55" x14ac:dyDescent="0.2">
      <c r="A23" s="284" t="s">
        <v>3751</v>
      </c>
      <c r="C23" s="438">
        <v>20874</v>
      </c>
      <c r="D23" s="455"/>
      <c r="E23" s="455">
        <v>12</v>
      </c>
      <c r="F23" s="455">
        <v>32</v>
      </c>
      <c r="G23" s="455">
        <v>11</v>
      </c>
      <c r="H23" s="455">
        <v>15</v>
      </c>
      <c r="I23" s="455">
        <v>0</v>
      </c>
      <c r="J23" s="455">
        <v>19</v>
      </c>
      <c r="K23" s="455"/>
      <c r="L23" s="455"/>
      <c r="M23" s="455"/>
      <c r="N23" s="455">
        <v>2</v>
      </c>
      <c r="O23" s="455">
        <v>6</v>
      </c>
      <c r="P23" s="455">
        <v>9</v>
      </c>
      <c r="Q23" s="455"/>
      <c r="R23" s="455">
        <v>11</v>
      </c>
      <c r="S23" s="32"/>
      <c r="T23" s="32" t="s">
        <v>3637</v>
      </c>
    </row>
    <row r="24" spans="1:55" x14ac:dyDescent="0.2">
      <c r="D24" s="455"/>
      <c r="E24" s="455" t="s">
        <v>3648</v>
      </c>
      <c r="F24" s="455">
        <v>4</v>
      </c>
      <c r="G24" s="455">
        <v>26</v>
      </c>
      <c r="H24" s="455">
        <v>25</v>
      </c>
      <c r="I24" s="455">
        <v>19</v>
      </c>
      <c r="J24" s="455">
        <v>1</v>
      </c>
      <c r="K24" s="455"/>
      <c r="L24" s="455"/>
      <c r="M24" s="455"/>
      <c r="N24" s="455">
        <v>1</v>
      </c>
      <c r="O24" s="455">
        <v>9</v>
      </c>
      <c r="P24" s="455" t="s">
        <v>3727</v>
      </c>
      <c r="Q24" s="455"/>
      <c r="R24" s="455">
        <v>4</v>
      </c>
      <c r="S24" s="32"/>
      <c r="T24" s="32" t="s">
        <v>3642</v>
      </c>
    </row>
    <row r="25" spans="1:55" x14ac:dyDescent="0.2">
      <c r="A25" s="284" t="s">
        <v>3759</v>
      </c>
      <c r="C25" s="438">
        <v>20888</v>
      </c>
      <c r="D25" s="455">
        <v>45</v>
      </c>
      <c r="E25" s="455">
        <v>13</v>
      </c>
      <c r="F25" s="455">
        <v>0</v>
      </c>
      <c r="G25" s="455">
        <v>28</v>
      </c>
      <c r="H25" s="455">
        <v>2</v>
      </c>
      <c r="I25" s="455">
        <v>6</v>
      </c>
      <c r="J25" s="455">
        <v>10</v>
      </c>
      <c r="K25" s="455"/>
      <c r="L25" s="455"/>
      <c r="M25" s="455"/>
      <c r="N25" s="455">
        <v>1</v>
      </c>
      <c r="O25" s="455" t="s">
        <v>3654</v>
      </c>
      <c r="P25" s="455">
        <v>5</v>
      </c>
      <c r="Q25" s="455"/>
      <c r="R25" s="455">
        <v>5</v>
      </c>
      <c r="S25" s="32"/>
      <c r="T25" s="32"/>
    </row>
    <row r="26" spans="1:55" x14ac:dyDescent="0.2">
      <c r="A26" s="438"/>
      <c r="D26" s="32">
        <v>39</v>
      </c>
      <c r="E26" s="32">
        <v>41</v>
      </c>
      <c r="F26" s="32">
        <v>0</v>
      </c>
      <c r="G26" s="32">
        <v>10</v>
      </c>
      <c r="H26" s="32" t="s">
        <v>3659</v>
      </c>
      <c r="I26" s="32"/>
      <c r="J26" s="32"/>
      <c r="K26" s="32"/>
      <c r="L26" s="32"/>
      <c r="M26" s="32"/>
      <c r="N26" s="32"/>
      <c r="O26" s="32"/>
      <c r="P26" s="32"/>
      <c r="Q26" s="32"/>
      <c r="R26" s="32" t="s">
        <v>3761</v>
      </c>
      <c r="S26" s="32"/>
      <c r="T26" s="32"/>
    </row>
    <row r="27" spans="1:55" x14ac:dyDescent="0.2">
      <c r="A27" s="284" t="s">
        <v>3762</v>
      </c>
      <c r="B27" s="284">
        <v>1</v>
      </c>
      <c r="C27" s="438">
        <v>20895</v>
      </c>
      <c r="D27" s="455">
        <v>23</v>
      </c>
      <c r="E27" s="455">
        <v>21</v>
      </c>
      <c r="F27" s="455">
        <v>21</v>
      </c>
      <c r="G27" s="455">
        <v>24</v>
      </c>
      <c r="H27" s="455">
        <v>19</v>
      </c>
      <c r="I27" s="455">
        <v>16</v>
      </c>
      <c r="J27" s="455">
        <v>18</v>
      </c>
      <c r="K27" s="455"/>
      <c r="L27" s="455"/>
      <c r="M27" s="455"/>
      <c r="N27" s="455" t="s">
        <v>3651</v>
      </c>
      <c r="O27" s="455">
        <v>22</v>
      </c>
      <c r="P27" s="455">
        <v>0</v>
      </c>
      <c r="Q27" s="455"/>
      <c r="R27" s="455">
        <v>19</v>
      </c>
      <c r="S27" s="32"/>
      <c r="T27" s="32"/>
    </row>
    <row r="28" spans="1:55" x14ac:dyDescent="0.2">
      <c r="B28" s="284">
        <v>2</v>
      </c>
      <c r="D28" s="455">
        <v>29</v>
      </c>
      <c r="E28" s="455">
        <v>30</v>
      </c>
      <c r="F28" s="455" t="s">
        <v>3763</v>
      </c>
      <c r="G28" s="455"/>
      <c r="H28" s="455"/>
      <c r="I28" s="455"/>
      <c r="J28" s="455"/>
      <c r="K28" s="455"/>
      <c r="L28" s="455"/>
      <c r="M28" s="455"/>
      <c r="N28" s="455"/>
      <c r="O28" s="455"/>
      <c r="P28" s="455"/>
      <c r="Q28" s="455"/>
      <c r="R28" s="455" t="s">
        <v>3636</v>
      </c>
      <c r="S28" s="32"/>
      <c r="T28" s="32"/>
    </row>
    <row r="29" spans="1:55" x14ac:dyDescent="0.2">
      <c r="C29" s="438"/>
      <c r="D29" s="455"/>
      <c r="E29" s="455"/>
      <c r="F29" s="455"/>
      <c r="G29" s="455"/>
      <c r="H29" s="455"/>
      <c r="I29" s="455"/>
      <c r="J29" s="455"/>
      <c r="K29" s="455"/>
      <c r="L29" s="455"/>
      <c r="M29" s="455"/>
      <c r="N29" s="455"/>
      <c r="O29" s="455"/>
      <c r="P29" s="455"/>
      <c r="Q29" s="455"/>
      <c r="R29" s="455"/>
      <c r="S29" s="32"/>
      <c r="T29" s="32"/>
    </row>
    <row r="30" spans="1:55" x14ac:dyDescent="0.2">
      <c r="C30" s="438"/>
      <c r="D30" s="441" t="s">
        <v>3585</v>
      </c>
      <c r="E30" s="441" t="s">
        <v>3072</v>
      </c>
      <c r="F30" s="441" t="s">
        <v>3071</v>
      </c>
      <c r="G30" s="441" t="s">
        <v>2387</v>
      </c>
      <c r="H30" s="441" t="s">
        <v>3079</v>
      </c>
      <c r="I30" s="196" t="s">
        <v>3093</v>
      </c>
      <c r="J30" s="441" t="s">
        <v>3088</v>
      </c>
      <c r="K30" s="441" t="s">
        <v>3705</v>
      </c>
      <c r="L30" s="441" t="s">
        <v>3694</v>
      </c>
      <c r="M30" s="441" t="s">
        <v>3077</v>
      </c>
      <c r="N30" s="441" t="s">
        <v>3081</v>
      </c>
      <c r="O30" s="284" t="s">
        <v>3597</v>
      </c>
      <c r="P30" s="196" t="s">
        <v>3728</v>
      </c>
      <c r="Q30" s="441" t="s">
        <v>3086</v>
      </c>
      <c r="R30" s="441" t="s">
        <v>3090</v>
      </c>
      <c r="S30" s="441" t="s">
        <v>3742</v>
      </c>
      <c r="T30" s="441" t="s">
        <v>3595</v>
      </c>
    </row>
    <row r="31" spans="1:55" x14ac:dyDescent="0.2">
      <c r="A31" s="284" t="s">
        <v>5</v>
      </c>
      <c r="C31" s="438"/>
      <c r="D31" s="449">
        <v>9</v>
      </c>
      <c r="E31" s="449">
        <v>11</v>
      </c>
      <c r="F31" s="449">
        <v>11</v>
      </c>
      <c r="G31" s="449">
        <v>12</v>
      </c>
      <c r="H31" s="449">
        <v>12</v>
      </c>
      <c r="I31" s="449">
        <v>10</v>
      </c>
      <c r="J31" s="449">
        <v>9</v>
      </c>
      <c r="K31" s="449">
        <v>3</v>
      </c>
      <c r="L31" s="449">
        <v>1</v>
      </c>
      <c r="M31" s="449">
        <v>4</v>
      </c>
      <c r="N31" s="449">
        <v>10</v>
      </c>
      <c r="O31" s="449">
        <v>11</v>
      </c>
      <c r="P31" s="449">
        <v>7</v>
      </c>
      <c r="Q31" s="449">
        <v>4</v>
      </c>
      <c r="R31" s="284">
        <v>6</v>
      </c>
      <c r="S31" s="284">
        <v>1</v>
      </c>
      <c r="T31" s="284">
        <v>1</v>
      </c>
    </row>
    <row r="32" spans="1:55" x14ac:dyDescent="0.2">
      <c r="A32" s="284" t="s">
        <v>2685</v>
      </c>
      <c r="C32" s="438"/>
      <c r="D32" s="284">
        <f>SUM(D3:D28)</f>
        <v>295</v>
      </c>
      <c r="E32" s="284">
        <f>SUM(E3:E28)</f>
        <v>168</v>
      </c>
      <c r="F32" s="284">
        <f t="shared" ref="F32:T32" si="0">SUM(F3:F30)</f>
        <v>331</v>
      </c>
      <c r="G32" s="284">
        <f t="shared" si="0"/>
        <v>317</v>
      </c>
      <c r="H32" s="284">
        <f t="shared" si="0"/>
        <v>143</v>
      </c>
      <c r="I32" s="284">
        <f>SUM(I2:I30)</f>
        <v>144</v>
      </c>
      <c r="J32" s="284">
        <f>SUM(J3:J30)</f>
        <v>248</v>
      </c>
      <c r="K32" s="284">
        <f t="shared" si="0"/>
        <v>8</v>
      </c>
      <c r="L32" s="284">
        <f t="shared" si="0"/>
        <v>1</v>
      </c>
      <c r="M32" s="284">
        <f t="shared" si="0"/>
        <v>8</v>
      </c>
      <c r="N32" s="284">
        <f t="shared" si="0"/>
        <v>34</v>
      </c>
      <c r="O32" s="284">
        <f t="shared" si="0"/>
        <v>131</v>
      </c>
      <c r="P32" s="284">
        <f t="shared" si="0"/>
        <v>43</v>
      </c>
      <c r="Q32" s="284">
        <f t="shared" si="0"/>
        <v>58</v>
      </c>
      <c r="R32" s="284">
        <f t="shared" si="0"/>
        <v>79</v>
      </c>
      <c r="S32" s="284">
        <f t="shared" si="0"/>
        <v>0</v>
      </c>
      <c r="T32" s="284">
        <f t="shared" si="0"/>
        <v>0</v>
      </c>
      <c r="BA32" s="133"/>
      <c r="BB32" s="133"/>
      <c r="BC32" s="133"/>
    </row>
    <row r="33" spans="1:61" x14ac:dyDescent="0.2">
      <c r="A33" s="284" t="s">
        <v>3286</v>
      </c>
      <c r="C33" s="438"/>
      <c r="D33" s="284">
        <v>11</v>
      </c>
      <c r="E33" s="284">
        <v>13</v>
      </c>
      <c r="F33" s="284">
        <v>13</v>
      </c>
      <c r="G33" s="284">
        <v>13</v>
      </c>
      <c r="H33" s="284">
        <v>8</v>
      </c>
      <c r="I33" s="284">
        <v>10</v>
      </c>
      <c r="J33" s="284">
        <v>9</v>
      </c>
      <c r="K33" s="284">
        <v>3</v>
      </c>
      <c r="L33" s="284">
        <v>1</v>
      </c>
      <c r="M33" s="284">
        <v>1</v>
      </c>
      <c r="N33" s="284">
        <v>8</v>
      </c>
      <c r="O33" s="284">
        <v>8</v>
      </c>
      <c r="P33" s="284">
        <v>6</v>
      </c>
      <c r="Q33" s="284">
        <v>2</v>
      </c>
      <c r="R33" s="284">
        <v>7</v>
      </c>
      <c r="BA33" s="133"/>
      <c r="BB33" s="133"/>
      <c r="BC33" s="133"/>
    </row>
    <row r="34" spans="1:61" x14ac:dyDescent="0.2">
      <c r="A34" s="284" t="s">
        <v>3693</v>
      </c>
      <c r="C34" s="438"/>
      <c r="E34" s="284">
        <v>1</v>
      </c>
      <c r="F34" s="284">
        <v>1</v>
      </c>
      <c r="G34" s="284">
        <v>1</v>
      </c>
      <c r="H34" s="284">
        <v>5</v>
      </c>
      <c r="I34" s="284">
        <v>1</v>
      </c>
      <c r="J34" s="284">
        <v>1</v>
      </c>
      <c r="M34" s="284">
        <v>2</v>
      </c>
      <c r="N34" s="284">
        <v>1</v>
      </c>
      <c r="O34" s="284">
        <v>3</v>
      </c>
      <c r="P34" s="284">
        <v>1</v>
      </c>
      <c r="Q34" s="284">
        <v>2</v>
      </c>
      <c r="R34" s="284">
        <v>2</v>
      </c>
      <c r="T34" s="284">
        <v>1</v>
      </c>
      <c r="BA34" s="451"/>
      <c r="BB34" s="133"/>
      <c r="BC34" s="133"/>
    </row>
    <row r="35" spans="1:61" x14ac:dyDescent="0.2">
      <c r="A35" s="284" t="s">
        <v>1466</v>
      </c>
      <c r="C35" s="438"/>
      <c r="D35" s="284">
        <f>D32</f>
        <v>295</v>
      </c>
      <c r="E35" s="284">
        <f>E32+14</f>
        <v>182</v>
      </c>
      <c r="F35" s="284">
        <f>F32+25</f>
        <v>356</v>
      </c>
      <c r="G35" s="284">
        <f>G32+23</f>
        <v>340</v>
      </c>
      <c r="H35" s="284">
        <f>H32+54+73+149+2</f>
        <v>421</v>
      </c>
      <c r="I35" s="284">
        <f>I32+4</f>
        <v>148</v>
      </c>
      <c r="J35" s="284">
        <f>J32+14</f>
        <v>262</v>
      </c>
      <c r="K35" s="284">
        <f>SUM(K31:K34)</f>
        <v>14</v>
      </c>
      <c r="L35" s="284">
        <f t="shared" ref="L35" si="1">L32</f>
        <v>1</v>
      </c>
      <c r="M35" s="284">
        <f>M32+7+4</f>
        <v>19</v>
      </c>
      <c r="N35" s="284">
        <f>N32+23</f>
        <v>57</v>
      </c>
      <c r="O35" s="284">
        <f>O32+9+10+22</f>
        <v>172</v>
      </c>
      <c r="P35" s="284">
        <f>P32+23</f>
        <v>66</v>
      </c>
      <c r="Q35" s="284">
        <f>Q32+9+24</f>
        <v>91</v>
      </c>
      <c r="R35" s="284">
        <f>R32+34+11</f>
        <v>124</v>
      </c>
      <c r="T35" s="284">
        <v>1</v>
      </c>
      <c r="BA35" s="133"/>
      <c r="BB35" s="133"/>
      <c r="BC35" s="133"/>
    </row>
    <row r="36" spans="1:61" ht="13.5" thickBot="1" x14ac:dyDescent="0.25">
      <c r="A36" s="284" t="s">
        <v>2956</v>
      </c>
      <c r="B36" s="426"/>
      <c r="C36" s="447"/>
      <c r="D36" s="448">
        <f>D32/D33</f>
        <v>26.818181818181817</v>
      </c>
      <c r="E36" s="448">
        <f t="shared" ref="E36:R36" si="2">E35/E33</f>
        <v>14</v>
      </c>
      <c r="F36" s="448">
        <f t="shared" si="2"/>
        <v>27.384615384615383</v>
      </c>
      <c r="G36" s="448">
        <f t="shared" si="2"/>
        <v>26.153846153846153</v>
      </c>
      <c r="H36" s="448">
        <f t="shared" si="2"/>
        <v>52.625</v>
      </c>
      <c r="I36" s="448">
        <f t="shared" si="2"/>
        <v>14.8</v>
      </c>
      <c r="J36" s="448">
        <f t="shared" si="2"/>
        <v>29.111111111111111</v>
      </c>
      <c r="K36" s="448">
        <f t="shared" si="2"/>
        <v>4.666666666666667</v>
      </c>
      <c r="L36" s="448">
        <f t="shared" si="2"/>
        <v>1</v>
      </c>
      <c r="M36" s="448">
        <f t="shared" si="2"/>
        <v>19</v>
      </c>
      <c r="N36" s="448">
        <f t="shared" si="2"/>
        <v>7.125</v>
      </c>
      <c r="O36" s="448">
        <f t="shared" si="2"/>
        <v>21.5</v>
      </c>
      <c r="P36" s="448">
        <f t="shared" si="2"/>
        <v>11</v>
      </c>
      <c r="Q36" s="448">
        <f t="shared" si="2"/>
        <v>45.5</v>
      </c>
      <c r="R36" s="448">
        <f t="shared" si="2"/>
        <v>17.714285714285715</v>
      </c>
      <c r="S36" s="448"/>
      <c r="T36" s="448"/>
      <c r="BA36" s="133"/>
      <c r="BB36" s="133"/>
      <c r="BC36" s="133"/>
    </row>
    <row r="37" spans="1:61" ht="13.5" thickTop="1" x14ac:dyDescent="0.2">
      <c r="BA37" s="133"/>
      <c r="BB37" s="133"/>
      <c r="BC37" s="133"/>
    </row>
    <row r="38" spans="1:61" x14ac:dyDescent="0.2">
      <c r="BA38" s="133"/>
      <c r="BB38" s="133"/>
      <c r="BC38" s="133"/>
    </row>
    <row r="39" spans="1:61" x14ac:dyDescent="0.2">
      <c r="C39" s="284" t="s">
        <v>3572</v>
      </c>
      <c r="G39" s="284" t="s">
        <v>3544</v>
      </c>
      <c r="K39" s="284" t="s">
        <v>3566</v>
      </c>
      <c r="O39" s="284" t="s">
        <v>3650</v>
      </c>
      <c r="S39" s="284" t="s">
        <v>3645</v>
      </c>
      <c r="W39" s="284" t="s">
        <v>3549</v>
      </c>
      <c r="AA39" s="284" t="s">
        <v>3657</v>
      </c>
      <c r="AE39" s="284" t="s">
        <v>3593</v>
      </c>
      <c r="AI39" s="284" t="s">
        <v>3750</v>
      </c>
      <c r="AM39" s="284" t="s">
        <v>3751</v>
      </c>
      <c r="AQ39" s="284" t="s">
        <v>3593</v>
      </c>
      <c r="AU39" s="284" t="s">
        <v>3759</v>
      </c>
      <c r="AV39" s="284" t="s">
        <v>3614</v>
      </c>
      <c r="AY39" s="284" t="s">
        <v>3764</v>
      </c>
      <c r="BA39" s="133"/>
      <c r="BB39" s="133"/>
      <c r="BC39" s="133"/>
    </row>
    <row r="40" spans="1:61" x14ac:dyDescent="0.2">
      <c r="C40" s="438">
        <v>20734</v>
      </c>
      <c r="D40" s="438"/>
      <c r="G40" s="438">
        <v>20748</v>
      </c>
      <c r="H40" s="438"/>
      <c r="I40" s="438">
        <v>20755</v>
      </c>
      <c r="K40" s="438">
        <v>20763</v>
      </c>
      <c r="L40" s="438"/>
      <c r="O40" s="440">
        <v>20775</v>
      </c>
      <c r="P40" s="440"/>
      <c r="S40" s="438">
        <v>20790</v>
      </c>
      <c r="T40" s="438"/>
      <c r="W40" s="438">
        <v>20825</v>
      </c>
      <c r="X40" s="438"/>
      <c r="AA40" s="438">
        <v>20839</v>
      </c>
      <c r="AB40" s="438"/>
      <c r="AE40" s="438">
        <v>20487</v>
      </c>
      <c r="AF40" s="438"/>
      <c r="AI40" s="438">
        <v>20867</v>
      </c>
      <c r="AJ40" s="438"/>
      <c r="AM40" s="438">
        <v>20874</v>
      </c>
      <c r="AN40" s="438"/>
      <c r="AQ40" s="438">
        <v>20895</v>
      </c>
      <c r="AR40" s="438"/>
      <c r="AU40" s="438">
        <v>20888</v>
      </c>
      <c r="AY40" s="438">
        <v>20895</v>
      </c>
      <c r="BD40" s="42"/>
      <c r="BE40" s="42"/>
    </row>
    <row r="41" spans="1:61" s="52" customFormat="1" x14ac:dyDescent="0.2">
      <c r="A41" s="52" t="s">
        <v>2569</v>
      </c>
      <c r="C41" s="52">
        <v>1</v>
      </c>
      <c r="E41" s="52">
        <v>2</v>
      </c>
      <c r="G41" s="52">
        <v>1</v>
      </c>
      <c r="I41" s="52">
        <v>2</v>
      </c>
      <c r="K41" s="52">
        <v>1</v>
      </c>
      <c r="M41" s="52">
        <v>2</v>
      </c>
      <c r="O41" s="52">
        <v>1</v>
      </c>
      <c r="Q41" s="52">
        <v>2</v>
      </c>
      <c r="S41" s="52">
        <v>1</v>
      </c>
      <c r="U41" s="52">
        <v>2</v>
      </c>
      <c r="W41" s="52">
        <v>1</v>
      </c>
      <c r="Y41" s="52">
        <v>2</v>
      </c>
      <c r="AA41" s="52">
        <v>1</v>
      </c>
      <c r="AC41" s="52">
        <v>2</v>
      </c>
      <c r="AE41" s="52">
        <v>1</v>
      </c>
      <c r="AG41" s="52">
        <v>2</v>
      </c>
      <c r="AI41" s="52">
        <v>1</v>
      </c>
      <c r="AK41" s="52">
        <v>2</v>
      </c>
      <c r="AM41" s="52">
        <v>1</v>
      </c>
      <c r="AO41" s="52">
        <v>2</v>
      </c>
      <c r="AQ41" s="52">
        <v>1</v>
      </c>
      <c r="AS41" s="52">
        <v>2</v>
      </c>
      <c r="AU41" s="52">
        <v>1</v>
      </c>
      <c r="AW41" s="461">
        <v>2</v>
      </c>
      <c r="BA41" s="458"/>
      <c r="BD41" s="51"/>
      <c r="BE41" s="42" t="s">
        <v>2685</v>
      </c>
      <c r="BF41" s="42" t="s">
        <v>2679</v>
      </c>
      <c r="BG41" s="42" t="s">
        <v>2956</v>
      </c>
      <c r="BH41" s="284" t="s">
        <v>3699</v>
      </c>
      <c r="BI41" s="284" t="s">
        <v>3700</v>
      </c>
    </row>
    <row r="42" spans="1:61" ht="15" x14ac:dyDescent="0.25">
      <c r="A42" s="441" t="s">
        <v>3072</v>
      </c>
      <c r="B42" s="441"/>
      <c r="C42" s="446" t="s">
        <v>3708</v>
      </c>
      <c r="D42" s="446" t="s">
        <v>3709</v>
      </c>
      <c r="E42" s="446"/>
      <c r="F42" s="446"/>
      <c r="G42" s="446" t="s">
        <v>3706</v>
      </c>
      <c r="H42" s="446" t="s">
        <v>3715</v>
      </c>
      <c r="I42" s="446" t="s">
        <v>3719</v>
      </c>
      <c r="J42" s="446" t="s">
        <v>3708</v>
      </c>
      <c r="K42" s="446"/>
      <c r="L42" s="446"/>
      <c r="M42" s="446"/>
      <c r="O42" s="446" t="s">
        <v>3710</v>
      </c>
      <c r="P42" s="446" t="s">
        <v>3715</v>
      </c>
      <c r="Q42" s="446"/>
      <c r="R42" s="446"/>
      <c r="S42" s="446" t="s">
        <v>3708</v>
      </c>
      <c r="T42" s="446" t="s">
        <v>3723</v>
      </c>
      <c r="U42" s="446"/>
      <c r="V42" s="446"/>
      <c r="W42" s="446" t="s">
        <v>3710</v>
      </c>
      <c r="X42" s="446" t="s">
        <v>3738</v>
      </c>
      <c r="Y42" s="446"/>
      <c r="Z42" s="446"/>
      <c r="AA42" s="446" t="s">
        <v>3710</v>
      </c>
      <c r="AB42" s="446" t="s">
        <v>3726</v>
      </c>
      <c r="AC42" s="446"/>
      <c r="AD42" s="446"/>
      <c r="AE42" s="446" t="s">
        <v>3719</v>
      </c>
      <c r="AF42" s="446" t="s">
        <v>3712</v>
      </c>
      <c r="AG42" s="446"/>
      <c r="AH42" s="446"/>
      <c r="AI42" s="446" t="s">
        <v>3719</v>
      </c>
      <c r="AJ42" s="446" t="s">
        <v>3726</v>
      </c>
      <c r="AK42" s="446"/>
      <c r="AL42" s="446"/>
      <c r="AM42" s="446" t="s">
        <v>3706</v>
      </c>
      <c r="AN42" s="446" t="s">
        <v>3736</v>
      </c>
      <c r="AO42" s="446" t="s">
        <v>3710</v>
      </c>
      <c r="AP42" s="446" t="s">
        <v>3726</v>
      </c>
      <c r="AQ42" s="446" t="s">
        <v>3719</v>
      </c>
      <c r="AR42" s="446" t="s">
        <v>3754</v>
      </c>
      <c r="AU42" s="284">
        <v>1</v>
      </c>
      <c r="AV42" s="284">
        <v>25</v>
      </c>
      <c r="AW42" s="284">
        <v>0</v>
      </c>
      <c r="AX42" s="284">
        <v>22</v>
      </c>
      <c r="BA42" s="445"/>
      <c r="BC42" s="446"/>
      <c r="BD42" s="467" t="s">
        <v>3072</v>
      </c>
      <c r="BE42" s="465">
        <v>298</v>
      </c>
      <c r="BF42" s="468">
        <v>15</v>
      </c>
      <c r="BG42" s="93">
        <v>19.866666666666667</v>
      </c>
    </row>
    <row r="43" spans="1:61" ht="15" x14ac:dyDescent="0.25">
      <c r="A43" s="441" t="s">
        <v>3088</v>
      </c>
      <c r="B43" s="441"/>
      <c r="C43" s="446" t="s">
        <v>3706</v>
      </c>
      <c r="D43" s="446" t="s">
        <v>3707</v>
      </c>
      <c r="E43" s="446"/>
      <c r="F43" s="446"/>
      <c r="G43" s="446" t="s">
        <v>3708</v>
      </c>
      <c r="H43" s="446" t="s">
        <v>3716</v>
      </c>
      <c r="I43" s="446" t="s">
        <v>3710</v>
      </c>
      <c r="J43" s="446" t="s">
        <v>3718</v>
      </c>
      <c r="K43" s="446" t="s">
        <v>3710</v>
      </c>
      <c r="L43" s="446" t="s">
        <v>3712</v>
      </c>
      <c r="M43" s="446" t="s">
        <v>3719</v>
      </c>
      <c r="N43" s="284">
        <v>5</v>
      </c>
      <c r="O43" s="446"/>
      <c r="P43" s="446"/>
      <c r="Q43" s="446"/>
      <c r="R43" s="446"/>
      <c r="S43" s="446"/>
      <c r="T43" s="446"/>
      <c r="U43" s="446"/>
      <c r="V43" s="446"/>
      <c r="W43" s="464" t="s">
        <v>3734</v>
      </c>
      <c r="X43" s="464" t="s">
        <v>3671</v>
      </c>
      <c r="Y43" s="446" t="s">
        <v>3710</v>
      </c>
      <c r="Z43" s="446" t="s">
        <v>3744</v>
      </c>
      <c r="AA43" s="446" t="s">
        <v>3708</v>
      </c>
      <c r="AB43" s="446" t="s">
        <v>3715</v>
      </c>
      <c r="AC43" s="446" t="s">
        <v>3710</v>
      </c>
      <c r="AD43" s="446" t="s">
        <v>3739</v>
      </c>
      <c r="AE43" s="446" t="s">
        <v>3706</v>
      </c>
      <c r="AF43" s="446" t="s">
        <v>3749</v>
      </c>
      <c r="AG43" s="446"/>
      <c r="AH43" s="446"/>
      <c r="AI43" s="454"/>
      <c r="AJ43" s="454"/>
      <c r="AK43" s="446"/>
      <c r="AL43" s="446"/>
      <c r="AM43" s="446" t="s">
        <v>3706</v>
      </c>
      <c r="AN43" s="446" t="s">
        <v>3752</v>
      </c>
      <c r="AO43" s="446" t="s">
        <v>3706</v>
      </c>
      <c r="AP43" s="446" t="s">
        <v>3712</v>
      </c>
      <c r="AQ43" s="446" t="s">
        <v>3719</v>
      </c>
      <c r="AR43" s="446" t="s">
        <v>3720</v>
      </c>
      <c r="AS43" s="446" t="s">
        <v>3719</v>
      </c>
      <c r="AT43" s="446" t="s">
        <v>3755</v>
      </c>
      <c r="AU43" s="446" t="s">
        <v>3706</v>
      </c>
      <c r="AV43" s="446" t="s">
        <v>3760</v>
      </c>
      <c r="AW43" s="446" t="s">
        <v>3719</v>
      </c>
      <c r="AX43" s="446" t="s">
        <v>3712</v>
      </c>
      <c r="AY43" s="446"/>
      <c r="AZ43" s="446"/>
      <c r="BA43" s="445"/>
      <c r="BB43" s="446"/>
      <c r="BC43" s="446"/>
      <c r="BD43" s="467" t="s">
        <v>3088</v>
      </c>
      <c r="BE43" s="465">
        <v>347</v>
      </c>
      <c r="BF43" s="468">
        <v>26</v>
      </c>
      <c r="BG43" s="93">
        <v>13.346153846153847</v>
      </c>
      <c r="BH43" s="284">
        <v>1</v>
      </c>
    </row>
    <row r="44" spans="1:61" ht="15" x14ac:dyDescent="0.25">
      <c r="A44" s="441" t="s">
        <v>2387</v>
      </c>
      <c r="B44" s="441"/>
      <c r="C44" s="446" t="s">
        <v>3710</v>
      </c>
      <c r="D44" s="446" t="s">
        <v>3711</v>
      </c>
      <c r="E44" s="446"/>
      <c r="F44" s="446"/>
      <c r="G44" s="446"/>
      <c r="H44" s="446"/>
      <c r="I44" s="464" t="s">
        <v>3713</v>
      </c>
      <c r="J44" s="446" t="s">
        <v>3717</v>
      </c>
      <c r="K44" s="446"/>
      <c r="L44" s="446"/>
      <c r="M44" s="446"/>
      <c r="N44" s="446"/>
      <c r="O44" s="446"/>
      <c r="P44" s="446"/>
      <c r="Q44" s="446"/>
      <c r="R44" s="446"/>
      <c r="S44" s="446"/>
      <c r="T44" s="446"/>
      <c r="U44" s="446" t="s">
        <v>3710</v>
      </c>
      <c r="V44" s="446" t="s">
        <v>3738</v>
      </c>
      <c r="W44" s="446"/>
      <c r="X44" s="446"/>
      <c r="Y44" s="446"/>
      <c r="Z44" s="446"/>
      <c r="AA44" s="459" t="s">
        <v>3710</v>
      </c>
      <c r="AB44" s="459" t="s">
        <v>3747</v>
      </c>
      <c r="AC44" s="464" t="s">
        <v>3716</v>
      </c>
      <c r="AD44" s="464" t="s">
        <v>3671</v>
      </c>
      <c r="AE44" s="446" t="s">
        <v>3710</v>
      </c>
      <c r="AF44" s="446" t="s">
        <v>3739</v>
      </c>
      <c r="AG44" s="446"/>
      <c r="AH44" s="446"/>
      <c r="AI44" s="446" t="s">
        <v>3719</v>
      </c>
      <c r="AJ44" s="446" t="s">
        <v>3718</v>
      </c>
      <c r="AK44" s="446"/>
      <c r="AL44" s="446"/>
      <c r="AM44" s="446" t="s">
        <v>3722</v>
      </c>
      <c r="AN44" s="446" t="s">
        <v>3753</v>
      </c>
      <c r="AO44" s="446" t="s">
        <v>3722</v>
      </c>
      <c r="AP44" s="446" t="s">
        <v>3745</v>
      </c>
      <c r="AQ44" s="446" t="s">
        <v>3722</v>
      </c>
      <c r="AR44" s="446" t="s">
        <v>3715</v>
      </c>
      <c r="AS44" s="446" t="s">
        <v>3708</v>
      </c>
      <c r="AT44" s="446" t="s">
        <v>3756</v>
      </c>
      <c r="AU44" s="446" t="s">
        <v>3722</v>
      </c>
      <c r="AV44" s="446" t="s">
        <v>3722</v>
      </c>
      <c r="AW44" s="446" t="s">
        <v>3722</v>
      </c>
      <c r="AX44" s="446" t="s">
        <v>3707</v>
      </c>
      <c r="AY44" s="446"/>
      <c r="AZ44" s="446"/>
      <c r="BA44" s="445"/>
      <c r="BB44" s="446"/>
      <c r="BC44" s="446"/>
      <c r="BD44" s="467" t="s">
        <v>2387</v>
      </c>
      <c r="BE44" s="465">
        <v>365</v>
      </c>
      <c r="BF44" s="468">
        <v>39</v>
      </c>
      <c r="BG44" s="93">
        <v>9.3589743589743595</v>
      </c>
      <c r="BH44" s="284">
        <v>2</v>
      </c>
    </row>
    <row r="45" spans="1:61" ht="15" x14ac:dyDescent="0.25">
      <c r="A45" s="441" t="s">
        <v>3081</v>
      </c>
      <c r="B45" s="441"/>
      <c r="C45" s="446"/>
      <c r="D45" s="446"/>
      <c r="E45" s="446"/>
      <c r="F45" s="446"/>
      <c r="G45" s="446"/>
      <c r="H45" s="446"/>
      <c r="I45" s="446"/>
      <c r="J45" s="446"/>
      <c r="K45" s="446" t="s">
        <v>3722</v>
      </c>
      <c r="L45" s="446" t="s">
        <v>3723</v>
      </c>
      <c r="M45" s="464" t="s">
        <v>3713</v>
      </c>
      <c r="N45" s="446" t="s">
        <v>3724</v>
      </c>
      <c r="O45" s="446" t="s">
        <v>3722</v>
      </c>
      <c r="P45" s="446" t="s">
        <v>3726</v>
      </c>
      <c r="Q45" s="446"/>
      <c r="R45" s="446"/>
      <c r="S45" s="446" t="s">
        <v>3706</v>
      </c>
      <c r="T45" s="446" t="s">
        <v>3736</v>
      </c>
      <c r="U45" s="464" t="s">
        <v>3713</v>
      </c>
      <c r="V45" s="446" t="s">
        <v>3737</v>
      </c>
      <c r="W45" s="446" t="s">
        <v>3708</v>
      </c>
      <c r="X45" s="446" t="s">
        <v>3726</v>
      </c>
      <c r="Y45" s="464" t="s">
        <v>3734</v>
      </c>
      <c r="Z45" s="464" t="s">
        <v>3745</v>
      </c>
      <c r="AA45" s="464" t="s">
        <v>3713</v>
      </c>
      <c r="AB45" s="446" t="s">
        <v>3713</v>
      </c>
      <c r="AC45" s="446" t="s">
        <v>3710</v>
      </c>
      <c r="AD45" s="446" t="s">
        <v>3738</v>
      </c>
      <c r="AE45" s="454" t="s">
        <v>3713</v>
      </c>
      <c r="AF45" s="459" t="s">
        <v>3737</v>
      </c>
      <c r="AG45" s="446"/>
      <c r="AH45" s="446"/>
      <c r="AI45" s="464" t="s">
        <v>3713</v>
      </c>
      <c r="AJ45" s="446" t="s">
        <v>3717</v>
      </c>
      <c r="AK45" s="446"/>
      <c r="AL45" s="446"/>
      <c r="AM45" s="459" t="s">
        <v>3706</v>
      </c>
      <c r="AN45" s="459" t="s">
        <v>3679</v>
      </c>
      <c r="AO45" s="446" t="s">
        <v>3708</v>
      </c>
      <c r="AP45" s="446" t="s">
        <v>3758</v>
      </c>
      <c r="AQ45" s="446" t="s">
        <v>3722</v>
      </c>
      <c r="AR45" s="446" t="s">
        <v>3712</v>
      </c>
      <c r="AS45" s="446" t="s">
        <v>3722</v>
      </c>
      <c r="AT45" s="446" t="s">
        <v>3757</v>
      </c>
      <c r="AU45" s="446" t="s">
        <v>3706</v>
      </c>
      <c r="AV45" s="446" t="s">
        <v>3758</v>
      </c>
      <c r="AW45" s="464" t="s">
        <v>3713</v>
      </c>
      <c r="AX45" s="446" t="s">
        <v>3674</v>
      </c>
      <c r="AY45" s="446"/>
      <c r="AZ45" s="446"/>
      <c r="BA45" s="445"/>
      <c r="BB45" s="446"/>
      <c r="BC45" s="446"/>
      <c r="BD45" s="467" t="s">
        <v>3081</v>
      </c>
      <c r="BE45" s="465">
        <v>492</v>
      </c>
      <c r="BF45" s="468">
        <v>65</v>
      </c>
      <c r="BG45" s="93">
        <v>7.569230769230769</v>
      </c>
      <c r="BH45" s="284">
        <v>7</v>
      </c>
    </row>
    <row r="46" spans="1:61" ht="15" x14ac:dyDescent="0.25">
      <c r="A46" s="441" t="s">
        <v>3079</v>
      </c>
      <c r="B46" s="441"/>
      <c r="C46" s="446" t="s">
        <v>3710</v>
      </c>
      <c r="D46" s="446" t="s">
        <v>3712</v>
      </c>
      <c r="E46" s="446"/>
      <c r="F46" s="446"/>
      <c r="G46" s="446"/>
      <c r="H46" s="446"/>
      <c r="I46" s="446"/>
      <c r="J46" s="446"/>
      <c r="K46" s="446"/>
      <c r="L46" s="446"/>
      <c r="M46" s="446"/>
      <c r="N46" s="446"/>
      <c r="O46" s="446"/>
      <c r="P46" s="446"/>
      <c r="Q46" s="446" t="s">
        <v>3706</v>
      </c>
      <c r="R46" s="446" t="s">
        <v>3734</v>
      </c>
      <c r="S46" s="446"/>
      <c r="T46" s="446"/>
      <c r="U46" s="446"/>
      <c r="V46" s="446"/>
      <c r="W46" s="446"/>
      <c r="X46" s="446"/>
      <c r="Y46" s="446"/>
      <c r="Z46" s="446"/>
      <c r="AA46" s="446"/>
      <c r="AB46" s="446"/>
      <c r="AC46" s="446"/>
      <c r="AD46" s="446"/>
      <c r="AE46" s="446"/>
      <c r="AF46" s="446"/>
      <c r="AG46" s="446"/>
      <c r="AH46" s="446"/>
      <c r="AI46" s="446"/>
      <c r="AJ46" s="446"/>
      <c r="AK46" s="446"/>
      <c r="AL46" s="446"/>
      <c r="AM46" s="446"/>
      <c r="AN46" s="446"/>
      <c r="AO46" s="446"/>
      <c r="AP46" s="446"/>
      <c r="AQ46" s="446"/>
      <c r="AR46" s="446"/>
      <c r="AS46" s="446"/>
      <c r="AT46" s="446"/>
      <c r="AU46" s="446"/>
      <c r="AV46" s="446"/>
      <c r="AW46" s="446" t="s">
        <v>3719</v>
      </c>
      <c r="AX46" s="446" t="s">
        <v>3706</v>
      </c>
      <c r="AY46" s="446"/>
      <c r="AZ46" s="446"/>
      <c r="BA46" s="445"/>
      <c r="BB46" s="446"/>
      <c r="BC46" s="446"/>
      <c r="BD46" s="467" t="s">
        <v>3079</v>
      </c>
      <c r="BE46" s="465">
        <v>30</v>
      </c>
      <c r="BF46" s="468">
        <v>3</v>
      </c>
      <c r="BG46" s="93">
        <v>10</v>
      </c>
    </row>
    <row r="47" spans="1:61" ht="15" x14ac:dyDescent="0.25">
      <c r="A47" s="284" t="s">
        <v>3728</v>
      </c>
      <c r="E47" s="446"/>
      <c r="F47" s="446"/>
      <c r="G47" s="446"/>
      <c r="H47" s="446"/>
      <c r="I47" s="446"/>
      <c r="J47" s="446"/>
      <c r="K47" s="446"/>
      <c r="L47" s="446"/>
      <c r="M47" s="446"/>
      <c r="N47" s="446"/>
      <c r="O47" s="446"/>
      <c r="P47" s="446"/>
      <c r="Q47" s="446" t="s">
        <v>3708</v>
      </c>
      <c r="R47" s="446" t="s">
        <v>3718</v>
      </c>
      <c r="S47" s="446"/>
      <c r="T47" s="446"/>
      <c r="U47" s="446" t="s">
        <v>3710</v>
      </c>
      <c r="V47" s="446" t="s">
        <v>3739</v>
      </c>
      <c r="W47" s="446"/>
      <c r="X47" s="446"/>
      <c r="AS47" s="284">
        <v>0</v>
      </c>
      <c r="AT47" s="284">
        <v>15</v>
      </c>
      <c r="BD47" s="466" t="s">
        <v>3728</v>
      </c>
      <c r="BE47" s="465">
        <v>36</v>
      </c>
      <c r="BF47" s="468">
        <v>4</v>
      </c>
      <c r="BG47" s="93">
        <v>9</v>
      </c>
    </row>
    <row r="48" spans="1:61" ht="15" x14ac:dyDescent="0.25">
      <c r="A48" s="284" t="s">
        <v>3077</v>
      </c>
      <c r="C48" s="446" t="s">
        <v>3710</v>
      </c>
      <c r="D48" s="446" t="s">
        <v>3713</v>
      </c>
      <c r="E48" s="446"/>
      <c r="F48" s="446"/>
      <c r="G48" s="446"/>
      <c r="H48" s="446"/>
      <c r="I48" s="446"/>
      <c r="J48" s="446"/>
      <c r="K48" s="446"/>
      <c r="L48" s="446"/>
      <c r="M48" s="446"/>
      <c r="N48" s="446"/>
      <c r="O48" s="446"/>
      <c r="P48" s="446"/>
      <c r="Q48" s="446"/>
      <c r="R48" s="446"/>
      <c r="S48" s="446"/>
      <c r="T48" s="446"/>
      <c r="U48" s="446"/>
      <c r="V48" s="446"/>
      <c r="W48" s="446"/>
      <c r="X48" s="446"/>
      <c r="BD48" s="466" t="s">
        <v>3077</v>
      </c>
      <c r="BE48" s="465">
        <v>5</v>
      </c>
      <c r="BF48" s="468">
        <v>1</v>
      </c>
      <c r="BG48" s="93">
        <v>5</v>
      </c>
    </row>
    <row r="49" spans="1:60" ht="15" x14ac:dyDescent="0.25">
      <c r="A49" s="284" t="s">
        <v>3585</v>
      </c>
      <c r="C49" s="284">
        <v>1</v>
      </c>
      <c r="D49" s="284">
        <v>6</v>
      </c>
      <c r="AI49" s="284">
        <v>4</v>
      </c>
      <c r="AJ49" s="284">
        <v>39</v>
      </c>
      <c r="BD49" s="466" t="s">
        <v>3585</v>
      </c>
      <c r="BE49" s="465">
        <v>45</v>
      </c>
      <c r="BF49" s="468">
        <v>5</v>
      </c>
      <c r="BG49" s="93">
        <v>9</v>
      </c>
    </row>
    <row r="50" spans="1:60" ht="15" x14ac:dyDescent="0.25">
      <c r="A50" s="284" t="s">
        <v>3597</v>
      </c>
      <c r="C50" s="446"/>
      <c r="D50" s="446"/>
      <c r="E50" s="446"/>
      <c r="F50" s="446"/>
      <c r="G50" s="446" t="s">
        <v>3710</v>
      </c>
      <c r="H50" s="446" t="s">
        <v>3713</v>
      </c>
      <c r="I50" s="446" t="s">
        <v>3719</v>
      </c>
      <c r="J50" s="446" t="s">
        <v>3720</v>
      </c>
      <c r="O50" s="284">
        <v>1</v>
      </c>
      <c r="P50" s="284">
        <v>14</v>
      </c>
      <c r="S50" s="284">
        <v>0</v>
      </c>
      <c r="T50" s="284">
        <v>5</v>
      </c>
      <c r="Y50" s="284">
        <v>3</v>
      </c>
      <c r="Z50" s="284">
        <v>0</v>
      </c>
      <c r="AC50" s="284">
        <v>0</v>
      </c>
      <c r="AD50" s="284">
        <v>15</v>
      </c>
      <c r="AI50" s="284">
        <v>0</v>
      </c>
      <c r="AJ50" s="284">
        <v>30</v>
      </c>
      <c r="BD50" s="466" t="s">
        <v>3597</v>
      </c>
      <c r="BE50" s="465">
        <v>83</v>
      </c>
      <c r="BF50" s="468">
        <v>5</v>
      </c>
      <c r="BG50" s="93">
        <v>16.600000000000001</v>
      </c>
    </row>
    <row r="51" spans="1:60" x14ac:dyDescent="0.2">
      <c r="A51" s="441" t="s">
        <v>3086</v>
      </c>
      <c r="G51" s="284">
        <v>4</v>
      </c>
      <c r="H51" s="284">
        <v>2</v>
      </c>
      <c r="I51" s="284">
        <v>2</v>
      </c>
      <c r="J51" s="284">
        <v>47</v>
      </c>
      <c r="K51" s="284">
        <v>3</v>
      </c>
      <c r="L51" s="284">
        <v>22</v>
      </c>
      <c r="M51" s="27">
        <v>5</v>
      </c>
      <c r="N51" s="284">
        <v>16</v>
      </c>
      <c r="O51" s="284">
        <v>3</v>
      </c>
      <c r="P51" s="284">
        <v>6</v>
      </c>
      <c r="S51" s="284">
        <v>2</v>
      </c>
      <c r="T51" s="284">
        <v>13</v>
      </c>
      <c r="U51" s="284">
        <v>1</v>
      </c>
      <c r="V51" s="284">
        <v>22</v>
      </c>
      <c r="BD51" s="463" t="s">
        <v>3086</v>
      </c>
      <c r="BE51" s="284">
        <v>20</v>
      </c>
      <c r="BF51" s="284">
        <v>128</v>
      </c>
      <c r="BG51" s="93">
        <f>BF51/BE51</f>
        <v>6.4</v>
      </c>
      <c r="BH51" s="284">
        <v>1</v>
      </c>
    </row>
    <row r="52" spans="1:60" x14ac:dyDescent="0.2">
      <c r="A52" s="441" t="s">
        <v>3705</v>
      </c>
      <c r="I52" s="284">
        <v>0</v>
      </c>
      <c r="J52" s="284">
        <v>13</v>
      </c>
      <c r="U52" s="284">
        <v>1</v>
      </c>
      <c r="V52" s="284">
        <v>24</v>
      </c>
      <c r="BD52" s="463" t="s">
        <v>3705</v>
      </c>
      <c r="BE52" s="284">
        <v>24</v>
      </c>
      <c r="BF52" s="284">
        <v>1</v>
      </c>
      <c r="BG52" s="93"/>
    </row>
    <row r="53" spans="1:60" x14ac:dyDescent="0.2">
      <c r="K53" s="284" t="s">
        <v>3725</v>
      </c>
    </row>
    <row r="55" spans="1:60" x14ac:dyDescent="0.2">
      <c r="A55" s="284" t="s">
        <v>3729</v>
      </c>
      <c r="O55" s="284" t="s">
        <v>3732</v>
      </c>
      <c r="P55" s="284" t="s">
        <v>3730</v>
      </c>
      <c r="W55" s="284">
        <v>67</v>
      </c>
      <c r="Y55" s="284">
        <v>58</v>
      </c>
      <c r="AA55" s="284">
        <v>42</v>
      </c>
      <c r="AC55" s="284">
        <v>85</v>
      </c>
    </row>
    <row r="56" spans="1:60" x14ac:dyDescent="0.2">
      <c r="O56" s="284" t="s">
        <v>3731</v>
      </c>
      <c r="S56" s="284" t="s">
        <v>3740</v>
      </c>
      <c r="W56" s="284" t="s">
        <v>3746</v>
      </c>
      <c r="AA56" s="284" t="s">
        <v>3748</v>
      </c>
    </row>
    <row r="57" spans="1:60" x14ac:dyDescent="0.2">
      <c r="O57" s="284" t="s">
        <v>3733</v>
      </c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248"/>
  <sheetViews>
    <sheetView topLeftCell="Z112" workbookViewId="0">
      <selection activeCell="AR34" sqref="AR34"/>
    </sheetView>
  </sheetViews>
  <sheetFormatPr defaultRowHeight="12.75" x14ac:dyDescent="0.2"/>
  <cols>
    <col min="2" max="2" width="12.5703125" customWidth="1"/>
    <col min="8" max="8" width="9.5703125" bestFit="1" customWidth="1"/>
    <col min="11" max="11" width="12.28515625" style="460" customWidth="1"/>
    <col min="14" max="14" width="12.85546875" customWidth="1"/>
    <col min="15" max="15" width="6.7109375" customWidth="1"/>
    <col min="17" max="17" width="16.85546875" customWidth="1"/>
    <col min="18" max="18" width="10.140625" bestFit="1" customWidth="1"/>
    <col min="19" max="19" width="10.140625" style="460" customWidth="1"/>
    <col min="21" max="21" width="13.85546875" customWidth="1"/>
    <col min="22" max="22" width="6.7109375" style="460" customWidth="1"/>
    <col min="27" max="27" width="9.5703125" bestFit="1" customWidth="1"/>
    <col min="31" max="31" width="13.7109375" style="460" customWidth="1"/>
    <col min="34" max="34" width="11.140625" customWidth="1"/>
    <col min="35" max="35" width="9.140625" style="460"/>
    <col min="40" max="40" width="20.85546875" customWidth="1"/>
    <col min="43" max="43" width="10.140625" customWidth="1"/>
  </cols>
  <sheetData>
    <row r="1" spans="1:43" x14ac:dyDescent="0.2">
      <c r="A1" s="439" t="s">
        <v>6</v>
      </c>
      <c r="B1" s="439" t="s">
        <v>2688</v>
      </c>
      <c r="C1" s="439" t="s">
        <v>3525</v>
      </c>
      <c r="D1" s="439" t="s">
        <v>5</v>
      </c>
      <c r="E1" s="439" t="s">
        <v>3526</v>
      </c>
      <c r="F1" s="439" t="s">
        <v>3527</v>
      </c>
      <c r="G1" s="430" t="s">
        <v>2685</v>
      </c>
      <c r="H1" s="439" t="s">
        <v>2938</v>
      </c>
      <c r="I1" s="42" t="s">
        <v>3530</v>
      </c>
      <c r="J1" s="42" t="s">
        <v>2935</v>
      </c>
      <c r="K1" s="90" t="s">
        <v>3729</v>
      </c>
      <c r="M1" s="439" t="s">
        <v>6</v>
      </c>
      <c r="N1" s="439" t="s">
        <v>2688</v>
      </c>
      <c r="O1" s="439" t="s">
        <v>3525</v>
      </c>
      <c r="P1" s="439" t="s">
        <v>2685</v>
      </c>
      <c r="Q1" s="42" t="s">
        <v>3534</v>
      </c>
      <c r="R1" s="42" t="s">
        <v>3533</v>
      </c>
      <c r="T1" s="613" t="s">
        <v>6</v>
      </c>
      <c r="U1" s="613" t="s">
        <v>2688</v>
      </c>
      <c r="V1" s="613" t="s">
        <v>3729</v>
      </c>
      <c r="W1" s="613" t="s">
        <v>2906</v>
      </c>
      <c r="X1" s="613" t="s">
        <v>2878</v>
      </c>
      <c r="Y1" s="613" t="s">
        <v>3529</v>
      </c>
      <c r="Z1" s="613" t="s">
        <v>2685</v>
      </c>
      <c r="AA1" s="613" t="s">
        <v>2938</v>
      </c>
      <c r="AB1" s="613" t="s">
        <v>3553</v>
      </c>
      <c r="AC1" s="613" t="s">
        <v>3554</v>
      </c>
      <c r="AD1" s="613" t="s">
        <v>3581</v>
      </c>
      <c r="AE1" s="640" t="s">
        <v>3729</v>
      </c>
      <c r="AF1" s="460"/>
      <c r="AG1" s="625" t="s">
        <v>6</v>
      </c>
      <c r="AH1" s="625" t="s">
        <v>2688</v>
      </c>
      <c r="AI1" s="625" t="s">
        <v>3729</v>
      </c>
      <c r="AJ1" s="625" t="s">
        <v>2906</v>
      </c>
      <c r="AK1" s="625" t="s">
        <v>2878</v>
      </c>
      <c r="AL1" s="625" t="s">
        <v>3529</v>
      </c>
      <c r="AM1" s="625" t="s">
        <v>2685</v>
      </c>
      <c r="AN1" s="627" t="s">
        <v>3531</v>
      </c>
      <c r="AO1" s="627" t="s">
        <v>3533</v>
      </c>
      <c r="AP1" s="392" t="s">
        <v>2872</v>
      </c>
      <c r="AQ1" s="392" t="s">
        <v>2424</v>
      </c>
    </row>
    <row r="2" spans="1:43" x14ac:dyDescent="0.2">
      <c r="A2" s="42" t="s">
        <v>3778</v>
      </c>
      <c r="B2" s="42" t="s">
        <v>3794</v>
      </c>
      <c r="C2" s="42" t="s">
        <v>3793</v>
      </c>
      <c r="D2" s="42">
        <v>9</v>
      </c>
      <c r="E2" s="42">
        <v>5</v>
      </c>
      <c r="F2" s="42">
        <v>1</v>
      </c>
      <c r="G2" s="42">
        <v>20</v>
      </c>
      <c r="H2" s="42">
        <f>G2/E2</f>
        <v>4</v>
      </c>
      <c r="I2" s="42"/>
      <c r="J2" s="42"/>
      <c r="K2" s="42" t="s">
        <v>3793</v>
      </c>
      <c r="M2" s="42" t="s">
        <v>3778</v>
      </c>
      <c r="N2" s="42" t="s">
        <v>3585</v>
      </c>
      <c r="O2" s="42" t="s">
        <v>3793</v>
      </c>
      <c r="P2" s="42">
        <v>65</v>
      </c>
      <c r="Q2" s="42" t="s">
        <v>3786</v>
      </c>
      <c r="R2" s="42">
        <v>1938</v>
      </c>
      <c r="T2" s="42" t="s">
        <v>3778</v>
      </c>
      <c r="U2" s="42" t="s">
        <v>3779</v>
      </c>
      <c r="V2" s="42" t="s">
        <v>3793</v>
      </c>
      <c r="W2" s="48"/>
      <c r="X2" s="48"/>
      <c r="Y2" s="42">
        <v>19</v>
      </c>
      <c r="Z2" s="42">
        <v>233</v>
      </c>
      <c r="AA2" s="377">
        <f t="shared" ref="AA2:AA7" si="0">Z2/Y2</f>
        <v>12.263157894736842</v>
      </c>
      <c r="AB2" s="42"/>
      <c r="AC2" s="42"/>
      <c r="AD2" s="42"/>
      <c r="AE2" s="42" t="s">
        <v>3793</v>
      </c>
      <c r="AG2" s="42" t="s">
        <v>3778</v>
      </c>
      <c r="AH2" s="42" t="s">
        <v>3779</v>
      </c>
      <c r="AI2" s="42" t="s">
        <v>3793</v>
      </c>
      <c r="AJ2" s="42"/>
      <c r="AK2" s="42"/>
      <c r="AL2" s="42">
        <v>6</v>
      </c>
      <c r="AM2" s="42">
        <v>34</v>
      </c>
      <c r="AN2" s="42" t="s">
        <v>3544</v>
      </c>
      <c r="AO2" s="42">
        <v>1938</v>
      </c>
      <c r="AP2" s="42" t="s">
        <v>3789</v>
      </c>
      <c r="AQ2" s="42"/>
    </row>
    <row r="3" spans="1:43" x14ac:dyDescent="0.2">
      <c r="A3" s="42" t="s">
        <v>3778</v>
      </c>
      <c r="B3" s="42" t="s">
        <v>246</v>
      </c>
      <c r="C3" s="42" t="s">
        <v>3793</v>
      </c>
      <c r="D3" s="42">
        <v>6</v>
      </c>
      <c r="E3" s="42">
        <v>8</v>
      </c>
      <c r="F3" s="42"/>
      <c r="G3" s="42">
        <v>78</v>
      </c>
      <c r="H3" s="377">
        <f t="shared" ref="H3:H17" si="1">G3/E3</f>
        <v>9.75</v>
      </c>
      <c r="I3" s="42"/>
      <c r="J3" s="42"/>
      <c r="K3" s="42" t="s">
        <v>3793</v>
      </c>
      <c r="M3" s="42" t="s">
        <v>3778</v>
      </c>
      <c r="N3" s="42" t="s">
        <v>3093</v>
      </c>
      <c r="O3" s="42" t="s">
        <v>3793</v>
      </c>
      <c r="P3" s="42">
        <v>112</v>
      </c>
      <c r="Q3" s="42" t="s">
        <v>3787</v>
      </c>
      <c r="R3" s="431">
        <v>13860</v>
      </c>
      <c r="S3" s="462"/>
      <c r="T3" s="42" t="s">
        <v>3778</v>
      </c>
      <c r="U3" s="42" t="s">
        <v>470</v>
      </c>
      <c r="V3" s="42" t="s">
        <v>3793</v>
      </c>
      <c r="W3" s="48"/>
      <c r="X3" s="48"/>
      <c r="Y3" s="42">
        <v>1</v>
      </c>
      <c r="Z3" s="42">
        <v>36</v>
      </c>
      <c r="AA3" s="377">
        <f t="shared" si="0"/>
        <v>36</v>
      </c>
      <c r="AB3" s="42"/>
      <c r="AC3" s="42"/>
      <c r="AD3" s="42"/>
      <c r="AE3" s="42" t="s">
        <v>3793</v>
      </c>
      <c r="AG3" s="42" t="s">
        <v>3778</v>
      </c>
      <c r="AH3" s="42" t="s">
        <v>3785</v>
      </c>
      <c r="AI3" s="42" t="s">
        <v>3793</v>
      </c>
      <c r="AJ3" s="42"/>
      <c r="AK3" s="42"/>
      <c r="AL3" s="42">
        <v>5</v>
      </c>
      <c r="AM3" s="42">
        <v>28</v>
      </c>
      <c r="AN3" s="42" t="s">
        <v>3544</v>
      </c>
      <c r="AO3" s="42">
        <v>1938</v>
      </c>
      <c r="AP3" s="42" t="s">
        <v>3790</v>
      </c>
      <c r="AQ3" s="42"/>
    </row>
    <row r="4" spans="1:43" x14ac:dyDescent="0.2">
      <c r="A4" s="42" t="s">
        <v>3778</v>
      </c>
      <c r="B4" s="42" t="s">
        <v>3795</v>
      </c>
      <c r="C4" s="42" t="s">
        <v>3793</v>
      </c>
      <c r="D4" s="42">
        <v>9</v>
      </c>
      <c r="E4" s="42">
        <v>4</v>
      </c>
      <c r="F4" s="42">
        <v>3</v>
      </c>
      <c r="G4" s="42">
        <v>29</v>
      </c>
      <c r="H4" s="377">
        <f t="shared" si="1"/>
        <v>7.25</v>
      </c>
      <c r="I4" s="42"/>
      <c r="J4" s="42"/>
      <c r="K4" s="42" t="s">
        <v>3793</v>
      </c>
      <c r="M4" s="42" t="s">
        <v>3778</v>
      </c>
      <c r="N4" s="42" t="s">
        <v>3799</v>
      </c>
      <c r="O4" s="42" t="s">
        <v>3793</v>
      </c>
      <c r="P4" s="42">
        <v>85</v>
      </c>
      <c r="Q4" s="42" t="s">
        <v>3788</v>
      </c>
      <c r="R4" s="42">
        <v>1938</v>
      </c>
      <c r="T4" s="42" t="s">
        <v>3778</v>
      </c>
      <c r="U4" s="42" t="s">
        <v>389</v>
      </c>
      <c r="V4" s="42" t="s">
        <v>3793</v>
      </c>
      <c r="W4" s="48"/>
      <c r="X4" s="48"/>
      <c r="Y4" s="42">
        <v>19</v>
      </c>
      <c r="Z4" s="42">
        <v>310</v>
      </c>
      <c r="AA4" s="377">
        <f t="shared" si="0"/>
        <v>16.315789473684209</v>
      </c>
      <c r="AB4" s="42"/>
      <c r="AC4" s="42"/>
      <c r="AD4" s="42"/>
      <c r="AE4" s="42" t="s">
        <v>3793</v>
      </c>
      <c r="AG4" s="30" t="s">
        <v>3778</v>
      </c>
      <c r="AH4" s="30" t="s">
        <v>3785</v>
      </c>
      <c r="AI4" s="30" t="s">
        <v>3793</v>
      </c>
      <c r="AJ4" s="30"/>
      <c r="AK4" s="30"/>
      <c r="AL4" s="30">
        <v>7</v>
      </c>
      <c r="AM4" s="30">
        <v>21</v>
      </c>
      <c r="AN4" s="30" t="s">
        <v>3657</v>
      </c>
      <c r="AO4" s="30">
        <v>1938</v>
      </c>
      <c r="AP4" s="42" t="s">
        <v>3791</v>
      </c>
      <c r="AQ4" s="42"/>
    </row>
    <row r="5" spans="1:43" x14ac:dyDescent="0.2">
      <c r="A5" s="42" t="s">
        <v>3778</v>
      </c>
      <c r="B5" s="42" t="s">
        <v>3797</v>
      </c>
      <c r="C5" s="42" t="s">
        <v>3793</v>
      </c>
      <c r="D5" s="42">
        <v>5</v>
      </c>
      <c r="E5" s="42">
        <v>6</v>
      </c>
      <c r="F5" s="42"/>
      <c r="G5" s="42">
        <v>117</v>
      </c>
      <c r="H5" s="377">
        <f t="shared" si="1"/>
        <v>19.5</v>
      </c>
      <c r="I5" s="42"/>
      <c r="J5" s="42"/>
      <c r="K5" s="42" t="s">
        <v>3793</v>
      </c>
      <c r="M5" s="42" t="s">
        <v>3778</v>
      </c>
      <c r="N5" s="42" t="s">
        <v>3801</v>
      </c>
      <c r="O5" s="42" t="s">
        <v>3793</v>
      </c>
      <c r="P5" s="42">
        <v>53</v>
      </c>
      <c r="Q5" s="42" t="s">
        <v>3544</v>
      </c>
      <c r="R5" s="42">
        <v>1938</v>
      </c>
      <c r="T5" s="42" t="s">
        <v>3778</v>
      </c>
      <c r="U5" s="42" t="s">
        <v>196</v>
      </c>
      <c r="V5" s="42" t="s">
        <v>3793</v>
      </c>
      <c r="W5" s="48"/>
      <c r="X5" s="48"/>
      <c r="Y5" s="42">
        <v>13</v>
      </c>
      <c r="Z5" s="42">
        <v>135</v>
      </c>
      <c r="AA5" s="377">
        <f t="shared" si="0"/>
        <v>10.384615384615385</v>
      </c>
      <c r="AB5" s="42"/>
      <c r="AC5" s="42"/>
      <c r="AD5" s="42"/>
      <c r="AE5" s="42" t="s">
        <v>3793</v>
      </c>
      <c r="AG5" s="42" t="s">
        <v>3774</v>
      </c>
      <c r="AH5" s="42" t="s">
        <v>4002</v>
      </c>
      <c r="AI5" s="42" t="s">
        <v>3793</v>
      </c>
      <c r="AJ5" s="42"/>
      <c r="AK5" s="42"/>
      <c r="AL5" s="42">
        <v>5</v>
      </c>
      <c r="AM5" s="42">
        <v>24</v>
      </c>
      <c r="AN5" s="42"/>
      <c r="AO5" s="42"/>
      <c r="AP5" s="42">
        <v>4</v>
      </c>
      <c r="AQ5" s="42"/>
    </row>
    <row r="6" spans="1:43" x14ac:dyDescent="0.2">
      <c r="A6" s="42" t="s">
        <v>3778</v>
      </c>
      <c r="B6" s="42" t="s">
        <v>3798</v>
      </c>
      <c r="C6" s="42" t="s">
        <v>3793</v>
      </c>
      <c r="D6" s="42">
        <v>6</v>
      </c>
      <c r="E6" s="42">
        <v>7</v>
      </c>
      <c r="F6" s="42"/>
      <c r="G6" s="42">
        <v>146</v>
      </c>
      <c r="H6" s="377">
        <f t="shared" si="1"/>
        <v>20.857142857142858</v>
      </c>
      <c r="I6" s="42"/>
      <c r="J6" s="42"/>
      <c r="K6" s="42" t="s">
        <v>3793</v>
      </c>
      <c r="M6" s="42" t="s">
        <v>3778</v>
      </c>
      <c r="N6" s="42" t="s">
        <v>3801</v>
      </c>
      <c r="O6" s="42" t="s">
        <v>3793</v>
      </c>
      <c r="P6" s="42">
        <v>52</v>
      </c>
      <c r="Q6" s="42" t="s">
        <v>3786</v>
      </c>
      <c r="R6" s="42">
        <v>1938</v>
      </c>
      <c r="T6" s="42" t="s">
        <v>3778</v>
      </c>
      <c r="U6" s="42" t="s">
        <v>3780</v>
      </c>
      <c r="V6" s="42" t="s">
        <v>3793</v>
      </c>
      <c r="W6" s="48"/>
      <c r="X6" s="48"/>
      <c r="Y6" s="42">
        <v>7</v>
      </c>
      <c r="Z6" s="42">
        <v>80</v>
      </c>
      <c r="AA6" s="377">
        <f t="shared" si="0"/>
        <v>11.428571428571429</v>
      </c>
      <c r="AB6" s="42"/>
      <c r="AC6" s="42"/>
      <c r="AD6" s="42"/>
      <c r="AE6" s="42" t="s">
        <v>3793</v>
      </c>
      <c r="AG6" s="42" t="s">
        <v>3774</v>
      </c>
      <c r="AH6" s="42" t="s">
        <v>4002</v>
      </c>
      <c r="AI6" s="42" t="s">
        <v>3793</v>
      </c>
      <c r="AJ6" s="42"/>
      <c r="AK6" s="42"/>
      <c r="AL6" s="42">
        <v>5</v>
      </c>
      <c r="AM6" s="42">
        <v>20</v>
      </c>
      <c r="AN6" s="42"/>
      <c r="AO6" s="42"/>
      <c r="AP6" s="42">
        <v>5</v>
      </c>
      <c r="AQ6" s="42"/>
    </row>
    <row r="7" spans="1:43" x14ac:dyDescent="0.2">
      <c r="A7" s="42" t="s">
        <v>3778</v>
      </c>
      <c r="B7" s="42" t="s">
        <v>3796</v>
      </c>
      <c r="C7" s="42" t="s">
        <v>3793</v>
      </c>
      <c r="D7" s="42">
        <v>7</v>
      </c>
      <c r="E7" s="42">
        <v>8</v>
      </c>
      <c r="F7" s="42">
        <v>1</v>
      </c>
      <c r="G7" s="42">
        <v>114</v>
      </c>
      <c r="H7" s="377">
        <f t="shared" si="1"/>
        <v>14.25</v>
      </c>
      <c r="I7" s="42"/>
      <c r="J7" s="42"/>
      <c r="K7" s="42" t="s">
        <v>3793</v>
      </c>
      <c r="M7" s="42" t="s">
        <v>3774</v>
      </c>
      <c r="N7" s="42" t="s">
        <v>3799</v>
      </c>
      <c r="O7" s="42" t="s">
        <v>3793</v>
      </c>
      <c r="P7" s="42">
        <v>62</v>
      </c>
      <c r="Q7" s="42"/>
      <c r="R7" s="42"/>
      <c r="T7" s="42" t="s">
        <v>3778</v>
      </c>
      <c r="U7" s="42" t="s">
        <v>3694</v>
      </c>
      <c r="V7" s="42" t="s">
        <v>3793</v>
      </c>
      <c r="W7" s="48"/>
      <c r="X7" s="48"/>
      <c r="Y7" s="42">
        <v>2</v>
      </c>
      <c r="Z7" s="42">
        <v>17</v>
      </c>
      <c r="AA7" s="377">
        <f t="shared" si="0"/>
        <v>8.5</v>
      </c>
      <c r="AB7" s="42"/>
      <c r="AC7" s="42"/>
      <c r="AD7" s="42"/>
      <c r="AE7" s="42" t="s">
        <v>3793</v>
      </c>
      <c r="AG7" s="42" t="s">
        <v>3774</v>
      </c>
      <c r="AH7" s="42" t="s">
        <v>4002</v>
      </c>
      <c r="AI7" s="42" t="s">
        <v>3793</v>
      </c>
      <c r="AJ7" s="42"/>
      <c r="AK7" s="42"/>
      <c r="AL7" s="42">
        <v>6</v>
      </c>
      <c r="AM7" s="42">
        <v>47</v>
      </c>
      <c r="AN7" s="42"/>
      <c r="AO7" s="42"/>
      <c r="AP7" s="42">
        <v>7</v>
      </c>
      <c r="AQ7" s="42"/>
    </row>
    <row r="8" spans="1:43" x14ac:dyDescent="0.2">
      <c r="A8" s="42" t="s">
        <v>3778</v>
      </c>
      <c r="B8" s="460" t="s">
        <v>3694</v>
      </c>
      <c r="C8" s="42" t="s">
        <v>3793</v>
      </c>
      <c r="D8" s="42">
        <v>8</v>
      </c>
      <c r="E8" s="42">
        <v>10</v>
      </c>
      <c r="F8" s="42">
        <v>1</v>
      </c>
      <c r="G8" s="42">
        <v>52</v>
      </c>
      <c r="H8" s="377">
        <f t="shared" si="1"/>
        <v>5.2</v>
      </c>
      <c r="I8" s="42"/>
      <c r="J8" s="42"/>
      <c r="K8" s="42" t="s">
        <v>3793</v>
      </c>
      <c r="M8" s="42" t="s">
        <v>3774</v>
      </c>
      <c r="N8" s="42" t="s">
        <v>4007</v>
      </c>
      <c r="O8" s="42" t="s">
        <v>3793</v>
      </c>
      <c r="P8" s="136" t="s">
        <v>4009</v>
      </c>
      <c r="Q8" s="42"/>
      <c r="R8" s="42"/>
      <c r="T8" s="42" t="s">
        <v>3778</v>
      </c>
      <c r="U8" s="42" t="s">
        <v>3781</v>
      </c>
      <c r="V8" s="42" t="s">
        <v>3793</v>
      </c>
      <c r="W8" s="48"/>
      <c r="X8" s="48"/>
      <c r="Y8" s="42">
        <v>0</v>
      </c>
      <c r="Z8" s="42">
        <v>11</v>
      </c>
      <c r="AA8" s="377">
        <v>0</v>
      </c>
      <c r="AB8" s="42"/>
      <c r="AC8" s="42"/>
      <c r="AD8" s="42"/>
      <c r="AE8" s="42" t="s">
        <v>3793</v>
      </c>
      <c r="AG8" s="42" t="s">
        <v>3774</v>
      </c>
      <c r="AH8" s="42" t="s">
        <v>4002</v>
      </c>
      <c r="AI8" s="42" t="s">
        <v>3793</v>
      </c>
      <c r="AJ8" s="42"/>
      <c r="AK8" s="42"/>
      <c r="AL8" s="42">
        <v>5</v>
      </c>
      <c r="AM8" s="42">
        <v>58</v>
      </c>
      <c r="AN8" s="42"/>
      <c r="AO8" s="42"/>
      <c r="AP8" s="42">
        <v>9</v>
      </c>
      <c r="AQ8" s="42"/>
    </row>
    <row r="9" spans="1:43" x14ac:dyDescent="0.2">
      <c r="A9" s="42" t="s">
        <v>3778</v>
      </c>
      <c r="B9" s="42" t="s">
        <v>3800</v>
      </c>
      <c r="C9" s="42" t="s">
        <v>3793</v>
      </c>
      <c r="D9" s="42">
        <v>6</v>
      </c>
      <c r="E9" s="42">
        <v>6</v>
      </c>
      <c r="F9" s="42">
        <v>2</v>
      </c>
      <c r="G9" s="42">
        <v>33</v>
      </c>
      <c r="H9" s="377">
        <f t="shared" si="1"/>
        <v>5.5</v>
      </c>
      <c r="I9" s="42"/>
      <c r="J9" s="42"/>
      <c r="K9" s="42" t="s">
        <v>3793</v>
      </c>
      <c r="M9" s="42" t="s">
        <v>3773</v>
      </c>
      <c r="N9" s="42" t="s">
        <v>4001</v>
      </c>
      <c r="O9" s="42" t="s">
        <v>3793</v>
      </c>
      <c r="P9" s="136">
        <v>82</v>
      </c>
      <c r="Q9" s="42" t="s">
        <v>3572</v>
      </c>
      <c r="R9" s="42"/>
      <c r="T9" s="42" t="s">
        <v>3778</v>
      </c>
      <c r="U9" s="42" t="s">
        <v>3782</v>
      </c>
      <c r="V9" s="42" t="s">
        <v>3793</v>
      </c>
      <c r="W9" s="48"/>
      <c r="X9" s="48"/>
      <c r="Y9" s="42">
        <v>3</v>
      </c>
      <c r="Z9" s="42">
        <v>25</v>
      </c>
      <c r="AA9" s="377">
        <f t="shared" ref="AA9:AA18" si="2">Z9/Y9</f>
        <v>8.3333333333333339</v>
      </c>
      <c r="AB9" s="42"/>
      <c r="AC9" s="42"/>
      <c r="AD9" s="42"/>
      <c r="AE9" s="42" t="s">
        <v>3793</v>
      </c>
      <c r="AG9" s="42" t="s">
        <v>3774</v>
      </c>
      <c r="AH9" s="42" t="s">
        <v>4002</v>
      </c>
      <c r="AI9" s="42" t="s">
        <v>3793</v>
      </c>
      <c r="AJ9" s="42"/>
      <c r="AK9" s="42"/>
      <c r="AL9" s="42">
        <v>8</v>
      </c>
      <c r="AM9" s="42">
        <v>14</v>
      </c>
      <c r="AN9" s="42"/>
      <c r="AO9" s="42"/>
      <c r="AP9" s="42">
        <v>9</v>
      </c>
      <c r="AQ9" s="42"/>
    </row>
    <row r="10" spans="1:43" x14ac:dyDescent="0.2">
      <c r="A10" s="42" t="s">
        <v>3778</v>
      </c>
      <c r="B10" s="42" t="s">
        <v>3792</v>
      </c>
      <c r="C10" s="42" t="s">
        <v>3793</v>
      </c>
      <c r="D10" s="42">
        <v>3</v>
      </c>
      <c r="E10" s="42">
        <v>3</v>
      </c>
      <c r="F10" s="42">
        <v>1</v>
      </c>
      <c r="G10" s="42">
        <v>31</v>
      </c>
      <c r="H10" s="377">
        <f t="shared" si="1"/>
        <v>10.333333333333334</v>
      </c>
      <c r="I10" s="42"/>
      <c r="J10" s="42"/>
      <c r="K10" s="42" t="s">
        <v>3793</v>
      </c>
      <c r="M10" s="42" t="s">
        <v>3773</v>
      </c>
      <c r="N10" s="42" t="s">
        <v>4007</v>
      </c>
      <c r="O10" s="42" t="s">
        <v>3793</v>
      </c>
      <c r="P10" s="136">
        <v>54</v>
      </c>
      <c r="Q10" s="42" t="s">
        <v>2544</v>
      </c>
      <c r="R10" s="42"/>
      <c r="T10" s="42" t="s">
        <v>3778</v>
      </c>
      <c r="U10" s="42" t="s">
        <v>3557</v>
      </c>
      <c r="V10" s="42" t="s">
        <v>3793</v>
      </c>
      <c r="W10" s="48"/>
      <c r="X10" s="48"/>
      <c r="Y10" s="42">
        <v>8</v>
      </c>
      <c r="Z10" s="42">
        <v>84</v>
      </c>
      <c r="AA10" s="377">
        <f t="shared" si="2"/>
        <v>10.5</v>
      </c>
      <c r="AB10" s="42"/>
      <c r="AC10" s="42"/>
      <c r="AD10" s="42"/>
      <c r="AE10" s="42" t="s">
        <v>3793</v>
      </c>
      <c r="AG10" s="42" t="s">
        <v>3774</v>
      </c>
      <c r="AH10" s="42" t="s">
        <v>4002</v>
      </c>
      <c r="AI10" s="42" t="s">
        <v>3793</v>
      </c>
      <c r="AJ10" s="42"/>
      <c r="AK10" s="42"/>
      <c r="AL10" s="42">
        <v>13</v>
      </c>
      <c r="AM10" s="42">
        <v>72</v>
      </c>
      <c r="AN10" s="42"/>
      <c r="AO10" s="42"/>
      <c r="AP10" s="42">
        <v>9</v>
      </c>
      <c r="AQ10" s="42" t="s">
        <v>3583</v>
      </c>
    </row>
    <row r="11" spans="1:43" x14ac:dyDescent="0.2">
      <c r="A11" s="42" t="s">
        <v>3778</v>
      </c>
      <c r="B11" s="42" t="s">
        <v>3781</v>
      </c>
      <c r="C11" s="42" t="s">
        <v>3793</v>
      </c>
      <c r="D11" s="42">
        <v>3</v>
      </c>
      <c r="E11" s="42">
        <v>4</v>
      </c>
      <c r="F11" s="42"/>
      <c r="G11" s="42">
        <v>109</v>
      </c>
      <c r="H11" s="377">
        <f t="shared" si="1"/>
        <v>27.25</v>
      </c>
      <c r="I11" s="42"/>
      <c r="J11" s="42"/>
      <c r="K11" s="42" t="s">
        <v>3793</v>
      </c>
      <c r="M11" s="42" t="s">
        <v>3772</v>
      </c>
      <c r="N11" s="42" t="s">
        <v>4012</v>
      </c>
      <c r="O11" s="42" t="s">
        <v>3793</v>
      </c>
      <c r="P11" s="136">
        <v>89</v>
      </c>
      <c r="Q11" s="42" t="s">
        <v>3544</v>
      </c>
      <c r="R11" s="42"/>
      <c r="T11" s="42" t="s">
        <v>3778</v>
      </c>
      <c r="U11" s="42" t="s">
        <v>3783</v>
      </c>
      <c r="V11" s="42" t="s">
        <v>3793</v>
      </c>
      <c r="W11" s="48"/>
      <c r="X11" s="48"/>
      <c r="Y11" s="42">
        <v>2</v>
      </c>
      <c r="Z11" s="42">
        <v>29</v>
      </c>
      <c r="AA11" s="377">
        <f t="shared" si="2"/>
        <v>14.5</v>
      </c>
      <c r="AB11" s="42"/>
      <c r="AC11" s="42"/>
      <c r="AD11" s="42"/>
      <c r="AE11" s="42" t="s">
        <v>3793</v>
      </c>
      <c r="AG11" s="42" t="s">
        <v>3774</v>
      </c>
      <c r="AH11" s="42" t="s">
        <v>4005</v>
      </c>
      <c r="AI11" s="42" t="s">
        <v>3793</v>
      </c>
      <c r="AJ11" s="42"/>
      <c r="AK11" s="42"/>
      <c r="AL11" s="42">
        <v>6</v>
      </c>
      <c r="AM11" s="42">
        <v>27</v>
      </c>
      <c r="AN11" s="42"/>
      <c r="AO11" s="42"/>
      <c r="AP11" s="42">
        <v>1</v>
      </c>
      <c r="AQ11" s="42"/>
    </row>
    <row r="12" spans="1:43" x14ac:dyDescent="0.2">
      <c r="A12" s="42" t="s">
        <v>3778</v>
      </c>
      <c r="B12" s="42" t="s">
        <v>3782</v>
      </c>
      <c r="C12" s="42" t="s">
        <v>3793</v>
      </c>
      <c r="D12" s="42">
        <v>3</v>
      </c>
      <c r="E12" s="42">
        <v>3</v>
      </c>
      <c r="F12" s="42"/>
      <c r="G12" s="42">
        <v>3</v>
      </c>
      <c r="H12" s="377">
        <f t="shared" si="1"/>
        <v>1</v>
      </c>
      <c r="I12" s="42"/>
      <c r="J12" s="42"/>
      <c r="K12" s="42" t="s">
        <v>3793</v>
      </c>
      <c r="M12" s="42" t="s">
        <v>3772</v>
      </c>
      <c r="N12" s="42" t="s">
        <v>4260</v>
      </c>
      <c r="O12" s="42" t="s">
        <v>3793</v>
      </c>
      <c r="P12" s="136">
        <v>90</v>
      </c>
      <c r="Q12" s="42" t="s">
        <v>4017</v>
      </c>
      <c r="R12" s="42"/>
      <c r="T12" s="42" t="s">
        <v>3778</v>
      </c>
      <c r="U12" s="42" t="s">
        <v>3784</v>
      </c>
      <c r="V12" s="42" t="s">
        <v>3793</v>
      </c>
      <c r="W12" s="48"/>
      <c r="X12" s="48"/>
      <c r="Y12" s="42">
        <v>2</v>
      </c>
      <c r="Z12" s="42">
        <v>76</v>
      </c>
      <c r="AA12" s="377">
        <f t="shared" si="2"/>
        <v>38</v>
      </c>
      <c r="AB12" s="42"/>
      <c r="AC12" s="42"/>
      <c r="AD12" s="42"/>
      <c r="AE12" s="42" t="s">
        <v>3793</v>
      </c>
      <c r="AG12" s="42" t="s">
        <v>3774</v>
      </c>
      <c r="AH12" s="42" t="s">
        <v>4005</v>
      </c>
      <c r="AI12" s="42" t="s">
        <v>3793</v>
      </c>
      <c r="AJ12" s="42"/>
      <c r="AK12" s="42"/>
      <c r="AL12" s="42">
        <v>6</v>
      </c>
      <c r="AM12" s="42">
        <v>35</v>
      </c>
      <c r="AN12" s="42"/>
      <c r="AO12" s="42"/>
      <c r="AP12" s="42">
        <v>2</v>
      </c>
      <c r="AQ12" s="42"/>
    </row>
    <row r="13" spans="1:43" x14ac:dyDescent="0.2">
      <c r="A13" s="42" t="s">
        <v>3778</v>
      </c>
      <c r="B13" s="42" t="s">
        <v>3093</v>
      </c>
      <c r="C13" s="42" t="s">
        <v>3793</v>
      </c>
      <c r="D13" s="42">
        <v>4</v>
      </c>
      <c r="E13" s="42">
        <v>4</v>
      </c>
      <c r="F13" s="42"/>
      <c r="G13" s="42">
        <v>175</v>
      </c>
      <c r="H13" s="377">
        <f t="shared" si="1"/>
        <v>43.75</v>
      </c>
      <c r="I13" s="42"/>
      <c r="J13" s="42"/>
      <c r="K13" s="42" t="s">
        <v>3793</v>
      </c>
      <c r="M13" s="42" t="s">
        <v>3771</v>
      </c>
      <c r="N13" s="42" t="s">
        <v>4012</v>
      </c>
      <c r="O13" s="42" t="s">
        <v>3793</v>
      </c>
      <c r="P13" s="136">
        <v>50</v>
      </c>
      <c r="Q13" s="42" t="s">
        <v>4238</v>
      </c>
      <c r="R13" s="42"/>
      <c r="T13" s="42" t="s">
        <v>3778</v>
      </c>
      <c r="U13" s="42" t="s">
        <v>3785</v>
      </c>
      <c r="V13" s="42" t="s">
        <v>3793</v>
      </c>
      <c r="W13" s="48"/>
      <c r="X13" s="48"/>
      <c r="Y13" s="42">
        <v>23</v>
      </c>
      <c r="Z13" s="42">
        <v>225</v>
      </c>
      <c r="AA13" s="377">
        <f t="shared" si="2"/>
        <v>9.7826086956521738</v>
      </c>
      <c r="AB13" s="42"/>
      <c r="AC13" s="42"/>
      <c r="AD13" s="42"/>
      <c r="AE13" s="42" t="s">
        <v>3793</v>
      </c>
      <c r="AG13" s="42" t="s">
        <v>3773</v>
      </c>
      <c r="AH13" s="42" t="s">
        <v>4007</v>
      </c>
      <c r="AI13" s="42" t="s">
        <v>3793</v>
      </c>
      <c r="AJ13" s="42">
        <v>9</v>
      </c>
      <c r="AK13" s="42">
        <v>1</v>
      </c>
      <c r="AL13" s="42">
        <v>5</v>
      </c>
      <c r="AM13" s="42">
        <v>28</v>
      </c>
      <c r="AN13" s="42" t="s">
        <v>3540</v>
      </c>
      <c r="AO13" s="42"/>
      <c r="AP13" s="42"/>
      <c r="AQ13" s="42"/>
    </row>
    <row r="14" spans="1:43" x14ac:dyDescent="0.2">
      <c r="A14" s="42" t="s">
        <v>3778</v>
      </c>
      <c r="B14" s="42" t="s">
        <v>3799</v>
      </c>
      <c r="C14" s="42" t="s">
        <v>3793</v>
      </c>
      <c r="D14" s="42">
        <v>2</v>
      </c>
      <c r="E14" s="42">
        <v>2</v>
      </c>
      <c r="F14" s="42"/>
      <c r="G14" s="42">
        <v>85</v>
      </c>
      <c r="H14" s="377">
        <f t="shared" si="1"/>
        <v>42.5</v>
      </c>
      <c r="I14" s="42"/>
      <c r="J14" s="42"/>
      <c r="K14" s="42" t="s">
        <v>3793</v>
      </c>
      <c r="M14" s="42" t="s">
        <v>3771</v>
      </c>
      <c r="N14" s="42" t="s">
        <v>4260</v>
      </c>
      <c r="O14" s="42" t="s">
        <v>3793</v>
      </c>
      <c r="P14" s="136">
        <v>93</v>
      </c>
      <c r="Q14" s="42" t="s">
        <v>4252</v>
      </c>
      <c r="R14" s="42"/>
      <c r="T14" s="42" t="s">
        <v>3778</v>
      </c>
      <c r="U14" s="42" t="s">
        <v>3585</v>
      </c>
      <c r="V14" s="42" t="s">
        <v>3793</v>
      </c>
      <c r="W14" s="48"/>
      <c r="X14" s="48"/>
      <c r="Y14" s="42">
        <v>1</v>
      </c>
      <c r="Z14" s="42">
        <v>57</v>
      </c>
      <c r="AA14" s="42">
        <f t="shared" si="2"/>
        <v>57</v>
      </c>
      <c r="AB14" s="42"/>
      <c r="AC14" s="42"/>
      <c r="AD14" s="42"/>
      <c r="AE14" s="42" t="s">
        <v>3793</v>
      </c>
      <c r="AG14" s="42" t="s">
        <v>3773</v>
      </c>
      <c r="AH14" s="42" t="s">
        <v>4321</v>
      </c>
      <c r="AI14" s="42" t="s">
        <v>3793</v>
      </c>
      <c r="AJ14" s="42">
        <v>12.7</v>
      </c>
      <c r="AK14" s="42">
        <v>1</v>
      </c>
      <c r="AL14" s="42">
        <v>7</v>
      </c>
      <c r="AM14" s="42">
        <v>53</v>
      </c>
      <c r="AN14" s="42" t="s">
        <v>4322</v>
      </c>
      <c r="AO14" s="42"/>
      <c r="AP14" s="42"/>
      <c r="AQ14" s="42"/>
    </row>
    <row r="15" spans="1:43" x14ac:dyDescent="0.2">
      <c r="A15" s="42" t="s">
        <v>3778</v>
      </c>
      <c r="B15" s="42" t="s">
        <v>3801</v>
      </c>
      <c r="C15" s="42" t="s">
        <v>3793</v>
      </c>
      <c r="D15" s="42">
        <v>4</v>
      </c>
      <c r="E15" s="42">
        <v>5</v>
      </c>
      <c r="F15" s="42"/>
      <c r="G15" s="42">
        <v>120</v>
      </c>
      <c r="H15" s="377">
        <f t="shared" si="1"/>
        <v>24</v>
      </c>
      <c r="I15" s="42"/>
      <c r="J15" s="42"/>
      <c r="K15" s="42" t="s">
        <v>3793</v>
      </c>
      <c r="M15" s="42" t="s">
        <v>3771</v>
      </c>
      <c r="N15" s="42" t="s">
        <v>4255</v>
      </c>
      <c r="O15" s="42" t="s">
        <v>3793</v>
      </c>
      <c r="P15" s="136">
        <v>89</v>
      </c>
      <c r="Q15" s="42" t="s">
        <v>4238</v>
      </c>
      <c r="R15" s="42"/>
      <c r="T15" s="42" t="s">
        <v>3774</v>
      </c>
      <c r="U15" s="42" t="s">
        <v>3799</v>
      </c>
      <c r="V15" s="42" t="s">
        <v>3793</v>
      </c>
      <c r="W15" s="48"/>
      <c r="X15" s="48"/>
      <c r="Y15" s="42">
        <v>8</v>
      </c>
      <c r="Z15" s="42">
        <v>56</v>
      </c>
      <c r="AA15" s="42">
        <f t="shared" si="2"/>
        <v>7</v>
      </c>
      <c r="AB15" s="42"/>
      <c r="AC15" s="42"/>
      <c r="AD15" s="42"/>
      <c r="AE15" s="42" t="s">
        <v>3766</v>
      </c>
      <c r="AG15" s="42" t="s">
        <v>3773</v>
      </c>
      <c r="AH15" s="42" t="s">
        <v>4321</v>
      </c>
      <c r="AI15" s="42" t="s">
        <v>3793</v>
      </c>
      <c r="AJ15" s="42">
        <v>5.0999999999999996</v>
      </c>
      <c r="AK15" s="42"/>
      <c r="AL15" s="42">
        <v>7</v>
      </c>
      <c r="AM15" s="42">
        <v>14</v>
      </c>
      <c r="AN15" s="42" t="s">
        <v>4252</v>
      </c>
      <c r="AO15" s="42"/>
      <c r="AP15" s="42"/>
      <c r="AQ15" s="42"/>
    </row>
    <row r="16" spans="1:43" x14ac:dyDescent="0.2">
      <c r="A16" s="42" t="s">
        <v>3778</v>
      </c>
      <c r="B16" s="42" t="s">
        <v>3785</v>
      </c>
      <c r="C16" s="42" t="s">
        <v>3793</v>
      </c>
      <c r="D16" s="42">
        <v>4</v>
      </c>
      <c r="E16" s="42">
        <v>4</v>
      </c>
      <c r="F16" s="42">
        <v>1</v>
      </c>
      <c r="G16" s="42">
        <v>133</v>
      </c>
      <c r="H16" s="377">
        <f t="shared" si="1"/>
        <v>33.25</v>
      </c>
      <c r="I16" s="42"/>
      <c r="J16" s="42"/>
      <c r="K16" s="42" t="s">
        <v>3793</v>
      </c>
      <c r="M16" s="42" t="s">
        <v>3770</v>
      </c>
      <c r="N16" s="42" t="s">
        <v>4244</v>
      </c>
      <c r="O16" s="42" t="s">
        <v>3793</v>
      </c>
      <c r="P16" s="136">
        <v>54</v>
      </c>
      <c r="Q16" s="42" t="s">
        <v>4269</v>
      </c>
      <c r="R16" s="42"/>
      <c r="T16" s="42" t="s">
        <v>3774</v>
      </c>
      <c r="U16" s="42" t="s">
        <v>4000</v>
      </c>
      <c r="V16" s="42" t="s">
        <v>3793</v>
      </c>
      <c r="W16" s="48"/>
      <c r="X16" s="48"/>
      <c r="Y16" s="42">
        <v>12</v>
      </c>
      <c r="Z16" s="42">
        <v>86</v>
      </c>
      <c r="AA16" s="377">
        <f t="shared" si="2"/>
        <v>7.166666666666667</v>
      </c>
      <c r="AB16" s="42"/>
      <c r="AC16" s="42"/>
      <c r="AD16" s="42"/>
      <c r="AE16" s="42" t="s">
        <v>3766</v>
      </c>
      <c r="AG16" s="42" t="s">
        <v>3772</v>
      </c>
      <c r="AH16" s="42" t="s">
        <v>4002</v>
      </c>
      <c r="AI16" s="42" t="s">
        <v>3793</v>
      </c>
      <c r="AJ16" s="42"/>
      <c r="AK16" s="42"/>
      <c r="AL16" s="42">
        <v>5</v>
      </c>
      <c r="AM16" s="42">
        <v>15</v>
      </c>
      <c r="AN16" s="42" t="s">
        <v>4010</v>
      </c>
      <c r="AO16" s="42"/>
      <c r="AP16" s="42">
        <v>7</v>
      </c>
      <c r="AQ16" s="42"/>
    </row>
    <row r="17" spans="1:43" x14ac:dyDescent="0.2">
      <c r="A17" s="42" t="s">
        <v>3778</v>
      </c>
      <c r="B17" s="42" t="s">
        <v>3585</v>
      </c>
      <c r="C17" s="42" t="s">
        <v>3793</v>
      </c>
      <c r="D17" s="42">
        <v>2</v>
      </c>
      <c r="E17" s="42">
        <v>2</v>
      </c>
      <c r="F17" s="42">
        <v>1</v>
      </c>
      <c r="G17" s="42">
        <v>115</v>
      </c>
      <c r="H17" s="42">
        <f t="shared" si="1"/>
        <v>57.5</v>
      </c>
      <c r="I17" s="42"/>
      <c r="J17" s="42"/>
      <c r="K17" s="42" t="s">
        <v>3793</v>
      </c>
      <c r="M17" s="42" t="s">
        <v>3770</v>
      </c>
      <c r="N17" s="42" t="s">
        <v>4001</v>
      </c>
      <c r="O17" s="42" t="s">
        <v>3793</v>
      </c>
      <c r="P17" s="136">
        <v>60</v>
      </c>
      <c r="Q17" s="42" t="s">
        <v>3544</v>
      </c>
      <c r="R17" s="42"/>
      <c r="T17" s="42" t="s">
        <v>3774</v>
      </c>
      <c r="U17" s="42" t="s">
        <v>4002</v>
      </c>
      <c r="V17" s="42" t="s">
        <v>3793</v>
      </c>
      <c r="W17" s="48"/>
      <c r="X17" s="48"/>
      <c r="Y17" s="42">
        <v>52</v>
      </c>
      <c r="Z17" s="42">
        <v>450</v>
      </c>
      <c r="AA17" s="377">
        <f t="shared" si="2"/>
        <v>8.6538461538461533</v>
      </c>
      <c r="AB17" s="42"/>
      <c r="AC17" s="42"/>
      <c r="AD17" s="42"/>
      <c r="AE17" s="42" t="s">
        <v>3766</v>
      </c>
      <c r="AG17" s="42" t="s">
        <v>3772</v>
      </c>
      <c r="AH17" s="42" t="s">
        <v>4002</v>
      </c>
      <c r="AI17" s="42" t="s">
        <v>3793</v>
      </c>
      <c r="AJ17" s="42"/>
      <c r="AK17" s="42"/>
      <c r="AL17" s="42">
        <v>5</v>
      </c>
      <c r="AM17" s="42">
        <v>52</v>
      </c>
      <c r="AN17" s="42" t="s">
        <v>3540</v>
      </c>
      <c r="AO17" s="42"/>
      <c r="AP17" s="42">
        <v>8</v>
      </c>
      <c r="AQ17" s="42"/>
    </row>
    <row r="18" spans="1:43" x14ac:dyDescent="0.2">
      <c r="A18" s="42" t="s">
        <v>3778</v>
      </c>
      <c r="B18" s="42" t="s">
        <v>3806</v>
      </c>
      <c r="C18" s="42" t="s">
        <v>3793</v>
      </c>
      <c r="D18" s="42">
        <v>4</v>
      </c>
      <c r="E18" s="42">
        <v>5</v>
      </c>
      <c r="F18" s="42">
        <v>2</v>
      </c>
      <c r="G18" s="42">
        <v>84</v>
      </c>
      <c r="H18" s="377">
        <f t="shared" ref="H18:H22" si="3">G18/(E18-F18)</f>
        <v>28</v>
      </c>
      <c r="I18" s="42"/>
      <c r="J18" s="42"/>
      <c r="K18" s="42" t="s">
        <v>3793</v>
      </c>
      <c r="M18" s="42" t="s">
        <v>3770</v>
      </c>
      <c r="N18" s="42" t="s">
        <v>3694</v>
      </c>
      <c r="O18" s="42" t="s">
        <v>3793</v>
      </c>
      <c r="P18" s="136">
        <v>57</v>
      </c>
      <c r="Q18" s="42" t="s">
        <v>3607</v>
      </c>
      <c r="R18" s="42"/>
      <c r="T18" s="42" t="s">
        <v>3774</v>
      </c>
      <c r="U18" s="42" t="s">
        <v>4003</v>
      </c>
      <c r="V18" s="42" t="s">
        <v>3793</v>
      </c>
      <c r="W18" s="48"/>
      <c r="X18" s="48"/>
      <c r="Y18" s="42">
        <v>3</v>
      </c>
      <c r="Z18" s="42">
        <v>45</v>
      </c>
      <c r="AA18" s="377">
        <f t="shared" si="2"/>
        <v>15</v>
      </c>
      <c r="AB18" s="42"/>
      <c r="AC18" s="42"/>
      <c r="AD18" s="42"/>
      <c r="AE18" s="42" t="s">
        <v>3766</v>
      </c>
      <c r="AG18" s="42" t="s">
        <v>3772</v>
      </c>
      <c r="AH18" s="42" t="s">
        <v>4002</v>
      </c>
      <c r="AI18" s="42" t="s">
        <v>3793</v>
      </c>
      <c r="AJ18" s="42"/>
      <c r="AK18" s="42"/>
      <c r="AL18" s="42">
        <v>5</v>
      </c>
      <c r="AM18" s="42">
        <v>20</v>
      </c>
      <c r="AN18" s="42" t="s">
        <v>4011</v>
      </c>
      <c r="AO18" s="42"/>
      <c r="AP18" s="42">
        <v>9</v>
      </c>
      <c r="AQ18" s="42" t="s">
        <v>4227</v>
      </c>
    </row>
    <row r="19" spans="1:43" x14ac:dyDescent="0.2">
      <c r="A19" s="42" t="s">
        <v>3778</v>
      </c>
      <c r="B19" s="42" t="s">
        <v>4450</v>
      </c>
      <c r="C19" s="42" t="s">
        <v>3793</v>
      </c>
      <c r="D19" s="42">
        <v>4</v>
      </c>
      <c r="E19" s="42">
        <v>5</v>
      </c>
      <c r="F19" s="42"/>
      <c r="G19" s="42">
        <v>52</v>
      </c>
      <c r="H19" s="377">
        <f t="shared" si="3"/>
        <v>10.4</v>
      </c>
      <c r="I19" s="42"/>
      <c r="J19" s="42"/>
      <c r="K19" s="42" t="s">
        <v>3793</v>
      </c>
      <c r="M19" s="42" t="s">
        <v>3767</v>
      </c>
      <c r="N19" s="42" t="s">
        <v>4012</v>
      </c>
      <c r="O19" s="42" t="s">
        <v>3793</v>
      </c>
      <c r="P19" s="136" t="s">
        <v>4031</v>
      </c>
      <c r="Q19" s="42" t="s">
        <v>4032</v>
      </c>
      <c r="R19" s="42"/>
      <c r="T19" s="42" t="s">
        <v>3774</v>
      </c>
      <c r="U19" s="42" t="s">
        <v>4004</v>
      </c>
      <c r="V19" s="42" t="s">
        <v>3793</v>
      </c>
      <c r="W19" s="48"/>
      <c r="X19" s="48"/>
      <c r="Y19" s="42">
        <v>0</v>
      </c>
      <c r="Z19" s="42">
        <v>19</v>
      </c>
      <c r="AA19" s="377">
        <v>0</v>
      </c>
      <c r="AB19" s="42"/>
      <c r="AC19" s="42"/>
      <c r="AD19" s="42"/>
      <c r="AE19" s="42" t="s">
        <v>3766</v>
      </c>
      <c r="AG19" s="42" t="s">
        <v>3771</v>
      </c>
      <c r="AH19" s="42" t="s">
        <v>4002</v>
      </c>
      <c r="AI19" s="42" t="s">
        <v>3793</v>
      </c>
      <c r="AJ19" s="42">
        <v>7.6</v>
      </c>
      <c r="AK19" s="42"/>
      <c r="AL19" s="42">
        <v>5</v>
      </c>
      <c r="AM19" s="42">
        <v>43</v>
      </c>
      <c r="AN19" s="42" t="s">
        <v>4238</v>
      </c>
      <c r="AO19" s="42"/>
      <c r="AP19" s="42"/>
      <c r="AQ19" s="42"/>
    </row>
    <row r="20" spans="1:43" x14ac:dyDescent="0.2">
      <c r="A20" s="42" t="s">
        <v>3778</v>
      </c>
      <c r="B20" s="42" t="s">
        <v>3803</v>
      </c>
      <c r="C20" s="42" t="s">
        <v>3793</v>
      </c>
      <c r="D20" s="42">
        <v>5</v>
      </c>
      <c r="E20" s="42">
        <v>6</v>
      </c>
      <c r="F20" s="42">
        <v>2</v>
      </c>
      <c r="G20" s="42">
        <v>39</v>
      </c>
      <c r="H20" s="377">
        <f t="shared" si="3"/>
        <v>9.75</v>
      </c>
      <c r="I20" s="42"/>
      <c r="J20" s="42"/>
      <c r="K20" s="42" t="s">
        <v>3793</v>
      </c>
      <c r="M20" s="42" t="s">
        <v>3767</v>
      </c>
      <c r="N20" s="42" t="s">
        <v>4012</v>
      </c>
      <c r="O20" s="42" t="s">
        <v>3793</v>
      </c>
      <c r="P20" s="136">
        <v>83</v>
      </c>
      <c r="Q20" s="42" t="s">
        <v>4033</v>
      </c>
      <c r="R20" s="42"/>
      <c r="T20" s="42" t="s">
        <v>3774</v>
      </c>
      <c r="U20" s="42" t="s">
        <v>4005</v>
      </c>
      <c r="V20" s="42" t="s">
        <v>3793</v>
      </c>
      <c r="W20" s="48"/>
      <c r="X20" s="48"/>
      <c r="Y20" s="42">
        <v>37</v>
      </c>
      <c r="Z20" s="42">
        <v>430</v>
      </c>
      <c r="AA20" s="377">
        <f t="shared" ref="AA20:AA27" si="4">Z20/Y20</f>
        <v>11.621621621621621</v>
      </c>
      <c r="AB20" s="42"/>
      <c r="AC20" s="42"/>
      <c r="AD20" s="42"/>
      <c r="AE20" s="42" t="s">
        <v>3766</v>
      </c>
      <c r="AG20" s="42" t="s">
        <v>3771</v>
      </c>
      <c r="AH20" s="42" t="s">
        <v>4002</v>
      </c>
      <c r="AI20" s="42" t="s">
        <v>3793</v>
      </c>
      <c r="AJ20" s="42">
        <v>4.7</v>
      </c>
      <c r="AK20" s="42"/>
      <c r="AL20" s="42">
        <v>8</v>
      </c>
      <c r="AM20" s="42">
        <v>10</v>
      </c>
      <c r="AN20" s="42" t="s">
        <v>4252</v>
      </c>
      <c r="AO20" s="42"/>
      <c r="AP20" s="42"/>
      <c r="AQ20" s="42"/>
    </row>
    <row r="21" spans="1:43" x14ac:dyDescent="0.2">
      <c r="A21" s="42" t="s">
        <v>3778</v>
      </c>
      <c r="B21" s="42" t="s">
        <v>4452</v>
      </c>
      <c r="C21" s="42" t="s">
        <v>3793</v>
      </c>
      <c r="D21" s="42">
        <v>3</v>
      </c>
      <c r="E21" s="42">
        <v>4</v>
      </c>
      <c r="F21" s="42"/>
      <c r="G21" s="42">
        <v>8</v>
      </c>
      <c r="H21" s="377">
        <f t="shared" si="3"/>
        <v>2</v>
      </c>
      <c r="I21" s="42"/>
      <c r="J21" s="42"/>
      <c r="K21" s="42" t="s">
        <v>3793</v>
      </c>
      <c r="M21" s="42" t="s">
        <v>3767</v>
      </c>
      <c r="N21" s="42" t="s">
        <v>4021</v>
      </c>
      <c r="O21" s="42" t="s">
        <v>3793</v>
      </c>
      <c r="P21" s="136">
        <v>52</v>
      </c>
      <c r="Q21" s="42" t="s">
        <v>3544</v>
      </c>
      <c r="R21" s="42"/>
      <c r="T21" s="42" t="s">
        <v>3774</v>
      </c>
      <c r="U21" s="42" t="s">
        <v>4006</v>
      </c>
      <c r="V21" s="42" t="s">
        <v>3793</v>
      </c>
      <c r="W21" s="48"/>
      <c r="X21" s="48"/>
      <c r="Y21" s="42">
        <v>5</v>
      </c>
      <c r="Z21" s="42">
        <v>107</v>
      </c>
      <c r="AA21" s="377">
        <f t="shared" si="4"/>
        <v>21.4</v>
      </c>
      <c r="AB21" s="42"/>
      <c r="AC21" s="42"/>
      <c r="AD21" s="42"/>
      <c r="AE21" s="42" t="s">
        <v>3766</v>
      </c>
      <c r="AG21" s="42" t="s">
        <v>3771</v>
      </c>
      <c r="AH21" s="42" t="s">
        <v>4002</v>
      </c>
      <c r="AI21" s="42" t="s">
        <v>3793</v>
      </c>
      <c r="AJ21" s="42">
        <v>5.4</v>
      </c>
      <c r="AK21" s="42"/>
      <c r="AL21" s="42">
        <v>8</v>
      </c>
      <c r="AM21" s="42">
        <v>15</v>
      </c>
      <c r="AN21" s="42" t="s">
        <v>3540</v>
      </c>
      <c r="AO21" s="42"/>
      <c r="AP21" s="42"/>
      <c r="AQ21" s="42"/>
    </row>
    <row r="22" spans="1:43" x14ac:dyDescent="0.2">
      <c r="A22" s="42" t="s">
        <v>3778</v>
      </c>
      <c r="B22" s="42" t="s">
        <v>4451</v>
      </c>
      <c r="C22" s="42" t="s">
        <v>3793</v>
      </c>
      <c r="D22" s="42">
        <v>2</v>
      </c>
      <c r="E22" s="42">
        <v>2</v>
      </c>
      <c r="F22" s="42"/>
      <c r="G22" s="42">
        <v>16</v>
      </c>
      <c r="H22" s="377">
        <f t="shared" si="3"/>
        <v>8</v>
      </c>
      <c r="I22" s="42"/>
      <c r="J22" s="42"/>
      <c r="K22" s="42" t="s">
        <v>3793</v>
      </c>
      <c r="M22" s="42" t="s">
        <v>3767</v>
      </c>
      <c r="N22" s="42" t="s">
        <v>4034</v>
      </c>
      <c r="O22" s="42" t="s">
        <v>3793</v>
      </c>
      <c r="P22" s="136">
        <v>52</v>
      </c>
      <c r="Q22" s="42" t="s">
        <v>3540</v>
      </c>
      <c r="R22" s="42"/>
      <c r="T22" s="42" t="s">
        <v>3774</v>
      </c>
      <c r="U22" s="42" t="s">
        <v>4007</v>
      </c>
      <c r="V22" s="42" t="s">
        <v>3793</v>
      </c>
      <c r="W22" s="48"/>
      <c r="X22" s="48"/>
      <c r="Y22" s="42">
        <v>6</v>
      </c>
      <c r="Z22" s="42">
        <v>150</v>
      </c>
      <c r="AA22" s="377">
        <f t="shared" si="4"/>
        <v>25</v>
      </c>
      <c r="AB22" s="42"/>
      <c r="AC22" s="42"/>
      <c r="AD22" s="42"/>
      <c r="AE22" s="42" t="s">
        <v>3766</v>
      </c>
      <c r="AG22" s="42" t="s">
        <v>3771</v>
      </c>
      <c r="AH22" s="42" t="s">
        <v>4002</v>
      </c>
      <c r="AI22" s="42" t="s">
        <v>3793</v>
      </c>
      <c r="AJ22" s="42">
        <v>9.5</v>
      </c>
      <c r="AK22" s="42"/>
      <c r="AL22" s="42">
        <v>6</v>
      </c>
      <c r="AM22" s="42">
        <v>46</v>
      </c>
      <c r="AN22" s="42" t="s">
        <v>2544</v>
      </c>
      <c r="AO22" s="42"/>
      <c r="AP22" s="42"/>
      <c r="AQ22" s="42"/>
    </row>
    <row r="23" spans="1:43" x14ac:dyDescent="0.2">
      <c r="A23" s="42" t="s">
        <v>3774</v>
      </c>
      <c r="B23" s="42" t="s">
        <v>3799</v>
      </c>
      <c r="C23" s="42" t="s">
        <v>3793</v>
      </c>
      <c r="D23" s="42">
        <v>9</v>
      </c>
      <c r="E23" s="42">
        <v>12</v>
      </c>
      <c r="F23" s="42"/>
      <c r="G23" s="42">
        <v>253</v>
      </c>
      <c r="H23" s="377">
        <v>21.08</v>
      </c>
      <c r="I23" s="42"/>
      <c r="J23" s="42"/>
      <c r="K23" s="42" t="s">
        <v>3766</v>
      </c>
      <c r="M23" s="42" t="s">
        <v>3070</v>
      </c>
      <c r="N23" s="42" t="s">
        <v>4021</v>
      </c>
      <c r="O23" s="42" t="s">
        <v>3793</v>
      </c>
      <c r="P23" s="136">
        <v>50</v>
      </c>
      <c r="Q23" s="42" t="s">
        <v>4283</v>
      </c>
      <c r="R23" s="42"/>
      <c r="T23" s="42" t="s">
        <v>3774</v>
      </c>
      <c r="U23" s="42" t="s">
        <v>4008</v>
      </c>
      <c r="V23" s="42" t="s">
        <v>3793</v>
      </c>
      <c r="W23" s="48"/>
      <c r="X23" s="48"/>
      <c r="Y23" s="42">
        <v>5</v>
      </c>
      <c r="Z23" s="42">
        <v>61</v>
      </c>
      <c r="AA23" s="377">
        <f t="shared" si="4"/>
        <v>12.2</v>
      </c>
      <c r="AB23" s="42"/>
      <c r="AC23" s="42"/>
      <c r="AD23" s="42"/>
      <c r="AE23" s="42" t="s">
        <v>3766</v>
      </c>
      <c r="AG23" s="42" t="s">
        <v>3771</v>
      </c>
      <c r="AH23" s="42" t="s">
        <v>4254</v>
      </c>
      <c r="AI23" s="42" t="s">
        <v>3793</v>
      </c>
      <c r="AJ23" s="42">
        <v>6</v>
      </c>
      <c r="AK23" s="42"/>
      <c r="AL23" s="42">
        <v>5</v>
      </c>
      <c r="AM23" s="42">
        <v>37</v>
      </c>
      <c r="AN23" s="42" t="s">
        <v>3571</v>
      </c>
      <c r="AO23" s="42"/>
      <c r="AP23" s="42"/>
      <c r="AQ23" s="42"/>
    </row>
    <row r="24" spans="1:43" x14ac:dyDescent="0.2">
      <c r="A24" s="42" t="s">
        <v>3774</v>
      </c>
      <c r="B24" s="42" t="s">
        <v>4000</v>
      </c>
      <c r="C24" s="42" t="s">
        <v>3793</v>
      </c>
      <c r="D24" s="42">
        <v>4</v>
      </c>
      <c r="E24" s="42">
        <f>G24/H24</f>
        <v>5</v>
      </c>
      <c r="F24" s="42"/>
      <c r="G24" s="42">
        <v>36</v>
      </c>
      <c r="H24" s="377">
        <v>7.2</v>
      </c>
      <c r="I24" s="42"/>
      <c r="J24" s="42"/>
      <c r="K24" s="42" t="s">
        <v>3766</v>
      </c>
      <c r="M24" s="42" t="s">
        <v>3070</v>
      </c>
      <c r="N24" s="42" t="s">
        <v>4034</v>
      </c>
      <c r="O24" s="42" t="s">
        <v>3793</v>
      </c>
      <c r="P24" s="136">
        <v>111</v>
      </c>
      <c r="Q24" s="42" t="s">
        <v>3657</v>
      </c>
      <c r="R24" s="42"/>
      <c r="T24" s="42" t="s">
        <v>3773</v>
      </c>
      <c r="U24" s="42" t="s">
        <v>4002</v>
      </c>
      <c r="V24" s="42" t="s">
        <v>3793</v>
      </c>
      <c r="W24" s="42">
        <v>94.5</v>
      </c>
      <c r="X24" s="42">
        <v>12</v>
      </c>
      <c r="Y24" s="42">
        <v>23</v>
      </c>
      <c r="Z24" s="42">
        <v>420</v>
      </c>
      <c r="AA24" s="377">
        <f t="shared" si="4"/>
        <v>18.260869565217391</v>
      </c>
      <c r="AB24" s="42"/>
      <c r="AC24" s="42"/>
      <c r="AD24" s="42"/>
      <c r="AE24" s="42" t="s">
        <v>3766</v>
      </c>
      <c r="AG24" s="42" t="s">
        <v>3771</v>
      </c>
      <c r="AH24" s="42" t="s">
        <v>4265</v>
      </c>
      <c r="AI24" s="42" t="s">
        <v>3793</v>
      </c>
      <c r="AJ24" s="42">
        <v>12</v>
      </c>
      <c r="AK24" s="42"/>
      <c r="AL24" s="42">
        <v>6</v>
      </c>
      <c r="AM24" s="42">
        <v>42</v>
      </c>
      <c r="AN24" s="42" t="s">
        <v>2548</v>
      </c>
      <c r="AO24" s="42"/>
      <c r="AP24" s="42"/>
      <c r="AQ24" s="42"/>
    </row>
    <row r="25" spans="1:43" x14ac:dyDescent="0.2">
      <c r="A25" s="42" t="s">
        <v>3774</v>
      </c>
      <c r="B25" s="42" t="s">
        <v>4012</v>
      </c>
      <c r="C25" s="42" t="s">
        <v>3793</v>
      </c>
      <c r="D25" s="42">
        <v>9</v>
      </c>
      <c r="E25" s="398">
        <f t="shared" ref="E25:E35" si="5">G25/H25</f>
        <v>12.005028284098051</v>
      </c>
      <c r="F25" s="42"/>
      <c r="G25" s="42">
        <v>191</v>
      </c>
      <c r="H25" s="377">
        <v>15.91</v>
      </c>
      <c r="I25" s="42"/>
      <c r="J25" s="42"/>
      <c r="K25" s="42" t="s">
        <v>3766</v>
      </c>
      <c r="M25" s="42" t="s">
        <v>3070</v>
      </c>
      <c r="N25" s="42" t="s">
        <v>3090</v>
      </c>
      <c r="O25" s="42" t="s">
        <v>3793</v>
      </c>
      <c r="P25" s="136">
        <v>95</v>
      </c>
      <c r="Q25" s="42" t="s">
        <v>3540</v>
      </c>
      <c r="R25" s="42"/>
      <c r="T25" s="42" t="s">
        <v>3773</v>
      </c>
      <c r="U25" s="42" t="s">
        <v>4007</v>
      </c>
      <c r="V25" s="42" t="s">
        <v>3793</v>
      </c>
      <c r="W25" s="42">
        <v>45</v>
      </c>
      <c r="X25" s="42">
        <v>3</v>
      </c>
      <c r="Y25" s="42">
        <v>14</v>
      </c>
      <c r="Z25" s="42">
        <v>160</v>
      </c>
      <c r="AA25" s="377">
        <f t="shared" si="4"/>
        <v>11.428571428571429</v>
      </c>
      <c r="AB25" s="42"/>
      <c r="AC25" s="42"/>
      <c r="AD25" s="42"/>
      <c r="AE25" s="42" t="s">
        <v>3766</v>
      </c>
      <c r="AG25" s="42" t="s">
        <v>3770</v>
      </c>
      <c r="AH25" s="42" t="s">
        <v>4263</v>
      </c>
      <c r="AI25" s="42" t="s">
        <v>3793</v>
      </c>
      <c r="AJ25" s="42">
        <v>7</v>
      </c>
      <c r="AK25" s="42"/>
      <c r="AL25" s="42">
        <v>5</v>
      </c>
      <c r="AM25" s="42">
        <v>29</v>
      </c>
      <c r="AN25" s="42" t="s">
        <v>3607</v>
      </c>
      <c r="AO25" s="42"/>
      <c r="AP25" s="42"/>
      <c r="AQ25" s="42"/>
    </row>
    <row r="26" spans="1:43" x14ac:dyDescent="0.2">
      <c r="A26" s="42" t="s">
        <v>3774</v>
      </c>
      <c r="B26" s="42" t="s">
        <v>4002</v>
      </c>
      <c r="C26" s="42" t="s">
        <v>3793</v>
      </c>
      <c r="D26" s="42">
        <v>9</v>
      </c>
      <c r="E26" s="398">
        <f t="shared" si="5"/>
        <v>11.007462686567164</v>
      </c>
      <c r="F26" s="42"/>
      <c r="G26" s="42">
        <v>118</v>
      </c>
      <c r="H26" s="377">
        <v>10.72</v>
      </c>
      <c r="I26" s="42"/>
      <c r="J26" s="42"/>
      <c r="K26" s="42" t="s">
        <v>3766</v>
      </c>
      <c r="M26" s="42" t="s">
        <v>3443</v>
      </c>
      <c r="N26" s="42" t="s">
        <v>3183</v>
      </c>
      <c r="O26" s="42" t="s">
        <v>3793</v>
      </c>
      <c r="P26" s="136">
        <v>51</v>
      </c>
      <c r="Q26" s="42" t="s">
        <v>3657</v>
      </c>
      <c r="R26" s="42"/>
      <c r="T26" s="42" t="s">
        <v>3773</v>
      </c>
      <c r="U26" s="42" t="s">
        <v>4318</v>
      </c>
      <c r="V26" s="42" t="s">
        <v>3793</v>
      </c>
      <c r="W26" s="42">
        <v>52.9</v>
      </c>
      <c r="X26" s="42">
        <v>3</v>
      </c>
      <c r="Y26" s="42">
        <v>25</v>
      </c>
      <c r="Z26" s="42">
        <v>239</v>
      </c>
      <c r="AA26" s="377">
        <f t="shared" si="4"/>
        <v>9.56</v>
      </c>
      <c r="AB26" s="42"/>
      <c r="AC26" s="42"/>
      <c r="AD26" s="42"/>
      <c r="AE26" s="42" t="s">
        <v>3766</v>
      </c>
      <c r="AG26" s="42" t="s">
        <v>3770</v>
      </c>
      <c r="AH26" s="42" t="s">
        <v>4002</v>
      </c>
      <c r="AI26" s="42" t="s">
        <v>3793</v>
      </c>
      <c r="AJ26" s="42">
        <v>12.3</v>
      </c>
      <c r="AK26" s="42"/>
      <c r="AL26" s="42">
        <v>7</v>
      </c>
      <c r="AM26" s="42">
        <v>71</v>
      </c>
      <c r="AN26" s="42" t="s">
        <v>4271</v>
      </c>
      <c r="AO26" s="42"/>
      <c r="AP26" s="42"/>
      <c r="AQ26" s="42"/>
    </row>
    <row r="27" spans="1:43" x14ac:dyDescent="0.2">
      <c r="A27" s="42" t="s">
        <v>3774</v>
      </c>
      <c r="B27" s="42" t="s">
        <v>3093</v>
      </c>
      <c r="C27" s="42" t="s">
        <v>3793</v>
      </c>
      <c r="D27" s="42">
        <v>6</v>
      </c>
      <c r="E27" s="398">
        <f t="shared" si="5"/>
        <v>6.0032894736842106</v>
      </c>
      <c r="F27" s="42"/>
      <c r="G27" s="42">
        <v>73</v>
      </c>
      <c r="H27" s="377">
        <v>12.16</v>
      </c>
      <c r="I27" s="42"/>
      <c r="J27" s="42"/>
      <c r="K27" s="42" t="s">
        <v>3766</v>
      </c>
      <c r="M27" s="42" t="s">
        <v>3443</v>
      </c>
      <c r="N27" s="42" t="s">
        <v>4030</v>
      </c>
      <c r="O27" s="42" t="s">
        <v>3793</v>
      </c>
      <c r="P27" s="136">
        <v>52</v>
      </c>
      <c r="Q27" s="42" t="s">
        <v>4398</v>
      </c>
      <c r="R27" s="42"/>
      <c r="T27" s="42" t="s">
        <v>3773</v>
      </c>
      <c r="U27" s="42" t="s">
        <v>4319</v>
      </c>
      <c r="V27" s="42" t="s">
        <v>3793</v>
      </c>
      <c r="W27" s="42">
        <v>15.6</v>
      </c>
      <c r="X27" s="42">
        <v>1</v>
      </c>
      <c r="Y27" s="42">
        <v>6</v>
      </c>
      <c r="Z27" s="42">
        <v>101</v>
      </c>
      <c r="AA27" s="377">
        <f t="shared" si="4"/>
        <v>16.833333333333332</v>
      </c>
      <c r="AB27" s="42"/>
      <c r="AC27" s="42"/>
      <c r="AD27" s="42"/>
      <c r="AE27" s="42" t="s">
        <v>3766</v>
      </c>
      <c r="AG27" s="42" t="s">
        <v>3767</v>
      </c>
      <c r="AH27" s="42" t="s">
        <v>4019</v>
      </c>
      <c r="AI27" s="42" t="s">
        <v>3793</v>
      </c>
      <c r="AJ27" s="42"/>
      <c r="AK27" s="42"/>
      <c r="AL27" s="42">
        <v>5</v>
      </c>
      <c r="AM27" s="42">
        <v>35</v>
      </c>
      <c r="AN27" s="42" t="s">
        <v>4036</v>
      </c>
      <c r="AO27" s="42"/>
      <c r="AP27" s="42"/>
      <c r="AQ27" s="42"/>
    </row>
    <row r="28" spans="1:43" x14ac:dyDescent="0.2">
      <c r="A28" s="42" t="s">
        <v>3774</v>
      </c>
      <c r="B28" s="42" t="s">
        <v>3187</v>
      </c>
      <c r="C28" s="42" t="s">
        <v>3793</v>
      </c>
      <c r="D28" s="42">
        <v>6</v>
      </c>
      <c r="E28" s="398">
        <f t="shared" si="5"/>
        <v>5</v>
      </c>
      <c r="F28" s="42"/>
      <c r="G28" s="42">
        <v>44</v>
      </c>
      <c r="H28" s="377">
        <v>8.8000000000000007</v>
      </c>
      <c r="I28" s="42"/>
      <c r="J28" s="42"/>
      <c r="K28" s="42" t="s">
        <v>3766</v>
      </c>
      <c r="M28" s="42" t="s">
        <v>3443</v>
      </c>
      <c r="N28" s="42" t="s">
        <v>4030</v>
      </c>
      <c r="O28" s="42" t="s">
        <v>3793</v>
      </c>
      <c r="P28" s="136">
        <v>108</v>
      </c>
      <c r="Q28" s="42" t="s">
        <v>2544</v>
      </c>
      <c r="R28" s="42"/>
      <c r="T28" s="42" t="s">
        <v>3773</v>
      </c>
      <c r="U28" s="42" t="s">
        <v>4316</v>
      </c>
      <c r="V28" s="42" t="s">
        <v>3793</v>
      </c>
      <c r="W28" s="42">
        <v>7</v>
      </c>
      <c r="X28" s="42">
        <v>0</v>
      </c>
      <c r="Y28" s="42">
        <v>0</v>
      </c>
      <c r="Z28" s="42">
        <v>63</v>
      </c>
      <c r="AA28" s="377">
        <v>0</v>
      </c>
      <c r="AB28" s="42"/>
      <c r="AC28" s="42"/>
      <c r="AD28" s="42"/>
      <c r="AE28" s="42" t="s">
        <v>3766</v>
      </c>
      <c r="AG28" s="42" t="s">
        <v>3767</v>
      </c>
      <c r="AH28" s="42" t="s">
        <v>4019</v>
      </c>
      <c r="AI28" s="42" t="s">
        <v>3793</v>
      </c>
      <c r="AJ28" s="42"/>
      <c r="AK28" s="42"/>
      <c r="AL28" s="42">
        <v>5</v>
      </c>
      <c r="AM28" s="42">
        <v>36</v>
      </c>
      <c r="AN28" s="42" t="s">
        <v>3657</v>
      </c>
      <c r="AO28" s="42"/>
      <c r="AP28" s="42"/>
      <c r="AQ28" s="42"/>
    </row>
    <row r="29" spans="1:43" x14ac:dyDescent="0.2">
      <c r="A29" s="42" t="s">
        <v>3774</v>
      </c>
      <c r="B29" s="42" t="s">
        <v>4003</v>
      </c>
      <c r="C29" s="42" t="s">
        <v>3793</v>
      </c>
      <c r="D29" s="42">
        <v>7</v>
      </c>
      <c r="E29" s="398">
        <f t="shared" si="5"/>
        <v>7.0028011204481793</v>
      </c>
      <c r="F29" s="42"/>
      <c r="G29" s="42">
        <v>50</v>
      </c>
      <c r="H29" s="377">
        <v>7.14</v>
      </c>
      <c r="I29" s="42"/>
      <c r="J29" s="42"/>
      <c r="K29" s="42" t="s">
        <v>3766</v>
      </c>
      <c r="M29" s="42" t="s">
        <v>3443</v>
      </c>
      <c r="N29" s="42" t="s">
        <v>4455</v>
      </c>
      <c r="O29" s="42" t="s">
        <v>3793</v>
      </c>
      <c r="P29" s="136" t="s">
        <v>3464</v>
      </c>
      <c r="Q29" s="42" t="s">
        <v>3555</v>
      </c>
      <c r="R29" s="42"/>
      <c r="T29" s="42" t="s">
        <v>3773</v>
      </c>
      <c r="U29" s="42" t="s">
        <v>4312</v>
      </c>
      <c r="V29" s="42" t="s">
        <v>3793</v>
      </c>
      <c r="W29" s="42">
        <v>5</v>
      </c>
      <c r="X29" s="42">
        <v>1</v>
      </c>
      <c r="Y29" s="42">
        <v>0</v>
      </c>
      <c r="Z29" s="42">
        <v>15</v>
      </c>
      <c r="AA29" s="377">
        <v>0</v>
      </c>
      <c r="AB29" s="42"/>
      <c r="AC29" s="42"/>
      <c r="AD29" s="42"/>
      <c r="AE29" s="42" t="s">
        <v>3766</v>
      </c>
      <c r="AG29" s="42" t="s">
        <v>3767</v>
      </c>
      <c r="AH29" s="42" t="s">
        <v>3189</v>
      </c>
      <c r="AI29" s="42" t="s">
        <v>3793</v>
      </c>
      <c r="AJ29" s="42"/>
      <c r="AK29" s="42"/>
      <c r="AL29" s="42">
        <v>6</v>
      </c>
      <c r="AM29" s="42">
        <v>55</v>
      </c>
      <c r="AN29" s="42" t="s">
        <v>3544</v>
      </c>
      <c r="AO29" s="42"/>
      <c r="AP29" s="42"/>
      <c r="AQ29" s="42"/>
    </row>
    <row r="30" spans="1:43" x14ac:dyDescent="0.2">
      <c r="A30" s="42" t="s">
        <v>3774</v>
      </c>
      <c r="B30" s="42" t="s">
        <v>4004</v>
      </c>
      <c r="C30" s="42" t="s">
        <v>3793</v>
      </c>
      <c r="D30" s="42">
        <v>9</v>
      </c>
      <c r="E30" s="398">
        <f t="shared" si="5"/>
        <v>4.5667447306791571</v>
      </c>
      <c r="F30" s="42"/>
      <c r="G30" s="42">
        <v>39</v>
      </c>
      <c r="H30" s="377">
        <v>8.5399999999999991</v>
      </c>
      <c r="I30" s="42"/>
      <c r="J30" s="42"/>
      <c r="K30" s="42" t="s">
        <v>3766</v>
      </c>
      <c r="M30" s="42" t="s">
        <v>3443</v>
      </c>
      <c r="N30" s="42" t="s">
        <v>4453</v>
      </c>
      <c r="O30" s="42" t="s">
        <v>3793</v>
      </c>
      <c r="P30" s="136">
        <v>55</v>
      </c>
      <c r="Q30" s="460" t="s">
        <v>4235</v>
      </c>
      <c r="R30" s="42"/>
      <c r="T30" s="42" t="s">
        <v>3773</v>
      </c>
      <c r="U30" s="42" t="s">
        <v>4314</v>
      </c>
      <c r="V30" s="42" t="s">
        <v>3793</v>
      </c>
      <c r="W30" s="42">
        <v>4</v>
      </c>
      <c r="X30" s="42">
        <v>1</v>
      </c>
      <c r="Y30" s="42">
        <v>2</v>
      </c>
      <c r="Z30" s="42">
        <v>12</v>
      </c>
      <c r="AA30" s="377">
        <f>Z30/Y30</f>
        <v>6</v>
      </c>
      <c r="AB30" s="42"/>
      <c r="AC30" s="42"/>
      <c r="AD30" s="42"/>
      <c r="AE30" s="42" t="s">
        <v>3766</v>
      </c>
      <c r="AG30" s="42" t="s">
        <v>3767</v>
      </c>
      <c r="AH30" s="42" t="s">
        <v>3189</v>
      </c>
      <c r="AI30" s="42" t="s">
        <v>3793</v>
      </c>
      <c r="AJ30" s="42"/>
      <c r="AK30" s="42"/>
      <c r="AL30" s="42">
        <v>6</v>
      </c>
      <c r="AM30" s="42">
        <v>59</v>
      </c>
      <c r="AN30" s="42" t="s">
        <v>3607</v>
      </c>
      <c r="AO30" s="42"/>
      <c r="AP30" s="42"/>
      <c r="AQ30" s="42"/>
    </row>
    <row r="31" spans="1:43" x14ac:dyDescent="0.2">
      <c r="A31" s="42" t="s">
        <v>3774</v>
      </c>
      <c r="B31" s="42" t="s">
        <v>4005</v>
      </c>
      <c r="C31" s="42" t="s">
        <v>3793</v>
      </c>
      <c r="D31" s="42">
        <v>7</v>
      </c>
      <c r="E31" s="398">
        <f t="shared" si="5"/>
        <v>9.7560975609756113</v>
      </c>
      <c r="F31" s="42"/>
      <c r="G31" s="42">
        <v>40</v>
      </c>
      <c r="H31" s="377">
        <v>4.0999999999999996</v>
      </c>
      <c r="I31" s="42"/>
      <c r="J31" s="42"/>
      <c r="K31" s="42" t="s">
        <v>3766</v>
      </c>
      <c r="M31" s="42" t="s">
        <v>3443</v>
      </c>
      <c r="N31" s="42" t="s">
        <v>4018</v>
      </c>
      <c r="O31" s="42" t="s">
        <v>3793</v>
      </c>
      <c r="P31" s="136">
        <v>60</v>
      </c>
      <c r="Q31" s="542" t="s">
        <v>4233</v>
      </c>
      <c r="R31" s="42"/>
      <c r="T31" s="42" t="s">
        <v>3773</v>
      </c>
      <c r="U31" s="42" t="s">
        <v>3187</v>
      </c>
      <c r="V31" s="42" t="s">
        <v>3793</v>
      </c>
      <c r="W31" s="42">
        <v>2</v>
      </c>
      <c r="X31" s="42">
        <v>0</v>
      </c>
      <c r="Y31" s="42">
        <v>0</v>
      </c>
      <c r="Z31" s="42">
        <v>19</v>
      </c>
      <c r="AA31" s="377">
        <v>0</v>
      </c>
      <c r="AB31" s="42"/>
      <c r="AC31" s="42"/>
      <c r="AD31" s="42"/>
      <c r="AE31" s="42" t="s">
        <v>3766</v>
      </c>
      <c r="AG31" s="42" t="s">
        <v>3767</v>
      </c>
      <c r="AH31" s="42" t="s">
        <v>3189</v>
      </c>
      <c r="AI31" s="42" t="s">
        <v>3793</v>
      </c>
      <c r="AJ31" s="42"/>
      <c r="AK31" s="42"/>
      <c r="AL31" s="42">
        <v>5</v>
      </c>
      <c r="AM31" s="42">
        <v>63</v>
      </c>
      <c r="AN31" s="42" t="s">
        <v>4037</v>
      </c>
      <c r="AO31" s="42"/>
      <c r="AP31" s="42"/>
      <c r="AQ31" s="42"/>
    </row>
    <row r="32" spans="1:43" x14ac:dyDescent="0.2">
      <c r="A32" s="42" t="s">
        <v>3774</v>
      </c>
      <c r="B32" s="42" t="s">
        <v>4006</v>
      </c>
      <c r="C32" s="42" t="s">
        <v>3793</v>
      </c>
      <c r="D32" s="42">
        <v>7</v>
      </c>
      <c r="E32" s="398">
        <f t="shared" si="5"/>
        <v>7.0032573289902285</v>
      </c>
      <c r="F32" s="42"/>
      <c r="G32" s="42">
        <v>43</v>
      </c>
      <c r="H32" s="377">
        <v>6.14</v>
      </c>
      <c r="I32" s="42"/>
      <c r="J32" s="42"/>
      <c r="K32" s="42" t="s">
        <v>3766</v>
      </c>
      <c r="M32" s="42" t="s">
        <v>3443</v>
      </c>
      <c r="N32" s="65" t="s">
        <v>3093</v>
      </c>
      <c r="O32" s="42" t="s">
        <v>3793</v>
      </c>
      <c r="P32" s="136">
        <v>70</v>
      </c>
      <c r="Q32" s="42" t="s">
        <v>2544</v>
      </c>
      <c r="R32" s="42"/>
      <c r="T32" s="42" t="s">
        <v>3773</v>
      </c>
      <c r="U32" s="42" t="s">
        <v>4324</v>
      </c>
      <c r="V32" s="42" t="s">
        <v>3793</v>
      </c>
      <c r="W32" s="42">
        <v>1</v>
      </c>
      <c r="X32" s="42">
        <v>0</v>
      </c>
      <c r="Y32" s="42">
        <v>0</v>
      </c>
      <c r="Z32" s="42">
        <v>9</v>
      </c>
      <c r="AA32" s="377">
        <v>0</v>
      </c>
      <c r="AB32" s="42"/>
      <c r="AC32" s="42"/>
      <c r="AD32" s="42"/>
      <c r="AE32" s="42" t="s">
        <v>3766</v>
      </c>
      <c r="AG32" s="42" t="s">
        <v>3767</v>
      </c>
      <c r="AH32" s="42" t="s">
        <v>3189</v>
      </c>
      <c r="AI32" s="42" t="s">
        <v>3793</v>
      </c>
      <c r="AJ32" s="42"/>
      <c r="AK32" s="42"/>
      <c r="AL32" s="42">
        <v>7</v>
      </c>
      <c r="AM32" s="42">
        <v>36</v>
      </c>
      <c r="AN32" s="42" t="s">
        <v>3657</v>
      </c>
      <c r="AO32" s="42"/>
      <c r="AP32" s="42"/>
      <c r="AQ32" s="42"/>
    </row>
    <row r="33" spans="1:43" x14ac:dyDescent="0.2">
      <c r="A33" s="42" t="s">
        <v>3774</v>
      </c>
      <c r="B33" s="42" t="s">
        <v>4007</v>
      </c>
      <c r="C33" s="42" t="s">
        <v>3793</v>
      </c>
      <c r="D33" s="42">
        <v>8</v>
      </c>
      <c r="E33" s="398">
        <f t="shared" si="5"/>
        <v>12</v>
      </c>
      <c r="F33" s="42"/>
      <c r="G33" s="42">
        <v>180</v>
      </c>
      <c r="H33" s="377">
        <v>15</v>
      </c>
      <c r="I33" s="42"/>
      <c r="J33" s="42"/>
      <c r="K33" s="42" t="s">
        <v>3766</v>
      </c>
      <c r="M33" s="42" t="s">
        <v>3069</v>
      </c>
      <c r="N33" s="42" t="s">
        <v>3585</v>
      </c>
      <c r="O33" s="42" t="s">
        <v>3793</v>
      </c>
      <c r="P33" s="136" t="s">
        <v>3009</v>
      </c>
      <c r="Q33" s="42" t="s">
        <v>4229</v>
      </c>
      <c r="R33" s="42"/>
      <c r="T33" s="42" t="s">
        <v>3772</v>
      </c>
      <c r="U33" s="42" t="s">
        <v>4319</v>
      </c>
      <c r="V33" s="42" t="s">
        <v>3793</v>
      </c>
      <c r="W33" s="48"/>
      <c r="X33" s="48"/>
      <c r="Y33" s="42">
        <v>16</v>
      </c>
      <c r="Z33" s="42">
        <v>232</v>
      </c>
      <c r="AA33" s="377">
        <f t="shared" ref="AA33:AA38" si="6">Z33/Y33</f>
        <v>14.5</v>
      </c>
      <c r="AB33" s="42"/>
      <c r="AC33" s="42"/>
      <c r="AD33" s="42"/>
      <c r="AE33" s="42" t="s">
        <v>3766</v>
      </c>
      <c r="AG33" s="42" t="s">
        <v>3443</v>
      </c>
      <c r="AH33" s="42" t="s">
        <v>3189</v>
      </c>
      <c r="AI33" s="42" t="s">
        <v>3793</v>
      </c>
      <c r="AJ33" s="42">
        <v>10</v>
      </c>
      <c r="AK33" s="42">
        <v>2</v>
      </c>
      <c r="AL33" s="42">
        <v>7</v>
      </c>
      <c r="AM33" s="42">
        <v>19</v>
      </c>
      <c r="AN33" s="542" t="s">
        <v>4398</v>
      </c>
      <c r="AO33" s="42"/>
      <c r="AP33" s="42"/>
      <c r="AQ33" s="42"/>
    </row>
    <row r="34" spans="1:43" x14ac:dyDescent="0.2">
      <c r="A34" s="42" t="s">
        <v>3774</v>
      </c>
      <c r="B34" s="42" t="s">
        <v>4008</v>
      </c>
      <c r="C34" s="42" t="s">
        <v>3793</v>
      </c>
      <c r="D34" s="42">
        <v>5</v>
      </c>
      <c r="E34" s="398">
        <f t="shared" si="5"/>
        <v>8</v>
      </c>
      <c r="F34" s="42"/>
      <c r="G34" s="42">
        <v>86</v>
      </c>
      <c r="H34" s="377">
        <v>10.75</v>
      </c>
      <c r="I34" s="42"/>
      <c r="J34" s="42"/>
      <c r="K34" s="42" t="s">
        <v>3766</v>
      </c>
      <c r="M34" s="42" t="s">
        <v>3069</v>
      </c>
      <c r="N34" s="42" t="s">
        <v>3585</v>
      </c>
      <c r="O34" s="42" t="s">
        <v>3793</v>
      </c>
      <c r="P34" s="136" t="s">
        <v>3578</v>
      </c>
      <c r="Q34" s="42" t="s">
        <v>4229</v>
      </c>
      <c r="R34" s="42"/>
      <c r="T34" s="42" t="s">
        <v>3772</v>
      </c>
      <c r="U34" s="42" t="s">
        <v>3187</v>
      </c>
      <c r="V34" s="42" t="s">
        <v>3793</v>
      </c>
      <c r="W34" s="48"/>
      <c r="X34" s="48"/>
      <c r="Y34" s="42">
        <v>3</v>
      </c>
      <c r="Z34" s="42">
        <v>35</v>
      </c>
      <c r="AA34" s="377">
        <f t="shared" si="6"/>
        <v>11.666666666666666</v>
      </c>
      <c r="AB34" s="42"/>
      <c r="AC34" s="42"/>
      <c r="AD34" s="42"/>
      <c r="AE34" s="42" t="s">
        <v>3766</v>
      </c>
      <c r="AG34" s="42" t="s">
        <v>3443</v>
      </c>
      <c r="AH34" s="42" t="s">
        <v>3189</v>
      </c>
      <c r="AI34" s="42" t="s">
        <v>3793</v>
      </c>
      <c r="AJ34" s="42">
        <v>12</v>
      </c>
      <c r="AK34" s="42"/>
      <c r="AL34" s="42">
        <v>8</v>
      </c>
      <c r="AM34" s="42">
        <v>47</v>
      </c>
      <c r="AN34" s="42" t="s">
        <v>3555</v>
      </c>
      <c r="AO34" s="42"/>
      <c r="AP34" s="42"/>
      <c r="AQ34" s="42" t="s">
        <v>4457</v>
      </c>
    </row>
    <row r="35" spans="1:43" x14ac:dyDescent="0.2">
      <c r="A35" s="42" t="s">
        <v>3774</v>
      </c>
      <c r="B35" s="42" t="s">
        <v>4311</v>
      </c>
      <c r="C35" s="42" t="s">
        <v>3793</v>
      </c>
      <c r="D35" s="42">
        <v>4</v>
      </c>
      <c r="E35" s="398">
        <f t="shared" si="5"/>
        <v>5.9804485336400228</v>
      </c>
      <c r="F35" s="42"/>
      <c r="G35" s="42">
        <v>104</v>
      </c>
      <c r="H35" s="377">
        <v>17.39</v>
      </c>
      <c r="I35" s="42"/>
      <c r="J35" s="42"/>
      <c r="K35" s="42" t="s">
        <v>3766</v>
      </c>
      <c r="M35" s="42" t="s">
        <v>3069</v>
      </c>
      <c r="N35" s="42" t="s">
        <v>3585</v>
      </c>
      <c r="O35" s="42" t="s">
        <v>3793</v>
      </c>
      <c r="P35" s="136" t="s">
        <v>4225</v>
      </c>
      <c r="Q35" s="42" t="s">
        <v>4405</v>
      </c>
      <c r="R35" s="42"/>
      <c r="T35" s="42" t="s">
        <v>3772</v>
      </c>
      <c r="U35" s="42" t="s">
        <v>4013</v>
      </c>
      <c r="V35" s="42" t="s">
        <v>3793</v>
      </c>
      <c r="W35" s="48"/>
      <c r="X35" s="48"/>
      <c r="Y35" s="42">
        <v>2</v>
      </c>
      <c r="Z35" s="42">
        <v>50</v>
      </c>
      <c r="AA35" s="377">
        <f t="shared" si="6"/>
        <v>25</v>
      </c>
      <c r="AB35" s="42"/>
      <c r="AC35" s="42"/>
      <c r="AD35" s="42"/>
      <c r="AE35" s="42" t="s">
        <v>3766</v>
      </c>
      <c r="AG35" s="42" t="s">
        <v>3443</v>
      </c>
      <c r="AH35" s="42" t="s">
        <v>3189</v>
      </c>
      <c r="AI35" s="42" t="s">
        <v>3793</v>
      </c>
      <c r="AJ35" s="42">
        <v>7</v>
      </c>
      <c r="AK35" s="42">
        <v>3</v>
      </c>
      <c r="AL35" s="42">
        <v>8</v>
      </c>
      <c r="AM35" s="42">
        <v>8</v>
      </c>
      <c r="AN35" s="42" t="s">
        <v>3555</v>
      </c>
      <c r="AO35" s="42"/>
      <c r="AP35" s="42"/>
      <c r="AQ35" s="42" t="s">
        <v>4458</v>
      </c>
    </row>
    <row r="36" spans="1:43" x14ac:dyDescent="0.2">
      <c r="A36" s="42" t="s">
        <v>3773</v>
      </c>
      <c r="B36" s="42" t="s">
        <v>3799</v>
      </c>
      <c r="C36" s="42" t="s">
        <v>3793</v>
      </c>
      <c r="D36" s="42">
        <v>4</v>
      </c>
      <c r="E36" s="42">
        <v>6</v>
      </c>
      <c r="F36" s="42">
        <v>1</v>
      </c>
      <c r="G36" s="42">
        <v>59</v>
      </c>
      <c r="H36" s="377">
        <f>G36/(E36-F36)</f>
        <v>11.8</v>
      </c>
      <c r="I36" s="42"/>
      <c r="J36" s="42"/>
      <c r="K36" s="42" t="s">
        <v>3766</v>
      </c>
      <c r="M36" s="42" t="s">
        <v>3069</v>
      </c>
      <c r="N36" s="42" t="s">
        <v>3585</v>
      </c>
      <c r="O36" s="42" t="s">
        <v>3793</v>
      </c>
      <c r="P36" s="136">
        <v>75</v>
      </c>
      <c r="Q36" s="42" t="s">
        <v>4229</v>
      </c>
      <c r="R36" s="42"/>
      <c r="T36" s="42" t="s">
        <v>3772</v>
      </c>
      <c r="U36" s="42" t="s">
        <v>3072</v>
      </c>
      <c r="V36" s="42" t="s">
        <v>3793</v>
      </c>
      <c r="W36" s="48"/>
      <c r="X36" s="48"/>
      <c r="Y36" s="42">
        <v>23</v>
      </c>
      <c r="Z36" s="42">
        <v>254</v>
      </c>
      <c r="AA36" s="377">
        <f t="shared" si="6"/>
        <v>11.043478260869565</v>
      </c>
      <c r="AB36" s="42"/>
      <c r="AC36" s="42"/>
      <c r="AD36" s="42"/>
      <c r="AE36" s="42" t="s">
        <v>3766</v>
      </c>
      <c r="AG36" s="42" t="s">
        <v>3443</v>
      </c>
      <c r="AH36" s="42" t="s">
        <v>3189</v>
      </c>
      <c r="AI36" s="42" t="s">
        <v>3793</v>
      </c>
      <c r="AJ36" s="42">
        <v>19</v>
      </c>
      <c r="AK36" s="42">
        <v>3</v>
      </c>
      <c r="AL36" s="42">
        <v>16</v>
      </c>
      <c r="AM36" s="42">
        <v>55</v>
      </c>
      <c r="AN36" s="42" t="s">
        <v>3555</v>
      </c>
      <c r="AO36" s="42"/>
      <c r="AP36" s="42"/>
      <c r="AQ36" s="42" t="s">
        <v>3583</v>
      </c>
    </row>
    <row r="37" spans="1:43" x14ac:dyDescent="0.2">
      <c r="A37" s="42" t="s">
        <v>3773</v>
      </c>
      <c r="B37" s="42" t="s">
        <v>4001</v>
      </c>
      <c r="C37" s="42" t="s">
        <v>3793</v>
      </c>
      <c r="D37" s="42">
        <v>7</v>
      </c>
      <c r="E37" s="42">
        <v>9</v>
      </c>
      <c r="F37" s="42">
        <v>1</v>
      </c>
      <c r="G37" s="42">
        <v>215</v>
      </c>
      <c r="H37" s="377">
        <f t="shared" ref="H37:H54" si="7">G37/(E37-F37)</f>
        <v>26.875</v>
      </c>
      <c r="I37" s="42"/>
      <c r="J37" s="42"/>
      <c r="K37" s="42" t="s">
        <v>3766</v>
      </c>
      <c r="M37" s="42" t="s">
        <v>3069</v>
      </c>
      <c r="N37" s="42" t="s">
        <v>3183</v>
      </c>
      <c r="O37" s="42" t="s">
        <v>3793</v>
      </c>
      <c r="P37" s="136">
        <v>58</v>
      </c>
      <c r="Q37" s="42" t="s">
        <v>3698</v>
      </c>
      <c r="R37" s="42"/>
      <c r="T37" s="42" t="s">
        <v>3772</v>
      </c>
      <c r="U37" s="42" t="s">
        <v>4014</v>
      </c>
      <c r="V37" s="42" t="s">
        <v>3793</v>
      </c>
      <c r="W37" s="48"/>
      <c r="X37" s="48"/>
      <c r="Y37" s="42">
        <v>7</v>
      </c>
      <c r="Z37" s="42">
        <v>70</v>
      </c>
      <c r="AA37" s="377">
        <f t="shared" si="6"/>
        <v>10</v>
      </c>
      <c r="AB37" s="42"/>
      <c r="AC37" s="42"/>
      <c r="AD37" s="42"/>
      <c r="AE37" s="42" t="s">
        <v>3766</v>
      </c>
      <c r="AG37" s="42" t="s">
        <v>3443</v>
      </c>
      <c r="AH37" s="42" t="s">
        <v>3189</v>
      </c>
      <c r="AI37" s="42" t="s">
        <v>3793</v>
      </c>
      <c r="AJ37" s="42">
        <v>9</v>
      </c>
      <c r="AK37" s="42"/>
      <c r="AL37" s="42">
        <v>5</v>
      </c>
      <c r="AM37" s="42">
        <v>31</v>
      </c>
      <c r="AN37" s="42" t="s">
        <v>2544</v>
      </c>
      <c r="AO37" s="42"/>
      <c r="AP37" s="42"/>
      <c r="AQ37" s="42"/>
    </row>
    <row r="38" spans="1:43" x14ac:dyDescent="0.2">
      <c r="A38" s="42" t="s">
        <v>3773</v>
      </c>
      <c r="B38" s="42" t="s">
        <v>4008</v>
      </c>
      <c r="C38" s="42" t="s">
        <v>3793</v>
      </c>
      <c r="D38" s="42">
        <v>8</v>
      </c>
      <c r="E38" s="42">
        <v>12</v>
      </c>
      <c r="F38" s="42"/>
      <c r="G38" s="42">
        <v>119</v>
      </c>
      <c r="H38" s="377">
        <f t="shared" si="7"/>
        <v>9.9166666666666661</v>
      </c>
      <c r="I38" s="42"/>
      <c r="J38" s="42"/>
      <c r="K38" s="42" t="s">
        <v>3766</v>
      </c>
      <c r="M38" s="42" t="s">
        <v>3069</v>
      </c>
      <c r="N38" s="42" t="s">
        <v>3082</v>
      </c>
      <c r="O38" s="42" t="s">
        <v>3793</v>
      </c>
      <c r="P38" s="136">
        <v>66</v>
      </c>
      <c r="Q38" s="42" t="s">
        <v>4405</v>
      </c>
      <c r="R38" s="42"/>
      <c r="T38" s="42" t="s">
        <v>3772</v>
      </c>
      <c r="U38" s="42" t="s">
        <v>4015</v>
      </c>
      <c r="V38" s="42" t="s">
        <v>3793</v>
      </c>
      <c r="W38" s="48"/>
      <c r="X38" s="48"/>
      <c r="Y38" s="42">
        <v>12</v>
      </c>
      <c r="Z38" s="42">
        <v>233</v>
      </c>
      <c r="AA38" s="377">
        <f t="shared" si="6"/>
        <v>19.416666666666668</v>
      </c>
      <c r="AB38" s="42"/>
      <c r="AC38" s="42"/>
      <c r="AD38" s="42"/>
      <c r="AE38" s="42" t="s">
        <v>3766</v>
      </c>
      <c r="AG38" s="42" t="s">
        <v>3443</v>
      </c>
      <c r="AH38" s="460" t="s">
        <v>4044</v>
      </c>
      <c r="AI38" s="42" t="s">
        <v>3793</v>
      </c>
      <c r="AJ38" s="42">
        <v>18</v>
      </c>
      <c r="AK38" s="42">
        <v>8</v>
      </c>
      <c r="AL38" s="42">
        <v>6</v>
      </c>
      <c r="AM38" s="42">
        <v>43</v>
      </c>
      <c r="AN38" s="460" t="s">
        <v>4456</v>
      </c>
      <c r="AO38" s="42"/>
      <c r="AP38" s="42"/>
      <c r="AQ38" s="42"/>
    </row>
    <row r="39" spans="1:43" x14ac:dyDescent="0.2">
      <c r="A39" s="42" t="s">
        <v>3773</v>
      </c>
      <c r="B39" s="42" t="s">
        <v>4007</v>
      </c>
      <c r="C39" s="42" t="s">
        <v>3793</v>
      </c>
      <c r="D39" s="42">
        <v>6</v>
      </c>
      <c r="E39" s="42">
        <v>9</v>
      </c>
      <c r="F39" s="42"/>
      <c r="G39" s="42">
        <v>166</v>
      </c>
      <c r="H39" s="377">
        <f t="shared" si="7"/>
        <v>18.444444444444443</v>
      </c>
      <c r="I39" s="42"/>
      <c r="J39" s="42"/>
      <c r="K39" s="42" t="s">
        <v>3766</v>
      </c>
      <c r="M39" s="42" t="s">
        <v>3069</v>
      </c>
      <c r="N39" s="42" t="s">
        <v>3187</v>
      </c>
      <c r="O39" s="42" t="s">
        <v>3793</v>
      </c>
      <c r="P39" s="136">
        <v>70</v>
      </c>
      <c r="Q39" s="42" t="s">
        <v>4398</v>
      </c>
      <c r="R39" s="42"/>
      <c r="T39" s="42" t="s">
        <v>3772</v>
      </c>
      <c r="U39" s="42" t="s">
        <v>3694</v>
      </c>
      <c r="V39" s="42" t="s">
        <v>3793</v>
      </c>
      <c r="W39" s="48"/>
      <c r="X39" s="48"/>
      <c r="Y39" s="42">
        <v>0</v>
      </c>
      <c r="Z39" s="42">
        <v>17</v>
      </c>
      <c r="AA39" s="377">
        <v>0</v>
      </c>
      <c r="AB39" s="42"/>
      <c r="AC39" s="42"/>
      <c r="AD39" s="42"/>
      <c r="AE39" s="42" t="s">
        <v>3766</v>
      </c>
      <c r="AG39" s="42" t="s">
        <v>3443</v>
      </c>
      <c r="AH39" s="460" t="s">
        <v>4453</v>
      </c>
      <c r="AI39" s="42" t="s">
        <v>3793</v>
      </c>
      <c r="AJ39" s="42">
        <v>8</v>
      </c>
      <c r="AK39" s="42"/>
      <c r="AL39" s="42">
        <v>5</v>
      </c>
      <c r="AM39" s="42">
        <v>40</v>
      </c>
      <c r="AN39" s="42" t="s">
        <v>2544</v>
      </c>
      <c r="AO39" s="42"/>
      <c r="AP39" s="42"/>
      <c r="AQ39" s="42"/>
    </row>
    <row r="40" spans="1:43" x14ac:dyDescent="0.2">
      <c r="A40" s="42" t="s">
        <v>3773</v>
      </c>
      <c r="B40" s="42" t="s">
        <v>3093</v>
      </c>
      <c r="C40" s="42" t="s">
        <v>3793</v>
      </c>
      <c r="D40" s="42">
        <v>6</v>
      </c>
      <c r="E40" s="42">
        <v>10</v>
      </c>
      <c r="F40" s="42">
        <v>1</v>
      </c>
      <c r="G40" s="42">
        <v>161</v>
      </c>
      <c r="H40" s="377">
        <f t="shared" si="7"/>
        <v>17.888888888888889</v>
      </c>
      <c r="I40" s="42"/>
      <c r="J40" s="42"/>
      <c r="K40" s="42" t="s">
        <v>3766</v>
      </c>
      <c r="M40" s="42" t="s">
        <v>3069</v>
      </c>
      <c r="N40" s="42" t="s">
        <v>3187</v>
      </c>
      <c r="O40" s="42" t="s">
        <v>3793</v>
      </c>
      <c r="P40" s="136">
        <v>53</v>
      </c>
      <c r="Q40" s="42" t="s">
        <v>4398</v>
      </c>
      <c r="R40" s="42"/>
      <c r="T40" s="42" t="s">
        <v>3772</v>
      </c>
      <c r="U40" s="42" t="s">
        <v>4253</v>
      </c>
      <c r="V40" s="42" t="s">
        <v>3793</v>
      </c>
      <c r="W40" s="48"/>
      <c r="X40" s="48"/>
      <c r="Y40" s="42">
        <v>13</v>
      </c>
      <c r="Z40" s="42">
        <v>179</v>
      </c>
      <c r="AA40" s="377">
        <f t="shared" ref="AA40:AA48" si="8">Z40/Y40</f>
        <v>13.76923076923077</v>
      </c>
      <c r="AB40" s="42"/>
      <c r="AC40" s="42"/>
      <c r="AD40" s="42"/>
      <c r="AE40" s="42" t="s">
        <v>3766</v>
      </c>
      <c r="AG40" s="42" t="s">
        <v>3182</v>
      </c>
      <c r="AH40" s="42" t="s">
        <v>3189</v>
      </c>
      <c r="AI40" s="42" t="s">
        <v>3793</v>
      </c>
      <c r="AJ40" s="42">
        <v>7.3</v>
      </c>
      <c r="AK40" s="42">
        <v>2</v>
      </c>
      <c r="AL40" s="42">
        <v>5</v>
      </c>
      <c r="AM40" s="42">
        <v>23</v>
      </c>
      <c r="AN40" s="42" t="s">
        <v>4229</v>
      </c>
      <c r="AO40" s="42"/>
      <c r="AP40" s="42">
        <v>2</v>
      </c>
      <c r="AQ40" s="42" t="s">
        <v>4232</v>
      </c>
    </row>
    <row r="41" spans="1:43" x14ac:dyDescent="0.2">
      <c r="A41" s="42" t="s">
        <v>3773</v>
      </c>
      <c r="B41" s="42" t="s">
        <v>4311</v>
      </c>
      <c r="C41" s="42" t="s">
        <v>3793</v>
      </c>
      <c r="D41" s="42">
        <v>5</v>
      </c>
      <c r="E41" s="42">
        <v>7</v>
      </c>
      <c r="F41" s="42">
        <v>0</v>
      </c>
      <c r="G41" s="42">
        <v>65</v>
      </c>
      <c r="H41" s="377">
        <f t="shared" si="7"/>
        <v>9.2857142857142865</v>
      </c>
      <c r="I41" s="42"/>
      <c r="J41" s="42"/>
      <c r="K41" s="42" t="s">
        <v>3766</v>
      </c>
      <c r="M41" s="42" t="s">
        <v>3069</v>
      </c>
      <c r="N41" s="42" t="s">
        <v>4406</v>
      </c>
      <c r="O41" s="42" t="s">
        <v>3793</v>
      </c>
      <c r="P41" s="136" t="s">
        <v>3884</v>
      </c>
      <c r="Q41" s="42" t="s">
        <v>4407</v>
      </c>
      <c r="R41" s="42"/>
      <c r="T41" s="42" t="s">
        <v>3772</v>
      </c>
      <c r="U41" s="42" t="s">
        <v>4002</v>
      </c>
      <c r="V41" s="42" t="s">
        <v>3793</v>
      </c>
      <c r="W41" s="48"/>
      <c r="X41" s="48"/>
      <c r="Y41" s="42">
        <v>23</v>
      </c>
      <c r="Z41" s="42">
        <v>195</v>
      </c>
      <c r="AA41" s="377">
        <f t="shared" si="8"/>
        <v>8.4782608695652169</v>
      </c>
      <c r="AB41" s="42"/>
      <c r="AC41" s="42"/>
      <c r="AD41" s="42"/>
      <c r="AE41" s="42" t="s">
        <v>3766</v>
      </c>
      <c r="AG41" s="42" t="s">
        <v>3182</v>
      </c>
      <c r="AH41" s="42" t="s">
        <v>3189</v>
      </c>
      <c r="AI41" s="42" t="s">
        <v>3793</v>
      </c>
      <c r="AJ41" s="42">
        <v>8</v>
      </c>
      <c r="AK41" s="42"/>
      <c r="AL41" s="42">
        <v>5</v>
      </c>
      <c r="AM41" s="42">
        <v>47</v>
      </c>
      <c r="AN41" s="42" t="s">
        <v>4229</v>
      </c>
      <c r="AO41" s="42"/>
      <c r="AP41" s="42">
        <v>9</v>
      </c>
      <c r="AQ41" s="42"/>
    </row>
    <row r="42" spans="1:43" x14ac:dyDescent="0.2">
      <c r="A42" s="42" t="s">
        <v>3773</v>
      </c>
      <c r="B42" s="42" t="s">
        <v>4002</v>
      </c>
      <c r="C42" s="42" t="s">
        <v>3793</v>
      </c>
      <c r="D42" s="42">
        <v>8</v>
      </c>
      <c r="E42" s="42">
        <v>12</v>
      </c>
      <c r="F42" s="42">
        <v>1</v>
      </c>
      <c r="G42" s="42">
        <v>98</v>
      </c>
      <c r="H42" s="377">
        <f t="shared" si="7"/>
        <v>8.9090909090909083</v>
      </c>
      <c r="I42" s="42"/>
      <c r="J42" s="42"/>
      <c r="K42" s="42" t="s">
        <v>3766</v>
      </c>
      <c r="M42" s="42" t="s">
        <v>3069</v>
      </c>
      <c r="N42" s="42" t="s">
        <v>3184</v>
      </c>
      <c r="O42" s="42" t="s">
        <v>3793</v>
      </c>
      <c r="P42" s="136" t="s">
        <v>3920</v>
      </c>
      <c r="Q42" s="42" t="s">
        <v>4398</v>
      </c>
      <c r="R42" s="42"/>
      <c r="T42" s="42" t="s">
        <v>3771</v>
      </c>
      <c r="U42" s="42" t="s">
        <v>4002</v>
      </c>
      <c r="V42" s="42" t="s">
        <v>3793</v>
      </c>
      <c r="W42" s="42">
        <v>80.7</v>
      </c>
      <c r="X42" s="172">
        <v>0</v>
      </c>
      <c r="Y42" s="172">
        <v>39</v>
      </c>
      <c r="Z42" s="42">
        <v>334</v>
      </c>
      <c r="AA42" s="377">
        <f t="shared" si="8"/>
        <v>8.5641025641025639</v>
      </c>
      <c r="AB42" s="42"/>
      <c r="AC42" s="42"/>
      <c r="AD42" s="42"/>
      <c r="AE42" s="42" t="s">
        <v>3766</v>
      </c>
      <c r="AG42" s="42" t="s">
        <v>3182</v>
      </c>
      <c r="AH42" s="42" t="s">
        <v>3189</v>
      </c>
      <c r="AI42" s="42" t="s">
        <v>3793</v>
      </c>
      <c r="AJ42" s="42">
        <v>9.1</v>
      </c>
      <c r="AK42" s="42">
        <v>1</v>
      </c>
      <c r="AL42" s="42">
        <v>5</v>
      </c>
      <c r="AM42" s="42">
        <v>37</v>
      </c>
      <c r="AN42" s="42" t="s">
        <v>4230</v>
      </c>
      <c r="AO42" s="42"/>
      <c r="AP42" s="42" t="s">
        <v>3613</v>
      </c>
      <c r="AQ42" s="42"/>
    </row>
    <row r="43" spans="1:43" x14ac:dyDescent="0.2">
      <c r="A43" s="42" t="s">
        <v>3773</v>
      </c>
      <c r="B43" s="42" t="s">
        <v>3187</v>
      </c>
      <c r="C43" s="42" t="s">
        <v>3793</v>
      </c>
      <c r="D43" s="42">
        <v>4</v>
      </c>
      <c r="E43" s="42">
        <v>7</v>
      </c>
      <c r="F43" s="42">
        <v>2</v>
      </c>
      <c r="G43" s="42">
        <v>21</v>
      </c>
      <c r="H43" s="377">
        <f t="shared" si="7"/>
        <v>4.2</v>
      </c>
      <c r="I43" s="42"/>
      <c r="J43" s="42"/>
      <c r="K43" s="42" t="s">
        <v>3766</v>
      </c>
      <c r="M43" s="42" t="s">
        <v>3069</v>
      </c>
      <c r="N43" s="42" t="s">
        <v>3188</v>
      </c>
      <c r="O43" s="42" t="s">
        <v>3793</v>
      </c>
      <c r="P43" s="136">
        <v>50</v>
      </c>
      <c r="Q43" s="42" t="s">
        <v>4398</v>
      </c>
      <c r="R43" s="42"/>
      <c r="T43" s="42" t="s">
        <v>3771</v>
      </c>
      <c r="U43" s="42" t="s">
        <v>4253</v>
      </c>
      <c r="V43" s="42" t="s">
        <v>3793</v>
      </c>
      <c r="W43" s="42">
        <v>44.2</v>
      </c>
      <c r="X43" s="172">
        <v>0</v>
      </c>
      <c r="Y43" s="172">
        <v>15</v>
      </c>
      <c r="Z43" s="42">
        <v>197</v>
      </c>
      <c r="AA43" s="377">
        <f t="shared" si="8"/>
        <v>13.133333333333333</v>
      </c>
      <c r="AB43" s="42"/>
      <c r="AC43" s="42"/>
      <c r="AD43" s="42"/>
      <c r="AE43" s="42" t="s">
        <v>3766</v>
      </c>
      <c r="AG43" s="42" t="s">
        <v>3182</v>
      </c>
      <c r="AH43" s="42" t="s">
        <v>3184</v>
      </c>
      <c r="AI43" s="42" t="s">
        <v>3793</v>
      </c>
      <c r="AJ43" s="42">
        <v>10.3</v>
      </c>
      <c r="AK43" s="42">
        <v>2</v>
      </c>
      <c r="AL43" s="42">
        <v>7</v>
      </c>
      <c r="AM43" s="42">
        <v>38</v>
      </c>
      <c r="AN43" s="42" t="s">
        <v>4229</v>
      </c>
      <c r="AO43" s="42"/>
      <c r="AP43" s="42">
        <v>2</v>
      </c>
      <c r="AQ43" s="42" t="s">
        <v>4231</v>
      </c>
    </row>
    <row r="44" spans="1:43" x14ac:dyDescent="0.2">
      <c r="A44" s="42" t="s">
        <v>3773</v>
      </c>
      <c r="B44" s="42" t="s">
        <v>4312</v>
      </c>
      <c r="C44" s="42" t="s">
        <v>3793</v>
      </c>
      <c r="D44" s="42">
        <v>3</v>
      </c>
      <c r="E44" s="42">
        <v>4</v>
      </c>
      <c r="F44" s="42">
        <v>1</v>
      </c>
      <c r="G44" s="42">
        <v>8</v>
      </c>
      <c r="H44" s="377">
        <f t="shared" si="7"/>
        <v>2.6666666666666665</v>
      </c>
      <c r="I44" s="42"/>
      <c r="J44" s="42"/>
      <c r="K44" s="42" t="s">
        <v>3766</v>
      </c>
      <c r="M44" s="42" t="s">
        <v>3068</v>
      </c>
      <c r="N44" s="42" t="s">
        <v>3541</v>
      </c>
      <c r="O44" s="42" t="s">
        <v>3793</v>
      </c>
      <c r="P44" s="136" t="s">
        <v>3594</v>
      </c>
      <c r="Q44" s="42" t="s">
        <v>2544</v>
      </c>
      <c r="R44" s="42"/>
      <c r="T44" s="42" t="s">
        <v>3771</v>
      </c>
      <c r="U44" s="42" t="s">
        <v>4244</v>
      </c>
      <c r="V44" s="42" t="s">
        <v>3793</v>
      </c>
      <c r="W44" s="42">
        <v>25.9</v>
      </c>
      <c r="X44" s="172">
        <v>0</v>
      </c>
      <c r="Y44" s="172">
        <v>9</v>
      </c>
      <c r="Z44" s="42">
        <v>156</v>
      </c>
      <c r="AA44" s="377">
        <f t="shared" si="8"/>
        <v>17.333333333333332</v>
      </c>
      <c r="AB44" s="42"/>
      <c r="AC44" s="42"/>
      <c r="AD44" s="42"/>
      <c r="AE44" s="42" t="s">
        <v>3766</v>
      </c>
      <c r="AG44" s="42" t="s">
        <v>3182</v>
      </c>
      <c r="AH44" s="42" t="s">
        <v>3184</v>
      </c>
      <c r="AI44" s="42" t="s">
        <v>3793</v>
      </c>
      <c r="AJ44" s="42">
        <v>12</v>
      </c>
      <c r="AK44" s="42">
        <v>1</v>
      </c>
      <c r="AL44" s="42">
        <v>8</v>
      </c>
      <c r="AM44" s="42">
        <v>79</v>
      </c>
      <c r="AN44" s="42" t="s">
        <v>4233</v>
      </c>
      <c r="AO44" s="42"/>
      <c r="AP44" s="42">
        <v>3</v>
      </c>
      <c r="AQ44" s="42"/>
    </row>
    <row r="45" spans="1:43" x14ac:dyDescent="0.2">
      <c r="A45" s="42" t="s">
        <v>3773</v>
      </c>
      <c r="B45" s="42" t="s">
        <v>4313</v>
      </c>
      <c r="C45" s="42" t="s">
        <v>3793</v>
      </c>
      <c r="D45" s="42">
        <v>3</v>
      </c>
      <c r="E45" s="42">
        <v>5</v>
      </c>
      <c r="F45" s="42">
        <v>1</v>
      </c>
      <c r="G45" s="42">
        <v>11</v>
      </c>
      <c r="H45" s="377">
        <f t="shared" si="7"/>
        <v>2.75</v>
      </c>
      <c r="I45" s="42"/>
      <c r="J45" s="42"/>
      <c r="K45" s="42" t="s">
        <v>3766</v>
      </c>
      <c r="M45" s="42" t="s">
        <v>3068</v>
      </c>
      <c r="N45" s="42" t="s">
        <v>3188</v>
      </c>
      <c r="O45" s="42" t="s">
        <v>3793</v>
      </c>
      <c r="P45" s="136">
        <v>50</v>
      </c>
      <c r="Q45" s="42" t="s">
        <v>4415</v>
      </c>
      <c r="R45" s="42"/>
      <c r="T45" s="42" t="s">
        <v>3771</v>
      </c>
      <c r="U45" s="42" t="s">
        <v>4243</v>
      </c>
      <c r="V45" s="42" t="s">
        <v>3793</v>
      </c>
      <c r="W45" s="42">
        <v>41</v>
      </c>
      <c r="X45" s="172">
        <v>0</v>
      </c>
      <c r="Y45" s="172">
        <v>15</v>
      </c>
      <c r="Z45" s="42">
        <v>186</v>
      </c>
      <c r="AA45" s="377">
        <f t="shared" si="8"/>
        <v>12.4</v>
      </c>
      <c r="AB45" s="42"/>
      <c r="AC45" s="42"/>
      <c r="AD45" s="42"/>
      <c r="AE45" s="42" t="s">
        <v>3766</v>
      </c>
      <c r="AG45" s="42" t="s">
        <v>3182</v>
      </c>
      <c r="AH45" s="42" t="s">
        <v>3184</v>
      </c>
      <c r="AI45" s="42" t="s">
        <v>3793</v>
      </c>
      <c r="AJ45" s="42">
        <v>8.4</v>
      </c>
      <c r="AK45" s="42">
        <v>2</v>
      </c>
      <c r="AL45" s="42">
        <v>6</v>
      </c>
      <c r="AM45" s="42">
        <v>21</v>
      </c>
      <c r="AN45" s="42" t="s">
        <v>4234</v>
      </c>
      <c r="AO45" s="42"/>
      <c r="AP45" s="42">
        <v>4</v>
      </c>
      <c r="AQ45" s="42" t="s">
        <v>4232</v>
      </c>
    </row>
    <row r="46" spans="1:43" x14ac:dyDescent="0.2">
      <c r="A46" s="42" t="s">
        <v>3773</v>
      </c>
      <c r="B46" s="42" t="s">
        <v>4314</v>
      </c>
      <c r="C46" s="42" t="s">
        <v>3793</v>
      </c>
      <c r="D46" s="42">
        <v>1</v>
      </c>
      <c r="E46" s="42">
        <v>1</v>
      </c>
      <c r="F46" s="42">
        <v>0</v>
      </c>
      <c r="G46" s="42">
        <v>1</v>
      </c>
      <c r="H46" s="377">
        <f t="shared" si="7"/>
        <v>1</v>
      </c>
      <c r="I46" s="42"/>
      <c r="J46" s="42"/>
      <c r="K46" s="42" t="s">
        <v>3766</v>
      </c>
      <c r="M46" s="42" t="s">
        <v>3068</v>
      </c>
      <c r="N46" s="42" t="s">
        <v>3093</v>
      </c>
      <c r="O46" s="42" t="s">
        <v>3793</v>
      </c>
      <c r="P46" s="136">
        <v>89</v>
      </c>
      <c r="Q46" s="42" t="s">
        <v>3573</v>
      </c>
      <c r="R46" s="42"/>
      <c r="T46" s="42" t="s">
        <v>3771</v>
      </c>
      <c r="U46" s="42" t="s">
        <v>4254</v>
      </c>
      <c r="V46" s="42" t="s">
        <v>3793</v>
      </c>
      <c r="W46" s="42">
        <v>35.6</v>
      </c>
      <c r="X46" s="172">
        <v>0</v>
      </c>
      <c r="Y46" s="172">
        <v>16</v>
      </c>
      <c r="Z46" s="42">
        <v>194</v>
      </c>
      <c r="AA46" s="377">
        <f t="shared" si="8"/>
        <v>12.125</v>
      </c>
      <c r="AB46" s="42"/>
      <c r="AC46" s="42"/>
      <c r="AD46" s="42"/>
      <c r="AE46" s="42" t="s">
        <v>3766</v>
      </c>
      <c r="AG46" s="42" t="s">
        <v>3182</v>
      </c>
      <c r="AH46" s="42" t="s">
        <v>3184</v>
      </c>
      <c r="AI46" s="42" t="s">
        <v>3793</v>
      </c>
      <c r="AJ46" s="42">
        <v>8</v>
      </c>
      <c r="AK46" s="42"/>
      <c r="AL46" s="42">
        <v>5</v>
      </c>
      <c r="AM46" s="42">
        <v>28</v>
      </c>
      <c r="AN46" s="42" t="s">
        <v>4234</v>
      </c>
      <c r="AO46" s="42"/>
      <c r="AP46" s="42">
        <v>4</v>
      </c>
      <c r="AQ46" s="42" t="s">
        <v>4231</v>
      </c>
    </row>
    <row r="47" spans="1:43" x14ac:dyDescent="0.2">
      <c r="A47" s="42" t="s">
        <v>3773</v>
      </c>
      <c r="B47" s="42" t="s">
        <v>4140</v>
      </c>
      <c r="C47" s="42" t="s">
        <v>3793</v>
      </c>
      <c r="D47" s="42">
        <v>4</v>
      </c>
      <c r="E47" s="42">
        <v>5</v>
      </c>
      <c r="F47" s="42">
        <v>0</v>
      </c>
      <c r="G47" s="42">
        <v>2</v>
      </c>
      <c r="H47" s="377">
        <f t="shared" si="7"/>
        <v>0.4</v>
      </c>
      <c r="I47" s="42"/>
      <c r="J47" s="42"/>
      <c r="K47" s="42" t="s">
        <v>3766</v>
      </c>
      <c r="M47" s="42" t="s">
        <v>3068</v>
      </c>
      <c r="N47" s="42" t="s">
        <v>3080</v>
      </c>
      <c r="O47" s="42" t="s">
        <v>3793</v>
      </c>
      <c r="P47" s="136">
        <v>72</v>
      </c>
      <c r="Q47" s="42" t="s">
        <v>3657</v>
      </c>
      <c r="R47" s="42"/>
      <c r="T47" s="42" t="s">
        <v>3771</v>
      </c>
      <c r="U47" s="42" t="s">
        <v>4242</v>
      </c>
      <c r="V47" s="42" t="s">
        <v>3793</v>
      </c>
      <c r="W47" s="42">
        <v>23</v>
      </c>
      <c r="X47" s="172">
        <v>0</v>
      </c>
      <c r="Y47" s="172">
        <v>6</v>
      </c>
      <c r="Z47" s="42">
        <v>90</v>
      </c>
      <c r="AA47" s="377">
        <f t="shared" si="8"/>
        <v>15</v>
      </c>
      <c r="AB47" s="42"/>
      <c r="AC47" s="42"/>
      <c r="AD47" s="42"/>
      <c r="AE47" s="42" t="s">
        <v>3766</v>
      </c>
      <c r="AG47" s="42" t="s">
        <v>3182</v>
      </c>
      <c r="AH47" s="42" t="s">
        <v>3184</v>
      </c>
      <c r="AI47" s="42" t="s">
        <v>3793</v>
      </c>
      <c r="AJ47" s="42">
        <v>16.399999999999999</v>
      </c>
      <c r="AK47" s="42">
        <v>2</v>
      </c>
      <c r="AL47" s="42">
        <v>11</v>
      </c>
      <c r="AM47" s="42">
        <v>49</v>
      </c>
      <c r="AN47" s="42" t="s">
        <v>4234</v>
      </c>
      <c r="AO47" s="42"/>
      <c r="AP47" s="42">
        <v>4</v>
      </c>
      <c r="AQ47" s="42" t="s">
        <v>3583</v>
      </c>
    </row>
    <row r="48" spans="1:43" x14ac:dyDescent="0.2">
      <c r="A48" s="42" t="s">
        <v>3773</v>
      </c>
      <c r="B48" s="42" t="s">
        <v>4323</v>
      </c>
      <c r="C48" s="42" t="s">
        <v>3793</v>
      </c>
      <c r="D48" s="42">
        <v>7</v>
      </c>
      <c r="E48" s="42">
        <v>12</v>
      </c>
      <c r="F48" s="42">
        <v>4</v>
      </c>
      <c r="G48" s="42">
        <v>55</v>
      </c>
      <c r="H48" s="377">
        <f t="shared" si="7"/>
        <v>6.875</v>
      </c>
      <c r="I48" s="42"/>
      <c r="J48" s="42"/>
      <c r="K48" s="42" t="s">
        <v>3766</v>
      </c>
      <c r="M48" s="42" t="s">
        <v>3068</v>
      </c>
      <c r="N48" s="42" t="s">
        <v>3455</v>
      </c>
      <c r="O48" s="42" t="s">
        <v>3793</v>
      </c>
      <c r="P48" s="136" t="s">
        <v>4440</v>
      </c>
      <c r="Q48" s="42" t="s">
        <v>3657</v>
      </c>
      <c r="R48" s="42"/>
      <c r="T48" s="42" t="s">
        <v>3771</v>
      </c>
      <c r="U48" s="42" t="s">
        <v>4247</v>
      </c>
      <c r="V48" s="42" t="s">
        <v>3793</v>
      </c>
      <c r="W48" s="42">
        <v>3</v>
      </c>
      <c r="X48" s="172">
        <v>0</v>
      </c>
      <c r="Y48" s="172">
        <v>1</v>
      </c>
      <c r="Z48" s="42">
        <v>8</v>
      </c>
      <c r="AA48" s="377">
        <f t="shared" si="8"/>
        <v>8</v>
      </c>
      <c r="AB48" s="42"/>
      <c r="AC48" s="42"/>
      <c r="AD48" s="42"/>
      <c r="AE48" s="42" t="s">
        <v>3766</v>
      </c>
      <c r="AG48" s="42" t="s">
        <v>3182</v>
      </c>
      <c r="AH48" s="42" t="s">
        <v>3184</v>
      </c>
      <c r="AI48" s="42" t="s">
        <v>3793</v>
      </c>
      <c r="AJ48" s="42">
        <v>7</v>
      </c>
      <c r="AK48" s="42"/>
      <c r="AL48" s="42">
        <v>5</v>
      </c>
      <c r="AM48" s="42">
        <v>31</v>
      </c>
      <c r="AN48" s="42" t="s">
        <v>4235</v>
      </c>
      <c r="AO48" s="42"/>
      <c r="AP48" s="42">
        <v>8</v>
      </c>
      <c r="AQ48" s="42" t="s">
        <v>4232</v>
      </c>
    </row>
    <row r="49" spans="1:43" x14ac:dyDescent="0.2">
      <c r="A49" s="42" t="s">
        <v>3773</v>
      </c>
      <c r="B49" s="42" t="s">
        <v>4316</v>
      </c>
      <c r="C49" s="42" t="s">
        <v>3793</v>
      </c>
      <c r="D49" s="42">
        <v>5</v>
      </c>
      <c r="E49" s="42">
        <v>10</v>
      </c>
      <c r="F49" s="42">
        <v>4</v>
      </c>
      <c r="G49" s="42">
        <v>37</v>
      </c>
      <c r="H49" s="377">
        <f t="shared" si="7"/>
        <v>6.166666666666667</v>
      </c>
      <c r="I49" s="42"/>
      <c r="J49" s="42"/>
      <c r="K49" s="42" t="s">
        <v>3766</v>
      </c>
      <c r="M49" s="42" t="s">
        <v>3068</v>
      </c>
      <c r="N49" s="42" t="s">
        <v>4406</v>
      </c>
      <c r="O49" s="42" t="s">
        <v>3793</v>
      </c>
      <c r="P49" s="136">
        <v>57</v>
      </c>
      <c r="Q49" s="42" t="s">
        <v>4398</v>
      </c>
      <c r="R49" s="42"/>
      <c r="T49" s="42" t="s">
        <v>3771</v>
      </c>
      <c r="U49" s="42" t="s">
        <v>4249</v>
      </c>
      <c r="V49" s="42" t="s">
        <v>3793</v>
      </c>
      <c r="W49" s="42">
        <v>2</v>
      </c>
      <c r="X49" s="172">
        <v>0</v>
      </c>
      <c r="Y49" s="172">
        <v>0</v>
      </c>
      <c r="Z49" s="42">
        <v>10</v>
      </c>
      <c r="AA49" s="377">
        <v>0</v>
      </c>
      <c r="AB49" s="42"/>
      <c r="AC49" s="42"/>
      <c r="AD49" s="42"/>
      <c r="AE49" s="42" t="s">
        <v>3766</v>
      </c>
      <c r="AG49" s="42" t="s">
        <v>3182</v>
      </c>
      <c r="AH49" s="42" t="s">
        <v>3184</v>
      </c>
      <c r="AI49" s="42" t="s">
        <v>3793</v>
      </c>
      <c r="AJ49" s="42">
        <v>11.5</v>
      </c>
      <c r="AK49" s="42"/>
      <c r="AL49" s="42">
        <v>5</v>
      </c>
      <c r="AM49" s="42">
        <v>52</v>
      </c>
      <c r="AN49" s="42" t="s">
        <v>4235</v>
      </c>
      <c r="AO49" s="42"/>
      <c r="AP49" s="42">
        <v>8</v>
      </c>
      <c r="AQ49" s="42" t="s">
        <v>4231</v>
      </c>
    </row>
    <row r="50" spans="1:43" x14ac:dyDescent="0.2">
      <c r="A50" s="42" t="s">
        <v>3773</v>
      </c>
      <c r="B50" s="42" t="s">
        <v>4315</v>
      </c>
      <c r="C50" s="42" t="s">
        <v>3793</v>
      </c>
      <c r="D50" s="42">
        <v>1</v>
      </c>
      <c r="E50" s="42">
        <v>1</v>
      </c>
      <c r="F50" s="42">
        <v>1</v>
      </c>
      <c r="G50" s="42">
        <v>0</v>
      </c>
      <c r="H50" s="377">
        <v>0</v>
      </c>
      <c r="I50" s="42"/>
      <c r="J50" s="42"/>
      <c r="K50" s="42" t="s">
        <v>3766</v>
      </c>
      <c r="M50" s="42" t="s">
        <v>3068</v>
      </c>
      <c r="N50" s="42" t="s">
        <v>3188</v>
      </c>
      <c r="O50" s="42" t="s">
        <v>3793</v>
      </c>
      <c r="P50" s="136">
        <v>63</v>
      </c>
      <c r="Q50" s="42" t="s">
        <v>4398</v>
      </c>
      <c r="R50" s="42"/>
      <c r="T50" s="42" t="s">
        <v>3771</v>
      </c>
      <c r="U50" s="42" t="s">
        <v>4250</v>
      </c>
      <c r="V50" s="42" t="s">
        <v>3793</v>
      </c>
      <c r="W50" s="42">
        <v>7</v>
      </c>
      <c r="X50" s="172">
        <v>0</v>
      </c>
      <c r="Y50" s="172">
        <v>1</v>
      </c>
      <c r="Z50" s="42">
        <v>40</v>
      </c>
      <c r="AA50" s="377">
        <f>Z50/Y50</f>
        <v>40</v>
      </c>
      <c r="AB50" s="42"/>
      <c r="AC50" s="42"/>
      <c r="AD50" s="42"/>
      <c r="AE50" s="42" t="s">
        <v>3766</v>
      </c>
      <c r="AG50" s="42" t="s">
        <v>3182</v>
      </c>
      <c r="AH50" s="42" t="s">
        <v>3184</v>
      </c>
      <c r="AI50" s="42" t="s">
        <v>3793</v>
      </c>
      <c r="AJ50" s="42">
        <v>18.5</v>
      </c>
      <c r="AK50" s="42"/>
      <c r="AL50" s="42">
        <v>10</v>
      </c>
      <c r="AM50" s="42">
        <v>83</v>
      </c>
      <c r="AN50" s="42" t="s">
        <v>4235</v>
      </c>
      <c r="AO50" s="42"/>
      <c r="AP50" s="42">
        <v>8</v>
      </c>
      <c r="AQ50" s="42" t="s">
        <v>3583</v>
      </c>
    </row>
    <row r="51" spans="1:43" x14ac:dyDescent="0.2">
      <c r="A51" s="42" t="s">
        <v>3773</v>
      </c>
      <c r="B51" s="42" t="s">
        <v>4319</v>
      </c>
      <c r="C51" s="42" t="s">
        <v>3793</v>
      </c>
      <c r="D51" s="42">
        <v>4</v>
      </c>
      <c r="E51" s="42">
        <v>5</v>
      </c>
      <c r="F51" s="42">
        <v>1</v>
      </c>
      <c r="G51" s="42">
        <v>43</v>
      </c>
      <c r="H51" s="377">
        <f t="shared" si="7"/>
        <v>10.75</v>
      </c>
      <c r="I51" s="42"/>
      <c r="J51" s="42"/>
      <c r="K51" s="42" t="s">
        <v>3766</v>
      </c>
      <c r="M51" s="42" t="s">
        <v>3067</v>
      </c>
      <c r="N51" s="42" t="s">
        <v>4430</v>
      </c>
      <c r="O51" s="42" t="s">
        <v>3793</v>
      </c>
      <c r="P51" s="136" t="s">
        <v>3924</v>
      </c>
      <c r="Q51" s="42" t="s">
        <v>4414</v>
      </c>
      <c r="R51" s="42"/>
      <c r="T51" s="42" t="s">
        <v>3771</v>
      </c>
      <c r="U51" s="42" t="s">
        <v>2387</v>
      </c>
      <c r="V51" s="42" t="s">
        <v>3793</v>
      </c>
      <c r="W51" s="42">
        <v>1</v>
      </c>
      <c r="X51" s="172">
        <v>0</v>
      </c>
      <c r="Y51" s="172">
        <v>0</v>
      </c>
      <c r="Z51" s="42">
        <v>3</v>
      </c>
      <c r="AA51" s="377">
        <v>0</v>
      </c>
      <c r="AB51" s="42"/>
      <c r="AC51" s="42"/>
      <c r="AD51" s="42"/>
      <c r="AE51" s="42" t="s">
        <v>3766</v>
      </c>
      <c r="AG51" s="42" t="s">
        <v>3182</v>
      </c>
      <c r="AH51" s="42" t="s">
        <v>3184</v>
      </c>
      <c r="AI51" s="42" t="s">
        <v>3793</v>
      </c>
      <c r="AJ51" s="42">
        <v>10</v>
      </c>
      <c r="AK51" s="42">
        <v>2</v>
      </c>
      <c r="AL51" s="42">
        <v>7</v>
      </c>
      <c r="AM51" s="42">
        <v>30</v>
      </c>
      <c r="AN51" s="42" t="s">
        <v>4233</v>
      </c>
      <c r="AO51" s="42"/>
      <c r="AP51" s="42">
        <v>10</v>
      </c>
      <c r="AQ51" s="42"/>
    </row>
    <row r="52" spans="1:43" x14ac:dyDescent="0.2">
      <c r="A52" s="42" t="s">
        <v>3773</v>
      </c>
      <c r="B52" s="42" t="s">
        <v>4321</v>
      </c>
      <c r="C52" s="42" t="s">
        <v>3793</v>
      </c>
      <c r="D52" s="42">
        <v>5</v>
      </c>
      <c r="E52" s="42">
        <v>5</v>
      </c>
      <c r="F52" s="42">
        <v>0</v>
      </c>
      <c r="G52" s="42">
        <v>36</v>
      </c>
      <c r="H52" s="377">
        <f t="shared" si="7"/>
        <v>7.2</v>
      </c>
      <c r="I52" s="42"/>
      <c r="J52" s="42"/>
      <c r="K52" s="42" t="s">
        <v>3766</v>
      </c>
      <c r="M52" s="42" t="s">
        <v>3067</v>
      </c>
      <c r="N52" s="42" t="s">
        <v>4412</v>
      </c>
      <c r="O52" s="42" t="s">
        <v>3793</v>
      </c>
      <c r="P52" s="136">
        <v>56</v>
      </c>
      <c r="Q52" s="42" t="s">
        <v>3573</v>
      </c>
      <c r="R52" s="42"/>
      <c r="T52" s="42" t="s">
        <v>3771</v>
      </c>
      <c r="U52" s="42" t="s">
        <v>3694</v>
      </c>
      <c r="V52" s="42" t="s">
        <v>3793</v>
      </c>
      <c r="W52" s="42">
        <v>6</v>
      </c>
      <c r="X52" s="172">
        <v>0</v>
      </c>
      <c r="Y52" s="172">
        <v>1</v>
      </c>
      <c r="Z52" s="42">
        <v>47</v>
      </c>
      <c r="AA52" s="377">
        <f t="shared" ref="AA52:AA57" si="9">Z52/Y52</f>
        <v>47</v>
      </c>
      <c r="AB52" s="42"/>
      <c r="AC52" s="42"/>
      <c r="AD52" s="42"/>
      <c r="AE52" s="42" t="s">
        <v>3766</v>
      </c>
      <c r="AG52" s="42" t="s">
        <v>3182</v>
      </c>
      <c r="AH52" s="42" t="s">
        <v>3184</v>
      </c>
      <c r="AI52" s="42" t="s">
        <v>3793</v>
      </c>
      <c r="AJ52" s="42">
        <v>13</v>
      </c>
      <c r="AK52" s="42">
        <v>1</v>
      </c>
      <c r="AL52" s="42">
        <v>6</v>
      </c>
      <c r="AM52" s="42">
        <v>34</v>
      </c>
      <c r="AN52" s="42" t="s">
        <v>4236</v>
      </c>
      <c r="AO52" s="42"/>
      <c r="AP52" s="42" t="s">
        <v>3614</v>
      </c>
      <c r="AQ52" s="42"/>
    </row>
    <row r="53" spans="1:43" x14ac:dyDescent="0.2">
      <c r="A53" s="42" t="s">
        <v>3773</v>
      </c>
      <c r="B53" s="42" t="s">
        <v>4263</v>
      </c>
      <c r="C53" s="42" t="s">
        <v>3793</v>
      </c>
      <c r="D53" s="42">
        <v>1</v>
      </c>
      <c r="E53" s="42">
        <v>1</v>
      </c>
      <c r="F53" s="42">
        <v>0</v>
      </c>
      <c r="G53" s="42">
        <v>6</v>
      </c>
      <c r="H53" s="377">
        <f t="shared" si="7"/>
        <v>6</v>
      </c>
      <c r="I53" s="42"/>
      <c r="J53" s="42"/>
      <c r="K53" s="42" t="s">
        <v>3766</v>
      </c>
      <c r="M53" s="42" t="s">
        <v>3067</v>
      </c>
      <c r="N53" s="42" t="s">
        <v>3188</v>
      </c>
      <c r="O53" s="42" t="s">
        <v>3793</v>
      </c>
      <c r="P53" s="136">
        <v>59</v>
      </c>
      <c r="Q53" s="42" t="s">
        <v>4398</v>
      </c>
      <c r="R53" s="42"/>
      <c r="T53" s="42" t="s">
        <v>3771</v>
      </c>
      <c r="U53" s="42" t="s">
        <v>4265</v>
      </c>
      <c r="V53" s="42" t="s">
        <v>3793</v>
      </c>
      <c r="W53" s="42">
        <v>12</v>
      </c>
      <c r="X53" s="172"/>
      <c r="Y53" s="172">
        <v>6</v>
      </c>
      <c r="Z53" s="42">
        <v>42</v>
      </c>
      <c r="AA53" s="377">
        <f t="shared" si="9"/>
        <v>7</v>
      </c>
      <c r="AB53" s="42"/>
      <c r="AC53" s="42"/>
      <c r="AD53" s="42"/>
      <c r="AE53" s="42" t="s">
        <v>3766</v>
      </c>
      <c r="AG53" s="42" t="s">
        <v>3069</v>
      </c>
      <c r="AH53" s="42" t="s">
        <v>3189</v>
      </c>
      <c r="AI53" s="42" t="s">
        <v>3793</v>
      </c>
      <c r="AJ53" s="42">
        <v>11</v>
      </c>
      <c r="AK53" s="42"/>
      <c r="AL53" s="42">
        <v>7</v>
      </c>
      <c r="AM53" s="42">
        <v>15</v>
      </c>
      <c r="AN53" s="42" t="s">
        <v>4402</v>
      </c>
      <c r="AO53" s="42"/>
      <c r="AP53" s="42"/>
      <c r="AQ53" s="42"/>
    </row>
    <row r="54" spans="1:43" x14ac:dyDescent="0.2">
      <c r="A54" s="42" t="s">
        <v>3773</v>
      </c>
      <c r="B54" s="42" t="s">
        <v>4320</v>
      </c>
      <c r="C54" s="42" t="s">
        <v>3793</v>
      </c>
      <c r="D54" s="42">
        <v>3</v>
      </c>
      <c r="E54" s="42">
        <v>6</v>
      </c>
      <c r="F54" s="42">
        <v>0</v>
      </c>
      <c r="G54" s="42">
        <v>67</v>
      </c>
      <c r="H54" s="377">
        <f t="shared" si="7"/>
        <v>11.166666666666666</v>
      </c>
      <c r="I54" s="42"/>
      <c r="J54" s="42"/>
      <c r="K54" s="42" t="s">
        <v>3766</v>
      </c>
      <c r="M54" s="42" t="s">
        <v>3067</v>
      </c>
      <c r="N54" s="42" t="s">
        <v>3184</v>
      </c>
      <c r="O54" s="42" t="s">
        <v>3793</v>
      </c>
      <c r="P54" s="136">
        <v>73</v>
      </c>
      <c r="Q54" s="42" t="s">
        <v>3540</v>
      </c>
      <c r="R54" s="42"/>
      <c r="T54" s="42" t="s">
        <v>3770</v>
      </c>
      <c r="U54" s="42" t="s">
        <v>4249</v>
      </c>
      <c r="V54" s="42" t="s">
        <v>3793</v>
      </c>
      <c r="W54" s="42">
        <v>4</v>
      </c>
      <c r="X54" s="42">
        <v>0</v>
      </c>
      <c r="Y54" s="42">
        <v>1</v>
      </c>
      <c r="Z54" s="42">
        <v>20</v>
      </c>
      <c r="AA54" s="377">
        <f t="shared" si="9"/>
        <v>20</v>
      </c>
      <c r="AB54" s="42"/>
      <c r="AC54" s="42"/>
      <c r="AD54" s="42"/>
      <c r="AE54" s="42" t="s">
        <v>3766</v>
      </c>
      <c r="AG54" s="42" t="s">
        <v>3069</v>
      </c>
      <c r="AH54" s="42" t="s">
        <v>3189</v>
      </c>
      <c r="AI54" s="42" t="s">
        <v>3793</v>
      </c>
      <c r="AJ54" s="42">
        <v>14</v>
      </c>
      <c r="AK54" s="42">
        <v>1</v>
      </c>
      <c r="AL54" s="42">
        <v>6</v>
      </c>
      <c r="AM54" s="42">
        <v>46</v>
      </c>
      <c r="AN54" s="42" t="s">
        <v>3698</v>
      </c>
      <c r="AO54" s="42"/>
      <c r="AP54" s="42"/>
      <c r="AQ54" s="42"/>
    </row>
    <row r="55" spans="1:43" x14ac:dyDescent="0.2">
      <c r="A55" s="42" t="s">
        <v>3772</v>
      </c>
      <c r="B55" s="42" t="s">
        <v>3799</v>
      </c>
      <c r="C55" s="42" t="s">
        <v>3793</v>
      </c>
      <c r="D55" s="42">
        <v>8</v>
      </c>
      <c r="E55" s="42">
        <v>11</v>
      </c>
      <c r="F55" s="42"/>
      <c r="G55" s="42">
        <v>165</v>
      </c>
      <c r="H55" s="377">
        <v>15</v>
      </c>
      <c r="I55" s="42"/>
      <c r="J55" s="42"/>
      <c r="K55" s="42" t="s">
        <v>3766</v>
      </c>
      <c r="M55" s="42" t="s">
        <v>3067</v>
      </c>
      <c r="N55" s="42" t="s">
        <v>3585</v>
      </c>
      <c r="O55" s="42" t="s">
        <v>3793</v>
      </c>
      <c r="P55" s="136" t="s">
        <v>3893</v>
      </c>
      <c r="Q55" s="42" t="s">
        <v>3607</v>
      </c>
      <c r="R55" s="42"/>
      <c r="T55" s="42" t="s">
        <v>3770</v>
      </c>
      <c r="U55" s="42" t="s">
        <v>4244</v>
      </c>
      <c r="V55" s="42" t="s">
        <v>3793</v>
      </c>
      <c r="W55" s="42">
        <v>25</v>
      </c>
      <c r="X55" s="377">
        <v>0</v>
      </c>
      <c r="Y55" s="42">
        <v>11</v>
      </c>
      <c r="Z55" s="42">
        <v>107</v>
      </c>
      <c r="AA55" s="377">
        <f t="shared" si="9"/>
        <v>9.7272727272727266</v>
      </c>
      <c r="AB55" s="42"/>
      <c r="AC55" s="42"/>
      <c r="AD55" s="42"/>
      <c r="AE55" s="42" t="s">
        <v>3766</v>
      </c>
      <c r="AG55" s="42" t="s">
        <v>3069</v>
      </c>
      <c r="AH55" s="42" t="s">
        <v>3189</v>
      </c>
      <c r="AI55" s="42" t="s">
        <v>3793</v>
      </c>
      <c r="AJ55" s="42">
        <v>11</v>
      </c>
      <c r="AK55" s="42">
        <v>3</v>
      </c>
      <c r="AL55" s="42">
        <v>6</v>
      </c>
      <c r="AM55" s="42">
        <v>29</v>
      </c>
      <c r="AN55" s="42" t="s">
        <v>4408</v>
      </c>
      <c r="AO55" s="42"/>
      <c r="AP55" s="42"/>
      <c r="AQ55" s="42"/>
    </row>
    <row r="56" spans="1:43" x14ac:dyDescent="0.2">
      <c r="A56" s="42" t="s">
        <v>3772</v>
      </c>
      <c r="B56" s="42" t="s">
        <v>3093</v>
      </c>
      <c r="C56" s="42" t="s">
        <v>3793</v>
      </c>
      <c r="D56" s="42">
        <v>8</v>
      </c>
      <c r="E56" s="42">
        <v>11</v>
      </c>
      <c r="F56" s="42"/>
      <c r="G56" s="42">
        <v>91</v>
      </c>
      <c r="H56" s="377">
        <v>8.3000000000000007</v>
      </c>
      <c r="I56" s="42"/>
      <c r="J56" s="42"/>
      <c r="K56" s="42" t="s">
        <v>3766</v>
      </c>
      <c r="M56" s="42" t="s">
        <v>3066</v>
      </c>
      <c r="N56" s="42" t="s">
        <v>4074</v>
      </c>
      <c r="O56" s="42" t="s">
        <v>3793</v>
      </c>
      <c r="P56" s="136" t="s">
        <v>3547</v>
      </c>
      <c r="Q56" s="42" t="s">
        <v>4445</v>
      </c>
      <c r="R56" s="42"/>
      <c r="T56" s="42" t="s">
        <v>3770</v>
      </c>
      <c r="U56" s="42" t="s">
        <v>4243</v>
      </c>
      <c r="V56" s="42" t="s">
        <v>3793</v>
      </c>
      <c r="W56" s="42">
        <v>3.6</v>
      </c>
      <c r="X56" s="377">
        <v>0</v>
      </c>
      <c r="Y56" s="42">
        <v>3</v>
      </c>
      <c r="Z56" s="42">
        <v>25</v>
      </c>
      <c r="AA56" s="377">
        <f t="shared" si="9"/>
        <v>8.3333333333333339</v>
      </c>
      <c r="AB56" s="42"/>
      <c r="AC56" s="42"/>
      <c r="AD56" s="42"/>
      <c r="AE56" s="42" t="s">
        <v>3766</v>
      </c>
      <c r="AG56" s="42" t="s">
        <v>3069</v>
      </c>
      <c r="AH56" s="42" t="s">
        <v>3184</v>
      </c>
      <c r="AI56" s="42" t="s">
        <v>3793</v>
      </c>
      <c r="AJ56" s="42">
        <v>12</v>
      </c>
      <c r="AK56" s="42"/>
      <c r="AL56" s="42">
        <v>5</v>
      </c>
      <c r="AM56" s="42">
        <v>53</v>
      </c>
      <c r="AN56" s="42" t="s">
        <v>4407</v>
      </c>
      <c r="AO56" s="42"/>
      <c r="AP56" s="42"/>
      <c r="AQ56" s="42"/>
    </row>
    <row r="57" spans="1:43" x14ac:dyDescent="0.2">
      <c r="A57" s="42" t="s">
        <v>3772</v>
      </c>
      <c r="B57" s="42" t="s">
        <v>4001</v>
      </c>
      <c r="C57" s="42" t="s">
        <v>3793</v>
      </c>
      <c r="D57" s="42">
        <v>8</v>
      </c>
      <c r="E57" s="42">
        <v>10</v>
      </c>
      <c r="F57" s="42"/>
      <c r="G57" s="42">
        <v>152</v>
      </c>
      <c r="H57" s="377">
        <v>15.2</v>
      </c>
      <c r="I57" s="42"/>
      <c r="J57" s="42"/>
      <c r="K57" s="42" t="s">
        <v>3766</v>
      </c>
      <c r="M57" s="42" t="s">
        <v>3066</v>
      </c>
      <c r="N57" s="42" t="s">
        <v>4074</v>
      </c>
      <c r="O57" s="42" t="s">
        <v>3793</v>
      </c>
      <c r="P57" s="136">
        <v>52</v>
      </c>
      <c r="Q57" s="42" t="s">
        <v>4431</v>
      </c>
      <c r="R57" s="42"/>
      <c r="T57" s="42" t="s">
        <v>3770</v>
      </c>
      <c r="U57" s="42" t="s">
        <v>4259</v>
      </c>
      <c r="V57" s="42" t="s">
        <v>3793</v>
      </c>
      <c r="W57" s="42">
        <v>15</v>
      </c>
      <c r="X57" s="377">
        <v>0</v>
      </c>
      <c r="Y57" s="42">
        <v>6</v>
      </c>
      <c r="Z57" s="42">
        <v>106</v>
      </c>
      <c r="AA57" s="377">
        <f t="shared" si="9"/>
        <v>17.666666666666668</v>
      </c>
      <c r="AB57" s="42"/>
      <c r="AC57" s="42"/>
      <c r="AD57" s="42"/>
      <c r="AE57" s="42" t="s">
        <v>3766</v>
      </c>
      <c r="AG57" s="42" t="s">
        <v>3069</v>
      </c>
      <c r="AH57" s="42" t="s">
        <v>3184</v>
      </c>
      <c r="AI57" s="42" t="s">
        <v>3793</v>
      </c>
      <c r="AJ57" s="42">
        <v>5.5</v>
      </c>
      <c r="AK57" s="42"/>
      <c r="AL57" s="42">
        <v>5</v>
      </c>
      <c r="AM57" s="42">
        <v>25</v>
      </c>
      <c r="AN57" s="42" t="s">
        <v>4408</v>
      </c>
      <c r="AO57" s="42"/>
      <c r="AP57" s="42"/>
      <c r="AQ57" s="42"/>
    </row>
    <row r="58" spans="1:43" x14ac:dyDescent="0.2">
      <c r="A58" s="42" t="s">
        <v>3772</v>
      </c>
      <c r="B58" s="42" t="s">
        <v>4319</v>
      </c>
      <c r="C58" s="42" t="s">
        <v>3793</v>
      </c>
      <c r="D58" s="42">
        <v>8</v>
      </c>
      <c r="E58" s="42">
        <v>11</v>
      </c>
      <c r="F58" s="42">
        <v>1</v>
      </c>
      <c r="G58" s="42">
        <v>87</v>
      </c>
      <c r="H58" s="377">
        <v>8.9</v>
      </c>
      <c r="I58" s="42"/>
      <c r="J58" s="42"/>
      <c r="K58" s="42" t="s">
        <v>3766</v>
      </c>
      <c r="M58" s="42" t="s">
        <v>3066</v>
      </c>
      <c r="N58" s="42" t="s">
        <v>3080</v>
      </c>
      <c r="O58" s="42" t="s">
        <v>3793</v>
      </c>
      <c r="P58" s="136">
        <v>71</v>
      </c>
      <c r="Q58" s="42" t="s">
        <v>3657</v>
      </c>
      <c r="R58" s="42"/>
      <c r="T58" s="42" t="s">
        <v>3770</v>
      </c>
      <c r="U58" s="42" t="s">
        <v>3694</v>
      </c>
      <c r="V58" s="42" t="s">
        <v>3793</v>
      </c>
      <c r="W58" s="42">
        <v>2</v>
      </c>
      <c r="X58" s="377">
        <v>0</v>
      </c>
      <c r="Y58" s="42">
        <v>0</v>
      </c>
      <c r="Z58" s="42">
        <v>15</v>
      </c>
      <c r="AA58" s="377">
        <v>0</v>
      </c>
      <c r="AB58" s="42"/>
      <c r="AC58" s="42"/>
      <c r="AD58" s="42"/>
      <c r="AE58" s="42" t="s">
        <v>3766</v>
      </c>
      <c r="AG58" s="42" t="s">
        <v>3069</v>
      </c>
      <c r="AH58" s="42" t="s">
        <v>3184</v>
      </c>
      <c r="AI58" s="42" t="s">
        <v>3793</v>
      </c>
      <c r="AJ58" s="42">
        <v>12</v>
      </c>
      <c r="AK58" s="42"/>
      <c r="AL58" s="42">
        <v>5</v>
      </c>
      <c r="AM58" s="42">
        <v>62</v>
      </c>
      <c r="AN58" s="42" t="s">
        <v>4409</v>
      </c>
      <c r="AO58" s="42"/>
      <c r="AP58" s="42"/>
      <c r="AQ58" s="42"/>
    </row>
    <row r="59" spans="1:43" x14ac:dyDescent="0.2">
      <c r="A59" s="42" t="s">
        <v>3772</v>
      </c>
      <c r="B59" s="42" t="s">
        <v>3187</v>
      </c>
      <c r="C59" s="42" t="s">
        <v>3793</v>
      </c>
      <c r="D59" s="42">
        <v>5</v>
      </c>
      <c r="E59" s="42">
        <v>7</v>
      </c>
      <c r="F59" s="42">
        <v>1</v>
      </c>
      <c r="G59" s="42">
        <v>52</v>
      </c>
      <c r="H59" s="377">
        <v>8.6</v>
      </c>
      <c r="I59" s="42"/>
      <c r="J59" s="42"/>
      <c r="K59" s="42" t="s">
        <v>3766</v>
      </c>
      <c r="M59" s="42" t="s">
        <v>3066</v>
      </c>
      <c r="N59" s="42" t="s">
        <v>3585</v>
      </c>
      <c r="O59" s="42" t="s">
        <v>3793</v>
      </c>
      <c r="P59" s="136" t="s">
        <v>3872</v>
      </c>
      <c r="Q59" s="42" t="s">
        <v>3657</v>
      </c>
      <c r="R59" s="42"/>
      <c r="T59" s="42" t="s">
        <v>3770</v>
      </c>
      <c r="U59" s="42" t="s">
        <v>4263</v>
      </c>
      <c r="V59" s="42" t="s">
        <v>3793</v>
      </c>
      <c r="W59" s="42">
        <v>12</v>
      </c>
      <c r="X59" s="377">
        <v>0</v>
      </c>
      <c r="Y59" s="42">
        <v>6</v>
      </c>
      <c r="Z59" s="42">
        <v>42</v>
      </c>
      <c r="AA59" s="377">
        <f>Z59/Y59</f>
        <v>7</v>
      </c>
      <c r="AB59" s="42"/>
      <c r="AC59" s="42"/>
      <c r="AD59" s="42"/>
      <c r="AE59" s="42" t="s">
        <v>3766</v>
      </c>
      <c r="AG59" s="42" t="s">
        <v>3069</v>
      </c>
      <c r="AH59" s="42" t="s">
        <v>3184</v>
      </c>
      <c r="AI59" s="42" t="s">
        <v>3793</v>
      </c>
      <c r="AJ59" s="42">
        <v>9.5</v>
      </c>
      <c r="AK59" s="42"/>
      <c r="AL59" s="42">
        <v>5</v>
      </c>
      <c r="AM59" s="42">
        <v>32</v>
      </c>
      <c r="AN59" s="42" t="s">
        <v>4398</v>
      </c>
      <c r="AO59" s="42"/>
      <c r="AP59" s="42"/>
      <c r="AQ59" s="42"/>
    </row>
    <row r="60" spans="1:43" x14ac:dyDescent="0.2">
      <c r="A60" s="42" t="s">
        <v>3772</v>
      </c>
      <c r="B60" s="42" t="s">
        <v>4013</v>
      </c>
      <c r="C60" s="42" t="s">
        <v>3793</v>
      </c>
      <c r="D60" s="42">
        <v>7</v>
      </c>
      <c r="E60" s="42">
        <v>10</v>
      </c>
      <c r="F60" s="42">
        <v>1</v>
      </c>
      <c r="G60" s="42">
        <v>43</v>
      </c>
      <c r="H60" s="377">
        <v>4.7</v>
      </c>
      <c r="I60" s="42"/>
      <c r="J60" s="42"/>
      <c r="K60" s="42" t="s">
        <v>3766</v>
      </c>
      <c r="M60" s="42" t="s">
        <v>3066</v>
      </c>
      <c r="N60" s="42" t="s">
        <v>3455</v>
      </c>
      <c r="O60" s="42" t="s">
        <v>3793</v>
      </c>
      <c r="P60" s="136">
        <v>51</v>
      </c>
      <c r="Q60" s="542" t="s">
        <v>4233</v>
      </c>
      <c r="R60" s="42"/>
      <c r="T60" s="42" t="s">
        <v>3770</v>
      </c>
      <c r="U60" s="42" t="s">
        <v>4002</v>
      </c>
      <c r="V60" s="42" t="s">
        <v>3793</v>
      </c>
      <c r="W60" s="42">
        <v>22.8</v>
      </c>
      <c r="X60" s="377">
        <v>0</v>
      </c>
      <c r="Y60" s="42">
        <v>10</v>
      </c>
      <c r="Z60" s="42">
        <v>126</v>
      </c>
      <c r="AA60" s="377">
        <f>Z60/Y60</f>
        <v>12.6</v>
      </c>
      <c r="AB60" s="42"/>
      <c r="AC60" s="42"/>
      <c r="AD60" s="42"/>
      <c r="AE60" s="42" t="s">
        <v>3766</v>
      </c>
      <c r="AG60" s="42" t="s">
        <v>3069</v>
      </c>
      <c r="AH60" s="42" t="s">
        <v>3184</v>
      </c>
      <c r="AI60" s="42" t="s">
        <v>3793</v>
      </c>
      <c r="AJ60" s="42">
        <v>16</v>
      </c>
      <c r="AK60" s="42"/>
      <c r="AL60" s="42">
        <v>5</v>
      </c>
      <c r="AM60" s="42">
        <v>61</v>
      </c>
      <c r="AN60" s="42" t="s">
        <v>4229</v>
      </c>
      <c r="AO60" s="42"/>
      <c r="AP60" s="42"/>
      <c r="AQ60" s="42"/>
    </row>
    <row r="61" spans="1:43" x14ac:dyDescent="0.2">
      <c r="A61" s="42" t="s">
        <v>3772</v>
      </c>
      <c r="B61" s="42" t="s">
        <v>3072</v>
      </c>
      <c r="C61" s="42" t="s">
        <v>3793</v>
      </c>
      <c r="D61" s="42">
        <v>9</v>
      </c>
      <c r="E61" s="42">
        <v>13</v>
      </c>
      <c r="F61" s="42">
        <v>3</v>
      </c>
      <c r="G61" s="42">
        <v>66</v>
      </c>
      <c r="H61" s="377">
        <v>6.6</v>
      </c>
      <c r="I61" s="42"/>
      <c r="J61" s="42"/>
      <c r="K61" s="42" t="s">
        <v>3766</v>
      </c>
      <c r="M61" s="42" t="s">
        <v>3066</v>
      </c>
      <c r="N61" s="42" t="s">
        <v>3455</v>
      </c>
      <c r="O61" s="42" t="s">
        <v>3793</v>
      </c>
      <c r="P61" s="136">
        <v>55</v>
      </c>
      <c r="Q61" s="542" t="s">
        <v>4236</v>
      </c>
      <c r="R61" s="42"/>
      <c r="T61" s="42" t="s">
        <v>3770</v>
      </c>
      <c r="U61" s="42" t="s">
        <v>4265</v>
      </c>
      <c r="V61" s="42" t="s">
        <v>3793</v>
      </c>
      <c r="W61" s="42">
        <v>7.5</v>
      </c>
      <c r="X61" s="377">
        <v>0</v>
      </c>
      <c r="Y61" s="42">
        <v>5</v>
      </c>
      <c r="Z61" s="42">
        <v>67</v>
      </c>
      <c r="AA61" s="377">
        <f>Z61/Y61</f>
        <v>13.4</v>
      </c>
      <c r="AB61" s="42"/>
      <c r="AC61" s="42"/>
      <c r="AD61" s="42"/>
      <c r="AE61" s="42" t="s">
        <v>3766</v>
      </c>
      <c r="AG61" s="42" t="s">
        <v>3069</v>
      </c>
      <c r="AH61" s="42" t="s">
        <v>3080</v>
      </c>
      <c r="AI61" s="42" t="s">
        <v>3793</v>
      </c>
      <c r="AJ61" s="42">
        <v>13</v>
      </c>
      <c r="AK61" s="42"/>
      <c r="AL61" s="42">
        <v>6</v>
      </c>
      <c r="AM61" s="42">
        <v>63</v>
      </c>
      <c r="AN61" s="42" t="s">
        <v>4405</v>
      </c>
      <c r="AO61" s="42"/>
      <c r="AP61" s="42"/>
      <c r="AQ61" s="42"/>
    </row>
    <row r="62" spans="1:43" x14ac:dyDescent="0.2">
      <c r="A62" s="42" t="s">
        <v>3772</v>
      </c>
      <c r="B62" s="42" t="s">
        <v>4014</v>
      </c>
      <c r="C62" s="42" t="s">
        <v>3793</v>
      </c>
      <c r="D62" s="42">
        <v>5</v>
      </c>
      <c r="E62" s="42">
        <v>6</v>
      </c>
      <c r="F62" s="42">
        <v>3</v>
      </c>
      <c r="G62" s="42">
        <v>11</v>
      </c>
      <c r="H62" s="377">
        <v>3.6</v>
      </c>
      <c r="I62" s="42"/>
      <c r="J62" s="42"/>
      <c r="K62" s="42" t="s">
        <v>3766</v>
      </c>
      <c r="M62" s="42" t="s">
        <v>3066</v>
      </c>
      <c r="N62" s="42" t="s">
        <v>3090</v>
      </c>
      <c r="O62" s="42" t="s">
        <v>3793</v>
      </c>
      <c r="P62" s="136">
        <v>50</v>
      </c>
      <c r="Q62" s="542" t="s">
        <v>4236</v>
      </c>
      <c r="R62" s="42"/>
      <c r="T62" s="42" t="s">
        <v>3770</v>
      </c>
      <c r="U62" s="42" t="s">
        <v>4270</v>
      </c>
      <c r="V62" s="42" t="s">
        <v>3793</v>
      </c>
      <c r="W62" s="42">
        <v>4</v>
      </c>
      <c r="X62" s="377">
        <v>0</v>
      </c>
      <c r="Y62" s="42">
        <v>2</v>
      </c>
      <c r="Z62" s="42">
        <v>30</v>
      </c>
      <c r="AA62" s="377">
        <f>Z62/Y62</f>
        <v>15</v>
      </c>
      <c r="AB62" s="42"/>
      <c r="AC62" s="42"/>
      <c r="AD62" s="42"/>
      <c r="AE62" s="42" t="s">
        <v>3766</v>
      </c>
      <c r="AG62" s="42" t="s">
        <v>3068</v>
      </c>
      <c r="AH62" t="s">
        <v>4441</v>
      </c>
      <c r="AI62" s="42" t="s">
        <v>3793</v>
      </c>
      <c r="AK62" s="42"/>
      <c r="AL62" s="42"/>
      <c r="AO62" s="42"/>
      <c r="AP62" s="42"/>
      <c r="AQ62" s="42"/>
    </row>
    <row r="63" spans="1:43" x14ac:dyDescent="0.2">
      <c r="A63" s="42" t="s">
        <v>3772</v>
      </c>
      <c r="B63" s="42" t="s">
        <v>4015</v>
      </c>
      <c r="C63" s="42" t="s">
        <v>3793</v>
      </c>
      <c r="D63" s="42">
        <v>7</v>
      </c>
      <c r="E63" s="42">
        <v>8</v>
      </c>
      <c r="F63" s="42">
        <v>6</v>
      </c>
      <c r="G63" s="42">
        <v>28</v>
      </c>
      <c r="H63" s="377">
        <v>14</v>
      </c>
      <c r="I63" s="42"/>
      <c r="J63" s="42"/>
      <c r="K63" s="42" t="s">
        <v>3766</v>
      </c>
      <c r="M63" s="42" t="s">
        <v>3444</v>
      </c>
      <c r="N63" s="42" t="s">
        <v>3077</v>
      </c>
      <c r="O63" s="42" t="s">
        <v>3793</v>
      </c>
      <c r="P63" s="136">
        <v>55</v>
      </c>
      <c r="Q63" s="42" t="s">
        <v>4060</v>
      </c>
      <c r="R63" s="42" t="s">
        <v>3600</v>
      </c>
      <c r="T63" s="42" t="s">
        <v>3770</v>
      </c>
      <c r="U63" s="42" t="s">
        <v>4268</v>
      </c>
      <c r="V63" s="42" t="s">
        <v>3793</v>
      </c>
      <c r="W63" s="42">
        <v>4</v>
      </c>
      <c r="X63" s="377">
        <v>0</v>
      </c>
      <c r="Y63" s="42">
        <v>0</v>
      </c>
      <c r="Z63" s="42">
        <v>29</v>
      </c>
      <c r="AA63" s="377">
        <v>0</v>
      </c>
      <c r="AB63" s="42"/>
      <c r="AC63" s="42"/>
      <c r="AD63" s="42"/>
      <c r="AE63" s="42" t="s">
        <v>3766</v>
      </c>
      <c r="AG63" s="42" t="s">
        <v>3067</v>
      </c>
      <c r="AH63" s="42" t="s">
        <v>4430</v>
      </c>
      <c r="AI63" s="42" t="s">
        <v>3793</v>
      </c>
      <c r="AJ63" s="42">
        <v>5</v>
      </c>
      <c r="AK63" s="42"/>
      <c r="AL63" s="42">
        <v>7</v>
      </c>
      <c r="AM63" s="42">
        <v>20</v>
      </c>
      <c r="AN63" s="42" t="s">
        <v>4414</v>
      </c>
      <c r="AO63" s="42"/>
      <c r="AP63" s="42"/>
      <c r="AQ63" s="42" t="s">
        <v>4232</v>
      </c>
    </row>
    <row r="64" spans="1:43" x14ac:dyDescent="0.2">
      <c r="A64" s="42" t="s">
        <v>3772</v>
      </c>
      <c r="B64" s="460" t="s">
        <v>3694</v>
      </c>
      <c r="C64" s="42" t="s">
        <v>3793</v>
      </c>
      <c r="D64" s="42">
        <v>3</v>
      </c>
      <c r="E64" s="42">
        <v>5</v>
      </c>
      <c r="F64" s="42"/>
      <c r="G64" s="42">
        <v>50</v>
      </c>
      <c r="H64" s="377">
        <v>10</v>
      </c>
      <c r="I64" s="42"/>
      <c r="J64" s="42"/>
      <c r="K64" s="42" t="s">
        <v>3766</v>
      </c>
      <c r="M64" s="42" t="s">
        <v>3444</v>
      </c>
      <c r="N64" s="42" t="s">
        <v>3585</v>
      </c>
      <c r="O64" s="42"/>
      <c r="P64" s="136">
        <v>76</v>
      </c>
      <c r="Q64" s="42" t="s">
        <v>4398</v>
      </c>
      <c r="R64" s="42"/>
      <c r="T64" s="42" t="s">
        <v>3770</v>
      </c>
      <c r="U64" s="42" t="s">
        <v>3189</v>
      </c>
      <c r="V64" s="42" t="s">
        <v>3793</v>
      </c>
      <c r="W64" s="42">
        <v>2</v>
      </c>
      <c r="X64" s="377">
        <v>0</v>
      </c>
      <c r="Y64" s="42">
        <v>0</v>
      </c>
      <c r="Z64" s="42">
        <v>19</v>
      </c>
      <c r="AA64" s="377">
        <v>0</v>
      </c>
      <c r="AB64" s="42"/>
      <c r="AC64" s="42"/>
      <c r="AD64" s="42"/>
      <c r="AE64" s="42" t="s">
        <v>3766</v>
      </c>
      <c r="AG64" s="42" t="s">
        <v>3067</v>
      </c>
      <c r="AH64" s="42" t="s">
        <v>4430</v>
      </c>
      <c r="AI64" s="42" t="s">
        <v>3793</v>
      </c>
      <c r="AJ64" s="42">
        <v>9.3000000000000007</v>
      </c>
      <c r="AK64" s="42">
        <v>1</v>
      </c>
      <c r="AL64" s="42">
        <v>5</v>
      </c>
      <c r="AM64" s="42">
        <v>50</v>
      </c>
      <c r="AN64" s="42" t="s">
        <v>4414</v>
      </c>
      <c r="AO64" s="42"/>
      <c r="AP64" s="42"/>
      <c r="AQ64" s="42" t="s">
        <v>4231</v>
      </c>
    </row>
    <row r="65" spans="1:43" x14ac:dyDescent="0.2">
      <c r="A65" s="42" t="s">
        <v>3772</v>
      </c>
      <c r="B65" s="42" t="s">
        <v>4253</v>
      </c>
      <c r="C65" s="42" t="s">
        <v>3793</v>
      </c>
      <c r="D65" s="42">
        <v>7</v>
      </c>
      <c r="E65" s="42">
        <v>11</v>
      </c>
      <c r="F65" s="42"/>
      <c r="G65" s="42">
        <v>181</v>
      </c>
      <c r="H65" s="377">
        <v>16.399999999999999</v>
      </c>
      <c r="I65" s="42"/>
      <c r="J65" s="42"/>
      <c r="K65" s="42" t="s">
        <v>3766</v>
      </c>
      <c r="M65" s="42" t="s">
        <v>3444</v>
      </c>
      <c r="N65" s="42" t="s">
        <v>3585</v>
      </c>
      <c r="O65" s="42"/>
      <c r="P65" s="136">
        <v>55</v>
      </c>
      <c r="Q65" s="42" t="s">
        <v>4398</v>
      </c>
      <c r="R65" s="42"/>
      <c r="T65" s="42" t="s">
        <v>3770</v>
      </c>
      <c r="U65" s="42" t="s">
        <v>4260</v>
      </c>
      <c r="V65" s="42" t="s">
        <v>3793</v>
      </c>
      <c r="W65" s="42">
        <v>4</v>
      </c>
      <c r="X65" s="377">
        <v>0</v>
      </c>
      <c r="Y65" s="42">
        <v>1</v>
      </c>
      <c r="Z65" s="42">
        <v>22</v>
      </c>
      <c r="AA65" s="377">
        <f t="shared" ref="AA65:AA74" si="10">Z65/Y65</f>
        <v>22</v>
      </c>
      <c r="AB65" s="42"/>
      <c r="AC65" s="42"/>
      <c r="AD65" s="42"/>
      <c r="AE65" s="42" t="s">
        <v>3766</v>
      </c>
      <c r="AG65" s="42" t="s">
        <v>3067</v>
      </c>
      <c r="AH65" s="42" t="s">
        <v>4430</v>
      </c>
      <c r="AI65" s="42" t="s">
        <v>3793</v>
      </c>
      <c r="AJ65" s="42">
        <v>14.3</v>
      </c>
      <c r="AK65" s="42">
        <v>1</v>
      </c>
      <c r="AL65" s="42">
        <v>12</v>
      </c>
      <c r="AM65" s="42">
        <v>70</v>
      </c>
      <c r="AN65" s="42" t="s">
        <v>4414</v>
      </c>
      <c r="AO65" s="42"/>
      <c r="AP65" s="42"/>
      <c r="AQ65" s="42" t="s">
        <v>3583</v>
      </c>
    </row>
    <row r="66" spans="1:43" x14ac:dyDescent="0.2">
      <c r="A66" s="42" t="s">
        <v>3772</v>
      </c>
      <c r="B66" s="42" t="s">
        <v>4002</v>
      </c>
      <c r="C66" s="42" t="s">
        <v>3793</v>
      </c>
      <c r="D66" s="42">
        <v>6</v>
      </c>
      <c r="E66" s="42">
        <v>10</v>
      </c>
      <c r="F66" s="42">
        <v>2</v>
      </c>
      <c r="G66" s="42">
        <v>119</v>
      </c>
      <c r="H66" s="377">
        <v>14.8</v>
      </c>
      <c r="I66" s="42"/>
      <c r="J66" s="42"/>
      <c r="K66" s="42" t="s">
        <v>3766</v>
      </c>
      <c r="M66" s="42" t="s">
        <v>3444</v>
      </c>
      <c r="N66" s="42" t="s">
        <v>4052</v>
      </c>
      <c r="O66" s="42"/>
      <c r="P66" s="136">
        <v>58</v>
      </c>
      <c r="Q66" s="42" t="s">
        <v>3540</v>
      </c>
      <c r="R66" s="42"/>
      <c r="T66" s="42" t="s">
        <v>3767</v>
      </c>
      <c r="U66" s="42" t="s">
        <v>4018</v>
      </c>
      <c r="V66" s="42" t="s">
        <v>3793</v>
      </c>
      <c r="W66" s="42">
        <v>76</v>
      </c>
      <c r="X66" s="42">
        <v>6</v>
      </c>
      <c r="Y66" s="42">
        <v>20</v>
      </c>
      <c r="Z66" s="42">
        <v>305</v>
      </c>
      <c r="AA66" s="377">
        <f t="shared" si="10"/>
        <v>15.25</v>
      </c>
      <c r="AB66" s="42"/>
      <c r="AC66" s="42"/>
      <c r="AD66" s="42"/>
      <c r="AE66" s="42" t="s">
        <v>3766</v>
      </c>
      <c r="AG66" s="42" t="s">
        <v>3067</v>
      </c>
      <c r="AH66" s="42" t="s">
        <v>3188</v>
      </c>
      <c r="AI66" s="42" t="s">
        <v>3793</v>
      </c>
      <c r="AJ66" s="42">
        <v>12</v>
      </c>
      <c r="AK66" s="42"/>
      <c r="AL66" s="42">
        <v>7</v>
      </c>
      <c r="AM66" s="42">
        <v>43</v>
      </c>
      <c r="AN66" s="42" t="s">
        <v>4431</v>
      </c>
      <c r="AO66" s="42"/>
      <c r="AP66" s="42"/>
      <c r="AQ66" s="42"/>
    </row>
    <row r="67" spans="1:43" x14ac:dyDescent="0.2">
      <c r="A67" s="42" t="s">
        <v>3772</v>
      </c>
      <c r="B67" s="42" t="s">
        <v>4260</v>
      </c>
      <c r="C67" s="42" t="s">
        <v>3793</v>
      </c>
      <c r="D67" s="42">
        <v>5</v>
      </c>
      <c r="E67" s="42">
        <v>10</v>
      </c>
      <c r="F67" s="42">
        <v>2</v>
      </c>
      <c r="G67" s="42">
        <v>165</v>
      </c>
      <c r="H67" s="377">
        <v>20.7</v>
      </c>
      <c r="I67" s="42"/>
      <c r="J67" s="42"/>
      <c r="K67" s="42" t="s">
        <v>3766</v>
      </c>
      <c r="M67" s="42" t="s">
        <v>3444</v>
      </c>
      <c r="N67" s="42" t="s">
        <v>4053</v>
      </c>
      <c r="O67" s="42"/>
      <c r="P67" s="136">
        <v>68</v>
      </c>
      <c r="Q67" s="42" t="s">
        <v>4398</v>
      </c>
      <c r="R67" s="42"/>
      <c r="T67" s="42" t="s">
        <v>3767</v>
      </c>
      <c r="U67" s="42" t="s">
        <v>3649</v>
      </c>
      <c r="V67" s="42" t="s">
        <v>3793</v>
      </c>
      <c r="W67" s="42">
        <v>39</v>
      </c>
      <c r="X67" s="42"/>
      <c r="Y67" s="42">
        <v>10</v>
      </c>
      <c r="Z67" s="42">
        <v>161</v>
      </c>
      <c r="AA67" s="377">
        <f t="shared" si="10"/>
        <v>16.100000000000001</v>
      </c>
      <c r="AB67" s="42"/>
      <c r="AC67" s="42"/>
      <c r="AD67" s="42"/>
      <c r="AE67" s="42" t="s">
        <v>3766</v>
      </c>
      <c r="AG67" s="42" t="s">
        <v>3066</v>
      </c>
      <c r="AH67" s="460" t="s">
        <v>3189</v>
      </c>
      <c r="AI67" s="42" t="s">
        <v>3793</v>
      </c>
      <c r="AJ67" s="42">
        <v>6.7</v>
      </c>
      <c r="AK67" s="42">
        <v>2</v>
      </c>
      <c r="AL67" s="42">
        <v>5</v>
      </c>
      <c r="AM67" s="42">
        <v>28</v>
      </c>
      <c r="AN67" s="42" t="s">
        <v>4037</v>
      </c>
      <c r="AO67" s="42"/>
      <c r="AP67" s="42"/>
      <c r="AQ67" s="42"/>
    </row>
    <row r="68" spans="1:43" x14ac:dyDescent="0.2">
      <c r="A68" s="42" t="s">
        <v>3771</v>
      </c>
      <c r="B68" s="42" t="s">
        <v>3557</v>
      </c>
      <c r="C68" s="42" t="s">
        <v>3793</v>
      </c>
      <c r="D68" s="42">
        <v>1</v>
      </c>
      <c r="E68" s="42">
        <v>2</v>
      </c>
      <c r="F68" s="42"/>
      <c r="G68" s="42">
        <v>5</v>
      </c>
      <c r="H68" s="377">
        <v>2.5</v>
      </c>
      <c r="I68" s="42"/>
      <c r="J68" s="42"/>
      <c r="K68" s="42" t="s">
        <v>3766</v>
      </c>
      <c r="M68" s="42" t="s">
        <v>3445</v>
      </c>
      <c r="N68" s="42" t="s">
        <v>3454</v>
      </c>
      <c r="O68" s="42" t="s">
        <v>3793</v>
      </c>
      <c r="P68" s="136" t="s">
        <v>3844</v>
      </c>
      <c r="Q68" s="42" t="s">
        <v>3470</v>
      </c>
      <c r="R68" s="42"/>
      <c r="T68" s="42" t="s">
        <v>3767</v>
      </c>
      <c r="U68" s="42" t="s">
        <v>4019</v>
      </c>
      <c r="V68" s="42" t="s">
        <v>3793</v>
      </c>
      <c r="W68" s="42">
        <v>60</v>
      </c>
      <c r="X68" s="42">
        <v>3</v>
      </c>
      <c r="Y68" s="42">
        <v>15</v>
      </c>
      <c r="Z68" s="42">
        <v>268</v>
      </c>
      <c r="AA68" s="377">
        <f t="shared" si="10"/>
        <v>17.866666666666667</v>
      </c>
      <c r="AB68" s="42"/>
      <c r="AC68" s="42"/>
      <c r="AD68" s="42"/>
      <c r="AE68" s="42" t="s">
        <v>3766</v>
      </c>
      <c r="AG68" s="42" t="s">
        <v>3066</v>
      </c>
      <c r="AH68" s="42" t="s">
        <v>3184</v>
      </c>
      <c r="AI68" s="42" t="s">
        <v>3793</v>
      </c>
      <c r="AJ68" s="42">
        <v>11</v>
      </c>
      <c r="AK68" s="42">
        <v>2</v>
      </c>
      <c r="AL68" s="42">
        <v>8</v>
      </c>
      <c r="AM68" s="42">
        <v>30</v>
      </c>
      <c r="AN68" s="42" t="s">
        <v>3657</v>
      </c>
      <c r="AO68" s="42"/>
      <c r="AP68" s="42"/>
      <c r="AQ68" s="42"/>
    </row>
    <row r="69" spans="1:43" x14ac:dyDescent="0.2">
      <c r="A69" s="42" t="s">
        <v>3771</v>
      </c>
      <c r="B69" s="42" t="s">
        <v>4253</v>
      </c>
      <c r="C69" s="42" t="s">
        <v>3793</v>
      </c>
      <c r="D69" s="42">
        <v>9</v>
      </c>
      <c r="E69" s="42">
        <v>10</v>
      </c>
      <c r="F69" s="42">
        <v>1</v>
      </c>
      <c r="G69" s="42">
        <v>62</v>
      </c>
      <c r="H69" s="377">
        <v>6.8888888888888893</v>
      </c>
      <c r="I69" s="42"/>
      <c r="J69" s="42"/>
      <c r="K69" s="42" t="s">
        <v>3766</v>
      </c>
      <c r="M69" s="42" t="s">
        <v>3445</v>
      </c>
      <c r="N69" s="42" t="s">
        <v>3075</v>
      </c>
      <c r="O69" s="42" t="s">
        <v>3793</v>
      </c>
      <c r="P69" s="136" t="s">
        <v>3872</v>
      </c>
      <c r="Q69" s="42" t="s">
        <v>4065</v>
      </c>
      <c r="R69" s="42"/>
      <c r="T69" s="42" t="s">
        <v>3767</v>
      </c>
      <c r="U69" s="42" t="s">
        <v>4021</v>
      </c>
      <c r="V69" s="42" t="s">
        <v>3793</v>
      </c>
      <c r="W69" s="42">
        <v>5</v>
      </c>
      <c r="X69" s="42"/>
      <c r="Y69" s="42">
        <v>1</v>
      </c>
      <c r="Z69" s="42">
        <v>36</v>
      </c>
      <c r="AA69" s="377">
        <f t="shared" si="10"/>
        <v>36</v>
      </c>
      <c r="AB69" s="42"/>
      <c r="AC69" s="42"/>
      <c r="AD69" s="42"/>
      <c r="AE69" s="42" t="s">
        <v>3766</v>
      </c>
      <c r="AG69" s="42" t="s">
        <v>3066</v>
      </c>
      <c r="AH69" s="42" t="s">
        <v>3184</v>
      </c>
      <c r="AI69" s="42" t="s">
        <v>3793</v>
      </c>
      <c r="AJ69" s="42">
        <v>5.2</v>
      </c>
      <c r="AK69" s="42"/>
      <c r="AL69" s="42">
        <v>5</v>
      </c>
      <c r="AM69" s="42">
        <v>31</v>
      </c>
      <c r="AN69" s="42" t="s">
        <v>4229</v>
      </c>
      <c r="AO69" s="42"/>
      <c r="AP69" s="42">
        <v>3</v>
      </c>
      <c r="AQ69" s="42"/>
    </row>
    <row r="70" spans="1:43" x14ac:dyDescent="0.2">
      <c r="A70" s="42" t="s">
        <v>3771</v>
      </c>
      <c r="B70" s="42" t="s">
        <v>4001</v>
      </c>
      <c r="C70" s="42" t="s">
        <v>3793</v>
      </c>
      <c r="D70" s="42">
        <v>10</v>
      </c>
      <c r="E70" s="42">
        <v>11</v>
      </c>
      <c r="F70" s="42"/>
      <c r="G70" s="42">
        <v>158</v>
      </c>
      <c r="H70" s="377">
        <v>14.363636363636363</v>
      </c>
      <c r="I70" s="42"/>
      <c r="J70" s="42"/>
      <c r="K70" s="42" t="s">
        <v>3766</v>
      </c>
      <c r="M70" s="42" t="s">
        <v>3445</v>
      </c>
      <c r="N70" s="42" t="s">
        <v>3075</v>
      </c>
      <c r="O70" s="42" t="s">
        <v>3793</v>
      </c>
      <c r="P70" s="136">
        <v>92</v>
      </c>
      <c r="Q70" s="42" t="s">
        <v>3470</v>
      </c>
      <c r="R70" s="42"/>
      <c r="T70" s="42" t="s">
        <v>3767</v>
      </c>
      <c r="U70" s="42" t="s">
        <v>4004</v>
      </c>
      <c r="V70" s="42" t="s">
        <v>3793</v>
      </c>
      <c r="W70" s="42">
        <v>22</v>
      </c>
      <c r="X70" s="42">
        <v>1</v>
      </c>
      <c r="Y70" s="42">
        <v>9</v>
      </c>
      <c r="Z70" s="42">
        <v>109</v>
      </c>
      <c r="AA70" s="377">
        <f t="shared" si="10"/>
        <v>12.111111111111111</v>
      </c>
      <c r="AB70" s="42"/>
      <c r="AC70" s="42"/>
      <c r="AD70" s="42"/>
      <c r="AE70" s="42" t="s">
        <v>3766</v>
      </c>
      <c r="AG70" s="42" t="s">
        <v>3066</v>
      </c>
      <c r="AH70" s="42" t="s">
        <v>3184</v>
      </c>
      <c r="AI70" s="42" t="s">
        <v>3793</v>
      </c>
      <c r="AJ70" s="42">
        <v>10.4</v>
      </c>
      <c r="AK70" s="42"/>
      <c r="AL70" s="42">
        <v>8</v>
      </c>
      <c r="AM70" s="42">
        <v>37</v>
      </c>
      <c r="AN70" s="42" t="s">
        <v>4229</v>
      </c>
      <c r="AO70" s="42"/>
      <c r="AP70" s="42">
        <v>9</v>
      </c>
      <c r="AQ70" s="42"/>
    </row>
    <row r="71" spans="1:43" x14ac:dyDescent="0.2">
      <c r="A71" s="42" t="s">
        <v>3771</v>
      </c>
      <c r="B71" s="42" t="s">
        <v>4244</v>
      </c>
      <c r="C71" s="42" t="s">
        <v>3793</v>
      </c>
      <c r="D71" s="42">
        <v>4</v>
      </c>
      <c r="E71" s="42">
        <v>5</v>
      </c>
      <c r="F71" s="42"/>
      <c r="G71" s="42">
        <v>128</v>
      </c>
      <c r="H71" s="377">
        <v>25.6</v>
      </c>
      <c r="I71" s="42"/>
      <c r="J71" s="42"/>
      <c r="K71" s="42" t="s">
        <v>3766</v>
      </c>
      <c r="M71" s="42" t="s">
        <v>3445</v>
      </c>
      <c r="N71" s="42" t="s">
        <v>3541</v>
      </c>
      <c r="O71" s="42" t="s">
        <v>3793</v>
      </c>
      <c r="P71" s="136">
        <v>53</v>
      </c>
      <c r="Q71" s="42" t="s">
        <v>2602</v>
      </c>
      <c r="R71" s="42"/>
      <c r="T71" s="42" t="s">
        <v>3767</v>
      </c>
      <c r="U71" s="42" t="s">
        <v>4022</v>
      </c>
      <c r="V71" s="42" t="s">
        <v>3793</v>
      </c>
      <c r="W71" s="42">
        <v>29</v>
      </c>
      <c r="X71" s="42"/>
      <c r="Y71" s="42">
        <v>5</v>
      </c>
      <c r="Z71" s="42">
        <v>167</v>
      </c>
      <c r="AA71" s="377">
        <f t="shared" si="10"/>
        <v>33.4</v>
      </c>
      <c r="AB71" s="42"/>
      <c r="AC71" s="42"/>
      <c r="AD71" s="42"/>
      <c r="AE71" s="42" t="s">
        <v>3766</v>
      </c>
      <c r="AG71" s="42" t="s">
        <v>3066</v>
      </c>
      <c r="AH71" s="42" t="s">
        <v>3184</v>
      </c>
      <c r="AI71" s="42" t="s">
        <v>3793</v>
      </c>
      <c r="AJ71" s="42">
        <v>11</v>
      </c>
      <c r="AK71" s="42">
        <v>2</v>
      </c>
      <c r="AL71" s="42">
        <v>6</v>
      </c>
      <c r="AM71" s="42">
        <v>38</v>
      </c>
      <c r="AN71" s="42" t="s">
        <v>4236</v>
      </c>
      <c r="AO71" s="42"/>
      <c r="AP71" s="42"/>
      <c r="AQ71" s="42"/>
    </row>
    <row r="72" spans="1:43" x14ac:dyDescent="0.2">
      <c r="A72" s="42" t="s">
        <v>3771</v>
      </c>
      <c r="B72" s="42" t="s">
        <v>4002</v>
      </c>
      <c r="C72" s="42" t="s">
        <v>3793</v>
      </c>
      <c r="D72" s="42">
        <v>8</v>
      </c>
      <c r="E72" s="42">
        <v>8</v>
      </c>
      <c r="F72" s="42">
        <v>2</v>
      </c>
      <c r="G72" s="42">
        <v>74</v>
      </c>
      <c r="H72" s="377">
        <v>12.333333333333334</v>
      </c>
      <c r="I72" s="42"/>
      <c r="J72" s="42"/>
      <c r="K72" s="42" t="s">
        <v>3766</v>
      </c>
      <c r="M72" s="42" t="s">
        <v>3445</v>
      </c>
      <c r="N72" s="42" t="s">
        <v>3541</v>
      </c>
      <c r="O72" s="42" t="s">
        <v>3793</v>
      </c>
      <c r="P72" s="136">
        <v>65</v>
      </c>
      <c r="Q72" s="42" t="s">
        <v>4066</v>
      </c>
      <c r="R72" s="42"/>
      <c r="T72" s="42" t="s">
        <v>3767</v>
      </c>
      <c r="U72" s="42" t="s">
        <v>4023</v>
      </c>
      <c r="V72" s="42" t="s">
        <v>3793</v>
      </c>
      <c r="W72" s="42">
        <v>35</v>
      </c>
      <c r="X72" s="42">
        <v>2</v>
      </c>
      <c r="Y72" s="42">
        <v>9</v>
      </c>
      <c r="Z72" s="42">
        <v>226</v>
      </c>
      <c r="AA72" s="377">
        <f t="shared" si="10"/>
        <v>25.111111111111111</v>
      </c>
      <c r="AB72" s="42"/>
      <c r="AC72" s="42"/>
      <c r="AD72" s="42"/>
      <c r="AE72" s="42" t="s">
        <v>3766</v>
      </c>
      <c r="AG72" s="42" t="s">
        <v>3444</v>
      </c>
      <c r="AH72" s="42" t="s">
        <v>3189</v>
      </c>
      <c r="AI72" s="42" t="s">
        <v>3793</v>
      </c>
      <c r="AJ72" s="42">
        <v>12</v>
      </c>
      <c r="AK72" s="42">
        <v>2</v>
      </c>
      <c r="AL72" s="42">
        <v>5</v>
      </c>
      <c r="AM72" s="42">
        <v>50</v>
      </c>
      <c r="AN72" s="42" t="s">
        <v>4461</v>
      </c>
      <c r="AO72" s="42"/>
      <c r="AP72" s="42"/>
      <c r="AQ72" s="42"/>
    </row>
    <row r="73" spans="1:43" x14ac:dyDescent="0.2">
      <c r="A73" s="42" t="s">
        <v>3771</v>
      </c>
      <c r="B73" s="42" t="s">
        <v>4254</v>
      </c>
      <c r="C73" s="42" t="s">
        <v>3793</v>
      </c>
      <c r="D73" s="42">
        <v>9</v>
      </c>
      <c r="E73" s="42">
        <v>10</v>
      </c>
      <c r="F73" s="42">
        <v>1</v>
      </c>
      <c r="G73" s="42">
        <v>87</v>
      </c>
      <c r="H73" s="377">
        <v>9.6666666666666661</v>
      </c>
      <c r="I73" s="42"/>
      <c r="J73" s="42"/>
      <c r="K73" s="42" t="s">
        <v>3766</v>
      </c>
      <c r="M73" s="42" t="s">
        <v>3445</v>
      </c>
      <c r="N73" s="42" t="s">
        <v>3076</v>
      </c>
      <c r="O73" s="42" t="s">
        <v>3793</v>
      </c>
      <c r="P73" s="136">
        <v>62</v>
      </c>
      <c r="Q73" s="42" t="s">
        <v>3499</v>
      </c>
      <c r="R73" s="42"/>
      <c r="T73" s="42" t="s">
        <v>3767</v>
      </c>
      <c r="U73" s="42" t="s">
        <v>4024</v>
      </c>
      <c r="V73" s="42" t="s">
        <v>3793</v>
      </c>
      <c r="W73" s="42">
        <v>12</v>
      </c>
      <c r="X73" s="42"/>
      <c r="Y73" s="42">
        <v>4</v>
      </c>
      <c r="Z73" s="42">
        <v>63</v>
      </c>
      <c r="AA73" s="377">
        <f t="shared" si="10"/>
        <v>15.75</v>
      </c>
      <c r="AB73" s="42"/>
      <c r="AC73" s="42"/>
      <c r="AD73" s="42"/>
      <c r="AE73" s="42" t="s">
        <v>3766</v>
      </c>
      <c r="AG73" s="42" t="s">
        <v>3444</v>
      </c>
      <c r="AH73" s="42" t="s">
        <v>4049</v>
      </c>
      <c r="AI73" s="42" t="s">
        <v>3793</v>
      </c>
      <c r="AJ73" s="42">
        <v>13</v>
      </c>
      <c r="AK73" s="42">
        <v>1</v>
      </c>
      <c r="AL73" s="42">
        <v>8</v>
      </c>
      <c r="AM73" s="42">
        <v>54</v>
      </c>
      <c r="AN73" s="42" t="s">
        <v>4407</v>
      </c>
      <c r="AO73" s="42"/>
      <c r="AP73" s="42"/>
      <c r="AQ73" s="42"/>
    </row>
    <row r="74" spans="1:43" x14ac:dyDescent="0.2">
      <c r="A74" s="42" t="s">
        <v>3771</v>
      </c>
      <c r="B74" s="42" t="s">
        <v>2387</v>
      </c>
      <c r="C74" s="42" t="s">
        <v>3793</v>
      </c>
      <c r="D74" s="42">
        <v>3</v>
      </c>
      <c r="E74" s="42">
        <v>5</v>
      </c>
      <c r="F74" s="42">
        <v>2</v>
      </c>
      <c r="G74" s="42">
        <v>4</v>
      </c>
      <c r="H74" s="377">
        <v>1.3333333333333333</v>
      </c>
      <c r="I74" s="42"/>
      <c r="J74" s="42"/>
      <c r="K74" s="42" t="s">
        <v>3766</v>
      </c>
      <c r="M74" s="42" t="s">
        <v>3445</v>
      </c>
      <c r="N74" s="42" t="s">
        <v>3080</v>
      </c>
      <c r="O74" s="42" t="s">
        <v>3793</v>
      </c>
      <c r="P74" s="136" t="s">
        <v>3594</v>
      </c>
      <c r="Q74" s="42" t="s">
        <v>171</v>
      </c>
      <c r="R74" s="42"/>
      <c r="T74" s="42" t="s">
        <v>3767</v>
      </c>
      <c r="U74" s="42" t="s">
        <v>4025</v>
      </c>
      <c r="V74" s="42" t="s">
        <v>3793</v>
      </c>
      <c r="W74" s="42">
        <v>6</v>
      </c>
      <c r="X74" s="42"/>
      <c r="Y74" s="42">
        <v>3</v>
      </c>
      <c r="Z74" s="42">
        <v>68</v>
      </c>
      <c r="AA74" s="377">
        <f t="shared" si="10"/>
        <v>22.666666666666668</v>
      </c>
      <c r="AB74" s="42"/>
      <c r="AC74" s="42"/>
      <c r="AD74" s="42"/>
      <c r="AE74" s="42" t="s">
        <v>3766</v>
      </c>
      <c r="AG74" s="42" t="s">
        <v>3444</v>
      </c>
      <c r="AH74" s="42" t="s">
        <v>4049</v>
      </c>
      <c r="AI74" s="42" t="s">
        <v>3793</v>
      </c>
      <c r="AJ74" s="42">
        <v>13</v>
      </c>
      <c r="AK74" s="42"/>
      <c r="AL74" s="42">
        <v>5</v>
      </c>
      <c r="AM74" s="42">
        <v>64</v>
      </c>
      <c r="AN74" s="42" t="s">
        <v>4398</v>
      </c>
      <c r="AO74" s="42"/>
      <c r="AP74" s="42"/>
      <c r="AQ74" s="42"/>
    </row>
    <row r="75" spans="1:43" x14ac:dyDescent="0.2">
      <c r="A75" s="42" t="s">
        <v>3771</v>
      </c>
      <c r="B75" s="42" t="s">
        <v>4240</v>
      </c>
      <c r="C75" s="42" t="s">
        <v>3793</v>
      </c>
      <c r="D75" s="42">
        <v>3</v>
      </c>
      <c r="E75" s="42">
        <v>3</v>
      </c>
      <c r="F75" s="42">
        <v>1</v>
      </c>
      <c r="G75" s="42">
        <v>3</v>
      </c>
      <c r="H75" s="377">
        <v>1.5</v>
      </c>
      <c r="I75" s="42"/>
      <c r="J75" s="42"/>
      <c r="K75" s="42" t="s">
        <v>3766</v>
      </c>
      <c r="M75" s="42" t="s">
        <v>3445</v>
      </c>
      <c r="N75" s="42" t="s">
        <v>3079</v>
      </c>
      <c r="O75" s="42" t="s">
        <v>3793</v>
      </c>
      <c r="P75" s="136">
        <v>69</v>
      </c>
      <c r="Q75" s="42" t="s">
        <v>4065</v>
      </c>
      <c r="R75" s="42"/>
      <c r="T75" s="42" t="s">
        <v>3767</v>
      </c>
      <c r="U75" s="42" t="s">
        <v>4026</v>
      </c>
      <c r="V75" s="42" t="s">
        <v>3793</v>
      </c>
      <c r="W75" s="42">
        <v>2</v>
      </c>
      <c r="X75" s="42"/>
      <c r="Y75" s="42"/>
      <c r="Z75" s="42">
        <v>23</v>
      </c>
      <c r="AA75" s="377">
        <v>0</v>
      </c>
      <c r="AB75" s="42"/>
      <c r="AC75" s="42"/>
      <c r="AD75" s="42"/>
      <c r="AE75" s="42" t="s">
        <v>3766</v>
      </c>
      <c r="AG75" s="42" t="s">
        <v>3444</v>
      </c>
      <c r="AH75" s="42" t="s">
        <v>4052</v>
      </c>
      <c r="AI75" s="42" t="s">
        <v>3793</v>
      </c>
      <c r="AJ75" s="42">
        <v>7</v>
      </c>
      <c r="AK75" s="42">
        <v>3</v>
      </c>
      <c r="AL75" s="42">
        <v>5</v>
      </c>
      <c r="AM75" s="42">
        <v>7</v>
      </c>
      <c r="AN75" s="42" t="s">
        <v>3657</v>
      </c>
      <c r="AO75" s="42"/>
      <c r="AP75" s="42"/>
      <c r="AQ75" s="42"/>
    </row>
    <row r="76" spans="1:43" x14ac:dyDescent="0.2">
      <c r="A76" s="42" t="s">
        <v>3771</v>
      </c>
      <c r="B76" s="42" t="s">
        <v>4241</v>
      </c>
      <c r="C76" s="42" t="s">
        <v>3793</v>
      </c>
      <c r="D76" s="42">
        <v>1</v>
      </c>
      <c r="E76" s="42">
        <v>2</v>
      </c>
      <c r="F76" s="42"/>
      <c r="G76" s="42">
        <v>0</v>
      </c>
      <c r="H76" s="377">
        <v>0</v>
      </c>
      <c r="I76" s="42"/>
      <c r="J76" s="42"/>
      <c r="K76" s="42" t="s">
        <v>3766</v>
      </c>
      <c r="M76" s="42" t="s">
        <v>3445</v>
      </c>
      <c r="N76" s="42" t="s">
        <v>3072</v>
      </c>
      <c r="O76" s="42" t="s">
        <v>3793</v>
      </c>
      <c r="P76" s="136">
        <v>106</v>
      </c>
      <c r="Q76" s="42" t="s">
        <v>3499</v>
      </c>
      <c r="R76" s="42"/>
      <c r="T76" s="42" t="s">
        <v>3767</v>
      </c>
      <c r="U76" s="42" t="s">
        <v>1288</v>
      </c>
      <c r="V76" s="42" t="s">
        <v>3793</v>
      </c>
      <c r="W76" s="42">
        <v>7</v>
      </c>
      <c r="X76" s="42">
        <v>1</v>
      </c>
      <c r="Y76" s="42">
        <v>3</v>
      </c>
      <c r="Z76" s="42">
        <v>34</v>
      </c>
      <c r="AA76" s="377">
        <f t="shared" ref="AA76:AA93" si="11">Z76/Y76</f>
        <v>11.333333333333334</v>
      </c>
      <c r="AB76" s="42"/>
      <c r="AC76" s="42"/>
      <c r="AD76" s="42"/>
      <c r="AE76" s="42" t="s">
        <v>3766</v>
      </c>
      <c r="AG76" s="42" t="s">
        <v>3444</v>
      </c>
      <c r="AH76" s="42" t="s">
        <v>4051</v>
      </c>
      <c r="AI76" s="42" t="s">
        <v>3793</v>
      </c>
      <c r="AJ76" s="42">
        <v>7.4</v>
      </c>
      <c r="AK76" s="42"/>
      <c r="AL76" s="42">
        <v>5</v>
      </c>
      <c r="AM76" s="42">
        <v>47</v>
      </c>
      <c r="AN76" s="42" t="s">
        <v>4233</v>
      </c>
      <c r="AO76" s="42"/>
      <c r="AP76" s="42"/>
      <c r="AQ76" s="42"/>
    </row>
    <row r="77" spans="1:43" x14ac:dyDescent="0.2">
      <c r="A77" s="42" t="s">
        <v>3771</v>
      </c>
      <c r="B77" s="42" t="s">
        <v>4242</v>
      </c>
      <c r="C77" s="42" t="s">
        <v>3793</v>
      </c>
      <c r="D77" s="42">
        <v>5</v>
      </c>
      <c r="E77" s="42">
        <v>6</v>
      </c>
      <c r="F77" s="42"/>
      <c r="G77" s="42">
        <v>52</v>
      </c>
      <c r="H77" s="377">
        <v>8.6666666666666661</v>
      </c>
      <c r="I77" s="42"/>
      <c r="J77" s="42"/>
      <c r="K77" s="42" t="s">
        <v>3766</v>
      </c>
      <c r="M77" s="42" t="s">
        <v>3445</v>
      </c>
      <c r="N77" s="42" t="s">
        <v>3077</v>
      </c>
      <c r="O77" s="42" t="s">
        <v>3793</v>
      </c>
      <c r="P77" s="136" t="s">
        <v>3894</v>
      </c>
      <c r="Q77" t="s">
        <v>3485</v>
      </c>
      <c r="R77" s="42"/>
      <c r="T77" s="42" t="s">
        <v>3767</v>
      </c>
      <c r="U77" s="42" t="s">
        <v>3189</v>
      </c>
      <c r="V77" s="42" t="s">
        <v>3793</v>
      </c>
      <c r="W77" s="42">
        <v>121</v>
      </c>
      <c r="X77" s="42">
        <v>20</v>
      </c>
      <c r="Y77" s="42">
        <v>37</v>
      </c>
      <c r="Z77" s="42">
        <v>408</v>
      </c>
      <c r="AA77" s="377">
        <f t="shared" si="11"/>
        <v>11.027027027027026</v>
      </c>
      <c r="AB77" s="42"/>
      <c r="AC77" s="42"/>
      <c r="AD77" s="42"/>
      <c r="AE77" s="42" t="s">
        <v>3766</v>
      </c>
      <c r="AG77" s="42" t="s">
        <v>3445</v>
      </c>
      <c r="AH77" s="42" t="s">
        <v>2776</v>
      </c>
      <c r="AI77" s="42" t="s">
        <v>3793</v>
      </c>
      <c r="AJ77" s="42"/>
      <c r="AK77" s="42"/>
      <c r="AL77" s="42">
        <v>8</v>
      </c>
      <c r="AM77" s="42">
        <v>18</v>
      </c>
      <c r="AN77" s="42" t="s">
        <v>171</v>
      </c>
      <c r="AO77" s="42"/>
      <c r="AP77" s="42"/>
      <c r="AQ77" s="42"/>
    </row>
    <row r="78" spans="1:43" x14ac:dyDescent="0.2">
      <c r="A78" s="42" t="s">
        <v>3771</v>
      </c>
      <c r="B78" s="42" t="s">
        <v>4243</v>
      </c>
      <c r="C78" s="42" t="s">
        <v>3793</v>
      </c>
      <c r="D78" s="42">
        <v>5</v>
      </c>
      <c r="E78" s="42">
        <v>8</v>
      </c>
      <c r="F78" s="42">
        <v>2</v>
      </c>
      <c r="G78" s="42">
        <v>20</v>
      </c>
      <c r="H78" s="377">
        <v>3.3333333333333335</v>
      </c>
      <c r="I78" s="42"/>
      <c r="J78" s="42"/>
      <c r="K78" s="42" t="s">
        <v>3766</v>
      </c>
      <c r="M78" s="42" t="s">
        <v>3445</v>
      </c>
      <c r="N78" s="42" t="s">
        <v>4062</v>
      </c>
      <c r="O78" s="42" t="s">
        <v>3793</v>
      </c>
      <c r="P78" s="136">
        <v>69</v>
      </c>
      <c r="Q78" s="42" t="s">
        <v>4066</v>
      </c>
      <c r="R78" s="42"/>
      <c r="T78" s="42" t="s">
        <v>3767</v>
      </c>
      <c r="U78" s="42" t="s">
        <v>4035</v>
      </c>
      <c r="V78" s="42" t="s">
        <v>3793</v>
      </c>
      <c r="W78" s="42">
        <v>6</v>
      </c>
      <c r="X78" s="42"/>
      <c r="Y78" s="42">
        <v>3</v>
      </c>
      <c r="Z78" s="42">
        <v>39</v>
      </c>
      <c r="AA78" s="377">
        <f t="shared" si="11"/>
        <v>13</v>
      </c>
      <c r="AB78" s="42"/>
      <c r="AC78" s="42"/>
      <c r="AD78" s="42"/>
      <c r="AE78" s="42" t="s">
        <v>3766</v>
      </c>
      <c r="AG78" s="42" t="s">
        <v>3445</v>
      </c>
      <c r="AH78" s="42" t="s">
        <v>2776</v>
      </c>
      <c r="AI78" s="42" t="s">
        <v>3793</v>
      </c>
      <c r="AJ78" s="42"/>
      <c r="AK78" s="42"/>
      <c r="AL78" s="42">
        <v>12</v>
      </c>
      <c r="AM78" s="42">
        <v>41</v>
      </c>
      <c r="AN78" s="42" t="s">
        <v>171</v>
      </c>
      <c r="AO78" s="42"/>
      <c r="AP78" s="42"/>
      <c r="AQ78" s="42" t="s">
        <v>3583</v>
      </c>
    </row>
    <row r="79" spans="1:43" x14ac:dyDescent="0.2">
      <c r="A79" s="42" t="s">
        <v>3771</v>
      </c>
      <c r="B79" s="42" t="s">
        <v>4247</v>
      </c>
      <c r="C79" s="42" t="s">
        <v>3793</v>
      </c>
      <c r="D79" s="42">
        <v>8</v>
      </c>
      <c r="E79" s="42">
        <v>8</v>
      </c>
      <c r="F79" s="42">
        <v>1</v>
      </c>
      <c r="G79" s="42">
        <v>19</v>
      </c>
      <c r="H79" s="377">
        <v>2.7142857142857144</v>
      </c>
      <c r="I79" s="42"/>
      <c r="J79" s="42"/>
      <c r="K79" s="42" t="s">
        <v>3766</v>
      </c>
      <c r="M79" s="42" t="s">
        <v>3445</v>
      </c>
      <c r="N79" s="42" t="s">
        <v>3816</v>
      </c>
      <c r="O79" s="42" t="s">
        <v>3793</v>
      </c>
      <c r="P79" s="136">
        <v>53</v>
      </c>
      <c r="Q79" t="s">
        <v>3470</v>
      </c>
      <c r="R79" s="42"/>
      <c r="T79" s="42" t="s">
        <v>3767</v>
      </c>
      <c r="U79" s="42" t="s">
        <v>354</v>
      </c>
      <c r="V79" s="42" t="s">
        <v>3793</v>
      </c>
      <c r="W79" s="42">
        <v>6</v>
      </c>
      <c r="X79" s="42"/>
      <c r="Y79" s="42">
        <v>1</v>
      </c>
      <c r="Z79" s="42">
        <v>47</v>
      </c>
      <c r="AA79" s="377">
        <f t="shared" si="11"/>
        <v>47</v>
      </c>
      <c r="AB79" s="42"/>
      <c r="AC79" s="42"/>
      <c r="AD79" s="42"/>
      <c r="AE79" s="42" t="s">
        <v>3766</v>
      </c>
      <c r="AG79" s="42" t="s">
        <v>3445</v>
      </c>
      <c r="AH79" s="42" t="s">
        <v>2776</v>
      </c>
      <c r="AI79" s="42" t="s">
        <v>3793</v>
      </c>
      <c r="AJ79" s="42"/>
      <c r="AK79" s="42"/>
      <c r="AL79" s="42">
        <v>5</v>
      </c>
      <c r="AM79" s="42">
        <v>3</v>
      </c>
      <c r="AN79" s="42" t="s">
        <v>4067</v>
      </c>
      <c r="AO79" s="42"/>
      <c r="AP79" s="42"/>
      <c r="AQ79" s="42"/>
    </row>
    <row r="80" spans="1:43" x14ac:dyDescent="0.2">
      <c r="A80" s="42" t="s">
        <v>3771</v>
      </c>
      <c r="B80" s="42" t="s">
        <v>4245</v>
      </c>
      <c r="C80" s="42" t="s">
        <v>3793</v>
      </c>
      <c r="D80" s="42">
        <v>3</v>
      </c>
      <c r="E80" s="42">
        <v>3</v>
      </c>
      <c r="F80" s="42"/>
      <c r="G80" s="42">
        <v>5</v>
      </c>
      <c r="H80" s="377">
        <v>1.6666666666666667</v>
      </c>
      <c r="I80" s="42"/>
      <c r="J80" s="42"/>
      <c r="K80" s="42" t="s">
        <v>3766</v>
      </c>
      <c r="M80" s="42" t="s">
        <v>3445</v>
      </c>
      <c r="N80" s="42" t="s">
        <v>3816</v>
      </c>
      <c r="O80" s="42" t="s">
        <v>3793</v>
      </c>
      <c r="P80" s="136">
        <v>56</v>
      </c>
      <c r="Q80" t="s">
        <v>2602</v>
      </c>
      <c r="R80" s="42"/>
      <c r="T80" s="42" t="s">
        <v>3767</v>
      </c>
      <c r="U80" s="42" t="s">
        <v>57</v>
      </c>
      <c r="V80" s="42" t="s">
        <v>3793</v>
      </c>
      <c r="W80" s="42">
        <v>8</v>
      </c>
      <c r="X80" s="42">
        <v>1</v>
      </c>
      <c r="Y80" s="42">
        <v>6</v>
      </c>
      <c r="Z80" s="42">
        <v>28</v>
      </c>
      <c r="AA80" s="377">
        <f t="shared" si="11"/>
        <v>4.666666666666667</v>
      </c>
      <c r="AB80" s="42"/>
      <c r="AC80" s="42"/>
      <c r="AD80" s="42"/>
      <c r="AE80" s="42" t="s">
        <v>3766</v>
      </c>
      <c r="AG80" s="42" t="s">
        <v>3445</v>
      </c>
      <c r="AH80" s="42" t="s">
        <v>3078</v>
      </c>
      <c r="AI80" s="42" t="s">
        <v>3793</v>
      </c>
      <c r="AJ80" s="42"/>
      <c r="AK80" s="42"/>
      <c r="AL80" s="42">
        <v>5</v>
      </c>
      <c r="AM80" s="42">
        <v>14</v>
      </c>
      <c r="AN80" s="42" t="s">
        <v>3485</v>
      </c>
      <c r="AO80" s="42"/>
      <c r="AP80" s="42"/>
      <c r="AQ80" s="42"/>
    </row>
    <row r="81" spans="1:43" x14ac:dyDescent="0.2">
      <c r="A81" s="42" t="s">
        <v>3771</v>
      </c>
      <c r="B81" s="42" t="s">
        <v>4246</v>
      </c>
      <c r="C81" s="42" t="s">
        <v>3793</v>
      </c>
      <c r="D81" s="42">
        <v>1</v>
      </c>
      <c r="E81" s="42">
        <v>1</v>
      </c>
      <c r="F81" s="42"/>
      <c r="G81" s="42">
        <v>2</v>
      </c>
      <c r="H81" s="377">
        <v>2</v>
      </c>
      <c r="I81" s="42"/>
      <c r="J81" s="42"/>
      <c r="K81" s="42" t="s">
        <v>3766</v>
      </c>
      <c r="M81" s="42" t="s">
        <v>3445</v>
      </c>
      <c r="N81" s="42" t="s">
        <v>2776</v>
      </c>
      <c r="O81" s="42" t="s">
        <v>3793</v>
      </c>
      <c r="P81" s="136">
        <v>60</v>
      </c>
      <c r="Q81" s="42" t="s">
        <v>171</v>
      </c>
      <c r="R81" s="42"/>
      <c r="T81" s="42" t="s">
        <v>3767</v>
      </c>
      <c r="U81" s="42" t="s">
        <v>4030</v>
      </c>
      <c r="V81" s="42" t="s">
        <v>3793</v>
      </c>
      <c r="W81" s="42">
        <v>14</v>
      </c>
      <c r="X81" s="42"/>
      <c r="Y81" s="42">
        <v>3</v>
      </c>
      <c r="Z81" s="42">
        <v>70</v>
      </c>
      <c r="AA81" s="377">
        <f t="shared" si="11"/>
        <v>23.333333333333332</v>
      </c>
      <c r="AB81" s="42"/>
      <c r="AC81" s="42"/>
      <c r="AD81" s="42"/>
      <c r="AE81" s="42" t="s">
        <v>3766</v>
      </c>
      <c r="AG81" s="42" t="s">
        <v>3445</v>
      </c>
      <c r="AH81" s="42" t="s">
        <v>3081</v>
      </c>
      <c r="AI81" s="42" t="s">
        <v>3793</v>
      </c>
      <c r="AJ81" s="42"/>
      <c r="AK81" s="42"/>
      <c r="AL81" s="42">
        <v>5</v>
      </c>
      <c r="AM81" s="42">
        <v>21</v>
      </c>
      <c r="AN81" s="42" t="s">
        <v>3485</v>
      </c>
      <c r="AO81" s="42"/>
      <c r="AP81" s="42"/>
      <c r="AQ81" s="42"/>
    </row>
    <row r="82" spans="1:43" x14ac:dyDescent="0.2">
      <c r="A82" s="42" t="s">
        <v>3771</v>
      </c>
      <c r="B82" s="42" t="s">
        <v>4248</v>
      </c>
      <c r="C82" s="42" t="s">
        <v>3793</v>
      </c>
      <c r="D82" s="42">
        <v>3</v>
      </c>
      <c r="E82" s="42">
        <v>3</v>
      </c>
      <c r="F82" s="42">
        <v>1</v>
      </c>
      <c r="G82" s="42">
        <v>14</v>
      </c>
      <c r="H82" s="377">
        <v>7</v>
      </c>
      <c r="I82" s="42"/>
      <c r="J82" s="42"/>
      <c r="K82" s="42" t="s">
        <v>3766</v>
      </c>
      <c r="M82" s="42" t="s">
        <v>3446</v>
      </c>
      <c r="N82" s="42" t="s">
        <v>3822</v>
      </c>
      <c r="O82" s="42" t="s">
        <v>3793</v>
      </c>
      <c r="P82" s="136" t="s">
        <v>2995</v>
      </c>
      <c r="Q82" s="42"/>
      <c r="R82" s="42"/>
      <c r="T82" s="42" t="s">
        <v>3442</v>
      </c>
      <c r="U82" s="42" t="s">
        <v>4038</v>
      </c>
      <c r="V82" s="42" t="s">
        <v>3793</v>
      </c>
      <c r="W82" s="42">
        <v>3</v>
      </c>
      <c r="X82" s="42"/>
      <c r="Y82" s="42">
        <v>2</v>
      </c>
      <c r="Z82" s="42">
        <v>22</v>
      </c>
      <c r="AA82" s="377">
        <f t="shared" si="11"/>
        <v>11</v>
      </c>
      <c r="AB82" s="42"/>
      <c r="AC82" s="42"/>
      <c r="AD82" s="42"/>
      <c r="AE82" s="42" t="s">
        <v>3766</v>
      </c>
      <c r="AG82" s="42" t="s">
        <v>3445</v>
      </c>
      <c r="AH82" s="42" t="s">
        <v>3081</v>
      </c>
      <c r="AI82" s="42" t="s">
        <v>3793</v>
      </c>
      <c r="AJ82" s="42"/>
      <c r="AK82" s="42"/>
      <c r="AL82" s="42">
        <v>6</v>
      </c>
      <c r="AM82" s="42">
        <v>40</v>
      </c>
      <c r="AN82" s="42" t="s">
        <v>3470</v>
      </c>
      <c r="AO82" s="42"/>
      <c r="AP82" s="42"/>
      <c r="AQ82" s="42"/>
    </row>
    <row r="83" spans="1:43" x14ac:dyDescent="0.2">
      <c r="A83" s="42" t="s">
        <v>3771</v>
      </c>
      <c r="B83" s="42" t="s">
        <v>3799</v>
      </c>
      <c r="C83" s="42" t="s">
        <v>3793</v>
      </c>
      <c r="D83" s="42">
        <v>2</v>
      </c>
      <c r="E83" s="42">
        <v>2</v>
      </c>
      <c r="F83" s="42"/>
      <c r="G83" s="42">
        <v>26</v>
      </c>
      <c r="H83" s="377">
        <v>13</v>
      </c>
      <c r="I83" s="42"/>
      <c r="J83" s="42"/>
      <c r="K83" s="42" t="s">
        <v>3766</v>
      </c>
      <c r="M83" s="42" t="s">
        <v>3446</v>
      </c>
      <c r="N83" s="42" t="s">
        <v>3076</v>
      </c>
      <c r="O83" s="42" t="s">
        <v>3793</v>
      </c>
      <c r="P83" s="136">
        <v>52</v>
      </c>
      <c r="Q83" s="42"/>
      <c r="R83" s="42"/>
      <c r="T83" s="42" t="s">
        <v>3442</v>
      </c>
      <c r="U83" s="42" t="s">
        <v>3077</v>
      </c>
      <c r="V83" s="42" t="s">
        <v>3793</v>
      </c>
      <c r="W83" s="42">
        <v>15</v>
      </c>
      <c r="X83" s="42"/>
      <c r="Y83" s="42">
        <v>2</v>
      </c>
      <c r="Z83" s="42">
        <v>121</v>
      </c>
      <c r="AA83" s="377">
        <f t="shared" si="11"/>
        <v>60.5</v>
      </c>
      <c r="AB83" s="42"/>
      <c r="AC83" s="42"/>
      <c r="AD83" s="42"/>
      <c r="AE83" s="42" t="s">
        <v>3766</v>
      </c>
      <c r="AG83" s="42" t="s">
        <v>3445</v>
      </c>
      <c r="AH83" s="42" t="s">
        <v>3081</v>
      </c>
      <c r="AI83" s="42" t="s">
        <v>3793</v>
      </c>
      <c r="AJ83" s="42"/>
      <c r="AK83" s="42"/>
      <c r="AL83" s="42">
        <v>7</v>
      </c>
      <c r="AM83" s="42">
        <v>71</v>
      </c>
      <c r="AN83" s="42" t="s">
        <v>171</v>
      </c>
      <c r="AO83" s="42"/>
      <c r="AP83" s="42"/>
      <c r="AQ83" s="42"/>
    </row>
    <row r="84" spans="1:43" x14ac:dyDescent="0.2">
      <c r="A84" s="42" t="s">
        <v>3771</v>
      </c>
      <c r="B84" s="42" t="s">
        <v>4249</v>
      </c>
      <c r="C84" s="42" t="s">
        <v>3793</v>
      </c>
      <c r="D84" s="42">
        <v>7</v>
      </c>
      <c r="E84" s="42">
        <v>5</v>
      </c>
      <c r="F84" s="42"/>
      <c r="G84" s="42">
        <v>5</v>
      </c>
      <c r="H84" s="377">
        <v>1</v>
      </c>
      <c r="I84" s="42"/>
      <c r="J84" s="42"/>
      <c r="K84" s="42" t="s">
        <v>3766</v>
      </c>
      <c r="M84" s="42" t="s">
        <v>3446</v>
      </c>
      <c r="N84" s="42" t="s">
        <v>3076</v>
      </c>
      <c r="O84" s="42" t="s">
        <v>3793</v>
      </c>
      <c r="P84" s="136">
        <v>67</v>
      </c>
      <c r="Q84" s="42"/>
      <c r="R84" s="42"/>
      <c r="T84" s="42" t="s">
        <v>3442</v>
      </c>
      <c r="U84" s="42" t="s">
        <v>3635</v>
      </c>
      <c r="V84" s="42" t="s">
        <v>3793</v>
      </c>
      <c r="W84" s="42">
        <v>8</v>
      </c>
      <c r="X84" s="42"/>
      <c r="Y84" s="42">
        <v>2</v>
      </c>
      <c r="Z84" s="42">
        <v>24</v>
      </c>
      <c r="AA84" s="377">
        <f t="shared" si="11"/>
        <v>12</v>
      </c>
      <c r="AB84" s="42"/>
      <c r="AC84" s="42"/>
      <c r="AD84" s="42"/>
      <c r="AE84" s="42" t="s">
        <v>3766</v>
      </c>
      <c r="AG84" s="42" t="s">
        <v>3445</v>
      </c>
      <c r="AH84" s="42" t="s">
        <v>3079</v>
      </c>
      <c r="AI84" s="42" t="s">
        <v>3793</v>
      </c>
      <c r="AJ84" s="42"/>
      <c r="AK84" s="42"/>
      <c r="AL84" s="42">
        <v>5</v>
      </c>
      <c r="AM84" s="42">
        <v>18</v>
      </c>
      <c r="AN84" s="42" t="s">
        <v>4065</v>
      </c>
      <c r="AO84" s="42"/>
      <c r="AP84" s="42"/>
      <c r="AQ84" s="42"/>
    </row>
    <row r="85" spans="1:43" x14ac:dyDescent="0.2">
      <c r="A85" s="42" t="s">
        <v>3771</v>
      </c>
      <c r="B85" s="42" t="s">
        <v>4250</v>
      </c>
      <c r="C85" s="42" t="s">
        <v>3793</v>
      </c>
      <c r="D85" s="42">
        <v>1</v>
      </c>
      <c r="E85" s="42">
        <v>1</v>
      </c>
      <c r="F85" s="42"/>
      <c r="G85" s="42">
        <v>0</v>
      </c>
      <c r="H85" s="377">
        <v>0</v>
      </c>
      <c r="I85" s="42"/>
      <c r="J85" s="42"/>
      <c r="K85" s="42" t="s">
        <v>3766</v>
      </c>
      <c r="M85" s="42" t="s">
        <v>3446</v>
      </c>
      <c r="N85" s="42" t="s">
        <v>3076</v>
      </c>
      <c r="O85" s="42" t="s">
        <v>3793</v>
      </c>
      <c r="P85" s="136">
        <v>75</v>
      </c>
      <c r="Q85" s="42"/>
      <c r="R85" s="42"/>
      <c r="T85" s="42" t="s">
        <v>3442</v>
      </c>
      <c r="U85" s="42" t="s">
        <v>4018</v>
      </c>
      <c r="V85" s="42" t="s">
        <v>3793</v>
      </c>
      <c r="W85" s="42">
        <v>33</v>
      </c>
      <c r="X85" s="42"/>
      <c r="Y85" s="42">
        <v>7</v>
      </c>
      <c r="Z85" s="42">
        <v>177</v>
      </c>
      <c r="AA85" s="377">
        <f t="shared" si="11"/>
        <v>25.285714285714285</v>
      </c>
      <c r="AB85" s="42"/>
      <c r="AC85" s="42"/>
      <c r="AD85" s="42"/>
      <c r="AE85" s="42" t="s">
        <v>3766</v>
      </c>
      <c r="AG85" s="42" t="s">
        <v>3445</v>
      </c>
      <c r="AH85" s="42" t="s">
        <v>3079</v>
      </c>
      <c r="AI85" s="42" t="s">
        <v>3793</v>
      </c>
      <c r="AJ85" s="42"/>
      <c r="AK85" s="42"/>
      <c r="AL85" s="42">
        <v>7</v>
      </c>
      <c r="AM85" s="42">
        <v>20</v>
      </c>
      <c r="AN85" s="42" t="s">
        <v>4068</v>
      </c>
      <c r="AO85" s="42"/>
      <c r="AP85" s="42"/>
      <c r="AQ85" s="42"/>
    </row>
    <row r="86" spans="1:43" x14ac:dyDescent="0.2">
      <c r="A86" s="42" t="s">
        <v>3771</v>
      </c>
      <c r="B86" s="42" t="s">
        <v>4251</v>
      </c>
      <c r="C86" s="42" t="s">
        <v>3793</v>
      </c>
      <c r="D86" s="42">
        <v>6</v>
      </c>
      <c r="E86" s="42">
        <v>5</v>
      </c>
      <c r="F86" s="42">
        <v>1</v>
      </c>
      <c r="G86" s="42">
        <v>53</v>
      </c>
      <c r="H86" s="377">
        <v>13.25</v>
      </c>
      <c r="I86" s="42"/>
      <c r="J86" s="42"/>
      <c r="K86" s="42" t="s">
        <v>3766</v>
      </c>
      <c r="M86" s="42" t="s">
        <v>3446</v>
      </c>
      <c r="N86" s="42" t="s">
        <v>3094</v>
      </c>
      <c r="O86" s="42" t="s">
        <v>3793</v>
      </c>
      <c r="P86" s="136" t="s">
        <v>3852</v>
      </c>
      <c r="Q86" s="42"/>
      <c r="R86" s="42"/>
      <c r="T86" s="42" t="s">
        <v>3442</v>
      </c>
      <c r="U86" s="42" t="s">
        <v>3189</v>
      </c>
      <c r="V86" s="42" t="s">
        <v>3793</v>
      </c>
      <c r="W86" s="42">
        <v>103</v>
      </c>
      <c r="X86" s="42"/>
      <c r="Y86" s="42">
        <v>25</v>
      </c>
      <c r="Z86" s="42">
        <v>405</v>
      </c>
      <c r="AA86" s="377">
        <f t="shared" si="11"/>
        <v>16.2</v>
      </c>
      <c r="AB86" s="42"/>
      <c r="AC86" s="42"/>
      <c r="AD86" s="42"/>
      <c r="AE86" s="42" t="s">
        <v>3766</v>
      </c>
      <c r="AG86" s="42" t="s">
        <v>3445</v>
      </c>
      <c r="AH86" s="42" t="s">
        <v>3076</v>
      </c>
      <c r="AI86" s="42" t="s">
        <v>3793</v>
      </c>
      <c r="AJ86" s="42"/>
      <c r="AK86" s="42"/>
      <c r="AL86" s="42">
        <v>6</v>
      </c>
      <c r="AM86" s="42">
        <v>18</v>
      </c>
      <c r="AN86" s="42" t="s">
        <v>4066</v>
      </c>
      <c r="AO86" s="42"/>
      <c r="AP86" s="42"/>
      <c r="AQ86" s="42"/>
    </row>
    <row r="87" spans="1:43" x14ac:dyDescent="0.2">
      <c r="A87" s="42" t="s">
        <v>3771</v>
      </c>
      <c r="B87" s="42" t="s">
        <v>4260</v>
      </c>
      <c r="C87" s="42" t="s">
        <v>3793</v>
      </c>
      <c r="D87" s="42">
        <v>5</v>
      </c>
      <c r="E87" s="42">
        <v>5</v>
      </c>
      <c r="F87" s="42">
        <v>1</v>
      </c>
      <c r="G87" s="42">
        <v>182</v>
      </c>
      <c r="H87" s="377">
        <v>45.5</v>
      </c>
      <c r="I87" s="42"/>
      <c r="J87" s="42"/>
      <c r="K87" s="42" t="s">
        <v>3766</v>
      </c>
      <c r="M87" s="42" t="s">
        <v>3446</v>
      </c>
      <c r="N87" s="42" t="s">
        <v>3080</v>
      </c>
      <c r="O87" s="42" t="s">
        <v>3793</v>
      </c>
      <c r="P87" s="136">
        <v>71</v>
      </c>
      <c r="Q87" s="42"/>
      <c r="R87" s="42"/>
      <c r="T87" s="42" t="s">
        <v>3442</v>
      </c>
      <c r="U87" s="42" t="s">
        <v>3088</v>
      </c>
      <c r="V87" s="42" t="s">
        <v>3793</v>
      </c>
      <c r="W87" s="42">
        <v>10</v>
      </c>
      <c r="X87" s="42"/>
      <c r="Y87" s="42">
        <v>4</v>
      </c>
      <c r="Z87" s="42">
        <v>34</v>
      </c>
      <c r="AA87" s="377">
        <f t="shared" si="11"/>
        <v>8.5</v>
      </c>
      <c r="AB87" s="42"/>
      <c r="AC87" s="42"/>
      <c r="AD87" s="42"/>
      <c r="AE87" s="42" t="s">
        <v>3766</v>
      </c>
      <c r="AG87" s="42" t="s">
        <v>3446</v>
      </c>
      <c r="AH87" s="42" t="s">
        <v>3081</v>
      </c>
      <c r="AI87" s="42" t="s">
        <v>3793</v>
      </c>
      <c r="AJ87" s="42"/>
      <c r="AK87" s="42"/>
      <c r="AL87" s="42">
        <v>6</v>
      </c>
      <c r="AM87" s="42">
        <v>55</v>
      </c>
      <c r="AN87" s="42"/>
      <c r="AO87" s="42"/>
      <c r="AP87" s="42"/>
      <c r="AQ87" s="42"/>
    </row>
    <row r="88" spans="1:43" x14ac:dyDescent="0.2">
      <c r="A88" s="42" t="s">
        <v>3771</v>
      </c>
      <c r="B88" s="42" t="s">
        <v>3694</v>
      </c>
      <c r="C88" s="42" t="s">
        <v>3793</v>
      </c>
      <c r="D88" s="42">
        <v>4</v>
      </c>
      <c r="E88" s="42">
        <v>3</v>
      </c>
      <c r="F88" s="42"/>
      <c r="G88" s="42">
        <v>106</v>
      </c>
      <c r="H88" s="377">
        <v>35.333333333333336</v>
      </c>
      <c r="I88" s="42"/>
      <c r="J88" s="42"/>
      <c r="K88" s="42" t="s">
        <v>3766</v>
      </c>
      <c r="M88" s="42" t="s">
        <v>3446</v>
      </c>
      <c r="N88" s="42" t="s">
        <v>3820</v>
      </c>
      <c r="O88" s="42" t="s">
        <v>3793</v>
      </c>
      <c r="P88" s="136">
        <v>60</v>
      </c>
      <c r="Q88" s="42"/>
      <c r="R88" s="42"/>
      <c r="T88" s="42" t="s">
        <v>3442</v>
      </c>
      <c r="U88" s="42" t="s">
        <v>3183</v>
      </c>
      <c r="V88" s="42" t="s">
        <v>3793</v>
      </c>
      <c r="W88" s="42">
        <v>4</v>
      </c>
      <c r="X88" s="42"/>
      <c r="Y88" s="42">
        <v>1</v>
      </c>
      <c r="Z88" s="42">
        <v>24</v>
      </c>
      <c r="AA88" s="377">
        <f t="shared" si="11"/>
        <v>24</v>
      </c>
      <c r="AB88" s="42"/>
      <c r="AC88" s="42"/>
      <c r="AD88" s="42"/>
      <c r="AE88" s="42" t="s">
        <v>3766</v>
      </c>
      <c r="AG88" s="42" t="s">
        <v>3446</v>
      </c>
      <c r="AH88" s="42" t="s">
        <v>3079</v>
      </c>
      <c r="AI88" s="42" t="s">
        <v>3793</v>
      </c>
      <c r="AJ88" s="42"/>
      <c r="AK88" s="42"/>
      <c r="AL88" s="42">
        <v>6</v>
      </c>
      <c r="AM88" s="42">
        <v>73</v>
      </c>
      <c r="AN88" s="42"/>
      <c r="AO88" s="42"/>
      <c r="AP88" s="42"/>
      <c r="AQ88" s="42"/>
    </row>
    <row r="89" spans="1:43" x14ac:dyDescent="0.2">
      <c r="A89" s="42" t="s">
        <v>3770</v>
      </c>
      <c r="B89" s="42" t="s">
        <v>4244</v>
      </c>
      <c r="C89" s="42" t="s">
        <v>3793</v>
      </c>
      <c r="D89" s="42">
        <v>6</v>
      </c>
      <c r="E89" s="42">
        <v>7</v>
      </c>
      <c r="F89" s="42">
        <v>2</v>
      </c>
      <c r="G89" s="42">
        <v>116</v>
      </c>
      <c r="H89" s="377">
        <v>23.2</v>
      </c>
      <c r="I89" s="42"/>
      <c r="J89" s="42"/>
      <c r="K89" s="42" t="s">
        <v>3766</v>
      </c>
      <c r="M89" s="42" t="s">
        <v>3447</v>
      </c>
      <c r="N89" s="42" t="s">
        <v>3080</v>
      </c>
      <c r="O89" s="42" t="s">
        <v>3793</v>
      </c>
      <c r="P89" s="136">
        <v>75</v>
      </c>
      <c r="Q89" s="42"/>
      <c r="R89" s="42"/>
      <c r="T89" s="42" t="s">
        <v>3442</v>
      </c>
      <c r="U89" s="42" t="s">
        <v>4019</v>
      </c>
      <c r="V89" s="42" t="s">
        <v>3793</v>
      </c>
      <c r="W89" s="42">
        <v>20</v>
      </c>
      <c r="X89" s="42"/>
      <c r="Y89" s="42">
        <v>4</v>
      </c>
      <c r="Z89" s="42">
        <v>90</v>
      </c>
      <c r="AA89" s="377">
        <f t="shared" si="11"/>
        <v>22.5</v>
      </c>
      <c r="AB89" s="42"/>
      <c r="AC89" s="42"/>
      <c r="AD89" s="42"/>
      <c r="AE89" s="42" t="s">
        <v>3766</v>
      </c>
      <c r="AG89" s="42" t="s">
        <v>3447</v>
      </c>
      <c r="AH89" s="42" t="s">
        <v>3076</v>
      </c>
      <c r="AI89" s="42" t="s">
        <v>3793</v>
      </c>
      <c r="AJ89" s="42"/>
      <c r="AK89" s="42"/>
      <c r="AL89" s="42">
        <v>6</v>
      </c>
      <c r="AM89" s="42"/>
      <c r="AN89" s="42"/>
      <c r="AO89" s="42"/>
      <c r="AP89" s="42"/>
      <c r="AQ89" s="42"/>
    </row>
    <row r="90" spans="1:43" x14ac:dyDescent="0.2">
      <c r="A90" s="42" t="s">
        <v>3770</v>
      </c>
      <c r="B90" s="42" t="s">
        <v>4260</v>
      </c>
      <c r="C90" s="42" t="s">
        <v>3793</v>
      </c>
      <c r="D90" s="42">
        <v>4</v>
      </c>
      <c r="E90" s="42">
        <v>4</v>
      </c>
      <c r="F90" s="42"/>
      <c r="G90" s="42">
        <v>58</v>
      </c>
      <c r="H90" s="377">
        <v>14.5</v>
      </c>
      <c r="I90" s="42"/>
      <c r="J90" s="42"/>
      <c r="K90" s="42" t="s">
        <v>3766</v>
      </c>
      <c r="M90" s="42" t="s">
        <v>3447</v>
      </c>
      <c r="N90" s="42" t="s">
        <v>3824</v>
      </c>
      <c r="O90" s="42" t="s">
        <v>3793</v>
      </c>
      <c r="P90" s="136">
        <v>52</v>
      </c>
      <c r="Q90" s="42"/>
      <c r="R90" s="42"/>
      <c r="T90" s="42" t="s">
        <v>3442</v>
      </c>
      <c r="U90" s="42" t="s">
        <v>4030</v>
      </c>
      <c r="V90" s="42" t="s">
        <v>3793</v>
      </c>
      <c r="W90" s="42">
        <v>8</v>
      </c>
      <c r="X90" s="42"/>
      <c r="Y90" s="42">
        <v>3</v>
      </c>
      <c r="Z90" s="42">
        <v>43</v>
      </c>
      <c r="AA90" s="377">
        <f t="shared" si="11"/>
        <v>14.333333333333334</v>
      </c>
      <c r="AB90" s="42"/>
      <c r="AC90" s="42"/>
      <c r="AD90" s="42"/>
      <c r="AE90" s="42" t="s">
        <v>3766</v>
      </c>
      <c r="AG90" s="42" t="s">
        <v>2715</v>
      </c>
      <c r="AH90" s="42" t="s">
        <v>3086</v>
      </c>
      <c r="AI90" s="42" t="s">
        <v>3793</v>
      </c>
      <c r="AJ90" s="42"/>
      <c r="AK90" s="42"/>
      <c r="AL90" s="42">
        <v>7</v>
      </c>
      <c r="AM90" s="42">
        <v>45</v>
      </c>
      <c r="AN90" s="42"/>
      <c r="AO90" s="42"/>
      <c r="AP90" s="42"/>
      <c r="AQ90" s="42"/>
    </row>
    <row r="91" spans="1:43" x14ac:dyDescent="0.2">
      <c r="A91" s="42" t="s">
        <v>3770</v>
      </c>
      <c r="B91" s="42" t="s">
        <v>4001</v>
      </c>
      <c r="C91" s="42" t="s">
        <v>3793</v>
      </c>
      <c r="D91" s="42">
        <v>5</v>
      </c>
      <c r="E91" s="42">
        <v>6</v>
      </c>
      <c r="F91" s="42"/>
      <c r="G91" s="42">
        <v>153</v>
      </c>
      <c r="H91" s="377">
        <v>25.5</v>
      </c>
      <c r="I91" s="42"/>
      <c r="J91" s="42"/>
      <c r="K91" s="42" t="s">
        <v>3766</v>
      </c>
      <c r="M91" s="42" t="s">
        <v>3447</v>
      </c>
      <c r="N91" s="42" t="s">
        <v>3094</v>
      </c>
      <c r="O91" s="42" t="s">
        <v>3793</v>
      </c>
      <c r="P91" s="136" t="s">
        <v>3594</v>
      </c>
      <c r="Q91" s="42"/>
      <c r="R91" s="42"/>
      <c r="T91" s="42" t="s">
        <v>3442</v>
      </c>
      <c r="U91" s="42" t="s">
        <v>3694</v>
      </c>
      <c r="V91" s="42" t="s">
        <v>3793</v>
      </c>
      <c r="W91" s="42">
        <v>54</v>
      </c>
      <c r="X91" s="42"/>
      <c r="Y91" s="42">
        <v>15</v>
      </c>
      <c r="Z91" s="42">
        <v>256</v>
      </c>
      <c r="AA91" s="377">
        <f t="shared" si="11"/>
        <v>17.066666666666666</v>
      </c>
      <c r="AB91" s="42"/>
      <c r="AC91" s="42"/>
      <c r="AD91" s="42"/>
      <c r="AE91" s="42" t="s">
        <v>3766</v>
      </c>
      <c r="AG91" s="42" t="s">
        <v>2714</v>
      </c>
      <c r="AH91" s="42" t="s">
        <v>3086</v>
      </c>
      <c r="AI91" s="42" t="s">
        <v>3793</v>
      </c>
      <c r="AJ91" s="42"/>
      <c r="AK91" s="42"/>
      <c r="AL91" s="42">
        <v>7</v>
      </c>
      <c r="AM91" s="42">
        <v>53</v>
      </c>
      <c r="AN91" s="42" t="s">
        <v>171</v>
      </c>
      <c r="AO91" s="42"/>
      <c r="AP91" s="42"/>
      <c r="AQ91" s="42"/>
    </row>
    <row r="92" spans="1:43" x14ac:dyDescent="0.2">
      <c r="A92" s="42" t="s">
        <v>3770</v>
      </c>
      <c r="B92" s="42" t="s">
        <v>4261</v>
      </c>
      <c r="C92" s="42" t="s">
        <v>3793</v>
      </c>
      <c r="D92" s="42">
        <v>2</v>
      </c>
      <c r="E92" s="42">
        <v>3</v>
      </c>
      <c r="F92" s="42"/>
      <c r="G92" s="42">
        <v>74</v>
      </c>
      <c r="H92" s="377">
        <v>24.666666666666668</v>
      </c>
      <c r="I92" s="42"/>
      <c r="J92" s="42"/>
      <c r="K92" s="42" t="s">
        <v>3766</v>
      </c>
      <c r="M92" s="42" t="s">
        <v>3447</v>
      </c>
      <c r="N92" s="42" t="s">
        <v>4071</v>
      </c>
      <c r="O92" s="42" t="s">
        <v>3793</v>
      </c>
      <c r="P92" s="136" t="s">
        <v>3546</v>
      </c>
      <c r="Q92" s="42"/>
      <c r="R92" s="42"/>
      <c r="T92" s="42" t="s">
        <v>3442</v>
      </c>
      <c r="U92" s="42" t="s">
        <v>3649</v>
      </c>
      <c r="V92" s="42" t="s">
        <v>3793</v>
      </c>
      <c r="W92" s="42">
        <v>59</v>
      </c>
      <c r="X92" s="42"/>
      <c r="Y92" s="42">
        <v>18</v>
      </c>
      <c r="Z92" s="42">
        <v>262</v>
      </c>
      <c r="AA92" s="377">
        <f t="shared" si="11"/>
        <v>14.555555555555555</v>
      </c>
      <c r="AB92" s="42"/>
      <c r="AC92" s="42"/>
      <c r="AD92" s="42"/>
      <c r="AE92" s="42" t="s">
        <v>3766</v>
      </c>
      <c r="AG92" s="42" t="s">
        <v>2714</v>
      </c>
      <c r="AH92" s="42" t="s">
        <v>1831</v>
      </c>
      <c r="AI92" s="42" t="s">
        <v>3793</v>
      </c>
      <c r="AJ92" s="42"/>
      <c r="AK92" s="42"/>
      <c r="AL92" s="42">
        <v>6</v>
      </c>
      <c r="AM92" s="42">
        <v>16</v>
      </c>
      <c r="AN92" s="42" t="s">
        <v>3499</v>
      </c>
      <c r="AO92" s="42"/>
      <c r="AP92" s="42"/>
      <c r="AQ92" s="42"/>
    </row>
    <row r="93" spans="1:43" x14ac:dyDescent="0.2">
      <c r="A93" s="42" t="s">
        <v>3770</v>
      </c>
      <c r="B93" s="42" t="s">
        <v>4018</v>
      </c>
      <c r="C93" s="42" t="s">
        <v>3793</v>
      </c>
      <c r="D93" s="42">
        <v>6</v>
      </c>
      <c r="E93" s="42">
        <v>5</v>
      </c>
      <c r="F93" s="42">
        <v>2</v>
      </c>
      <c r="G93" s="42">
        <v>44</v>
      </c>
      <c r="H93" s="377">
        <v>14.666666666666666</v>
      </c>
      <c r="I93" s="42"/>
      <c r="J93" s="42"/>
      <c r="K93" s="42" t="s">
        <v>3766</v>
      </c>
      <c r="M93" s="42" t="s">
        <v>3447</v>
      </c>
      <c r="N93" s="42" t="s">
        <v>3828</v>
      </c>
      <c r="O93" s="42" t="s">
        <v>3793</v>
      </c>
      <c r="P93" s="136" t="s">
        <v>3831</v>
      </c>
      <c r="Q93" s="42"/>
      <c r="R93" s="42"/>
      <c r="T93" s="42" t="s">
        <v>3442</v>
      </c>
      <c r="U93" s="42" t="s">
        <v>4012</v>
      </c>
      <c r="V93" s="42" t="s">
        <v>3793</v>
      </c>
      <c r="W93" s="42">
        <v>3</v>
      </c>
      <c r="X93" s="42"/>
      <c r="Y93" s="42">
        <v>2</v>
      </c>
      <c r="Z93" s="42">
        <v>27</v>
      </c>
      <c r="AA93" s="377">
        <f t="shared" si="11"/>
        <v>13.5</v>
      </c>
      <c r="AB93" s="42"/>
      <c r="AC93" s="42"/>
      <c r="AD93" s="42"/>
      <c r="AE93" s="42" t="s">
        <v>3766</v>
      </c>
      <c r="AG93" s="42" t="s">
        <v>2714</v>
      </c>
      <c r="AH93" s="42" t="s">
        <v>1831</v>
      </c>
      <c r="AI93" s="42" t="s">
        <v>3793</v>
      </c>
      <c r="AJ93" s="42"/>
      <c r="AK93" s="42"/>
      <c r="AL93" s="42">
        <v>6</v>
      </c>
      <c r="AM93" s="42">
        <v>13</v>
      </c>
      <c r="AN93" s="42" t="s">
        <v>4065</v>
      </c>
      <c r="AO93" s="42"/>
      <c r="AP93" s="42"/>
      <c r="AQ93" s="42"/>
    </row>
    <row r="94" spans="1:43" x14ac:dyDescent="0.2">
      <c r="A94" s="42" t="s">
        <v>3770</v>
      </c>
      <c r="B94" s="42" t="s">
        <v>4249</v>
      </c>
      <c r="C94" s="42" t="s">
        <v>3793</v>
      </c>
      <c r="D94" s="42">
        <v>5</v>
      </c>
      <c r="E94" s="42">
        <v>6</v>
      </c>
      <c r="F94" s="42">
        <v>1</v>
      </c>
      <c r="G94" s="42">
        <v>44</v>
      </c>
      <c r="H94" s="377">
        <v>8.8000000000000007</v>
      </c>
      <c r="I94" s="42"/>
      <c r="J94" s="42"/>
      <c r="K94" s="42" t="s">
        <v>3766</v>
      </c>
      <c r="M94" s="42" t="s">
        <v>2715</v>
      </c>
      <c r="N94" s="42" t="s">
        <v>3086</v>
      </c>
      <c r="O94" s="42" t="s">
        <v>3793</v>
      </c>
      <c r="P94" s="42">
        <v>50</v>
      </c>
      <c r="Q94" s="42"/>
      <c r="R94" s="42"/>
      <c r="T94" s="42" t="s">
        <v>3442</v>
      </c>
      <c r="U94" s="42" t="s">
        <v>3586</v>
      </c>
      <c r="V94" s="42" t="s">
        <v>3793</v>
      </c>
      <c r="W94" s="42">
        <v>11</v>
      </c>
      <c r="X94" s="42"/>
      <c r="Y94" s="42"/>
      <c r="Z94" s="42">
        <v>52</v>
      </c>
      <c r="AA94" s="377">
        <v>0</v>
      </c>
      <c r="AB94" s="42"/>
      <c r="AC94" s="42"/>
      <c r="AD94" s="42"/>
      <c r="AE94" s="42" t="s">
        <v>3766</v>
      </c>
      <c r="AG94" s="42" t="s">
        <v>2714</v>
      </c>
      <c r="AH94" s="42" t="s">
        <v>3086</v>
      </c>
      <c r="AI94" s="42" t="s">
        <v>3793</v>
      </c>
      <c r="AJ94" s="42"/>
      <c r="AK94" s="42"/>
      <c r="AL94" s="42">
        <v>5</v>
      </c>
      <c r="AM94" s="42">
        <v>63</v>
      </c>
      <c r="AN94" s="42" t="s">
        <v>2602</v>
      </c>
      <c r="AO94" s="42"/>
      <c r="AP94" s="42"/>
      <c r="AQ94" s="42"/>
    </row>
    <row r="95" spans="1:43" x14ac:dyDescent="0.2">
      <c r="A95" s="42" t="s">
        <v>3770</v>
      </c>
      <c r="B95" s="42" t="s">
        <v>4262</v>
      </c>
      <c r="C95" s="42" t="s">
        <v>3793</v>
      </c>
      <c r="D95" s="42">
        <v>6</v>
      </c>
      <c r="E95" s="42">
        <v>6</v>
      </c>
      <c r="F95" s="42"/>
      <c r="G95" s="42">
        <v>55</v>
      </c>
      <c r="H95" s="377">
        <v>9.1666666666666661</v>
      </c>
      <c r="I95" s="42"/>
      <c r="J95" s="42"/>
      <c r="K95" s="42" t="s">
        <v>3766</v>
      </c>
      <c r="M95" s="42" t="s">
        <v>2715</v>
      </c>
      <c r="N95" s="42" t="s">
        <v>3086</v>
      </c>
      <c r="O95" s="42" t="s">
        <v>3793</v>
      </c>
      <c r="P95" s="42">
        <v>108</v>
      </c>
      <c r="Q95" s="42"/>
      <c r="R95" s="42"/>
      <c r="T95" s="42" t="s">
        <v>3442</v>
      </c>
      <c r="U95" s="42" t="s">
        <v>4028</v>
      </c>
      <c r="V95" s="42" t="s">
        <v>3793</v>
      </c>
      <c r="W95" s="42">
        <v>2</v>
      </c>
      <c r="X95" s="42"/>
      <c r="Y95" s="42"/>
      <c r="Z95" s="42">
        <v>4</v>
      </c>
      <c r="AA95" s="377">
        <v>0</v>
      </c>
      <c r="AB95" s="42"/>
      <c r="AC95" s="42"/>
      <c r="AD95" s="42"/>
      <c r="AE95" s="42" t="s">
        <v>3766</v>
      </c>
      <c r="AG95" s="42" t="s">
        <v>2714</v>
      </c>
      <c r="AH95" s="42" t="s">
        <v>3078</v>
      </c>
      <c r="AI95" s="42" t="s">
        <v>3793</v>
      </c>
      <c r="AJ95" s="42"/>
      <c r="AK95" s="42"/>
      <c r="AL95" s="42">
        <v>5</v>
      </c>
      <c r="AM95" s="42">
        <v>32</v>
      </c>
      <c r="AN95" s="42" t="s">
        <v>3485</v>
      </c>
      <c r="AO95" s="42"/>
      <c r="AP95" s="42"/>
      <c r="AQ95" s="42"/>
    </row>
    <row r="96" spans="1:43" x14ac:dyDescent="0.2">
      <c r="A96" s="42" t="s">
        <v>3770</v>
      </c>
      <c r="B96" s="42" t="s">
        <v>4270</v>
      </c>
      <c r="C96" s="42" t="s">
        <v>3793</v>
      </c>
      <c r="D96" s="42">
        <v>4</v>
      </c>
      <c r="E96" s="42">
        <v>2</v>
      </c>
      <c r="F96" s="42">
        <v>1</v>
      </c>
      <c r="G96" s="42">
        <v>5</v>
      </c>
      <c r="H96" s="377">
        <v>5</v>
      </c>
      <c r="I96" s="42"/>
      <c r="J96" s="42"/>
      <c r="K96" s="42" t="s">
        <v>3766</v>
      </c>
      <c r="M96" s="42" t="s">
        <v>2715</v>
      </c>
      <c r="N96" s="42" t="s">
        <v>3086</v>
      </c>
      <c r="O96" s="42" t="s">
        <v>3793</v>
      </c>
      <c r="P96" s="42">
        <v>66</v>
      </c>
      <c r="Q96" s="42"/>
      <c r="R96" s="42"/>
      <c r="T96" s="42" t="s">
        <v>3442</v>
      </c>
      <c r="U96" s="42" t="s">
        <v>4023</v>
      </c>
      <c r="V96" s="42" t="s">
        <v>3793</v>
      </c>
      <c r="W96" s="42">
        <v>16</v>
      </c>
      <c r="X96" s="42"/>
      <c r="Y96" s="42">
        <v>4</v>
      </c>
      <c r="Z96" s="42">
        <v>101</v>
      </c>
      <c r="AA96" s="377">
        <f>Z96/Y96</f>
        <v>25.25</v>
      </c>
      <c r="AB96" s="42"/>
      <c r="AC96" s="42"/>
      <c r="AD96" s="42"/>
      <c r="AE96" s="42" t="s">
        <v>3766</v>
      </c>
      <c r="AG96" s="42" t="s">
        <v>2714</v>
      </c>
      <c r="AH96" s="42" t="s">
        <v>4086</v>
      </c>
      <c r="AI96" s="42" t="s">
        <v>3793</v>
      </c>
      <c r="AJ96" s="42"/>
      <c r="AK96" s="42"/>
      <c r="AL96" s="42">
        <v>6</v>
      </c>
      <c r="AM96" s="42">
        <v>22</v>
      </c>
      <c r="AN96" s="42" t="s">
        <v>2676</v>
      </c>
      <c r="AO96" s="42"/>
      <c r="AP96" s="42"/>
      <c r="AQ96" s="42"/>
    </row>
    <row r="97" spans="1:43" x14ac:dyDescent="0.2">
      <c r="A97" s="42" t="s">
        <v>3770</v>
      </c>
      <c r="B97" s="42" t="s">
        <v>4243</v>
      </c>
      <c r="C97" s="42" t="s">
        <v>3793</v>
      </c>
      <c r="D97" s="42">
        <v>1</v>
      </c>
      <c r="E97" s="42">
        <v>2</v>
      </c>
      <c r="F97" s="42"/>
      <c r="G97" s="42">
        <v>1</v>
      </c>
      <c r="H97" s="377">
        <v>0.5</v>
      </c>
      <c r="I97" s="42"/>
      <c r="J97" s="42"/>
      <c r="K97" s="42" t="s">
        <v>3766</v>
      </c>
      <c r="M97" s="42" t="s">
        <v>2715</v>
      </c>
      <c r="N97" s="42" t="s">
        <v>4079</v>
      </c>
      <c r="O97" s="42" t="s">
        <v>3793</v>
      </c>
      <c r="P97" s="42">
        <v>97</v>
      </c>
      <c r="Q97" s="42"/>
      <c r="R97" s="42"/>
      <c r="T97" s="42" t="s">
        <v>3442</v>
      </c>
      <c r="U97" s="42" t="s">
        <v>4042</v>
      </c>
      <c r="V97" s="42" t="s">
        <v>3793</v>
      </c>
      <c r="W97" s="42">
        <v>1</v>
      </c>
      <c r="X97" s="42"/>
      <c r="Y97" s="42">
        <v>2</v>
      </c>
      <c r="Z97" s="42">
        <v>5</v>
      </c>
      <c r="AA97" s="377">
        <f>Z97/Y97</f>
        <v>2.5</v>
      </c>
      <c r="AB97" s="42"/>
      <c r="AC97" s="42"/>
      <c r="AD97" s="42"/>
      <c r="AE97" s="42" t="s">
        <v>3766</v>
      </c>
      <c r="AG97" s="42" t="s">
        <v>2714</v>
      </c>
      <c r="AH97" s="42" t="s">
        <v>4086</v>
      </c>
      <c r="AI97" s="42" t="s">
        <v>3793</v>
      </c>
      <c r="AJ97" s="42"/>
      <c r="AK97" s="42"/>
      <c r="AL97" s="42">
        <v>5</v>
      </c>
      <c r="AM97" s="42">
        <v>30</v>
      </c>
      <c r="AN97" s="42" t="s">
        <v>4065</v>
      </c>
      <c r="AO97" s="42"/>
      <c r="AP97" s="42"/>
      <c r="AQ97" s="42" t="s">
        <v>4087</v>
      </c>
    </row>
    <row r="98" spans="1:43" x14ac:dyDescent="0.2">
      <c r="A98" s="42" t="s">
        <v>3770</v>
      </c>
      <c r="B98" s="42" t="s">
        <v>4004</v>
      </c>
      <c r="C98" s="42" t="s">
        <v>3793</v>
      </c>
      <c r="D98" s="42">
        <v>6</v>
      </c>
      <c r="E98" s="42">
        <v>6</v>
      </c>
      <c r="F98" s="42">
        <v>2</v>
      </c>
      <c r="G98" s="42">
        <v>23</v>
      </c>
      <c r="H98" s="377">
        <v>5.75</v>
      </c>
      <c r="I98" s="42"/>
      <c r="J98" s="42"/>
      <c r="K98" s="42" t="s">
        <v>3766</v>
      </c>
      <c r="M98" s="42" t="s">
        <v>2715</v>
      </c>
      <c r="N98" s="42" t="s">
        <v>4079</v>
      </c>
      <c r="O98" s="42" t="s">
        <v>3793</v>
      </c>
      <c r="P98" s="42">
        <v>68</v>
      </c>
      <c r="Q98" s="42"/>
      <c r="R98" s="42"/>
      <c r="T98" s="42" t="s">
        <v>3442</v>
      </c>
      <c r="U98" s="42" t="s">
        <v>3074</v>
      </c>
      <c r="V98" s="42" t="s">
        <v>3793</v>
      </c>
      <c r="W98" s="42">
        <v>7</v>
      </c>
      <c r="X98" s="42"/>
      <c r="Y98" s="42">
        <v>7</v>
      </c>
      <c r="Z98" s="42">
        <v>33</v>
      </c>
      <c r="AA98" s="377">
        <f>Z98/Y98</f>
        <v>4.7142857142857144</v>
      </c>
      <c r="AB98" s="42"/>
      <c r="AC98" s="42"/>
      <c r="AD98" s="42"/>
      <c r="AE98" s="42" t="s">
        <v>3766</v>
      </c>
      <c r="AG98" s="42" t="s">
        <v>2714</v>
      </c>
      <c r="AH98" s="42" t="s">
        <v>3095</v>
      </c>
      <c r="AI98" s="42" t="s">
        <v>3793</v>
      </c>
      <c r="AJ98" s="42"/>
      <c r="AK98" s="42"/>
      <c r="AL98" s="42">
        <v>5</v>
      </c>
      <c r="AM98" s="42">
        <v>26</v>
      </c>
      <c r="AN98" s="42" t="s">
        <v>3485</v>
      </c>
      <c r="AO98" s="42"/>
      <c r="AP98" s="42"/>
      <c r="AQ98" s="42"/>
    </row>
    <row r="99" spans="1:43" x14ac:dyDescent="0.2">
      <c r="A99" s="42" t="s">
        <v>3770</v>
      </c>
      <c r="B99" s="42" t="s">
        <v>4263</v>
      </c>
      <c r="C99" s="42" t="s">
        <v>3793</v>
      </c>
      <c r="D99" s="42">
        <v>2</v>
      </c>
      <c r="E99" s="42">
        <v>3</v>
      </c>
      <c r="F99" s="42">
        <v>1</v>
      </c>
      <c r="G99" s="42">
        <v>16</v>
      </c>
      <c r="H99" s="377">
        <v>8</v>
      </c>
      <c r="I99" s="42"/>
      <c r="J99" s="42"/>
      <c r="K99" s="42" t="s">
        <v>3766</v>
      </c>
      <c r="M99" s="42" t="s">
        <v>2715</v>
      </c>
      <c r="N99" s="42" t="s">
        <v>4079</v>
      </c>
      <c r="O99" s="42" t="s">
        <v>3793</v>
      </c>
      <c r="P99" s="136">
        <v>84</v>
      </c>
      <c r="Q99" s="42"/>
      <c r="R99" s="42"/>
      <c r="T99" s="42" t="s">
        <v>3442</v>
      </c>
      <c r="U99" s="42" t="s">
        <v>3090</v>
      </c>
      <c r="V99" s="42" t="s">
        <v>3793</v>
      </c>
      <c r="W99" s="42">
        <v>17</v>
      </c>
      <c r="X99" s="42"/>
      <c r="Y99" s="42">
        <v>3</v>
      </c>
      <c r="Z99" s="42">
        <v>111</v>
      </c>
      <c r="AA99" s="377">
        <f>Z99/Y99</f>
        <v>37</v>
      </c>
      <c r="AB99" s="42"/>
      <c r="AC99" s="42"/>
      <c r="AD99" s="42"/>
      <c r="AE99" s="42" t="s">
        <v>3766</v>
      </c>
      <c r="AG99" s="42" t="s">
        <v>3448</v>
      </c>
      <c r="AH99" s="42" t="s">
        <v>3078</v>
      </c>
      <c r="AI99" s="42" t="s">
        <v>3793</v>
      </c>
      <c r="AJ99" s="42"/>
      <c r="AK99" s="42"/>
      <c r="AL99" s="42">
        <v>5</v>
      </c>
      <c r="AM99" s="42"/>
      <c r="AN99" s="42"/>
      <c r="AO99" s="42"/>
      <c r="AP99" s="42"/>
      <c r="AQ99" s="42"/>
    </row>
    <row r="100" spans="1:43" x14ac:dyDescent="0.2">
      <c r="A100" s="42" t="s">
        <v>3770</v>
      </c>
      <c r="B100" s="42" t="s">
        <v>4264</v>
      </c>
      <c r="C100" s="42" t="s">
        <v>3793</v>
      </c>
      <c r="D100" s="42">
        <v>1</v>
      </c>
      <c r="E100" s="42">
        <v>0</v>
      </c>
      <c r="F100" s="42"/>
      <c r="G100" s="42">
        <v>0</v>
      </c>
      <c r="H100" s="377">
        <v>0</v>
      </c>
      <c r="I100" s="42"/>
      <c r="J100" s="42"/>
      <c r="K100" s="42" t="s">
        <v>3766</v>
      </c>
      <c r="M100" s="42" t="s">
        <v>2715</v>
      </c>
      <c r="N100" s="42" t="s">
        <v>3071</v>
      </c>
      <c r="O100" s="42" t="s">
        <v>3793</v>
      </c>
      <c r="P100" s="136">
        <v>67</v>
      </c>
      <c r="Q100" s="42"/>
      <c r="R100" s="42"/>
      <c r="T100" s="42" t="s">
        <v>3442</v>
      </c>
      <c r="U100" s="42" t="s">
        <v>3081</v>
      </c>
      <c r="V100" s="42" t="s">
        <v>3793</v>
      </c>
      <c r="W100" s="42">
        <v>101</v>
      </c>
      <c r="X100" s="42"/>
      <c r="Y100" s="42">
        <v>59</v>
      </c>
      <c r="Z100" s="42">
        <v>419</v>
      </c>
      <c r="AA100" s="377">
        <f>Z100/Y100</f>
        <v>7.101694915254237</v>
      </c>
      <c r="AB100" s="42"/>
      <c r="AC100" s="42"/>
      <c r="AD100" s="42"/>
      <c r="AE100" s="42" t="s">
        <v>3766</v>
      </c>
      <c r="AG100" s="42" t="s">
        <v>3448</v>
      </c>
      <c r="AH100" s="42" t="s">
        <v>3823</v>
      </c>
      <c r="AI100" s="42" t="s">
        <v>3793</v>
      </c>
      <c r="AJ100" s="42"/>
      <c r="AK100" s="42"/>
      <c r="AL100" s="42">
        <v>5</v>
      </c>
      <c r="AM100" s="42"/>
      <c r="AN100" s="42"/>
      <c r="AO100" s="42"/>
      <c r="AP100" s="42"/>
      <c r="AQ100" s="42"/>
    </row>
    <row r="101" spans="1:43" x14ac:dyDescent="0.2">
      <c r="A101" s="42" t="s">
        <v>3770</v>
      </c>
      <c r="B101" s="42" t="s">
        <v>4265</v>
      </c>
      <c r="C101" s="42" t="s">
        <v>3793</v>
      </c>
      <c r="D101" s="42">
        <v>4</v>
      </c>
      <c r="E101" s="42">
        <v>4</v>
      </c>
      <c r="F101" s="42"/>
      <c r="G101" s="42">
        <v>59</v>
      </c>
      <c r="H101" s="377">
        <v>14.75</v>
      </c>
      <c r="I101" s="42"/>
      <c r="J101" s="42"/>
      <c r="K101" s="42" t="s">
        <v>3766</v>
      </c>
      <c r="M101" s="42" t="s">
        <v>2715</v>
      </c>
      <c r="N101" s="42" t="s">
        <v>3095</v>
      </c>
      <c r="O101" s="42" t="s">
        <v>3793</v>
      </c>
      <c r="P101" s="136" t="s">
        <v>3851</v>
      </c>
      <c r="Q101" s="42"/>
      <c r="R101" s="42"/>
      <c r="T101" s="42" t="s">
        <v>3442</v>
      </c>
      <c r="U101" s="42" t="s">
        <v>4021</v>
      </c>
      <c r="V101" s="42" t="s">
        <v>3793</v>
      </c>
      <c r="W101" s="42">
        <v>1</v>
      </c>
      <c r="X101" s="42"/>
      <c r="Y101" s="42"/>
      <c r="Z101" s="42">
        <v>13</v>
      </c>
      <c r="AA101" s="377">
        <v>0</v>
      </c>
      <c r="AB101" s="42"/>
      <c r="AC101" s="42"/>
      <c r="AD101" s="42"/>
      <c r="AE101" s="42" t="s">
        <v>3766</v>
      </c>
      <c r="AG101" s="42" t="s">
        <v>3448</v>
      </c>
      <c r="AH101" s="42" t="s">
        <v>3099</v>
      </c>
      <c r="AI101" s="42" t="s">
        <v>3793</v>
      </c>
      <c r="AJ101" s="42"/>
      <c r="AK101" s="42"/>
      <c r="AL101" s="42">
        <v>5</v>
      </c>
      <c r="AM101" s="42"/>
      <c r="AN101" s="42"/>
      <c r="AO101" s="42"/>
      <c r="AP101" s="42"/>
      <c r="AQ101" s="42"/>
    </row>
    <row r="102" spans="1:43" x14ac:dyDescent="0.2">
      <c r="A102" s="42" t="s">
        <v>3770</v>
      </c>
      <c r="B102" s="42" t="s">
        <v>4002</v>
      </c>
      <c r="C102" s="42" t="s">
        <v>3793</v>
      </c>
      <c r="D102" s="42">
        <v>5</v>
      </c>
      <c r="E102" s="42">
        <v>5</v>
      </c>
      <c r="F102" s="42">
        <v>1</v>
      </c>
      <c r="G102" s="42">
        <v>78</v>
      </c>
      <c r="H102" s="377">
        <v>19.5</v>
      </c>
      <c r="I102" s="42"/>
      <c r="J102" s="42"/>
      <c r="K102" s="42" t="s">
        <v>3766</v>
      </c>
      <c r="M102" s="42" t="s">
        <v>2715</v>
      </c>
      <c r="N102" s="42" t="s">
        <v>3095</v>
      </c>
      <c r="O102" s="42" t="s">
        <v>3793</v>
      </c>
      <c r="P102" s="136">
        <v>64</v>
      </c>
      <c r="Q102" s="42"/>
      <c r="R102" s="42"/>
      <c r="T102" s="42" t="s">
        <v>3070</v>
      </c>
      <c r="U102" s="42" t="s">
        <v>3189</v>
      </c>
      <c r="V102" s="42" t="s">
        <v>3793</v>
      </c>
      <c r="W102" s="42">
        <v>123.3</v>
      </c>
      <c r="X102" s="42">
        <v>17</v>
      </c>
      <c r="Y102" s="42">
        <v>37</v>
      </c>
      <c r="Z102" s="42">
        <v>440</v>
      </c>
      <c r="AA102" s="377">
        <f t="shared" ref="AA102:AA110" si="12">Z102/Y102</f>
        <v>11.891891891891891</v>
      </c>
      <c r="AB102" s="42"/>
      <c r="AC102" s="42"/>
      <c r="AD102" s="42"/>
      <c r="AE102" s="42" t="s">
        <v>3766</v>
      </c>
      <c r="AG102" s="42" t="s">
        <v>3449</v>
      </c>
      <c r="AH102" s="42" t="s">
        <v>3099</v>
      </c>
      <c r="AI102" s="42" t="s">
        <v>3793</v>
      </c>
      <c r="AJ102" s="42"/>
      <c r="AK102" s="42"/>
      <c r="AL102" s="42">
        <v>6</v>
      </c>
      <c r="AM102" s="42"/>
      <c r="AN102" s="42"/>
      <c r="AO102" s="42"/>
      <c r="AP102" s="42"/>
      <c r="AQ102" s="42"/>
    </row>
    <row r="103" spans="1:43" x14ac:dyDescent="0.2">
      <c r="A103" s="42" t="s">
        <v>3770</v>
      </c>
      <c r="B103" s="42" t="s">
        <v>4266</v>
      </c>
      <c r="C103" s="42" t="s">
        <v>3793</v>
      </c>
      <c r="D103" s="42">
        <v>1</v>
      </c>
      <c r="E103" s="42">
        <v>1</v>
      </c>
      <c r="F103" s="42"/>
      <c r="G103" s="42">
        <v>3</v>
      </c>
      <c r="H103" s="377">
        <v>3</v>
      </c>
      <c r="I103" s="42"/>
      <c r="J103" s="42"/>
      <c r="K103" s="42" t="s">
        <v>3766</v>
      </c>
      <c r="M103" s="42" t="s">
        <v>2715</v>
      </c>
      <c r="N103" s="42" t="s">
        <v>3836</v>
      </c>
      <c r="O103" s="42" t="s">
        <v>3793</v>
      </c>
      <c r="P103" s="136">
        <v>93</v>
      </c>
      <c r="Q103" s="42"/>
      <c r="R103" s="42"/>
      <c r="T103" s="42" t="s">
        <v>3070</v>
      </c>
      <c r="U103" s="42" t="s">
        <v>4044</v>
      </c>
      <c r="V103" s="42" t="s">
        <v>3793</v>
      </c>
      <c r="W103" s="42">
        <v>100</v>
      </c>
      <c r="X103" s="42">
        <v>13</v>
      </c>
      <c r="Y103" s="42">
        <v>23</v>
      </c>
      <c r="Z103" s="42">
        <v>297</v>
      </c>
      <c r="AA103" s="377">
        <f t="shared" si="12"/>
        <v>12.913043478260869</v>
      </c>
      <c r="AB103" s="42"/>
      <c r="AC103" s="42"/>
      <c r="AD103" s="42"/>
      <c r="AE103" s="42" t="s">
        <v>3766</v>
      </c>
      <c r="AG103" s="42" t="s">
        <v>3450</v>
      </c>
      <c r="AH103" s="42" t="s">
        <v>3099</v>
      </c>
      <c r="AI103" s="42" t="s">
        <v>3793</v>
      </c>
      <c r="AJ103" s="42"/>
      <c r="AK103" s="42"/>
      <c r="AL103" s="42">
        <v>6</v>
      </c>
      <c r="AM103" s="42"/>
      <c r="AN103" s="42"/>
      <c r="AO103" s="42"/>
      <c r="AP103" s="42"/>
      <c r="AQ103" s="42"/>
    </row>
    <row r="104" spans="1:43" x14ac:dyDescent="0.2">
      <c r="A104" s="42" t="s">
        <v>3770</v>
      </c>
      <c r="B104" s="42" t="s">
        <v>3649</v>
      </c>
      <c r="C104" s="42" t="s">
        <v>3793</v>
      </c>
      <c r="D104" s="42">
        <v>1</v>
      </c>
      <c r="E104" s="42">
        <v>1</v>
      </c>
      <c r="F104" s="42"/>
      <c r="G104" s="42">
        <v>21</v>
      </c>
      <c r="H104" s="377">
        <v>21</v>
      </c>
      <c r="I104" s="42"/>
      <c r="J104" s="42"/>
      <c r="K104" s="42" t="s">
        <v>3766</v>
      </c>
      <c r="M104" s="42" t="s">
        <v>2715</v>
      </c>
      <c r="N104" s="42" t="s">
        <v>3094</v>
      </c>
      <c r="O104" s="42" t="s">
        <v>3793</v>
      </c>
      <c r="P104" s="136">
        <v>78</v>
      </c>
      <c r="Q104" s="42"/>
      <c r="R104" s="42"/>
      <c r="T104" s="42" t="s">
        <v>3070</v>
      </c>
      <c r="U104" s="42" t="s">
        <v>3080</v>
      </c>
      <c r="V104" s="42" t="s">
        <v>3793</v>
      </c>
      <c r="W104" s="42">
        <v>14</v>
      </c>
      <c r="X104" s="42">
        <v>1</v>
      </c>
      <c r="Y104" s="42">
        <v>3</v>
      </c>
      <c r="Z104" s="42">
        <v>32</v>
      </c>
      <c r="AA104" s="377">
        <f t="shared" si="12"/>
        <v>10.666666666666666</v>
      </c>
      <c r="AB104" s="42"/>
      <c r="AC104" s="42"/>
      <c r="AD104" s="42"/>
      <c r="AE104" s="42" t="s">
        <v>3766</v>
      </c>
      <c r="AG104" s="42" t="s">
        <v>3450</v>
      </c>
      <c r="AH104" s="42" t="s">
        <v>3861</v>
      </c>
      <c r="AI104" s="42" t="s">
        <v>3793</v>
      </c>
      <c r="AJ104" s="42"/>
      <c r="AK104" s="42"/>
      <c r="AL104" s="42">
        <v>6</v>
      </c>
      <c r="AM104" s="42"/>
      <c r="AN104" s="42"/>
      <c r="AO104" s="42"/>
      <c r="AP104" s="42"/>
      <c r="AQ104" s="42"/>
    </row>
    <row r="105" spans="1:43" x14ac:dyDescent="0.2">
      <c r="A105" s="42" t="s">
        <v>3770</v>
      </c>
      <c r="B105" s="42" t="s">
        <v>4267</v>
      </c>
      <c r="C105" s="42" t="s">
        <v>3793</v>
      </c>
      <c r="D105" s="42">
        <v>2</v>
      </c>
      <c r="E105" s="42">
        <v>2</v>
      </c>
      <c r="F105" s="42"/>
      <c r="G105" s="42">
        <v>4</v>
      </c>
      <c r="H105" s="377">
        <v>2</v>
      </c>
      <c r="I105" s="42"/>
      <c r="J105" s="42"/>
      <c r="K105" s="42" t="s">
        <v>3766</v>
      </c>
      <c r="M105" s="42" t="s">
        <v>2715</v>
      </c>
      <c r="N105" s="42" t="s">
        <v>3080</v>
      </c>
      <c r="O105" s="42" t="s">
        <v>3793</v>
      </c>
      <c r="P105" s="136" t="s">
        <v>3832</v>
      </c>
      <c r="Q105" s="42"/>
      <c r="R105" s="42"/>
      <c r="T105" s="42" t="s">
        <v>3070</v>
      </c>
      <c r="U105" s="42" t="s">
        <v>514</v>
      </c>
      <c r="V105" s="42" t="s">
        <v>3793</v>
      </c>
      <c r="W105" s="42">
        <v>10</v>
      </c>
      <c r="X105" s="42">
        <v>1</v>
      </c>
      <c r="Y105" s="42">
        <v>4</v>
      </c>
      <c r="Z105" s="42">
        <v>66</v>
      </c>
      <c r="AA105" s="377">
        <f t="shared" si="12"/>
        <v>16.5</v>
      </c>
      <c r="AB105" s="42"/>
      <c r="AC105" s="42"/>
      <c r="AD105" s="42"/>
      <c r="AE105" s="42" t="s">
        <v>3766</v>
      </c>
      <c r="AG105" s="42" t="s">
        <v>2716</v>
      </c>
      <c r="AH105" s="42" t="s">
        <v>4105</v>
      </c>
      <c r="AI105" s="42" t="s">
        <v>3793</v>
      </c>
      <c r="AJ105" s="42"/>
      <c r="AK105" s="42"/>
      <c r="AL105" s="42">
        <v>6</v>
      </c>
      <c r="AM105" s="42"/>
      <c r="AN105" s="42"/>
      <c r="AO105" s="42"/>
      <c r="AP105" s="42"/>
      <c r="AQ105" s="42"/>
    </row>
    <row r="106" spans="1:43" x14ac:dyDescent="0.2">
      <c r="A106" s="42" t="s">
        <v>3770</v>
      </c>
      <c r="B106" s="42" t="s">
        <v>4268</v>
      </c>
      <c r="C106" s="42" t="s">
        <v>3793</v>
      </c>
      <c r="D106" s="42">
        <v>2</v>
      </c>
      <c r="E106" s="42">
        <v>1</v>
      </c>
      <c r="F106" s="42"/>
      <c r="G106" s="42">
        <v>0</v>
      </c>
      <c r="H106" s="377">
        <v>0</v>
      </c>
      <c r="I106" s="42"/>
      <c r="J106" s="42"/>
      <c r="K106" s="42" t="s">
        <v>3766</v>
      </c>
      <c r="M106" s="42" t="s">
        <v>2714</v>
      </c>
      <c r="N106" s="42" t="s">
        <v>3841</v>
      </c>
      <c r="O106" s="42" t="s">
        <v>3793</v>
      </c>
      <c r="P106" s="42">
        <v>136</v>
      </c>
      <c r="Q106" s="42"/>
      <c r="R106" s="42"/>
      <c r="T106" s="42" t="s">
        <v>3070</v>
      </c>
      <c r="U106" s="42" t="s">
        <v>4034</v>
      </c>
      <c r="V106" s="42" t="s">
        <v>3793</v>
      </c>
      <c r="W106" s="42">
        <v>72.400000000000006</v>
      </c>
      <c r="X106" s="42">
        <v>2</v>
      </c>
      <c r="Y106" s="42">
        <v>17</v>
      </c>
      <c r="Z106" s="42">
        <v>399</v>
      </c>
      <c r="AA106" s="377">
        <f t="shared" si="12"/>
        <v>23.470588235294116</v>
      </c>
      <c r="AB106" s="42"/>
      <c r="AC106" s="42"/>
      <c r="AD106" s="42"/>
      <c r="AE106" s="42" t="s">
        <v>3766</v>
      </c>
      <c r="AG106" s="42" t="s">
        <v>89</v>
      </c>
      <c r="AH106" s="42" t="s">
        <v>3874</v>
      </c>
      <c r="AI106" s="42" t="s">
        <v>3793</v>
      </c>
      <c r="AJ106" s="42"/>
      <c r="AK106" s="42"/>
      <c r="AL106" s="42">
        <v>6</v>
      </c>
      <c r="AM106" s="42">
        <v>20</v>
      </c>
      <c r="AN106" s="42"/>
      <c r="AO106" s="42"/>
      <c r="AP106" s="42"/>
      <c r="AQ106" s="42"/>
    </row>
    <row r="107" spans="1:43" x14ac:dyDescent="0.2">
      <c r="A107" s="42" t="s">
        <v>3770</v>
      </c>
      <c r="B107" s="42" t="s">
        <v>3189</v>
      </c>
      <c r="C107" s="42" t="s">
        <v>3793</v>
      </c>
      <c r="D107" s="42">
        <v>2</v>
      </c>
      <c r="E107" s="42">
        <v>2</v>
      </c>
      <c r="F107" s="42"/>
      <c r="G107" s="42">
        <v>6</v>
      </c>
      <c r="H107" s="377">
        <v>3</v>
      </c>
      <c r="I107" s="42"/>
      <c r="J107" s="42"/>
      <c r="K107" s="42" t="s">
        <v>3766</v>
      </c>
      <c r="M107" s="42" t="s">
        <v>2714</v>
      </c>
      <c r="N107" s="42" t="s">
        <v>3080</v>
      </c>
      <c r="O107" s="42" t="s">
        <v>3793</v>
      </c>
      <c r="P107" s="42">
        <v>71</v>
      </c>
      <c r="Q107" s="42"/>
      <c r="R107" s="42"/>
      <c r="T107" s="42" t="s">
        <v>3070</v>
      </c>
      <c r="U107" s="42" t="s">
        <v>3694</v>
      </c>
      <c r="V107" s="42" t="s">
        <v>3793</v>
      </c>
      <c r="W107" s="42">
        <v>43</v>
      </c>
      <c r="X107" s="42">
        <v>6</v>
      </c>
      <c r="Y107" s="42">
        <v>11</v>
      </c>
      <c r="Z107" s="42">
        <v>163</v>
      </c>
      <c r="AA107" s="377">
        <f t="shared" si="12"/>
        <v>14.818181818181818</v>
      </c>
      <c r="AB107" s="42"/>
      <c r="AC107" s="42"/>
      <c r="AD107" s="42"/>
      <c r="AE107" s="42" t="s">
        <v>3766</v>
      </c>
      <c r="AG107" s="42" t="s">
        <v>89</v>
      </c>
      <c r="AH107" s="42" t="s">
        <v>3874</v>
      </c>
      <c r="AI107" s="42" t="s">
        <v>3793</v>
      </c>
      <c r="AJ107" s="42"/>
      <c r="AK107" s="42"/>
      <c r="AL107" s="42">
        <v>6</v>
      </c>
      <c r="AM107" s="42">
        <v>74</v>
      </c>
      <c r="AN107" s="42"/>
      <c r="AO107" s="42"/>
      <c r="AP107" s="42"/>
      <c r="AQ107" s="42"/>
    </row>
    <row r="108" spans="1:43" x14ac:dyDescent="0.2">
      <c r="A108" s="42" t="s">
        <v>3767</v>
      </c>
      <c r="B108" s="42" t="s">
        <v>4018</v>
      </c>
      <c r="C108" s="42" t="s">
        <v>3793</v>
      </c>
      <c r="D108" s="42">
        <v>11</v>
      </c>
      <c r="E108" s="42">
        <v>15</v>
      </c>
      <c r="F108" s="42">
        <v>1</v>
      </c>
      <c r="G108" s="42">
        <v>251</v>
      </c>
      <c r="H108" s="377">
        <f>G108/(E108-F108)</f>
        <v>17.928571428571427</v>
      </c>
      <c r="I108" s="42"/>
      <c r="J108" s="42"/>
      <c r="K108" s="42" t="s">
        <v>3766</v>
      </c>
      <c r="M108" s="42" t="s">
        <v>2714</v>
      </c>
      <c r="N108" s="42" t="s">
        <v>3094</v>
      </c>
      <c r="O108" s="42" t="s">
        <v>3793</v>
      </c>
      <c r="P108" s="136">
        <v>66</v>
      </c>
      <c r="Q108" s="42"/>
      <c r="R108" s="42"/>
      <c r="T108" s="42" t="s">
        <v>3070</v>
      </c>
      <c r="U108" s="42" t="s">
        <v>3595</v>
      </c>
      <c r="V108" s="42" t="s">
        <v>3793</v>
      </c>
      <c r="W108" s="42">
        <v>8</v>
      </c>
      <c r="X108" s="42">
        <v>1</v>
      </c>
      <c r="Y108" s="42">
        <v>6</v>
      </c>
      <c r="Z108" s="42">
        <v>24</v>
      </c>
      <c r="AA108" s="377">
        <f t="shared" si="12"/>
        <v>4</v>
      </c>
      <c r="AB108" s="42"/>
      <c r="AC108" s="42"/>
      <c r="AD108" s="42"/>
      <c r="AE108" s="42" t="s">
        <v>3766</v>
      </c>
      <c r="AG108" s="42" t="s">
        <v>92</v>
      </c>
      <c r="AH108" s="42" t="s">
        <v>3870</v>
      </c>
      <c r="AI108" s="42" t="s">
        <v>3793</v>
      </c>
      <c r="AJ108" s="42"/>
      <c r="AK108" s="42"/>
      <c r="AL108" s="42">
        <v>5</v>
      </c>
      <c r="AM108" s="42">
        <v>32</v>
      </c>
      <c r="AN108" s="42"/>
      <c r="AO108" s="42"/>
      <c r="AP108" s="42"/>
      <c r="AQ108" s="42"/>
    </row>
    <row r="109" spans="1:43" x14ac:dyDescent="0.2">
      <c r="A109" s="42" t="s">
        <v>3767</v>
      </c>
      <c r="B109" s="42" t="s">
        <v>4012</v>
      </c>
      <c r="C109" s="42" t="s">
        <v>3793</v>
      </c>
      <c r="D109" s="42">
        <v>11</v>
      </c>
      <c r="E109" s="42">
        <v>17</v>
      </c>
      <c r="F109" s="42">
        <v>2</v>
      </c>
      <c r="G109" s="42">
        <v>410</v>
      </c>
      <c r="H109" s="377">
        <f t="shared" ref="H109:H172" si="13">G109/(E109-F109)</f>
        <v>27.333333333333332</v>
      </c>
      <c r="I109" s="42"/>
      <c r="J109" s="42"/>
      <c r="K109" s="42" t="s">
        <v>3766</v>
      </c>
      <c r="M109" s="42" t="s">
        <v>2714</v>
      </c>
      <c r="N109" s="42" t="s">
        <v>3094</v>
      </c>
      <c r="O109" s="42" t="s">
        <v>3793</v>
      </c>
      <c r="P109" s="136" t="s">
        <v>3570</v>
      </c>
      <c r="Q109" s="42"/>
      <c r="R109" s="42"/>
      <c r="T109" s="42" t="s">
        <v>3070</v>
      </c>
      <c r="U109" s="42" t="s">
        <v>4278</v>
      </c>
      <c r="V109" s="42" t="s">
        <v>3793</v>
      </c>
      <c r="W109" s="42">
        <v>29</v>
      </c>
      <c r="X109" s="42">
        <v>1</v>
      </c>
      <c r="Y109" s="42">
        <v>4</v>
      </c>
      <c r="Z109" s="42">
        <v>155</v>
      </c>
      <c r="AA109" s="377">
        <f t="shared" si="12"/>
        <v>38.75</v>
      </c>
      <c r="AB109" s="42"/>
      <c r="AC109" s="42"/>
      <c r="AD109" s="42"/>
      <c r="AE109" s="42" t="s">
        <v>3766</v>
      </c>
      <c r="AG109" s="42" t="s">
        <v>88</v>
      </c>
      <c r="AH109" s="42" t="s">
        <v>3099</v>
      </c>
      <c r="AI109" s="42" t="s">
        <v>3793</v>
      </c>
      <c r="AJ109" s="42"/>
      <c r="AK109" s="42"/>
      <c r="AL109" s="42">
        <v>5</v>
      </c>
      <c r="AM109" s="42"/>
      <c r="AN109" s="42"/>
      <c r="AO109" s="42"/>
      <c r="AP109" s="42"/>
      <c r="AQ109" s="42"/>
    </row>
    <row r="110" spans="1:43" x14ac:dyDescent="0.2">
      <c r="A110" s="42" t="s">
        <v>3767</v>
      </c>
      <c r="B110" s="42" t="s">
        <v>3649</v>
      </c>
      <c r="C110" s="42" t="s">
        <v>3793</v>
      </c>
      <c r="D110" s="42">
        <v>4</v>
      </c>
      <c r="E110" s="42">
        <v>5</v>
      </c>
      <c r="F110" s="42"/>
      <c r="G110" s="42">
        <v>28</v>
      </c>
      <c r="H110" s="377">
        <f t="shared" si="13"/>
        <v>5.6</v>
      </c>
      <c r="I110" s="42"/>
      <c r="J110" s="42"/>
      <c r="K110" s="42" t="s">
        <v>3766</v>
      </c>
      <c r="M110" s="42" t="s">
        <v>2714</v>
      </c>
      <c r="N110" s="42" t="s">
        <v>3094</v>
      </c>
      <c r="O110" s="42" t="s">
        <v>3793</v>
      </c>
      <c r="P110" s="136">
        <v>55</v>
      </c>
      <c r="Q110" s="42"/>
      <c r="R110" s="42"/>
      <c r="T110" s="42" t="s">
        <v>3070</v>
      </c>
      <c r="U110" s="42" t="s">
        <v>3728</v>
      </c>
      <c r="V110" s="42" t="s">
        <v>3793</v>
      </c>
      <c r="W110" s="42">
        <v>16</v>
      </c>
      <c r="X110" s="42">
        <v>2</v>
      </c>
      <c r="Y110" s="42">
        <v>5</v>
      </c>
      <c r="Z110" s="42">
        <v>57</v>
      </c>
      <c r="AA110" s="377">
        <f t="shared" si="12"/>
        <v>11.4</v>
      </c>
      <c r="AB110" s="42"/>
      <c r="AC110" s="42"/>
      <c r="AD110" s="42"/>
      <c r="AE110" s="42" t="s">
        <v>3766</v>
      </c>
      <c r="AG110" s="42" t="s">
        <v>88</v>
      </c>
      <c r="AH110" s="42" t="s">
        <v>3888</v>
      </c>
      <c r="AI110" s="42" t="s">
        <v>3793</v>
      </c>
      <c r="AJ110" s="42"/>
      <c r="AK110" s="42"/>
      <c r="AL110" s="42">
        <v>5</v>
      </c>
      <c r="AM110" s="42"/>
      <c r="AN110" s="42"/>
      <c r="AO110" s="42"/>
      <c r="AP110" s="42"/>
      <c r="AQ110" s="42"/>
    </row>
    <row r="111" spans="1:43" x14ac:dyDescent="0.2">
      <c r="A111" s="42" t="s">
        <v>3767</v>
      </c>
      <c r="B111" s="42" t="s">
        <v>4019</v>
      </c>
      <c r="C111" s="42" t="s">
        <v>3793</v>
      </c>
      <c r="D111" s="42">
        <v>10</v>
      </c>
      <c r="E111" s="42">
        <v>15</v>
      </c>
      <c r="F111" s="42">
        <v>3</v>
      </c>
      <c r="G111" s="42">
        <v>70</v>
      </c>
      <c r="H111" s="377">
        <f t="shared" si="13"/>
        <v>5.833333333333333</v>
      </c>
      <c r="I111" s="42"/>
      <c r="J111" s="42"/>
      <c r="K111" s="42" t="s">
        <v>3766</v>
      </c>
      <c r="M111" s="42" t="s">
        <v>2714</v>
      </c>
      <c r="N111" s="42" t="s">
        <v>4079</v>
      </c>
      <c r="O111" s="42" t="s">
        <v>3793</v>
      </c>
      <c r="P111" s="136" t="s">
        <v>3966</v>
      </c>
      <c r="Q111" s="42"/>
      <c r="R111" s="42"/>
      <c r="T111" s="42" t="s">
        <v>3070</v>
      </c>
      <c r="U111" s="42" t="s">
        <v>3075</v>
      </c>
      <c r="V111" s="42" t="s">
        <v>3793</v>
      </c>
      <c r="W111" s="42">
        <v>10</v>
      </c>
      <c r="X111" s="42">
        <v>0</v>
      </c>
      <c r="Y111" s="42">
        <v>0</v>
      </c>
      <c r="Z111" s="42">
        <v>75</v>
      </c>
      <c r="AA111" s="377">
        <v>0</v>
      </c>
      <c r="AB111" s="42"/>
      <c r="AC111" s="42"/>
      <c r="AD111" s="42"/>
      <c r="AE111" s="42" t="s">
        <v>3766</v>
      </c>
      <c r="AG111" s="42" t="s">
        <v>87</v>
      </c>
      <c r="AH111" s="42" t="s">
        <v>3882</v>
      </c>
      <c r="AI111" s="42" t="s">
        <v>3793</v>
      </c>
      <c r="AJ111" s="42"/>
      <c r="AK111" s="42"/>
      <c r="AL111" s="42">
        <v>6</v>
      </c>
      <c r="AM111" s="42"/>
      <c r="AN111" s="42"/>
      <c r="AO111" s="42"/>
      <c r="AP111" s="42"/>
      <c r="AQ111" s="42"/>
    </row>
    <row r="112" spans="1:43" x14ac:dyDescent="0.2">
      <c r="A112" s="42" t="s">
        <v>3767</v>
      </c>
      <c r="B112" s="42" t="s">
        <v>4020</v>
      </c>
      <c r="C112" s="42" t="s">
        <v>3793</v>
      </c>
      <c r="D112" s="42">
        <v>1</v>
      </c>
      <c r="E112" s="42">
        <v>1</v>
      </c>
      <c r="F112" s="42">
        <v>1</v>
      </c>
      <c r="G112" s="42">
        <v>5</v>
      </c>
      <c r="H112" s="42">
        <v>0</v>
      </c>
      <c r="I112" s="42"/>
      <c r="J112" s="42"/>
      <c r="K112" s="42" t="s">
        <v>3766</v>
      </c>
      <c r="M112" s="42" t="s">
        <v>2714</v>
      </c>
      <c r="N112" s="42" t="s">
        <v>3086</v>
      </c>
      <c r="O112" s="42" t="s">
        <v>3793</v>
      </c>
      <c r="P112" s="42">
        <v>90</v>
      </c>
      <c r="Q112" s="42"/>
      <c r="R112" s="42"/>
      <c r="T112" s="42" t="s">
        <v>3070</v>
      </c>
      <c r="U112" s="42" t="s">
        <v>3077</v>
      </c>
      <c r="V112" s="42" t="s">
        <v>3793</v>
      </c>
      <c r="W112" s="42">
        <v>23.4</v>
      </c>
      <c r="X112" s="42">
        <v>1</v>
      </c>
      <c r="Y112" s="42">
        <v>6</v>
      </c>
      <c r="Z112" s="42">
        <v>128</v>
      </c>
      <c r="AA112" s="377">
        <f>Z112/Y112</f>
        <v>21.333333333333332</v>
      </c>
      <c r="AB112" s="42"/>
      <c r="AC112" s="42"/>
      <c r="AD112" s="42"/>
      <c r="AE112" s="42" t="s">
        <v>3766</v>
      </c>
      <c r="AG112" s="42" t="s">
        <v>87</v>
      </c>
      <c r="AH112" s="42" t="s">
        <v>3881</v>
      </c>
      <c r="AI112" s="42" t="s">
        <v>3793</v>
      </c>
      <c r="AJ112" s="42"/>
      <c r="AK112" s="42"/>
      <c r="AL112" s="42">
        <v>6</v>
      </c>
      <c r="AM112" s="42"/>
      <c r="AN112" s="42"/>
      <c r="AO112" s="42"/>
      <c r="AP112" s="42"/>
      <c r="AQ112" s="42"/>
    </row>
    <row r="113" spans="1:43" x14ac:dyDescent="0.2">
      <c r="A113" s="42" t="s">
        <v>3767</v>
      </c>
      <c r="B113" s="42" t="s">
        <v>4021</v>
      </c>
      <c r="C113" s="42" t="s">
        <v>3793</v>
      </c>
      <c r="D113" s="42">
        <v>5</v>
      </c>
      <c r="E113" s="42">
        <v>7</v>
      </c>
      <c r="F113" s="42"/>
      <c r="G113" s="42">
        <v>144</v>
      </c>
      <c r="H113" s="377">
        <f t="shared" si="13"/>
        <v>20.571428571428573</v>
      </c>
      <c r="I113" s="42"/>
      <c r="J113" s="42"/>
      <c r="K113" s="42" t="s">
        <v>3766</v>
      </c>
      <c r="M113" s="42" t="s">
        <v>2714</v>
      </c>
      <c r="N113" s="42" t="s">
        <v>3086</v>
      </c>
      <c r="O113" s="42" t="s">
        <v>3793</v>
      </c>
      <c r="P113" s="42">
        <v>63</v>
      </c>
      <c r="Q113" s="42"/>
      <c r="R113" s="42"/>
      <c r="T113" s="42" t="s">
        <v>3070</v>
      </c>
      <c r="U113" s="42" t="s">
        <v>4284</v>
      </c>
      <c r="V113" s="42" t="s">
        <v>3793</v>
      </c>
      <c r="W113" s="42">
        <v>10.199999999999999</v>
      </c>
      <c r="X113" s="42">
        <v>0</v>
      </c>
      <c r="Y113" s="42">
        <v>1</v>
      </c>
      <c r="Z113" s="42">
        <v>51</v>
      </c>
      <c r="AA113" s="377">
        <f>Z113/Y113</f>
        <v>51</v>
      </c>
      <c r="AB113" s="42"/>
      <c r="AC113" s="42"/>
      <c r="AD113" s="42"/>
      <c r="AE113" s="42" t="s">
        <v>3766</v>
      </c>
      <c r="AG113" s="42" t="s">
        <v>86</v>
      </c>
      <c r="AH113" s="42" t="s">
        <v>3882</v>
      </c>
      <c r="AI113" s="42" t="s">
        <v>3793</v>
      </c>
      <c r="AJ113" s="42"/>
      <c r="AK113" s="42"/>
      <c r="AL113" s="42">
        <v>8</v>
      </c>
      <c r="AM113" s="42">
        <v>73</v>
      </c>
      <c r="AN113" s="42"/>
      <c r="AO113" s="42"/>
      <c r="AP113" s="42"/>
      <c r="AQ113" s="42"/>
    </row>
    <row r="114" spans="1:43" x14ac:dyDescent="0.2">
      <c r="A114" s="42" t="s">
        <v>3767</v>
      </c>
      <c r="B114" s="42" t="s">
        <v>4004</v>
      </c>
      <c r="C114" s="42" t="s">
        <v>3793</v>
      </c>
      <c r="D114" s="42">
        <v>6</v>
      </c>
      <c r="E114" s="42">
        <v>9</v>
      </c>
      <c r="F114" s="42">
        <v>2</v>
      </c>
      <c r="G114" s="42">
        <v>8</v>
      </c>
      <c r="H114" s="377">
        <f t="shared" si="13"/>
        <v>1.1428571428571428</v>
      </c>
      <c r="I114" s="42"/>
      <c r="J114" s="42"/>
      <c r="K114" s="42" t="s">
        <v>3766</v>
      </c>
      <c r="M114" s="42" t="s">
        <v>2714</v>
      </c>
      <c r="N114" s="42" t="s">
        <v>3071</v>
      </c>
      <c r="O114" s="42" t="s">
        <v>3793</v>
      </c>
      <c r="P114" s="42">
        <v>59</v>
      </c>
      <c r="Q114" s="42"/>
      <c r="R114" s="42"/>
      <c r="T114" s="42" t="s">
        <v>3070</v>
      </c>
      <c r="U114" s="42" t="s">
        <v>4285</v>
      </c>
      <c r="V114" s="42" t="s">
        <v>3793</v>
      </c>
      <c r="W114" s="42">
        <v>4</v>
      </c>
      <c r="X114" s="42">
        <v>0</v>
      </c>
      <c r="Y114" s="42">
        <v>0</v>
      </c>
      <c r="Z114" s="42">
        <v>29</v>
      </c>
      <c r="AA114" s="377">
        <v>0</v>
      </c>
      <c r="AB114" s="42"/>
      <c r="AC114" s="42"/>
      <c r="AD114" s="42"/>
      <c r="AE114" s="42" t="s">
        <v>3766</v>
      </c>
      <c r="AG114" s="42" t="s">
        <v>90</v>
      </c>
      <c r="AH114" s="42" t="s">
        <v>3881</v>
      </c>
      <c r="AI114" s="42" t="s">
        <v>3793</v>
      </c>
      <c r="AJ114" s="42"/>
      <c r="AK114" s="42"/>
      <c r="AL114" s="42">
        <v>6</v>
      </c>
      <c r="AM114" s="42">
        <v>83</v>
      </c>
      <c r="AN114" s="42"/>
      <c r="AO114" s="42"/>
      <c r="AP114" s="42"/>
      <c r="AQ114" s="42"/>
    </row>
    <row r="115" spans="1:43" x14ac:dyDescent="0.2">
      <c r="A115" s="42" t="s">
        <v>3767</v>
      </c>
      <c r="B115" s="42" t="s">
        <v>4022</v>
      </c>
      <c r="C115" s="42" t="s">
        <v>3793</v>
      </c>
      <c r="D115" s="42">
        <v>6</v>
      </c>
      <c r="E115" s="42">
        <v>10</v>
      </c>
      <c r="F115" s="42">
        <v>1</v>
      </c>
      <c r="G115" s="42">
        <v>43</v>
      </c>
      <c r="H115" s="377">
        <f t="shared" si="13"/>
        <v>4.7777777777777777</v>
      </c>
      <c r="I115" s="42"/>
      <c r="J115" s="42"/>
      <c r="K115" s="42" t="s">
        <v>3766</v>
      </c>
      <c r="M115" s="42" t="s">
        <v>2714</v>
      </c>
      <c r="N115" s="42" t="s">
        <v>3095</v>
      </c>
      <c r="O115" s="42" t="s">
        <v>3793</v>
      </c>
      <c r="P115" s="42">
        <v>66</v>
      </c>
      <c r="Q115" s="42"/>
      <c r="R115" s="42"/>
      <c r="T115" s="42" t="s">
        <v>3070</v>
      </c>
      <c r="U115" s="42" t="s">
        <v>4286</v>
      </c>
      <c r="V115" s="42" t="s">
        <v>3793</v>
      </c>
      <c r="W115" s="42">
        <v>3</v>
      </c>
      <c r="X115" s="42">
        <v>0</v>
      </c>
      <c r="Y115" s="42">
        <v>0</v>
      </c>
      <c r="Z115" s="42">
        <v>12</v>
      </c>
      <c r="AA115" s="377">
        <v>0</v>
      </c>
      <c r="AB115" s="42"/>
      <c r="AC115" s="42"/>
      <c r="AD115" s="42"/>
      <c r="AE115" s="42" t="s">
        <v>3766</v>
      </c>
      <c r="AG115" s="42" t="s">
        <v>3452</v>
      </c>
      <c r="AH115" s="42" t="s">
        <v>3881</v>
      </c>
      <c r="AI115" s="42" t="s">
        <v>3793</v>
      </c>
      <c r="AJ115" s="42"/>
      <c r="AK115" s="42"/>
      <c r="AL115" s="42">
        <v>8</v>
      </c>
      <c r="AM115" s="42"/>
      <c r="AN115" s="42"/>
      <c r="AO115" s="42"/>
      <c r="AP115" s="42"/>
      <c r="AQ115" s="42"/>
    </row>
    <row r="116" spans="1:43" x14ac:dyDescent="0.2">
      <c r="A116" s="42" t="s">
        <v>3767</v>
      </c>
      <c r="B116" s="42" t="s">
        <v>4023</v>
      </c>
      <c r="C116" s="42" t="s">
        <v>3793</v>
      </c>
      <c r="D116" s="42">
        <v>11</v>
      </c>
      <c r="E116" s="42">
        <v>16</v>
      </c>
      <c r="F116" s="42">
        <v>1</v>
      </c>
      <c r="G116" s="42">
        <v>176</v>
      </c>
      <c r="H116" s="377">
        <f t="shared" si="13"/>
        <v>11.733333333333333</v>
      </c>
      <c r="I116" s="42"/>
      <c r="J116" s="42"/>
      <c r="K116" s="42" t="s">
        <v>3766</v>
      </c>
      <c r="M116" s="42" t="s">
        <v>2714</v>
      </c>
      <c r="N116" s="42" t="s">
        <v>3822</v>
      </c>
      <c r="O116" s="42" t="s">
        <v>3793</v>
      </c>
      <c r="P116" s="42">
        <v>57</v>
      </c>
      <c r="Q116" s="42"/>
      <c r="R116" s="42"/>
      <c r="T116" s="42" t="s">
        <v>3070</v>
      </c>
      <c r="U116" s="42" t="s">
        <v>4287</v>
      </c>
      <c r="V116" s="42" t="s">
        <v>3793</v>
      </c>
      <c r="W116" s="42">
        <v>1</v>
      </c>
      <c r="X116" s="42">
        <v>0</v>
      </c>
      <c r="Y116" s="42">
        <v>0</v>
      </c>
      <c r="Z116" s="42">
        <v>7</v>
      </c>
      <c r="AA116" s="377">
        <v>0</v>
      </c>
      <c r="AB116" s="42"/>
      <c r="AC116" s="42"/>
      <c r="AD116" s="42"/>
      <c r="AE116" s="42" t="s">
        <v>3766</v>
      </c>
      <c r="AG116" s="42" t="s">
        <v>2706</v>
      </c>
      <c r="AH116" s="42" t="s">
        <v>3903</v>
      </c>
      <c r="AI116" s="42" t="s">
        <v>3793</v>
      </c>
      <c r="AJ116" s="42"/>
      <c r="AK116" s="42"/>
      <c r="AL116" s="42">
        <v>5</v>
      </c>
      <c r="AM116" s="42"/>
      <c r="AN116" s="42"/>
      <c r="AO116" s="42"/>
      <c r="AP116" s="42"/>
      <c r="AQ116" s="42"/>
    </row>
    <row r="117" spans="1:43" x14ac:dyDescent="0.2">
      <c r="A117" s="42" t="s">
        <v>3767</v>
      </c>
      <c r="B117" s="42" t="s">
        <v>4024</v>
      </c>
      <c r="C117" s="42" t="s">
        <v>3793</v>
      </c>
      <c r="D117" s="42">
        <v>4</v>
      </c>
      <c r="E117" s="42">
        <v>5</v>
      </c>
      <c r="F117" s="42"/>
      <c r="G117" s="42">
        <v>8</v>
      </c>
      <c r="H117" s="377">
        <f t="shared" si="13"/>
        <v>1.6</v>
      </c>
      <c r="I117" s="42"/>
      <c r="J117" s="42"/>
      <c r="K117" s="42" t="s">
        <v>3766</v>
      </c>
      <c r="M117" s="42" t="s">
        <v>2714</v>
      </c>
      <c r="N117" s="42" t="s">
        <v>3845</v>
      </c>
      <c r="O117" s="42" t="s">
        <v>3793</v>
      </c>
      <c r="P117" s="136">
        <v>57</v>
      </c>
      <c r="Q117" s="42"/>
      <c r="R117" s="42"/>
      <c r="T117" s="42" t="s">
        <v>3070</v>
      </c>
      <c r="U117" s="42" t="s">
        <v>4281</v>
      </c>
      <c r="V117" s="42" t="s">
        <v>3793</v>
      </c>
      <c r="W117" s="42">
        <v>1</v>
      </c>
      <c r="X117" s="42">
        <v>0</v>
      </c>
      <c r="Y117" s="42">
        <v>2</v>
      </c>
      <c r="Z117" s="42">
        <v>1</v>
      </c>
      <c r="AA117" s="377">
        <f>Z117/Y117</f>
        <v>0.5</v>
      </c>
      <c r="AB117" s="42"/>
      <c r="AC117" s="42"/>
      <c r="AD117" s="42"/>
      <c r="AE117" s="42" t="s">
        <v>3766</v>
      </c>
      <c r="AG117" s="42" t="s">
        <v>2706</v>
      </c>
      <c r="AH117" s="42" t="s">
        <v>1830</v>
      </c>
      <c r="AI117" s="42" t="s">
        <v>3793</v>
      </c>
      <c r="AJ117" s="42"/>
      <c r="AK117" s="42"/>
      <c r="AL117" s="42">
        <v>5</v>
      </c>
      <c r="AM117" s="42"/>
      <c r="AN117" s="42"/>
      <c r="AO117" s="42"/>
      <c r="AP117" s="42"/>
      <c r="AQ117" s="42"/>
    </row>
    <row r="118" spans="1:43" x14ac:dyDescent="0.2">
      <c r="A118" s="42" t="s">
        <v>3767</v>
      </c>
      <c r="B118" s="42" t="s">
        <v>4025</v>
      </c>
      <c r="C118" s="42" t="s">
        <v>3793</v>
      </c>
      <c r="D118" s="42">
        <v>2</v>
      </c>
      <c r="E118" s="42">
        <v>3</v>
      </c>
      <c r="F118" s="42"/>
      <c r="G118" s="42">
        <v>18</v>
      </c>
      <c r="H118" s="377">
        <f t="shared" si="13"/>
        <v>6</v>
      </c>
      <c r="I118" s="42"/>
      <c r="J118" s="42"/>
      <c r="K118" s="42" t="s">
        <v>3766</v>
      </c>
      <c r="M118" s="42" t="s">
        <v>2714</v>
      </c>
      <c r="N118" s="42" t="s">
        <v>1827</v>
      </c>
      <c r="O118" s="42" t="s">
        <v>3793</v>
      </c>
      <c r="P118" s="136">
        <v>58</v>
      </c>
      <c r="Q118" s="42"/>
      <c r="R118" s="42"/>
      <c r="T118" s="42" t="s">
        <v>3443</v>
      </c>
      <c r="U118" s="42" t="s">
        <v>3189</v>
      </c>
      <c r="V118" s="42" t="s">
        <v>3793</v>
      </c>
      <c r="W118" s="42">
        <v>141.4</v>
      </c>
      <c r="X118" s="42">
        <v>15</v>
      </c>
      <c r="Y118" s="42">
        <v>48</v>
      </c>
      <c r="Z118" s="42">
        <v>471</v>
      </c>
      <c r="AA118" s="377">
        <v>9.8125</v>
      </c>
      <c r="AB118" s="42"/>
      <c r="AC118" s="42"/>
      <c r="AD118" s="42"/>
      <c r="AE118" s="42" t="s">
        <v>3766</v>
      </c>
      <c r="AG118" s="42" t="s">
        <v>2706</v>
      </c>
      <c r="AH118" s="42" t="s">
        <v>3882</v>
      </c>
      <c r="AI118" s="42" t="s">
        <v>3793</v>
      </c>
      <c r="AJ118" s="42"/>
      <c r="AK118" s="42"/>
      <c r="AL118" s="42">
        <v>5</v>
      </c>
      <c r="AM118" s="42"/>
      <c r="AN118" s="42"/>
      <c r="AO118" s="42"/>
      <c r="AP118" s="42"/>
      <c r="AQ118" s="42"/>
    </row>
    <row r="119" spans="1:43" x14ac:dyDescent="0.2">
      <c r="A119" s="42" t="s">
        <v>3767</v>
      </c>
      <c r="B119" s="42" t="s">
        <v>4026</v>
      </c>
      <c r="C119" s="42" t="s">
        <v>3793</v>
      </c>
      <c r="D119" s="42">
        <v>5</v>
      </c>
      <c r="E119" s="42">
        <v>7</v>
      </c>
      <c r="F119" s="42"/>
      <c r="G119" s="42">
        <v>32</v>
      </c>
      <c r="H119" s="377">
        <f t="shared" si="13"/>
        <v>4.5714285714285712</v>
      </c>
      <c r="I119" s="42"/>
      <c r="J119" s="42"/>
      <c r="K119" s="42" t="s">
        <v>3766</v>
      </c>
      <c r="M119" s="42" t="s">
        <v>3448</v>
      </c>
      <c r="N119" s="42" t="s">
        <v>3816</v>
      </c>
      <c r="O119" s="42" t="s">
        <v>3793</v>
      </c>
      <c r="P119" s="136" t="s">
        <v>3577</v>
      </c>
      <c r="Q119" s="42"/>
      <c r="R119" s="42"/>
      <c r="T119" s="42" t="s">
        <v>3443</v>
      </c>
      <c r="U119" s="42" t="s">
        <v>3080</v>
      </c>
      <c r="V119" s="42" t="s">
        <v>3793</v>
      </c>
      <c r="W119" s="42">
        <v>11</v>
      </c>
      <c r="X119" s="42">
        <v>2</v>
      </c>
      <c r="Y119" s="42">
        <v>7</v>
      </c>
      <c r="Z119" s="42">
        <v>45</v>
      </c>
      <c r="AA119" s="377">
        <v>6.4285714285714288</v>
      </c>
      <c r="AB119" s="42"/>
      <c r="AC119" s="42"/>
      <c r="AD119" s="42"/>
      <c r="AE119" s="42" t="s">
        <v>3766</v>
      </c>
      <c r="AG119" s="42" t="s">
        <v>91</v>
      </c>
      <c r="AH119" s="42" t="s">
        <v>3885</v>
      </c>
      <c r="AI119" s="42" t="s">
        <v>3793</v>
      </c>
      <c r="AJ119" s="42"/>
      <c r="AK119" s="42"/>
      <c r="AL119" s="42">
        <v>6</v>
      </c>
      <c r="AM119" s="42">
        <v>36</v>
      </c>
      <c r="AN119" s="42"/>
      <c r="AO119" s="42"/>
      <c r="AP119" s="42"/>
      <c r="AQ119" s="42"/>
    </row>
    <row r="120" spans="1:43" x14ac:dyDescent="0.2">
      <c r="A120" s="42" t="s">
        <v>3767</v>
      </c>
      <c r="B120" s="42" t="s">
        <v>4027</v>
      </c>
      <c r="C120" s="42" t="s">
        <v>3793</v>
      </c>
      <c r="D120" s="42">
        <v>1</v>
      </c>
      <c r="E120" s="42">
        <v>1</v>
      </c>
      <c r="F120" s="42"/>
      <c r="G120" s="42">
        <v>0</v>
      </c>
      <c r="H120" s="377">
        <f t="shared" si="13"/>
        <v>0</v>
      </c>
      <c r="I120" s="42"/>
      <c r="J120" s="42"/>
      <c r="K120" s="42" t="s">
        <v>3766</v>
      </c>
      <c r="M120" s="42" t="s">
        <v>3448</v>
      </c>
      <c r="N120" s="42" t="s">
        <v>4079</v>
      </c>
      <c r="O120" s="42" t="s">
        <v>3793</v>
      </c>
      <c r="P120" s="136" t="s">
        <v>4090</v>
      </c>
      <c r="Q120" s="42"/>
      <c r="R120" s="42"/>
      <c r="T120" s="42" t="s">
        <v>3443</v>
      </c>
      <c r="U120" s="42" t="s">
        <v>4044</v>
      </c>
      <c r="V120" s="42" t="s">
        <v>3793</v>
      </c>
      <c r="W120" s="42">
        <v>98.8</v>
      </c>
      <c r="X120" s="42">
        <v>12</v>
      </c>
      <c r="Y120" s="42">
        <v>29</v>
      </c>
      <c r="Z120" s="42">
        <v>292</v>
      </c>
      <c r="AA120" s="377">
        <v>10.068965517241379</v>
      </c>
      <c r="AB120" s="42"/>
      <c r="AC120" s="42"/>
      <c r="AD120" s="42"/>
      <c r="AE120" s="42" t="s">
        <v>3766</v>
      </c>
      <c r="AG120" s="42" t="s">
        <v>91</v>
      </c>
      <c r="AH120" s="42" t="s">
        <v>3056</v>
      </c>
      <c r="AI120" s="42" t="s">
        <v>3793</v>
      </c>
      <c r="AJ120" s="42"/>
      <c r="AK120" s="42"/>
      <c r="AL120" s="42">
        <v>6</v>
      </c>
      <c r="AM120" s="42">
        <v>12</v>
      </c>
      <c r="AN120" s="42"/>
      <c r="AO120" s="42"/>
      <c r="AP120" s="42"/>
      <c r="AQ120" s="42"/>
    </row>
    <row r="121" spans="1:43" x14ac:dyDescent="0.2">
      <c r="A121" s="42" t="s">
        <v>3767</v>
      </c>
      <c r="B121" s="42" t="s">
        <v>1288</v>
      </c>
      <c r="C121" s="42" t="s">
        <v>3793</v>
      </c>
      <c r="D121" s="42">
        <v>3</v>
      </c>
      <c r="E121" s="42">
        <v>3</v>
      </c>
      <c r="F121" s="42">
        <v>1</v>
      </c>
      <c r="G121" s="42">
        <v>6</v>
      </c>
      <c r="H121" s="377">
        <f t="shared" si="13"/>
        <v>3</v>
      </c>
      <c r="I121" s="42"/>
      <c r="J121" s="42"/>
      <c r="K121" s="42" t="s">
        <v>3766</v>
      </c>
      <c r="M121" s="42" t="s">
        <v>3448</v>
      </c>
      <c r="N121" s="42" t="s">
        <v>4079</v>
      </c>
      <c r="O121" s="42" t="s">
        <v>3793</v>
      </c>
      <c r="P121" s="136">
        <v>50</v>
      </c>
      <c r="Q121" s="42"/>
      <c r="R121" s="42"/>
      <c r="T121" s="42" t="s">
        <v>3443</v>
      </c>
      <c r="U121" s="42" t="s">
        <v>3586</v>
      </c>
      <c r="V121" s="42" t="s">
        <v>3793</v>
      </c>
      <c r="W121" s="42">
        <v>7</v>
      </c>
      <c r="X121" s="42">
        <v>0</v>
      </c>
      <c r="Y121" s="42">
        <v>2</v>
      </c>
      <c r="Z121" s="42">
        <v>34</v>
      </c>
      <c r="AA121" s="377">
        <v>17</v>
      </c>
      <c r="AB121" s="42"/>
      <c r="AC121" s="42"/>
      <c r="AD121" s="42"/>
      <c r="AE121" s="42" t="s">
        <v>3766</v>
      </c>
      <c r="AG121" s="42" t="s">
        <v>3451</v>
      </c>
      <c r="AH121" s="42" t="s">
        <v>3915</v>
      </c>
      <c r="AI121" s="42" t="s">
        <v>3793</v>
      </c>
      <c r="AJ121" s="42"/>
      <c r="AK121" s="42"/>
      <c r="AL121" s="42">
        <v>7</v>
      </c>
      <c r="AM121" s="42"/>
      <c r="AN121" s="42"/>
      <c r="AO121" s="42"/>
      <c r="AP121" s="42"/>
      <c r="AQ121" s="42"/>
    </row>
    <row r="122" spans="1:43" x14ac:dyDescent="0.2">
      <c r="A122" s="42" t="s">
        <v>3767</v>
      </c>
      <c r="B122" s="42" t="s">
        <v>3189</v>
      </c>
      <c r="C122" s="42" t="s">
        <v>3793</v>
      </c>
      <c r="D122" s="42">
        <v>9</v>
      </c>
      <c r="E122" s="42">
        <v>14</v>
      </c>
      <c r="F122" s="42">
        <v>1</v>
      </c>
      <c r="G122" s="42">
        <v>66</v>
      </c>
      <c r="H122" s="377">
        <f t="shared" si="13"/>
        <v>5.0769230769230766</v>
      </c>
      <c r="I122" s="42"/>
      <c r="J122" s="42"/>
      <c r="K122" s="42" t="s">
        <v>3766</v>
      </c>
      <c r="M122" s="42" t="s">
        <v>3448</v>
      </c>
      <c r="N122" s="42" t="s">
        <v>3849</v>
      </c>
      <c r="O122" s="42" t="s">
        <v>3793</v>
      </c>
      <c r="P122" s="42">
        <v>72</v>
      </c>
      <c r="Q122" s="42"/>
      <c r="R122" s="42"/>
      <c r="T122" s="42" t="s">
        <v>3443</v>
      </c>
      <c r="U122" s="42" t="s">
        <v>4406</v>
      </c>
      <c r="V122" s="42" t="s">
        <v>3793</v>
      </c>
      <c r="W122" s="42">
        <v>64.2</v>
      </c>
      <c r="X122" s="42">
        <v>8</v>
      </c>
      <c r="Y122" s="42">
        <v>19</v>
      </c>
      <c r="Z122" s="42">
        <v>180</v>
      </c>
      <c r="AA122" s="377">
        <v>9.473684210526315</v>
      </c>
      <c r="AB122" s="42"/>
      <c r="AC122" s="42"/>
      <c r="AD122" s="42"/>
      <c r="AE122" s="42" t="s">
        <v>3766</v>
      </c>
      <c r="AG122" s="42" t="s">
        <v>3451</v>
      </c>
      <c r="AH122" s="42" t="s">
        <v>4147</v>
      </c>
      <c r="AI122" s="42" t="s">
        <v>3793</v>
      </c>
      <c r="AJ122" s="42"/>
      <c r="AK122" s="42"/>
      <c r="AL122" s="42">
        <v>7</v>
      </c>
      <c r="AM122" s="42"/>
      <c r="AN122" s="42"/>
      <c r="AO122" s="42"/>
      <c r="AP122" s="42"/>
      <c r="AQ122" s="42"/>
    </row>
    <row r="123" spans="1:43" x14ac:dyDescent="0.2">
      <c r="A123" s="42" t="s">
        <v>3767</v>
      </c>
      <c r="B123" s="42" t="s">
        <v>4028</v>
      </c>
      <c r="C123" s="42" t="s">
        <v>3793</v>
      </c>
      <c r="D123" s="42">
        <v>6</v>
      </c>
      <c r="E123" s="42">
        <v>9</v>
      </c>
      <c r="F123" s="42"/>
      <c r="G123" s="42">
        <v>86</v>
      </c>
      <c r="H123" s="377">
        <f t="shared" si="13"/>
        <v>9.5555555555555554</v>
      </c>
      <c r="I123" s="42"/>
      <c r="J123" s="42"/>
      <c r="K123" s="42" t="s">
        <v>3766</v>
      </c>
      <c r="M123" s="42" t="s">
        <v>3448</v>
      </c>
      <c r="N123" s="42" t="s">
        <v>3849</v>
      </c>
      <c r="O123" s="42" t="s">
        <v>3793</v>
      </c>
      <c r="P123" s="42">
        <v>65</v>
      </c>
      <c r="Q123" s="42"/>
      <c r="R123" s="42"/>
      <c r="T123" s="42" t="s">
        <v>3443</v>
      </c>
      <c r="U123" s="42" t="s">
        <v>4453</v>
      </c>
      <c r="V123" s="42" t="s">
        <v>3793</v>
      </c>
      <c r="W123" s="42">
        <v>104.39999999999999</v>
      </c>
      <c r="X123" s="42">
        <v>10</v>
      </c>
      <c r="Y123" s="42">
        <v>30</v>
      </c>
      <c r="Z123" s="42">
        <v>388</v>
      </c>
      <c r="AA123" s="377">
        <v>12.933333333333334</v>
      </c>
      <c r="AB123" s="42"/>
      <c r="AC123" s="42"/>
      <c r="AD123" s="42"/>
      <c r="AE123" s="42" t="s">
        <v>3766</v>
      </c>
      <c r="AG123" s="42" t="s">
        <v>740</v>
      </c>
      <c r="AH123" s="42" t="s">
        <v>4140</v>
      </c>
      <c r="AI123" s="42" t="s">
        <v>3793</v>
      </c>
      <c r="AJ123" s="42"/>
      <c r="AK123" s="42"/>
      <c r="AL123" s="42">
        <v>7</v>
      </c>
      <c r="AM123" s="42">
        <v>38</v>
      </c>
      <c r="AN123" s="42"/>
      <c r="AO123" s="42"/>
      <c r="AP123" s="42"/>
      <c r="AQ123" s="42"/>
    </row>
    <row r="124" spans="1:43" x14ac:dyDescent="0.2">
      <c r="A124" s="42" t="s">
        <v>3767</v>
      </c>
      <c r="B124" s="42" t="s">
        <v>3183</v>
      </c>
      <c r="C124" s="42" t="s">
        <v>3793</v>
      </c>
      <c r="D124" s="42">
        <v>3</v>
      </c>
      <c r="E124" s="42">
        <v>4</v>
      </c>
      <c r="F124" s="42"/>
      <c r="G124" s="42">
        <v>97</v>
      </c>
      <c r="H124" s="377">
        <f t="shared" si="13"/>
        <v>24.25</v>
      </c>
      <c r="I124" s="42"/>
      <c r="J124" s="42"/>
      <c r="K124" s="42" t="s">
        <v>3766</v>
      </c>
      <c r="M124" s="42" t="s">
        <v>3448</v>
      </c>
      <c r="N124" s="42" t="s">
        <v>1831</v>
      </c>
      <c r="O124" s="42" t="s">
        <v>3793</v>
      </c>
      <c r="P124" s="42">
        <v>54</v>
      </c>
      <c r="Q124" s="42"/>
      <c r="R124" s="42"/>
      <c r="T124" s="42" t="s">
        <v>3443</v>
      </c>
      <c r="U124" s="42" t="s">
        <v>3183</v>
      </c>
      <c r="V124" s="42" t="s">
        <v>3793</v>
      </c>
      <c r="W124" s="42">
        <v>14</v>
      </c>
      <c r="X124" s="172">
        <v>0</v>
      </c>
      <c r="Y124" s="172">
        <v>5</v>
      </c>
      <c r="Z124" s="42">
        <v>80</v>
      </c>
      <c r="AA124" s="377">
        <v>16</v>
      </c>
      <c r="AB124" s="42"/>
      <c r="AC124" s="42"/>
      <c r="AD124" s="42"/>
      <c r="AE124" s="42" t="s">
        <v>3766</v>
      </c>
      <c r="AG124" s="42" t="s">
        <v>328</v>
      </c>
      <c r="AH124" s="42" t="s">
        <v>3056</v>
      </c>
      <c r="AI124" s="42" t="s">
        <v>3793</v>
      </c>
      <c r="AJ124" s="42"/>
      <c r="AK124" s="42"/>
      <c r="AL124" s="42">
        <v>7</v>
      </c>
      <c r="AM124" s="42"/>
      <c r="AN124" s="42"/>
      <c r="AO124" s="42"/>
      <c r="AP124" s="42"/>
      <c r="AQ124" s="42"/>
    </row>
    <row r="125" spans="1:43" x14ac:dyDescent="0.2">
      <c r="A125" s="42" t="s">
        <v>3767</v>
      </c>
      <c r="B125" s="42" t="s">
        <v>4029</v>
      </c>
      <c r="C125" s="42" t="s">
        <v>3793</v>
      </c>
      <c r="D125" s="42">
        <v>2</v>
      </c>
      <c r="E125" s="42">
        <v>3</v>
      </c>
      <c r="F125" s="42"/>
      <c r="G125" s="42">
        <v>15</v>
      </c>
      <c r="H125" s="377">
        <f t="shared" si="13"/>
        <v>5</v>
      </c>
      <c r="I125" s="42"/>
      <c r="J125" s="42"/>
      <c r="K125" s="42" t="s">
        <v>3766</v>
      </c>
      <c r="M125" s="42" t="s">
        <v>3448</v>
      </c>
      <c r="N125" s="42" t="s">
        <v>3095</v>
      </c>
      <c r="O125" s="42" t="s">
        <v>3793</v>
      </c>
      <c r="P125" s="42">
        <v>51</v>
      </c>
      <c r="Q125" s="42"/>
      <c r="R125" s="42"/>
      <c r="T125" s="42" t="s">
        <v>3443</v>
      </c>
      <c r="U125" s="42" t="s">
        <v>4030</v>
      </c>
      <c r="V125" s="42" t="s">
        <v>3793</v>
      </c>
      <c r="W125" s="42">
        <v>9</v>
      </c>
      <c r="X125" s="172">
        <v>0</v>
      </c>
      <c r="Y125" s="172">
        <v>2</v>
      </c>
      <c r="Z125" s="42">
        <v>64</v>
      </c>
      <c r="AA125" s="377">
        <v>32</v>
      </c>
      <c r="AB125" s="42"/>
      <c r="AC125" s="42"/>
      <c r="AD125" s="42"/>
      <c r="AE125" s="42" t="s">
        <v>3766</v>
      </c>
      <c r="AG125" s="42" t="s">
        <v>3453</v>
      </c>
      <c r="AH125" s="42" t="s">
        <v>3885</v>
      </c>
      <c r="AI125" s="42" t="s">
        <v>3793</v>
      </c>
      <c r="AJ125" s="42"/>
      <c r="AK125" s="42"/>
      <c r="AL125" s="42">
        <v>6</v>
      </c>
      <c r="AM125" s="42">
        <v>38</v>
      </c>
      <c r="AN125" s="42"/>
      <c r="AO125" s="42"/>
      <c r="AP125" s="42"/>
      <c r="AQ125" s="42"/>
    </row>
    <row r="126" spans="1:43" x14ac:dyDescent="0.2">
      <c r="A126" s="42" t="s">
        <v>3767</v>
      </c>
      <c r="B126" s="42" t="s">
        <v>354</v>
      </c>
      <c r="C126" s="42" t="s">
        <v>3793</v>
      </c>
      <c r="D126" s="42">
        <v>3</v>
      </c>
      <c r="E126" s="42">
        <v>4</v>
      </c>
      <c r="F126" s="42"/>
      <c r="G126" s="42">
        <v>14</v>
      </c>
      <c r="H126" s="377">
        <f t="shared" si="13"/>
        <v>3.5</v>
      </c>
      <c r="I126" s="42"/>
      <c r="J126" s="42"/>
      <c r="K126" s="42" t="s">
        <v>3766</v>
      </c>
      <c r="M126" s="42" t="s">
        <v>3449</v>
      </c>
      <c r="N126" s="42" t="s">
        <v>3457</v>
      </c>
      <c r="O126" s="42" t="s">
        <v>3793</v>
      </c>
      <c r="P126" s="42">
        <v>120</v>
      </c>
      <c r="Q126" s="42"/>
      <c r="R126" s="42"/>
      <c r="T126" s="42" t="s">
        <v>3443</v>
      </c>
      <c r="U126" s="42" t="s">
        <v>4455</v>
      </c>
      <c r="V126" s="42" t="s">
        <v>3793</v>
      </c>
      <c r="W126" s="42">
        <v>5.7</v>
      </c>
      <c r="X126" s="172">
        <v>0</v>
      </c>
      <c r="Y126" s="172">
        <v>3</v>
      </c>
      <c r="Z126" s="42">
        <v>38</v>
      </c>
      <c r="AA126" s="377">
        <v>12.666666666666666</v>
      </c>
      <c r="AB126" s="42"/>
      <c r="AC126" s="42"/>
      <c r="AD126" s="42"/>
      <c r="AE126" s="42" t="s">
        <v>3766</v>
      </c>
      <c r="AG126" s="42" t="s">
        <v>146</v>
      </c>
      <c r="AH126" s="42" t="s">
        <v>3882</v>
      </c>
      <c r="AI126" s="42" t="s">
        <v>3793</v>
      </c>
      <c r="AJ126" s="42">
        <v>10</v>
      </c>
      <c r="AK126" s="42"/>
      <c r="AL126" s="42">
        <v>6</v>
      </c>
      <c r="AM126" s="42">
        <v>33</v>
      </c>
      <c r="AN126" s="42" t="s">
        <v>4167</v>
      </c>
      <c r="AO126" s="42"/>
      <c r="AP126" s="42"/>
      <c r="AQ126" s="42"/>
    </row>
    <row r="127" spans="1:43" x14ac:dyDescent="0.2">
      <c r="A127" s="42" t="s">
        <v>3767</v>
      </c>
      <c r="B127" s="42" t="s">
        <v>188</v>
      </c>
      <c r="C127" s="42" t="s">
        <v>3793</v>
      </c>
      <c r="D127" s="42">
        <v>1</v>
      </c>
      <c r="E127" s="42">
        <v>2</v>
      </c>
      <c r="F127" s="42"/>
      <c r="G127" s="42">
        <v>17</v>
      </c>
      <c r="H127" s="377">
        <f t="shared" si="13"/>
        <v>8.5</v>
      </c>
      <c r="I127" s="42"/>
      <c r="J127" s="42"/>
      <c r="K127" s="42" t="s">
        <v>3766</v>
      </c>
      <c r="M127" s="42" t="s">
        <v>3449</v>
      </c>
      <c r="N127" s="42" t="s">
        <v>3080</v>
      </c>
      <c r="O127" s="42" t="s">
        <v>3793</v>
      </c>
      <c r="P127" s="136" t="s">
        <v>3895</v>
      </c>
      <c r="Q127" s="42"/>
      <c r="R127" s="42"/>
      <c r="T127" s="42" t="s">
        <v>3443</v>
      </c>
      <c r="U127" s="42" t="s">
        <v>4018</v>
      </c>
      <c r="V127" s="42" t="s">
        <v>3793</v>
      </c>
      <c r="W127" s="42">
        <v>9</v>
      </c>
      <c r="X127" s="172">
        <v>0</v>
      </c>
      <c r="Y127" s="172">
        <v>1</v>
      </c>
      <c r="Z127" s="42">
        <v>37</v>
      </c>
      <c r="AA127" s="377">
        <v>37</v>
      </c>
      <c r="AB127" s="42"/>
      <c r="AC127" s="42"/>
      <c r="AD127" s="42"/>
      <c r="AE127" s="42" t="s">
        <v>3766</v>
      </c>
      <c r="AG127" s="42" t="s">
        <v>146</v>
      </c>
      <c r="AH127" s="42" t="s">
        <v>3882</v>
      </c>
      <c r="AI127" s="42" t="s">
        <v>3793</v>
      </c>
      <c r="AJ127" s="42">
        <v>6.2</v>
      </c>
      <c r="AK127" s="42"/>
      <c r="AL127" s="42">
        <v>6</v>
      </c>
      <c r="AM127" s="42">
        <v>15</v>
      </c>
      <c r="AN127" s="42" t="s">
        <v>4168</v>
      </c>
      <c r="AO127" s="42"/>
      <c r="AP127" s="42"/>
      <c r="AQ127" s="42"/>
    </row>
    <row r="128" spans="1:43" x14ac:dyDescent="0.2">
      <c r="A128" s="42" t="s">
        <v>3767</v>
      </c>
      <c r="B128" s="42" t="s">
        <v>57</v>
      </c>
      <c r="C128" s="42" t="s">
        <v>3793</v>
      </c>
      <c r="D128" s="42">
        <v>1</v>
      </c>
      <c r="E128" s="42">
        <v>1</v>
      </c>
      <c r="F128" s="42"/>
      <c r="G128" s="42">
        <v>39</v>
      </c>
      <c r="H128" s="377">
        <f t="shared" si="13"/>
        <v>39</v>
      </c>
      <c r="I128" s="42"/>
      <c r="J128" s="42"/>
      <c r="K128" s="42" t="s">
        <v>3766</v>
      </c>
      <c r="M128" s="42" t="s">
        <v>3449</v>
      </c>
      <c r="N128" s="42" t="s">
        <v>3854</v>
      </c>
      <c r="O128" s="42" t="s">
        <v>3793</v>
      </c>
      <c r="P128" s="42">
        <v>50</v>
      </c>
      <c r="Q128" s="42"/>
      <c r="R128" s="42"/>
      <c r="T128" s="42" t="s">
        <v>3443</v>
      </c>
      <c r="U128" s="42" t="s">
        <v>3188</v>
      </c>
      <c r="V128" s="42" t="s">
        <v>3793</v>
      </c>
      <c r="W128" s="42">
        <v>1</v>
      </c>
      <c r="X128" s="172">
        <v>0</v>
      </c>
      <c r="Y128" s="172">
        <v>1</v>
      </c>
      <c r="Z128" s="42">
        <v>4</v>
      </c>
      <c r="AA128" s="42">
        <v>4</v>
      </c>
      <c r="AB128" s="42"/>
      <c r="AC128" s="42"/>
      <c r="AD128" s="42"/>
      <c r="AE128" s="42" t="s">
        <v>3766</v>
      </c>
      <c r="AG128" s="42" t="s">
        <v>146</v>
      </c>
      <c r="AH128" s="42" t="s">
        <v>3935</v>
      </c>
      <c r="AI128" s="42" t="s">
        <v>3793</v>
      </c>
      <c r="AJ128" s="42">
        <v>8</v>
      </c>
      <c r="AK128" s="42">
        <v>1</v>
      </c>
      <c r="AL128" s="42">
        <v>5</v>
      </c>
      <c r="AM128" s="42">
        <v>22</v>
      </c>
      <c r="AN128" s="42" t="s">
        <v>3473</v>
      </c>
      <c r="AO128" s="42"/>
      <c r="AP128" s="42"/>
      <c r="AQ128" s="42"/>
    </row>
    <row r="129" spans="1:43" x14ac:dyDescent="0.2">
      <c r="A129" s="42" t="s">
        <v>3767</v>
      </c>
      <c r="B129" s="42" t="s">
        <v>571</v>
      </c>
      <c r="C129" s="42" t="s">
        <v>3793</v>
      </c>
      <c r="D129" s="42">
        <v>4</v>
      </c>
      <c r="E129" s="42">
        <v>6</v>
      </c>
      <c r="F129" s="42">
        <v>4</v>
      </c>
      <c r="G129" s="42">
        <v>66</v>
      </c>
      <c r="H129" s="377">
        <f t="shared" si="13"/>
        <v>33</v>
      </c>
      <c r="I129" s="42"/>
      <c r="J129" s="42"/>
      <c r="K129" s="42" t="s">
        <v>3766</v>
      </c>
      <c r="M129" s="42" t="s">
        <v>3449</v>
      </c>
      <c r="N129" s="42" t="s">
        <v>3541</v>
      </c>
      <c r="O129" s="42" t="s">
        <v>3793</v>
      </c>
      <c r="P129" s="42">
        <v>54</v>
      </c>
      <c r="Q129" s="42"/>
      <c r="R129" s="42"/>
      <c r="T129" s="42" t="s">
        <v>3182</v>
      </c>
      <c r="U129" s="42" t="s">
        <v>3189</v>
      </c>
      <c r="V129" s="42" t="s">
        <v>3793</v>
      </c>
      <c r="W129" s="172">
        <v>89.5</v>
      </c>
      <c r="X129" s="172">
        <v>18</v>
      </c>
      <c r="Y129" s="42">
        <v>43</v>
      </c>
      <c r="Z129" s="42">
        <v>293</v>
      </c>
      <c r="AA129" s="377">
        <f t="shared" ref="AA129:AA137" si="14">Z129/Y129</f>
        <v>6.8139534883720927</v>
      </c>
      <c r="AB129" s="42"/>
      <c r="AC129" s="42"/>
      <c r="AD129" s="42"/>
      <c r="AE129" s="42" t="s">
        <v>3766</v>
      </c>
      <c r="AG129" s="42" t="s">
        <v>146</v>
      </c>
      <c r="AH129" s="42" t="s">
        <v>3881</v>
      </c>
      <c r="AI129" s="42" t="s">
        <v>3793</v>
      </c>
      <c r="AJ129" s="42">
        <v>14</v>
      </c>
      <c r="AK129" s="42">
        <v>4</v>
      </c>
      <c r="AL129" s="42">
        <v>5</v>
      </c>
      <c r="AM129" s="42">
        <v>23</v>
      </c>
      <c r="AN129" s="42" t="s">
        <v>2542</v>
      </c>
      <c r="AO129" s="42"/>
      <c r="AP129" s="42"/>
      <c r="AQ129" s="42"/>
    </row>
    <row r="130" spans="1:43" x14ac:dyDescent="0.2">
      <c r="A130" s="42" t="s">
        <v>3767</v>
      </c>
      <c r="B130" s="42" t="s">
        <v>4030</v>
      </c>
      <c r="C130" s="42" t="s">
        <v>3793</v>
      </c>
      <c r="D130" s="42">
        <v>4</v>
      </c>
      <c r="E130" s="42">
        <v>8</v>
      </c>
      <c r="F130" s="42"/>
      <c r="G130" s="42">
        <v>66</v>
      </c>
      <c r="H130" s="377">
        <f t="shared" si="13"/>
        <v>8.25</v>
      </c>
      <c r="I130" s="42"/>
      <c r="J130" s="42"/>
      <c r="K130" s="42" t="s">
        <v>3766</v>
      </c>
      <c r="M130" s="42" t="s">
        <v>3449</v>
      </c>
      <c r="N130" s="42" t="s">
        <v>4079</v>
      </c>
      <c r="O130" s="42" t="s">
        <v>3793</v>
      </c>
      <c r="P130" s="42">
        <v>59</v>
      </c>
      <c r="Q130" s="42"/>
      <c r="R130" s="42"/>
      <c r="T130" s="42" t="s">
        <v>3182</v>
      </c>
      <c r="U130" s="42" t="s">
        <v>3184</v>
      </c>
      <c r="V130" s="42" t="s">
        <v>3793</v>
      </c>
      <c r="W130" s="172">
        <v>145.6</v>
      </c>
      <c r="X130" s="172">
        <v>16</v>
      </c>
      <c r="Y130" s="42">
        <v>81</v>
      </c>
      <c r="Z130" s="42">
        <v>652</v>
      </c>
      <c r="AA130" s="377">
        <f t="shared" si="14"/>
        <v>8.0493827160493829</v>
      </c>
      <c r="AB130" s="42"/>
      <c r="AC130" s="42"/>
      <c r="AD130" s="42"/>
      <c r="AE130" s="42" t="s">
        <v>3766</v>
      </c>
      <c r="AG130" s="42" t="s">
        <v>146</v>
      </c>
      <c r="AH130" s="42" t="s">
        <v>3881</v>
      </c>
      <c r="AI130" s="42" t="s">
        <v>3793</v>
      </c>
      <c r="AJ130" s="42">
        <v>16</v>
      </c>
      <c r="AK130" s="42">
        <v>2</v>
      </c>
      <c r="AL130" s="42">
        <v>5</v>
      </c>
      <c r="AM130" s="42">
        <v>54</v>
      </c>
      <c r="AN130" s="42" t="s">
        <v>4169</v>
      </c>
      <c r="AO130" s="42"/>
      <c r="AP130" s="42"/>
      <c r="AQ130" s="42"/>
    </row>
    <row r="131" spans="1:43" x14ac:dyDescent="0.2">
      <c r="A131" s="42" t="s">
        <v>3442</v>
      </c>
      <c r="B131" s="42" t="s">
        <v>4038</v>
      </c>
      <c r="C131" s="42" t="s">
        <v>3793</v>
      </c>
      <c r="D131" s="42">
        <v>5</v>
      </c>
      <c r="E131" s="42">
        <v>5</v>
      </c>
      <c r="F131" s="42">
        <v>1</v>
      </c>
      <c r="G131" s="42">
        <v>126</v>
      </c>
      <c r="H131" s="377">
        <f t="shared" si="13"/>
        <v>31.5</v>
      </c>
      <c r="I131" s="42"/>
      <c r="J131" s="42"/>
      <c r="K131" s="42" t="s">
        <v>3766</v>
      </c>
      <c r="M131" s="42" t="s">
        <v>3449</v>
      </c>
      <c r="N131" s="42" t="s">
        <v>4079</v>
      </c>
      <c r="O131" s="42" t="s">
        <v>3793</v>
      </c>
      <c r="P131" s="42">
        <v>58</v>
      </c>
      <c r="Q131" s="42"/>
      <c r="R131" s="42"/>
      <c r="T131" s="42" t="s">
        <v>3182</v>
      </c>
      <c r="U131" s="42" t="s">
        <v>3080</v>
      </c>
      <c r="V131" s="42" t="s">
        <v>3793</v>
      </c>
      <c r="W131" s="172">
        <v>49.4</v>
      </c>
      <c r="X131" s="172">
        <v>6</v>
      </c>
      <c r="Y131" s="42">
        <v>17</v>
      </c>
      <c r="Z131" s="42">
        <v>219</v>
      </c>
      <c r="AA131" s="377">
        <f t="shared" si="14"/>
        <v>12.882352941176471</v>
      </c>
      <c r="AB131" s="42"/>
      <c r="AC131" s="42"/>
      <c r="AD131" s="42"/>
      <c r="AE131" s="42" t="s">
        <v>3766</v>
      </c>
      <c r="AG131" s="42" t="s">
        <v>146</v>
      </c>
      <c r="AH131" s="42" t="s">
        <v>3881</v>
      </c>
      <c r="AI131" s="42" t="s">
        <v>3793</v>
      </c>
      <c r="AJ131" s="42">
        <v>22</v>
      </c>
      <c r="AK131" s="42">
        <v>7</v>
      </c>
      <c r="AL131" s="42">
        <v>5</v>
      </c>
      <c r="AM131" s="42">
        <v>51</v>
      </c>
      <c r="AN131" s="42" t="s">
        <v>4066</v>
      </c>
      <c r="AO131" s="42"/>
      <c r="AP131" s="42"/>
      <c r="AQ131" s="42"/>
    </row>
    <row r="132" spans="1:43" x14ac:dyDescent="0.2">
      <c r="A132" s="42" t="s">
        <v>3442</v>
      </c>
      <c r="B132" s="42" t="s">
        <v>3077</v>
      </c>
      <c r="C132" s="42" t="s">
        <v>3793</v>
      </c>
      <c r="D132" s="42">
        <v>10</v>
      </c>
      <c r="E132" s="42">
        <v>8</v>
      </c>
      <c r="F132" s="42">
        <v>1</v>
      </c>
      <c r="G132" s="42">
        <v>96</v>
      </c>
      <c r="H132" s="377">
        <f t="shared" si="13"/>
        <v>13.714285714285714</v>
      </c>
      <c r="I132" s="42"/>
      <c r="J132" s="42"/>
      <c r="K132" s="42" t="s">
        <v>3766</v>
      </c>
      <c r="M132" s="42" t="s">
        <v>3449</v>
      </c>
      <c r="N132" s="42" t="s">
        <v>3075</v>
      </c>
      <c r="O132" s="42" t="s">
        <v>3793</v>
      </c>
      <c r="P132" s="42">
        <v>70</v>
      </c>
      <c r="Q132" s="42"/>
      <c r="R132" s="42"/>
      <c r="T132" s="42" t="s">
        <v>3182</v>
      </c>
      <c r="U132" s="42" t="s">
        <v>3075</v>
      </c>
      <c r="V132" s="42" t="s">
        <v>3793</v>
      </c>
      <c r="W132" s="172">
        <v>26</v>
      </c>
      <c r="X132" s="172">
        <v>2</v>
      </c>
      <c r="Y132" s="42">
        <v>6</v>
      </c>
      <c r="Z132" s="42">
        <v>122</v>
      </c>
      <c r="AA132" s="377">
        <f t="shared" si="14"/>
        <v>20.333333333333332</v>
      </c>
      <c r="AB132" s="42"/>
      <c r="AC132" s="42"/>
      <c r="AD132" s="42"/>
      <c r="AE132" s="42" t="s">
        <v>3766</v>
      </c>
      <c r="AG132" s="42" t="s">
        <v>208</v>
      </c>
      <c r="AH132" s="42" t="s">
        <v>3882</v>
      </c>
      <c r="AI132" s="42" t="s">
        <v>3793</v>
      </c>
      <c r="AJ132" s="42">
        <v>16</v>
      </c>
      <c r="AK132" s="42">
        <v>4</v>
      </c>
      <c r="AL132" s="42">
        <v>5</v>
      </c>
      <c r="AM132" s="42">
        <v>27</v>
      </c>
      <c r="AN132" s="42" t="s">
        <v>2542</v>
      </c>
      <c r="AO132" s="42"/>
      <c r="AP132" s="42"/>
      <c r="AQ132" s="42"/>
    </row>
    <row r="133" spans="1:43" x14ac:dyDescent="0.2">
      <c r="A133" s="42" t="s">
        <v>3442</v>
      </c>
      <c r="B133" s="42" t="s">
        <v>3635</v>
      </c>
      <c r="C133" s="42" t="s">
        <v>3793</v>
      </c>
      <c r="D133" s="42">
        <v>3</v>
      </c>
      <c r="E133" s="42">
        <v>3</v>
      </c>
      <c r="F133" s="42">
        <v>1</v>
      </c>
      <c r="G133" s="42">
        <v>57</v>
      </c>
      <c r="H133" s="377">
        <f t="shared" si="13"/>
        <v>28.5</v>
      </c>
      <c r="I133" s="42"/>
      <c r="J133" s="42"/>
      <c r="K133" s="42" t="s">
        <v>3766</v>
      </c>
      <c r="M133" s="42" t="s">
        <v>3450</v>
      </c>
      <c r="N133" s="42" t="s">
        <v>3863</v>
      </c>
      <c r="O133" s="42" t="s">
        <v>3793</v>
      </c>
      <c r="P133" s="136" t="s">
        <v>3467</v>
      </c>
      <c r="Q133" s="42"/>
      <c r="R133" s="42"/>
      <c r="T133" s="42" t="s">
        <v>3182</v>
      </c>
      <c r="U133" s="42" t="s">
        <v>3694</v>
      </c>
      <c r="V133" s="42" t="s">
        <v>3793</v>
      </c>
      <c r="W133" s="172">
        <v>45.7</v>
      </c>
      <c r="X133" s="172">
        <v>4</v>
      </c>
      <c r="Y133" s="42">
        <v>16</v>
      </c>
      <c r="Z133" s="42">
        <v>143</v>
      </c>
      <c r="AA133" s="377">
        <f t="shared" si="14"/>
        <v>8.9375</v>
      </c>
      <c r="AB133" s="42"/>
      <c r="AC133" s="42"/>
      <c r="AD133" s="42"/>
      <c r="AE133" s="42" t="s">
        <v>3766</v>
      </c>
      <c r="AG133" s="42" t="s">
        <v>210</v>
      </c>
      <c r="AH133" s="42" t="s">
        <v>3060</v>
      </c>
      <c r="AI133" s="42" t="s">
        <v>3793</v>
      </c>
      <c r="AJ133" s="42">
        <v>17.2</v>
      </c>
      <c r="AK133" s="42">
        <v>6</v>
      </c>
      <c r="AL133" s="42">
        <v>7</v>
      </c>
      <c r="AM133" s="42">
        <v>41</v>
      </c>
      <c r="AN133" s="42" t="s">
        <v>2576</v>
      </c>
      <c r="AO133" s="42"/>
      <c r="AP133" s="42"/>
      <c r="AQ133" s="42"/>
    </row>
    <row r="134" spans="1:43" x14ac:dyDescent="0.2">
      <c r="A134" s="42" t="s">
        <v>3442</v>
      </c>
      <c r="B134" s="42" t="s">
        <v>4018</v>
      </c>
      <c r="C134" s="42" t="s">
        <v>3793</v>
      </c>
      <c r="D134" s="42">
        <v>12</v>
      </c>
      <c r="E134" s="42">
        <v>14</v>
      </c>
      <c r="F134" s="42">
        <v>2</v>
      </c>
      <c r="G134" s="42">
        <v>160</v>
      </c>
      <c r="H134" s="377">
        <f t="shared" si="13"/>
        <v>13.333333333333334</v>
      </c>
      <c r="I134" s="42"/>
      <c r="J134" s="42"/>
      <c r="K134" s="42" t="s">
        <v>3766</v>
      </c>
      <c r="M134" s="42" t="s">
        <v>3450</v>
      </c>
      <c r="N134" s="42" t="s">
        <v>3863</v>
      </c>
      <c r="O134" s="42" t="s">
        <v>3793</v>
      </c>
      <c r="P134" s="136">
        <v>71</v>
      </c>
      <c r="Q134" s="42"/>
      <c r="R134" s="42"/>
      <c r="T134" s="42" t="s">
        <v>3182</v>
      </c>
      <c r="U134" s="42" t="s">
        <v>1831</v>
      </c>
      <c r="V134" s="42" t="s">
        <v>3793</v>
      </c>
      <c r="W134" s="172">
        <v>8.4</v>
      </c>
      <c r="X134" s="172">
        <v>1</v>
      </c>
      <c r="Y134" s="42">
        <v>5</v>
      </c>
      <c r="Z134" s="42">
        <v>54</v>
      </c>
      <c r="AA134" s="377">
        <f t="shared" si="14"/>
        <v>10.8</v>
      </c>
      <c r="AB134" s="42"/>
      <c r="AC134" s="42"/>
      <c r="AD134" s="42"/>
      <c r="AE134" s="42" t="s">
        <v>3766</v>
      </c>
      <c r="AG134" s="42" t="s">
        <v>210</v>
      </c>
      <c r="AH134" s="42" t="s">
        <v>3060</v>
      </c>
      <c r="AI134" s="42" t="s">
        <v>3793</v>
      </c>
      <c r="AJ134" s="42">
        <v>34</v>
      </c>
      <c r="AK134" s="42">
        <v>12</v>
      </c>
      <c r="AL134" s="42">
        <v>6</v>
      </c>
      <c r="AM134" s="42">
        <v>51</v>
      </c>
      <c r="AN134" s="42" t="s">
        <v>4181</v>
      </c>
      <c r="AO134" s="42"/>
      <c r="AP134" s="42"/>
      <c r="AQ134" s="42" t="s">
        <v>3614</v>
      </c>
    </row>
    <row r="135" spans="1:43" x14ac:dyDescent="0.2">
      <c r="A135" s="42" t="s">
        <v>3442</v>
      </c>
      <c r="B135" s="42" t="s">
        <v>3189</v>
      </c>
      <c r="C135" s="42" t="s">
        <v>3793</v>
      </c>
      <c r="D135" s="42">
        <v>9</v>
      </c>
      <c r="E135" s="42">
        <v>9</v>
      </c>
      <c r="F135" s="42">
        <v>4</v>
      </c>
      <c r="G135" s="42">
        <v>23</v>
      </c>
      <c r="H135" s="377">
        <f t="shared" si="13"/>
        <v>4.5999999999999996</v>
      </c>
      <c r="I135" s="42"/>
      <c r="J135" s="42"/>
      <c r="K135" s="42" t="s">
        <v>3766</v>
      </c>
      <c r="M135" s="42" t="s">
        <v>3450</v>
      </c>
      <c r="N135" s="42" t="s">
        <v>1826</v>
      </c>
      <c r="O135" s="42" t="s">
        <v>3793</v>
      </c>
      <c r="P135" s="136">
        <v>75</v>
      </c>
      <c r="Q135" s="42"/>
      <c r="R135" s="42"/>
      <c r="T135" s="42" t="s">
        <v>3182</v>
      </c>
      <c r="U135" s="42" t="s">
        <v>3186</v>
      </c>
      <c r="V135" s="42" t="s">
        <v>3793</v>
      </c>
      <c r="W135" s="377">
        <v>13</v>
      </c>
      <c r="X135" s="42"/>
      <c r="Y135" s="42">
        <v>1</v>
      </c>
      <c r="Z135" s="42">
        <v>60</v>
      </c>
      <c r="AA135" s="377">
        <f t="shared" si="14"/>
        <v>60</v>
      </c>
      <c r="AB135" s="42"/>
      <c r="AC135" s="42"/>
      <c r="AD135" s="42"/>
      <c r="AE135" s="42" t="s">
        <v>3766</v>
      </c>
      <c r="AG135" s="42" t="s">
        <v>210</v>
      </c>
      <c r="AH135" s="42" t="s">
        <v>3882</v>
      </c>
      <c r="AI135" s="42" t="s">
        <v>3793</v>
      </c>
      <c r="AJ135" s="42">
        <v>15.2</v>
      </c>
      <c r="AK135" s="42">
        <v>3</v>
      </c>
      <c r="AL135" s="42">
        <v>5</v>
      </c>
      <c r="AM135" s="42">
        <v>43</v>
      </c>
      <c r="AN135" s="42" t="s">
        <v>2542</v>
      </c>
      <c r="AO135" s="42"/>
      <c r="AP135" s="42"/>
      <c r="AQ135" s="42" t="s">
        <v>4226</v>
      </c>
    </row>
    <row r="136" spans="1:43" x14ac:dyDescent="0.2">
      <c r="A136" s="42" t="s">
        <v>3442</v>
      </c>
      <c r="B136" s="42" t="s">
        <v>4039</v>
      </c>
      <c r="C136" s="42" t="s">
        <v>3793</v>
      </c>
      <c r="D136" s="42">
        <v>4</v>
      </c>
      <c r="E136" s="42">
        <v>4</v>
      </c>
      <c r="F136" s="42"/>
      <c r="G136" s="42">
        <v>4</v>
      </c>
      <c r="H136" s="377">
        <f t="shared" si="13"/>
        <v>1</v>
      </c>
      <c r="I136" s="42"/>
      <c r="J136" s="42"/>
      <c r="K136" s="42" t="s">
        <v>3766</v>
      </c>
      <c r="M136" s="42" t="s">
        <v>3450</v>
      </c>
      <c r="N136" s="42" t="s">
        <v>1826</v>
      </c>
      <c r="O136" s="42" t="s">
        <v>3793</v>
      </c>
      <c r="P136" s="136">
        <v>73</v>
      </c>
      <c r="Q136" s="42"/>
      <c r="R136" s="42"/>
      <c r="T136" s="42" t="s">
        <v>3182</v>
      </c>
      <c r="U136" s="172" t="s">
        <v>3585</v>
      </c>
      <c r="V136" s="42" t="s">
        <v>3793</v>
      </c>
      <c r="W136" s="172">
        <v>4</v>
      </c>
      <c r="X136" s="172"/>
      <c r="Y136" s="42">
        <v>1</v>
      </c>
      <c r="Z136" s="42">
        <v>11</v>
      </c>
      <c r="AA136" s="377">
        <f t="shared" si="14"/>
        <v>11</v>
      </c>
      <c r="AB136" s="42"/>
      <c r="AC136" s="42"/>
      <c r="AD136" s="42"/>
      <c r="AE136" s="42" t="s">
        <v>3766</v>
      </c>
      <c r="AG136" s="42" t="s">
        <v>210</v>
      </c>
      <c r="AH136" s="42" t="s">
        <v>3915</v>
      </c>
      <c r="AI136" s="42" t="s">
        <v>3793</v>
      </c>
      <c r="AJ136" s="42">
        <v>13.3</v>
      </c>
      <c r="AK136" s="42">
        <v>5</v>
      </c>
      <c r="AL136" s="42">
        <v>6</v>
      </c>
      <c r="AM136" s="42">
        <v>27</v>
      </c>
      <c r="AN136" s="42" t="s">
        <v>2630</v>
      </c>
      <c r="AO136" s="42"/>
      <c r="AP136" s="42"/>
      <c r="AQ136" s="42" t="s">
        <v>4228</v>
      </c>
    </row>
    <row r="137" spans="1:43" x14ac:dyDescent="0.2">
      <c r="A137" s="42" t="s">
        <v>3442</v>
      </c>
      <c r="B137" s="42" t="s">
        <v>4040</v>
      </c>
      <c r="C137" s="42" t="s">
        <v>3793</v>
      </c>
      <c r="D137" s="42">
        <v>1</v>
      </c>
      <c r="E137" s="42">
        <v>1</v>
      </c>
      <c r="F137" s="42"/>
      <c r="G137" s="42">
        <v>4</v>
      </c>
      <c r="H137" s="377">
        <f t="shared" si="13"/>
        <v>4</v>
      </c>
      <c r="I137" s="42"/>
      <c r="J137" s="42"/>
      <c r="K137" s="42" t="s">
        <v>3766</v>
      </c>
      <c r="M137" s="42" t="s">
        <v>3450</v>
      </c>
      <c r="N137" s="42" t="s">
        <v>1826</v>
      </c>
      <c r="O137" s="42" t="s">
        <v>3793</v>
      </c>
      <c r="P137" s="136">
        <v>51</v>
      </c>
      <c r="Q137" s="42"/>
      <c r="R137" s="42"/>
      <c r="T137" s="42" t="s">
        <v>3182</v>
      </c>
      <c r="U137" s="42" t="s">
        <v>3082</v>
      </c>
      <c r="V137" s="42" t="s">
        <v>3793</v>
      </c>
      <c r="W137" s="172">
        <v>11</v>
      </c>
      <c r="X137" s="172">
        <v>1</v>
      </c>
      <c r="Y137" s="42">
        <v>2</v>
      </c>
      <c r="Z137" s="42">
        <v>44</v>
      </c>
      <c r="AA137" s="377">
        <f t="shared" si="14"/>
        <v>22</v>
      </c>
      <c r="AB137" s="42"/>
      <c r="AC137" s="42"/>
      <c r="AD137" s="42"/>
      <c r="AE137" s="42" t="s">
        <v>3766</v>
      </c>
      <c r="AG137" s="42" t="s">
        <v>210</v>
      </c>
      <c r="AH137" s="42" t="s">
        <v>3056</v>
      </c>
      <c r="AI137" s="42" t="s">
        <v>3793</v>
      </c>
      <c r="AJ137" s="42">
        <v>17</v>
      </c>
      <c r="AK137" s="42">
        <v>9</v>
      </c>
      <c r="AL137" s="42">
        <v>7</v>
      </c>
      <c r="AM137" s="42">
        <v>19</v>
      </c>
      <c r="AN137" s="42" t="s">
        <v>2630</v>
      </c>
      <c r="AO137" s="42"/>
      <c r="AP137" s="42"/>
      <c r="AQ137" s="42" t="s">
        <v>4227</v>
      </c>
    </row>
    <row r="138" spans="1:43" x14ac:dyDescent="0.2">
      <c r="A138" s="42" t="s">
        <v>3442</v>
      </c>
      <c r="B138" s="42" t="s">
        <v>3088</v>
      </c>
      <c r="C138" s="42" t="s">
        <v>3793</v>
      </c>
      <c r="D138" s="42">
        <v>1</v>
      </c>
      <c r="E138" s="42">
        <v>1</v>
      </c>
      <c r="F138" s="42"/>
      <c r="G138" s="42">
        <v>98</v>
      </c>
      <c r="H138" s="377">
        <f t="shared" si="13"/>
        <v>98</v>
      </c>
      <c r="I138" s="42"/>
      <c r="J138" s="42"/>
      <c r="K138" s="42" t="s">
        <v>3766</v>
      </c>
      <c r="M138" s="42" t="s">
        <v>3450</v>
      </c>
      <c r="N138" s="42" t="s">
        <v>3078</v>
      </c>
      <c r="O138" s="42" t="s">
        <v>3793</v>
      </c>
      <c r="P138" s="136">
        <v>93</v>
      </c>
      <c r="Q138" s="42"/>
      <c r="R138" s="42"/>
      <c r="T138" s="42" t="s">
        <v>3182</v>
      </c>
      <c r="U138" s="42" t="s">
        <v>3187</v>
      </c>
      <c r="V138" s="42" t="s">
        <v>3793</v>
      </c>
      <c r="W138" s="172">
        <v>3</v>
      </c>
      <c r="X138" s="172">
        <v>1</v>
      </c>
      <c r="Y138" s="42"/>
      <c r="Z138" s="42">
        <v>27</v>
      </c>
      <c r="AA138" s="377">
        <v>0</v>
      </c>
      <c r="AB138" s="42"/>
      <c r="AC138" s="42"/>
      <c r="AD138" s="42"/>
      <c r="AE138" s="42" t="s">
        <v>3766</v>
      </c>
      <c r="AG138" s="42" t="s">
        <v>153</v>
      </c>
      <c r="AH138" s="42" t="s">
        <v>3915</v>
      </c>
      <c r="AI138" s="42" t="s">
        <v>3793</v>
      </c>
      <c r="AJ138" s="42">
        <v>27</v>
      </c>
      <c r="AK138" s="42">
        <v>12</v>
      </c>
      <c r="AL138" s="42">
        <v>6</v>
      </c>
      <c r="AM138" s="42">
        <v>24</v>
      </c>
      <c r="AN138" s="42" t="s">
        <v>2548</v>
      </c>
      <c r="AO138" s="42"/>
      <c r="AP138" s="42"/>
      <c r="AQ138" s="42"/>
    </row>
    <row r="139" spans="1:43" x14ac:dyDescent="0.2">
      <c r="A139" s="42" t="s">
        <v>3442</v>
      </c>
      <c r="B139" s="42" t="s">
        <v>3183</v>
      </c>
      <c r="C139" s="42" t="s">
        <v>3793</v>
      </c>
      <c r="D139" s="42">
        <v>2</v>
      </c>
      <c r="E139" s="42">
        <v>2</v>
      </c>
      <c r="F139" s="42"/>
      <c r="G139" s="42">
        <v>48</v>
      </c>
      <c r="H139" s="377">
        <f t="shared" si="13"/>
        <v>24</v>
      </c>
      <c r="I139" s="42"/>
      <c r="J139" s="42"/>
      <c r="K139" s="42" t="s">
        <v>3766</v>
      </c>
      <c r="M139" s="42" t="s">
        <v>3450</v>
      </c>
      <c r="N139" s="42" t="s">
        <v>1825</v>
      </c>
      <c r="O139" s="42" t="s">
        <v>3793</v>
      </c>
      <c r="P139" s="136">
        <v>62</v>
      </c>
      <c r="Q139" s="42"/>
      <c r="R139" s="42"/>
      <c r="T139" s="42" t="s">
        <v>3182</v>
      </c>
      <c r="U139" s="42" t="s">
        <v>3188</v>
      </c>
      <c r="V139" s="42" t="s">
        <v>3793</v>
      </c>
      <c r="W139" s="172">
        <v>3</v>
      </c>
      <c r="X139" s="172"/>
      <c r="Y139" s="42">
        <v>3</v>
      </c>
      <c r="Z139" s="42">
        <v>27</v>
      </c>
      <c r="AA139" s="377">
        <f>Z139/Y139</f>
        <v>9</v>
      </c>
      <c r="AB139" s="42"/>
      <c r="AC139" s="42"/>
      <c r="AD139" s="42"/>
      <c r="AE139" s="42" t="s">
        <v>3766</v>
      </c>
      <c r="AG139" s="42" t="s">
        <v>153</v>
      </c>
      <c r="AH139" s="42" t="s">
        <v>1163</v>
      </c>
      <c r="AI139" s="42" t="s">
        <v>3793</v>
      </c>
      <c r="AJ139" s="42">
        <v>18</v>
      </c>
      <c r="AK139" s="42">
        <v>3</v>
      </c>
      <c r="AL139" s="42">
        <v>5</v>
      </c>
      <c r="AM139" s="42">
        <v>47</v>
      </c>
      <c r="AN139" s="42" t="s">
        <v>2542</v>
      </c>
      <c r="AO139" s="42"/>
      <c r="AP139" s="42"/>
      <c r="AQ139" s="42"/>
    </row>
    <row r="140" spans="1:43" x14ac:dyDescent="0.2">
      <c r="A140" s="42" t="s">
        <v>3442</v>
      </c>
      <c r="B140" s="42" t="s">
        <v>4019</v>
      </c>
      <c r="C140" s="42" t="s">
        <v>3793</v>
      </c>
      <c r="D140" s="42">
        <v>7</v>
      </c>
      <c r="E140" s="42">
        <v>8</v>
      </c>
      <c r="F140" s="42">
        <v>1</v>
      </c>
      <c r="G140" s="42">
        <v>29</v>
      </c>
      <c r="H140" s="377">
        <f t="shared" si="13"/>
        <v>4.1428571428571432</v>
      </c>
      <c r="I140" s="42"/>
      <c r="J140" s="42"/>
      <c r="K140" s="42" t="s">
        <v>3766</v>
      </c>
      <c r="M140" s="42" t="s">
        <v>2716</v>
      </c>
      <c r="N140" s="42" t="s">
        <v>3816</v>
      </c>
      <c r="O140" s="42" t="s">
        <v>3793</v>
      </c>
      <c r="P140" s="136">
        <v>50</v>
      </c>
      <c r="Q140" s="42"/>
      <c r="R140" s="42"/>
      <c r="T140" s="42" t="s">
        <v>3182</v>
      </c>
      <c r="U140" s="42" t="s">
        <v>4047</v>
      </c>
      <c r="V140" s="42" t="s">
        <v>3793</v>
      </c>
      <c r="W140" s="172">
        <v>2</v>
      </c>
      <c r="X140" s="172"/>
      <c r="Y140" s="42">
        <v>1</v>
      </c>
      <c r="Z140" s="42">
        <v>7</v>
      </c>
      <c r="AA140" s="377">
        <f>Z140/Y140</f>
        <v>7</v>
      </c>
      <c r="AB140" s="42"/>
      <c r="AC140" s="42"/>
      <c r="AD140" s="42"/>
      <c r="AE140" s="42" t="s">
        <v>3766</v>
      </c>
      <c r="AG140" s="42" t="s">
        <v>153</v>
      </c>
      <c r="AH140" s="42" t="s">
        <v>2780</v>
      </c>
      <c r="AI140" s="42" t="s">
        <v>3793</v>
      </c>
      <c r="AJ140" s="42">
        <v>18.100000000000001</v>
      </c>
      <c r="AK140" s="42">
        <v>5</v>
      </c>
      <c r="AL140" s="42">
        <v>5</v>
      </c>
      <c r="AM140" s="42">
        <v>40</v>
      </c>
      <c r="AN140" s="42" t="s">
        <v>4175</v>
      </c>
      <c r="AO140" s="42"/>
      <c r="AP140" s="42"/>
      <c r="AQ140" s="42"/>
    </row>
    <row r="141" spans="1:43" x14ac:dyDescent="0.2">
      <c r="A141" s="42" t="s">
        <v>3442</v>
      </c>
      <c r="B141" s="42" t="s">
        <v>4030</v>
      </c>
      <c r="C141" s="42" t="s">
        <v>3793</v>
      </c>
      <c r="D141" s="42">
        <v>8</v>
      </c>
      <c r="E141" s="42">
        <v>10</v>
      </c>
      <c r="F141" s="42">
        <v>1</v>
      </c>
      <c r="G141" s="42">
        <v>181</v>
      </c>
      <c r="H141" s="377">
        <f t="shared" si="13"/>
        <v>20.111111111111111</v>
      </c>
      <c r="I141" s="42"/>
      <c r="J141" s="42"/>
      <c r="K141" s="42" t="s">
        <v>3766</v>
      </c>
      <c r="M141" s="42" t="s">
        <v>2716</v>
      </c>
      <c r="N141" s="42" t="s">
        <v>3816</v>
      </c>
      <c r="O141" s="42" t="s">
        <v>3793</v>
      </c>
      <c r="P141" s="136">
        <v>111</v>
      </c>
      <c r="Q141" s="42"/>
      <c r="R141" s="42"/>
      <c r="T141" s="42" t="s">
        <v>3182</v>
      </c>
      <c r="U141" s="42" t="s">
        <v>3587</v>
      </c>
      <c r="V141" s="42" t="s">
        <v>3793</v>
      </c>
      <c r="W141" s="172">
        <v>1.5</v>
      </c>
      <c r="X141" s="172"/>
      <c r="Y141" s="42">
        <v>1</v>
      </c>
      <c r="Z141" s="42">
        <v>10</v>
      </c>
      <c r="AA141" s="377">
        <f>Z141/Y141</f>
        <v>10</v>
      </c>
      <c r="AB141" s="42"/>
      <c r="AC141" s="42"/>
      <c r="AD141" s="42"/>
      <c r="AE141" s="42" t="s">
        <v>3766</v>
      </c>
      <c r="AG141" s="42" t="s">
        <v>209</v>
      </c>
      <c r="AH141" s="42" t="s">
        <v>3915</v>
      </c>
      <c r="AI141" s="42" t="s">
        <v>3793</v>
      </c>
      <c r="AJ141" s="42"/>
      <c r="AK141" s="42"/>
      <c r="AL141" s="42">
        <v>7</v>
      </c>
      <c r="AM141" s="42"/>
      <c r="AN141" s="42"/>
      <c r="AO141" s="42"/>
      <c r="AP141" s="42"/>
      <c r="AQ141" s="42"/>
    </row>
    <row r="142" spans="1:43" x14ac:dyDescent="0.2">
      <c r="A142" s="42" t="s">
        <v>3442</v>
      </c>
      <c r="B142" s="460" t="s">
        <v>3694</v>
      </c>
      <c r="C142" s="42" t="s">
        <v>3793</v>
      </c>
      <c r="D142" s="42">
        <v>8</v>
      </c>
      <c r="E142" s="42">
        <v>9</v>
      </c>
      <c r="F142" s="42"/>
      <c r="G142" s="42">
        <v>181</v>
      </c>
      <c r="H142" s="377">
        <f t="shared" si="13"/>
        <v>20.111111111111111</v>
      </c>
      <c r="I142" s="42"/>
      <c r="J142" s="42"/>
      <c r="K142" s="42" t="s">
        <v>3766</v>
      </c>
      <c r="M142" s="42" t="s">
        <v>2716</v>
      </c>
      <c r="N142" s="42" t="s">
        <v>3816</v>
      </c>
      <c r="O142" s="42" t="s">
        <v>3793</v>
      </c>
      <c r="P142" s="136" t="s">
        <v>3001</v>
      </c>
      <c r="Q142" s="42"/>
      <c r="R142" s="42"/>
      <c r="T142" s="42" t="s">
        <v>3182</v>
      </c>
      <c r="U142" s="42" t="s">
        <v>3183</v>
      </c>
      <c r="V142" s="42" t="s">
        <v>3793</v>
      </c>
      <c r="W142" s="172">
        <v>1</v>
      </c>
      <c r="X142" s="172"/>
      <c r="Y142" s="42"/>
      <c r="Z142" s="42">
        <v>6</v>
      </c>
      <c r="AA142" s="377">
        <v>0</v>
      </c>
      <c r="AB142" s="42"/>
      <c r="AC142" s="42"/>
      <c r="AD142" s="42"/>
      <c r="AE142" s="42" t="s">
        <v>3766</v>
      </c>
      <c r="AG142" s="42" t="s">
        <v>211</v>
      </c>
      <c r="AH142" s="42" t="s">
        <v>3915</v>
      </c>
      <c r="AI142" s="42" t="s">
        <v>3793</v>
      </c>
      <c r="AJ142" s="42">
        <v>15.1</v>
      </c>
      <c r="AK142" s="42">
        <v>9</v>
      </c>
      <c r="AL142" s="42">
        <v>7</v>
      </c>
      <c r="AM142" s="42">
        <v>19</v>
      </c>
      <c r="AN142" s="42" t="s">
        <v>2628</v>
      </c>
      <c r="AO142" s="42"/>
      <c r="AP142" s="42"/>
      <c r="AQ142" s="42"/>
    </row>
    <row r="143" spans="1:43" x14ac:dyDescent="0.2">
      <c r="A143" s="42" t="s">
        <v>3442</v>
      </c>
      <c r="B143" s="42" t="s">
        <v>4041</v>
      </c>
      <c r="C143" s="42" t="s">
        <v>3793</v>
      </c>
      <c r="D143" s="42">
        <v>1</v>
      </c>
      <c r="E143" s="42">
        <v>1</v>
      </c>
      <c r="F143" s="42">
        <v>1</v>
      </c>
      <c r="G143" s="42">
        <v>2</v>
      </c>
      <c r="H143" s="377">
        <v>0</v>
      </c>
      <c r="I143" s="42"/>
      <c r="J143" s="42"/>
      <c r="K143" s="42" t="s">
        <v>3766</v>
      </c>
      <c r="M143" s="42" t="s">
        <v>2716</v>
      </c>
      <c r="N143" s="42" t="s">
        <v>3816</v>
      </c>
      <c r="O143" s="42" t="s">
        <v>3793</v>
      </c>
      <c r="P143" s="42">
        <v>61</v>
      </c>
      <c r="Q143" s="42"/>
      <c r="R143" s="42"/>
      <c r="T143" s="42" t="s">
        <v>3069</v>
      </c>
      <c r="U143" s="42" t="s">
        <v>1831</v>
      </c>
      <c r="V143" s="42" t="s">
        <v>3793</v>
      </c>
      <c r="W143" s="42">
        <v>48.2</v>
      </c>
      <c r="X143" s="42">
        <v>8</v>
      </c>
      <c r="Y143" s="42">
        <v>16</v>
      </c>
      <c r="Z143" s="42">
        <v>169</v>
      </c>
      <c r="AA143" s="377">
        <f t="shared" ref="AA143:AA150" si="15">Z143/Y143</f>
        <v>10.5625</v>
      </c>
      <c r="AB143" s="42"/>
      <c r="AC143" s="42"/>
      <c r="AD143" s="42"/>
      <c r="AE143" s="42" t="s">
        <v>3766</v>
      </c>
      <c r="AG143" s="42" t="s">
        <v>211</v>
      </c>
      <c r="AH143" s="42" t="s">
        <v>4189</v>
      </c>
      <c r="AI143" s="42" t="s">
        <v>3793</v>
      </c>
      <c r="AJ143" s="42">
        <v>14.2</v>
      </c>
      <c r="AK143" s="42">
        <v>3</v>
      </c>
      <c r="AL143" s="42">
        <v>5</v>
      </c>
      <c r="AM143" s="42">
        <v>29</v>
      </c>
      <c r="AN143" s="42" t="s">
        <v>3468</v>
      </c>
      <c r="AO143" s="42"/>
      <c r="AP143" s="42"/>
      <c r="AQ143" s="42"/>
    </row>
    <row r="144" spans="1:43" x14ac:dyDescent="0.2">
      <c r="A144" s="42" t="s">
        <v>3442</v>
      </c>
      <c r="B144" s="42" t="s">
        <v>3649</v>
      </c>
      <c r="C144" s="42" t="s">
        <v>3793</v>
      </c>
      <c r="D144" s="42">
        <v>9</v>
      </c>
      <c r="E144" s="42">
        <v>11</v>
      </c>
      <c r="F144" s="42"/>
      <c r="G144" s="42">
        <v>154</v>
      </c>
      <c r="H144" s="377">
        <f t="shared" si="13"/>
        <v>14</v>
      </c>
      <c r="I144" s="42"/>
      <c r="J144" s="42"/>
      <c r="K144" s="42" t="s">
        <v>3766</v>
      </c>
      <c r="M144" s="42" t="s">
        <v>2716</v>
      </c>
      <c r="N144" s="42" t="s">
        <v>3871</v>
      </c>
      <c r="O144" s="42" t="s">
        <v>3793</v>
      </c>
      <c r="P144" s="42">
        <v>51</v>
      </c>
      <c r="Q144" s="42"/>
      <c r="R144" s="42"/>
      <c r="T144" s="42" t="s">
        <v>3069</v>
      </c>
      <c r="U144" s="42" t="s">
        <v>3189</v>
      </c>
      <c r="V144" s="42" t="s">
        <v>3793</v>
      </c>
      <c r="W144" s="42">
        <v>150</v>
      </c>
      <c r="X144" s="42">
        <v>17</v>
      </c>
      <c r="Y144" s="42">
        <v>47</v>
      </c>
      <c r="Z144" s="42">
        <v>514</v>
      </c>
      <c r="AA144" s="377">
        <f t="shared" si="15"/>
        <v>10.936170212765957</v>
      </c>
      <c r="AB144" s="42"/>
      <c r="AC144" s="42"/>
      <c r="AD144" s="42"/>
      <c r="AE144" s="42" t="s">
        <v>3766</v>
      </c>
      <c r="AG144" s="42" t="s">
        <v>211</v>
      </c>
      <c r="AH144" s="42" t="s">
        <v>1163</v>
      </c>
      <c r="AI144" s="42" t="s">
        <v>3793</v>
      </c>
      <c r="AJ144" s="42">
        <v>11</v>
      </c>
      <c r="AK144" s="42">
        <v>2</v>
      </c>
      <c r="AL144" s="42">
        <v>5</v>
      </c>
      <c r="AM144" s="42">
        <v>19</v>
      </c>
      <c r="AN144" s="42" t="s">
        <v>3484</v>
      </c>
      <c r="AO144" s="42"/>
      <c r="AP144" s="42"/>
      <c r="AQ144" s="42" t="s">
        <v>3614</v>
      </c>
    </row>
    <row r="145" spans="1:43" x14ac:dyDescent="0.2">
      <c r="A145" s="42" t="s">
        <v>3442</v>
      </c>
      <c r="B145" s="42" t="s">
        <v>4012</v>
      </c>
      <c r="C145" s="42" t="s">
        <v>3793</v>
      </c>
      <c r="D145" s="42">
        <v>11</v>
      </c>
      <c r="E145" s="42">
        <v>13</v>
      </c>
      <c r="F145" s="42"/>
      <c r="G145" s="42">
        <v>319</v>
      </c>
      <c r="H145" s="377">
        <f t="shared" si="13"/>
        <v>24.53846153846154</v>
      </c>
      <c r="I145" s="42"/>
      <c r="J145" s="42"/>
      <c r="K145" s="42" t="s">
        <v>3766</v>
      </c>
      <c r="M145" s="42" t="s">
        <v>2716</v>
      </c>
      <c r="N145" s="42" t="s">
        <v>3869</v>
      </c>
      <c r="O145" s="42" t="s">
        <v>3793</v>
      </c>
      <c r="P145" s="42">
        <v>57</v>
      </c>
      <c r="Q145" s="42"/>
      <c r="R145" s="42"/>
      <c r="T145" s="42" t="s">
        <v>3069</v>
      </c>
      <c r="U145" s="42" t="s">
        <v>3184</v>
      </c>
      <c r="V145" s="42" t="s">
        <v>3793</v>
      </c>
      <c r="W145" s="42">
        <v>90</v>
      </c>
      <c r="X145" s="42">
        <v>1</v>
      </c>
      <c r="Y145" s="42">
        <v>38</v>
      </c>
      <c r="Z145" s="42">
        <v>419</v>
      </c>
      <c r="AA145" s="377">
        <f t="shared" si="15"/>
        <v>11.026315789473685</v>
      </c>
      <c r="AB145" s="42"/>
      <c r="AC145" s="42"/>
      <c r="AD145" s="42"/>
      <c r="AE145" s="42" t="s">
        <v>3766</v>
      </c>
      <c r="AG145" s="42" t="s">
        <v>116</v>
      </c>
      <c r="AH145" s="42" t="s">
        <v>3056</v>
      </c>
      <c r="AI145" s="42" t="s">
        <v>3793</v>
      </c>
      <c r="AJ145" s="42"/>
      <c r="AK145" s="42"/>
      <c r="AL145" s="42">
        <v>6</v>
      </c>
      <c r="AM145" s="42">
        <v>69</v>
      </c>
      <c r="AN145" s="42"/>
      <c r="AO145" s="42"/>
      <c r="AP145" s="42"/>
      <c r="AQ145" s="42"/>
    </row>
    <row r="146" spans="1:43" x14ac:dyDescent="0.2">
      <c r="A146" s="42" t="s">
        <v>3442</v>
      </c>
      <c r="B146" s="42" t="s">
        <v>3586</v>
      </c>
      <c r="C146" s="42" t="s">
        <v>3793</v>
      </c>
      <c r="D146" s="42">
        <v>4</v>
      </c>
      <c r="E146" s="42">
        <v>4</v>
      </c>
      <c r="F146" s="42">
        <v>1</v>
      </c>
      <c r="G146" s="42">
        <v>2</v>
      </c>
      <c r="H146" s="377">
        <f t="shared" si="13"/>
        <v>0.66666666666666663</v>
      </c>
      <c r="I146" s="42"/>
      <c r="J146" s="42"/>
      <c r="K146" s="42" t="s">
        <v>3766</v>
      </c>
      <c r="M146" s="42" t="s">
        <v>89</v>
      </c>
      <c r="N146" s="42" t="s">
        <v>3541</v>
      </c>
      <c r="O146" s="42" t="s">
        <v>3793</v>
      </c>
      <c r="P146" s="136" t="s">
        <v>4106</v>
      </c>
      <c r="Q146" s="42"/>
      <c r="R146" s="42"/>
      <c r="T146" s="42" t="s">
        <v>3069</v>
      </c>
      <c r="U146" s="42" t="s">
        <v>3080</v>
      </c>
      <c r="V146" s="42" t="s">
        <v>3793</v>
      </c>
      <c r="W146" s="42">
        <v>63</v>
      </c>
      <c r="X146" s="42">
        <v>5</v>
      </c>
      <c r="Y146" s="42">
        <v>13</v>
      </c>
      <c r="Z146" s="42">
        <v>213</v>
      </c>
      <c r="AA146" s="377">
        <f t="shared" si="15"/>
        <v>16.384615384615383</v>
      </c>
      <c r="AB146" s="42"/>
      <c r="AC146" s="42"/>
      <c r="AD146" s="42"/>
      <c r="AE146" s="42" t="s">
        <v>3766</v>
      </c>
      <c r="AG146" s="42" t="s">
        <v>141</v>
      </c>
      <c r="AH146" s="42" t="s">
        <v>4191</v>
      </c>
      <c r="AI146" s="42" t="s">
        <v>3793</v>
      </c>
      <c r="AJ146" s="42"/>
      <c r="AK146" s="42"/>
      <c r="AL146" s="42">
        <v>6</v>
      </c>
      <c r="AM146" s="42"/>
      <c r="AN146" s="42"/>
      <c r="AO146" s="42"/>
      <c r="AP146" s="42"/>
      <c r="AQ146" s="42"/>
    </row>
    <row r="147" spans="1:43" x14ac:dyDescent="0.2">
      <c r="A147" s="42" t="s">
        <v>3442</v>
      </c>
      <c r="B147" s="42" t="s">
        <v>4028</v>
      </c>
      <c r="C147" s="42" t="s">
        <v>3793</v>
      </c>
      <c r="D147" s="42">
        <v>1</v>
      </c>
      <c r="E147" s="42">
        <v>1</v>
      </c>
      <c r="F147" s="42"/>
      <c r="G147" s="42">
        <v>7</v>
      </c>
      <c r="H147" s="377">
        <f t="shared" si="13"/>
        <v>7</v>
      </c>
      <c r="I147" s="42"/>
      <c r="J147" s="42"/>
      <c r="K147" s="42" t="s">
        <v>3766</v>
      </c>
      <c r="M147" s="42" t="s">
        <v>89</v>
      </c>
      <c r="N147" s="42" t="s">
        <v>3075</v>
      </c>
      <c r="O147" s="42" t="s">
        <v>3793</v>
      </c>
      <c r="P147" s="42">
        <v>50</v>
      </c>
      <c r="Q147" s="42"/>
      <c r="R147" s="42"/>
      <c r="T147" s="42" t="s">
        <v>3069</v>
      </c>
      <c r="U147" s="42" t="s">
        <v>3075</v>
      </c>
      <c r="V147" s="42" t="s">
        <v>3793</v>
      </c>
      <c r="W147" s="42">
        <v>34.4</v>
      </c>
      <c r="X147" s="42">
        <v>2</v>
      </c>
      <c r="Y147" s="42">
        <v>14</v>
      </c>
      <c r="Z147" s="42">
        <v>149</v>
      </c>
      <c r="AA147" s="377">
        <f t="shared" si="15"/>
        <v>10.642857142857142</v>
      </c>
      <c r="AB147" s="42"/>
      <c r="AC147" s="42"/>
      <c r="AD147" s="42"/>
      <c r="AE147" s="42" t="s">
        <v>3766</v>
      </c>
      <c r="AG147" s="42" t="s">
        <v>141</v>
      </c>
      <c r="AH147" s="42" t="s">
        <v>3968</v>
      </c>
      <c r="AI147" s="42" t="s">
        <v>3793</v>
      </c>
      <c r="AJ147" s="42"/>
      <c r="AK147" s="42"/>
      <c r="AL147" s="42">
        <v>6</v>
      </c>
      <c r="AM147" s="42"/>
      <c r="AN147" s="42"/>
      <c r="AO147" s="42"/>
      <c r="AP147" s="42"/>
      <c r="AQ147" s="42"/>
    </row>
    <row r="148" spans="1:43" x14ac:dyDescent="0.2">
      <c r="A148" s="42" t="s">
        <v>3442</v>
      </c>
      <c r="B148" s="42" t="s">
        <v>4023</v>
      </c>
      <c r="C148" s="42" t="s">
        <v>3793</v>
      </c>
      <c r="D148" s="42">
        <v>9</v>
      </c>
      <c r="E148" s="42">
        <v>11</v>
      </c>
      <c r="F148" s="42"/>
      <c r="G148" s="42">
        <v>255</v>
      </c>
      <c r="H148" s="377">
        <f t="shared" si="13"/>
        <v>23.181818181818183</v>
      </c>
      <c r="I148" s="42"/>
      <c r="J148" s="42"/>
      <c r="K148" s="42" t="s">
        <v>3766</v>
      </c>
      <c r="M148" s="42" t="s">
        <v>89</v>
      </c>
      <c r="N148" s="42" t="s">
        <v>3099</v>
      </c>
      <c r="O148" s="42" t="s">
        <v>3793</v>
      </c>
      <c r="P148" s="42">
        <v>70</v>
      </c>
      <c r="Q148" s="42"/>
      <c r="R148" s="42"/>
      <c r="T148" s="42" t="s">
        <v>3069</v>
      </c>
      <c r="U148" s="42" t="s">
        <v>4397</v>
      </c>
      <c r="V148" s="42" t="s">
        <v>3793</v>
      </c>
      <c r="W148" s="42">
        <v>4</v>
      </c>
      <c r="X148" s="42">
        <v>1</v>
      </c>
      <c r="Y148" s="42">
        <v>1</v>
      </c>
      <c r="Z148" s="42">
        <v>4</v>
      </c>
      <c r="AA148" s="377">
        <f t="shared" si="15"/>
        <v>4</v>
      </c>
      <c r="AB148" s="42"/>
      <c r="AC148" s="42"/>
      <c r="AD148" s="42"/>
      <c r="AE148" s="42" t="s">
        <v>3766</v>
      </c>
      <c r="AG148" s="42" t="s">
        <v>2333</v>
      </c>
      <c r="AH148" s="42" t="s">
        <v>3045</v>
      </c>
      <c r="AI148" s="42" t="s">
        <v>3793</v>
      </c>
      <c r="AJ148" s="42">
        <v>15</v>
      </c>
      <c r="AK148" s="42">
        <v>2</v>
      </c>
      <c r="AL148" s="42">
        <v>6</v>
      </c>
      <c r="AM148" s="42">
        <v>38</v>
      </c>
      <c r="AN148" s="42" t="s">
        <v>2595</v>
      </c>
      <c r="AO148" s="42"/>
      <c r="AP148" s="42"/>
      <c r="AQ148" s="42"/>
    </row>
    <row r="149" spans="1:43" x14ac:dyDescent="0.2">
      <c r="A149" s="42" t="s">
        <v>3442</v>
      </c>
      <c r="B149" s="42" t="s">
        <v>4042</v>
      </c>
      <c r="C149" s="42" t="s">
        <v>3793</v>
      </c>
      <c r="D149" s="42">
        <v>2</v>
      </c>
      <c r="E149" s="42">
        <v>2</v>
      </c>
      <c r="F149" s="42">
        <v>1</v>
      </c>
      <c r="G149" s="42">
        <v>3</v>
      </c>
      <c r="H149" s="377">
        <f t="shared" si="13"/>
        <v>3</v>
      </c>
      <c r="I149" s="42"/>
      <c r="J149" s="42"/>
      <c r="K149" s="42" t="s">
        <v>3766</v>
      </c>
      <c r="M149" s="42" t="s">
        <v>93</v>
      </c>
      <c r="N149" s="42" t="s">
        <v>3869</v>
      </c>
      <c r="O149" s="42" t="s">
        <v>3793</v>
      </c>
      <c r="P149" s="42">
        <v>59</v>
      </c>
      <c r="Q149" s="42"/>
      <c r="R149" s="42"/>
      <c r="T149" s="42" t="s">
        <v>3069</v>
      </c>
      <c r="U149" s="42" t="s">
        <v>3082</v>
      </c>
      <c r="V149" s="42" t="s">
        <v>3793</v>
      </c>
      <c r="W149" s="42">
        <v>31</v>
      </c>
      <c r="X149" s="42">
        <v>1</v>
      </c>
      <c r="Y149" s="42">
        <v>6</v>
      </c>
      <c r="Z149" s="42">
        <v>178</v>
      </c>
      <c r="AA149" s="377">
        <f t="shared" si="15"/>
        <v>29.666666666666668</v>
      </c>
      <c r="AB149" s="42"/>
      <c r="AC149" s="42"/>
      <c r="AD149" s="42"/>
      <c r="AE149" s="42" t="s">
        <v>3766</v>
      </c>
      <c r="AG149" s="42" t="s">
        <v>2333</v>
      </c>
      <c r="AH149" s="42" t="s">
        <v>4191</v>
      </c>
      <c r="AI149" s="42" t="s">
        <v>3793</v>
      </c>
      <c r="AJ149" s="42">
        <v>26</v>
      </c>
      <c r="AK149" s="42">
        <v>15</v>
      </c>
      <c r="AL149" s="42">
        <v>5</v>
      </c>
      <c r="AM149" s="42">
        <v>30</v>
      </c>
      <c r="AN149" s="42" t="s">
        <v>2630</v>
      </c>
      <c r="AO149" s="42"/>
      <c r="AP149" s="42"/>
      <c r="AQ149" s="42"/>
    </row>
    <row r="150" spans="1:43" x14ac:dyDescent="0.2">
      <c r="A150" s="42" t="s">
        <v>3442</v>
      </c>
      <c r="B150" s="42" t="s">
        <v>3074</v>
      </c>
      <c r="C150" s="42" t="s">
        <v>3793</v>
      </c>
      <c r="D150" s="42">
        <v>1</v>
      </c>
      <c r="E150" s="42">
        <v>1</v>
      </c>
      <c r="F150" s="42"/>
      <c r="G150" s="42">
        <v>2</v>
      </c>
      <c r="H150" s="377">
        <f t="shared" si="13"/>
        <v>2</v>
      </c>
      <c r="I150" s="42"/>
      <c r="J150" s="42"/>
      <c r="K150" s="42" t="s">
        <v>3766</v>
      </c>
      <c r="M150" s="42" t="s">
        <v>93</v>
      </c>
      <c r="N150" s="42" t="s">
        <v>3871</v>
      </c>
      <c r="O150" s="42" t="s">
        <v>3793</v>
      </c>
      <c r="P150" s="42">
        <v>56</v>
      </c>
      <c r="Q150" s="42"/>
      <c r="R150" s="42"/>
      <c r="T150" s="42" t="s">
        <v>3069</v>
      </c>
      <c r="U150" s="42" t="s">
        <v>4401</v>
      </c>
      <c r="V150" s="42" t="s">
        <v>3793</v>
      </c>
      <c r="W150" s="42">
        <v>4</v>
      </c>
      <c r="X150" s="42">
        <v>0</v>
      </c>
      <c r="Y150" s="42">
        <v>1</v>
      </c>
      <c r="Z150" s="42">
        <v>28</v>
      </c>
      <c r="AA150" s="377">
        <f t="shared" si="15"/>
        <v>28</v>
      </c>
      <c r="AB150" s="42"/>
      <c r="AC150" s="42"/>
      <c r="AD150" s="42"/>
      <c r="AE150" s="42" t="s">
        <v>3766</v>
      </c>
      <c r="AG150" s="42" t="s">
        <v>2330</v>
      </c>
      <c r="AH150" s="42" t="s">
        <v>242</v>
      </c>
      <c r="AI150" s="42" t="s">
        <v>3793</v>
      </c>
      <c r="AJ150" s="42">
        <v>24</v>
      </c>
      <c r="AK150" s="42">
        <v>6</v>
      </c>
      <c r="AL150" s="42">
        <v>6</v>
      </c>
      <c r="AM150" s="42">
        <v>67</v>
      </c>
      <c r="AN150" s="42"/>
      <c r="AO150" s="42"/>
      <c r="AP150" s="42"/>
      <c r="AQ150" s="42"/>
    </row>
    <row r="151" spans="1:43" x14ac:dyDescent="0.2">
      <c r="A151" s="42" t="s">
        <v>3442</v>
      </c>
      <c r="B151" s="42" t="s">
        <v>3090</v>
      </c>
      <c r="C151" s="42" t="s">
        <v>3793</v>
      </c>
      <c r="D151" s="42">
        <v>5</v>
      </c>
      <c r="E151" s="42">
        <v>6</v>
      </c>
      <c r="F151" s="42">
        <v>1</v>
      </c>
      <c r="G151" s="42">
        <v>147</v>
      </c>
      <c r="H151" s="377">
        <f t="shared" si="13"/>
        <v>29.4</v>
      </c>
      <c r="I151" s="42"/>
      <c r="J151" s="42"/>
      <c r="K151" s="42" t="s">
        <v>3766</v>
      </c>
      <c r="M151" s="42" t="s">
        <v>93</v>
      </c>
      <c r="N151" s="42" t="s">
        <v>3875</v>
      </c>
      <c r="O151" s="42" t="s">
        <v>3793</v>
      </c>
      <c r="P151" s="42">
        <v>69</v>
      </c>
      <c r="Q151" s="42"/>
      <c r="R151" s="42"/>
      <c r="T151" s="42" t="s">
        <v>3069</v>
      </c>
      <c r="U151" s="42" t="s">
        <v>3187</v>
      </c>
      <c r="V151" s="42" t="s">
        <v>3793</v>
      </c>
      <c r="W151" s="42">
        <v>3</v>
      </c>
      <c r="X151" s="42">
        <v>0</v>
      </c>
      <c r="Y151" s="42">
        <v>0</v>
      </c>
      <c r="Z151" s="42">
        <v>24</v>
      </c>
      <c r="AA151" s="377">
        <v>0</v>
      </c>
      <c r="AB151" s="42"/>
      <c r="AC151" s="42"/>
      <c r="AD151" s="42"/>
      <c r="AE151" s="42" t="s">
        <v>3766</v>
      </c>
      <c r="AG151" s="42" t="s">
        <v>82</v>
      </c>
      <c r="AH151" s="42" t="s">
        <v>3060</v>
      </c>
      <c r="AI151" s="42" t="s">
        <v>3793</v>
      </c>
      <c r="AJ151" s="42">
        <v>19</v>
      </c>
      <c r="AK151" s="42">
        <v>6</v>
      </c>
      <c r="AL151" s="42">
        <v>6</v>
      </c>
      <c r="AM151" s="42">
        <v>37</v>
      </c>
      <c r="AN151" s="42"/>
      <c r="AO151" s="42"/>
      <c r="AP151" s="42"/>
      <c r="AQ151" s="42"/>
    </row>
    <row r="152" spans="1:43" x14ac:dyDescent="0.2">
      <c r="A152" s="42" t="s">
        <v>3442</v>
      </c>
      <c r="B152" s="42" t="s">
        <v>3081</v>
      </c>
      <c r="C152" s="42" t="s">
        <v>3793</v>
      </c>
      <c r="D152" s="42">
        <v>6</v>
      </c>
      <c r="E152" s="42">
        <v>7</v>
      </c>
      <c r="F152" s="42">
        <v>1</v>
      </c>
      <c r="G152" s="42">
        <v>153</v>
      </c>
      <c r="H152" s="377">
        <f t="shared" si="13"/>
        <v>25.5</v>
      </c>
      <c r="I152" s="42"/>
      <c r="J152" s="42"/>
      <c r="K152" s="42" t="s">
        <v>3766</v>
      </c>
      <c r="M152" s="42" t="s">
        <v>92</v>
      </c>
      <c r="N152" s="42" t="s">
        <v>3891</v>
      </c>
      <c r="O152" s="42" t="s">
        <v>3793</v>
      </c>
      <c r="P152" s="136" t="s">
        <v>3578</v>
      </c>
      <c r="Q152" s="42"/>
      <c r="R152" s="42"/>
      <c r="T152" s="42" t="s">
        <v>3069</v>
      </c>
      <c r="U152" s="42" t="s">
        <v>472</v>
      </c>
      <c r="V152" s="42" t="s">
        <v>3793</v>
      </c>
      <c r="W152" s="42">
        <v>19</v>
      </c>
      <c r="X152" s="42">
        <v>0</v>
      </c>
      <c r="Y152" s="42">
        <v>3</v>
      </c>
      <c r="Z152" s="42">
        <v>129</v>
      </c>
      <c r="AA152" s="377">
        <f t="shared" ref="AA152:AA163" si="16">Z152/Y152</f>
        <v>43</v>
      </c>
      <c r="AB152" s="42"/>
      <c r="AC152" s="42"/>
      <c r="AD152" s="42"/>
      <c r="AE152" s="42" t="s">
        <v>3766</v>
      </c>
      <c r="AG152" s="42" t="s">
        <v>82</v>
      </c>
      <c r="AH152" s="42" t="s">
        <v>3045</v>
      </c>
      <c r="AI152" s="42" t="s">
        <v>3793</v>
      </c>
      <c r="AJ152" s="42">
        <v>17.100000000000001</v>
      </c>
      <c r="AK152" s="42">
        <v>2</v>
      </c>
      <c r="AL152" s="42">
        <v>7</v>
      </c>
      <c r="AM152" s="42">
        <v>43</v>
      </c>
      <c r="AN152" s="42"/>
      <c r="AO152" s="42"/>
      <c r="AP152" s="42"/>
      <c r="AQ152" s="42"/>
    </row>
    <row r="153" spans="1:43" x14ac:dyDescent="0.2">
      <c r="A153" s="42" t="s">
        <v>3442</v>
      </c>
      <c r="B153" s="42" t="s">
        <v>4043</v>
      </c>
      <c r="C153" s="42" t="s">
        <v>3793</v>
      </c>
      <c r="D153" s="42">
        <v>1</v>
      </c>
      <c r="E153" s="42">
        <v>1</v>
      </c>
      <c r="F153" s="42" t="s">
        <v>3838</v>
      </c>
      <c r="G153" s="42"/>
      <c r="H153" s="377">
        <v>0</v>
      </c>
      <c r="I153" s="42"/>
      <c r="J153" s="42"/>
      <c r="K153" s="42" t="s">
        <v>3766</v>
      </c>
      <c r="M153" s="42" t="s">
        <v>92</v>
      </c>
      <c r="N153" s="42" t="s">
        <v>3875</v>
      </c>
      <c r="O153" s="42" t="s">
        <v>3793</v>
      </c>
      <c r="P153" s="136">
        <v>80</v>
      </c>
      <c r="Q153" s="42"/>
      <c r="R153" s="42"/>
      <c r="T153" s="42" t="s">
        <v>3069</v>
      </c>
      <c r="U153" s="42" t="s">
        <v>3585</v>
      </c>
      <c r="V153" s="42" t="s">
        <v>3793</v>
      </c>
      <c r="W153" s="42">
        <v>25</v>
      </c>
      <c r="X153" s="42">
        <v>2</v>
      </c>
      <c r="Y153" s="42">
        <v>4</v>
      </c>
      <c r="Z153" s="42">
        <v>145</v>
      </c>
      <c r="AA153" s="377">
        <f t="shared" si="16"/>
        <v>36.25</v>
      </c>
      <c r="AB153" s="42"/>
      <c r="AC153" s="42"/>
      <c r="AD153" s="42"/>
      <c r="AE153" s="42" t="s">
        <v>3766</v>
      </c>
      <c r="AG153" s="460"/>
      <c r="AH153" s="90"/>
      <c r="AI153" s="90"/>
      <c r="AJ153" s="90"/>
    </row>
    <row r="154" spans="1:43" x14ac:dyDescent="0.2">
      <c r="A154" s="42" t="s">
        <v>3442</v>
      </c>
      <c r="B154" s="42" t="s">
        <v>4021</v>
      </c>
      <c r="C154" s="42" t="s">
        <v>3793</v>
      </c>
      <c r="D154" s="42">
        <v>7</v>
      </c>
      <c r="E154" s="42">
        <v>9</v>
      </c>
      <c r="F154" s="42">
        <v>1</v>
      </c>
      <c r="G154" s="42">
        <v>141</v>
      </c>
      <c r="H154" s="377">
        <f t="shared" si="13"/>
        <v>17.625</v>
      </c>
      <c r="I154" s="42"/>
      <c r="J154" s="42"/>
      <c r="K154" s="42" t="s">
        <v>3766</v>
      </c>
      <c r="M154" s="42" t="s">
        <v>92</v>
      </c>
      <c r="N154" s="42" t="s">
        <v>3875</v>
      </c>
      <c r="O154" s="42" t="s">
        <v>3793</v>
      </c>
      <c r="P154" s="136">
        <v>80</v>
      </c>
      <c r="Q154" s="42"/>
      <c r="R154" s="42"/>
      <c r="T154" s="42" t="s">
        <v>3069</v>
      </c>
      <c r="U154" s="42" t="s">
        <v>4406</v>
      </c>
      <c r="V154" s="42" t="s">
        <v>3793</v>
      </c>
      <c r="W154" s="42">
        <v>37</v>
      </c>
      <c r="X154" s="42">
        <v>0</v>
      </c>
      <c r="Y154" s="42">
        <v>11</v>
      </c>
      <c r="Z154" s="42">
        <v>166</v>
      </c>
      <c r="AA154" s="377">
        <f t="shared" si="16"/>
        <v>15.090909090909092</v>
      </c>
      <c r="AB154" s="42"/>
      <c r="AC154" s="42"/>
      <c r="AD154" s="42"/>
      <c r="AE154" s="42" t="s">
        <v>3766</v>
      </c>
      <c r="AH154" s="90"/>
      <c r="AI154" s="90"/>
      <c r="AJ154" s="90"/>
    </row>
    <row r="155" spans="1:43" x14ac:dyDescent="0.2">
      <c r="A155" s="42" t="s">
        <v>3070</v>
      </c>
      <c r="B155" s="42" t="s">
        <v>4001</v>
      </c>
      <c r="C155" s="42" t="s">
        <v>3793</v>
      </c>
      <c r="D155" s="42">
        <v>6</v>
      </c>
      <c r="E155" s="172">
        <v>9</v>
      </c>
      <c r="F155" s="172"/>
      <c r="G155" s="42">
        <v>161</v>
      </c>
      <c r="H155" s="377">
        <f t="shared" si="13"/>
        <v>17.888888888888889</v>
      </c>
      <c r="I155" s="42"/>
      <c r="J155" s="42"/>
      <c r="K155" s="42" t="s">
        <v>3766</v>
      </c>
      <c r="M155" s="42" t="s">
        <v>92</v>
      </c>
      <c r="N155" s="42" t="s">
        <v>2779</v>
      </c>
      <c r="O155" s="42" t="s">
        <v>3793</v>
      </c>
      <c r="P155" s="136">
        <v>68</v>
      </c>
      <c r="Q155" s="42"/>
      <c r="R155" s="42"/>
      <c r="T155" s="42" t="s">
        <v>3069</v>
      </c>
      <c r="U155" s="42" t="s">
        <v>3188</v>
      </c>
      <c r="V155" s="42" t="s">
        <v>3793</v>
      </c>
      <c r="W155" s="42">
        <v>8</v>
      </c>
      <c r="X155" s="42">
        <v>1</v>
      </c>
      <c r="Y155" s="42">
        <v>2</v>
      </c>
      <c r="Z155" s="42">
        <v>51</v>
      </c>
      <c r="AA155" s="377">
        <f t="shared" si="16"/>
        <v>25.5</v>
      </c>
      <c r="AB155" s="42"/>
      <c r="AC155" s="42"/>
      <c r="AD155" s="42"/>
      <c r="AE155" s="42" t="s">
        <v>3766</v>
      </c>
    </row>
    <row r="156" spans="1:43" x14ac:dyDescent="0.2">
      <c r="A156" s="42" t="s">
        <v>3070</v>
      </c>
      <c r="B156" s="42" t="s">
        <v>4021</v>
      </c>
      <c r="C156" s="42" t="s">
        <v>3793</v>
      </c>
      <c r="D156" s="42">
        <v>7</v>
      </c>
      <c r="E156" s="172">
        <v>10</v>
      </c>
      <c r="F156" s="172"/>
      <c r="G156" s="42">
        <v>140</v>
      </c>
      <c r="H156" s="377">
        <f t="shared" si="13"/>
        <v>14</v>
      </c>
      <c r="I156" s="42"/>
      <c r="J156" s="42"/>
      <c r="K156" s="42" t="s">
        <v>3766</v>
      </c>
      <c r="M156" s="42" t="s">
        <v>92</v>
      </c>
      <c r="N156" s="42" t="s">
        <v>1829</v>
      </c>
      <c r="O156" s="42" t="s">
        <v>3793</v>
      </c>
      <c r="P156" s="136">
        <v>52</v>
      </c>
      <c r="Q156" s="42"/>
      <c r="R156" s="42"/>
      <c r="T156" s="42" t="s">
        <v>3069</v>
      </c>
      <c r="U156" s="42" t="s">
        <v>4410</v>
      </c>
      <c r="V156" s="42" t="s">
        <v>3793</v>
      </c>
      <c r="W156" s="42">
        <v>2</v>
      </c>
      <c r="X156" s="42">
        <v>0</v>
      </c>
      <c r="Y156" s="42">
        <v>1</v>
      </c>
      <c r="Z156" s="42">
        <v>15</v>
      </c>
      <c r="AA156" s="377">
        <f t="shared" si="16"/>
        <v>15</v>
      </c>
      <c r="AB156" s="42"/>
      <c r="AC156" s="42"/>
      <c r="AD156" s="42"/>
      <c r="AE156" s="42" t="s">
        <v>3766</v>
      </c>
    </row>
    <row r="157" spans="1:43" x14ac:dyDescent="0.2">
      <c r="A157" s="42" t="s">
        <v>3070</v>
      </c>
      <c r="B157" s="42" t="s">
        <v>4044</v>
      </c>
      <c r="C157" s="42" t="s">
        <v>3793</v>
      </c>
      <c r="D157" s="42">
        <v>10</v>
      </c>
      <c r="E157" s="172">
        <v>13</v>
      </c>
      <c r="F157" s="172">
        <v>4</v>
      </c>
      <c r="G157" s="42">
        <v>91</v>
      </c>
      <c r="H157" s="377">
        <f t="shared" si="13"/>
        <v>10.111111111111111</v>
      </c>
      <c r="I157" s="42"/>
      <c r="J157" s="42"/>
      <c r="K157" s="42" t="s">
        <v>3766</v>
      </c>
      <c r="M157" s="42" t="s">
        <v>92</v>
      </c>
      <c r="N157" s="42" t="s">
        <v>1826</v>
      </c>
      <c r="O157" s="42" t="s">
        <v>3793</v>
      </c>
      <c r="P157" s="136">
        <v>98</v>
      </c>
      <c r="Q157" s="42"/>
      <c r="R157" s="42"/>
      <c r="T157" s="42" t="s">
        <v>3068</v>
      </c>
      <c r="U157" s="42" t="s">
        <v>3189</v>
      </c>
      <c r="V157" s="42" t="s">
        <v>3793</v>
      </c>
      <c r="W157" s="42">
        <v>93</v>
      </c>
      <c r="X157" s="42">
        <v>3</v>
      </c>
      <c r="Y157" s="42">
        <v>22</v>
      </c>
      <c r="Z157" s="42">
        <v>410</v>
      </c>
      <c r="AA157" s="377">
        <f t="shared" si="16"/>
        <v>18.636363636363637</v>
      </c>
      <c r="AB157" s="42"/>
      <c r="AC157" s="42"/>
      <c r="AD157" s="42"/>
      <c r="AE157" s="42" t="s">
        <v>3766</v>
      </c>
    </row>
    <row r="158" spans="1:43" x14ac:dyDescent="0.2">
      <c r="A158" s="42" t="s">
        <v>3070</v>
      </c>
      <c r="B158" s="42" t="s">
        <v>4018</v>
      </c>
      <c r="C158" s="42" t="s">
        <v>3793</v>
      </c>
      <c r="D158" s="42">
        <v>10</v>
      </c>
      <c r="E158" s="172">
        <v>15</v>
      </c>
      <c r="F158" s="172"/>
      <c r="G158" s="42">
        <v>179</v>
      </c>
      <c r="H158" s="377">
        <f t="shared" si="13"/>
        <v>11.933333333333334</v>
      </c>
      <c r="I158" s="42"/>
      <c r="J158" s="42"/>
      <c r="K158" s="42" t="s">
        <v>3766</v>
      </c>
      <c r="M158" s="42" t="s">
        <v>92</v>
      </c>
      <c r="N158" s="42" t="s">
        <v>1826</v>
      </c>
      <c r="O158" s="42" t="s">
        <v>3793</v>
      </c>
      <c r="P158" s="136">
        <v>70</v>
      </c>
      <c r="Q158" s="42"/>
      <c r="R158" s="42"/>
      <c r="T158" s="42" t="s">
        <v>3068</v>
      </c>
      <c r="U158" s="42" t="s">
        <v>3080</v>
      </c>
      <c r="V158" s="42" t="s">
        <v>3793</v>
      </c>
      <c r="W158" s="42">
        <v>71.7</v>
      </c>
      <c r="X158" s="42">
        <v>1</v>
      </c>
      <c r="Y158" s="42">
        <v>15</v>
      </c>
      <c r="Z158" s="42">
        <v>421</v>
      </c>
      <c r="AA158" s="377">
        <f t="shared" si="16"/>
        <v>28.066666666666666</v>
      </c>
      <c r="AB158" s="42"/>
      <c r="AC158" s="42"/>
      <c r="AD158" s="42"/>
      <c r="AE158" s="42" t="s">
        <v>3766</v>
      </c>
    </row>
    <row r="159" spans="1:43" x14ac:dyDescent="0.2">
      <c r="A159" s="42" t="s">
        <v>3070</v>
      </c>
      <c r="B159" s="42" t="s">
        <v>3595</v>
      </c>
      <c r="C159" s="42" t="s">
        <v>3793</v>
      </c>
      <c r="D159" s="42">
        <v>5</v>
      </c>
      <c r="E159" s="172">
        <v>8</v>
      </c>
      <c r="F159" s="172">
        <v>1</v>
      </c>
      <c r="G159" s="42">
        <v>65</v>
      </c>
      <c r="H159" s="377">
        <f t="shared" si="13"/>
        <v>9.2857142857142865</v>
      </c>
      <c r="I159" s="42"/>
      <c r="J159" s="42"/>
      <c r="K159" s="42" t="s">
        <v>3766</v>
      </c>
      <c r="M159" s="42" t="s">
        <v>92</v>
      </c>
      <c r="N159" s="42" t="s">
        <v>3880</v>
      </c>
      <c r="O159" s="42" t="s">
        <v>3793</v>
      </c>
      <c r="P159" s="136">
        <v>52</v>
      </c>
      <c r="Q159" s="42"/>
      <c r="R159" s="42"/>
      <c r="T159" s="42" t="s">
        <v>3068</v>
      </c>
      <c r="U159" s="42" t="s">
        <v>3541</v>
      </c>
      <c r="V159" s="42" t="s">
        <v>3793</v>
      </c>
      <c r="W159" s="42">
        <v>30.3</v>
      </c>
      <c r="X159" s="42">
        <v>2</v>
      </c>
      <c r="Y159" s="42">
        <v>11</v>
      </c>
      <c r="Z159" s="42">
        <v>237</v>
      </c>
      <c r="AA159" s="377">
        <f t="shared" si="16"/>
        <v>21.545454545454547</v>
      </c>
      <c r="AB159" s="42"/>
      <c r="AC159" s="42"/>
      <c r="AD159" s="42"/>
      <c r="AE159" s="42" t="s">
        <v>3766</v>
      </c>
    </row>
    <row r="160" spans="1:43" x14ac:dyDescent="0.2">
      <c r="A160" s="42" t="s">
        <v>3070</v>
      </c>
      <c r="B160" s="42" t="s">
        <v>4277</v>
      </c>
      <c r="C160" s="42" t="s">
        <v>3793</v>
      </c>
      <c r="D160" s="42">
        <v>3</v>
      </c>
      <c r="E160" s="172">
        <v>5</v>
      </c>
      <c r="F160" s="172">
        <v>1</v>
      </c>
      <c r="G160" s="42">
        <v>31</v>
      </c>
      <c r="H160" s="377">
        <f t="shared" si="13"/>
        <v>7.75</v>
      </c>
      <c r="I160" s="42"/>
      <c r="J160" s="42"/>
      <c r="K160" s="42" t="s">
        <v>3766</v>
      </c>
      <c r="M160" s="42" t="s">
        <v>88</v>
      </c>
      <c r="N160" s="42" t="s">
        <v>3866</v>
      </c>
      <c r="O160" s="42" t="s">
        <v>3793</v>
      </c>
      <c r="P160" s="136">
        <v>73</v>
      </c>
      <c r="Q160" s="42"/>
      <c r="R160" s="42"/>
      <c r="T160" s="42" t="s">
        <v>3068</v>
      </c>
      <c r="U160" s="42" t="s">
        <v>3188</v>
      </c>
      <c r="V160" s="42" t="s">
        <v>3793</v>
      </c>
      <c r="W160" s="42">
        <v>97.8</v>
      </c>
      <c r="X160" s="42">
        <v>3</v>
      </c>
      <c r="Y160" s="42">
        <v>27</v>
      </c>
      <c r="Z160" s="42">
        <v>379</v>
      </c>
      <c r="AA160" s="377">
        <f t="shared" si="16"/>
        <v>14.037037037037036</v>
      </c>
      <c r="AB160" s="42"/>
      <c r="AC160" s="42"/>
      <c r="AD160" s="42"/>
      <c r="AE160" s="42" t="s">
        <v>3766</v>
      </c>
    </row>
    <row r="161" spans="1:31" x14ac:dyDescent="0.2">
      <c r="A161" s="42" t="s">
        <v>3070</v>
      </c>
      <c r="B161" s="42" t="s">
        <v>3183</v>
      </c>
      <c r="C161" s="42" t="s">
        <v>3793</v>
      </c>
      <c r="D161" s="42">
        <v>10</v>
      </c>
      <c r="E161" s="172">
        <v>13</v>
      </c>
      <c r="F161" s="172">
        <v>1</v>
      </c>
      <c r="G161" s="42">
        <v>244</v>
      </c>
      <c r="H161" s="377">
        <f t="shared" si="13"/>
        <v>20.333333333333332</v>
      </c>
      <c r="I161" s="42"/>
      <c r="J161" s="42"/>
      <c r="K161" s="42" t="s">
        <v>3766</v>
      </c>
      <c r="M161" s="42" t="s">
        <v>88</v>
      </c>
      <c r="N161" s="42" t="s">
        <v>1826</v>
      </c>
      <c r="O161" s="42" t="s">
        <v>3793</v>
      </c>
      <c r="P161" s="136" t="s">
        <v>3920</v>
      </c>
      <c r="Q161" s="42"/>
      <c r="R161" s="42"/>
      <c r="T161" s="42" t="s">
        <v>3068</v>
      </c>
      <c r="U161" s="42" t="s">
        <v>4406</v>
      </c>
      <c r="V161" s="42" t="s">
        <v>3793</v>
      </c>
      <c r="W161" s="42">
        <v>10</v>
      </c>
      <c r="X161" s="42">
        <v>1</v>
      </c>
      <c r="Y161" s="42">
        <v>1</v>
      </c>
      <c r="Z161" s="42">
        <v>53</v>
      </c>
      <c r="AA161" s="377">
        <f t="shared" si="16"/>
        <v>53</v>
      </c>
      <c r="AB161" s="42"/>
      <c r="AC161" s="42"/>
      <c r="AD161" s="42"/>
      <c r="AE161" s="42" t="s">
        <v>3766</v>
      </c>
    </row>
    <row r="162" spans="1:31" x14ac:dyDescent="0.2">
      <c r="A162" s="42" t="s">
        <v>3070</v>
      </c>
      <c r="B162" s="42" t="s">
        <v>3080</v>
      </c>
      <c r="C162" s="42" t="s">
        <v>3793</v>
      </c>
      <c r="D162" s="42">
        <v>1</v>
      </c>
      <c r="E162" s="172">
        <v>2</v>
      </c>
      <c r="F162" s="172">
        <v>1</v>
      </c>
      <c r="G162" s="42">
        <v>16</v>
      </c>
      <c r="H162" s="377">
        <f t="shared" si="13"/>
        <v>16</v>
      </c>
      <c r="I162" s="42"/>
      <c r="J162" s="42"/>
      <c r="K162" s="42" t="s">
        <v>3766</v>
      </c>
      <c r="M162" s="42" t="s">
        <v>88</v>
      </c>
      <c r="N162" s="42" t="s">
        <v>3869</v>
      </c>
      <c r="O162" s="42" t="s">
        <v>3793</v>
      </c>
      <c r="P162" s="136">
        <v>87</v>
      </c>
      <c r="Q162" s="42"/>
      <c r="R162" s="42"/>
      <c r="T162" s="42" t="s">
        <v>3068</v>
      </c>
      <c r="U162" s="42" t="s">
        <v>4411</v>
      </c>
      <c r="V162" s="42" t="s">
        <v>3793</v>
      </c>
      <c r="W162" s="42">
        <v>5</v>
      </c>
      <c r="X162" s="42">
        <v>1</v>
      </c>
      <c r="Y162" s="42">
        <v>2</v>
      </c>
      <c r="Z162" s="42">
        <v>23</v>
      </c>
      <c r="AA162" s="377">
        <f t="shared" si="16"/>
        <v>11.5</v>
      </c>
      <c r="AB162" s="42"/>
      <c r="AC162" s="42"/>
      <c r="AD162" s="42"/>
      <c r="AE162" s="42" t="s">
        <v>3766</v>
      </c>
    </row>
    <row r="163" spans="1:31" x14ac:dyDescent="0.2">
      <c r="A163" s="42" t="s">
        <v>3070</v>
      </c>
      <c r="B163" s="42" t="s">
        <v>3189</v>
      </c>
      <c r="C163" s="42" t="s">
        <v>3793</v>
      </c>
      <c r="D163" s="42">
        <v>10</v>
      </c>
      <c r="E163" s="172">
        <v>12</v>
      </c>
      <c r="F163" s="172">
        <v>2</v>
      </c>
      <c r="G163" s="42">
        <v>60</v>
      </c>
      <c r="H163" s="377">
        <f t="shared" si="13"/>
        <v>6</v>
      </c>
      <c r="I163" s="42"/>
      <c r="J163" s="42"/>
      <c r="K163" s="42" t="s">
        <v>3766</v>
      </c>
      <c r="M163" s="42" t="s">
        <v>87</v>
      </c>
      <c r="N163" s="42" t="s">
        <v>3883</v>
      </c>
      <c r="O163" s="42" t="s">
        <v>3793</v>
      </c>
      <c r="P163" s="42">
        <v>87</v>
      </c>
      <c r="Q163" s="42"/>
      <c r="R163" s="42"/>
      <c r="T163" s="42" t="s">
        <v>3068</v>
      </c>
      <c r="U163" s="42" t="s">
        <v>472</v>
      </c>
      <c r="V163" s="42" t="s">
        <v>3793</v>
      </c>
      <c r="W163" s="42">
        <v>39</v>
      </c>
      <c r="X163" s="42">
        <v>1</v>
      </c>
      <c r="Y163" s="42">
        <v>9</v>
      </c>
      <c r="Z163" s="42">
        <v>248</v>
      </c>
      <c r="AA163" s="377">
        <f t="shared" si="16"/>
        <v>27.555555555555557</v>
      </c>
      <c r="AB163" s="42"/>
      <c r="AC163" s="42"/>
      <c r="AD163" s="42"/>
      <c r="AE163" s="42" t="s">
        <v>3766</v>
      </c>
    </row>
    <row r="164" spans="1:31" x14ac:dyDescent="0.2">
      <c r="A164" s="42" t="s">
        <v>3070</v>
      </c>
      <c r="B164" s="42" t="s">
        <v>4282</v>
      </c>
      <c r="C164" s="42" t="s">
        <v>3793</v>
      </c>
      <c r="D164" s="42">
        <v>3</v>
      </c>
      <c r="E164" s="172">
        <v>4</v>
      </c>
      <c r="F164" s="172"/>
      <c r="G164" s="42">
        <v>14</v>
      </c>
      <c r="H164" s="377">
        <f t="shared" si="13"/>
        <v>3.5</v>
      </c>
      <c r="I164" s="42"/>
      <c r="J164" s="42"/>
      <c r="K164" s="42" t="s">
        <v>3766</v>
      </c>
      <c r="M164" s="42" t="s">
        <v>87</v>
      </c>
      <c r="N164" s="42" t="s">
        <v>3883</v>
      </c>
      <c r="O164" s="42" t="s">
        <v>3793</v>
      </c>
      <c r="P164" s="42">
        <v>54</v>
      </c>
      <c r="Q164" s="42"/>
      <c r="R164" s="42"/>
      <c r="T164" s="42" t="s">
        <v>3068</v>
      </c>
      <c r="U164" s="42" t="s">
        <v>4421</v>
      </c>
      <c r="V164" s="42" t="s">
        <v>3793</v>
      </c>
      <c r="W164" s="42">
        <v>1</v>
      </c>
      <c r="X164" s="42">
        <v>0</v>
      </c>
      <c r="Y164" s="42">
        <v>0</v>
      </c>
      <c r="Z164" s="42">
        <v>2</v>
      </c>
      <c r="AA164" s="42">
        <v>0</v>
      </c>
      <c r="AB164" s="42"/>
      <c r="AC164" s="42"/>
      <c r="AD164" s="42"/>
      <c r="AE164" s="42" t="s">
        <v>3766</v>
      </c>
    </row>
    <row r="165" spans="1:31" x14ac:dyDescent="0.2">
      <c r="A165" s="42" t="s">
        <v>3070</v>
      </c>
      <c r="B165" s="42" t="s">
        <v>3586</v>
      </c>
      <c r="C165" s="42" t="s">
        <v>3793</v>
      </c>
      <c r="D165" s="42">
        <v>7</v>
      </c>
      <c r="E165" s="172">
        <v>11</v>
      </c>
      <c r="F165" s="172">
        <v>2</v>
      </c>
      <c r="G165" s="42">
        <v>98</v>
      </c>
      <c r="H165" s="377">
        <f t="shared" si="13"/>
        <v>10.888888888888889</v>
      </c>
      <c r="I165" s="42"/>
      <c r="J165" s="42"/>
      <c r="K165" s="42" t="s">
        <v>3766</v>
      </c>
      <c r="M165" s="42" t="s">
        <v>87</v>
      </c>
      <c r="N165" s="42" t="s">
        <v>3541</v>
      </c>
      <c r="O165" s="42" t="s">
        <v>3793</v>
      </c>
      <c r="P165" s="136" t="s">
        <v>3895</v>
      </c>
      <c r="Q165" s="42"/>
      <c r="R165" s="42"/>
      <c r="T165" s="42" t="s">
        <v>3068</v>
      </c>
      <c r="U165" s="42" t="s">
        <v>3082</v>
      </c>
      <c r="V165" s="42" t="s">
        <v>3793</v>
      </c>
      <c r="W165" s="42">
        <v>20</v>
      </c>
      <c r="X165" s="42">
        <v>1</v>
      </c>
      <c r="Y165" s="42">
        <v>4</v>
      </c>
      <c r="Z165" s="42">
        <v>106</v>
      </c>
      <c r="AA165" s="42">
        <f>Z165/Y165</f>
        <v>26.5</v>
      </c>
      <c r="AB165" s="42"/>
      <c r="AC165" s="42"/>
      <c r="AD165" s="42"/>
      <c r="AE165" s="42" t="s">
        <v>3766</v>
      </c>
    </row>
    <row r="166" spans="1:31" x14ac:dyDescent="0.2">
      <c r="A166" s="42" t="s">
        <v>3070</v>
      </c>
      <c r="B166" s="42" t="s">
        <v>3694</v>
      </c>
      <c r="C166" s="42" t="s">
        <v>3793</v>
      </c>
      <c r="D166" s="42">
        <v>6</v>
      </c>
      <c r="E166" s="172">
        <v>8</v>
      </c>
      <c r="F166" s="172"/>
      <c r="G166" s="42">
        <v>85</v>
      </c>
      <c r="H166" s="377">
        <f t="shared" si="13"/>
        <v>10.625</v>
      </c>
      <c r="I166" s="42"/>
      <c r="J166" s="42"/>
      <c r="K166" s="42" t="s">
        <v>3766</v>
      </c>
      <c r="M166" s="42" t="s">
        <v>87</v>
      </c>
      <c r="N166" s="42" t="s">
        <v>3099</v>
      </c>
      <c r="O166" s="42" t="s">
        <v>3793</v>
      </c>
      <c r="P166" s="136">
        <v>60</v>
      </c>
      <c r="Q166" s="42"/>
      <c r="R166" s="42"/>
      <c r="T166" s="42" t="s">
        <v>3068</v>
      </c>
      <c r="U166" s="42" t="s">
        <v>4425</v>
      </c>
      <c r="V166" s="42" t="s">
        <v>3793</v>
      </c>
      <c r="W166" s="42">
        <v>6</v>
      </c>
      <c r="X166" s="42">
        <v>0</v>
      </c>
      <c r="Y166" s="42">
        <v>4</v>
      </c>
      <c r="Z166" s="42">
        <v>50</v>
      </c>
      <c r="AA166" s="42">
        <f>Z166/Y166</f>
        <v>12.5</v>
      </c>
      <c r="AB166" s="42"/>
      <c r="AC166" s="42"/>
      <c r="AD166" s="42"/>
      <c r="AE166" s="42" t="s">
        <v>3766</v>
      </c>
    </row>
    <row r="167" spans="1:31" x14ac:dyDescent="0.2">
      <c r="A167" s="42" t="s">
        <v>3070</v>
      </c>
      <c r="B167" s="42" t="s">
        <v>3075</v>
      </c>
      <c r="C167" s="42" t="s">
        <v>3793</v>
      </c>
      <c r="D167" s="42">
        <v>7</v>
      </c>
      <c r="E167" s="172">
        <v>11</v>
      </c>
      <c r="F167" s="172">
        <v>6</v>
      </c>
      <c r="G167" s="42">
        <v>135</v>
      </c>
      <c r="H167" s="377">
        <f t="shared" si="13"/>
        <v>27</v>
      </c>
      <c r="I167" s="42"/>
      <c r="J167" s="42"/>
      <c r="K167" s="42" t="s">
        <v>3766</v>
      </c>
      <c r="M167" s="42" t="s">
        <v>87</v>
      </c>
      <c r="N167" s="42" t="s">
        <v>3867</v>
      </c>
      <c r="O167" s="42" t="s">
        <v>3793</v>
      </c>
      <c r="P167" s="136" t="s">
        <v>3578</v>
      </c>
      <c r="Q167" s="42"/>
      <c r="R167" s="42"/>
      <c r="T167" s="42" t="s">
        <v>3068</v>
      </c>
      <c r="U167" s="42" t="s">
        <v>4426</v>
      </c>
      <c r="V167" s="42" t="s">
        <v>3793</v>
      </c>
      <c r="W167" s="42">
        <v>3.5</v>
      </c>
      <c r="X167" s="42">
        <v>0</v>
      </c>
      <c r="Y167" s="42">
        <v>1</v>
      </c>
      <c r="Z167" s="42">
        <v>23</v>
      </c>
      <c r="AA167" s="42">
        <f>Z167/Y167</f>
        <v>23</v>
      </c>
      <c r="AB167" s="42"/>
      <c r="AC167" s="42"/>
      <c r="AD167" s="42"/>
      <c r="AE167" s="42" t="s">
        <v>3766</v>
      </c>
    </row>
    <row r="168" spans="1:31" x14ac:dyDescent="0.2">
      <c r="A168" s="42" t="s">
        <v>3070</v>
      </c>
      <c r="B168" s="42" t="s">
        <v>4042</v>
      </c>
      <c r="C168" s="42" t="s">
        <v>3793</v>
      </c>
      <c r="D168" s="42">
        <v>1</v>
      </c>
      <c r="E168" s="172">
        <v>1</v>
      </c>
      <c r="F168" s="172"/>
      <c r="G168" s="42">
        <v>0</v>
      </c>
      <c r="H168" s="377">
        <f t="shared" si="13"/>
        <v>0</v>
      </c>
      <c r="I168" s="42"/>
      <c r="J168" s="42"/>
      <c r="K168" s="42" t="s">
        <v>3766</v>
      </c>
      <c r="M168" s="42" t="s">
        <v>86</v>
      </c>
      <c r="N168" s="42" t="s">
        <v>3855</v>
      </c>
      <c r="O168" s="42" t="s">
        <v>3793</v>
      </c>
      <c r="P168" s="136">
        <v>65</v>
      </c>
      <c r="Q168" s="42"/>
      <c r="R168" s="42"/>
      <c r="T168" s="42" t="s">
        <v>3068</v>
      </c>
      <c r="U168" s="42" t="s">
        <v>4427</v>
      </c>
      <c r="V168" s="42" t="s">
        <v>3793</v>
      </c>
      <c r="W168" s="42">
        <v>1</v>
      </c>
      <c r="X168" s="42">
        <v>0</v>
      </c>
      <c r="Y168" s="42">
        <v>0</v>
      </c>
      <c r="Z168" s="42">
        <v>4</v>
      </c>
      <c r="AA168" s="42">
        <v>0</v>
      </c>
      <c r="AB168" s="42"/>
      <c r="AC168" s="42"/>
      <c r="AD168" s="42"/>
      <c r="AE168" s="42" t="s">
        <v>3766</v>
      </c>
    </row>
    <row r="169" spans="1:31" x14ac:dyDescent="0.2">
      <c r="A169" s="42" t="s">
        <v>3070</v>
      </c>
      <c r="B169" s="42" t="s">
        <v>3188</v>
      </c>
      <c r="C169" s="42" t="s">
        <v>3793</v>
      </c>
      <c r="D169" s="42">
        <v>4</v>
      </c>
      <c r="E169" s="172">
        <v>4</v>
      </c>
      <c r="F169" s="172">
        <v>3</v>
      </c>
      <c r="G169" s="42">
        <v>9</v>
      </c>
      <c r="H169" s="377">
        <f t="shared" si="13"/>
        <v>9</v>
      </c>
      <c r="I169" s="42"/>
      <c r="J169" s="42"/>
      <c r="K169" s="42" t="s">
        <v>3766</v>
      </c>
      <c r="M169" s="42" t="s">
        <v>86</v>
      </c>
      <c r="N169" s="42" t="s">
        <v>3855</v>
      </c>
      <c r="O169" s="42" t="s">
        <v>3793</v>
      </c>
      <c r="P169" s="136">
        <v>53</v>
      </c>
      <c r="Q169" s="42"/>
      <c r="R169" s="42"/>
      <c r="T169" s="42" t="s">
        <v>3068</v>
      </c>
      <c r="U169" s="42" t="s">
        <v>4054</v>
      </c>
      <c r="V169" s="42" t="s">
        <v>3793</v>
      </c>
      <c r="W169" s="42">
        <v>1.2</v>
      </c>
      <c r="X169" s="42">
        <v>0</v>
      </c>
      <c r="Y169" s="42">
        <v>1</v>
      </c>
      <c r="Z169" s="42">
        <v>12</v>
      </c>
      <c r="AA169" s="42">
        <f>Z169/Y169</f>
        <v>12</v>
      </c>
      <c r="AB169" s="42"/>
      <c r="AC169" s="42"/>
      <c r="AD169" s="42"/>
      <c r="AE169" s="42" t="s">
        <v>3766</v>
      </c>
    </row>
    <row r="170" spans="1:31" x14ac:dyDescent="0.2">
      <c r="A170" s="42" t="s">
        <v>3070</v>
      </c>
      <c r="B170" s="42" t="s">
        <v>3090</v>
      </c>
      <c r="C170" s="42" t="s">
        <v>3793</v>
      </c>
      <c r="D170" s="42">
        <v>2</v>
      </c>
      <c r="E170" s="172">
        <v>3</v>
      </c>
      <c r="F170" s="172">
        <v>1</v>
      </c>
      <c r="G170" s="42">
        <v>184</v>
      </c>
      <c r="H170" s="377">
        <f t="shared" si="13"/>
        <v>92</v>
      </c>
      <c r="I170" s="42"/>
      <c r="J170" s="42"/>
      <c r="K170" s="42" t="s">
        <v>3766</v>
      </c>
      <c r="M170" s="42" t="s">
        <v>86</v>
      </c>
      <c r="N170" s="42" t="s">
        <v>3050</v>
      </c>
      <c r="O170" s="42" t="s">
        <v>3793</v>
      </c>
      <c r="P170" s="136" t="s">
        <v>3844</v>
      </c>
      <c r="Q170" s="42"/>
      <c r="R170" s="42"/>
      <c r="T170" s="42" t="s">
        <v>3068</v>
      </c>
      <c r="U170" s="42" t="s">
        <v>2387</v>
      </c>
      <c r="V170" s="42" t="s">
        <v>3793</v>
      </c>
      <c r="W170" s="42">
        <v>1</v>
      </c>
      <c r="X170" s="42">
        <v>0</v>
      </c>
      <c r="Y170" s="42">
        <v>0</v>
      </c>
      <c r="Z170" s="42">
        <v>8</v>
      </c>
      <c r="AA170" s="42">
        <v>0</v>
      </c>
      <c r="AB170" s="42"/>
      <c r="AC170" s="42"/>
      <c r="AD170" s="42"/>
      <c r="AE170" s="42" t="s">
        <v>3766</v>
      </c>
    </row>
    <row r="171" spans="1:31" x14ac:dyDescent="0.2">
      <c r="A171" s="42" t="s">
        <v>3070</v>
      </c>
      <c r="B171" s="42" t="s">
        <v>3728</v>
      </c>
      <c r="C171" s="42" t="s">
        <v>3793</v>
      </c>
      <c r="D171" s="42">
        <v>2</v>
      </c>
      <c r="E171" s="172">
        <v>2</v>
      </c>
      <c r="F171" s="172"/>
      <c r="G171" s="42">
        <v>0</v>
      </c>
      <c r="H171" s="377">
        <f t="shared" si="13"/>
        <v>0</v>
      </c>
      <c r="I171" s="42"/>
      <c r="J171" s="42"/>
      <c r="K171" s="42" t="s">
        <v>3766</v>
      </c>
      <c r="M171" s="42" t="s">
        <v>86</v>
      </c>
      <c r="N171" s="42" t="s">
        <v>3050</v>
      </c>
      <c r="O171" s="42" t="s">
        <v>3793</v>
      </c>
      <c r="P171" s="136">
        <v>52</v>
      </c>
      <c r="Q171" s="42"/>
      <c r="R171" s="42"/>
      <c r="T171" s="42" t="s">
        <v>3067</v>
      </c>
      <c r="U171" s="42" t="s">
        <v>3189</v>
      </c>
      <c r="V171" s="42" t="s">
        <v>3793</v>
      </c>
      <c r="W171" s="42">
        <v>106.79999999999998</v>
      </c>
      <c r="X171" s="42">
        <v>7</v>
      </c>
      <c r="Y171" s="42">
        <v>30</v>
      </c>
      <c r="Z171" s="42">
        <v>508</v>
      </c>
      <c r="AA171" s="377">
        <v>16.933333333333334</v>
      </c>
      <c r="AB171" s="42"/>
      <c r="AC171" s="42"/>
      <c r="AD171" s="42"/>
      <c r="AE171" s="42" t="s">
        <v>3766</v>
      </c>
    </row>
    <row r="172" spans="1:31" x14ac:dyDescent="0.2">
      <c r="A172" s="42" t="s">
        <v>3070</v>
      </c>
      <c r="B172" s="42" t="s">
        <v>4278</v>
      </c>
      <c r="C172" s="42" t="s">
        <v>3793</v>
      </c>
      <c r="D172" s="42">
        <v>7</v>
      </c>
      <c r="E172" s="172">
        <v>11</v>
      </c>
      <c r="F172" s="172">
        <v>2</v>
      </c>
      <c r="G172" s="42">
        <v>247</v>
      </c>
      <c r="H172" s="377">
        <f t="shared" si="13"/>
        <v>27.444444444444443</v>
      </c>
      <c r="I172" s="42"/>
      <c r="J172" s="42"/>
      <c r="K172" s="42" t="s">
        <v>3766</v>
      </c>
      <c r="M172" s="42" t="s">
        <v>86</v>
      </c>
      <c r="N172" s="42" t="s">
        <v>1826</v>
      </c>
      <c r="O172" s="42" t="s">
        <v>3793</v>
      </c>
      <c r="P172" s="136" t="s">
        <v>3947</v>
      </c>
      <c r="Q172" s="42"/>
      <c r="R172" s="42"/>
      <c r="T172" s="42" t="s">
        <v>3067</v>
      </c>
      <c r="U172" s="42" t="s">
        <v>3080</v>
      </c>
      <c r="V172" s="42" t="s">
        <v>3793</v>
      </c>
      <c r="W172" s="42">
        <v>44</v>
      </c>
      <c r="X172" s="42">
        <v>4</v>
      </c>
      <c r="Y172" s="42">
        <v>18</v>
      </c>
      <c r="Z172" s="42">
        <v>236</v>
      </c>
      <c r="AA172" s="377">
        <v>13.111111111111111</v>
      </c>
      <c r="AB172" s="42"/>
      <c r="AC172" s="42"/>
      <c r="AD172" s="42"/>
      <c r="AE172" s="42" t="s">
        <v>3766</v>
      </c>
    </row>
    <row r="173" spans="1:31" x14ac:dyDescent="0.2">
      <c r="A173" s="42" t="s">
        <v>3070</v>
      </c>
      <c r="B173" s="42" t="s">
        <v>4279</v>
      </c>
      <c r="C173" s="42" t="s">
        <v>3793</v>
      </c>
      <c r="D173" s="42">
        <v>1</v>
      </c>
      <c r="E173" s="172">
        <v>1</v>
      </c>
      <c r="F173" s="172"/>
      <c r="G173" s="42">
        <v>0</v>
      </c>
      <c r="H173" s="377">
        <f t="shared" ref="H173:H176" si="17">G173/(E173-F173)</f>
        <v>0</v>
      </c>
      <c r="I173" s="42"/>
      <c r="J173" s="42"/>
      <c r="K173" s="42" t="s">
        <v>3766</v>
      </c>
      <c r="M173" s="42" t="s">
        <v>86</v>
      </c>
      <c r="N173" s="42" t="s">
        <v>1826</v>
      </c>
      <c r="O173" s="42" t="s">
        <v>3793</v>
      </c>
      <c r="P173" s="42">
        <v>53</v>
      </c>
      <c r="Q173" s="42"/>
      <c r="R173" s="42"/>
      <c r="T173" s="42" t="s">
        <v>3067</v>
      </c>
      <c r="U173" s="42" t="s">
        <v>4430</v>
      </c>
      <c r="V173" s="42" t="s">
        <v>3793</v>
      </c>
      <c r="W173" s="42">
        <v>14.3</v>
      </c>
      <c r="X173" s="42">
        <v>1</v>
      </c>
      <c r="Y173" s="42">
        <v>12</v>
      </c>
      <c r="Z173" s="42">
        <v>70</v>
      </c>
      <c r="AA173" s="377">
        <v>5.833333333333333</v>
      </c>
      <c r="AB173" s="42"/>
      <c r="AC173" s="42"/>
      <c r="AD173" s="42"/>
      <c r="AE173" s="42" t="s">
        <v>3766</v>
      </c>
    </row>
    <row r="174" spans="1:31" x14ac:dyDescent="0.2">
      <c r="A174" s="42" t="s">
        <v>3070</v>
      </c>
      <c r="B174" s="42" t="s">
        <v>3597</v>
      </c>
      <c r="C174" s="42" t="s">
        <v>3793</v>
      </c>
      <c r="D174" s="42">
        <v>2</v>
      </c>
      <c r="E174" s="172">
        <v>1</v>
      </c>
      <c r="F174" s="172"/>
      <c r="G174" s="42">
        <v>2</v>
      </c>
      <c r="H174" s="377">
        <f t="shared" si="17"/>
        <v>2</v>
      </c>
      <c r="I174" s="42"/>
      <c r="J174" s="42"/>
      <c r="K174" s="42" t="s">
        <v>3766</v>
      </c>
      <c r="M174" s="42" t="s">
        <v>86</v>
      </c>
      <c r="N174" s="42" t="s">
        <v>3541</v>
      </c>
      <c r="O174" s="42" t="s">
        <v>3793</v>
      </c>
      <c r="P174" s="42">
        <v>113</v>
      </c>
      <c r="Q174" s="42"/>
      <c r="R174" s="42"/>
      <c r="T174" s="42" t="s">
        <v>3067</v>
      </c>
      <c r="U174" s="42" t="s">
        <v>3188</v>
      </c>
      <c r="V174" s="42" t="s">
        <v>3793</v>
      </c>
      <c r="W174" s="42">
        <v>104.2</v>
      </c>
      <c r="X174" s="42">
        <v>9</v>
      </c>
      <c r="Y174" s="42">
        <v>35</v>
      </c>
      <c r="Z174" s="42">
        <v>483</v>
      </c>
      <c r="AA174" s="377">
        <v>13.8</v>
      </c>
      <c r="AB174" s="42"/>
      <c r="AC174" s="42"/>
      <c r="AD174" s="42"/>
      <c r="AE174" s="42" t="s">
        <v>3766</v>
      </c>
    </row>
    <row r="175" spans="1:31" x14ac:dyDescent="0.2">
      <c r="A175" s="42" t="s">
        <v>3070</v>
      </c>
      <c r="B175" s="42" t="s">
        <v>4280</v>
      </c>
      <c r="C175" s="42" t="s">
        <v>3793</v>
      </c>
      <c r="D175" s="42">
        <v>6</v>
      </c>
      <c r="E175" s="172">
        <v>8</v>
      </c>
      <c r="F175" s="172">
        <v>2</v>
      </c>
      <c r="G175" s="42">
        <v>94</v>
      </c>
      <c r="H175" s="377">
        <f t="shared" si="17"/>
        <v>15.666666666666666</v>
      </c>
      <c r="I175" s="42"/>
      <c r="J175" s="42"/>
      <c r="K175" s="42" t="s">
        <v>3766</v>
      </c>
      <c r="M175" s="42" t="s">
        <v>86</v>
      </c>
      <c r="N175" s="42" t="s">
        <v>1829</v>
      </c>
      <c r="O175" s="42" t="s">
        <v>3793</v>
      </c>
      <c r="P175" s="42">
        <v>75</v>
      </c>
      <c r="Q175" s="42"/>
      <c r="R175" s="42"/>
      <c r="T175" s="42" t="s">
        <v>3067</v>
      </c>
      <c r="U175" s="42" t="s">
        <v>4406</v>
      </c>
      <c r="V175" s="42" t="s">
        <v>3793</v>
      </c>
      <c r="W175" s="42">
        <v>7</v>
      </c>
      <c r="X175" s="42">
        <v>0</v>
      </c>
      <c r="Y175" s="42">
        <v>1</v>
      </c>
      <c r="Z175" s="42">
        <v>49</v>
      </c>
      <c r="AA175" s="377">
        <v>49</v>
      </c>
      <c r="AB175" s="42"/>
      <c r="AC175" s="42"/>
      <c r="AD175" s="42"/>
      <c r="AE175" s="42" t="s">
        <v>3766</v>
      </c>
    </row>
    <row r="176" spans="1:31" x14ac:dyDescent="0.2">
      <c r="A176" s="42" t="s">
        <v>3070</v>
      </c>
      <c r="B176" s="42" t="s">
        <v>4281</v>
      </c>
      <c r="C176" s="42" t="s">
        <v>3793</v>
      </c>
      <c r="D176" s="42">
        <v>1</v>
      </c>
      <c r="E176" s="172">
        <v>1</v>
      </c>
      <c r="F176" s="172"/>
      <c r="G176" s="42">
        <v>5</v>
      </c>
      <c r="H176" s="377">
        <f t="shared" si="17"/>
        <v>5</v>
      </c>
      <c r="I176" s="42"/>
      <c r="J176" s="42"/>
      <c r="K176" s="42" t="s">
        <v>3766</v>
      </c>
      <c r="M176" s="42" t="s">
        <v>86</v>
      </c>
      <c r="N176" s="42" t="s">
        <v>3881</v>
      </c>
      <c r="O176" s="42" t="s">
        <v>3793</v>
      </c>
      <c r="P176" s="42">
        <v>51</v>
      </c>
      <c r="Q176" s="42"/>
      <c r="R176" s="42"/>
      <c r="T176" s="42" t="s">
        <v>3067</v>
      </c>
      <c r="U176" s="42" t="s">
        <v>4412</v>
      </c>
      <c r="V176" s="42" t="s">
        <v>3793</v>
      </c>
      <c r="W176" s="42">
        <v>16</v>
      </c>
      <c r="X176" s="42">
        <v>0</v>
      </c>
      <c r="Y176" s="42">
        <v>5</v>
      </c>
      <c r="Z176" s="42">
        <v>82</v>
      </c>
      <c r="AA176" s="377">
        <v>16.399999999999999</v>
      </c>
      <c r="AB176" s="42"/>
      <c r="AC176" s="42"/>
      <c r="AD176" s="42"/>
      <c r="AE176" s="42" t="s">
        <v>3766</v>
      </c>
    </row>
    <row r="177" spans="1:31" x14ac:dyDescent="0.2">
      <c r="A177" s="172" t="s">
        <v>3443</v>
      </c>
      <c r="B177" s="172" t="s">
        <v>3586</v>
      </c>
      <c r="C177" s="172" t="s">
        <v>3793</v>
      </c>
      <c r="D177" s="172">
        <v>7</v>
      </c>
      <c r="E177" s="172">
        <v>10</v>
      </c>
      <c r="F177" s="172">
        <v>2</v>
      </c>
      <c r="G177" s="172">
        <v>75</v>
      </c>
      <c r="H177" s="396">
        <v>9.375</v>
      </c>
      <c r="I177" s="172"/>
      <c r="J177" s="172"/>
      <c r="K177" s="172" t="s">
        <v>3766</v>
      </c>
      <c r="M177" s="42" t="s">
        <v>90</v>
      </c>
      <c r="N177" s="42" t="s">
        <v>3902</v>
      </c>
      <c r="O177" s="42" t="s">
        <v>3793</v>
      </c>
      <c r="P177" s="136" t="s">
        <v>3872</v>
      </c>
      <c r="Q177" s="42"/>
      <c r="R177" s="42"/>
      <c r="T177" s="42" t="s">
        <v>3067</v>
      </c>
      <c r="U177" s="42" t="s">
        <v>4433</v>
      </c>
      <c r="V177" s="42" t="s">
        <v>3793</v>
      </c>
      <c r="W177" s="42">
        <v>16</v>
      </c>
      <c r="X177" s="42">
        <v>1</v>
      </c>
      <c r="Y177" s="42">
        <v>5</v>
      </c>
      <c r="Z177" s="42">
        <v>111</v>
      </c>
      <c r="AA177" s="377">
        <v>22.2</v>
      </c>
      <c r="AB177" s="42"/>
      <c r="AC177" s="42"/>
      <c r="AD177" s="42"/>
      <c r="AE177" s="42" t="s">
        <v>3766</v>
      </c>
    </row>
    <row r="178" spans="1:31" x14ac:dyDescent="0.2">
      <c r="A178" s="172" t="s">
        <v>3443</v>
      </c>
      <c r="B178" s="172" t="s">
        <v>4406</v>
      </c>
      <c r="C178" s="172" t="s">
        <v>3793</v>
      </c>
      <c r="D178" s="172">
        <v>8</v>
      </c>
      <c r="E178" s="172">
        <v>10</v>
      </c>
      <c r="F178" s="172">
        <v>0</v>
      </c>
      <c r="G178" s="172">
        <v>47</v>
      </c>
      <c r="H178" s="396">
        <v>4.7</v>
      </c>
      <c r="I178" s="172"/>
      <c r="J178" s="172"/>
      <c r="K178" s="172" t="s">
        <v>3766</v>
      </c>
      <c r="M178" s="42" t="s">
        <v>90</v>
      </c>
      <c r="N178" s="42" t="s">
        <v>3875</v>
      </c>
      <c r="O178" s="42" t="s">
        <v>3793</v>
      </c>
      <c r="P178" s="42">
        <v>72</v>
      </c>
      <c r="Q178" s="42"/>
      <c r="R178" s="42"/>
      <c r="T178" s="42" t="s">
        <v>3067</v>
      </c>
      <c r="U178" s="42" t="s">
        <v>4435</v>
      </c>
      <c r="V178" s="42" t="s">
        <v>3793</v>
      </c>
      <c r="W178" s="42">
        <v>2</v>
      </c>
      <c r="X178" s="42">
        <v>0</v>
      </c>
      <c r="Y178" s="42">
        <v>0</v>
      </c>
      <c r="Z178" s="42">
        <v>31</v>
      </c>
      <c r="AA178" s="377">
        <v>0</v>
      </c>
      <c r="AB178" s="42"/>
      <c r="AC178" s="42"/>
      <c r="AD178" s="42"/>
      <c r="AE178" s="42" t="s">
        <v>3766</v>
      </c>
    </row>
    <row r="179" spans="1:31" x14ac:dyDescent="0.2">
      <c r="A179" s="172" t="s">
        <v>3443</v>
      </c>
      <c r="B179" s="3" t="s">
        <v>3183</v>
      </c>
      <c r="C179" s="172" t="s">
        <v>3793</v>
      </c>
      <c r="D179" s="172">
        <v>9</v>
      </c>
      <c r="E179" s="172">
        <v>12</v>
      </c>
      <c r="F179" s="172">
        <v>0</v>
      </c>
      <c r="G179" s="172">
        <v>235</v>
      </c>
      <c r="H179" s="396">
        <v>19.583333333333332</v>
      </c>
      <c r="I179" s="172"/>
      <c r="J179" s="172"/>
      <c r="K179" s="172" t="s">
        <v>3766</v>
      </c>
      <c r="M179" s="42" t="s">
        <v>90</v>
      </c>
      <c r="N179" s="42" t="s">
        <v>1829</v>
      </c>
      <c r="O179" s="42" t="s">
        <v>3793</v>
      </c>
      <c r="P179" s="42">
        <v>52</v>
      </c>
      <c r="Q179" s="42"/>
      <c r="R179" s="42"/>
      <c r="T179" s="42" t="s">
        <v>3067</v>
      </c>
      <c r="U179" s="42" t="s">
        <v>4436</v>
      </c>
      <c r="V179" s="42" t="s">
        <v>3793</v>
      </c>
      <c r="W179" s="42">
        <v>2</v>
      </c>
      <c r="X179" s="42">
        <v>0</v>
      </c>
      <c r="Y179" s="42">
        <v>0</v>
      </c>
      <c r="Z179" s="42">
        <v>33</v>
      </c>
      <c r="AA179" s="377">
        <v>0</v>
      </c>
      <c r="AB179" s="42"/>
      <c r="AC179" s="42"/>
      <c r="AD179" s="42"/>
      <c r="AE179" s="42" t="s">
        <v>3766</v>
      </c>
    </row>
    <row r="180" spans="1:31" x14ac:dyDescent="0.2">
      <c r="A180" s="172" t="s">
        <v>3443</v>
      </c>
      <c r="B180" s="172" t="s">
        <v>4021</v>
      </c>
      <c r="C180" s="172" t="s">
        <v>3793</v>
      </c>
      <c r="D180" s="172">
        <v>5</v>
      </c>
      <c r="E180" s="172">
        <v>7</v>
      </c>
      <c r="F180" s="172">
        <v>1</v>
      </c>
      <c r="G180" s="172">
        <v>30</v>
      </c>
      <c r="H180" s="396">
        <v>5</v>
      </c>
      <c r="I180" s="172"/>
      <c r="J180" s="172"/>
      <c r="K180" s="172" t="s">
        <v>3766</v>
      </c>
      <c r="M180" s="42" t="s">
        <v>90</v>
      </c>
      <c r="N180" s="42" t="s">
        <v>3897</v>
      </c>
      <c r="O180" s="42" t="s">
        <v>3793</v>
      </c>
      <c r="P180" s="42">
        <v>91</v>
      </c>
      <c r="Q180" s="42"/>
      <c r="R180" s="42"/>
      <c r="T180" s="42" t="s">
        <v>3067</v>
      </c>
      <c r="U180" s="42" t="s">
        <v>3184</v>
      </c>
      <c r="V180" s="42" t="s">
        <v>3793</v>
      </c>
      <c r="W180" s="42">
        <v>44.2</v>
      </c>
      <c r="X180" s="42">
        <v>0</v>
      </c>
      <c r="Y180" s="42">
        <v>19</v>
      </c>
      <c r="Z180" s="42">
        <v>232</v>
      </c>
      <c r="AA180" s="377">
        <v>12.210526315789474</v>
      </c>
      <c r="AB180" s="42"/>
      <c r="AC180" s="42"/>
      <c r="AD180" s="42"/>
      <c r="AE180" s="42" t="s">
        <v>3766</v>
      </c>
    </row>
    <row r="181" spans="1:31" x14ac:dyDescent="0.2">
      <c r="A181" s="172" t="s">
        <v>3443</v>
      </c>
      <c r="B181" s="172" t="s">
        <v>4030</v>
      </c>
      <c r="C181" s="172" t="s">
        <v>3793</v>
      </c>
      <c r="D181" s="172">
        <v>9</v>
      </c>
      <c r="E181" s="172">
        <v>11</v>
      </c>
      <c r="F181" s="172">
        <v>0</v>
      </c>
      <c r="G181" s="172">
        <v>228</v>
      </c>
      <c r="H181" s="396">
        <v>20.727272727272727</v>
      </c>
      <c r="I181" s="172"/>
      <c r="J181" s="172"/>
      <c r="K181" s="172" t="s">
        <v>3766</v>
      </c>
      <c r="M181" s="42" t="s">
        <v>90</v>
      </c>
      <c r="N181" s="42" t="s">
        <v>1826</v>
      </c>
      <c r="O181" s="42" t="s">
        <v>3793</v>
      </c>
      <c r="P181" s="42">
        <v>98</v>
      </c>
      <c r="Q181" s="42"/>
      <c r="R181" s="42"/>
      <c r="T181" s="42" t="s">
        <v>3067</v>
      </c>
      <c r="U181" s="42" t="s">
        <v>3585</v>
      </c>
      <c r="V181" s="42" t="s">
        <v>3793</v>
      </c>
      <c r="W181" s="42">
        <v>1</v>
      </c>
      <c r="X181" s="42">
        <v>0</v>
      </c>
      <c r="Y181" s="42">
        <v>1</v>
      </c>
      <c r="Z181" s="42">
        <v>9</v>
      </c>
      <c r="AA181" s="377">
        <v>9</v>
      </c>
      <c r="AB181" s="42"/>
      <c r="AC181" s="42"/>
      <c r="AD181" s="42"/>
      <c r="AE181" s="42" t="s">
        <v>3766</v>
      </c>
    </row>
    <row r="182" spans="1:31" x14ac:dyDescent="0.2">
      <c r="A182" s="172" t="s">
        <v>3443</v>
      </c>
      <c r="B182" s="172" t="s">
        <v>4455</v>
      </c>
      <c r="C182" s="172" t="s">
        <v>3793</v>
      </c>
      <c r="D182" s="172">
        <v>5</v>
      </c>
      <c r="E182" s="172">
        <v>6</v>
      </c>
      <c r="F182" s="172">
        <v>2</v>
      </c>
      <c r="G182" s="172">
        <v>156</v>
      </c>
      <c r="H182" s="396">
        <v>39</v>
      </c>
      <c r="I182" s="172"/>
      <c r="J182" s="172"/>
      <c r="K182" s="172" t="s">
        <v>3766</v>
      </c>
      <c r="M182" s="42" t="s">
        <v>90</v>
      </c>
      <c r="N182" s="42" t="s">
        <v>4133</v>
      </c>
      <c r="O182" s="42" t="s">
        <v>3793</v>
      </c>
      <c r="P182" s="42">
        <v>53</v>
      </c>
      <c r="Q182" s="42"/>
      <c r="R182" s="42"/>
      <c r="T182" s="42" t="s">
        <v>3066</v>
      </c>
      <c r="U182" s="42" t="s">
        <v>3189</v>
      </c>
      <c r="V182" s="42" t="s">
        <v>3793</v>
      </c>
      <c r="W182" s="42">
        <v>85.6</v>
      </c>
      <c r="X182" s="42">
        <v>8</v>
      </c>
      <c r="Y182" s="42">
        <v>22</v>
      </c>
      <c r="Z182" s="42">
        <v>353</v>
      </c>
      <c r="AA182" s="377">
        <f>Z182/Y182</f>
        <v>16.045454545454547</v>
      </c>
      <c r="AB182" s="42"/>
      <c r="AC182" s="42"/>
      <c r="AD182" s="42"/>
      <c r="AE182" s="42" t="s">
        <v>3766</v>
      </c>
    </row>
    <row r="183" spans="1:31" x14ac:dyDescent="0.2">
      <c r="A183" s="172" t="s">
        <v>3443</v>
      </c>
      <c r="B183" s="172" t="s">
        <v>3075</v>
      </c>
      <c r="C183" s="172" t="s">
        <v>3793</v>
      </c>
      <c r="D183" s="172">
        <v>5</v>
      </c>
      <c r="E183" s="172">
        <v>6</v>
      </c>
      <c r="F183" s="172">
        <v>0</v>
      </c>
      <c r="G183" s="172">
        <v>22</v>
      </c>
      <c r="H183" s="396">
        <v>3.6666666666666665</v>
      </c>
      <c r="I183" s="172"/>
      <c r="J183" s="172"/>
      <c r="K183" s="172" t="s">
        <v>3766</v>
      </c>
      <c r="M183" s="42" t="s">
        <v>3452</v>
      </c>
      <c r="N183" s="42" t="s">
        <v>3886</v>
      </c>
      <c r="O183" s="42" t="s">
        <v>3793</v>
      </c>
      <c r="P183" s="136" t="s">
        <v>3893</v>
      </c>
      <c r="Q183" s="42"/>
      <c r="R183" s="42"/>
      <c r="T183" s="42" t="s">
        <v>3066</v>
      </c>
      <c r="U183" s="42" t="s">
        <v>3080</v>
      </c>
      <c r="V183" s="42" t="s">
        <v>3793</v>
      </c>
      <c r="W183" s="42">
        <v>4</v>
      </c>
      <c r="X183" s="42">
        <v>0</v>
      </c>
      <c r="Y183" s="42">
        <v>0</v>
      </c>
      <c r="Z183" s="42">
        <v>33</v>
      </c>
      <c r="AA183" s="377">
        <v>0</v>
      </c>
      <c r="AB183" s="42"/>
      <c r="AC183" s="42"/>
      <c r="AD183" s="42"/>
      <c r="AE183" s="42" t="s">
        <v>3766</v>
      </c>
    </row>
    <row r="184" spans="1:31" x14ac:dyDescent="0.2">
      <c r="A184" s="172" t="s">
        <v>3443</v>
      </c>
      <c r="B184" s="172" t="s">
        <v>4044</v>
      </c>
      <c r="C184" s="172" t="s">
        <v>3793</v>
      </c>
      <c r="D184" s="172">
        <v>9</v>
      </c>
      <c r="E184" s="172">
        <v>10</v>
      </c>
      <c r="F184" s="172">
        <v>2</v>
      </c>
      <c r="G184" s="172">
        <v>81</v>
      </c>
      <c r="H184" s="396">
        <v>10.125</v>
      </c>
      <c r="I184" s="172"/>
      <c r="J184" s="172"/>
      <c r="K184" s="172" t="s">
        <v>3766</v>
      </c>
      <c r="M184" s="42" t="s">
        <v>3452</v>
      </c>
      <c r="N184" s="42" t="s">
        <v>3913</v>
      </c>
      <c r="O184" s="42" t="s">
        <v>3793</v>
      </c>
      <c r="P184" s="136">
        <v>62</v>
      </c>
      <c r="Q184" s="42"/>
      <c r="R184" s="42"/>
      <c r="T184" s="42" t="s">
        <v>3066</v>
      </c>
      <c r="U184" s="42" t="s">
        <v>4433</v>
      </c>
      <c r="V184" s="42" t="s">
        <v>3793</v>
      </c>
      <c r="W184" s="42">
        <v>78</v>
      </c>
      <c r="X184" s="42">
        <v>4</v>
      </c>
      <c r="Y184" s="42">
        <v>18</v>
      </c>
      <c r="Z184" s="42">
        <v>437</v>
      </c>
      <c r="AA184" s="377">
        <f t="shared" ref="AA184:AA197" si="18">Z184/Y184</f>
        <v>24.277777777777779</v>
      </c>
      <c r="AB184" s="42"/>
      <c r="AC184" s="42"/>
      <c r="AD184" s="42"/>
      <c r="AE184" s="42" t="s">
        <v>3766</v>
      </c>
    </row>
    <row r="185" spans="1:31" x14ac:dyDescent="0.2">
      <c r="A185" s="172" t="s">
        <v>3443</v>
      </c>
      <c r="B185" s="172" t="s">
        <v>3189</v>
      </c>
      <c r="C185" s="172" t="s">
        <v>3793</v>
      </c>
      <c r="D185" s="172">
        <v>9</v>
      </c>
      <c r="E185" s="172">
        <v>11</v>
      </c>
      <c r="F185" s="172">
        <v>2</v>
      </c>
      <c r="G185" s="172">
        <v>51</v>
      </c>
      <c r="H185" s="396">
        <v>5.666666666666667</v>
      </c>
      <c r="I185" s="172"/>
      <c r="J185" s="172"/>
      <c r="K185" s="172" t="s">
        <v>3766</v>
      </c>
      <c r="M185" s="42" t="s">
        <v>3452</v>
      </c>
      <c r="N185" s="42" t="s">
        <v>3913</v>
      </c>
      <c r="O185" s="42" t="s">
        <v>3793</v>
      </c>
      <c r="P185" s="136">
        <v>89</v>
      </c>
      <c r="Q185" s="42"/>
      <c r="R185" s="42"/>
      <c r="T185" s="42" t="s">
        <v>3066</v>
      </c>
      <c r="U185" s="42" t="s">
        <v>3184</v>
      </c>
      <c r="V185" s="42" t="s">
        <v>3793</v>
      </c>
      <c r="W185" s="42">
        <v>100.80000000000001</v>
      </c>
      <c r="X185" s="42">
        <v>7</v>
      </c>
      <c r="Y185" s="42">
        <v>45</v>
      </c>
      <c r="Z185" s="42">
        <v>496</v>
      </c>
      <c r="AA185" s="377">
        <f t="shared" si="18"/>
        <v>11.022222222222222</v>
      </c>
      <c r="AB185" s="42"/>
      <c r="AC185" s="42"/>
      <c r="AD185" s="42"/>
      <c r="AE185" s="42" t="s">
        <v>3766</v>
      </c>
    </row>
    <row r="186" spans="1:31" x14ac:dyDescent="0.2">
      <c r="A186" s="172" t="s">
        <v>3443</v>
      </c>
      <c r="B186" s="172" t="s">
        <v>3188</v>
      </c>
      <c r="C186" s="172" t="s">
        <v>3793</v>
      </c>
      <c r="D186" s="172">
        <v>7</v>
      </c>
      <c r="E186" s="172">
        <v>7</v>
      </c>
      <c r="F186" s="172">
        <v>4</v>
      </c>
      <c r="G186" s="172">
        <v>56</v>
      </c>
      <c r="H186" s="396">
        <v>18.666666666666668</v>
      </c>
      <c r="I186" s="172"/>
      <c r="J186" s="172"/>
      <c r="K186" s="172" t="s">
        <v>3766</v>
      </c>
      <c r="M186" s="42" t="s">
        <v>3452</v>
      </c>
      <c r="N186" s="42" t="s">
        <v>3875</v>
      </c>
      <c r="O186" s="42" t="s">
        <v>3793</v>
      </c>
      <c r="P186" s="136">
        <v>91</v>
      </c>
      <c r="Q186" s="42"/>
      <c r="R186" s="42"/>
      <c r="T186" s="42" t="s">
        <v>3066</v>
      </c>
      <c r="U186" s="42" t="s">
        <v>4051</v>
      </c>
      <c r="V186" s="42" t="s">
        <v>3793</v>
      </c>
      <c r="W186" s="42">
        <v>67.099999999999994</v>
      </c>
      <c r="X186" s="42">
        <v>3</v>
      </c>
      <c r="Y186" s="42">
        <v>17</v>
      </c>
      <c r="Z186" s="42">
        <v>337</v>
      </c>
      <c r="AA186" s="377">
        <f t="shared" si="18"/>
        <v>19.823529411764707</v>
      </c>
      <c r="AB186" s="42"/>
      <c r="AC186" s="42"/>
      <c r="AD186" s="42"/>
      <c r="AE186" s="42" t="s">
        <v>3766</v>
      </c>
    </row>
    <row r="187" spans="1:31" x14ac:dyDescent="0.2">
      <c r="A187" s="172" t="s">
        <v>3443</v>
      </c>
      <c r="B187" s="172" t="s">
        <v>4042</v>
      </c>
      <c r="C187" s="172" t="s">
        <v>3793</v>
      </c>
      <c r="D187" s="172">
        <v>1</v>
      </c>
      <c r="E187" s="172">
        <v>2</v>
      </c>
      <c r="F187" s="172">
        <v>0</v>
      </c>
      <c r="G187" s="172">
        <v>8</v>
      </c>
      <c r="H187" s="396">
        <v>4</v>
      </c>
      <c r="I187" s="172"/>
      <c r="J187" s="172"/>
      <c r="K187" s="172" t="s">
        <v>3766</v>
      </c>
      <c r="M187" s="42" t="s">
        <v>3452</v>
      </c>
      <c r="N187" s="42" t="s">
        <v>3908</v>
      </c>
      <c r="O187" s="42" t="s">
        <v>3793</v>
      </c>
      <c r="P187" s="136">
        <v>81</v>
      </c>
      <c r="Q187" s="42"/>
      <c r="R187" s="42"/>
      <c r="T187" s="42" t="s">
        <v>3066</v>
      </c>
      <c r="U187" s="42" t="s">
        <v>4444</v>
      </c>
      <c r="V187" s="42" t="s">
        <v>3793</v>
      </c>
      <c r="W187" s="42">
        <v>7.5</v>
      </c>
      <c r="X187" s="42">
        <v>0</v>
      </c>
      <c r="Y187" s="42">
        <v>4</v>
      </c>
      <c r="Z187" s="42">
        <v>32</v>
      </c>
      <c r="AA187" s="377">
        <f t="shared" si="18"/>
        <v>8</v>
      </c>
      <c r="AB187" s="42"/>
      <c r="AC187" s="42"/>
      <c r="AD187" s="42"/>
      <c r="AE187" s="42" t="s">
        <v>3766</v>
      </c>
    </row>
    <row r="188" spans="1:31" x14ac:dyDescent="0.2">
      <c r="A188" s="172" t="s">
        <v>3443</v>
      </c>
      <c r="B188" s="172" t="s">
        <v>4453</v>
      </c>
      <c r="C188" s="172" t="s">
        <v>3793</v>
      </c>
      <c r="D188" s="172">
        <v>8</v>
      </c>
      <c r="E188" s="172">
        <v>9</v>
      </c>
      <c r="F188" s="172">
        <v>1</v>
      </c>
      <c r="G188" s="172">
        <v>151</v>
      </c>
      <c r="H188" s="396">
        <v>18.875</v>
      </c>
      <c r="I188" s="172"/>
      <c r="J188" s="172"/>
      <c r="K188" s="172" t="s">
        <v>3766</v>
      </c>
      <c r="M188" s="42" t="s">
        <v>3452</v>
      </c>
      <c r="N188" s="42" t="s">
        <v>1826</v>
      </c>
      <c r="O188" s="42" t="s">
        <v>3793</v>
      </c>
      <c r="P188" s="136">
        <v>105</v>
      </c>
      <c r="Q188" s="42"/>
      <c r="R188" s="42"/>
      <c r="T188" s="42" t="s">
        <v>3066</v>
      </c>
      <c r="U188" s="42" t="s">
        <v>4447</v>
      </c>
      <c r="V188" s="42" t="s">
        <v>3793</v>
      </c>
      <c r="W188" s="42">
        <v>5.6</v>
      </c>
      <c r="X188" s="42">
        <v>0</v>
      </c>
      <c r="Y188" s="42">
        <v>2</v>
      </c>
      <c r="Z188" s="42">
        <v>33</v>
      </c>
      <c r="AA188" s="377">
        <f t="shared" si="18"/>
        <v>16.5</v>
      </c>
      <c r="AB188" s="42"/>
      <c r="AC188" s="42"/>
      <c r="AD188" s="42"/>
      <c r="AE188" s="42" t="s">
        <v>3766</v>
      </c>
    </row>
    <row r="189" spans="1:31" x14ac:dyDescent="0.2">
      <c r="A189" s="172" t="s">
        <v>3443</v>
      </c>
      <c r="B189" s="172" t="s">
        <v>4018</v>
      </c>
      <c r="C189" s="172" t="s">
        <v>3793</v>
      </c>
      <c r="D189" s="172">
        <v>8</v>
      </c>
      <c r="E189" s="172">
        <v>10</v>
      </c>
      <c r="F189" s="172">
        <v>0</v>
      </c>
      <c r="G189" s="172">
        <v>160</v>
      </c>
      <c r="H189" s="396">
        <v>16</v>
      </c>
      <c r="I189" s="172"/>
      <c r="J189" s="172"/>
      <c r="K189" s="172" t="s">
        <v>3766</v>
      </c>
      <c r="M189" s="42" t="s">
        <v>3452</v>
      </c>
      <c r="N189" s="42" t="s">
        <v>3881</v>
      </c>
      <c r="O189" s="42" t="s">
        <v>3793</v>
      </c>
      <c r="P189" s="136" t="s">
        <v>3852</v>
      </c>
      <c r="Q189" s="42"/>
      <c r="R189" s="42"/>
      <c r="T189" s="42" t="s">
        <v>3066</v>
      </c>
      <c r="U189" s="42" t="s">
        <v>4049</v>
      </c>
      <c r="V189" s="42" t="s">
        <v>3793</v>
      </c>
      <c r="W189" s="42">
        <v>42</v>
      </c>
      <c r="X189" s="42">
        <v>5</v>
      </c>
      <c r="Y189" s="42">
        <v>5</v>
      </c>
      <c r="Z189" s="42">
        <v>158</v>
      </c>
      <c r="AA189" s="42">
        <f t="shared" si="18"/>
        <v>31.6</v>
      </c>
      <c r="AB189" s="42"/>
      <c r="AC189" s="42"/>
      <c r="AD189" s="42"/>
      <c r="AE189" s="42" t="s">
        <v>3766</v>
      </c>
    </row>
    <row r="190" spans="1:31" x14ac:dyDescent="0.2">
      <c r="A190" s="172" t="s">
        <v>3443</v>
      </c>
      <c r="B190" s="172" t="s">
        <v>4454</v>
      </c>
      <c r="C190" s="172" t="s">
        <v>3793</v>
      </c>
      <c r="D190" s="172">
        <v>1</v>
      </c>
      <c r="E190" s="172">
        <v>1</v>
      </c>
      <c r="F190" s="172">
        <v>0</v>
      </c>
      <c r="G190" s="172">
        <v>9</v>
      </c>
      <c r="H190" s="396">
        <v>9</v>
      </c>
      <c r="I190" s="172"/>
      <c r="J190" s="172"/>
      <c r="K190" s="172" t="s">
        <v>3766</v>
      </c>
      <c r="M190" s="42" t="s">
        <v>3452</v>
      </c>
      <c r="N190" s="42" t="s">
        <v>1829</v>
      </c>
      <c r="O190" s="42" t="s">
        <v>3793</v>
      </c>
      <c r="P190" s="136" t="s">
        <v>2995</v>
      </c>
      <c r="Q190" s="42"/>
      <c r="R190" s="42"/>
      <c r="T190" s="42" t="s">
        <v>3066</v>
      </c>
      <c r="U190" s="42" t="s">
        <v>3585</v>
      </c>
      <c r="V190" s="42" t="s">
        <v>3793</v>
      </c>
      <c r="W190" s="42">
        <v>5</v>
      </c>
      <c r="X190" s="42">
        <v>0</v>
      </c>
      <c r="Y190" s="42">
        <v>1</v>
      </c>
      <c r="Z190" s="42">
        <v>17</v>
      </c>
      <c r="AA190" s="42">
        <f t="shared" si="18"/>
        <v>17</v>
      </c>
      <c r="AB190" s="42"/>
      <c r="AC190" s="42"/>
      <c r="AD190" s="42"/>
      <c r="AE190" s="42" t="s">
        <v>3766</v>
      </c>
    </row>
    <row r="191" spans="1:31" x14ac:dyDescent="0.2">
      <c r="A191" s="172" t="s">
        <v>3443</v>
      </c>
      <c r="B191" s="172" t="s">
        <v>3080</v>
      </c>
      <c r="C191" s="172" t="s">
        <v>3793</v>
      </c>
      <c r="D191" s="172">
        <v>4</v>
      </c>
      <c r="E191" s="172">
        <v>5</v>
      </c>
      <c r="F191" s="172">
        <v>2</v>
      </c>
      <c r="G191" s="172">
        <v>52</v>
      </c>
      <c r="H191" s="396">
        <v>17.333333333333332</v>
      </c>
      <c r="I191" s="172"/>
      <c r="J191" s="172"/>
      <c r="K191" s="172" t="s">
        <v>3766</v>
      </c>
      <c r="M191" s="42" t="s">
        <v>2706</v>
      </c>
      <c r="N191" s="42" t="s">
        <v>3916</v>
      </c>
      <c r="O191" s="42" t="s">
        <v>3793</v>
      </c>
      <c r="P191" s="42">
        <v>79</v>
      </c>
      <c r="Q191" s="42"/>
      <c r="R191" s="42"/>
      <c r="T191" s="42" t="s">
        <v>3444</v>
      </c>
      <c r="U191" s="172" t="s">
        <v>3694</v>
      </c>
      <c r="V191" s="172" t="s">
        <v>3793</v>
      </c>
      <c r="W191" s="172">
        <v>6</v>
      </c>
      <c r="X191" s="172"/>
      <c r="Y191" s="42">
        <v>1</v>
      </c>
      <c r="Z191" s="42">
        <v>49</v>
      </c>
      <c r="AA191" s="377">
        <f t="shared" si="18"/>
        <v>49</v>
      </c>
      <c r="AB191" s="42"/>
      <c r="AC191" s="42"/>
      <c r="AD191" s="42"/>
      <c r="AE191" s="42" t="s">
        <v>3766</v>
      </c>
    </row>
    <row r="192" spans="1:31" x14ac:dyDescent="0.2">
      <c r="A192" s="172" t="s">
        <v>3443</v>
      </c>
      <c r="B192" s="172" t="s">
        <v>4277</v>
      </c>
      <c r="C192" s="172" t="s">
        <v>3793</v>
      </c>
      <c r="D192" s="172">
        <v>2</v>
      </c>
      <c r="E192" s="172">
        <v>3</v>
      </c>
      <c r="F192" s="172">
        <v>1</v>
      </c>
      <c r="G192" s="172">
        <v>40</v>
      </c>
      <c r="H192" s="396">
        <v>20</v>
      </c>
      <c r="I192" s="172"/>
      <c r="J192" s="172"/>
      <c r="K192" s="172" t="s">
        <v>3766</v>
      </c>
      <c r="M192" s="42" t="s">
        <v>2706</v>
      </c>
      <c r="N192" s="42" t="s">
        <v>3820</v>
      </c>
      <c r="O192" s="42" t="s">
        <v>3793</v>
      </c>
      <c r="P192" s="42">
        <v>69</v>
      </c>
      <c r="Q192" s="42"/>
      <c r="R192" s="42"/>
      <c r="T192" s="42" t="s">
        <v>3444</v>
      </c>
      <c r="U192" s="172" t="s">
        <v>4049</v>
      </c>
      <c r="V192" s="172" t="s">
        <v>3793</v>
      </c>
      <c r="W192" s="172">
        <v>94</v>
      </c>
      <c r="X192" s="172">
        <v>10</v>
      </c>
      <c r="Y192" s="42">
        <v>25</v>
      </c>
      <c r="Z192" s="42">
        <v>376</v>
      </c>
      <c r="AA192" s="377">
        <f t="shared" si="18"/>
        <v>15.04</v>
      </c>
      <c r="AB192" s="42"/>
      <c r="AC192" s="42"/>
      <c r="AD192" s="42"/>
      <c r="AE192" s="42" t="s">
        <v>3766</v>
      </c>
    </row>
    <row r="193" spans="1:31" x14ac:dyDescent="0.2">
      <c r="A193" s="172" t="s">
        <v>3443</v>
      </c>
      <c r="B193" s="172" t="s">
        <v>3093</v>
      </c>
      <c r="C193" s="172" t="s">
        <v>3793</v>
      </c>
      <c r="D193" s="172">
        <v>2</v>
      </c>
      <c r="E193" s="172">
        <v>2</v>
      </c>
      <c r="F193" s="172">
        <v>0</v>
      </c>
      <c r="G193" s="172">
        <v>80</v>
      </c>
      <c r="H193" s="172">
        <v>40</v>
      </c>
      <c r="I193" s="172"/>
      <c r="J193" s="172"/>
      <c r="K193" s="172" t="s">
        <v>3766</v>
      </c>
      <c r="M193" s="42" t="s">
        <v>2706</v>
      </c>
      <c r="N193" s="42" t="s">
        <v>3911</v>
      </c>
      <c r="O193" s="42" t="s">
        <v>3793</v>
      </c>
      <c r="P193" s="42">
        <v>72</v>
      </c>
      <c r="Q193" s="42"/>
      <c r="R193" s="42"/>
      <c r="T193" s="42" t="s">
        <v>3444</v>
      </c>
      <c r="U193" s="172" t="s">
        <v>4052</v>
      </c>
      <c r="V193" s="172" t="s">
        <v>3793</v>
      </c>
      <c r="W193" s="172">
        <v>90.2</v>
      </c>
      <c r="X193" s="172">
        <v>11</v>
      </c>
      <c r="Y193" s="42">
        <v>22</v>
      </c>
      <c r="Z193" s="42">
        <v>313</v>
      </c>
      <c r="AA193" s="377">
        <f t="shared" si="18"/>
        <v>14.227272727272727</v>
      </c>
      <c r="AB193" s="42"/>
      <c r="AC193" s="42"/>
      <c r="AD193" s="42"/>
      <c r="AE193" s="42" t="s">
        <v>3766</v>
      </c>
    </row>
    <row r="194" spans="1:31" x14ac:dyDescent="0.2">
      <c r="A194" s="42" t="s">
        <v>3182</v>
      </c>
      <c r="B194" s="42" t="s">
        <v>3183</v>
      </c>
      <c r="C194" s="42" t="s">
        <v>3793</v>
      </c>
      <c r="D194" s="42">
        <v>12</v>
      </c>
      <c r="E194" s="42">
        <v>18</v>
      </c>
      <c r="F194" s="42"/>
      <c r="G194" s="42">
        <v>374</v>
      </c>
      <c r="H194" s="377">
        <f>G194/E194</f>
        <v>20.777777777777779</v>
      </c>
      <c r="I194" s="42">
        <v>1</v>
      </c>
      <c r="J194" s="42"/>
      <c r="K194" s="42" t="s">
        <v>3181</v>
      </c>
      <c r="M194" s="42" t="s">
        <v>2706</v>
      </c>
      <c r="N194" s="42" t="s">
        <v>3875</v>
      </c>
      <c r="O194" s="42" t="s">
        <v>3793</v>
      </c>
      <c r="P194" s="42">
        <v>60</v>
      </c>
      <c r="Q194" s="42"/>
      <c r="R194" s="42"/>
      <c r="T194" s="42" t="s">
        <v>3444</v>
      </c>
      <c r="U194" s="172" t="s">
        <v>4053</v>
      </c>
      <c r="V194" s="172" t="s">
        <v>3793</v>
      </c>
      <c r="W194" s="172">
        <v>18.3</v>
      </c>
      <c r="X194" s="172"/>
      <c r="Y194" s="42">
        <v>5</v>
      </c>
      <c r="Z194" s="42">
        <v>92</v>
      </c>
      <c r="AA194" s="377">
        <f t="shared" si="18"/>
        <v>18.399999999999999</v>
      </c>
      <c r="AB194" s="42"/>
      <c r="AC194" s="42"/>
      <c r="AD194" s="42"/>
      <c r="AE194" s="42" t="s">
        <v>3766</v>
      </c>
    </row>
    <row r="195" spans="1:31" x14ac:dyDescent="0.2">
      <c r="A195" s="42" t="s">
        <v>3182</v>
      </c>
      <c r="B195" s="42" t="s">
        <v>3184</v>
      </c>
      <c r="C195" s="42" t="s">
        <v>3793</v>
      </c>
      <c r="D195" s="42">
        <v>12</v>
      </c>
      <c r="E195" s="42">
        <v>17</v>
      </c>
      <c r="F195" s="42"/>
      <c r="G195" s="42">
        <v>507</v>
      </c>
      <c r="H195" s="377">
        <f t="shared" ref="H195:H207" si="19">G195/E195</f>
        <v>29.823529411764707</v>
      </c>
      <c r="I195" s="42"/>
      <c r="J195" s="42"/>
      <c r="K195" s="42" t="s">
        <v>3181</v>
      </c>
      <c r="M195" s="42" t="s">
        <v>2706</v>
      </c>
      <c r="N195" s="42" t="s">
        <v>3897</v>
      </c>
      <c r="O195" s="42" t="s">
        <v>3793</v>
      </c>
      <c r="P195" s="42">
        <v>69</v>
      </c>
      <c r="Q195" s="42"/>
      <c r="R195" s="42"/>
      <c r="T195" s="42" t="s">
        <v>3444</v>
      </c>
      <c r="U195" s="172" t="s">
        <v>4051</v>
      </c>
      <c r="V195" s="172" t="s">
        <v>3793</v>
      </c>
      <c r="W195" s="172">
        <v>44.7</v>
      </c>
      <c r="X195" s="172">
        <v>2</v>
      </c>
      <c r="Y195" s="42">
        <v>13</v>
      </c>
      <c r="Z195" s="42">
        <v>249</v>
      </c>
      <c r="AA195" s="377">
        <f t="shared" si="18"/>
        <v>19.153846153846153</v>
      </c>
      <c r="AB195" s="42"/>
      <c r="AC195" s="42"/>
      <c r="AD195" s="42"/>
      <c r="AE195" s="42" t="s">
        <v>3766</v>
      </c>
    </row>
    <row r="196" spans="1:31" x14ac:dyDescent="0.2">
      <c r="A196" s="42" t="s">
        <v>3182</v>
      </c>
      <c r="B196" s="42" t="s">
        <v>3075</v>
      </c>
      <c r="C196" s="42" t="s">
        <v>3793</v>
      </c>
      <c r="D196" s="42">
        <v>8</v>
      </c>
      <c r="E196" s="42">
        <v>15</v>
      </c>
      <c r="F196" s="42"/>
      <c r="G196" s="42">
        <v>158</v>
      </c>
      <c r="H196" s="377">
        <f t="shared" si="19"/>
        <v>10.533333333333333</v>
      </c>
      <c r="I196" s="42">
        <v>2</v>
      </c>
      <c r="J196" s="42"/>
      <c r="K196" s="42" t="s">
        <v>3181</v>
      </c>
      <c r="M196" s="42" t="s">
        <v>91</v>
      </c>
      <c r="N196" s="42" t="s">
        <v>3911</v>
      </c>
      <c r="O196" s="42" t="s">
        <v>3793</v>
      </c>
      <c r="P196" s="42">
        <v>72</v>
      </c>
      <c r="Q196" s="42"/>
      <c r="R196" s="42"/>
      <c r="T196" s="42" t="s">
        <v>3444</v>
      </c>
      <c r="U196" s="172" t="s">
        <v>3189</v>
      </c>
      <c r="V196" s="172" t="s">
        <v>3793</v>
      </c>
      <c r="W196" s="172">
        <v>51</v>
      </c>
      <c r="X196" s="172">
        <v>6</v>
      </c>
      <c r="Y196" s="42">
        <v>16</v>
      </c>
      <c r="Z196" s="42">
        <v>223</v>
      </c>
      <c r="AA196" s="377">
        <f t="shared" si="18"/>
        <v>13.9375</v>
      </c>
      <c r="AB196" s="42"/>
      <c r="AC196" s="42"/>
      <c r="AD196" s="42"/>
      <c r="AE196" s="42" t="s">
        <v>3766</v>
      </c>
    </row>
    <row r="197" spans="1:31" x14ac:dyDescent="0.2">
      <c r="A197" s="42" t="s">
        <v>3182</v>
      </c>
      <c r="B197" s="42" t="s">
        <v>3694</v>
      </c>
      <c r="C197" s="42" t="s">
        <v>3793</v>
      </c>
      <c r="D197" s="42">
        <v>10</v>
      </c>
      <c r="E197" s="42">
        <v>15</v>
      </c>
      <c r="F197" s="42"/>
      <c r="G197" s="42">
        <v>249</v>
      </c>
      <c r="H197" s="377">
        <f t="shared" si="19"/>
        <v>16.600000000000001</v>
      </c>
      <c r="I197" s="42">
        <v>2</v>
      </c>
      <c r="J197" s="42"/>
      <c r="K197" s="42" t="s">
        <v>3181</v>
      </c>
      <c r="M197" s="42" t="s">
        <v>91</v>
      </c>
      <c r="N197" s="42" t="s">
        <v>3911</v>
      </c>
      <c r="O197" s="42" t="s">
        <v>3793</v>
      </c>
      <c r="P197" s="136" t="s">
        <v>3570</v>
      </c>
      <c r="Q197" s="42"/>
      <c r="R197" s="42"/>
      <c r="T197" s="42" t="s">
        <v>3444</v>
      </c>
      <c r="U197" s="172" t="s">
        <v>4057</v>
      </c>
      <c r="V197" s="172" t="s">
        <v>3793</v>
      </c>
      <c r="W197" s="172">
        <v>10</v>
      </c>
      <c r="X197" s="172"/>
      <c r="Y197" s="42">
        <v>4</v>
      </c>
      <c r="Z197" s="42">
        <v>79</v>
      </c>
      <c r="AA197" s="377">
        <f t="shared" si="18"/>
        <v>19.75</v>
      </c>
      <c r="AB197" s="42"/>
      <c r="AC197" s="42"/>
      <c r="AD197" s="42"/>
      <c r="AE197" s="42" t="s">
        <v>3766</v>
      </c>
    </row>
    <row r="198" spans="1:31" x14ac:dyDescent="0.2">
      <c r="A198" s="42" t="s">
        <v>3182</v>
      </c>
      <c r="B198" s="42" t="s">
        <v>3187</v>
      </c>
      <c r="C198" s="42" t="s">
        <v>3793</v>
      </c>
      <c r="D198" s="42">
        <v>8</v>
      </c>
      <c r="E198" s="42">
        <v>10</v>
      </c>
      <c r="F198" s="42"/>
      <c r="G198" s="42">
        <v>81</v>
      </c>
      <c r="H198" s="377">
        <f t="shared" si="19"/>
        <v>8.1</v>
      </c>
      <c r="I198" s="42"/>
      <c r="J198" s="42"/>
      <c r="K198" s="42" t="s">
        <v>3181</v>
      </c>
      <c r="M198" s="42" t="s">
        <v>91</v>
      </c>
      <c r="N198" s="42" t="s">
        <v>3867</v>
      </c>
      <c r="O198" s="42" t="s">
        <v>3793</v>
      </c>
      <c r="P198" s="136">
        <v>51</v>
      </c>
      <c r="Q198" s="42"/>
      <c r="R198" s="42"/>
      <c r="T198" s="42" t="s">
        <v>3444</v>
      </c>
      <c r="U198" s="172" t="s">
        <v>4421</v>
      </c>
      <c r="V198" s="172"/>
      <c r="W198" s="3">
        <v>2</v>
      </c>
      <c r="X198" s="172"/>
      <c r="Y198" s="42"/>
      <c r="Z198" s="42">
        <v>39</v>
      </c>
      <c r="AA198" s="42">
        <v>0</v>
      </c>
      <c r="AB198" s="42"/>
      <c r="AC198" s="42"/>
      <c r="AD198" s="42"/>
      <c r="AE198" s="42" t="s">
        <v>3766</v>
      </c>
    </row>
    <row r="199" spans="1:31" x14ac:dyDescent="0.2">
      <c r="A199" s="42" t="s">
        <v>3182</v>
      </c>
      <c r="B199" s="42" t="s">
        <v>3587</v>
      </c>
      <c r="C199" s="42" t="s">
        <v>3793</v>
      </c>
      <c r="D199" s="42">
        <v>8</v>
      </c>
      <c r="E199" s="42">
        <v>8</v>
      </c>
      <c r="F199" s="42"/>
      <c r="G199" s="42">
        <v>45</v>
      </c>
      <c r="H199" s="377">
        <f t="shared" si="19"/>
        <v>5.625</v>
      </c>
      <c r="I199" s="42">
        <v>1</v>
      </c>
      <c r="J199" s="42"/>
      <c r="K199" s="42" t="s">
        <v>3181</v>
      </c>
      <c r="M199" s="42" t="s">
        <v>91</v>
      </c>
      <c r="N199" s="42" t="s">
        <v>3867</v>
      </c>
      <c r="O199" s="42" t="s">
        <v>3793</v>
      </c>
      <c r="P199" s="136">
        <v>53</v>
      </c>
      <c r="Q199" s="42"/>
      <c r="R199" s="42"/>
      <c r="T199" s="42" t="s">
        <v>3444</v>
      </c>
      <c r="U199" s="172" t="s">
        <v>3585</v>
      </c>
      <c r="V199" s="172"/>
      <c r="W199" s="172">
        <v>1</v>
      </c>
      <c r="X199" s="172"/>
      <c r="Y199" s="42">
        <v>1</v>
      </c>
      <c r="Z199" s="42">
        <v>4</v>
      </c>
      <c r="AA199" s="42">
        <f>Z199/Y199</f>
        <v>4</v>
      </c>
      <c r="AB199" s="42"/>
      <c r="AC199" s="42"/>
      <c r="AD199" s="42"/>
      <c r="AE199" s="42" t="s">
        <v>3766</v>
      </c>
    </row>
    <row r="200" spans="1:31" x14ac:dyDescent="0.2">
      <c r="A200" s="42" t="s">
        <v>3182</v>
      </c>
      <c r="B200" s="42" t="s">
        <v>3188</v>
      </c>
      <c r="C200" s="42" t="s">
        <v>3793</v>
      </c>
      <c r="D200" s="42">
        <v>12</v>
      </c>
      <c r="E200" s="42">
        <v>16</v>
      </c>
      <c r="F200" s="42"/>
      <c r="G200" s="42">
        <v>136</v>
      </c>
      <c r="H200" s="377">
        <f t="shared" si="19"/>
        <v>8.5</v>
      </c>
      <c r="I200" s="42">
        <v>2</v>
      </c>
      <c r="J200" s="42"/>
      <c r="K200" s="42" t="s">
        <v>3181</v>
      </c>
      <c r="M200" s="42" t="s">
        <v>91</v>
      </c>
      <c r="N200" s="42" t="s">
        <v>3875</v>
      </c>
      <c r="O200" s="42" t="s">
        <v>3793</v>
      </c>
      <c r="P200" s="136">
        <v>71</v>
      </c>
      <c r="Q200" s="42"/>
      <c r="R200" s="42"/>
      <c r="T200" s="42" t="s">
        <v>3444</v>
      </c>
      <c r="U200" s="172" t="s">
        <v>4459</v>
      </c>
      <c r="V200" s="172"/>
      <c r="W200" s="172">
        <v>7</v>
      </c>
      <c r="X200" s="172">
        <v>2</v>
      </c>
      <c r="Y200" s="42"/>
      <c r="Z200" s="42">
        <v>29</v>
      </c>
      <c r="AA200" s="42">
        <v>0</v>
      </c>
      <c r="AB200" s="42"/>
      <c r="AC200" s="42"/>
      <c r="AD200" s="42"/>
      <c r="AE200" s="42" t="s">
        <v>3766</v>
      </c>
    </row>
    <row r="201" spans="1:31" x14ac:dyDescent="0.2">
      <c r="A201" s="42" t="s">
        <v>3182</v>
      </c>
      <c r="B201" s="42" t="s">
        <v>3082</v>
      </c>
      <c r="C201" s="42" t="s">
        <v>3793</v>
      </c>
      <c r="D201" s="42">
        <v>11</v>
      </c>
      <c r="E201" s="42">
        <v>15</v>
      </c>
      <c r="F201" s="42"/>
      <c r="G201" s="42">
        <v>228</v>
      </c>
      <c r="H201" s="377">
        <f t="shared" si="19"/>
        <v>15.2</v>
      </c>
      <c r="I201" s="42"/>
      <c r="J201" s="42"/>
      <c r="K201" s="42" t="s">
        <v>3181</v>
      </c>
      <c r="M201" s="42" t="s">
        <v>91</v>
      </c>
      <c r="N201" s="42" t="s">
        <v>3875</v>
      </c>
      <c r="O201" s="42" t="s">
        <v>3793</v>
      </c>
      <c r="P201" s="136">
        <v>60</v>
      </c>
      <c r="Q201" s="42"/>
      <c r="R201" s="42"/>
      <c r="T201" s="42" t="s">
        <v>3444</v>
      </c>
      <c r="U201" s="172" t="s">
        <v>4436</v>
      </c>
      <c r="V201" s="172"/>
      <c r="W201" s="172">
        <v>4</v>
      </c>
      <c r="X201" s="172">
        <v>0</v>
      </c>
      <c r="Y201" s="42">
        <v>1</v>
      </c>
      <c r="Z201" s="42">
        <v>8</v>
      </c>
      <c r="AA201" s="42">
        <f>Z201/Y201</f>
        <v>8</v>
      </c>
      <c r="AB201" s="42"/>
      <c r="AC201" s="42"/>
      <c r="AD201" s="42"/>
      <c r="AE201" s="42" t="s">
        <v>3766</v>
      </c>
    </row>
    <row r="202" spans="1:31" x14ac:dyDescent="0.2">
      <c r="A202" s="42" t="s">
        <v>3182</v>
      </c>
      <c r="B202" s="42" t="s">
        <v>3186</v>
      </c>
      <c r="C202" s="42" t="s">
        <v>3793</v>
      </c>
      <c r="D202" s="42">
        <v>10</v>
      </c>
      <c r="E202" s="42">
        <v>13</v>
      </c>
      <c r="F202" s="42"/>
      <c r="G202" s="42">
        <v>174</v>
      </c>
      <c r="H202" s="377">
        <f t="shared" si="19"/>
        <v>13.384615384615385</v>
      </c>
      <c r="I202" s="42"/>
      <c r="J202" s="42"/>
      <c r="K202" s="42" t="s">
        <v>3181</v>
      </c>
      <c r="M202" s="42" t="s">
        <v>91</v>
      </c>
      <c r="N202" s="42" t="s">
        <v>3875</v>
      </c>
      <c r="O202" s="42" t="s">
        <v>3793</v>
      </c>
      <c r="P202" s="136">
        <v>79</v>
      </c>
      <c r="Q202" s="42"/>
      <c r="R202" s="42"/>
      <c r="T202" s="42" t="s">
        <v>3445</v>
      </c>
      <c r="U202" s="172" t="s">
        <v>3075</v>
      </c>
      <c r="V202" s="172" t="s">
        <v>3793</v>
      </c>
      <c r="W202" s="172">
        <v>7.2</v>
      </c>
      <c r="X202" s="172">
        <v>1</v>
      </c>
      <c r="Y202" s="42">
        <v>3</v>
      </c>
      <c r="Z202" s="42">
        <v>27</v>
      </c>
      <c r="AA202" s="42">
        <f>Z202/Y202</f>
        <v>9</v>
      </c>
      <c r="AB202" s="42"/>
      <c r="AC202" s="42"/>
      <c r="AD202" s="42"/>
      <c r="AE202" s="42" t="s">
        <v>3181</v>
      </c>
    </row>
    <row r="203" spans="1:31" x14ac:dyDescent="0.2">
      <c r="A203" s="42" t="s">
        <v>3182</v>
      </c>
      <c r="B203" s="42" t="s">
        <v>3189</v>
      </c>
      <c r="C203" s="42" t="s">
        <v>3793</v>
      </c>
      <c r="D203" s="42">
        <v>9</v>
      </c>
      <c r="E203" s="42">
        <v>9</v>
      </c>
      <c r="F203" s="42"/>
      <c r="G203" s="42">
        <v>54</v>
      </c>
      <c r="H203" s="377">
        <f t="shared" si="19"/>
        <v>6</v>
      </c>
      <c r="I203" s="42">
        <v>2</v>
      </c>
      <c r="J203" s="42"/>
      <c r="K203" s="42" t="s">
        <v>3181</v>
      </c>
      <c r="M203" s="42" t="s">
        <v>91</v>
      </c>
      <c r="N203" s="42" t="s">
        <v>3897</v>
      </c>
      <c r="O203" s="42" t="s">
        <v>3793</v>
      </c>
      <c r="P203" s="136">
        <v>85</v>
      </c>
      <c r="Q203" s="42"/>
      <c r="R203" s="42"/>
      <c r="T203" s="42" t="s">
        <v>3445</v>
      </c>
      <c r="U203" s="42" t="s">
        <v>3541</v>
      </c>
      <c r="V203" s="42" t="s">
        <v>3793</v>
      </c>
      <c r="W203" s="42">
        <v>14</v>
      </c>
      <c r="X203" s="42">
        <v>1</v>
      </c>
      <c r="Y203" s="42">
        <v>7</v>
      </c>
      <c r="Z203" s="42">
        <v>85</v>
      </c>
      <c r="AA203" s="377">
        <f>Z203/Y203</f>
        <v>12.142857142857142</v>
      </c>
      <c r="AB203" s="42"/>
      <c r="AC203" s="42"/>
      <c r="AD203" s="42"/>
      <c r="AE203" s="42" t="s">
        <v>3181</v>
      </c>
    </row>
    <row r="204" spans="1:31" x14ac:dyDescent="0.2">
      <c r="A204" s="42" t="s">
        <v>3182</v>
      </c>
      <c r="B204" s="42" t="s">
        <v>4047</v>
      </c>
      <c r="C204" s="42" t="s">
        <v>3793</v>
      </c>
      <c r="D204" s="42">
        <v>8</v>
      </c>
      <c r="E204" s="42">
        <v>9</v>
      </c>
      <c r="F204" s="42"/>
      <c r="G204" s="42">
        <v>54</v>
      </c>
      <c r="H204" s="377">
        <f t="shared" si="19"/>
        <v>6</v>
      </c>
      <c r="I204" s="42">
        <v>2</v>
      </c>
      <c r="J204" s="42"/>
      <c r="K204" s="42" t="s">
        <v>3181</v>
      </c>
      <c r="M204" s="42" t="s">
        <v>91</v>
      </c>
      <c r="N204" s="42" t="s">
        <v>3897</v>
      </c>
      <c r="O204" s="42" t="s">
        <v>3793</v>
      </c>
      <c r="P204" s="136">
        <v>67</v>
      </c>
      <c r="Q204" s="42"/>
      <c r="R204" s="42"/>
      <c r="T204" s="42" t="s">
        <v>3445</v>
      </c>
      <c r="U204" s="42" t="s">
        <v>3076</v>
      </c>
      <c r="V204" s="42" t="s">
        <v>3793</v>
      </c>
      <c r="W204" s="42">
        <v>41.1</v>
      </c>
      <c r="X204" s="42">
        <v>10</v>
      </c>
      <c r="Y204" s="42">
        <v>14</v>
      </c>
      <c r="Z204" s="42">
        <v>127</v>
      </c>
      <c r="AA204" s="377">
        <f>Z204/Y204</f>
        <v>9.0714285714285712</v>
      </c>
      <c r="AB204" s="42"/>
      <c r="AC204" s="42">
        <v>1</v>
      </c>
      <c r="AD204" s="42"/>
      <c r="AE204" s="42" t="s">
        <v>3181</v>
      </c>
    </row>
    <row r="205" spans="1:31" x14ac:dyDescent="0.2">
      <c r="A205" s="42" t="s">
        <v>3182</v>
      </c>
      <c r="B205" s="42" t="s">
        <v>3080</v>
      </c>
      <c r="C205" s="42" t="s">
        <v>3793</v>
      </c>
      <c r="D205" s="42">
        <v>9</v>
      </c>
      <c r="E205" s="42">
        <v>12</v>
      </c>
      <c r="F205" s="42"/>
      <c r="G205" s="42">
        <v>102</v>
      </c>
      <c r="H205" s="377">
        <f t="shared" si="19"/>
        <v>8.5</v>
      </c>
      <c r="I205" s="42"/>
      <c r="J205" s="42"/>
      <c r="K205" s="42" t="s">
        <v>3181</v>
      </c>
      <c r="M205" s="42" t="s">
        <v>91</v>
      </c>
      <c r="N205" s="42" t="s">
        <v>3885</v>
      </c>
      <c r="O205" s="42" t="s">
        <v>3793</v>
      </c>
      <c r="P205" s="136" t="s">
        <v>3735</v>
      </c>
      <c r="Q205" s="42"/>
      <c r="R205" s="42"/>
      <c r="T205" s="42" t="s">
        <v>3445</v>
      </c>
      <c r="U205" s="42" t="s">
        <v>3080</v>
      </c>
      <c r="V205" s="42" t="s">
        <v>3793</v>
      </c>
      <c r="W205" s="42">
        <v>5</v>
      </c>
      <c r="X205" s="42"/>
      <c r="Y205" s="42"/>
      <c r="Z205" s="42">
        <v>22</v>
      </c>
      <c r="AA205" s="377">
        <v>0</v>
      </c>
      <c r="AB205" s="42"/>
      <c r="AC205" s="42"/>
      <c r="AD205" s="42"/>
      <c r="AE205" s="42" t="s">
        <v>3181</v>
      </c>
    </row>
    <row r="206" spans="1:31" x14ac:dyDescent="0.2">
      <c r="A206" s="42" t="s">
        <v>3182</v>
      </c>
      <c r="B206" s="42" t="s">
        <v>1831</v>
      </c>
      <c r="C206" s="42" t="s">
        <v>3793</v>
      </c>
      <c r="D206" s="42">
        <v>9</v>
      </c>
      <c r="E206" s="42">
        <v>8</v>
      </c>
      <c r="F206" s="42"/>
      <c r="G206" s="42">
        <v>78</v>
      </c>
      <c r="H206" s="377">
        <f t="shared" si="19"/>
        <v>9.75</v>
      </c>
      <c r="I206" s="42">
        <v>1</v>
      </c>
      <c r="J206" s="42"/>
      <c r="K206" s="42" t="s">
        <v>3181</v>
      </c>
      <c r="M206" s="42" t="s">
        <v>91</v>
      </c>
      <c r="N206" s="42" t="s">
        <v>3919</v>
      </c>
      <c r="O206" s="42" t="s">
        <v>3793</v>
      </c>
      <c r="P206" s="42">
        <v>59</v>
      </c>
      <c r="Q206" s="42"/>
      <c r="R206" s="42"/>
      <c r="T206" s="42" t="s">
        <v>3445</v>
      </c>
      <c r="U206" s="42" t="s">
        <v>3079</v>
      </c>
      <c r="V206" s="42" t="s">
        <v>3793</v>
      </c>
      <c r="W206" s="42">
        <v>79.7</v>
      </c>
      <c r="X206" s="42">
        <v>13</v>
      </c>
      <c r="Y206" s="42">
        <v>31</v>
      </c>
      <c r="Z206" s="42">
        <v>242</v>
      </c>
      <c r="AA206" s="377">
        <f>Z206/Y206</f>
        <v>7.806451612903226</v>
      </c>
      <c r="AB206" s="42"/>
      <c r="AC206" s="42">
        <v>2</v>
      </c>
      <c r="AD206" s="42"/>
      <c r="AE206" s="42" t="s">
        <v>3181</v>
      </c>
    </row>
    <row r="207" spans="1:31" x14ac:dyDescent="0.2">
      <c r="A207" s="42" t="s">
        <v>3182</v>
      </c>
      <c r="B207" s="42" t="s">
        <v>4048</v>
      </c>
      <c r="C207" s="42" t="s">
        <v>3793</v>
      </c>
      <c r="D207" s="42">
        <v>1</v>
      </c>
      <c r="E207" s="42">
        <v>2</v>
      </c>
      <c r="F207" s="42"/>
      <c r="G207" s="42">
        <v>3</v>
      </c>
      <c r="H207" s="377">
        <f t="shared" si="19"/>
        <v>1.5</v>
      </c>
      <c r="I207" s="42"/>
      <c r="J207" s="42"/>
      <c r="K207" s="42" t="s">
        <v>3181</v>
      </c>
      <c r="M207" s="42" t="s">
        <v>91</v>
      </c>
      <c r="N207" s="42" t="s">
        <v>3919</v>
      </c>
      <c r="O207" s="42" t="s">
        <v>3793</v>
      </c>
      <c r="P207" s="42">
        <v>63</v>
      </c>
      <c r="Q207" s="42"/>
      <c r="R207" s="42"/>
      <c r="T207" s="42" t="s">
        <v>3445</v>
      </c>
      <c r="U207" s="42" t="s">
        <v>3072</v>
      </c>
      <c r="V207" s="42" t="s">
        <v>3793</v>
      </c>
      <c r="W207" s="42">
        <v>35</v>
      </c>
      <c r="X207" s="42">
        <v>2</v>
      </c>
      <c r="Y207" s="42">
        <v>9</v>
      </c>
      <c r="Z207" s="42">
        <v>100</v>
      </c>
      <c r="AA207" s="377">
        <f>Z207/Y207</f>
        <v>11.111111111111111</v>
      </c>
      <c r="AB207" s="42"/>
      <c r="AC207" s="42"/>
      <c r="AD207" s="42"/>
      <c r="AE207" s="42" t="s">
        <v>3181</v>
      </c>
    </row>
    <row r="208" spans="1:31" x14ac:dyDescent="0.2">
      <c r="A208" s="42" t="s">
        <v>3069</v>
      </c>
      <c r="B208" s="42" t="s">
        <v>4395</v>
      </c>
      <c r="C208" s="42" t="s">
        <v>3793</v>
      </c>
      <c r="D208" s="42">
        <v>11</v>
      </c>
      <c r="E208" s="42">
        <v>14</v>
      </c>
      <c r="F208" s="42"/>
      <c r="G208" s="42">
        <v>98</v>
      </c>
      <c r="H208" s="377">
        <f>G208/(E208-F208)</f>
        <v>7</v>
      </c>
      <c r="I208" s="42"/>
      <c r="J208" s="42"/>
      <c r="K208" s="42" t="s">
        <v>3766</v>
      </c>
      <c r="M208" s="42" t="s">
        <v>91</v>
      </c>
      <c r="N208" s="42" t="s">
        <v>3917</v>
      </c>
      <c r="O208" s="42" t="s">
        <v>3793</v>
      </c>
      <c r="P208" s="42">
        <v>84</v>
      </c>
      <c r="Q208" s="42"/>
      <c r="R208" s="42"/>
      <c r="T208" s="42" t="s">
        <v>3445</v>
      </c>
      <c r="U208" s="42" t="s">
        <v>3077</v>
      </c>
      <c r="V208" s="42" t="s">
        <v>3793</v>
      </c>
      <c r="W208" s="42">
        <v>45</v>
      </c>
      <c r="X208" s="42">
        <v>5</v>
      </c>
      <c r="Y208" s="42">
        <v>13</v>
      </c>
      <c r="Z208" s="42">
        <v>189</v>
      </c>
      <c r="AA208" s="377">
        <f>Z208/Y208</f>
        <v>14.538461538461538</v>
      </c>
      <c r="AB208" s="42"/>
      <c r="AC208" s="42"/>
      <c r="AD208" s="42"/>
      <c r="AE208" s="42" t="s">
        <v>3181</v>
      </c>
    </row>
    <row r="209" spans="1:31" x14ac:dyDescent="0.2">
      <c r="A209" s="42" t="s">
        <v>3069</v>
      </c>
      <c r="B209" s="42" t="s">
        <v>3585</v>
      </c>
      <c r="C209" s="42" t="s">
        <v>3793</v>
      </c>
      <c r="D209" s="42">
        <v>8</v>
      </c>
      <c r="E209" s="42">
        <v>11</v>
      </c>
      <c r="F209" s="42">
        <v>3</v>
      </c>
      <c r="G209" s="42">
        <v>422</v>
      </c>
      <c r="H209" s="377">
        <f t="shared" ref="H209:H226" si="20">G209/(E209-F209)</f>
        <v>52.75</v>
      </c>
      <c r="I209" s="42"/>
      <c r="J209" s="42"/>
      <c r="K209" s="42" t="s">
        <v>3766</v>
      </c>
      <c r="M209" s="42" t="s">
        <v>91</v>
      </c>
      <c r="N209" s="42" t="s">
        <v>3918</v>
      </c>
      <c r="O209" s="42" t="s">
        <v>3793</v>
      </c>
      <c r="P209" s="42">
        <v>57</v>
      </c>
      <c r="Q209" s="42"/>
      <c r="R209" s="42"/>
      <c r="T209" s="42" t="s">
        <v>3445</v>
      </c>
      <c r="U209" s="42" t="s">
        <v>4062</v>
      </c>
      <c r="V209" s="42" t="s">
        <v>3793</v>
      </c>
      <c r="W209" s="42">
        <v>1</v>
      </c>
      <c r="X209" s="42"/>
      <c r="Y209" s="42"/>
      <c r="Z209" s="42">
        <v>7</v>
      </c>
      <c r="AA209" s="377">
        <v>0</v>
      </c>
      <c r="AB209" s="42"/>
      <c r="AC209" s="42"/>
      <c r="AD209" s="42"/>
      <c r="AE209" s="42" t="s">
        <v>3181</v>
      </c>
    </row>
    <row r="210" spans="1:31" x14ac:dyDescent="0.2">
      <c r="A210" s="42" t="s">
        <v>3069</v>
      </c>
      <c r="B210" s="42" t="s">
        <v>3075</v>
      </c>
      <c r="C210" s="42" t="s">
        <v>3793</v>
      </c>
      <c r="D210" s="42">
        <v>8</v>
      </c>
      <c r="E210" s="42">
        <v>10</v>
      </c>
      <c r="F210" s="42"/>
      <c r="G210" s="42">
        <v>193</v>
      </c>
      <c r="H210" s="377">
        <f t="shared" si="20"/>
        <v>19.3</v>
      </c>
      <c r="I210" s="42"/>
      <c r="J210" s="42"/>
      <c r="K210" s="42" t="s">
        <v>3766</v>
      </c>
      <c r="M210" s="42" t="s">
        <v>3451</v>
      </c>
      <c r="N210" s="42" t="s">
        <v>3916</v>
      </c>
      <c r="O210" s="42" t="s">
        <v>3793</v>
      </c>
      <c r="P210" s="42">
        <v>76</v>
      </c>
      <c r="Q210" s="42"/>
      <c r="R210" s="42"/>
      <c r="T210" s="42" t="s">
        <v>3445</v>
      </c>
      <c r="U210" s="42" t="s">
        <v>3816</v>
      </c>
      <c r="V210" s="42" t="s">
        <v>3793</v>
      </c>
      <c r="W210" s="42">
        <v>26</v>
      </c>
      <c r="X210" s="42">
        <v>4</v>
      </c>
      <c r="Y210" s="42">
        <v>8</v>
      </c>
      <c r="Z210" s="42">
        <v>93</v>
      </c>
      <c r="AA210" s="377">
        <f>Z210/Y210</f>
        <v>11.625</v>
      </c>
      <c r="AB210" s="42"/>
      <c r="AC210" s="42"/>
      <c r="AD210" s="42"/>
      <c r="AE210" s="42" t="s">
        <v>3181</v>
      </c>
    </row>
    <row r="211" spans="1:31" x14ac:dyDescent="0.2">
      <c r="A211" s="42" t="s">
        <v>3069</v>
      </c>
      <c r="B211" s="42" t="s">
        <v>3183</v>
      </c>
      <c r="C211" s="42" t="s">
        <v>3793</v>
      </c>
      <c r="D211" s="42">
        <v>11</v>
      </c>
      <c r="E211" s="42">
        <v>15</v>
      </c>
      <c r="F211" s="42">
        <v>2</v>
      </c>
      <c r="G211" s="42">
        <v>200</v>
      </c>
      <c r="H211" s="377">
        <f t="shared" si="20"/>
        <v>15.384615384615385</v>
      </c>
      <c r="I211" s="42"/>
      <c r="J211" s="42"/>
      <c r="K211" s="42" t="s">
        <v>3766</v>
      </c>
      <c r="M211" s="42" t="s">
        <v>3451</v>
      </c>
      <c r="N211" s="42" t="s">
        <v>3916</v>
      </c>
      <c r="O211" s="42" t="s">
        <v>3793</v>
      </c>
      <c r="P211" s="42">
        <v>89</v>
      </c>
      <c r="Q211" s="42"/>
      <c r="R211" s="42"/>
      <c r="T211" s="42" t="s">
        <v>3445</v>
      </c>
      <c r="U211" s="42" t="s">
        <v>3078</v>
      </c>
      <c r="V211" s="42" t="s">
        <v>3793</v>
      </c>
      <c r="W211" s="42">
        <v>60.5</v>
      </c>
      <c r="X211" s="42">
        <v>15</v>
      </c>
      <c r="Y211" s="42">
        <v>23</v>
      </c>
      <c r="Z211" s="42">
        <v>120</v>
      </c>
      <c r="AA211" s="377">
        <f>Z211/Y211</f>
        <v>5.2173913043478262</v>
      </c>
      <c r="AB211" s="42"/>
      <c r="AC211" s="42">
        <v>1</v>
      </c>
      <c r="AD211" s="42"/>
      <c r="AE211" s="42" t="s">
        <v>3181</v>
      </c>
    </row>
    <row r="212" spans="1:31" x14ac:dyDescent="0.2">
      <c r="A212" s="42" t="s">
        <v>3069</v>
      </c>
      <c r="B212" s="42" t="s">
        <v>3082</v>
      </c>
      <c r="C212" s="42" t="s">
        <v>3793</v>
      </c>
      <c r="D212" s="42">
        <v>12</v>
      </c>
      <c r="E212" s="42">
        <v>19</v>
      </c>
      <c r="F212" s="42">
        <v>3</v>
      </c>
      <c r="G212" s="42">
        <v>223</v>
      </c>
      <c r="H212" s="377">
        <f t="shared" si="20"/>
        <v>13.9375</v>
      </c>
      <c r="I212" s="42"/>
      <c r="J212" s="42"/>
      <c r="K212" s="42" t="s">
        <v>3766</v>
      </c>
      <c r="M212" s="42" t="s">
        <v>3451</v>
      </c>
      <c r="N212" s="42" t="s">
        <v>3917</v>
      </c>
      <c r="O212" s="42" t="s">
        <v>3793</v>
      </c>
      <c r="P212" s="42">
        <v>52</v>
      </c>
      <c r="Q212" s="42"/>
      <c r="R212" s="42"/>
      <c r="T212" s="42" t="s">
        <v>3445</v>
      </c>
      <c r="U212" s="42" t="s">
        <v>2776</v>
      </c>
      <c r="V212" s="42" t="s">
        <v>3793</v>
      </c>
      <c r="W212" s="42">
        <v>119</v>
      </c>
      <c r="X212" s="42">
        <v>26</v>
      </c>
      <c r="Y212" s="42">
        <v>35</v>
      </c>
      <c r="Z212" s="42">
        <v>374</v>
      </c>
      <c r="AA212" s="377">
        <f>Z212/Y212</f>
        <v>10.685714285714285</v>
      </c>
      <c r="AB212" s="42"/>
      <c r="AC212" s="42">
        <v>2</v>
      </c>
      <c r="AD212" s="42">
        <v>1</v>
      </c>
      <c r="AE212" s="42" t="s">
        <v>3181</v>
      </c>
    </row>
    <row r="213" spans="1:31" x14ac:dyDescent="0.2">
      <c r="A213" s="42" t="s">
        <v>3069</v>
      </c>
      <c r="B213" s="42" t="s">
        <v>3187</v>
      </c>
      <c r="C213" s="42" t="s">
        <v>3793</v>
      </c>
      <c r="D213" s="42">
        <v>8</v>
      </c>
      <c r="E213" s="42">
        <v>9</v>
      </c>
      <c r="F213" s="42">
        <v>2</v>
      </c>
      <c r="G213" s="42">
        <v>149</v>
      </c>
      <c r="H213" s="377">
        <f t="shared" si="20"/>
        <v>21.285714285714285</v>
      </c>
      <c r="I213" s="42"/>
      <c r="J213" s="42"/>
      <c r="K213" s="42" t="s">
        <v>3766</v>
      </c>
      <c r="M213" s="42" t="s">
        <v>3451</v>
      </c>
      <c r="N213" s="42" t="s">
        <v>3917</v>
      </c>
      <c r="O213" s="42" t="s">
        <v>3793</v>
      </c>
      <c r="P213" s="42">
        <v>59</v>
      </c>
      <c r="Q213" s="42"/>
      <c r="R213" s="42"/>
      <c r="T213" s="42" t="s">
        <v>3445</v>
      </c>
      <c r="U213" s="42" t="s">
        <v>3097</v>
      </c>
      <c r="V213" s="42" t="s">
        <v>3793</v>
      </c>
      <c r="W213" s="42">
        <v>14</v>
      </c>
      <c r="X213" s="42"/>
      <c r="Y213" s="42">
        <v>7</v>
      </c>
      <c r="Z213" s="42">
        <v>53</v>
      </c>
      <c r="AA213" s="377">
        <f>Z213/Y213</f>
        <v>7.5714285714285712</v>
      </c>
      <c r="AB213" s="42"/>
      <c r="AC213" s="42"/>
      <c r="AD213" s="42"/>
      <c r="AE213" s="42" t="s">
        <v>3181</v>
      </c>
    </row>
    <row r="214" spans="1:31" x14ac:dyDescent="0.2">
      <c r="A214" s="42" t="s">
        <v>3069</v>
      </c>
      <c r="B214" s="42" t="s">
        <v>3080</v>
      </c>
      <c r="C214" s="42" t="s">
        <v>3793</v>
      </c>
      <c r="D214" s="42">
        <v>10</v>
      </c>
      <c r="E214" s="42">
        <v>14</v>
      </c>
      <c r="F214" s="42">
        <v>2</v>
      </c>
      <c r="G214" s="42">
        <v>161</v>
      </c>
      <c r="H214" s="377">
        <f t="shared" si="20"/>
        <v>13.416666666666666</v>
      </c>
      <c r="I214" s="42"/>
      <c r="J214" s="42"/>
      <c r="K214" s="42" t="s">
        <v>3766</v>
      </c>
      <c r="M214" s="42" t="s">
        <v>3451</v>
      </c>
      <c r="N214" s="42" t="s">
        <v>3897</v>
      </c>
      <c r="O214" s="42" t="s">
        <v>3793</v>
      </c>
      <c r="P214" s="136" t="s">
        <v>3569</v>
      </c>
      <c r="Q214" s="42"/>
      <c r="R214" s="42"/>
      <c r="T214" s="42" t="s">
        <v>3445</v>
      </c>
      <c r="U214" s="42" t="s">
        <v>3081</v>
      </c>
      <c r="V214" s="42" t="s">
        <v>3793</v>
      </c>
      <c r="W214" s="42">
        <v>141.19999999999999</v>
      </c>
      <c r="X214" s="42">
        <v>18</v>
      </c>
      <c r="Y214" s="42">
        <v>42</v>
      </c>
      <c r="Z214" s="42">
        <v>458</v>
      </c>
      <c r="AA214" s="377">
        <f>Z214/Y214</f>
        <v>10.904761904761905</v>
      </c>
      <c r="AB214" s="42"/>
      <c r="AC214" s="42">
        <v>3</v>
      </c>
      <c r="AD214" s="42"/>
      <c r="AE214" s="42" t="s">
        <v>3181</v>
      </c>
    </row>
    <row r="215" spans="1:31" x14ac:dyDescent="0.2">
      <c r="A215" s="42" t="s">
        <v>3069</v>
      </c>
      <c r="B215" s="42" t="s">
        <v>1831</v>
      </c>
      <c r="C215" s="42" t="s">
        <v>3793</v>
      </c>
      <c r="D215" s="42">
        <v>5</v>
      </c>
      <c r="E215" s="42">
        <v>7</v>
      </c>
      <c r="F215" s="42">
        <v>0</v>
      </c>
      <c r="G215" s="42">
        <v>41</v>
      </c>
      <c r="H215" s="377">
        <f t="shared" si="20"/>
        <v>5.8571428571428568</v>
      </c>
      <c r="I215" s="42"/>
      <c r="J215" s="42"/>
      <c r="K215" s="42" t="s">
        <v>3766</v>
      </c>
      <c r="M215" s="42" t="s">
        <v>3451</v>
      </c>
      <c r="N215" s="42" t="s">
        <v>3029</v>
      </c>
      <c r="O215" s="42" t="s">
        <v>3793</v>
      </c>
      <c r="P215" s="42">
        <v>59</v>
      </c>
      <c r="Q215" s="42"/>
      <c r="R215" s="42"/>
      <c r="T215" s="42" t="s">
        <v>3445</v>
      </c>
      <c r="U215" s="42" t="s">
        <v>4063</v>
      </c>
      <c r="V215" s="42" t="s">
        <v>3793</v>
      </c>
      <c r="W215" s="42">
        <v>1</v>
      </c>
      <c r="X215" s="42"/>
      <c r="Y215" s="42"/>
      <c r="Z215" s="42">
        <v>5</v>
      </c>
      <c r="AA215" s="377">
        <v>0</v>
      </c>
      <c r="AB215" s="42"/>
      <c r="AC215" s="42"/>
      <c r="AD215" s="42"/>
      <c r="AE215" s="42" t="s">
        <v>3181</v>
      </c>
    </row>
    <row r="216" spans="1:31" x14ac:dyDescent="0.2">
      <c r="A216" s="42" t="s">
        <v>3069</v>
      </c>
      <c r="B216" s="42" t="s">
        <v>3188</v>
      </c>
      <c r="C216" s="42" t="s">
        <v>3793</v>
      </c>
      <c r="D216" s="42">
        <v>12</v>
      </c>
      <c r="E216" s="42">
        <v>14</v>
      </c>
      <c r="F216" s="42">
        <v>4</v>
      </c>
      <c r="G216" s="42">
        <v>113</v>
      </c>
      <c r="H216" s="377">
        <f t="shared" si="20"/>
        <v>11.3</v>
      </c>
      <c r="I216" s="42"/>
      <c r="J216" s="42"/>
      <c r="K216" s="42" t="s">
        <v>3766</v>
      </c>
      <c r="M216" s="42" t="s">
        <v>3451</v>
      </c>
      <c r="N216" s="42" t="s">
        <v>3875</v>
      </c>
      <c r="O216" s="42" t="s">
        <v>3793</v>
      </c>
      <c r="P216" s="42">
        <v>61</v>
      </c>
      <c r="Q216" s="42"/>
      <c r="R216" s="42"/>
      <c r="T216" s="42" t="s">
        <v>3445</v>
      </c>
      <c r="U216" s="42" t="s">
        <v>3098</v>
      </c>
      <c r="V216" s="42" t="s">
        <v>3793</v>
      </c>
      <c r="W216" s="42">
        <v>1</v>
      </c>
      <c r="X216" s="42"/>
      <c r="Y216" s="42"/>
      <c r="Z216" s="42">
        <v>8</v>
      </c>
      <c r="AA216" s="377">
        <v>0</v>
      </c>
      <c r="AB216" s="42"/>
      <c r="AC216" s="42"/>
      <c r="AD216" s="42"/>
      <c r="AE216" s="42" t="s">
        <v>3181</v>
      </c>
    </row>
    <row r="217" spans="1:31" x14ac:dyDescent="0.2">
      <c r="A217" s="42" t="s">
        <v>3069</v>
      </c>
      <c r="B217" s="42" t="s">
        <v>4396</v>
      </c>
      <c r="C217" s="42" t="s">
        <v>3793</v>
      </c>
      <c r="D217" s="42">
        <v>1</v>
      </c>
      <c r="E217" s="42">
        <v>1</v>
      </c>
      <c r="F217" s="42"/>
      <c r="G217" s="42">
        <v>0</v>
      </c>
      <c r="H217" s="377">
        <f t="shared" si="20"/>
        <v>0</v>
      </c>
      <c r="I217" s="42"/>
      <c r="J217" s="42"/>
      <c r="K217" s="42" t="s">
        <v>3766</v>
      </c>
      <c r="M217" s="42" t="s">
        <v>3451</v>
      </c>
      <c r="N217" s="42" t="s">
        <v>3875</v>
      </c>
      <c r="O217" s="42" t="s">
        <v>3793</v>
      </c>
      <c r="P217" s="42">
        <v>72</v>
      </c>
      <c r="Q217" s="42"/>
      <c r="R217" s="42"/>
      <c r="T217" s="42" t="s">
        <v>3445</v>
      </c>
      <c r="U217" s="42" t="s">
        <v>4064</v>
      </c>
      <c r="V217" s="42" t="s">
        <v>3793</v>
      </c>
      <c r="W217" s="42">
        <v>3</v>
      </c>
      <c r="X217" s="42"/>
      <c r="Y217" s="42">
        <v>1</v>
      </c>
      <c r="Z217" s="42">
        <v>15</v>
      </c>
      <c r="AA217" s="377">
        <f t="shared" ref="AA217:AA229" si="21">Z217/Y217</f>
        <v>15</v>
      </c>
      <c r="AB217" s="42"/>
      <c r="AC217" s="42"/>
      <c r="AD217" s="42"/>
      <c r="AE217" s="42" t="s">
        <v>3181</v>
      </c>
    </row>
    <row r="218" spans="1:31" x14ac:dyDescent="0.2">
      <c r="A218" s="42" t="s">
        <v>3069</v>
      </c>
      <c r="B218" s="42" t="s">
        <v>3189</v>
      </c>
      <c r="C218" s="42" t="s">
        <v>3793</v>
      </c>
      <c r="D218" s="42">
        <v>12</v>
      </c>
      <c r="E218" s="42">
        <v>10</v>
      </c>
      <c r="F218" s="42">
        <v>4</v>
      </c>
      <c r="G218" s="42">
        <v>55</v>
      </c>
      <c r="H218" s="377">
        <f t="shared" si="20"/>
        <v>9.1666666666666661</v>
      </c>
      <c r="I218" s="42"/>
      <c r="J218" s="42"/>
      <c r="K218" s="42" t="s">
        <v>3766</v>
      </c>
      <c r="M218" s="42" t="s">
        <v>740</v>
      </c>
      <c r="N218" s="42" t="s">
        <v>3922</v>
      </c>
      <c r="O218" s="42" t="s">
        <v>3793</v>
      </c>
      <c r="P218" s="42">
        <v>84</v>
      </c>
      <c r="Q218" s="42"/>
      <c r="R218" s="42"/>
      <c r="T218" s="42" t="s">
        <v>3446</v>
      </c>
      <c r="U218" s="42" t="s">
        <v>3822</v>
      </c>
      <c r="V218" s="42" t="s">
        <v>3793</v>
      </c>
      <c r="W218" s="42">
        <v>13.6</v>
      </c>
      <c r="X218" s="42">
        <v>2</v>
      </c>
      <c r="Y218" s="42">
        <v>4</v>
      </c>
      <c r="Z218" s="42">
        <v>45</v>
      </c>
      <c r="AA218" s="377">
        <f t="shared" si="21"/>
        <v>11.25</v>
      </c>
      <c r="AB218" s="42"/>
      <c r="AC218" s="42"/>
      <c r="AD218" s="42"/>
      <c r="AE218" s="42" t="s">
        <v>3766</v>
      </c>
    </row>
    <row r="219" spans="1:31" x14ac:dyDescent="0.2">
      <c r="A219" s="42" t="s">
        <v>3069</v>
      </c>
      <c r="B219" s="42" t="s">
        <v>3587</v>
      </c>
      <c r="C219" s="42" t="s">
        <v>3793</v>
      </c>
      <c r="D219" s="42">
        <v>1</v>
      </c>
      <c r="E219" s="42">
        <v>1</v>
      </c>
      <c r="F219" s="42">
        <v>1</v>
      </c>
      <c r="G219" s="42">
        <v>1</v>
      </c>
      <c r="H219" s="377">
        <v>0</v>
      </c>
      <c r="I219" s="42"/>
      <c r="J219" s="42"/>
      <c r="K219" s="42" t="s">
        <v>3766</v>
      </c>
      <c r="M219" s="42" t="s">
        <v>740</v>
      </c>
      <c r="N219" s="42" t="s">
        <v>3926</v>
      </c>
      <c r="O219" s="42" t="s">
        <v>3793</v>
      </c>
      <c r="P219" s="42">
        <v>69</v>
      </c>
      <c r="Q219" s="42"/>
      <c r="R219" s="42"/>
      <c r="T219" s="42" t="s">
        <v>3446</v>
      </c>
      <c r="U219" s="42" t="s">
        <v>3076</v>
      </c>
      <c r="V219" s="42" t="s">
        <v>3793</v>
      </c>
      <c r="W219" s="42">
        <v>123.5</v>
      </c>
      <c r="X219" s="42">
        <v>16</v>
      </c>
      <c r="Y219" s="42">
        <v>33</v>
      </c>
      <c r="Z219" s="42">
        <v>382</v>
      </c>
      <c r="AA219" s="377">
        <f t="shared" si="21"/>
        <v>11.575757575757576</v>
      </c>
      <c r="AB219" s="42" t="s">
        <v>4075</v>
      </c>
      <c r="AC219" s="42"/>
      <c r="AD219" s="42"/>
      <c r="AE219" s="42" t="s">
        <v>3766</v>
      </c>
    </row>
    <row r="220" spans="1:31" x14ac:dyDescent="0.2">
      <c r="A220" s="42" t="s">
        <v>3069</v>
      </c>
      <c r="B220" s="42" t="s">
        <v>4399</v>
      </c>
      <c r="C220" s="42" t="s">
        <v>3793</v>
      </c>
      <c r="D220" s="42">
        <v>1</v>
      </c>
      <c r="E220" s="42">
        <v>1</v>
      </c>
      <c r="F220" s="42"/>
      <c r="G220" s="42">
        <v>4</v>
      </c>
      <c r="H220" s="377">
        <f t="shared" si="20"/>
        <v>4</v>
      </c>
      <c r="I220" s="42"/>
      <c r="J220" s="42"/>
      <c r="K220" s="42" t="s">
        <v>3766</v>
      </c>
      <c r="M220" s="42" t="s">
        <v>740</v>
      </c>
      <c r="N220" s="42" t="s">
        <v>3044</v>
      </c>
      <c r="O220" s="42" t="s">
        <v>3793</v>
      </c>
      <c r="P220" s="42">
        <v>84</v>
      </c>
      <c r="Q220" s="42"/>
      <c r="R220" s="42"/>
      <c r="T220" s="42" t="s">
        <v>3446</v>
      </c>
      <c r="U220" s="42" t="s">
        <v>3094</v>
      </c>
      <c r="V220" s="42" t="s">
        <v>3793</v>
      </c>
      <c r="W220" s="42">
        <v>11</v>
      </c>
      <c r="X220" s="42">
        <v>1</v>
      </c>
      <c r="Y220" s="42">
        <v>2</v>
      </c>
      <c r="Z220" s="42">
        <v>52</v>
      </c>
      <c r="AA220" s="377">
        <f t="shared" si="21"/>
        <v>26</v>
      </c>
      <c r="AB220" s="42"/>
      <c r="AC220" s="42"/>
      <c r="AD220" s="42"/>
      <c r="AE220" s="42" t="s">
        <v>3766</v>
      </c>
    </row>
    <row r="221" spans="1:31" x14ac:dyDescent="0.2">
      <c r="A221" s="42" t="s">
        <v>3069</v>
      </c>
      <c r="B221" s="42" t="s">
        <v>4403</v>
      </c>
      <c r="C221" s="42" t="s">
        <v>3793</v>
      </c>
      <c r="D221" s="42">
        <v>8</v>
      </c>
      <c r="E221" s="42">
        <v>9</v>
      </c>
      <c r="F221" s="42">
        <v>2</v>
      </c>
      <c r="G221" s="42">
        <v>58</v>
      </c>
      <c r="H221" s="377">
        <f t="shared" si="20"/>
        <v>8.2857142857142865</v>
      </c>
      <c r="I221" s="42"/>
      <c r="J221" s="42"/>
      <c r="K221" s="42" t="s">
        <v>3766</v>
      </c>
      <c r="M221" s="42" t="s">
        <v>740</v>
      </c>
      <c r="N221" s="42" t="s">
        <v>3875</v>
      </c>
      <c r="O221" s="42" t="s">
        <v>3793</v>
      </c>
      <c r="P221" s="42">
        <v>68</v>
      </c>
      <c r="Q221" s="42"/>
      <c r="R221" s="42"/>
      <c r="T221" s="42" t="s">
        <v>3446</v>
      </c>
      <c r="U221" s="42" t="s">
        <v>3080</v>
      </c>
      <c r="V221" s="42" t="s">
        <v>3793</v>
      </c>
      <c r="W221" s="42">
        <v>5</v>
      </c>
      <c r="X221" s="42"/>
      <c r="Y221" s="42">
        <v>2</v>
      </c>
      <c r="Z221" s="42">
        <v>25</v>
      </c>
      <c r="AA221" s="377">
        <f t="shared" si="21"/>
        <v>12.5</v>
      </c>
      <c r="AB221" s="42"/>
      <c r="AC221" s="42"/>
      <c r="AD221" s="42"/>
      <c r="AE221" s="42" t="s">
        <v>3766</v>
      </c>
    </row>
    <row r="222" spans="1:31" x14ac:dyDescent="0.2">
      <c r="A222" s="42" t="s">
        <v>3069</v>
      </c>
      <c r="B222" s="42" t="s">
        <v>4404</v>
      </c>
      <c r="C222" s="42" t="s">
        <v>3793</v>
      </c>
      <c r="D222" s="42">
        <v>8</v>
      </c>
      <c r="E222" s="42">
        <v>9</v>
      </c>
      <c r="F222" s="42">
        <v>2</v>
      </c>
      <c r="G222" s="42">
        <v>93</v>
      </c>
      <c r="H222" s="377">
        <f t="shared" si="20"/>
        <v>13.285714285714286</v>
      </c>
      <c r="I222" s="42"/>
      <c r="J222" s="42"/>
      <c r="K222" s="42" t="s">
        <v>3766</v>
      </c>
      <c r="M222" s="42" t="s">
        <v>740</v>
      </c>
      <c r="N222" s="42" t="s">
        <v>3875</v>
      </c>
      <c r="O222" s="42" t="s">
        <v>3793</v>
      </c>
      <c r="P222" s="42">
        <v>80</v>
      </c>
      <c r="Q222" s="42"/>
      <c r="R222" s="42"/>
      <c r="T222" s="42" t="s">
        <v>3446</v>
      </c>
      <c r="U222" s="42" t="s">
        <v>3820</v>
      </c>
      <c r="V222" s="42" t="s">
        <v>3793</v>
      </c>
      <c r="W222" s="42">
        <v>16</v>
      </c>
      <c r="X222" s="42">
        <v>1</v>
      </c>
      <c r="Y222" s="42">
        <v>6</v>
      </c>
      <c r="Z222" s="42">
        <v>67</v>
      </c>
      <c r="AA222" s="377">
        <f t="shared" si="21"/>
        <v>11.166666666666666</v>
      </c>
      <c r="AB222" s="42"/>
      <c r="AC222" s="42"/>
      <c r="AD222" s="42"/>
      <c r="AE222" s="42" t="s">
        <v>3766</v>
      </c>
    </row>
    <row r="223" spans="1:31" x14ac:dyDescent="0.2">
      <c r="A223" s="42" t="s">
        <v>3069</v>
      </c>
      <c r="B223" s="42" t="s">
        <v>514</v>
      </c>
      <c r="C223" s="42" t="s">
        <v>3793</v>
      </c>
      <c r="D223" s="42">
        <v>1</v>
      </c>
      <c r="E223" s="42">
        <v>0</v>
      </c>
      <c r="F223" s="42"/>
      <c r="G223" s="42">
        <v>0</v>
      </c>
      <c r="H223" s="377">
        <v>0</v>
      </c>
      <c r="I223" s="42"/>
      <c r="J223" s="42"/>
      <c r="K223" s="42" t="s">
        <v>3766</v>
      </c>
      <c r="M223" s="42" t="s">
        <v>740</v>
      </c>
      <c r="N223" s="42" t="s">
        <v>3927</v>
      </c>
      <c r="O223" s="42" t="s">
        <v>3793</v>
      </c>
      <c r="P223" s="42">
        <v>90</v>
      </c>
      <c r="Q223" s="42"/>
      <c r="R223" s="42"/>
      <c r="T223" s="42" t="s">
        <v>3446</v>
      </c>
      <c r="U223" s="42" t="s">
        <v>3824</v>
      </c>
      <c r="V223" s="42" t="s">
        <v>3793</v>
      </c>
      <c r="W223" s="42">
        <v>7</v>
      </c>
      <c r="X223" s="42"/>
      <c r="Y223" s="42">
        <v>1</v>
      </c>
      <c r="Z223" s="42">
        <v>59</v>
      </c>
      <c r="AA223" s="377">
        <f t="shared" si="21"/>
        <v>59</v>
      </c>
      <c r="AB223" s="42"/>
      <c r="AC223" s="42"/>
      <c r="AD223" s="42"/>
      <c r="AE223" s="42" t="s">
        <v>3766</v>
      </c>
    </row>
    <row r="224" spans="1:31" x14ac:dyDescent="0.2">
      <c r="A224" s="42" t="s">
        <v>3069</v>
      </c>
      <c r="B224" s="42" t="s">
        <v>4406</v>
      </c>
      <c r="C224" s="42" t="s">
        <v>3793</v>
      </c>
      <c r="D224" s="42">
        <v>8</v>
      </c>
      <c r="E224" s="42">
        <v>10</v>
      </c>
      <c r="F224" s="42">
        <v>2</v>
      </c>
      <c r="G224" s="42">
        <v>176</v>
      </c>
      <c r="H224" s="377">
        <f t="shared" si="20"/>
        <v>22</v>
      </c>
      <c r="I224" s="42"/>
      <c r="J224" s="42"/>
      <c r="K224" s="42" t="s">
        <v>3766</v>
      </c>
      <c r="M224" s="42" t="s">
        <v>740</v>
      </c>
      <c r="N224" s="42" t="s">
        <v>3080</v>
      </c>
      <c r="O224" s="42" t="s">
        <v>3793</v>
      </c>
      <c r="P224" s="42">
        <v>80</v>
      </c>
      <c r="Q224" s="42"/>
      <c r="R224" s="42"/>
      <c r="T224" s="42" t="s">
        <v>3446</v>
      </c>
      <c r="U224" s="42" t="s">
        <v>3816</v>
      </c>
      <c r="V224" s="42" t="s">
        <v>3793</v>
      </c>
      <c r="W224" s="42">
        <v>38</v>
      </c>
      <c r="X224" s="42">
        <v>4</v>
      </c>
      <c r="Y224" s="42">
        <v>3</v>
      </c>
      <c r="Z224" s="42">
        <v>142</v>
      </c>
      <c r="AA224" s="377">
        <f t="shared" si="21"/>
        <v>47.333333333333336</v>
      </c>
      <c r="AB224" s="42"/>
      <c r="AC224" s="42"/>
      <c r="AD224" s="42"/>
      <c r="AE224" s="42" t="s">
        <v>3766</v>
      </c>
    </row>
    <row r="225" spans="1:31" x14ac:dyDescent="0.2">
      <c r="A225" s="42" t="s">
        <v>3069</v>
      </c>
      <c r="B225" s="42" t="s">
        <v>3184</v>
      </c>
      <c r="C225" s="42" t="s">
        <v>3793</v>
      </c>
      <c r="D225" s="42">
        <v>6</v>
      </c>
      <c r="E225" s="42">
        <v>6</v>
      </c>
      <c r="F225" s="42">
        <v>1</v>
      </c>
      <c r="G225" s="42">
        <v>124</v>
      </c>
      <c r="H225" s="377">
        <f t="shared" si="20"/>
        <v>24.8</v>
      </c>
      <c r="I225" s="42"/>
      <c r="J225" s="42"/>
      <c r="K225" s="42" t="s">
        <v>3766</v>
      </c>
      <c r="M225" s="42" t="s">
        <v>740</v>
      </c>
      <c r="N225" s="42" t="s">
        <v>3080</v>
      </c>
      <c r="O225" s="42" t="s">
        <v>3793</v>
      </c>
      <c r="P225" s="42">
        <v>63</v>
      </c>
      <c r="Q225" s="42"/>
      <c r="R225" s="42"/>
      <c r="T225" s="42" t="s">
        <v>3446</v>
      </c>
      <c r="U225" s="42" t="s">
        <v>1831</v>
      </c>
      <c r="V225" s="42" t="s">
        <v>3793</v>
      </c>
      <c r="W225" s="42">
        <v>82.2</v>
      </c>
      <c r="X225" s="42">
        <v>13</v>
      </c>
      <c r="Y225" s="42">
        <v>24</v>
      </c>
      <c r="Z225" s="42">
        <v>276</v>
      </c>
      <c r="AA225" s="377">
        <f t="shared" si="21"/>
        <v>11.5</v>
      </c>
      <c r="AB225" s="42"/>
      <c r="AC225" s="42"/>
      <c r="AD225" s="42"/>
      <c r="AE225" s="42" t="s">
        <v>3766</v>
      </c>
    </row>
    <row r="226" spans="1:31" x14ac:dyDescent="0.2">
      <c r="A226" s="42" t="s">
        <v>3069</v>
      </c>
      <c r="B226" s="42" t="s">
        <v>4056</v>
      </c>
      <c r="C226" s="42" t="s">
        <v>3793</v>
      </c>
      <c r="D226" s="42">
        <v>2</v>
      </c>
      <c r="E226" s="42">
        <v>2</v>
      </c>
      <c r="F226" s="42">
        <v>1</v>
      </c>
      <c r="G226" s="42">
        <v>0</v>
      </c>
      <c r="H226" s="377">
        <f t="shared" si="20"/>
        <v>0</v>
      </c>
      <c r="I226" s="42"/>
      <c r="J226" s="42"/>
      <c r="K226" s="42" t="s">
        <v>3766</v>
      </c>
      <c r="M226" s="42" t="s">
        <v>740</v>
      </c>
      <c r="N226" s="42" t="s">
        <v>3916</v>
      </c>
      <c r="O226" s="42" t="s">
        <v>3793</v>
      </c>
      <c r="P226" s="42">
        <v>69</v>
      </c>
      <c r="Q226" s="42"/>
      <c r="R226" s="42"/>
      <c r="T226" s="42" t="s">
        <v>3446</v>
      </c>
      <c r="U226" s="42" t="s">
        <v>3081</v>
      </c>
      <c r="V226" s="42" t="s">
        <v>3793</v>
      </c>
      <c r="W226" s="42">
        <v>71.599999999999994</v>
      </c>
      <c r="X226" s="42">
        <v>7</v>
      </c>
      <c r="Y226" s="42">
        <v>18</v>
      </c>
      <c r="Z226" s="42">
        <v>214</v>
      </c>
      <c r="AA226" s="377">
        <f t="shared" si="21"/>
        <v>11.888888888888889</v>
      </c>
      <c r="AB226" s="42"/>
      <c r="AC226" s="42"/>
      <c r="AD226" s="42"/>
      <c r="AE226" s="42" t="s">
        <v>3766</v>
      </c>
    </row>
    <row r="227" spans="1:31" x14ac:dyDescent="0.2">
      <c r="A227" s="42" t="s">
        <v>3068</v>
      </c>
      <c r="B227" s="42" t="s">
        <v>3185</v>
      </c>
      <c r="C227" s="42" t="s">
        <v>3793</v>
      </c>
      <c r="D227" s="42">
        <v>8</v>
      </c>
      <c r="E227" s="42">
        <v>10</v>
      </c>
      <c r="F227" s="42">
        <v>0</v>
      </c>
      <c r="G227" s="42">
        <v>187</v>
      </c>
      <c r="H227" s="377">
        <v>18.7</v>
      </c>
      <c r="I227" s="42"/>
      <c r="J227" s="42"/>
      <c r="K227" s="42" t="s">
        <v>3766</v>
      </c>
      <c r="M227" s="42" t="s">
        <v>740</v>
      </c>
      <c r="N227" s="42" t="s">
        <v>3916</v>
      </c>
      <c r="O227" s="42" t="s">
        <v>3793</v>
      </c>
      <c r="P227" s="42">
        <v>100</v>
      </c>
      <c r="Q227" s="42"/>
      <c r="R227" s="42"/>
      <c r="T227" s="42" t="s">
        <v>3446</v>
      </c>
      <c r="U227" s="42" t="s">
        <v>3075</v>
      </c>
      <c r="V227" s="42" t="s">
        <v>3793</v>
      </c>
      <c r="W227" s="42">
        <v>13</v>
      </c>
      <c r="X227" s="42">
        <v>2</v>
      </c>
      <c r="Y227" s="42">
        <v>2</v>
      </c>
      <c r="Z227" s="42">
        <v>79</v>
      </c>
      <c r="AA227" s="377">
        <f t="shared" si="21"/>
        <v>39.5</v>
      </c>
      <c r="AB227" s="42"/>
      <c r="AC227" s="42"/>
      <c r="AD227" s="42"/>
      <c r="AE227" s="42" t="s">
        <v>3766</v>
      </c>
    </row>
    <row r="228" spans="1:31" x14ac:dyDescent="0.2">
      <c r="A228" s="42" t="s">
        <v>3068</v>
      </c>
      <c r="B228" s="42" t="s">
        <v>3188</v>
      </c>
      <c r="C228" s="42" t="s">
        <v>3793</v>
      </c>
      <c r="D228" s="42">
        <v>10</v>
      </c>
      <c r="E228" s="42">
        <v>12</v>
      </c>
      <c r="F228" s="42">
        <v>1</v>
      </c>
      <c r="G228" s="42">
        <v>261</v>
      </c>
      <c r="H228" s="377">
        <v>23.727272727272727</v>
      </c>
      <c r="I228" s="42"/>
      <c r="J228" s="42"/>
      <c r="K228" s="42" t="s">
        <v>3766</v>
      </c>
      <c r="M228" s="42" t="s">
        <v>740</v>
      </c>
      <c r="N228" s="42" t="s">
        <v>3053</v>
      </c>
      <c r="O228" s="42" t="s">
        <v>3793</v>
      </c>
      <c r="P228" s="42">
        <v>51</v>
      </c>
      <c r="Q228" s="42"/>
      <c r="R228" s="42"/>
      <c r="T228" s="42" t="s">
        <v>3446</v>
      </c>
      <c r="U228" s="42" t="s">
        <v>3079</v>
      </c>
      <c r="V228" s="42" t="s">
        <v>3793</v>
      </c>
      <c r="W228" s="42">
        <v>101</v>
      </c>
      <c r="X228" s="42">
        <v>8</v>
      </c>
      <c r="Y228" s="42">
        <v>34</v>
      </c>
      <c r="Z228" s="42">
        <v>426</v>
      </c>
      <c r="AA228" s="377">
        <f t="shared" si="21"/>
        <v>12.529411764705882</v>
      </c>
      <c r="AB228" s="42"/>
      <c r="AC228" s="42"/>
      <c r="AD228" s="42"/>
      <c r="AE228" s="42" t="s">
        <v>3766</v>
      </c>
    </row>
    <row r="229" spans="1:31" x14ac:dyDescent="0.2">
      <c r="A229" s="42" t="s">
        <v>3068</v>
      </c>
      <c r="B229" s="42" t="s">
        <v>3080</v>
      </c>
      <c r="C229" s="42" t="s">
        <v>3793</v>
      </c>
      <c r="D229" s="42">
        <v>10</v>
      </c>
      <c r="E229" s="42">
        <v>12</v>
      </c>
      <c r="F229" s="42">
        <v>1</v>
      </c>
      <c r="G229" s="42">
        <v>219</v>
      </c>
      <c r="H229" s="377">
        <v>19.90909090909091</v>
      </c>
      <c r="I229" s="42"/>
      <c r="J229" s="42"/>
      <c r="K229" s="42" t="s">
        <v>3766</v>
      </c>
      <c r="M229" s="42" t="s">
        <v>740</v>
      </c>
      <c r="N229" s="42" t="s">
        <v>3053</v>
      </c>
      <c r="O229" s="42" t="s">
        <v>3793</v>
      </c>
      <c r="P229" s="42">
        <v>72</v>
      </c>
      <c r="Q229" s="42"/>
      <c r="R229" s="42"/>
      <c r="T229" s="42" t="s">
        <v>3446</v>
      </c>
      <c r="U229" s="42" t="s">
        <v>4069</v>
      </c>
      <c r="V229" s="42" t="s">
        <v>3793</v>
      </c>
      <c r="W229" s="42">
        <v>9</v>
      </c>
      <c r="X229" s="42">
        <v>1</v>
      </c>
      <c r="Y229" s="42">
        <v>2</v>
      </c>
      <c r="Z229" s="42">
        <v>64</v>
      </c>
      <c r="AA229" s="377">
        <f t="shared" si="21"/>
        <v>32</v>
      </c>
      <c r="AB229" s="42"/>
      <c r="AC229" s="42"/>
      <c r="AD229" s="42"/>
      <c r="AE229" s="42" t="s">
        <v>3766</v>
      </c>
    </row>
    <row r="230" spans="1:31" x14ac:dyDescent="0.2">
      <c r="A230" s="42" t="s">
        <v>3068</v>
      </c>
      <c r="B230" s="42" t="s">
        <v>3082</v>
      </c>
      <c r="C230" s="42" t="s">
        <v>3793</v>
      </c>
      <c r="D230" s="42">
        <v>10</v>
      </c>
      <c r="E230" s="42">
        <v>12</v>
      </c>
      <c r="F230" s="42">
        <v>2</v>
      </c>
      <c r="G230" s="42">
        <v>188</v>
      </c>
      <c r="H230" s="377">
        <v>18.8</v>
      </c>
      <c r="I230" s="42"/>
      <c r="J230" s="42"/>
      <c r="K230" s="42" t="s">
        <v>3766</v>
      </c>
      <c r="M230" s="42" t="s">
        <v>740</v>
      </c>
      <c r="N230" s="42" t="s">
        <v>3918</v>
      </c>
      <c r="O230" s="42" t="s">
        <v>3793</v>
      </c>
      <c r="P230" s="42">
        <v>63</v>
      </c>
      <c r="Q230" s="42"/>
      <c r="R230" s="42"/>
      <c r="T230" s="42" t="s">
        <v>3446</v>
      </c>
      <c r="U230" s="42" t="s">
        <v>3189</v>
      </c>
      <c r="V230" s="42" t="s">
        <v>3793</v>
      </c>
      <c r="W230" s="42">
        <v>7</v>
      </c>
      <c r="X230" s="42">
        <v>1</v>
      </c>
      <c r="Y230" s="42"/>
      <c r="Z230" s="42">
        <v>16</v>
      </c>
      <c r="AA230" s="377">
        <v>0</v>
      </c>
      <c r="AB230" s="42"/>
      <c r="AC230" s="42"/>
      <c r="AD230" s="42"/>
      <c r="AE230" s="42" t="s">
        <v>3766</v>
      </c>
    </row>
    <row r="231" spans="1:31" x14ac:dyDescent="0.2">
      <c r="A231" s="42" t="s">
        <v>3068</v>
      </c>
      <c r="B231" s="42" t="s">
        <v>3541</v>
      </c>
      <c r="C231" s="42" t="s">
        <v>3793</v>
      </c>
      <c r="D231" s="42">
        <v>9</v>
      </c>
      <c r="E231" s="42">
        <v>10</v>
      </c>
      <c r="F231" s="42">
        <v>4</v>
      </c>
      <c r="G231" s="42">
        <v>184</v>
      </c>
      <c r="H231" s="377">
        <v>30.666666666666668</v>
      </c>
      <c r="I231" s="42"/>
      <c r="J231" s="42"/>
      <c r="K231" s="42" t="s">
        <v>3766</v>
      </c>
      <c r="M231" s="42" t="s">
        <v>328</v>
      </c>
      <c r="N231" s="42" t="s">
        <v>1825</v>
      </c>
      <c r="O231" s="42" t="s">
        <v>3793</v>
      </c>
      <c r="P231" s="42">
        <v>56</v>
      </c>
      <c r="Q231" s="42"/>
      <c r="R231" s="42"/>
      <c r="T231" s="42" t="s">
        <v>3446</v>
      </c>
      <c r="U231" s="42" t="s">
        <v>4070</v>
      </c>
      <c r="V231" s="42" t="s">
        <v>3793</v>
      </c>
      <c r="W231" s="42">
        <v>1</v>
      </c>
      <c r="X231" s="42">
        <v>1</v>
      </c>
      <c r="Y231" s="42"/>
      <c r="Z231" s="42">
        <v>0</v>
      </c>
      <c r="AA231" s="377">
        <v>0</v>
      </c>
      <c r="AB231" s="42"/>
      <c r="AC231" s="42"/>
      <c r="AD231" s="42"/>
      <c r="AE231" s="42" t="s">
        <v>3766</v>
      </c>
    </row>
    <row r="232" spans="1:31" x14ac:dyDescent="0.2">
      <c r="A232" s="42" t="s">
        <v>3068</v>
      </c>
      <c r="B232" s="42" t="s">
        <v>4412</v>
      </c>
      <c r="C232" s="42" t="s">
        <v>3793</v>
      </c>
      <c r="D232" s="42">
        <v>10</v>
      </c>
      <c r="E232" s="42">
        <v>9</v>
      </c>
      <c r="F232" s="42">
        <v>4</v>
      </c>
      <c r="G232" s="42">
        <v>125</v>
      </c>
      <c r="H232" s="377">
        <v>25</v>
      </c>
      <c r="I232" s="42"/>
      <c r="J232" s="42"/>
      <c r="K232" s="42" t="s">
        <v>3766</v>
      </c>
      <c r="M232" s="42" t="s">
        <v>328</v>
      </c>
      <c r="N232" s="42" t="s">
        <v>1825</v>
      </c>
      <c r="O232" s="42" t="s">
        <v>3793</v>
      </c>
      <c r="P232" s="42">
        <v>82</v>
      </c>
      <c r="Q232" s="42"/>
      <c r="R232" s="42"/>
      <c r="T232" s="42" t="s">
        <v>3446</v>
      </c>
      <c r="U232" s="42" t="s">
        <v>4071</v>
      </c>
      <c r="V232" s="42" t="s">
        <v>3793</v>
      </c>
      <c r="W232" s="42">
        <v>1</v>
      </c>
      <c r="X232" s="42"/>
      <c r="Y232" s="42"/>
      <c r="Z232" s="42">
        <v>3</v>
      </c>
      <c r="AA232" s="377">
        <v>0</v>
      </c>
      <c r="AB232" s="42"/>
      <c r="AC232" s="42"/>
      <c r="AD232" s="42"/>
      <c r="AE232" s="42" t="s">
        <v>3766</v>
      </c>
    </row>
    <row r="233" spans="1:31" x14ac:dyDescent="0.2">
      <c r="A233" s="42" t="s">
        <v>3068</v>
      </c>
      <c r="B233" s="42" t="s">
        <v>4404</v>
      </c>
      <c r="C233" s="42" t="s">
        <v>3793</v>
      </c>
      <c r="D233" s="42">
        <v>5</v>
      </c>
      <c r="E233" s="42">
        <v>4</v>
      </c>
      <c r="F233" s="42">
        <v>1</v>
      </c>
      <c r="G233" s="42">
        <v>45</v>
      </c>
      <c r="H233" s="377">
        <v>15</v>
      </c>
      <c r="I233" s="42"/>
      <c r="J233" s="42"/>
      <c r="K233" s="42" t="s">
        <v>3766</v>
      </c>
      <c r="M233" s="42" t="s">
        <v>328</v>
      </c>
      <c r="N233" s="42" t="s">
        <v>3927</v>
      </c>
      <c r="O233" s="42" t="s">
        <v>3793</v>
      </c>
      <c r="P233" s="42">
        <v>65</v>
      </c>
      <c r="Q233" s="42"/>
      <c r="R233" s="42"/>
      <c r="T233" s="42" t="s">
        <v>3446</v>
      </c>
      <c r="U233" s="42" t="s">
        <v>4072</v>
      </c>
      <c r="V233" s="42" t="s">
        <v>3793</v>
      </c>
      <c r="W233" s="42">
        <v>6.1</v>
      </c>
      <c r="X233" s="42"/>
      <c r="Y233" s="42">
        <v>1</v>
      </c>
      <c r="Z233" s="42">
        <v>42</v>
      </c>
      <c r="AA233" s="377">
        <f>Z233/Y233</f>
        <v>42</v>
      </c>
      <c r="AB233" s="42"/>
      <c r="AC233" s="42"/>
      <c r="AD233" s="42"/>
      <c r="AE233" s="42" t="s">
        <v>3766</v>
      </c>
    </row>
    <row r="234" spans="1:31" x14ac:dyDescent="0.2">
      <c r="A234" s="42" t="s">
        <v>3068</v>
      </c>
      <c r="B234" s="42" t="s">
        <v>3189</v>
      </c>
      <c r="C234" s="42" t="s">
        <v>3793</v>
      </c>
      <c r="D234" s="42">
        <v>10</v>
      </c>
      <c r="E234" s="42">
        <v>6</v>
      </c>
      <c r="F234" s="42">
        <v>1</v>
      </c>
      <c r="G234" s="42">
        <v>21</v>
      </c>
      <c r="H234" s="377">
        <v>4.2</v>
      </c>
      <c r="I234" s="42"/>
      <c r="J234" s="42"/>
      <c r="K234" s="42" t="s">
        <v>3766</v>
      </c>
      <c r="M234" s="42" t="s">
        <v>328</v>
      </c>
      <c r="N234" s="42" t="s">
        <v>3927</v>
      </c>
      <c r="O234" s="42" t="s">
        <v>3793</v>
      </c>
      <c r="P234" s="42">
        <v>56</v>
      </c>
      <c r="Q234" s="42"/>
      <c r="R234" s="42"/>
      <c r="T234" s="42" t="s">
        <v>3446</v>
      </c>
      <c r="U234" s="42" t="s">
        <v>1827</v>
      </c>
      <c r="V234" s="42" t="s">
        <v>3793</v>
      </c>
      <c r="W234" s="42">
        <v>4</v>
      </c>
      <c r="X234" s="42">
        <v>1</v>
      </c>
      <c r="Y234" s="42"/>
      <c r="Z234" s="42">
        <v>14</v>
      </c>
      <c r="AA234" s="377">
        <v>0</v>
      </c>
      <c r="AB234" s="42"/>
      <c r="AC234" s="42"/>
      <c r="AD234" s="42"/>
      <c r="AE234" s="42" t="s">
        <v>3766</v>
      </c>
    </row>
    <row r="235" spans="1:31" x14ac:dyDescent="0.2">
      <c r="A235" s="42" t="s">
        <v>3068</v>
      </c>
      <c r="B235" s="42" t="s">
        <v>4413</v>
      </c>
      <c r="C235" s="42" t="s">
        <v>3793</v>
      </c>
      <c r="D235" s="42">
        <v>8</v>
      </c>
      <c r="E235" s="42">
        <v>8</v>
      </c>
      <c r="F235" s="42">
        <v>1</v>
      </c>
      <c r="G235" s="42">
        <v>52</v>
      </c>
      <c r="H235" s="377">
        <v>7.4285714285714288</v>
      </c>
      <c r="I235" s="42"/>
      <c r="J235" s="42"/>
      <c r="K235" s="42" t="s">
        <v>3766</v>
      </c>
      <c r="M235" s="42" t="s">
        <v>328</v>
      </c>
      <c r="N235" s="42" t="s">
        <v>3885</v>
      </c>
      <c r="O235" s="42" t="s">
        <v>3793</v>
      </c>
      <c r="P235" s="42">
        <v>73</v>
      </c>
      <c r="Q235" s="42"/>
      <c r="R235" s="42"/>
      <c r="T235" s="42" t="s">
        <v>3446</v>
      </c>
      <c r="U235" s="42" t="s">
        <v>4073</v>
      </c>
      <c r="V235" s="42" t="s">
        <v>3793</v>
      </c>
      <c r="W235" s="42">
        <v>4</v>
      </c>
      <c r="X235" s="42">
        <v>1</v>
      </c>
      <c r="Y235" s="42"/>
      <c r="Z235" s="42">
        <v>21</v>
      </c>
      <c r="AA235" s="377">
        <v>0</v>
      </c>
      <c r="AB235" s="42"/>
      <c r="AC235" s="42"/>
      <c r="AD235" s="42"/>
      <c r="AE235" s="42" t="s">
        <v>3766</v>
      </c>
    </row>
    <row r="236" spans="1:31" x14ac:dyDescent="0.2">
      <c r="A236" s="42" t="s">
        <v>3068</v>
      </c>
      <c r="B236" s="42" t="s">
        <v>4056</v>
      </c>
      <c r="C236" s="42" t="s">
        <v>3793</v>
      </c>
      <c r="D236" s="42">
        <v>5</v>
      </c>
      <c r="E236" s="42">
        <v>3</v>
      </c>
      <c r="F236" s="42">
        <v>1</v>
      </c>
      <c r="G236" s="42">
        <v>5</v>
      </c>
      <c r="H236" s="377">
        <v>2.5</v>
      </c>
      <c r="I236" s="42"/>
      <c r="J236" s="42"/>
      <c r="K236" s="42" t="s">
        <v>3766</v>
      </c>
      <c r="M236" s="42" t="s">
        <v>328</v>
      </c>
      <c r="N236" s="42" t="s">
        <v>3875</v>
      </c>
      <c r="O236" s="42" t="s">
        <v>3793</v>
      </c>
      <c r="P236" s="136">
        <v>78</v>
      </c>
      <c r="Q236" s="42"/>
      <c r="R236" s="42"/>
      <c r="T236" s="42" t="s">
        <v>3446</v>
      </c>
      <c r="U236" s="42" t="s">
        <v>3072</v>
      </c>
      <c r="V236" s="42" t="s">
        <v>3793</v>
      </c>
      <c r="W236" s="42">
        <v>7</v>
      </c>
      <c r="X236" s="42"/>
      <c r="Y236" s="42"/>
      <c r="Z236" s="42">
        <v>32</v>
      </c>
      <c r="AA236" s="377">
        <v>0</v>
      </c>
      <c r="AB236" s="42"/>
      <c r="AC236" s="42"/>
      <c r="AD236" s="42"/>
      <c r="AE236" s="42" t="s">
        <v>3766</v>
      </c>
    </row>
    <row r="237" spans="1:31" x14ac:dyDescent="0.2">
      <c r="A237" s="42" t="s">
        <v>3068</v>
      </c>
      <c r="B237" s="42" t="s">
        <v>4058</v>
      </c>
      <c r="C237" s="42" t="s">
        <v>3793</v>
      </c>
      <c r="D237" s="42">
        <v>5</v>
      </c>
      <c r="E237" s="42">
        <v>4</v>
      </c>
      <c r="F237" s="42">
        <v>1</v>
      </c>
      <c r="G237" s="42">
        <v>13</v>
      </c>
      <c r="H237" s="377">
        <v>4.333333333333333</v>
      </c>
      <c r="I237" s="42"/>
      <c r="J237" s="42"/>
      <c r="K237" s="42" t="s">
        <v>3766</v>
      </c>
      <c r="M237" s="42" t="s">
        <v>328</v>
      </c>
      <c r="N237" s="42" t="s">
        <v>3933</v>
      </c>
      <c r="O237" s="42" t="s">
        <v>3793</v>
      </c>
      <c r="P237" s="136" t="s">
        <v>3565</v>
      </c>
      <c r="Q237" s="42"/>
      <c r="R237" s="42"/>
      <c r="T237" s="42" t="s">
        <v>3447</v>
      </c>
      <c r="U237" s="42" t="s">
        <v>3823</v>
      </c>
      <c r="V237" s="42" t="s">
        <v>3793</v>
      </c>
      <c r="W237" s="42">
        <v>77</v>
      </c>
      <c r="X237" s="42">
        <v>18</v>
      </c>
      <c r="Y237" s="42">
        <v>21</v>
      </c>
      <c r="Z237" s="42">
        <v>209</v>
      </c>
      <c r="AA237" s="377">
        <f>Z237/Y237</f>
        <v>9.9523809523809526</v>
      </c>
      <c r="AB237" s="42"/>
      <c r="AC237" s="42"/>
      <c r="AD237" s="42"/>
      <c r="AE237" s="42" t="s">
        <v>53</v>
      </c>
    </row>
    <row r="238" spans="1:31" x14ac:dyDescent="0.2">
      <c r="A238" s="42" t="s">
        <v>3068</v>
      </c>
      <c r="B238" s="42" t="s">
        <v>4395</v>
      </c>
      <c r="C238" s="42" t="s">
        <v>3793</v>
      </c>
      <c r="D238" s="42">
        <v>2</v>
      </c>
      <c r="E238" s="42">
        <v>1</v>
      </c>
      <c r="F238" s="42">
        <v>1</v>
      </c>
      <c r="G238" s="42">
        <v>0</v>
      </c>
      <c r="H238" s="377">
        <v>0</v>
      </c>
      <c r="I238" s="42"/>
      <c r="J238" s="42"/>
      <c r="K238" s="42" t="s">
        <v>3766</v>
      </c>
      <c r="M238" s="42" t="s">
        <v>328</v>
      </c>
      <c r="N238" s="42" t="s">
        <v>3932</v>
      </c>
      <c r="O238" s="42" t="s">
        <v>3793</v>
      </c>
      <c r="P238" s="136">
        <v>71</v>
      </c>
      <c r="Q238" s="42"/>
      <c r="R238" s="42"/>
      <c r="T238" s="42" t="s">
        <v>3447</v>
      </c>
      <c r="U238" s="42" t="s">
        <v>3080</v>
      </c>
      <c r="V238" s="42" t="s">
        <v>3793</v>
      </c>
      <c r="W238" s="42">
        <v>3</v>
      </c>
      <c r="X238" s="42">
        <v>1</v>
      </c>
      <c r="Y238" s="42"/>
      <c r="Z238" s="42">
        <v>6</v>
      </c>
      <c r="AA238" s="377">
        <v>0</v>
      </c>
      <c r="AB238" s="42"/>
      <c r="AC238" s="42"/>
      <c r="AD238" s="42"/>
      <c r="AE238" s="42" t="s">
        <v>53</v>
      </c>
    </row>
    <row r="239" spans="1:31" x14ac:dyDescent="0.2">
      <c r="A239" s="42" t="s">
        <v>3068</v>
      </c>
      <c r="B239" s="42" t="s">
        <v>3093</v>
      </c>
      <c r="C239" s="42" t="s">
        <v>3793</v>
      </c>
      <c r="D239" s="42">
        <v>4</v>
      </c>
      <c r="E239" s="42">
        <v>4</v>
      </c>
      <c r="F239" s="42">
        <v>0</v>
      </c>
      <c r="G239" s="42">
        <v>111</v>
      </c>
      <c r="H239" s="377">
        <v>27.75</v>
      </c>
      <c r="I239" s="42"/>
      <c r="J239" s="42"/>
      <c r="K239" s="42" t="s">
        <v>3766</v>
      </c>
      <c r="M239" s="42" t="s">
        <v>3453</v>
      </c>
      <c r="N239" s="42" t="s">
        <v>3935</v>
      </c>
      <c r="O239" s="42" t="s">
        <v>3793</v>
      </c>
      <c r="P239" s="42">
        <v>63</v>
      </c>
      <c r="Q239" s="42"/>
      <c r="R239" s="42"/>
      <c r="T239" s="42" t="s">
        <v>3447</v>
      </c>
      <c r="U239" s="42" t="s">
        <v>3076</v>
      </c>
      <c r="V239" s="42" t="s">
        <v>3793</v>
      </c>
      <c r="W239" s="42">
        <v>84</v>
      </c>
      <c r="X239" s="42">
        <v>10</v>
      </c>
      <c r="Y239" s="42">
        <v>22</v>
      </c>
      <c r="Z239" s="42">
        <v>310</v>
      </c>
      <c r="AA239" s="377">
        <f>Z239/Y239</f>
        <v>14.090909090909092</v>
      </c>
      <c r="AB239" s="42"/>
      <c r="AC239" s="42"/>
      <c r="AD239" s="42"/>
      <c r="AE239" s="42" t="s">
        <v>53</v>
      </c>
    </row>
    <row r="240" spans="1:31" x14ac:dyDescent="0.2">
      <c r="A240" s="42" t="s">
        <v>3068</v>
      </c>
      <c r="B240" s="42" t="s">
        <v>4423</v>
      </c>
      <c r="C240" s="42" t="s">
        <v>3793</v>
      </c>
      <c r="D240" s="42">
        <v>2</v>
      </c>
      <c r="E240" s="42">
        <v>0</v>
      </c>
      <c r="F240" s="42">
        <v>3</v>
      </c>
      <c r="G240" s="42">
        <v>0</v>
      </c>
      <c r="H240" s="377">
        <v>0</v>
      </c>
      <c r="I240" s="42"/>
      <c r="J240" s="42"/>
      <c r="K240" s="42" t="s">
        <v>3766</v>
      </c>
      <c r="M240" s="42" t="s">
        <v>3453</v>
      </c>
      <c r="N240" s="42" t="s">
        <v>3935</v>
      </c>
      <c r="O240" s="42" t="s">
        <v>3793</v>
      </c>
      <c r="P240" s="42">
        <v>62</v>
      </c>
      <c r="Q240" s="42"/>
      <c r="R240" s="42"/>
      <c r="T240" s="42" t="s">
        <v>3447</v>
      </c>
      <c r="U240" s="42" t="s">
        <v>3824</v>
      </c>
      <c r="V240" s="42" t="s">
        <v>3793</v>
      </c>
      <c r="W240" s="42">
        <v>4</v>
      </c>
      <c r="X240" s="42">
        <v>3</v>
      </c>
      <c r="Y240" s="42">
        <v>1</v>
      </c>
      <c r="Z240" s="42">
        <v>4</v>
      </c>
      <c r="AA240" s="377">
        <f>Z240/Y240</f>
        <v>4</v>
      </c>
      <c r="AB240" s="42"/>
      <c r="AC240" s="42"/>
      <c r="AD240" s="42"/>
      <c r="AE240" s="42" t="s">
        <v>53</v>
      </c>
    </row>
    <row r="241" spans="1:31" x14ac:dyDescent="0.2">
      <c r="A241" s="42" t="s">
        <v>3068</v>
      </c>
      <c r="B241" s="42" t="s">
        <v>4424</v>
      </c>
      <c r="C241" s="42" t="s">
        <v>3793</v>
      </c>
      <c r="D241" s="42">
        <v>2</v>
      </c>
      <c r="E241" s="42">
        <v>0</v>
      </c>
      <c r="F241" s="42">
        <v>1</v>
      </c>
      <c r="G241" s="42">
        <v>0</v>
      </c>
      <c r="H241" s="377">
        <v>0</v>
      </c>
      <c r="I241" s="42"/>
      <c r="J241" s="42"/>
      <c r="K241" s="42" t="s">
        <v>3766</v>
      </c>
      <c r="M241" s="42" t="s">
        <v>3453</v>
      </c>
      <c r="N241" s="42" t="s">
        <v>3885</v>
      </c>
      <c r="O241" s="42" t="s">
        <v>3793</v>
      </c>
      <c r="P241" s="136" t="s">
        <v>3547</v>
      </c>
      <c r="Q241" s="42"/>
      <c r="R241" s="42"/>
      <c r="T241" s="42" t="s">
        <v>3447</v>
      </c>
      <c r="U241" s="42" t="s">
        <v>3094</v>
      </c>
      <c r="V241" s="42" t="s">
        <v>3793</v>
      </c>
      <c r="W241" s="42">
        <v>3</v>
      </c>
      <c r="X241" s="42">
        <v>1</v>
      </c>
      <c r="Y241" s="42">
        <v>1</v>
      </c>
      <c r="Z241" s="42">
        <v>14</v>
      </c>
      <c r="AA241" s="377">
        <f>Z241/Y241</f>
        <v>14</v>
      </c>
      <c r="AB241" s="42"/>
      <c r="AC241" s="42"/>
      <c r="AD241" s="42"/>
      <c r="AE241" s="42" t="s">
        <v>53</v>
      </c>
    </row>
    <row r="242" spans="1:31" x14ac:dyDescent="0.2">
      <c r="A242" s="42" t="s">
        <v>3068</v>
      </c>
      <c r="B242" s="42" t="s">
        <v>3455</v>
      </c>
      <c r="C242" s="42" t="s">
        <v>3793</v>
      </c>
      <c r="D242" s="42">
        <v>4</v>
      </c>
      <c r="E242" s="42">
        <v>4</v>
      </c>
      <c r="F242" s="42">
        <v>1</v>
      </c>
      <c r="G242" s="42">
        <v>209</v>
      </c>
      <c r="H242" s="377">
        <v>69.666666666666671</v>
      </c>
      <c r="I242" s="42"/>
      <c r="J242" s="42"/>
      <c r="K242" s="42" t="s">
        <v>3766</v>
      </c>
      <c r="M242" s="42" t="s">
        <v>3453</v>
      </c>
      <c r="N242" s="42" t="s">
        <v>3902</v>
      </c>
      <c r="O242" s="42" t="s">
        <v>3793</v>
      </c>
      <c r="P242" s="42">
        <v>52</v>
      </c>
      <c r="Q242" s="42"/>
      <c r="R242" s="42"/>
      <c r="T242" s="42" t="s">
        <v>3447</v>
      </c>
      <c r="U242" s="42" t="s">
        <v>4071</v>
      </c>
      <c r="V242" s="42" t="s">
        <v>3793</v>
      </c>
      <c r="W242" s="42">
        <v>1</v>
      </c>
      <c r="X242" s="42">
        <v>1</v>
      </c>
      <c r="Y242" s="42"/>
      <c r="Z242" s="42">
        <v>0</v>
      </c>
      <c r="AA242" s="377">
        <v>0</v>
      </c>
      <c r="AB242" s="42"/>
      <c r="AC242" s="42"/>
      <c r="AD242" s="42"/>
      <c r="AE242" s="42" t="s">
        <v>53</v>
      </c>
    </row>
    <row r="243" spans="1:31" x14ac:dyDescent="0.2">
      <c r="A243" s="42" t="s">
        <v>3068</v>
      </c>
      <c r="B243" s="42" t="s">
        <v>3187</v>
      </c>
      <c r="C243" s="42" t="s">
        <v>3793</v>
      </c>
      <c r="D243" s="42">
        <v>4</v>
      </c>
      <c r="E243" s="42">
        <v>2</v>
      </c>
      <c r="F243" s="42">
        <v>1</v>
      </c>
      <c r="G243" s="42">
        <v>13</v>
      </c>
      <c r="H243" s="377">
        <v>13</v>
      </c>
      <c r="I243" s="42"/>
      <c r="J243" s="42"/>
      <c r="K243" s="42" t="s">
        <v>3766</v>
      </c>
      <c r="M243" s="42" t="s">
        <v>3453</v>
      </c>
      <c r="N243" s="42" t="s">
        <v>3936</v>
      </c>
      <c r="O243" s="42" t="s">
        <v>3793</v>
      </c>
      <c r="P243" s="42">
        <v>63</v>
      </c>
      <c r="Q243" s="42"/>
      <c r="R243" s="42"/>
      <c r="T243" s="42" t="s">
        <v>3447</v>
      </c>
      <c r="U243" s="42" t="s">
        <v>3816</v>
      </c>
      <c r="V243" s="42" t="s">
        <v>3793</v>
      </c>
      <c r="W243" s="42">
        <v>46</v>
      </c>
      <c r="X243" s="42">
        <v>9</v>
      </c>
      <c r="Y243" s="42">
        <v>12</v>
      </c>
      <c r="Z243" s="42">
        <v>148</v>
      </c>
      <c r="AA243" s="377">
        <f t="shared" ref="AA243:AA251" si="22">Z243/Y243</f>
        <v>12.333333333333334</v>
      </c>
      <c r="AB243" s="42"/>
      <c r="AC243" s="42"/>
      <c r="AD243" s="42"/>
      <c r="AE243" s="42" t="s">
        <v>53</v>
      </c>
    </row>
    <row r="244" spans="1:31" x14ac:dyDescent="0.2">
      <c r="A244" s="42" t="s">
        <v>3068</v>
      </c>
      <c r="B244" s="42" t="s">
        <v>4426</v>
      </c>
      <c r="C244" s="42" t="s">
        <v>3793</v>
      </c>
      <c r="D244" s="42">
        <v>1</v>
      </c>
      <c r="E244" s="42">
        <v>0</v>
      </c>
      <c r="F244" s="42">
        <v>0</v>
      </c>
      <c r="G244" s="42">
        <v>0</v>
      </c>
      <c r="H244" s="377">
        <v>0</v>
      </c>
      <c r="I244" s="42"/>
      <c r="J244" s="42"/>
      <c r="K244" s="42" t="s">
        <v>3766</v>
      </c>
      <c r="M244" s="42" t="s">
        <v>146</v>
      </c>
      <c r="N244" s="42" t="s">
        <v>3051</v>
      </c>
      <c r="O244" s="42" t="s">
        <v>3793</v>
      </c>
      <c r="P244" s="42">
        <v>57</v>
      </c>
      <c r="Q244" s="42"/>
      <c r="R244" s="42"/>
      <c r="T244" s="42" t="s">
        <v>3447</v>
      </c>
      <c r="U244" s="42" t="s">
        <v>3828</v>
      </c>
      <c r="V244" s="42" t="s">
        <v>3793</v>
      </c>
      <c r="W244" s="42">
        <v>9</v>
      </c>
      <c r="X244" s="42">
        <v>2</v>
      </c>
      <c r="Y244" s="42">
        <v>1</v>
      </c>
      <c r="Z244" s="42">
        <v>15</v>
      </c>
      <c r="AA244" s="377">
        <f t="shared" si="22"/>
        <v>15</v>
      </c>
      <c r="AB244" s="42"/>
      <c r="AC244" s="42"/>
      <c r="AD244" s="42"/>
      <c r="AE244" s="42" t="s">
        <v>53</v>
      </c>
    </row>
    <row r="245" spans="1:31" x14ac:dyDescent="0.2">
      <c r="A245" s="42" t="s">
        <v>3067</v>
      </c>
      <c r="B245" s="538" t="s">
        <v>3185</v>
      </c>
      <c r="C245" s="42" t="s">
        <v>3793</v>
      </c>
      <c r="D245" s="42">
        <v>11</v>
      </c>
      <c r="E245" s="42">
        <v>17</v>
      </c>
      <c r="F245" s="42">
        <v>0</v>
      </c>
      <c r="G245" s="42">
        <v>256</v>
      </c>
      <c r="H245" s="451">
        <v>15.058823529411764</v>
      </c>
      <c r="I245" s="42"/>
      <c r="J245" s="42"/>
      <c r="K245" s="42" t="s">
        <v>3766</v>
      </c>
      <c r="M245" s="42" t="s">
        <v>146</v>
      </c>
      <c r="N245" s="42" t="s">
        <v>3053</v>
      </c>
      <c r="O245" s="42" t="s">
        <v>3793</v>
      </c>
      <c r="P245" s="42">
        <v>65</v>
      </c>
      <c r="Q245" s="42"/>
      <c r="R245" s="42"/>
      <c r="T245" s="42" t="s">
        <v>3447</v>
      </c>
      <c r="U245" s="42" t="s">
        <v>3836</v>
      </c>
      <c r="V245" s="42" t="s">
        <v>3793</v>
      </c>
      <c r="W245" s="42">
        <v>88</v>
      </c>
      <c r="X245" s="42">
        <v>12</v>
      </c>
      <c r="Y245" s="42">
        <v>24</v>
      </c>
      <c r="Z245" s="42">
        <v>321</v>
      </c>
      <c r="AA245" s="377">
        <f t="shared" si="22"/>
        <v>13.375</v>
      </c>
      <c r="AB245" s="42"/>
      <c r="AC245" s="42"/>
      <c r="AD245" s="42"/>
      <c r="AE245" s="42" t="s">
        <v>53</v>
      </c>
    </row>
    <row r="246" spans="1:31" x14ac:dyDescent="0.2">
      <c r="A246" s="42" t="s">
        <v>3067</v>
      </c>
      <c r="B246" s="538" t="s">
        <v>3188</v>
      </c>
      <c r="C246" s="42" t="s">
        <v>3793</v>
      </c>
      <c r="D246" s="42">
        <v>10</v>
      </c>
      <c r="E246" s="42">
        <v>13</v>
      </c>
      <c r="F246" s="42">
        <v>0</v>
      </c>
      <c r="G246" s="42">
        <v>145</v>
      </c>
      <c r="H246" s="451">
        <v>11.153846153846153</v>
      </c>
      <c r="I246" s="42"/>
      <c r="J246" s="42"/>
      <c r="K246" s="42" t="s">
        <v>3766</v>
      </c>
      <c r="M246" s="42" t="s">
        <v>146</v>
      </c>
      <c r="N246" s="42" t="s">
        <v>3053</v>
      </c>
      <c r="O246" s="42" t="s">
        <v>3793</v>
      </c>
      <c r="P246" s="42">
        <v>52</v>
      </c>
      <c r="Q246" s="42"/>
      <c r="R246" s="42"/>
      <c r="T246" s="42" t="s">
        <v>3447</v>
      </c>
      <c r="U246" s="42" t="s">
        <v>3072</v>
      </c>
      <c r="V246" s="42" t="s">
        <v>3793</v>
      </c>
      <c r="W246" s="42">
        <v>73</v>
      </c>
      <c r="X246" s="42">
        <v>9</v>
      </c>
      <c r="Y246" s="42">
        <v>20</v>
      </c>
      <c r="Z246" s="42">
        <v>219</v>
      </c>
      <c r="AA246" s="377">
        <f t="shared" si="22"/>
        <v>10.95</v>
      </c>
      <c r="AB246" s="42"/>
      <c r="AC246" s="42"/>
      <c r="AD246" s="42"/>
      <c r="AE246" s="42" t="s">
        <v>53</v>
      </c>
    </row>
    <row r="247" spans="1:31" x14ac:dyDescent="0.2">
      <c r="A247" s="42" t="s">
        <v>3067</v>
      </c>
      <c r="B247" s="42" t="s">
        <v>3080</v>
      </c>
      <c r="C247" s="42" t="s">
        <v>3793</v>
      </c>
      <c r="D247" s="42">
        <v>11</v>
      </c>
      <c r="E247" s="42">
        <v>16</v>
      </c>
      <c r="F247" s="42">
        <v>1</v>
      </c>
      <c r="G247" s="42">
        <v>266</v>
      </c>
      <c r="H247" s="451">
        <v>17.733333333333334</v>
      </c>
      <c r="I247" s="42"/>
      <c r="J247" s="42"/>
      <c r="K247" s="42" t="s">
        <v>3766</v>
      </c>
      <c r="M247" s="42" t="s">
        <v>146</v>
      </c>
      <c r="N247" s="42" t="s">
        <v>3882</v>
      </c>
      <c r="O247" s="42" t="s">
        <v>3793</v>
      </c>
      <c r="P247" s="136" t="s">
        <v>4171</v>
      </c>
      <c r="Q247" s="42"/>
      <c r="R247" s="42"/>
      <c r="T247" s="42" t="s">
        <v>3447</v>
      </c>
      <c r="U247" s="42" t="s">
        <v>3830</v>
      </c>
      <c r="V247" s="42" t="s">
        <v>3793</v>
      </c>
      <c r="W247" s="42">
        <v>63</v>
      </c>
      <c r="X247" s="42">
        <v>11</v>
      </c>
      <c r="Y247" s="42">
        <v>15</v>
      </c>
      <c r="Z247" s="42">
        <v>173</v>
      </c>
      <c r="AA247" s="377">
        <f t="shared" si="22"/>
        <v>11.533333333333333</v>
      </c>
      <c r="AB247" s="42"/>
      <c r="AC247" s="42"/>
      <c r="AD247" s="42"/>
      <c r="AE247" s="42" t="s">
        <v>53</v>
      </c>
    </row>
    <row r="248" spans="1:31" x14ac:dyDescent="0.2">
      <c r="A248" s="42" t="s">
        <v>3067</v>
      </c>
      <c r="B248" s="42" t="s">
        <v>3093</v>
      </c>
      <c r="C248" s="42" t="s">
        <v>3793</v>
      </c>
      <c r="D248" s="42">
        <v>10</v>
      </c>
      <c r="E248" s="42">
        <v>15</v>
      </c>
      <c r="F248" s="42">
        <v>1</v>
      </c>
      <c r="G248" s="42">
        <v>156</v>
      </c>
      <c r="H248" s="451">
        <v>11.142857142857142</v>
      </c>
      <c r="I248" s="42"/>
      <c r="J248" s="42"/>
      <c r="K248" s="42" t="s">
        <v>3766</v>
      </c>
      <c r="M248" s="42" t="s">
        <v>146</v>
      </c>
      <c r="N248" s="42" t="s">
        <v>3940</v>
      </c>
      <c r="O248" s="42" t="s">
        <v>3793</v>
      </c>
      <c r="P248" s="136" t="s">
        <v>3833</v>
      </c>
      <c r="Q248" s="42"/>
      <c r="R248" s="42"/>
      <c r="T248" s="42" t="s">
        <v>3447</v>
      </c>
      <c r="U248" s="42" t="s">
        <v>3081</v>
      </c>
      <c r="V248" s="42" t="s">
        <v>3793</v>
      </c>
      <c r="W248" s="42">
        <v>20.3</v>
      </c>
      <c r="X248" s="42">
        <v>3</v>
      </c>
      <c r="Y248" s="42">
        <v>4</v>
      </c>
      <c r="Z248" s="42">
        <v>92</v>
      </c>
      <c r="AA248" s="377">
        <f t="shared" si="22"/>
        <v>23</v>
      </c>
      <c r="AB248" s="42"/>
      <c r="AC248" s="42"/>
      <c r="AD248" s="42"/>
      <c r="AE248" s="42" t="s">
        <v>53</v>
      </c>
    </row>
    <row r="249" spans="1:31" x14ac:dyDescent="0.2">
      <c r="A249" s="42" t="s">
        <v>3067</v>
      </c>
      <c r="B249" s="538" t="s">
        <v>4412</v>
      </c>
      <c r="C249" s="42" t="s">
        <v>3793</v>
      </c>
      <c r="D249" s="42">
        <v>11</v>
      </c>
      <c r="E249" s="42">
        <v>14</v>
      </c>
      <c r="F249" s="42">
        <v>1</v>
      </c>
      <c r="G249" s="42">
        <v>149</v>
      </c>
      <c r="H249" s="451">
        <v>11.461538461538462</v>
      </c>
      <c r="I249" s="42"/>
      <c r="J249" s="42"/>
      <c r="K249" s="42" t="s">
        <v>3766</v>
      </c>
      <c r="M249" s="42" t="s">
        <v>146</v>
      </c>
      <c r="N249" s="42" t="s">
        <v>3058</v>
      </c>
      <c r="O249" s="42" t="s">
        <v>3793</v>
      </c>
      <c r="P249" s="42">
        <v>56</v>
      </c>
      <c r="Q249" s="42"/>
      <c r="R249" s="42"/>
      <c r="T249" s="42" t="s">
        <v>3447</v>
      </c>
      <c r="U249" s="42" t="s">
        <v>3820</v>
      </c>
      <c r="V249" s="42" t="s">
        <v>3793</v>
      </c>
      <c r="W249" s="42">
        <v>38</v>
      </c>
      <c r="X249" s="42">
        <v>1</v>
      </c>
      <c r="Y249" s="42">
        <v>6</v>
      </c>
      <c r="Z249" s="42">
        <v>169</v>
      </c>
      <c r="AA249" s="377">
        <f t="shared" si="22"/>
        <v>28.166666666666668</v>
      </c>
      <c r="AB249" s="42"/>
      <c r="AC249" s="42"/>
      <c r="AD249" s="42"/>
      <c r="AE249" s="42" t="s">
        <v>53</v>
      </c>
    </row>
    <row r="250" spans="1:31" x14ac:dyDescent="0.2">
      <c r="A250" s="42" t="s">
        <v>3067</v>
      </c>
      <c r="B250" s="42" t="s">
        <v>3187</v>
      </c>
      <c r="C250" s="42" t="s">
        <v>3793</v>
      </c>
      <c r="D250" s="42">
        <v>3</v>
      </c>
      <c r="E250" s="42">
        <v>4</v>
      </c>
      <c r="F250" s="42">
        <v>1</v>
      </c>
      <c r="G250" s="42">
        <v>34</v>
      </c>
      <c r="H250" s="451">
        <v>11.333333333333334</v>
      </c>
      <c r="I250" s="42"/>
      <c r="J250" s="42"/>
      <c r="K250" s="42" t="s">
        <v>3766</v>
      </c>
      <c r="M250" s="42" t="s">
        <v>146</v>
      </c>
      <c r="N250" s="42" t="s">
        <v>1825</v>
      </c>
      <c r="O250" s="42" t="s">
        <v>3793</v>
      </c>
      <c r="P250" s="42">
        <v>92</v>
      </c>
      <c r="Q250" s="42"/>
      <c r="R250" s="42"/>
      <c r="T250" s="42" t="s">
        <v>3447</v>
      </c>
      <c r="U250" s="42" t="s">
        <v>4076</v>
      </c>
      <c r="V250" s="42" t="s">
        <v>3793</v>
      </c>
      <c r="W250" s="42">
        <v>6</v>
      </c>
      <c r="X250" s="42">
        <v>1</v>
      </c>
      <c r="Y250" s="42">
        <v>4</v>
      </c>
      <c r="Z250" s="42">
        <v>28</v>
      </c>
      <c r="AA250" s="377">
        <f t="shared" si="22"/>
        <v>7</v>
      </c>
      <c r="AB250" s="42"/>
      <c r="AC250" s="42"/>
      <c r="AD250" s="42"/>
      <c r="AE250" s="42" t="s">
        <v>53</v>
      </c>
    </row>
    <row r="251" spans="1:31" x14ac:dyDescent="0.2">
      <c r="A251" s="42" t="s">
        <v>3067</v>
      </c>
      <c r="B251" s="42" t="s">
        <v>4429</v>
      </c>
      <c r="C251" s="42" t="s">
        <v>3793</v>
      </c>
      <c r="D251" s="42">
        <v>3</v>
      </c>
      <c r="E251" s="42">
        <v>4</v>
      </c>
      <c r="F251" s="42">
        <v>1</v>
      </c>
      <c r="G251" s="42">
        <v>46</v>
      </c>
      <c r="H251" s="451">
        <v>15.333333333333334</v>
      </c>
      <c r="I251" s="42"/>
      <c r="J251" s="42"/>
      <c r="K251" s="42" t="s">
        <v>3766</v>
      </c>
      <c r="M251" s="42" t="s">
        <v>146</v>
      </c>
      <c r="N251" s="42" t="s">
        <v>1145</v>
      </c>
      <c r="O251" s="42" t="s">
        <v>3793</v>
      </c>
      <c r="P251" s="42">
        <v>58</v>
      </c>
      <c r="Q251" s="42"/>
      <c r="R251" s="42"/>
      <c r="T251" s="42" t="s">
        <v>3447</v>
      </c>
      <c r="U251" s="42" t="s">
        <v>4077</v>
      </c>
      <c r="V251" s="42" t="s">
        <v>3793</v>
      </c>
      <c r="W251" s="42">
        <v>38</v>
      </c>
      <c r="X251" s="42">
        <v>7</v>
      </c>
      <c r="Y251" s="42">
        <v>9</v>
      </c>
      <c r="Z251" s="42">
        <v>135</v>
      </c>
      <c r="AA251" s="377">
        <f t="shared" si="22"/>
        <v>15</v>
      </c>
      <c r="AB251" s="42"/>
      <c r="AC251" s="42"/>
      <c r="AD251" s="42"/>
      <c r="AE251" s="42" t="s">
        <v>53</v>
      </c>
    </row>
    <row r="252" spans="1:31" x14ac:dyDescent="0.2">
      <c r="A252" s="42" t="s">
        <v>3067</v>
      </c>
      <c r="B252" s="42" t="s">
        <v>3189</v>
      </c>
      <c r="C252" s="42" t="s">
        <v>3793</v>
      </c>
      <c r="D252" s="42">
        <v>11</v>
      </c>
      <c r="E252" s="42">
        <v>15</v>
      </c>
      <c r="F252" s="42">
        <v>1</v>
      </c>
      <c r="G252" s="42">
        <v>105</v>
      </c>
      <c r="H252" s="451">
        <v>7.5</v>
      </c>
      <c r="I252" s="42"/>
      <c r="J252" s="42"/>
      <c r="K252" s="42" t="s">
        <v>3766</v>
      </c>
      <c r="M252" s="42" t="s">
        <v>208</v>
      </c>
      <c r="N252" s="42" t="s">
        <v>3051</v>
      </c>
      <c r="O252" s="42" t="s">
        <v>3793</v>
      </c>
      <c r="P252" s="42">
        <v>87</v>
      </c>
      <c r="Q252" s="42" t="s">
        <v>3470</v>
      </c>
      <c r="R252" s="42"/>
      <c r="T252" s="42" t="s">
        <v>3447</v>
      </c>
      <c r="U252" s="42" t="s">
        <v>4078</v>
      </c>
      <c r="V252" s="42" t="s">
        <v>3793</v>
      </c>
      <c r="W252" s="42">
        <v>8</v>
      </c>
      <c r="X252" s="42">
        <v>1</v>
      </c>
      <c r="Y252" s="42"/>
      <c r="Z252" s="42">
        <v>25</v>
      </c>
      <c r="AA252" s="377">
        <v>0</v>
      </c>
      <c r="AB252" s="42"/>
      <c r="AC252" s="42"/>
      <c r="AD252" s="42"/>
      <c r="AE252" s="42" t="s">
        <v>53</v>
      </c>
    </row>
    <row r="253" spans="1:31" x14ac:dyDescent="0.2">
      <c r="A253" s="42" t="s">
        <v>3067</v>
      </c>
      <c r="B253" s="42" t="s">
        <v>4055</v>
      </c>
      <c r="C253" s="42" t="s">
        <v>3793</v>
      </c>
      <c r="D253" s="42">
        <v>11</v>
      </c>
      <c r="E253" s="42">
        <v>13</v>
      </c>
      <c r="F253" s="42">
        <v>1</v>
      </c>
      <c r="G253" s="42">
        <v>40</v>
      </c>
      <c r="H253" s="451">
        <v>3.3333333333333335</v>
      </c>
      <c r="I253" s="42"/>
      <c r="J253" s="42"/>
      <c r="K253" s="42" t="s">
        <v>3766</v>
      </c>
      <c r="M253" s="42" t="s">
        <v>208</v>
      </c>
      <c r="N253" s="42" t="s">
        <v>3933</v>
      </c>
      <c r="O253" s="42" t="s">
        <v>3793</v>
      </c>
      <c r="P253" s="42">
        <v>54</v>
      </c>
      <c r="Q253" s="42" t="s">
        <v>4066</v>
      </c>
      <c r="R253" s="42"/>
      <c r="T253" s="42" t="s">
        <v>3447</v>
      </c>
      <c r="U253" s="42" t="s">
        <v>3099</v>
      </c>
      <c r="V253" s="42" t="s">
        <v>3793</v>
      </c>
      <c r="W253" s="42">
        <v>6</v>
      </c>
      <c r="X253" s="42">
        <v>2</v>
      </c>
      <c r="Y253" s="42"/>
      <c r="Z253" s="42">
        <v>20</v>
      </c>
      <c r="AA253" s="377">
        <v>0</v>
      </c>
      <c r="AB253" s="42"/>
      <c r="AC253" s="42"/>
      <c r="AD253" s="42"/>
      <c r="AE253" s="42" t="s">
        <v>53</v>
      </c>
    </row>
    <row r="254" spans="1:31" x14ac:dyDescent="0.2">
      <c r="A254" s="42" t="s">
        <v>3067</v>
      </c>
      <c r="B254" s="538" t="s">
        <v>4056</v>
      </c>
      <c r="C254" s="42" t="s">
        <v>3793</v>
      </c>
      <c r="D254" s="42">
        <v>9</v>
      </c>
      <c r="E254" s="42">
        <v>10</v>
      </c>
      <c r="F254" s="42">
        <v>4</v>
      </c>
      <c r="G254" s="42">
        <v>13</v>
      </c>
      <c r="H254" s="451">
        <v>2.1666666666666665</v>
      </c>
      <c r="I254" s="42"/>
      <c r="J254" s="42"/>
      <c r="K254" s="42" t="s">
        <v>3766</v>
      </c>
      <c r="M254" s="42" t="s">
        <v>208</v>
      </c>
      <c r="N254" s="42" t="s">
        <v>3041</v>
      </c>
      <c r="O254" s="42" t="s">
        <v>3793</v>
      </c>
      <c r="P254" s="42">
        <v>52</v>
      </c>
      <c r="Q254" s="42" t="s">
        <v>4174</v>
      </c>
      <c r="R254" s="42"/>
      <c r="T254" s="42" t="s">
        <v>3447</v>
      </c>
      <c r="U254" s="42" t="s">
        <v>3829</v>
      </c>
      <c r="V254" s="42" t="s">
        <v>3793</v>
      </c>
      <c r="W254" s="42">
        <v>2</v>
      </c>
      <c r="X254" s="42"/>
      <c r="Y254" s="42"/>
      <c r="Z254" s="42">
        <v>5</v>
      </c>
      <c r="AA254" s="377">
        <v>0</v>
      </c>
      <c r="AB254" s="42"/>
      <c r="AC254" s="42"/>
      <c r="AD254" s="42"/>
      <c r="AE254" s="42" t="s">
        <v>53</v>
      </c>
    </row>
    <row r="255" spans="1:31" x14ac:dyDescent="0.2">
      <c r="A255" s="42" t="s">
        <v>3067</v>
      </c>
      <c r="B255" s="42" t="s">
        <v>3098</v>
      </c>
      <c r="C255" s="42" t="s">
        <v>3793</v>
      </c>
      <c r="D255" s="42">
        <v>7</v>
      </c>
      <c r="E255" s="42">
        <v>9</v>
      </c>
      <c r="F255" s="42">
        <v>2</v>
      </c>
      <c r="G255" s="42">
        <v>18</v>
      </c>
      <c r="H255" s="451">
        <v>2.5714285714285716</v>
      </c>
      <c r="I255" s="42"/>
      <c r="J255" s="42"/>
      <c r="K255" s="42" t="s">
        <v>3766</v>
      </c>
      <c r="M255" s="42" t="s">
        <v>208</v>
      </c>
      <c r="N255" s="42" t="s">
        <v>1825</v>
      </c>
      <c r="O255" s="42" t="s">
        <v>3793</v>
      </c>
      <c r="P255" s="42">
        <v>69</v>
      </c>
      <c r="Q255" s="42" t="s">
        <v>4174</v>
      </c>
      <c r="R255" s="42"/>
      <c r="T255" s="42" t="s">
        <v>3447</v>
      </c>
      <c r="U255" s="42" t="s">
        <v>3098</v>
      </c>
      <c r="V255" s="42" t="s">
        <v>3793</v>
      </c>
      <c r="W255" s="42">
        <v>1</v>
      </c>
      <c r="X255" s="42"/>
      <c r="Y255" s="42"/>
      <c r="Z255" s="42">
        <v>2</v>
      </c>
      <c r="AA255" s="377">
        <v>0</v>
      </c>
      <c r="AB255" s="42"/>
      <c r="AC255" s="42"/>
      <c r="AD255" s="42"/>
      <c r="AE255" s="42" t="s">
        <v>53</v>
      </c>
    </row>
    <row r="256" spans="1:31" x14ac:dyDescent="0.2">
      <c r="A256" s="42" t="s">
        <v>3067</v>
      </c>
      <c r="B256" s="42" t="s">
        <v>4430</v>
      </c>
      <c r="C256" s="42" t="s">
        <v>3793</v>
      </c>
      <c r="D256" s="42">
        <v>1</v>
      </c>
      <c r="E256" s="42">
        <v>2</v>
      </c>
      <c r="F256" s="42">
        <v>1</v>
      </c>
      <c r="G256" s="42">
        <v>102</v>
      </c>
      <c r="H256" s="451">
        <v>102</v>
      </c>
      <c r="I256" s="42"/>
      <c r="J256" s="42"/>
      <c r="K256" s="42" t="s">
        <v>3766</v>
      </c>
      <c r="M256" s="42" t="s">
        <v>208</v>
      </c>
      <c r="N256" s="42" t="s">
        <v>3029</v>
      </c>
      <c r="O256" s="42" t="s">
        <v>3793</v>
      </c>
      <c r="P256" s="136" t="s">
        <v>3858</v>
      </c>
      <c r="Q256" s="42" t="s">
        <v>2542</v>
      </c>
      <c r="R256" s="42"/>
      <c r="T256" s="42" t="s">
        <v>2715</v>
      </c>
      <c r="U256" s="42" t="s">
        <v>3086</v>
      </c>
      <c r="V256" s="42" t="s">
        <v>3793</v>
      </c>
      <c r="W256" s="42">
        <v>154</v>
      </c>
      <c r="X256" s="42">
        <v>12</v>
      </c>
      <c r="Y256" s="42">
        <v>56</v>
      </c>
      <c r="Z256" s="42">
        <v>651</v>
      </c>
      <c r="AA256" s="377">
        <f t="shared" ref="AA256:AA262" si="23">Z256/Y256</f>
        <v>11.625</v>
      </c>
      <c r="AB256" s="42"/>
      <c r="AC256" s="42"/>
      <c r="AD256" s="42"/>
      <c r="AE256" s="42" t="s">
        <v>53</v>
      </c>
    </row>
    <row r="257" spans="1:31" x14ac:dyDescent="0.2">
      <c r="A257" s="42" t="s">
        <v>3067</v>
      </c>
      <c r="B257" s="42" t="s">
        <v>4428</v>
      </c>
      <c r="C257" s="42" t="s">
        <v>3793</v>
      </c>
      <c r="D257" s="42">
        <v>1</v>
      </c>
      <c r="E257" s="42">
        <v>2</v>
      </c>
      <c r="F257" s="42">
        <v>0</v>
      </c>
      <c r="G257" s="42">
        <v>10</v>
      </c>
      <c r="H257" s="451">
        <v>5</v>
      </c>
      <c r="I257" s="42"/>
      <c r="J257" s="42"/>
      <c r="K257" s="42" t="s">
        <v>3766</v>
      </c>
      <c r="M257" s="42" t="s">
        <v>153</v>
      </c>
      <c r="N257" s="42" t="s">
        <v>3041</v>
      </c>
      <c r="O257" s="42" t="s">
        <v>3793</v>
      </c>
      <c r="P257" s="42">
        <v>75</v>
      </c>
      <c r="Q257" s="42" t="s">
        <v>4067</v>
      </c>
      <c r="R257" s="42"/>
      <c r="T257" s="42" t="s">
        <v>2715</v>
      </c>
      <c r="U257" s="42" t="s">
        <v>3841</v>
      </c>
      <c r="V257" s="42" t="s">
        <v>3793</v>
      </c>
      <c r="W257" s="42">
        <v>38</v>
      </c>
      <c r="X257" s="42">
        <v>4</v>
      </c>
      <c r="Y257" s="42">
        <v>9</v>
      </c>
      <c r="Z257" s="42">
        <v>130</v>
      </c>
      <c r="AA257" s="377">
        <f t="shared" si="23"/>
        <v>14.444444444444445</v>
      </c>
      <c r="AB257" s="42"/>
      <c r="AC257" s="42"/>
      <c r="AD257" s="42"/>
      <c r="AE257" s="42" t="s">
        <v>53</v>
      </c>
    </row>
    <row r="258" spans="1:31" x14ac:dyDescent="0.2">
      <c r="A258" s="42" t="s">
        <v>3067</v>
      </c>
      <c r="B258" s="42" t="s">
        <v>3585</v>
      </c>
      <c r="C258" s="42" t="s">
        <v>3793</v>
      </c>
      <c r="D258" s="42">
        <v>8</v>
      </c>
      <c r="E258" s="42">
        <v>11</v>
      </c>
      <c r="F258" s="42">
        <v>3</v>
      </c>
      <c r="G258" s="42">
        <v>216</v>
      </c>
      <c r="H258" s="451">
        <v>27</v>
      </c>
      <c r="I258" s="42"/>
      <c r="J258" s="42"/>
      <c r="K258" s="42" t="s">
        <v>3766</v>
      </c>
      <c r="M258" s="42" t="s">
        <v>153</v>
      </c>
      <c r="N258" s="42" t="s">
        <v>3044</v>
      </c>
      <c r="O258" s="42" t="s">
        <v>3793</v>
      </c>
      <c r="P258" s="42">
        <v>63</v>
      </c>
      <c r="Q258" s="42" t="s">
        <v>4180</v>
      </c>
      <c r="R258" s="42"/>
      <c r="T258" s="42" t="s">
        <v>2715</v>
      </c>
      <c r="U258" s="42" t="s">
        <v>3836</v>
      </c>
      <c r="V258" s="42" t="s">
        <v>3793</v>
      </c>
      <c r="W258" s="42">
        <v>50</v>
      </c>
      <c r="X258" s="42">
        <v>9</v>
      </c>
      <c r="Y258" s="42">
        <v>12</v>
      </c>
      <c r="Z258" s="42">
        <v>218</v>
      </c>
      <c r="AA258" s="377">
        <f t="shared" si="23"/>
        <v>18.166666666666668</v>
      </c>
      <c r="AB258" s="42"/>
      <c r="AC258" s="42"/>
      <c r="AD258" s="42"/>
      <c r="AE258" s="42" t="s">
        <v>53</v>
      </c>
    </row>
    <row r="259" spans="1:31" x14ac:dyDescent="0.2">
      <c r="A259" s="42" t="s">
        <v>3067</v>
      </c>
      <c r="B259" s="42" t="s">
        <v>4432</v>
      </c>
      <c r="C259" s="42" t="s">
        <v>3793</v>
      </c>
      <c r="D259" s="42">
        <v>1</v>
      </c>
      <c r="E259" s="42">
        <v>2</v>
      </c>
      <c r="F259" s="42">
        <v>1</v>
      </c>
      <c r="G259" s="42">
        <v>8</v>
      </c>
      <c r="H259" s="451">
        <v>8</v>
      </c>
      <c r="I259" s="42"/>
      <c r="J259" s="42"/>
      <c r="K259" s="42" t="s">
        <v>3766</v>
      </c>
      <c r="M259" s="42" t="s">
        <v>153</v>
      </c>
      <c r="N259" s="42" t="s">
        <v>3044</v>
      </c>
      <c r="O259" s="42" t="s">
        <v>3793</v>
      </c>
      <c r="P259" s="42">
        <v>52</v>
      </c>
      <c r="Q259" s="42" t="s">
        <v>2676</v>
      </c>
      <c r="R259" s="42"/>
      <c r="T259" s="42" t="s">
        <v>2715</v>
      </c>
      <c r="U259" s="42" t="s">
        <v>3835</v>
      </c>
      <c r="V259" s="42" t="s">
        <v>3793</v>
      </c>
      <c r="W259" s="42">
        <v>33</v>
      </c>
      <c r="X259" s="42">
        <v>2</v>
      </c>
      <c r="Y259" s="42">
        <v>12</v>
      </c>
      <c r="Z259" s="42">
        <v>159</v>
      </c>
      <c r="AA259" s="377">
        <f t="shared" si="23"/>
        <v>13.25</v>
      </c>
      <c r="AB259" s="42"/>
      <c r="AC259" s="42"/>
      <c r="AD259" s="42"/>
      <c r="AE259" s="42" t="s">
        <v>53</v>
      </c>
    </row>
    <row r="260" spans="1:31" x14ac:dyDescent="0.2">
      <c r="A260" s="42" t="s">
        <v>3067</v>
      </c>
      <c r="B260" s="42" t="s">
        <v>4052</v>
      </c>
      <c r="C260" s="42" t="s">
        <v>3793</v>
      </c>
      <c r="D260" s="42">
        <v>7</v>
      </c>
      <c r="E260" s="42">
        <v>8</v>
      </c>
      <c r="F260" s="42">
        <v>1</v>
      </c>
      <c r="G260" s="42">
        <v>59</v>
      </c>
      <c r="H260" s="451">
        <v>8.4285714285714288</v>
      </c>
      <c r="I260" s="42"/>
      <c r="J260" s="42"/>
      <c r="K260" s="42" t="s">
        <v>3766</v>
      </c>
      <c r="M260" s="42" t="s">
        <v>153</v>
      </c>
      <c r="N260" s="42" t="s">
        <v>3044</v>
      </c>
      <c r="O260" s="42" t="s">
        <v>3793</v>
      </c>
      <c r="P260" s="42">
        <v>50</v>
      </c>
      <c r="Q260" s="42" t="s">
        <v>4181</v>
      </c>
      <c r="R260" s="42"/>
      <c r="T260" s="42" t="s">
        <v>2715</v>
      </c>
      <c r="U260" s="42" t="s">
        <v>3072</v>
      </c>
      <c r="V260" s="42" t="s">
        <v>3793</v>
      </c>
      <c r="W260" s="42">
        <v>7</v>
      </c>
      <c r="X260" s="42"/>
      <c r="Y260" s="42">
        <v>1</v>
      </c>
      <c r="Z260" s="42">
        <v>33</v>
      </c>
      <c r="AA260" s="377">
        <f t="shared" si="23"/>
        <v>33</v>
      </c>
      <c r="AB260" s="42"/>
      <c r="AC260" s="42"/>
      <c r="AD260" s="42"/>
      <c r="AE260" s="42" t="s">
        <v>53</v>
      </c>
    </row>
    <row r="261" spans="1:31" x14ac:dyDescent="0.2">
      <c r="A261" s="42" t="s">
        <v>3067</v>
      </c>
      <c r="B261" s="42" t="s">
        <v>4434</v>
      </c>
      <c r="C261" s="42" t="s">
        <v>3793</v>
      </c>
      <c r="D261" s="42">
        <v>1</v>
      </c>
      <c r="E261" s="42">
        <v>1</v>
      </c>
      <c r="F261" s="42">
        <v>0</v>
      </c>
      <c r="G261" s="42">
        <v>26</v>
      </c>
      <c r="H261" s="451">
        <v>26</v>
      </c>
      <c r="I261" s="42"/>
      <c r="J261" s="42"/>
      <c r="K261" s="42" t="s">
        <v>3766</v>
      </c>
      <c r="M261" s="42" t="s">
        <v>153</v>
      </c>
      <c r="N261" s="42" t="s">
        <v>3044</v>
      </c>
      <c r="O261" s="42" t="s">
        <v>3793</v>
      </c>
      <c r="P261" s="42">
        <v>51</v>
      </c>
      <c r="Q261" s="42" t="s">
        <v>2542</v>
      </c>
      <c r="R261" s="42"/>
      <c r="T261" s="42" t="s">
        <v>2715</v>
      </c>
      <c r="U261" s="42" t="s">
        <v>4080</v>
      </c>
      <c r="V261" s="42" t="s">
        <v>3793</v>
      </c>
      <c r="W261" s="42">
        <v>52</v>
      </c>
      <c r="X261" s="42">
        <v>9</v>
      </c>
      <c r="Y261" s="42">
        <v>12</v>
      </c>
      <c r="Z261" s="42">
        <v>203</v>
      </c>
      <c r="AA261" s="377">
        <f t="shared" si="23"/>
        <v>16.916666666666668</v>
      </c>
      <c r="AB261" s="42"/>
      <c r="AC261" s="42"/>
      <c r="AD261" s="42"/>
      <c r="AE261" s="42" t="s">
        <v>53</v>
      </c>
    </row>
    <row r="262" spans="1:31" x14ac:dyDescent="0.2">
      <c r="A262" s="42" t="s">
        <v>3067</v>
      </c>
      <c r="B262" s="42" t="s">
        <v>3184</v>
      </c>
      <c r="C262" s="42" t="s">
        <v>3793</v>
      </c>
      <c r="D262" s="42">
        <v>5</v>
      </c>
      <c r="E262" s="42">
        <v>7</v>
      </c>
      <c r="F262" s="42">
        <v>0</v>
      </c>
      <c r="G262" s="42">
        <v>182</v>
      </c>
      <c r="H262" s="451">
        <v>26</v>
      </c>
      <c r="I262" s="42"/>
      <c r="J262" s="42"/>
      <c r="K262" s="42" t="s">
        <v>3766</v>
      </c>
      <c r="M262" s="42" t="s">
        <v>153</v>
      </c>
      <c r="N262" s="42" t="s">
        <v>4149</v>
      </c>
      <c r="O262" s="42" t="s">
        <v>3793</v>
      </c>
      <c r="P262" s="42">
        <v>106</v>
      </c>
      <c r="Q262" s="42" t="s">
        <v>4067</v>
      </c>
      <c r="R262" s="42"/>
      <c r="T262" s="42" t="s">
        <v>2715</v>
      </c>
      <c r="U262" s="42" t="s">
        <v>3830</v>
      </c>
      <c r="V262" s="42" t="s">
        <v>3793</v>
      </c>
      <c r="W262" s="42">
        <v>39</v>
      </c>
      <c r="X262" s="42">
        <v>3</v>
      </c>
      <c r="Y262" s="42">
        <v>6</v>
      </c>
      <c r="Z262" s="42">
        <v>186</v>
      </c>
      <c r="AA262" s="377">
        <f t="shared" si="23"/>
        <v>31</v>
      </c>
      <c r="AB262" s="42"/>
      <c r="AC262" s="42"/>
      <c r="AD262" s="42"/>
      <c r="AE262" s="42" t="s">
        <v>53</v>
      </c>
    </row>
    <row r="263" spans="1:31" x14ac:dyDescent="0.2">
      <c r="A263" s="42" t="s">
        <v>3066</v>
      </c>
      <c r="B263" s="42" t="s">
        <v>3185</v>
      </c>
      <c r="C263" s="42" t="s">
        <v>3793</v>
      </c>
      <c r="D263" s="42">
        <v>11</v>
      </c>
      <c r="E263" s="42">
        <v>12</v>
      </c>
      <c r="F263" s="42">
        <v>1</v>
      </c>
      <c r="G263" s="42">
        <v>117</v>
      </c>
      <c r="H263" s="451">
        <v>10.636363636363637</v>
      </c>
      <c r="I263" s="42"/>
      <c r="J263" s="42"/>
      <c r="K263" s="42" t="s">
        <v>3766</v>
      </c>
      <c r="M263" s="42" t="s">
        <v>153</v>
      </c>
      <c r="N263" s="42" t="s">
        <v>4149</v>
      </c>
      <c r="O263" s="42" t="s">
        <v>3793</v>
      </c>
      <c r="P263" s="42">
        <v>84</v>
      </c>
      <c r="Q263" s="42" t="s">
        <v>2548</v>
      </c>
      <c r="R263" s="42"/>
      <c r="T263" s="42" t="s">
        <v>2715</v>
      </c>
      <c r="U263" s="42" t="s">
        <v>3820</v>
      </c>
      <c r="V263" s="42" t="s">
        <v>3793</v>
      </c>
      <c r="W263" s="42">
        <v>4</v>
      </c>
      <c r="X263" s="42"/>
      <c r="Y263" s="42"/>
      <c r="Z263" s="42">
        <v>38</v>
      </c>
      <c r="AA263" s="377">
        <v>0</v>
      </c>
      <c r="AB263" s="42"/>
      <c r="AC263" s="42"/>
      <c r="AD263" s="42"/>
      <c r="AE263" s="42" t="s">
        <v>53</v>
      </c>
    </row>
    <row r="264" spans="1:31" x14ac:dyDescent="0.2">
      <c r="A264" s="42" t="s">
        <v>3066</v>
      </c>
      <c r="B264" s="42" t="s">
        <v>4074</v>
      </c>
      <c r="C264" s="42" t="s">
        <v>3793</v>
      </c>
      <c r="D264" s="42">
        <v>7</v>
      </c>
      <c r="E264" s="42">
        <v>9</v>
      </c>
      <c r="F264" s="42">
        <v>1</v>
      </c>
      <c r="G264" s="42">
        <v>249</v>
      </c>
      <c r="H264" s="451">
        <v>31.125</v>
      </c>
      <c r="I264" s="42"/>
      <c r="J264" s="42"/>
      <c r="K264" s="42" t="s">
        <v>3766</v>
      </c>
      <c r="M264" s="42" t="s">
        <v>153</v>
      </c>
      <c r="N264" s="42" t="s">
        <v>3916</v>
      </c>
      <c r="O264" s="42" t="s">
        <v>3793</v>
      </c>
      <c r="P264" s="42">
        <v>51</v>
      </c>
      <c r="Q264" s="42" t="s">
        <v>2676</v>
      </c>
      <c r="R264" s="42"/>
      <c r="T264" s="42" t="s">
        <v>2715</v>
      </c>
      <c r="U264" s="42" t="s">
        <v>3099</v>
      </c>
      <c r="V264" s="42" t="s">
        <v>3793</v>
      </c>
      <c r="W264" s="42">
        <v>21</v>
      </c>
      <c r="X264" s="42">
        <v>3</v>
      </c>
      <c r="Y264" s="42">
        <v>4</v>
      </c>
      <c r="Z264" s="42">
        <v>86</v>
      </c>
      <c r="AA264" s="377">
        <f>Z264/Y264</f>
        <v>21.5</v>
      </c>
      <c r="AB264" s="42"/>
      <c r="AC264" s="42"/>
      <c r="AD264" s="42"/>
      <c r="AE264" s="42" t="s">
        <v>53</v>
      </c>
    </row>
    <row r="265" spans="1:31" x14ac:dyDescent="0.2">
      <c r="A265" s="42" t="s">
        <v>3066</v>
      </c>
      <c r="B265" s="42" t="s">
        <v>3080</v>
      </c>
      <c r="C265" s="42" t="s">
        <v>3793</v>
      </c>
      <c r="D265" s="42">
        <v>6</v>
      </c>
      <c r="E265" s="42">
        <v>6</v>
      </c>
      <c r="F265" s="42">
        <v>1</v>
      </c>
      <c r="G265" s="42">
        <v>135</v>
      </c>
      <c r="H265" s="451">
        <v>27</v>
      </c>
      <c r="I265" s="42"/>
      <c r="J265" s="42"/>
      <c r="K265" s="42" t="s">
        <v>3766</v>
      </c>
      <c r="M265" s="42" t="s">
        <v>153</v>
      </c>
      <c r="N265" s="42" t="s">
        <v>3916</v>
      </c>
      <c r="O265" s="42" t="s">
        <v>3793</v>
      </c>
      <c r="P265" s="42">
        <v>77</v>
      </c>
      <c r="Q265" s="42" t="s">
        <v>2595</v>
      </c>
      <c r="R265" s="42"/>
      <c r="T265" s="42" t="s">
        <v>2715</v>
      </c>
      <c r="U265" s="42" t="s">
        <v>1827</v>
      </c>
      <c r="V265" s="42" t="s">
        <v>3793</v>
      </c>
      <c r="W265" s="42">
        <v>23</v>
      </c>
      <c r="X265" s="42">
        <v>4</v>
      </c>
      <c r="Y265" s="42">
        <v>4</v>
      </c>
      <c r="Z265" s="42">
        <v>83</v>
      </c>
      <c r="AA265" s="377">
        <f>Z265/Y265</f>
        <v>20.75</v>
      </c>
      <c r="AB265" s="42"/>
      <c r="AC265" s="42"/>
      <c r="AD265" s="42"/>
      <c r="AE265" s="42" t="s">
        <v>53</v>
      </c>
    </row>
    <row r="266" spans="1:31" x14ac:dyDescent="0.2">
      <c r="A266" s="42" t="s">
        <v>3066</v>
      </c>
      <c r="B266" s="42" t="s">
        <v>3093</v>
      </c>
      <c r="C266" s="42" t="s">
        <v>3793</v>
      </c>
      <c r="D266" s="42">
        <v>10</v>
      </c>
      <c r="E266" s="42">
        <v>12</v>
      </c>
      <c r="F266" s="42">
        <v>1</v>
      </c>
      <c r="G266" s="42">
        <v>102</v>
      </c>
      <c r="H266" s="451">
        <v>9.2727272727272734</v>
      </c>
      <c r="I266" s="42"/>
      <c r="J266" s="42"/>
      <c r="K266" s="42" t="s">
        <v>3766</v>
      </c>
      <c r="M266" s="42" t="s">
        <v>153</v>
      </c>
      <c r="N266" s="42" t="s">
        <v>3916</v>
      </c>
      <c r="O266" s="42" t="s">
        <v>3793</v>
      </c>
      <c r="P266" s="42">
        <v>63</v>
      </c>
      <c r="Q266" s="42" t="s">
        <v>3484</v>
      </c>
      <c r="R266" s="42"/>
      <c r="T266" s="42" t="s">
        <v>2715</v>
      </c>
      <c r="U266" s="42" t="s">
        <v>3188</v>
      </c>
      <c r="V266" s="42" t="s">
        <v>3793</v>
      </c>
      <c r="W266" s="42">
        <v>15</v>
      </c>
      <c r="X266" s="42">
        <v>2</v>
      </c>
      <c r="Y266" s="42">
        <v>2</v>
      </c>
      <c r="Z266" s="42">
        <v>94</v>
      </c>
      <c r="AA266" s="377">
        <f>Z266/Y266</f>
        <v>47</v>
      </c>
      <c r="AB266" s="42"/>
      <c r="AC266" s="42"/>
      <c r="AD266" s="42"/>
      <c r="AE266" s="42" t="s">
        <v>53</v>
      </c>
    </row>
    <row r="267" spans="1:31" x14ac:dyDescent="0.2">
      <c r="A267" s="42" t="s">
        <v>3066</v>
      </c>
      <c r="B267" s="42" t="s">
        <v>4052</v>
      </c>
      <c r="C267" s="42" t="s">
        <v>3793</v>
      </c>
      <c r="D267" s="42">
        <v>10</v>
      </c>
      <c r="E267" s="42">
        <v>11</v>
      </c>
      <c r="F267" s="42">
        <v>2</v>
      </c>
      <c r="G267" s="42">
        <v>35</v>
      </c>
      <c r="H267" s="451">
        <v>3.8888888888888888</v>
      </c>
      <c r="I267" s="42"/>
      <c r="J267" s="42"/>
      <c r="K267" s="42" t="s">
        <v>3766</v>
      </c>
      <c r="M267" s="42" t="s">
        <v>153</v>
      </c>
      <c r="N267" s="42" t="s">
        <v>3916</v>
      </c>
      <c r="O267" s="42" t="s">
        <v>3793</v>
      </c>
      <c r="P267" s="42">
        <v>55</v>
      </c>
      <c r="Q267" s="42" t="s">
        <v>2542</v>
      </c>
      <c r="R267" s="42"/>
      <c r="T267" s="42" t="s">
        <v>2715</v>
      </c>
      <c r="U267" s="42" t="s">
        <v>3864</v>
      </c>
      <c r="V267" s="42" t="s">
        <v>3793</v>
      </c>
      <c r="W267" s="42">
        <v>105</v>
      </c>
      <c r="X267" s="42">
        <v>15</v>
      </c>
      <c r="Y267" s="42">
        <v>22</v>
      </c>
      <c r="Z267" s="42">
        <v>366</v>
      </c>
      <c r="AA267" s="377">
        <f>Z267/Y267</f>
        <v>16.636363636363637</v>
      </c>
      <c r="AB267" s="42"/>
      <c r="AC267" s="42"/>
      <c r="AD267" s="42"/>
      <c r="AE267" s="42" t="s">
        <v>53</v>
      </c>
    </row>
    <row r="268" spans="1:31" x14ac:dyDescent="0.2">
      <c r="A268" s="42" t="s">
        <v>3066</v>
      </c>
      <c r="B268" s="42" t="s">
        <v>4050</v>
      </c>
      <c r="C268" s="42" t="s">
        <v>3793</v>
      </c>
      <c r="D268" s="42">
        <v>7</v>
      </c>
      <c r="E268" s="42">
        <v>9</v>
      </c>
      <c r="F268" s="42">
        <v>1</v>
      </c>
      <c r="G268" s="42">
        <v>87</v>
      </c>
      <c r="H268" s="451">
        <v>10.875</v>
      </c>
      <c r="I268" s="42"/>
      <c r="J268" s="42"/>
      <c r="K268" s="42" t="s">
        <v>3766</v>
      </c>
      <c r="M268" s="42" t="s">
        <v>153</v>
      </c>
      <c r="N268" s="42" t="s">
        <v>3936</v>
      </c>
      <c r="O268" s="42" t="s">
        <v>3793</v>
      </c>
      <c r="P268" s="42">
        <v>55</v>
      </c>
      <c r="Q268" s="42" t="s">
        <v>4067</v>
      </c>
      <c r="R268" s="42"/>
      <c r="T268" s="42" t="s">
        <v>2715</v>
      </c>
      <c r="U268" s="42" t="s">
        <v>3076</v>
      </c>
      <c r="V268" s="42" t="s">
        <v>3793</v>
      </c>
      <c r="W268" s="42">
        <v>9</v>
      </c>
      <c r="X268" s="42">
        <v>4</v>
      </c>
      <c r="Y268" s="42"/>
      <c r="Z268" s="42">
        <v>9</v>
      </c>
      <c r="AA268" s="377">
        <v>0</v>
      </c>
      <c r="AB268" s="42"/>
      <c r="AC268" s="42"/>
      <c r="AD268" s="42"/>
      <c r="AE268" s="42" t="s">
        <v>53</v>
      </c>
    </row>
    <row r="269" spans="1:31" x14ac:dyDescent="0.2">
      <c r="A269" s="42" t="s">
        <v>3066</v>
      </c>
      <c r="B269" s="42" t="s">
        <v>4444</v>
      </c>
      <c r="C269" s="42" t="s">
        <v>3793</v>
      </c>
      <c r="D269" s="42">
        <v>1</v>
      </c>
      <c r="E269" s="42">
        <v>2</v>
      </c>
      <c r="F269" s="42">
        <v>0</v>
      </c>
      <c r="G269" s="42">
        <v>40</v>
      </c>
      <c r="H269" s="451">
        <v>20</v>
      </c>
      <c r="I269" s="42"/>
      <c r="J269" s="42"/>
      <c r="K269" s="42" t="s">
        <v>3766</v>
      </c>
      <c r="M269" s="42" t="s">
        <v>209</v>
      </c>
      <c r="N269" s="42" t="s">
        <v>3915</v>
      </c>
      <c r="O269" s="42" t="s">
        <v>3793</v>
      </c>
      <c r="P269" s="136" t="s">
        <v>3858</v>
      </c>
      <c r="Q269" s="42"/>
      <c r="R269" s="42"/>
      <c r="T269" s="42" t="s">
        <v>2714</v>
      </c>
      <c r="U269" s="42" t="s">
        <v>3841</v>
      </c>
      <c r="V269" s="42" t="s">
        <v>3793</v>
      </c>
      <c r="W269" s="42">
        <v>13</v>
      </c>
      <c r="X269" s="42">
        <v>1</v>
      </c>
      <c r="Y269" s="42">
        <v>2</v>
      </c>
      <c r="Z269" s="42">
        <v>36</v>
      </c>
      <c r="AA269" s="377">
        <f>Z269/Y269</f>
        <v>18</v>
      </c>
      <c r="AB269" s="42"/>
      <c r="AC269" s="42"/>
      <c r="AD269" s="42"/>
      <c r="AE269" s="42" t="s">
        <v>102</v>
      </c>
    </row>
    <row r="270" spans="1:31" x14ac:dyDescent="0.2">
      <c r="A270" s="42" t="s">
        <v>3066</v>
      </c>
      <c r="B270" s="42" t="s">
        <v>3189</v>
      </c>
      <c r="C270" s="42" t="s">
        <v>3793</v>
      </c>
      <c r="D270" s="42">
        <v>10</v>
      </c>
      <c r="E270" s="42">
        <v>8</v>
      </c>
      <c r="F270" s="42">
        <v>0</v>
      </c>
      <c r="G270" s="42">
        <v>36</v>
      </c>
      <c r="H270" s="451">
        <v>4.5</v>
      </c>
      <c r="I270" s="42"/>
      <c r="J270" s="42"/>
      <c r="K270" s="42" t="s">
        <v>3766</v>
      </c>
      <c r="M270" s="42" t="s">
        <v>209</v>
      </c>
      <c r="N270" s="42" t="s">
        <v>3915</v>
      </c>
      <c r="O270" s="42" t="s">
        <v>3793</v>
      </c>
      <c r="P270" s="136">
        <v>95</v>
      </c>
      <c r="Q270" s="42"/>
      <c r="R270" s="42"/>
      <c r="T270" s="42" t="s">
        <v>2714</v>
      </c>
      <c r="U270" s="42" t="s">
        <v>3080</v>
      </c>
      <c r="V270" s="42" t="s">
        <v>3793</v>
      </c>
      <c r="W270" s="42">
        <v>5</v>
      </c>
      <c r="X270" s="42"/>
      <c r="Y270" s="42">
        <v>3</v>
      </c>
      <c r="Z270" s="42">
        <v>38</v>
      </c>
      <c r="AA270" s="377">
        <f>Z270/Y270</f>
        <v>12.666666666666666</v>
      </c>
      <c r="AB270" s="42"/>
      <c r="AC270" s="42"/>
      <c r="AD270" s="42"/>
      <c r="AE270" s="42" t="s">
        <v>102</v>
      </c>
    </row>
    <row r="271" spans="1:31" x14ac:dyDescent="0.2">
      <c r="A271" s="42" t="s">
        <v>3066</v>
      </c>
      <c r="B271" s="42" t="s">
        <v>4049</v>
      </c>
      <c r="C271" s="42" t="s">
        <v>3793</v>
      </c>
      <c r="D271" s="42">
        <v>4</v>
      </c>
      <c r="E271" s="42">
        <v>5</v>
      </c>
      <c r="F271" s="42">
        <v>1</v>
      </c>
      <c r="G271" s="42">
        <v>81</v>
      </c>
      <c r="H271" s="451">
        <v>20.25</v>
      </c>
      <c r="I271" s="42"/>
      <c r="J271" s="42"/>
      <c r="K271" s="42" t="s">
        <v>3766</v>
      </c>
      <c r="M271" s="42" t="s">
        <v>209</v>
      </c>
      <c r="N271" s="42" t="s">
        <v>3916</v>
      </c>
      <c r="O271" s="42" t="s">
        <v>3793</v>
      </c>
      <c r="P271" s="136">
        <v>62</v>
      </c>
      <c r="Q271" s="42"/>
      <c r="R271" s="42"/>
      <c r="T271" s="42" t="s">
        <v>2714</v>
      </c>
      <c r="U271" s="42" t="s">
        <v>3094</v>
      </c>
      <c r="V271" s="42" t="s">
        <v>3793</v>
      </c>
      <c r="W271" s="42">
        <v>5</v>
      </c>
      <c r="X271" s="42"/>
      <c r="Y271" s="42"/>
      <c r="Z271" s="42">
        <v>11</v>
      </c>
      <c r="AA271" s="377">
        <v>0</v>
      </c>
      <c r="AB271" s="42"/>
      <c r="AC271" s="42"/>
      <c r="AD271" s="42"/>
      <c r="AE271" s="42" t="s">
        <v>102</v>
      </c>
    </row>
    <row r="272" spans="1:31" x14ac:dyDescent="0.2">
      <c r="A272" s="42" t="s">
        <v>3066</v>
      </c>
      <c r="B272" s="42" t="s">
        <v>4056</v>
      </c>
      <c r="C272" s="42" t="s">
        <v>3793</v>
      </c>
      <c r="D272" s="42">
        <v>5</v>
      </c>
      <c r="E272" s="42">
        <v>3</v>
      </c>
      <c r="F272" s="42">
        <v>2</v>
      </c>
      <c r="G272" s="42">
        <v>2</v>
      </c>
      <c r="H272" s="451">
        <v>2</v>
      </c>
      <c r="I272" s="42"/>
      <c r="J272" s="42"/>
      <c r="K272" s="42" t="s">
        <v>3766</v>
      </c>
      <c r="M272" s="42" t="s">
        <v>209</v>
      </c>
      <c r="N272" s="42" t="s">
        <v>3916</v>
      </c>
      <c r="O272" s="42" t="s">
        <v>3793</v>
      </c>
      <c r="P272" s="136" t="s">
        <v>3872</v>
      </c>
      <c r="Q272" s="42"/>
      <c r="R272" s="42"/>
      <c r="T272" s="42" t="s">
        <v>2714</v>
      </c>
      <c r="U272" s="42" t="s">
        <v>4079</v>
      </c>
      <c r="V272" s="42" t="s">
        <v>3793</v>
      </c>
      <c r="W272" s="42">
        <v>4</v>
      </c>
      <c r="X272" s="42"/>
      <c r="Y272" s="42">
        <v>1</v>
      </c>
      <c r="Z272" s="42">
        <v>44</v>
      </c>
      <c r="AA272" s="377">
        <f>Z272/Y272</f>
        <v>44</v>
      </c>
      <c r="AB272" s="42"/>
      <c r="AC272" s="42"/>
      <c r="AD272" s="42"/>
      <c r="AE272" s="42" t="s">
        <v>102</v>
      </c>
    </row>
    <row r="273" spans="1:31" x14ac:dyDescent="0.2">
      <c r="A273" s="42" t="s">
        <v>3066</v>
      </c>
      <c r="B273" s="42" t="s">
        <v>3098</v>
      </c>
      <c r="C273" s="42" t="s">
        <v>3793</v>
      </c>
      <c r="D273" s="42">
        <v>3</v>
      </c>
      <c r="E273" s="42">
        <v>3</v>
      </c>
      <c r="F273" s="42">
        <v>2</v>
      </c>
      <c r="G273" s="42">
        <v>1</v>
      </c>
      <c r="H273" s="451">
        <v>1</v>
      </c>
      <c r="I273" s="42"/>
      <c r="J273" s="42"/>
      <c r="K273" s="42" t="s">
        <v>3766</v>
      </c>
      <c r="M273" s="42" t="s">
        <v>209</v>
      </c>
      <c r="N273" s="42" t="s">
        <v>3053</v>
      </c>
      <c r="O273" s="42" t="s">
        <v>3793</v>
      </c>
      <c r="P273" s="42">
        <v>115</v>
      </c>
      <c r="Q273" s="42"/>
      <c r="R273" s="42"/>
      <c r="T273" s="42" t="s">
        <v>2714</v>
      </c>
      <c r="U273" s="42" t="s">
        <v>3086</v>
      </c>
      <c r="V273" s="42" t="s">
        <v>3793</v>
      </c>
      <c r="W273" s="42">
        <v>119.3</v>
      </c>
      <c r="X273" s="42">
        <v>38</v>
      </c>
      <c r="Y273" s="42">
        <v>45</v>
      </c>
      <c r="Z273" s="42">
        <v>501</v>
      </c>
      <c r="AA273" s="377">
        <f>Z273/Y273</f>
        <v>11.133333333333333</v>
      </c>
      <c r="AB273" s="42"/>
      <c r="AC273" s="42"/>
      <c r="AD273" s="42"/>
      <c r="AE273" s="42" t="s">
        <v>102</v>
      </c>
    </row>
    <row r="274" spans="1:31" x14ac:dyDescent="0.2">
      <c r="A274" s="42" t="s">
        <v>3066</v>
      </c>
      <c r="B274" s="42" t="s">
        <v>3455</v>
      </c>
      <c r="C274" s="42" t="s">
        <v>3793</v>
      </c>
      <c r="D274" s="42">
        <v>4</v>
      </c>
      <c r="E274" s="42">
        <v>5</v>
      </c>
      <c r="F274" s="42">
        <v>1</v>
      </c>
      <c r="G274" s="42">
        <v>159</v>
      </c>
      <c r="H274" s="451">
        <v>39.75</v>
      </c>
      <c r="I274" s="42"/>
      <c r="J274" s="42"/>
      <c r="K274" s="42" t="s">
        <v>3766</v>
      </c>
      <c r="M274" s="42" t="s">
        <v>209</v>
      </c>
      <c r="N274" s="42" t="s">
        <v>3053</v>
      </c>
      <c r="O274" s="42" t="s">
        <v>3793</v>
      </c>
      <c r="P274" s="42">
        <v>55</v>
      </c>
      <c r="Q274" s="42"/>
      <c r="R274" s="42"/>
      <c r="T274" s="42" t="s">
        <v>2714</v>
      </c>
      <c r="U274" s="42" t="s">
        <v>3071</v>
      </c>
      <c r="V274" s="42" t="s">
        <v>3793</v>
      </c>
      <c r="W274" s="42">
        <v>3</v>
      </c>
      <c r="X274" s="42"/>
      <c r="Y274" s="42"/>
      <c r="Z274" s="42">
        <v>29</v>
      </c>
      <c r="AA274" s="377">
        <v>0</v>
      </c>
      <c r="AB274" s="42"/>
      <c r="AC274" s="42"/>
      <c r="AD274" s="42"/>
      <c r="AE274" s="42" t="s">
        <v>102</v>
      </c>
    </row>
    <row r="275" spans="1:31" x14ac:dyDescent="0.2">
      <c r="A275" s="42" t="s">
        <v>3066</v>
      </c>
      <c r="B275" s="42" t="s">
        <v>4051</v>
      </c>
      <c r="C275" s="42" t="s">
        <v>3793</v>
      </c>
      <c r="D275" s="42">
        <v>8</v>
      </c>
      <c r="E275" s="42">
        <v>6</v>
      </c>
      <c r="F275" s="42">
        <v>0</v>
      </c>
      <c r="G275" s="42">
        <v>11</v>
      </c>
      <c r="H275" s="451">
        <v>1.8333333333333333</v>
      </c>
      <c r="I275" s="42"/>
      <c r="J275" s="42"/>
      <c r="K275" s="42" t="s">
        <v>3766</v>
      </c>
      <c r="M275" s="42" t="s">
        <v>209</v>
      </c>
      <c r="N275" s="42" t="s">
        <v>3953</v>
      </c>
      <c r="O275" s="42" t="s">
        <v>3793</v>
      </c>
      <c r="P275" s="42">
        <v>130</v>
      </c>
      <c r="Q275" s="42"/>
      <c r="R275" s="42"/>
      <c r="T275" s="42" t="s">
        <v>2714</v>
      </c>
      <c r="U275" s="42" t="s">
        <v>3095</v>
      </c>
      <c r="V275" s="42" t="s">
        <v>3793</v>
      </c>
      <c r="W275" s="42">
        <v>12</v>
      </c>
      <c r="X275" s="42">
        <v>3</v>
      </c>
      <c r="Y275" s="42">
        <v>7</v>
      </c>
      <c r="Z275" s="42">
        <v>46</v>
      </c>
      <c r="AA275" s="377">
        <f>Z275/Y275</f>
        <v>6.5714285714285712</v>
      </c>
      <c r="AB275" s="42"/>
      <c r="AC275" s="42"/>
      <c r="AD275" s="42"/>
      <c r="AE275" s="42" t="s">
        <v>102</v>
      </c>
    </row>
    <row r="276" spans="1:31" x14ac:dyDescent="0.2">
      <c r="A276" s="42" t="s">
        <v>3066</v>
      </c>
      <c r="B276" s="42" t="s">
        <v>3585</v>
      </c>
      <c r="C276" s="42" t="s">
        <v>3793</v>
      </c>
      <c r="D276" s="42">
        <v>5</v>
      </c>
      <c r="E276" s="42">
        <v>6</v>
      </c>
      <c r="F276" s="42">
        <v>1</v>
      </c>
      <c r="G276" s="42">
        <v>123</v>
      </c>
      <c r="H276" s="451">
        <v>24.6</v>
      </c>
      <c r="I276" s="42"/>
      <c r="J276" s="42"/>
      <c r="K276" s="42" t="s">
        <v>3766</v>
      </c>
      <c r="M276" s="42" t="s">
        <v>209</v>
      </c>
      <c r="N276" s="42" t="s">
        <v>3953</v>
      </c>
      <c r="O276" s="42" t="s">
        <v>3793</v>
      </c>
      <c r="P276" s="42">
        <v>53</v>
      </c>
      <c r="Q276" s="42"/>
      <c r="R276" s="42"/>
      <c r="T276" s="42" t="s">
        <v>2714</v>
      </c>
      <c r="U276" s="42" t="s">
        <v>1831</v>
      </c>
      <c r="V276" s="42" t="s">
        <v>3793</v>
      </c>
      <c r="W276" s="42">
        <v>121.2</v>
      </c>
      <c r="X276" s="42">
        <v>30</v>
      </c>
      <c r="Y276" s="42">
        <v>37</v>
      </c>
      <c r="Z276" s="42">
        <v>368</v>
      </c>
      <c r="AA276" s="377">
        <f>Z276/Y276</f>
        <v>9.9459459459459456</v>
      </c>
      <c r="AB276" s="42"/>
      <c r="AC276" s="42"/>
      <c r="AD276" s="42"/>
      <c r="AE276" s="42" t="s">
        <v>102</v>
      </c>
    </row>
    <row r="277" spans="1:31" x14ac:dyDescent="0.2">
      <c r="A277" s="42" t="s">
        <v>3066</v>
      </c>
      <c r="B277" s="42" t="s">
        <v>4058</v>
      </c>
      <c r="C277" s="42" t="s">
        <v>3793</v>
      </c>
      <c r="D277" s="42">
        <v>8</v>
      </c>
      <c r="E277" s="42">
        <v>6</v>
      </c>
      <c r="F277" s="42">
        <v>2</v>
      </c>
      <c r="G277" s="42">
        <v>20</v>
      </c>
      <c r="H277" s="451">
        <v>5</v>
      </c>
      <c r="I277" s="42"/>
      <c r="J277" s="42"/>
      <c r="K277" s="42" t="s">
        <v>3766</v>
      </c>
      <c r="M277" s="42" t="s">
        <v>209</v>
      </c>
      <c r="N277" s="42" t="s">
        <v>4149</v>
      </c>
      <c r="O277" s="42" t="s">
        <v>3793</v>
      </c>
      <c r="P277" s="42">
        <v>50</v>
      </c>
      <c r="Q277" s="42"/>
      <c r="R277" s="42"/>
      <c r="T277" s="42" t="s">
        <v>2714</v>
      </c>
      <c r="U277" s="42" t="s">
        <v>3835</v>
      </c>
      <c r="V277" s="42" t="s">
        <v>3793</v>
      </c>
      <c r="W277" s="42">
        <v>6</v>
      </c>
      <c r="X277" s="42"/>
      <c r="Y277" s="42"/>
      <c r="Z277" s="42">
        <v>45</v>
      </c>
      <c r="AA277" s="377">
        <v>0</v>
      </c>
      <c r="AB277" s="42"/>
      <c r="AC277" s="42"/>
      <c r="AD277" s="42"/>
      <c r="AE277" s="42" t="s">
        <v>102</v>
      </c>
    </row>
    <row r="278" spans="1:31" x14ac:dyDescent="0.2">
      <c r="A278" s="42" t="s">
        <v>3066</v>
      </c>
      <c r="B278" s="42" t="s">
        <v>4442</v>
      </c>
      <c r="C278" s="42" t="s">
        <v>3793</v>
      </c>
      <c r="D278" s="42">
        <v>3</v>
      </c>
      <c r="E278" s="42">
        <v>4</v>
      </c>
      <c r="F278" s="42">
        <v>0</v>
      </c>
      <c r="G278" s="42">
        <v>57</v>
      </c>
      <c r="H278" s="451">
        <v>14.25</v>
      </c>
      <c r="I278" s="42"/>
      <c r="J278" s="42"/>
      <c r="K278" s="42" t="s">
        <v>3766</v>
      </c>
      <c r="M278" s="42" t="s">
        <v>209</v>
      </c>
      <c r="N278" s="42" t="s">
        <v>4149</v>
      </c>
      <c r="O278" s="42" t="s">
        <v>3793</v>
      </c>
      <c r="P278" s="42">
        <v>53</v>
      </c>
      <c r="Q278" s="42"/>
      <c r="R278" s="42"/>
      <c r="T278" s="42" t="s">
        <v>2714</v>
      </c>
      <c r="U278" s="42" t="s">
        <v>3099</v>
      </c>
      <c r="V278" s="42" t="s">
        <v>3793</v>
      </c>
      <c r="W278" s="42">
        <v>96.6</v>
      </c>
      <c r="X278" s="42">
        <v>12</v>
      </c>
      <c r="Y278" s="42">
        <v>15</v>
      </c>
      <c r="Z278" s="42">
        <v>286</v>
      </c>
      <c r="AA278" s="377">
        <f>Z278/Y278</f>
        <v>19.066666666666666</v>
      </c>
      <c r="AB278" s="42"/>
      <c r="AC278" s="42"/>
      <c r="AD278" s="42"/>
      <c r="AE278" s="42" t="s">
        <v>102</v>
      </c>
    </row>
    <row r="279" spans="1:31" x14ac:dyDescent="0.2">
      <c r="A279" s="42" t="s">
        <v>3066</v>
      </c>
      <c r="B279" s="42" t="s">
        <v>3090</v>
      </c>
      <c r="C279" s="42" t="s">
        <v>3793</v>
      </c>
      <c r="D279" s="42">
        <v>4</v>
      </c>
      <c r="E279" s="42">
        <v>4</v>
      </c>
      <c r="F279" s="42">
        <v>0</v>
      </c>
      <c r="G279" s="42">
        <v>78</v>
      </c>
      <c r="H279" s="451">
        <v>19.5</v>
      </c>
      <c r="I279" s="42"/>
      <c r="J279" s="42"/>
      <c r="K279" s="42" t="s">
        <v>3766</v>
      </c>
      <c r="M279" s="42" t="s">
        <v>209</v>
      </c>
      <c r="N279" s="42" t="s">
        <v>3063</v>
      </c>
      <c r="O279" s="42" t="s">
        <v>3793</v>
      </c>
      <c r="P279" s="42">
        <v>71</v>
      </c>
      <c r="Q279" s="42"/>
      <c r="R279" s="42"/>
      <c r="T279" s="42" t="s">
        <v>2714</v>
      </c>
      <c r="U279" s="42" t="s">
        <v>3842</v>
      </c>
      <c r="V279" s="42" t="s">
        <v>3793</v>
      </c>
      <c r="W279" s="42">
        <v>105.1</v>
      </c>
      <c r="X279" s="42">
        <v>25</v>
      </c>
      <c r="Y279" s="42">
        <v>26</v>
      </c>
      <c r="Z279" s="42">
        <v>253</v>
      </c>
      <c r="AA279" s="377">
        <f>Z279/Y279</f>
        <v>9.7307692307692299</v>
      </c>
      <c r="AB279" s="42" t="s">
        <v>4085</v>
      </c>
      <c r="AC279" s="42"/>
      <c r="AD279" s="42"/>
      <c r="AE279" s="42" t="s">
        <v>102</v>
      </c>
    </row>
    <row r="280" spans="1:31" x14ac:dyDescent="0.2">
      <c r="A280" s="42" t="s">
        <v>3066</v>
      </c>
      <c r="B280" s="42" t="s">
        <v>3184</v>
      </c>
      <c r="C280" s="42" t="s">
        <v>3793</v>
      </c>
      <c r="D280" s="42">
        <v>11</v>
      </c>
      <c r="E280" s="42">
        <v>11</v>
      </c>
      <c r="F280" s="42">
        <v>1</v>
      </c>
      <c r="G280" s="42">
        <v>213</v>
      </c>
      <c r="H280" s="451">
        <v>21.3</v>
      </c>
      <c r="I280" s="42"/>
      <c r="J280" s="42"/>
      <c r="K280" s="42" t="s">
        <v>3766</v>
      </c>
      <c r="M280" s="42" t="s">
        <v>209</v>
      </c>
      <c r="N280" s="42" t="s">
        <v>3031</v>
      </c>
      <c r="O280" s="42" t="s">
        <v>3793</v>
      </c>
      <c r="P280" s="42">
        <v>59</v>
      </c>
      <c r="Q280" s="42"/>
      <c r="R280" s="42"/>
      <c r="T280" s="42" t="s">
        <v>2714</v>
      </c>
      <c r="U280" s="42" t="s">
        <v>3541</v>
      </c>
      <c r="V280" s="42" t="s">
        <v>3793</v>
      </c>
      <c r="W280" s="42">
        <v>4</v>
      </c>
      <c r="X280" s="42"/>
      <c r="Y280" s="42">
        <v>2</v>
      </c>
      <c r="Z280" s="42">
        <v>9</v>
      </c>
      <c r="AA280" s="42">
        <f>Z280/Y280</f>
        <v>4.5</v>
      </c>
      <c r="AB280" s="42"/>
      <c r="AC280" s="42"/>
      <c r="AD280" s="42"/>
      <c r="AE280" s="42" t="s">
        <v>102</v>
      </c>
    </row>
    <row r="281" spans="1:31" x14ac:dyDescent="0.2">
      <c r="A281" s="42" t="s">
        <v>3066</v>
      </c>
      <c r="B281" s="42" t="s">
        <v>4446</v>
      </c>
      <c r="C281" s="42" t="s">
        <v>3793</v>
      </c>
      <c r="D281" s="42">
        <v>1</v>
      </c>
      <c r="E281" s="42">
        <v>0</v>
      </c>
      <c r="F281" s="42">
        <v>0</v>
      </c>
      <c r="G281" s="42"/>
      <c r="H281" s="451">
        <v>0</v>
      </c>
      <c r="I281" s="42"/>
      <c r="J281" s="42"/>
      <c r="K281" s="42" t="s">
        <v>3766</v>
      </c>
      <c r="M281" s="42" t="s">
        <v>211</v>
      </c>
      <c r="N281" s="42" t="s">
        <v>3916</v>
      </c>
      <c r="O281" s="42" t="s">
        <v>3793</v>
      </c>
      <c r="P281" s="42">
        <v>91</v>
      </c>
      <c r="Q281" s="42" t="s">
        <v>2538</v>
      </c>
      <c r="R281" s="42"/>
      <c r="T281" s="42" t="s">
        <v>2714</v>
      </c>
      <c r="U281" s="42" t="s">
        <v>1827</v>
      </c>
      <c r="V281" s="42" t="s">
        <v>3793</v>
      </c>
      <c r="W281" s="42">
        <v>15</v>
      </c>
      <c r="X281" s="42">
        <v>6</v>
      </c>
      <c r="Y281" s="42">
        <v>2</v>
      </c>
      <c r="Z281" s="42">
        <v>26</v>
      </c>
      <c r="AA281" s="42">
        <f>Z281/Y281</f>
        <v>13</v>
      </c>
      <c r="AB281" s="42"/>
      <c r="AC281" s="42"/>
      <c r="AD281" s="42"/>
      <c r="AE281" s="42" t="s">
        <v>102</v>
      </c>
    </row>
    <row r="282" spans="1:31" x14ac:dyDescent="0.2">
      <c r="A282" s="42" t="s">
        <v>3066</v>
      </c>
      <c r="B282" s="42" t="s">
        <v>4443</v>
      </c>
      <c r="C282" s="42" t="s">
        <v>3793</v>
      </c>
      <c r="D282" s="42">
        <v>1</v>
      </c>
      <c r="E282" s="42">
        <v>1</v>
      </c>
      <c r="F282" s="42">
        <v>1</v>
      </c>
      <c r="G282" s="42"/>
      <c r="H282" s="42">
        <v>0</v>
      </c>
      <c r="I282" s="42"/>
      <c r="J282" s="42"/>
      <c r="K282" s="42" t="s">
        <v>3766</v>
      </c>
      <c r="M282" s="42" t="s">
        <v>211</v>
      </c>
      <c r="N282" s="42" t="s">
        <v>4179</v>
      </c>
      <c r="O282" s="42" t="s">
        <v>3793</v>
      </c>
      <c r="P282" s="42">
        <v>97</v>
      </c>
      <c r="Q282" s="42" t="s">
        <v>3484</v>
      </c>
      <c r="R282" s="42" t="s">
        <v>3614</v>
      </c>
      <c r="T282" s="42" t="s">
        <v>2714</v>
      </c>
      <c r="U282" s="42" t="s">
        <v>4082</v>
      </c>
      <c r="V282" s="42" t="s">
        <v>3793</v>
      </c>
      <c r="W282" s="42">
        <v>5</v>
      </c>
      <c r="X282" s="42"/>
      <c r="Y282" s="42"/>
      <c r="Z282" s="42">
        <v>28</v>
      </c>
      <c r="AA282" s="42">
        <v>0</v>
      </c>
      <c r="AB282" s="42"/>
      <c r="AC282" s="42"/>
      <c r="AD282" s="42"/>
      <c r="AE282" s="42" t="s">
        <v>102</v>
      </c>
    </row>
    <row r="283" spans="1:31" x14ac:dyDescent="0.2">
      <c r="A283" s="42" t="s">
        <v>3444</v>
      </c>
      <c r="B283" s="42" t="s">
        <v>3585</v>
      </c>
      <c r="C283" s="42" t="s">
        <v>3793</v>
      </c>
      <c r="D283" s="172">
        <v>7</v>
      </c>
      <c r="E283" s="42">
        <v>11</v>
      </c>
      <c r="F283" s="42">
        <v>1</v>
      </c>
      <c r="G283" s="42">
        <v>267</v>
      </c>
      <c r="H283" s="377">
        <f t="shared" ref="H283:H302" si="24">G283/(E283-F283)</f>
        <v>26.7</v>
      </c>
      <c r="I283" s="42"/>
      <c r="J283" s="42"/>
      <c r="K283" s="42" t="s">
        <v>3766</v>
      </c>
      <c r="M283" s="42" t="s">
        <v>211</v>
      </c>
      <c r="N283" s="42" t="s">
        <v>4191</v>
      </c>
      <c r="O283" s="42" t="s">
        <v>3793</v>
      </c>
      <c r="P283" s="42">
        <v>52</v>
      </c>
      <c r="Q283" s="42" t="s">
        <v>3468</v>
      </c>
      <c r="R283" s="42"/>
      <c r="T283" s="42" t="s">
        <v>2714</v>
      </c>
      <c r="U283" s="42" t="s">
        <v>3075</v>
      </c>
      <c r="V283" s="42" t="s">
        <v>3793</v>
      </c>
      <c r="W283" s="42">
        <v>3</v>
      </c>
      <c r="X283" s="42"/>
      <c r="Y283" s="42"/>
      <c r="Z283" s="42">
        <v>24</v>
      </c>
      <c r="AA283" s="42">
        <v>0</v>
      </c>
      <c r="AB283" s="42"/>
      <c r="AC283" s="42"/>
      <c r="AD283" s="42"/>
      <c r="AE283" s="42" t="s">
        <v>102</v>
      </c>
    </row>
    <row r="284" spans="1:31" x14ac:dyDescent="0.2">
      <c r="A284" s="42" t="s">
        <v>3444</v>
      </c>
      <c r="B284" s="42" t="s">
        <v>3093</v>
      </c>
      <c r="C284" s="42" t="s">
        <v>3793</v>
      </c>
      <c r="D284" s="172">
        <v>10</v>
      </c>
      <c r="E284" s="42">
        <v>15</v>
      </c>
      <c r="F284" s="42">
        <v>1</v>
      </c>
      <c r="G284" s="42">
        <v>168</v>
      </c>
      <c r="H284" s="377">
        <f t="shared" si="24"/>
        <v>12</v>
      </c>
      <c r="I284" s="42"/>
      <c r="J284" s="42"/>
      <c r="K284" s="42" t="s">
        <v>3766</v>
      </c>
      <c r="M284" s="42" t="s">
        <v>211</v>
      </c>
      <c r="N284" s="42" t="s">
        <v>3915</v>
      </c>
      <c r="O284" s="42" t="s">
        <v>3793</v>
      </c>
      <c r="P284" s="42">
        <v>55</v>
      </c>
      <c r="Q284" s="42" t="s">
        <v>2538</v>
      </c>
      <c r="R284" s="42"/>
      <c r="T284" s="42" t="s">
        <v>2714</v>
      </c>
      <c r="U284" s="42" t="s">
        <v>3078</v>
      </c>
      <c r="V284" s="42" t="s">
        <v>3793</v>
      </c>
      <c r="W284" s="42">
        <v>25.7</v>
      </c>
      <c r="X284" s="42">
        <v>8</v>
      </c>
      <c r="Y284" s="42">
        <v>10</v>
      </c>
      <c r="Z284" s="42">
        <v>80</v>
      </c>
      <c r="AA284" s="42">
        <f>Z284/Y284</f>
        <v>8</v>
      </c>
      <c r="AB284" s="42"/>
      <c r="AC284" s="42"/>
      <c r="AD284" s="42"/>
      <c r="AE284" s="42" t="s">
        <v>102</v>
      </c>
    </row>
    <row r="285" spans="1:31" x14ac:dyDescent="0.2">
      <c r="A285" s="42" t="s">
        <v>3444</v>
      </c>
      <c r="B285" s="42" t="s">
        <v>3694</v>
      </c>
      <c r="C285" s="42" t="s">
        <v>3793</v>
      </c>
      <c r="D285" s="172">
        <v>7</v>
      </c>
      <c r="E285" s="42">
        <v>7</v>
      </c>
      <c r="F285" s="42"/>
      <c r="G285" s="42">
        <v>97</v>
      </c>
      <c r="H285" s="377">
        <f t="shared" si="24"/>
        <v>13.857142857142858</v>
      </c>
      <c r="I285" s="42"/>
      <c r="J285" s="42"/>
      <c r="K285" s="42" t="s">
        <v>3766</v>
      </c>
      <c r="M285" s="42" t="s">
        <v>211</v>
      </c>
      <c r="N285" s="42" t="s">
        <v>3915</v>
      </c>
      <c r="O285" s="42" t="s">
        <v>3793</v>
      </c>
      <c r="P285" s="136" t="s">
        <v>4171</v>
      </c>
      <c r="Q285" s="42" t="s">
        <v>2538</v>
      </c>
      <c r="R285" s="42"/>
      <c r="T285" s="42" t="s">
        <v>2714</v>
      </c>
      <c r="U285" s="42" t="s">
        <v>3836</v>
      </c>
      <c r="V285" s="42" t="s">
        <v>3793</v>
      </c>
      <c r="W285" s="42">
        <v>5</v>
      </c>
      <c r="X285" s="42">
        <v>1</v>
      </c>
      <c r="Y285" s="42"/>
      <c r="Z285" s="42">
        <v>16</v>
      </c>
      <c r="AA285" s="42">
        <v>0</v>
      </c>
      <c r="AB285" s="42"/>
      <c r="AC285" s="42"/>
      <c r="AD285" s="42"/>
      <c r="AE285" s="42" t="s">
        <v>102</v>
      </c>
    </row>
    <row r="286" spans="1:31" x14ac:dyDescent="0.2">
      <c r="A286" s="42" t="s">
        <v>3444</v>
      </c>
      <c r="B286" s="42" t="s">
        <v>4049</v>
      </c>
      <c r="C286" s="42" t="s">
        <v>3793</v>
      </c>
      <c r="D286" s="172">
        <v>10</v>
      </c>
      <c r="E286" s="42">
        <v>15</v>
      </c>
      <c r="F286" s="42"/>
      <c r="G286" s="42">
        <v>71</v>
      </c>
      <c r="H286" s="377">
        <f t="shared" si="24"/>
        <v>4.7333333333333334</v>
      </c>
      <c r="I286" s="42"/>
      <c r="J286" s="42"/>
      <c r="K286" s="42" t="s">
        <v>3766</v>
      </c>
      <c r="M286" s="42" t="s">
        <v>211</v>
      </c>
      <c r="N286" s="42" t="s">
        <v>1163</v>
      </c>
      <c r="O286" s="42" t="s">
        <v>3793</v>
      </c>
      <c r="P286" s="42">
        <v>82</v>
      </c>
      <c r="Q286" s="42" t="s">
        <v>3473</v>
      </c>
      <c r="R286" s="42"/>
      <c r="T286" s="42" t="s">
        <v>2714</v>
      </c>
      <c r="U286" s="42" t="s">
        <v>3864</v>
      </c>
      <c r="V286" s="42" t="s">
        <v>3793</v>
      </c>
      <c r="W286" s="42">
        <v>11</v>
      </c>
      <c r="X286" s="42">
        <v>2</v>
      </c>
      <c r="Y286" s="42">
        <v>4</v>
      </c>
      <c r="Z286" s="42">
        <v>33</v>
      </c>
      <c r="AA286" s="42">
        <f>Z286/Y286</f>
        <v>8.25</v>
      </c>
      <c r="AB286" s="42"/>
      <c r="AC286" s="42"/>
      <c r="AD286" s="42"/>
      <c r="AE286" s="42" t="s">
        <v>102</v>
      </c>
    </row>
    <row r="287" spans="1:31" x14ac:dyDescent="0.2">
      <c r="A287" s="42" t="s">
        <v>3444</v>
      </c>
      <c r="B287" s="42" t="s">
        <v>4050</v>
      </c>
      <c r="C287" s="42" t="s">
        <v>3793</v>
      </c>
      <c r="D287" s="172">
        <v>4</v>
      </c>
      <c r="E287" s="42">
        <v>5</v>
      </c>
      <c r="F287" s="42">
        <v>1</v>
      </c>
      <c r="G287" s="42">
        <v>26</v>
      </c>
      <c r="H287" s="377">
        <f t="shared" si="24"/>
        <v>6.5</v>
      </c>
      <c r="I287" s="42"/>
      <c r="J287" s="42"/>
      <c r="K287" s="42" t="s">
        <v>3766</v>
      </c>
      <c r="M287" s="42" t="s">
        <v>116</v>
      </c>
      <c r="N287" s="42" t="s">
        <v>3960</v>
      </c>
      <c r="O287" s="42" t="s">
        <v>3793</v>
      </c>
      <c r="P287" s="42">
        <v>50</v>
      </c>
      <c r="Q287" s="42"/>
      <c r="R287" s="42"/>
      <c r="T287" s="42" t="s">
        <v>3448</v>
      </c>
      <c r="U287" s="42" t="s">
        <v>3816</v>
      </c>
      <c r="V287" s="42" t="s">
        <v>3793</v>
      </c>
      <c r="W287" s="42">
        <v>5</v>
      </c>
      <c r="X287" s="42">
        <v>2</v>
      </c>
      <c r="Y287" s="42"/>
      <c r="Z287" s="42">
        <v>13</v>
      </c>
      <c r="AA287" s="42">
        <v>0</v>
      </c>
      <c r="AB287" s="42"/>
      <c r="AC287" s="42"/>
      <c r="AD287" s="42"/>
      <c r="AE287" s="42" t="s">
        <v>53</v>
      </c>
    </row>
    <row r="288" spans="1:31" x14ac:dyDescent="0.2">
      <c r="A288" s="42" t="s">
        <v>3444</v>
      </c>
      <c r="B288" s="42" t="s">
        <v>4052</v>
      </c>
      <c r="C288" s="42" t="s">
        <v>3793</v>
      </c>
      <c r="D288" s="172">
        <v>10</v>
      </c>
      <c r="E288" s="42">
        <v>14</v>
      </c>
      <c r="F288" s="42">
        <v>1</v>
      </c>
      <c r="G288" s="42">
        <v>190</v>
      </c>
      <c r="H288" s="377">
        <f t="shared" si="24"/>
        <v>14.615384615384615</v>
      </c>
      <c r="I288" s="42"/>
      <c r="J288" s="42"/>
      <c r="K288" s="42" t="s">
        <v>3766</v>
      </c>
      <c r="M288" s="42" t="s">
        <v>116</v>
      </c>
      <c r="N288" s="42" t="s">
        <v>3050</v>
      </c>
      <c r="O288" s="42" t="s">
        <v>3793</v>
      </c>
      <c r="P288" s="42">
        <v>100</v>
      </c>
      <c r="Q288" s="42"/>
      <c r="R288" s="42"/>
      <c r="T288" s="42" t="s">
        <v>3448</v>
      </c>
      <c r="U288" s="42" t="s">
        <v>3849</v>
      </c>
      <c r="V288" s="42" t="s">
        <v>3793</v>
      </c>
      <c r="W288" s="42">
        <v>27</v>
      </c>
      <c r="X288" s="42">
        <v>5</v>
      </c>
      <c r="Y288" s="42">
        <v>5</v>
      </c>
      <c r="Z288" s="42">
        <v>105</v>
      </c>
      <c r="AA288" s="42">
        <f>Z288/Y288</f>
        <v>21</v>
      </c>
      <c r="AB288" s="42"/>
      <c r="AC288" s="42"/>
      <c r="AD288" s="42"/>
      <c r="AE288" s="42" t="s">
        <v>53</v>
      </c>
    </row>
    <row r="289" spans="1:31" x14ac:dyDescent="0.2">
      <c r="A289" s="42" t="s">
        <v>3444</v>
      </c>
      <c r="B289" s="42" t="s">
        <v>4053</v>
      </c>
      <c r="C289" s="42" t="s">
        <v>3793</v>
      </c>
      <c r="D289" s="172">
        <v>5</v>
      </c>
      <c r="E289" s="42">
        <v>6</v>
      </c>
      <c r="F289" s="42"/>
      <c r="G289" s="42">
        <v>142</v>
      </c>
      <c r="H289" s="377">
        <f t="shared" si="24"/>
        <v>23.666666666666668</v>
      </c>
      <c r="I289" s="42"/>
      <c r="J289" s="42"/>
      <c r="K289" s="42" t="s">
        <v>3766</v>
      </c>
      <c r="M289" s="42" t="s">
        <v>116</v>
      </c>
      <c r="N289" s="42" t="s">
        <v>3050</v>
      </c>
      <c r="O289" s="42" t="s">
        <v>3793</v>
      </c>
      <c r="P289" s="42">
        <v>67</v>
      </c>
      <c r="Q289" s="42"/>
      <c r="R289" s="42"/>
      <c r="T289" s="42" t="s">
        <v>3448</v>
      </c>
      <c r="U289" s="42" t="s">
        <v>4088</v>
      </c>
      <c r="V289" s="42" t="s">
        <v>3793</v>
      </c>
      <c r="W289" s="42">
        <v>15</v>
      </c>
      <c r="X289" s="42">
        <v>2</v>
      </c>
      <c r="Y289" s="42">
        <v>6</v>
      </c>
      <c r="Z289" s="42">
        <v>67</v>
      </c>
      <c r="AA289" s="377">
        <f>Z289/Y289</f>
        <v>11.166666666666666</v>
      </c>
      <c r="AB289" s="42"/>
      <c r="AC289" s="42"/>
      <c r="AD289" s="42"/>
      <c r="AE289" s="42" t="s">
        <v>53</v>
      </c>
    </row>
    <row r="290" spans="1:31" x14ac:dyDescent="0.2">
      <c r="A290" s="42" t="s">
        <v>3444</v>
      </c>
      <c r="B290" s="42" t="s">
        <v>4051</v>
      </c>
      <c r="C290" s="42" t="s">
        <v>3793</v>
      </c>
      <c r="D290" s="172">
        <v>8</v>
      </c>
      <c r="E290" s="42">
        <v>12</v>
      </c>
      <c r="F290" s="42">
        <v>3</v>
      </c>
      <c r="G290" s="42">
        <v>49</v>
      </c>
      <c r="H290" s="377">
        <f t="shared" si="24"/>
        <v>5.4444444444444446</v>
      </c>
      <c r="I290" s="42"/>
      <c r="J290" s="42"/>
      <c r="K290" s="42" t="s">
        <v>3766</v>
      </c>
      <c r="M290" s="42" t="s">
        <v>116</v>
      </c>
      <c r="N290" s="42" t="s">
        <v>3050</v>
      </c>
      <c r="O290" s="42" t="s">
        <v>3793</v>
      </c>
      <c r="P290" s="42">
        <v>55</v>
      </c>
      <c r="Q290" s="42"/>
      <c r="R290" s="42"/>
      <c r="T290" s="42" t="s">
        <v>3448</v>
      </c>
      <c r="U290" s="42" t="s">
        <v>1831</v>
      </c>
      <c r="V290" s="42" t="s">
        <v>3793</v>
      </c>
      <c r="W290" s="42">
        <v>47.6</v>
      </c>
      <c r="X290" s="42">
        <v>3</v>
      </c>
      <c r="Y290" s="42">
        <v>10</v>
      </c>
      <c r="Z290" s="42">
        <v>231</v>
      </c>
      <c r="AA290" s="377">
        <f>Z290/Y290</f>
        <v>23.1</v>
      </c>
      <c r="AB290" s="42"/>
      <c r="AC290" s="42"/>
      <c r="AD290" s="42"/>
      <c r="AE290" s="42" t="s">
        <v>53</v>
      </c>
    </row>
    <row r="291" spans="1:31" x14ac:dyDescent="0.2">
      <c r="A291" s="42" t="s">
        <v>3444</v>
      </c>
      <c r="B291" s="42" t="s">
        <v>3189</v>
      </c>
      <c r="C291" s="42" t="s">
        <v>3793</v>
      </c>
      <c r="D291" s="172">
        <v>7</v>
      </c>
      <c r="E291" s="42">
        <v>9</v>
      </c>
      <c r="F291" s="42">
        <v>4</v>
      </c>
      <c r="G291" s="42">
        <v>72</v>
      </c>
      <c r="H291" s="377">
        <f t="shared" si="24"/>
        <v>14.4</v>
      </c>
      <c r="I291" s="42"/>
      <c r="J291" s="42"/>
      <c r="K291" s="42" t="s">
        <v>3766</v>
      </c>
      <c r="M291" s="42" t="s">
        <v>116</v>
      </c>
      <c r="N291" s="42" t="s">
        <v>3044</v>
      </c>
      <c r="O291" s="42" t="s">
        <v>3793</v>
      </c>
      <c r="P291" s="42">
        <v>76</v>
      </c>
      <c r="Q291" s="42"/>
      <c r="R291" s="42"/>
      <c r="T291" s="42" t="s">
        <v>3448</v>
      </c>
      <c r="U291" s="42" t="s">
        <v>3099</v>
      </c>
      <c r="V291" s="42" t="s">
        <v>3793</v>
      </c>
      <c r="W291" s="42">
        <v>154.4</v>
      </c>
      <c r="X291" s="42">
        <v>21</v>
      </c>
      <c r="Y291" s="42">
        <v>36</v>
      </c>
      <c r="Z291" s="42">
        <v>527</v>
      </c>
      <c r="AA291" s="377">
        <f>Z291/Y291</f>
        <v>14.638888888888889</v>
      </c>
      <c r="AB291" s="42"/>
      <c r="AC291" s="42"/>
      <c r="AD291" s="42"/>
      <c r="AE291" s="42" t="s">
        <v>53</v>
      </c>
    </row>
    <row r="292" spans="1:31" x14ac:dyDescent="0.2">
      <c r="A292" s="42" t="s">
        <v>3444</v>
      </c>
      <c r="B292" s="42" t="s">
        <v>4056</v>
      </c>
      <c r="C292" s="42" t="s">
        <v>3793</v>
      </c>
      <c r="D292" s="172">
        <v>6</v>
      </c>
      <c r="E292" s="42">
        <v>7</v>
      </c>
      <c r="F292" s="42">
        <v>1</v>
      </c>
      <c r="G292" s="42">
        <v>7</v>
      </c>
      <c r="H292" s="377">
        <f t="shared" si="24"/>
        <v>1.1666666666666667</v>
      </c>
      <c r="I292" s="42"/>
      <c r="J292" s="42"/>
      <c r="K292" s="42" t="s">
        <v>3766</v>
      </c>
      <c r="M292" s="42" t="s">
        <v>116</v>
      </c>
      <c r="N292" s="42" t="s">
        <v>3044</v>
      </c>
      <c r="O292" s="42" t="s">
        <v>3793</v>
      </c>
      <c r="P292" s="42">
        <v>67</v>
      </c>
      <c r="Q292" s="42"/>
      <c r="R292" s="42"/>
      <c r="T292" s="42" t="s">
        <v>3448</v>
      </c>
      <c r="U292" s="42" t="s">
        <v>3080</v>
      </c>
      <c r="V292" s="42" t="s">
        <v>3793</v>
      </c>
      <c r="W292" s="42">
        <v>1</v>
      </c>
      <c r="X292" s="42"/>
      <c r="Y292" s="42"/>
      <c r="Z292" s="42">
        <v>5</v>
      </c>
      <c r="AA292" s="377">
        <v>0</v>
      </c>
      <c r="AB292" s="42"/>
      <c r="AC292" s="42"/>
      <c r="AD292" s="42"/>
      <c r="AE292" s="42" t="s">
        <v>53</v>
      </c>
    </row>
    <row r="293" spans="1:31" x14ac:dyDescent="0.2">
      <c r="A293" s="42" t="s">
        <v>3444</v>
      </c>
      <c r="B293" s="42" t="s">
        <v>3098</v>
      </c>
      <c r="C293" s="42" t="s">
        <v>3793</v>
      </c>
      <c r="D293" s="172">
        <v>7</v>
      </c>
      <c r="E293" s="42">
        <v>8</v>
      </c>
      <c r="F293" s="42">
        <v>2</v>
      </c>
      <c r="G293" s="42">
        <v>25</v>
      </c>
      <c r="H293" s="377">
        <f t="shared" si="24"/>
        <v>4.166666666666667</v>
      </c>
      <c r="I293" s="42"/>
      <c r="J293" s="42"/>
      <c r="K293" s="42" t="s">
        <v>3766</v>
      </c>
      <c r="M293" s="42" t="s">
        <v>116</v>
      </c>
      <c r="N293" s="42" t="s">
        <v>3916</v>
      </c>
      <c r="O293" s="42" t="s">
        <v>3793</v>
      </c>
      <c r="P293" s="42">
        <v>64</v>
      </c>
      <c r="Q293" s="42"/>
      <c r="R293" s="42"/>
      <c r="T293" s="42" t="s">
        <v>3448</v>
      </c>
      <c r="U293" s="42" t="s">
        <v>3095</v>
      </c>
      <c r="V293" s="42" t="s">
        <v>3793</v>
      </c>
      <c r="W293" s="42">
        <v>30</v>
      </c>
      <c r="X293" s="42">
        <v>1</v>
      </c>
      <c r="Y293" s="42">
        <v>5</v>
      </c>
      <c r="Z293" s="42">
        <v>144</v>
      </c>
      <c r="AA293" s="377">
        <f>Z293/Y293</f>
        <v>28.8</v>
      </c>
      <c r="AB293" s="42"/>
      <c r="AC293" s="42"/>
      <c r="AD293" s="42"/>
      <c r="AE293" s="42" t="s">
        <v>53</v>
      </c>
    </row>
    <row r="294" spans="1:31" x14ac:dyDescent="0.2">
      <c r="A294" s="42" t="s">
        <v>3444</v>
      </c>
      <c r="B294" s="42" t="s">
        <v>4055</v>
      </c>
      <c r="C294" s="42" t="s">
        <v>3793</v>
      </c>
      <c r="D294" s="172">
        <v>4</v>
      </c>
      <c r="E294" s="42">
        <v>6</v>
      </c>
      <c r="F294" s="42">
        <v>2</v>
      </c>
      <c r="G294" s="42">
        <v>22</v>
      </c>
      <c r="H294" s="377">
        <f t="shared" si="24"/>
        <v>5.5</v>
      </c>
      <c r="I294" s="42"/>
      <c r="J294" s="42"/>
      <c r="K294" s="42" t="s">
        <v>3766</v>
      </c>
      <c r="M294" s="42" t="s">
        <v>116</v>
      </c>
      <c r="N294" s="42" t="s">
        <v>3036</v>
      </c>
      <c r="O294" s="42" t="s">
        <v>3793</v>
      </c>
      <c r="P294" s="42">
        <v>60</v>
      </c>
      <c r="Q294" s="42"/>
      <c r="R294" s="42"/>
      <c r="T294" s="42" t="s">
        <v>3448</v>
      </c>
      <c r="U294" s="42" t="s">
        <v>3850</v>
      </c>
      <c r="V294" s="42" t="s">
        <v>3793</v>
      </c>
      <c r="W294" s="42">
        <v>40</v>
      </c>
      <c r="X294" s="42">
        <v>5</v>
      </c>
      <c r="Y294" s="42">
        <v>8</v>
      </c>
      <c r="Z294" s="42">
        <v>154</v>
      </c>
      <c r="AA294" s="377">
        <f>Z294/Y294</f>
        <v>19.25</v>
      </c>
      <c r="AB294" s="42"/>
      <c r="AC294" s="42"/>
      <c r="AD294" s="42"/>
      <c r="AE294" s="42" t="s">
        <v>53</v>
      </c>
    </row>
    <row r="295" spans="1:31" x14ac:dyDescent="0.2">
      <c r="A295" s="42" t="s">
        <v>3444</v>
      </c>
      <c r="B295" s="42" t="s">
        <v>4059</v>
      </c>
      <c r="C295" s="42" t="s">
        <v>3793</v>
      </c>
      <c r="D295" s="172">
        <v>2</v>
      </c>
      <c r="E295" s="42">
        <v>3</v>
      </c>
      <c r="F295" s="42"/>
      <c r="G295" s="42">
        <v>6</v>
      </c>
      <c r="H295" s="377">
        <f t="shared" si="24"/>
        <v>2</v>
      </c>
      <c r="I295" s="42"/>
      <c r="J295" s="42"/>
      <c r="K295" s="42" t="s">
        <v>3766</v>
      </c>
      <c r="M295" s="42" t="s">
        <v>116</v>
      </c>
      <c r="N295" s="42" t="s">
        <v>3915</v>
      </c>
      <c r="O295" s="42" t="s">
        <v>3793</v>
      </c>
      <c r="P295" s="42">
        <v>54</v>
      </c>
      <c r="Q295" s="42"/>
      <c r="R295" s="42"/>
      <c r="T295" s="42" t="s">
        <v>3448</v>
      </c>
      <c r="U295" s="42" t="s">
        <v>3541</v>
      </c>
      <c r="V295" s="42" t="s">
        <v>3793</v>
      </c>
      <c r="W295" s="42">
        <v>9</v>
      </c>
      <c r="X295" s="42"/>
      <c r="Y295" s="42">
        <v>1</v>
      </c>
      <c r="Z295" s="42">
        <v>85</v>
      </c>
      <c r="AA295" s="377">
        <f>Z295/Y295</f>
        <v>85</v>
      </c>
      <c r="AB295" s="42"/>
      <c r="AC295" s="42"/>
      <c r="AD295" s="42"/>
      <c r="AE295" s="42" t="s">
        <v>53</v>
      </c>
    </row>
    <row r="296" spans="1:31" x14ac:dyDescent="0.2">
      <c r="A296" s="42" t="s">
        <v>3444</v>
      </c>
      <c r="B296" s="42" t="s">
        <v>4058</v>
      </c>
      <c r="C296" s="42" t="s">
        <v>3793</v>
      </c>
      <c r="D296" s="172">
        <v>1</v>
      </c>
      <c r="E296" s="42">
        <v>1</v>
      </c>
      <c r="F296" s="42"/>
      <c r="G296" s="42">
        <v>0</v>
      </c>
      <c r="H296" s="377">
        <f t="shared" si="24"/>
        <v>0</v>
      </c>
      <c r="I296" s="42"/>
      <c r="J296" s="42"/>
      <c r="K296" s="42" t="s">
        <v>3766</v>
      </c>
      <c r="M296" s="42" t="s">
        <v>141</v>
      </c>
      <c r="N296" s="42" t="s">
        <v>3052</v>
      </c>
      <c r="O296" s="42" t="s">
        <v>3793</v>
      </c>
      <c r="P296" s="42">
        <v>81</v>
      </c>
      <c r="Q296" s="42"/>
      <c r="R296" s="42"/>
      <c r="T296" s="42" t="s">
        <v>3448</v>
      </c>
      <c r="U296" s="42" t="s">
        <v>3098</v>
      </c>
      <c r="V296" s="42" t="s">
        <v>3793</v>
      </c>
      <c r="W296" s="42">
        <v>1</v>
      </c>
      <c r="X296" s="42"/>
      <c r="Y296" s="42"/>
      <c r="Z296" s="42">
        <v>5</v>
      </c>
      <c r="AA296" s="377">
        <v>0</v>
      </c>
      <c r="AB296" s="42"/>
      <c r="AC296" s="42"/>
      <c r="AD296" s="42"/>
      <c r="AE296" s="42" t="s">
        <v>53</v>
      </c>
    </row>
    <row r="297" spans="1:31" x14ac:dyDescent="0.2">
      <c r="A297" s="42" t="s">
        <v>3444</v>
      </c>
      <c r="B297" s="42" t="s">
        <v>3077</v>
      </c>
      <c r="C297" s="42" t="s">
        <v>3793</v>
      </c>
      <c r="D297" s="172">
        <v>1</v>
      </c>
      <c r="E297" s="42">
        <v>2</v>
      </c>
      <c r="F297" s="42"/>
      <c r="G297" s="42">
        <v>85</v>
      </c>
      <c r="H297" s="377">
        <f t="shared" si="24"/>
        <v>42.5</v>
      </c>
      <c r="I297" s="42"/>
      <c r="J297" s="42"/>
      <c r="K297" s="42" t="s">
        <v>3766</v>
      </c>
      <c r="M297" s="42" t="s">
        <v>141</v>
      </c>
      <c r="N297" s="42" t="s">
        <v>3052</v>
      </c>
      <c r="O297" s="42" t="s">
        <v>3793</v>
      </c>
      <c r="P297" s="42">
        <v>53</v>
      </c>
      <c r="Q297" s="42"/>
      <c r="R297" s="42"/>
      <c r="T297" s="42" t="s">
        <v>3448</v>
      </c>
      <c r="U297" s="42" t="s">
        <v>3864</v>
      </c>
      <c r="V297" s="42" t="s">
        <v>3793</v>
      </c>
      <c r="W297" s="42">
        <v>43</v>
      </c>
      <c r="X297" s="42">
        <v>8</v>
      </c>
      <c r="Y297" s="42">
        <v>5</v>
      </c>
      <c r="Z297" s="42">
        <v>103</v>
      </c>
      <c r="AA297" s="377">
        <f t="shared" ref="AA297:AA318" si="25">Z297/Y297</f>
        <v>20.6</v>
      </c>
      <c r="AB297" s="42"/>
      <c r="AC297" s="42"/>
      <c r="AD297" s="42"/>
      <c r="AE297" s="42" t="s">
        <v>53</v>
      </c>
    </row>
    <row r="298" spans="1:31" x14ac:dyDescent="0.2">
      <c r="A298" s="42" t="s">
        <v>3444</v>
      </c>
      <c r="B298" s="42" t="s">
        <v>4057</v>
      </c>
      <c r="C298" s="42" t="s">
        <v>3793</v>
      </c>
      <c r="D298" s="172">
        <v>6</v>
      </c>
      <c r="E298" s="42">
        <v>6</v>
      </c>
      <c r="F298" s="42">
        <v>2</v>
      </c>
      <c r="G298" s="42">
        <v>62</v>
      </c>
      <c r="H298" s="377">
        <f t="shared" si="24"/>
        <v>15.5</v>
      </c>
      <c r="I298" s="42"/>
      <c r="J298" s="42"/>
      <c r="K298" s="42" t="s">
        <v>3766</v>
      </c>
      <c r="M298" s="42" t="s">
        <v>141</v>
      </c>
      <c r="N298" s="42" t="s">
        <v>3916</v>
      </c>
      <c r="O298" s="42" t="s">
        <v>3793</v>
      </c>
      <c r="P298" s="42">
        <v>68</v>
      </c>
      <c r="Q298" s="42"/>
      <c r="R298" s="42"/>
      <c r="T298" s="42" t="s">
        <v>3448</v>
      </c>
      <c r="U298" s="42" t="s">
        <v>3078</v>
      </c>
      <c r="V298" s="42" t="s">
        <v>3793</v>
      </c>
      <c r="W298" s="42">
        <v>132</v>
      </c>
      <c r="X298" s="42">
        <v>18</v>
      </c>
      <c r="Y298" s="42">
        <v>26</v>
      </c>
      <c r="Z298" s="42">
        <v>450</v>
      </c>
      <c r="AA298" s="377">
        <f t="shared" si="25"/>
        <v>17.307692307692307</v>
      </c>
      <c r="AB298" s="42"/>
      <c r="AC298" s="42"/>
      <c r="AD298" s="42"/>
      <c r="AE298" s="42" t="s">
        <v>53</v>
      </c>
    </row>
    <row r="299" spans="1:31" x14ac:dyDescent="0.2">
      <c r="A299" s="42" t="s">
        <v>3444</v>
      </c>
      <c r="B299" s="42" t="s">
        <v>3455</v>
      </c>
      <c r="C299" s="42" t="s">
        <v>3793</v>
      </c>
      <c r="D299" s="172">
        <v>5</v>
      </c>
      <c r="E299" s="42">
        <v>8</v>
      </c>
      <c r="F299" s="42"/>
      <c r="G299" s="42">
        <v>140</v>
      </c>
      <c r="H299" s="377">
        <f t="shared" si="24"/>
        <v>17.5</v>
      </c>
      <c r="I299" s="42"/>
      <c r="J299" s="42"/>
      <c r="K299" s="42" t="s">
        <v>3766</v>
      </c>
      <c r="M299" s="42" t="s">
        <v>141</v>
      </c>
      <c r="N299" s="42" t="s">
        <v>3916</v>
      </c>
      <c r="O299" s="42" t="s">
        <v>3793</v>
      </c>
      <c r="P299" s="42">
        <v>63</v>
      </c>
      <c r="Q299" s="42"/>
      <c r="R299" s="42"/>
      <c r="T299" s="42" t="s">
        <v>3448</v>
      </c>
      <c r="U299" s="42" t="s">
        <v>4080</v>
      </c>
      <c r="V299" s="42" t="s">
        <v>3793</v>
      </c>
      <c r="W299" s="42">
        <v>12</v>
      </c>
      <c r="X299" s="42">
        <v>2</v>
      </c>
      <c r="Y299" s="42">
        <v>3</v>
      </c>
      <c r="Z299" s="42">
        <v>46</v>
      </c>
      <c r="AA299" s="377">
        <f t="shared" si="25"/>
        <v>15.333333333333334</v>
      </c>
      <c r="AB299" s="42"/>
      <c r="AC299" s="42"/>
      <c r="AD299" s="42"/>
      <c r="AE299" s="42" t="s">
        <v>53</v>
      </c>
    </row>
    <row r="300" spans="1:31" x14ac:dyDescent="0.2">
      <c r="A300" s="42" t="s">
        <v>3444</v>
      </c>
      <c r="B300" s="42" t="s">
        <v>4459</v>
      </c>
      <c r="C300" s="42" t="s">
        <v>3793</v>
      </c>
      <c r="D300" s="172">
        <v>4</v>
      </c>
      <c r="E300" s="42">
        <v>6</v>
      </c>
      <c r="F300" s="42"/>
      <c r="G300" s="42">
        <v>28</v>
      </c>
      <c r="H300" s="377">
        <f t="shared" si="24"/>
        <v>4.666666666666667</v>
      </c>
      <c r="I300" s="42"/>
      <c r="J300" s="42"/>
      <c r="K300" s="42" t="s">
        <v>3766</v>
      </c>
      <c r="M300" s="42" t="s">
        <v>141</v>
      </c>
      <c r="N300" s="42" t="s">
        <v>3916</v>
      </c>
      <c r="O300" s="42" t="s">
        <v>3793</v>
      </c>
      <c r="P300" s="136" t="s">
        <v>4009</v>
      </c>
      <c r="Q300" s="42"/>
      <c r="R300" s="42"/>
      <c r="T300" s="42" t="s">
        <v>3448</v>
      </c>
      <c r="U300" s="42" t="s">
        <v>3887</v>
      </c>
      <c r="V300" s="42" t="s">
        <v>3793</v>
      </c>
      <c r="W300" s="42">
        <v>17</v>
      </c>
      <c r="X300" s="42">
        <v>4</v>
      </c>
      <c r="Y300" s="42">
        <v>2</v>
      </c>
      <c r="Z300" s="42">
        <v>66</v>
      </c>
      <c r="AA300" s="377">
        <f t="shared" si="25"/>
        <v>33</v>
      </c>
      <c r="AB300" s="42"/>
      <c r="AC300" s="42"/>
      <c r="AD300" s="42"/>
      <c r="AE300" s="42" t="s">
        <v>53</v>
      </c>
    </row>
    <row r="301" spans="1:31" x14ac:dyDescent="0.2">
      <c r="A301" s="42" t="s">
        <v>3444</v>
      </c>
      <c r="B301" s="42" t="s">
        <v>4460</v>
      </c>
      <c r="C301" s="42" t="s">
        <v>3793</v>
      </c>
      <c r="D301" s="172">
        <v>2</v>
      </c>
      <c r="E301" s="42">
        <v>3</v>
      </c>
      <c r="F301" s="42"/>
      <c r="G301" s="42">
        <v>77</v>
      </c>
      <c r="H301" s="377">
        <f t="shared" si="24"/>
        <v>25.666666666666668</v>
      </c>
      <c r="I301" s="42"/>
      <c r="J301" s="42"/>
      <c r="K301" s="42" t="s">
        <v>3766</v>
      </c>
      <c r="M301" s="42" t="s">
        <v>141</v>
      </c>
      <c r="N301" s="42" t="s">
        <v>3045</v>
      </c>
      <c r="O301" s="42" t="s">
        <v>3793</v>
      </c>
      <c r="P301" s="42">
        <v>76</v>
      </c>
      <c r="Q301" s="42"/>
      <c r="R301" s="42"/>
      <c r="T301" s="42" t="s">
        <v>3448</v>
      </c>
      <c r="U301" s="42" t="s">
        <v>3882</v>
      </c>
      <c r="V301" s="42" t="s">
        <v>3793</v>
      </c>
      <c r="W301" s="42">
        <v>18</v>
      </c>
      <c r="X301" s="42">
        <v>2</v>
      </c>
      <c r="Y301" s="42">
        <v>2</v>
      </c>
      <c r="Z301" s="42">
        <v>55</v>
      </c>
      <c r="AA301" s="377">
        <f t="shared" si="25"/>
        <v>27.5</v>
      </c>
      <c r="AB301" s="42"/>
      <c r="AC301" s="42"/>
      <c r="AD301" s="42"/>
      <c r="AE301" s="42" t="s">
        <v>53</v>
      </c>
    </row>
    <row r="302" spans="1:31" x14ac:dyDescent="0.2">
      <c r="A302" s="42" t="s">
        <v>3444</v>
      </c>
      <c r="B302" s="42" t="s">
        <v>3075</v>
      </c>
      <c r="C302" s="42" t="s">
        <v>3793</v>
      </c>
      <c r="D302" s="172">
        <v>1</v>
      </c>
      <c r="E302" s="42">
        <v>1</v>
      </c>
      <c r="F302" s="42"/>
      <c r="G302" s="42">
        <v>36</v>
      </c>
      <c r="H302" s="377">
        <f t="shared" si="24"/>
        <v>36</v>
      </c>
      <c r="I302" s="42"/>
      <c r="J302" s="42"/>
      <c r="K302" s="42" t="s">
        <v>3766</v>
      </c>
      <c r="M302" s="42" t="s">
        <v>141</v>
      </c>
      <c r="N302" s="42" t="s">
        <v>4191</v>
      </c>
      <c r="O302" s="42" t="s">
        <v>3793</v>
      </c>
      <c r="P302" s="42">
        <v>71</v>
      </c>
      <c r="Q302" s="42"/>
      <c r="R302" s="42"/>
      <c r="T302" s="42" t="s">
        <v>3448</v>
      </c>
      <c r="U302" s="42" t="s">
        <v>3823</v>
      </c>
      <c r="V302" s="42" t="s">
        <v>3793</v>
      </c>
      <c r="W302" s="42">
        <v>16.3</v>
      </c>
      <c r="X302" s="42">
        <v>5</v>
      </c>
      <c r="Y302" s="42">
        <v>8</v>
      </c>
      <c r="Z302" s="42">
        <v>46</v>
      </c>
      <c r="AA302" s="377">
        <f t="shared" si="25"/>
        <v>5.75</v>
      </c>
      <c r="AB302" s="42"/>
      <c r="AC302" s="42"/>
      <c r="AD302" s="42"/>
      <c r="AE302" s="42" t="s">
        <v>53</v>
      </c>
    </row>
    <row r="303" spans="1:31" x14ac:dyDescent="0.2">
      <c r="A303" s="42" t="s">
        <v>3445</v>
      </c>
      <c r="B303" s="42" t="s">
        <v>3454</v>
      </c>
      <c r="C303" s="42" t="s">
        <v>3793</v>
      </c>
      <c r="D303" s="42">
        <v>2</v>
      </c>
      <c r="E303" s="42">
        <v>2</v>
      </c>
      <c r="F303" s="42">
        <v>1</v>
      </c>
      <c r="G303" s="42">
        <v>76</v>
      </c>
      <c r="H303" s="377">
        <f t="shared" ref="H303:H366" si="26">G303/(E303-F303)</f>
        <v>76</v>
      </c>
      <c r="I303" s="42">
        <v>2</v>
      </c>
      <c r="J303" s="42"/>
      <c r="K303" s="42" t="s">
        <v>3181</v>
      </c>
      <c r="M303" s="42" t="s">
        <v>141</v>
      </c>
      <c r="N303" s="42" t="s">
        <v>4191</v>
      </c>
      <c r="O303" s="42" t="s">
        <v>3793</v>
      </c>
      <c r="P303" s="42">
        <v>58</v>
      </c>
      <c r="Q303" s="42"/>
      <c r="R303" s="42"/>
      <c r="T303" s="42" t="s">
        <v>3449</v>
      </c>
      <c r="U303" s="42" t="s">
        <v>3457</v>
      </c>
      <c r="V303" s="42" t="s">
        <v>3793</v>
      </c>
      <c r="W303" s="42">
        <v>9</v>
      </c>
      <c r="X303" s="42">
        <v>1</v>
      </c>
      <c r="Y303" s="42">
        <v>2</v>
      </c>
      <c r="Z303" s="42">
        <v>25</v>
      </c>
      <c r="AA303" s="377">
        <f t="shared" si="25"/>
        <v>12.5</v>
      </c>
      <c r="AB303" s="42"/>
      <c r="AC303" s="42"/>
      <c r="AD303" s="42"/>
      <c r="AE303" s="42" t="s">
        <v>4091</v>
      </c>
    </row>
    <row r="304" spans="1:31" x14ac:dyDescent="0.2">
      <c r="A304" s="42" t="s">
        <v>3445</v>
      </c>
      <c r="B304" s="42" t="s">
        <v>3075</v>
      </c>
      <c r="C304" s="42" t="s">
        <v>3793</v>
      </c>
      <c r="D304" s="42">
        <v>6</v>
      </c>
      <c r="E304" s="42">
        <v>7</v>
      </c>
      <c r="F304" s="42">
        <v>1</v>
      </c>
      <c r="G304" s="42">
        <v>209</v>
      </c>
      <c r="H304" s="377">
        <f t="shared" si="26"/>
        <v>34.833333333333336</v>
      </c>
      <c r="I304" s="42"/>
      <c r="J304" s="42"/>
      <c r="K304" s="42" t="s">
        <v>3181</v>
      </c>
      <c r="M304" s="42" t="s">
        <v>141</v>
      </c>
      <c r="N304" s="42" t="s">
        <v>3031</v>
      </c>
      <c r="O304" s="42" t="s">
        <v>3793</v>
      </c>
      <c r="P304" s="42">
        <v>71</v>
      </c>
      <c r="Q304" s="42"/>
      <c r="R304" s="42"/>
      <c r="T304" s="42" t="s">
        <v>3449</v>
      </c>
      <c r="U304" s="42" t="s">
        <v>3080</v>
      </c>
      <c r="V304" s="42" t="s">
        <v>3793</v>
      </c>
      <c r="W304" s="42">
        <v>28</v>
      </c>
      <c r="X304" s="42">
        <v>6</v>
      </c>
      <c r="Y304" s="42">
        <v>9</v>
      </c>
      <c r="Z304" s="42">
        <v>94</v>
      </c>
      <c r="AA304" s="377">
        <f t="shared" si="25"/>
        <v>10.444444444444445</v>
      </c>
      <c r="AB304" s="42"/>
      <c r="AC304" s="42"/>
      <c r="AD304" s="42"/>
      <c r="AE304" s="42" t="s">
        <v>4091</v>
      </c>
    </row>
    <row r="305" spans="1:31" x14ac:dyDescent="0.2">
      <c r="A305" s="42" t="s">
        <v>3445</v>
      </c>
      <c r="B305" s="42" t="s">
        <v>3541</v>
      </c>
      <c r="C305" s="42" t="s">
        <v>3793</v>
      </c>
      <c r="D305" s="42">
        <v>3</v>
      </c>
      <c r="E305" s="42">
        <v>4</v>
      </c>
      <c r="F305" s="42"/>
      <c r="G305" s="42">
        <v>129</v>
      </c>
      <c r="H305" s="377">
        <f t="shared" si="26"/>
        <v>32.25</v>
      </c>
      <c r="I305" s="42">
        <v>1</v>
      </c>
      <c r="J305" s="42"/>
      <c r="K305" s="42" t="s">
        <v>3181</v>
      </c>
      <c r="M305" s="42" t="s">
        <v>2333</v>
      </c>
      <c r="N305" s="42" t="s">
        <v>3045</v>
      </c>
      <c r="O305" s="42" t="s">
        <v>3793</v>
      </c>
      <c r="P305" s="42">
        <v>92</v>
      </c>
      <c r="Q305" s="42" t="s">
        <v>2630</v>
      </c>
      <c r="R305" s="42"/>
      <c r="T305" s="42" t="s">
        <v>3449</v>
      </c>
      <c r="U305" s="42" t="s">
        <v>3854</v>
      </c>
      <c r="V305" s="42" t="s">
        <v>3793</v>
      </c>
      <c r="W305" s="42">
        <v>28</v>
      </c>
      <c r="X305" s="42">
        <v>4</v>
      </c>
      <c r="Y305" s="42">
        <v>7</v>
      </c>
      <c r="Z305" s="42">
        <v>100</v>
      </c>
      <c r="AA305" s="377">
        <f t="shared" si="25"/>
        <v>14.285714285714286</v>
      </c>
      <c r="AB305" s="42"/>
      <c r="AC305" s="42"/>
      <c r="AD305" s="42"/>
      <c r="AE305" s="42" t="s">
        <v>4091</v>
      </c>
    </row>
    <row r="306" spans="1:31" x14ac:dyDescent="0.2">
      <c r="A306" s="42" t="s">
        <v>3445</v>
      </c>
      <c r="B306" s="42" t="s">
        <v>3076</v>
      </c>
      <c r="C306" s="42" t="s">
        <v>3793</v>
      </c>
      <c r="D306" s="42">
        <v>5</v>
      </c>
      <c r="E306" s="42">
        <v>6</v>
      </c>
      <c r="F306" s="42">
        <v>1</v>
      </c>
      <c r="G306" s="42">
        <v>166</v>
      </c>
      <c r="H306" s="377">
        <f t="shared" si="26"/>
        <v>33.200000000000003</v>
      </c>
      <c r="I306" s="42">
        <v>1</v>
      </c>
      <c r="J306" s="42"/>
      <c r="K306" s="42" t="s">
        <v>3181</v>
      </c>
      <c r="M306" s="42" t="s">
        <v>2333</v>
      </c>
      <c r="N306" s="42" t="s">
        <v>3045</v>
      </c>
      <c r="O306" s="42" t="s">
        <v>3793</v>
      </c>
      <c r="P306" s="42">
        <v>51</v>
      </c>
      <c r="Q306" s="42" t="s">
        <v>2595</v>
      </c>
      <c r="R306" s="42"/>
      <c r="T306" s="42" t="s">
        <v>3449</v>
      </c>
      <c r="U306" s="42" t="s">
        <v>3816</v>
      </c>
      <c r="V306" s="42" t="s">
        <v>3793</v>
      </c>
      <c r="W306" s="42">
        <v>11</v>
      </c>
      <c r="X306" s="42">
        <v>1</v>
      </c>
      <c r="Y306" s="42">
        <v>1</v>
      </c>
      <c r="Z306" s="42">
        <v>27</v>
      </c>
      <c r="AA306" s="377">
        <f t="shared" si="25"/>
        <v>27</v>
      </c>
      <c r="AB306" s="42"/>
      <c r="AC306" s="42"/>
      <c r="AD306" s="42"/>
      <c r="AE306" s="42" t="s">
        <v>4091</v>
      </c>
    </row>
    <row r="307" spans="1:31" x14ac:dyDescent="0.2">
      <c r="A307" s="42" t="s">
        <v>3445</v>
      </c>
      <c r="B307" s="42" t="s">
        <v>3080</v>
      </c>
      <c r="C307" s="42" t="s">
        <v>3793</v>
      </c>
      <c r="D307" s="42">
        <v>10</v>
      </c>
      <c r="E307" s="42">
        <v>13</v>
      </c>
      <c r="F307" s="42">
        <v>2</v>
      </c>
      <c r="G307" s="42">
        <v>275</v>
      </c>
      <c r="H307" s="377">
        <f t="shared" si="26"/>
        <v>25</v>
      </c>
      <c r="I307" s="42">
        <v>2</v>
      </c>
      <c r="J307" s="42"/>
      <c r="K307" s="42" t="s">
        <v>3181</v>
      </c>
      <c r="M307" s="42" t="s">
        <v>2333</v>
      </c>
      <c r="N307" s="42" t="s">
        <v>3042</v>
      </c>
      <c r="O307" s="42" t="s">
        <v>3793</v>
      </c>
      <c r="P307" s="136" t="s">
        <v>3569</v>
      </c>
      <c r="Q307" s="42" t="s">
        <v>2548</v>
      </c>
      <c r="R307" s="42"/>
      <c r="T307" s="42" t="s">
        <v>3449</v>
      </c>
      <c r="U307" s="42" t="s">
        <v>3887</v>
      </c>
      <c r="V307" s="42" t="s">
        <v>3793</v>
      </c>
      <c r="W307" s="42">
        <v>19</v>
      </c>
      <c r="X307" s="42">
        <v>3</v>
      </c>
      <c r="Y307" s="42">
        <v>4</v>
      </c>
      <c r="Z307" s="42">
        <v>82</v>
      </c>
      <c r="AA307" s="377">
        <f t="shared" si="25"/>
        <v>20.5</v>
      </c>
      <c r="AB307" s="42"/>
      <c r="AC307" s="42"/>
      <c r="AD307" s="42"/>
      <c r="AE307" s="42" t="s">
        <v>4091</v>
      </c>
    </row>
    <row r="308" spans="1:31" x14ac:dyDescent="0.2">
      <c r="A308" s="42" t="s">
        <v>3445</v>
      </c>
      <c r="B308" s="42" t="s">
        <v>3079</v>
      </c>
      <c r="C308" s="42" t="s">
        <v>3793</v>
      </c>
      <c r="D308" s="42">
        <v>11</v>
      </c>
      <c r="E308" s="42">
        <v>12</v>
      </c>
      <c r="F308" s="42">
        <v>1</v>
      </c>
      <c r="G308" s="42">
        <v>252</v>
      </c>
      <c r="H308" s="377">
        <f t="shared" si="26"/>
        <v>22.90909090909091</v>
      </c>
      <c r="I308" s="42">
        <v>4</v>
      </c>
      <c r="J308" s="42"/>
      <c r="K308" s="42" t="s">
        <v>3181</v>
      </c>
      <c r="M308" s="42" t="s">
        <v>2333</v>
      </c>
      <c r="N308" s="42" t="s">
        <v>3053</v>
      </c>
      <c r="O308" s="42" t="s">
        <v>3793</v>
      </c>
      <c r="P308" s="136">
        <v>53</v>
      </c>
      <c r="Q308" s="42" t="s">
        <v>3475</v>
      </c>
      <c r="R308" s="42"/>
      <c r="T308" s="42" t="s">
        <v>3449</v>
      </c>
      <c r="U308" s="42" t="s">
        <v>4097</v>
      </c>
      <c r="V308" s="42" t="s">
        <v>3793</v>
      </c>
      <c r="W308" s="42">
        <v>5</v>
      </c>
      <c r="X308" s="42">
        <v>1</v>
      </c>
      <c r="Y308" s="42">
        <v>1</v>
      </c>
      <c r="Z308" s="42">
        <v>29</v>
      </c>
      <c r="AA308" s="377">
        <f t="shared" si="25"/>
        <v>29</v>
      </c>
      <c r="AB308" s="42"/>
      <c r="AC308" s="42"/>
      <c r="AD308" s="42"/>
      <c r="AE308" s="42" t="s">
        <v>4091</v>
      </c>
    </row>
    <row r="309" spans="1:31" x14ac:dyDescent="0.2">
      <c r="A309" s="42" t="s">
        <v>3445</v>
      </c>
      <c r="B309" s="42" t="s">
        <v>4061</v>
      </c>
      <c r="C309" s="42" t="s">
        <v>3793</v>
      </c>
      <c r="D309" s="42">
        <v>1</v>
      </c>
      <c r="E309" s="42">
        <v>1</v>
      </c>
      <c r="F309" s="42"/>
      <c r="G309" s="42">
        <v>21</v>
      </c>
      <c r="H309" s="377">
        <f t="shared" si="26"/>
        <v>21</v>
      </c>
      <c r="I309" s="42"/>
      <c r="J309" s="42"/>
      <c r="K309" s="42" t="s">
        <v>3181</v>
      </c>
      <c r="M309" s="42" t="s">
        <v>50</v>
      </c>
      <c r="N309" s="42" t="s">
        <v>3045</v>
      </c>
      <c r="O309" s="42" t="s">
        <v>3793</v>
      </c>
      <c r="P309" s="136">
        <v>64</v>
      </c>
      <c r="Q309" s="42" t="s">
        <v>2544</v>
      </c>
      <c r="R309" s="42"/>
      <c r="T309" s="42" t="s">
        <v>3449</v>
      </c>
      <c r="U309" s="42" t="s">
        <v>3850</v>
      </c>
      <c r="V309" s="42" t="s">
        <v>3793</v>
      </c>
      <c r="W309" s="42">
        <v>17</v>
      </c>
      <c r="X309" s="42">
        <v>3</v>
      </c>
      <c r="Y309" s="42">
        <v>2</v>
      </c>
      <c r="Z309" s="42">
        <v>76</v>
      </c>
      <c r="AA309" s="377">
        <f t="shared" si="25"/>
        <v>38</v>
      </c>
      <c r="AB309" s="42"/>
      <c r="AC309" s="42"/>
      <c r="AD309" s="42"/>
      <c r="AE309" s="42" t="s">
        <v>4091</v>
      </c>
    </row>
    <row r="310" spans="1:31" x14ac:dyDescent="0.2">
      <c r="A310" s="42" t="s">
        <v>3445</v>
      </c>
      <c r="B310" s="42" t="s">
        <v>3072</v>
      </c>
      <c r="C310" s="42" t="s">
        <v>3793</v>
      </c>
      <c r="D310" s="42">
        <v>12</v>
      </c>
      <c r="E310" s="42">
        <v>14</v>
      </c>
      <c r="F310" s="42"/>
      <c r="G310" s="42">
        <v>293</v>
      </c>
      <c r="H310" s="377">
        <f t="shared" si="26"/>
        <v>20.928571428571427</v>
      </c>
      <c r="I310" s="42">
        <v>2</v>
      </c>
      <c r="J310" s="42"/>
      <c r="K310" s="42" t="s">
        <v>3181</v>
      </c>
      <c r="M310" s="42" t="s">
        <v>50</v>
      </c>
      <c r="N310" s="42" t="s">
        <v>3045</v>
      </c>
      <c r="O310" s="42" t="s">
        <v>3793</v>
      </c>
      <c r="P310" s="136" t="s">
        <v>3872</v>
      </c>
      <c r="Q310" s="42" t="s">
        <v>3470</v>
      </c>
      <c r="R310" s="42"/>
      <c r="T310" s="42" t="s">
        <v>3449</v>
      </c>
      <c r="U310" s="42" t="s">
        <v>1831</v>
      </c>
      <c r="V310" s="42" t="s">
        <v>3793</v>
      </c>
      <c r="W310" s="42">
        <v>7</v>
      </c>
      <c r="X310" s="42">
        <v>1</v>
      </c>
      <c r="Y310" s="42">
        <v>1</v>
      </c>
      <c r="Z310" s="42">
        <v>37</v>
      </c>
      <c r="AA310" s="377">
        <f t="shared" si="25"/>
        <v>37</v>
      </c>
      <c r="AB310" s="42"/>
      <c r="AC310" s="42"/>
      <c r="AD310" s="42"/>
      <c r="AE310" s="42" t="s">
        <v>4091</v>
      </c>
    </row>
    <row r="311" spans="1:31" x14ac:dyDescent="0.2">
      <c r="A311" s="42" t="s">
        <v>3445</v>
      </c>
      <c r="B311" s="42" t="s">
        <v>3077</v>
      </c>
      <c r="C311" s="42" t="s">
        <v>3793</v>
      </c>
      <c r="D311" s="42">
        <v>8</v>
      </c>
      <c r="E311" s="42">
        <v>11</v>
      </c>
      <c r="F311" s="42">
        <v>3</v>
      </c>
      <c r="G311" s="42">
        <v>156</v>
      </c>
      <c r="H311" s="377">
        <f t="shared" si="26"/>
        <v>19.5</v>
      </c>
      <c r="I311" s="42">
        <v>2</v>
      </c>
      <c r="J311" s="42"/>
      <c r="K311" s="42" t="s">
        <v>3181</v>
      </c>
      <c r="M311" s="42" t="s">
        <v>50</v>
      </c>
      <c r="N311" s="42" t="s">
        <v>3045</v>
      </c>
      <c r="O311" s="42" t="s">
        <v>3793</v>
      </c>
      <c r="P311" s="136">
        <v>62</v>
      </c>
      <c r="Q311" s="42"/>
      <c r="R311" s="42" t="s">
        <v>3614</v>
      </c>
      <c r="T311" s="42" t="s">
        <v>3449</v>
      </c>
      <c r="U311" s="42" t="s">
        <v>3078</v>
      </c>
      <c r="V311" s="42" t="s">
        <v>3793</v>
      </c>
      <c r="W311" s="42">
        <v>87</v>
      </c>
      <c r="X311" s="42">
        <v>11</v>
      </c>
      <c r="Y311" s="42">
        <v>21</v>
      </c>
      <c r="Z311" s="42">
        <v>351</v>
      </c>
      <c r="AA311" s="377">
        <f t="shared" si="25"/>
        <v>16.714285714285715</v>
      </c>
      <c r="AB311" s="42"/>
      <c r="AC311" s="42"/>
      <c r="AD311" s="42"/>
      <c r="AE311" s="42" t="s">
        <v>4091</v>
      </c>
    </row>
    <row r="312" spans="1:31" x14ac:dyDescent="0.2">
      <c r="A312" s="42" t="s">
        <v>3445</v>
      </c>
      <c r="B312" s="42" t="s">
        <v>4062</v>
      </c>
      <c r="C312" s="42" t="s">
        <v>3793</v>
      </c>
      <c r="D312" s="42">
        <v>9</v>
      </c>
      <c r="E312" s="42">
        <v>12</v>
      </c>
      <c r="F312" s="42"/>
      <c r="G312" s="42">
        <v>221</v>
      </c>
      <c r="H312" s="377">
        <f t="shared" si="26"/>
        <v>18.416666666666668</v>
      </c>
      <c r="I312" s="42">
        <v>4</v>
      </c>
      <c r="J312" s="42"/>
      <c r="K312" s="42" t="s">
        <v>3181</v>
      </c>
      <c r="M312" s="42" t="s">
        <v>50</v>
      </c>
      <c r="N312" s="42" t="s">
        <v>4201</v>
      </c>
      <c r="O312" s="42" t="s">
        <v>3793</v>
      </c>
      <c r="P312" s="136">
        <v>62</v>
      </c>
      <c r="Q312" s="42" t="s">
        <v>3470</v>
      </c>
      <c r="R312" s="42"/>
      <c r="T312" s="42" t="s">
        <v>3449</v>
      </c>
      <c r="U312" s="42" t="s">
        <v>3864</v>
      </c>
      <c r="V312" s="42" t="s">
        <v>3793</v>
      </c>
      <c r="W312" s="42">
        <v>62</v>
      </c>
      <c r="X312" s="42">
        <v>9</v>
      </c>
      <c r="Y312" s="42">
        <v>18</v>
      </c>
      <c r="Z312" s="42">
        <v>214</v>
      </c>
      <c r="AA312" s="377">
        <f t="shared" si="25"/>
        <v>11.888888888888889</v>
      </c>
      <c r="AB312" s="42"/>
      <c r="AC312" s="42"/>
      <c r="AD312" s="42"/>
      <c r="AE312" s="42" t="s">
        <v>4091</v>
      </c>
    </row>
    <row r="313" spans="1:31" x14ac:dyDescent="0.2">
      <c r="A313" s="42" t="s">
        <v>3445</v>
      </c>
      <c r="B313" s="42" t="s">
        <v>3816</v>
      </c>
      <c r="C313" s="42" t="s">
        <v>3793</v>
      </c>
      <c r="D313" s="42">
        <v>7</v>
      </c>
      <c r="E313" s="42">
        <v>11</v>
      </c>
      <c r="F313" s="42">
        <v>1</v>
      </c>
      <c r="G313" s="42">
        <v>167</v>
      </c>
      <c r="H313" s="377">
        <f t="shared" si="26"/>
        <v>16.7</v>
      </c>
      <c r="I313" s="42"/>
      <c r="J313" s="42"/>
      <c r="K313" s="42" t="s">
        <v>3181</v>
      </c>
      <c r="M313" s="42" t="s">
        <v>50</v>
      </c>
      <c r="N313" s="42" t="s">
        <v>3043</v>
      </c>
      <c r="O313" s="42" t="s">
        <v>3793</v>
      </c>
      <c r="P313" s="136" t="s">
        <v>3894</v>
      </c>
      <c r="Q313" s="42" t="s">
        <v>171</v>
      </c>
      <c r="R313" s="42"/>
      <c r="T313" s="42" t="s">
        <v>3449</v>
      </c>
      <c r="U313" s="42" t="s">
        <v>3188</v>
      </c>
      <c r="V313" s="42" t="s">
        <v>3793</v>
      </c>
      <c r="W313" s="42">
        <v>25</v>
      </c>
      <c r="X313" s="42">
        <v>4</v>
      </c>
      <c r="Y313" s="42">
        <v>3</v>
      </c>
      <c r="Z313" s="42">
        <v>108</v>
      </c>
      <c r="AA313" s="377">
        <f t="shared" si="25"/>
        <v>36</v>
      </c>
      <c r="AB313" s="42"/>
      <c r="AC313" s="42"/>
      <c r="AD313" s="42"/>
      <c r="AE313" s="42" t="s">
        <v>4091</v>
      </c>
    </row>
    <row r="314" spans="1:31" x14ac:dyDescent="0.2">
      <c r="A314" s="42" t="s">
        <v>3445</v>
      </c>
      <c r="B314" s="42" t="s">
        <v>3819</v>
      </c>
      <c r="C314" s="42" t="s">
        <v>3793</v>
      </c>
      <c r="D314" s="42">
        <v>12</v>
      </c>
      <c r="E314" s="42">
        <v>16</v>
      </c>
      <c r="F314" s="42">
        <v>3</v>
      </c>
      <c r="G314" s="42">
        <v>163</v>
      </c>
      <c r="H314" s="377">
        <f t="shared" si="26"/>
        <v>12.538461538461538</v>
      </c>
      <c r="I314" s="42">
        <v>5</v>
      </c>
      <c r="J314" s="42">
        <v>8</v>
      </c>
      <c r="K314" s="42" t="s">
        <v>3181</v>
      </c>
      <c r="M314" s="42" t="s">
        <v>50</v>
      </c>
      <c r="N314" s="42" t="s">
        <v>3044</v>
      </c>
      <c r="O314" s="42" t="s">
        <v>3793</v>
      </c>
      <c r="P314" s="136">
        <v>59</v>
      </c>
      <c r="Q314" s="42" t="s">
        <v>4221</v>
      </c>
      <c r="R314" s="42"/>
      <c r="T314" s="42" t="s">
        <v>3449</v>
      </c>
      <c r="U314" s="42" t="s">
        <v>3099</v>
      </c>
      <c r="V314" s="42" t="s">
        <v>3793</v>
      </c>
      <c r="W314" s="42">
        <v>79</v>
      </c>
      <c r="X314" s="42">
        <v>7</v>
      </c>
      <c r="Y314" s="42">
        <v>17</v>
      </c>
      <c r="Z314" s="42">
        <v>319</v>
      </c>
      <c r="AA314" s="377">
        <f t="shared" si="25"/>
        <v>18.764705882352942</v>
      </c>
      <c r="AB314" s="42"/>
      <c r="AC314" s="42"/>
      <c r="AD314" s="42"/>
      <c r="AE314" s="42" t="s">
        <v>4091</v>
      </c>
    </row>
    <row r="315" spans="1:31" x14ac:dyDescent="0.2">
      <c r="A315" s="42" t="s">
        <v>3445</v>
      </c>
      <c r="B315" s="42" t="s">
        <v>3078</v>
      </c>
      <c r="C315" s="42" t="s">
        <v>3793</v>
      </c>
      <c r="D315" s="42">
        <v>6</v>
      </c>
      <c r="E315" s="42">
        <v>8</v>
      </c>
      <c r="F315" s="42">
        <v>2</v>
      </c>
      <c r="G315" s="42">
        <v>63</v>
      </c>
      <c r="H315" s="377">
        <f t="shared" si="26"/>
        <v>10.5</v>
      </c>
      <c r="I315" s="42">
        <v>6</v>
      </c>
      <c r="J315" s="42"/>
      <c r="K315" s="42" t="s">
        <v>3181</v>
      </c>
      <c r="M315" s="42" t="s">
        <v>50</v>
      </c>
      <c r="N315" s="42" t="s">
        <v>3044</v>
      </c>
      <c r="O315" s="42" t="s">
        <v>3793</v>
      </c>
      <c r="P315" s="136" t="s">
        <v>2994</v>
      </c>
      <c r="Q315" s="42" t="s">
        <v>3479</v>
      </c>
      <c r="R315" s="42"/>
      <c r="T315" s="42" t="s">
        <v>3449</v>
      </c>
      <c r="U315" s="42" t="s">
        <v>3856</v>
      </c>
      <c r="V315" s="42" t="s">
        <v>3793</v>
      </c>
      <c r="W315" s="42">
        <v>35</v>
      </c>
      <c r="X315" s="42">
        <v>4</v>
      </c>
      <c r="Y315" s="42">
        <v>2</v>
      </c>
      <c r="Z315" s="42">
        <v>108</v>
      </c>
      <c r="AA315" s="377">
        <f t="shared" si="25"/>
        <v>54</v>
      </c>
      <c r="AB315" s="42"/>
      <c r="AC315" s="42"/>
      <c r="AD315" s="42"/>
      <c r="AE315" s="42" t="s">
        <v>4091</v>
      </c>
    </row>
    <row r="316" spans="1:31" x14ac:dyDescent="0.2">
      <c r="A316" s="42" t="s">
        <v>3445</v>
      </c>
      <c r="B316" s="42" t="s">
        <v>2776</v>
      </c>
      <c r="C316" s="42" t="s">
        <v>3793</v>
      </c>
      <c r="D316" s="42">
        <v>10</v>
      </c>
      <c r="E316" s="42">
        <v>12</v>
      </c>
      <c r="F316" s="42">
        <v>1</v>
      </c>
      <c r="G316" s="42">
        <v>100</v>
      </c>
      <c r="H316" s="377">
        <f t="shared" si="26"/>
        <v>9.0909090909090917</v>
      </c>
      <c r="I316" s="42">
        <v>4</v>
      </c>
      <c r="J316" s="42"/>
      <c r="K316" s="42" t="s">
        <v>3181</v>
      </c>
      <c r="M316" s="42" t="s">
        <v>50</v>
      </c>
      <c r="N316" s="42" t="s">
        <v>3044</v>
      </c>
      <c r="O316" s="42" t="s">
        <v>3793</v>
      </c>
      <c r="P316" s="136">
        <v>53</v>
      </c>
      <c r="Q316" s="42" t="s">
        <v>171</v>
      </c>
      <c r="R316" s="42"/>
      <c r="T316" s="42" t="s">
        <v>3449</v>
      </c>
      <c r="U316" s="42" t="s">
        <v>4095</v>
      </c>
      <c r="V316" s="42" t="s">
        <v>3793</v>
      </c>
      <c r="W316" s="42">
        <v>4</v>
      </c>
      <c r="X316" s="42"/>
      <c r="Y316" s="42">
        <v>1</v>
      </c>
      <c r="Z316" s="42">
        <v>41</v>
      </c>
      <c r="AA316" s="377">
        <f t="shared" si="25"/>
        <v>41</v>
      </c>
      <c r="AB316" s="42"/>
      <c r="AC316" s="42"/>
      <c r="AD316" s="42"/>
      <c r="AE316" s="42" t="s">
        <v>4091</v>
      </c>
    </row>
    <row r="317" spans="1:31" x14ac:dyDescent="0.2">
      <c r="A317" s="42" t="s">
        <v>3445</v>
      </c>
      <c r="B317" s="42" t="s">
        <v>3097</v>
      </c>
      <c r="C317" s="42" t="s">
        <v>3793</v>
      </c>
      <c r="D317" s="42">
        <v>9</v>
      </c>
      <c r="E317" s="42">
        <v>12</v>
      </c>
      <c r="F317" s="42">
        <v>1</v>
      </c>
      <c r="G317" s="42">
        <v>104</v>
      </c>
      <c r="H317" s="377">
        <f t="shared" si="26"/>
        <v>9.454545454545455</v>
      </c>
      <c r="I317" s="42">
        <v>5</v>
      </c>
      <c r="J317" s="42"/>
      <c r="K317" s="42" t="s">
        <v>3181</v>
      </c>
      <c r="M317" s="42" t="s">
        <v>50</v>
      </c>
      <c r="N317" s="42" t="s">
        <v>3044</v>
      </c>
      <c r="O317" s="42" t="s">
        <v>3793</v>
      </c>
      <c r="P317" s="42">
        <v>78</v>
      </c>
      <c r="Q317" s="42" t="s">
        <v>171</v>
      </c>
      <c r="R317" s="42"/>
      <c r="T317" s="42" t="s">
        <v>3449</v>
      </c>
      <c r="U317" s="42" t="s">
        <v>3882</v>
      </c>
      <c r="V317" s="42" t="s">
        <v>3793</v>
      </c>
      <c r="W317" s="42">
        <v>20</v>
      </c>
      <c r="X317" s="42"/>
      <c r="Y317" s="42">
        <v>3</v>
      </c>
      <c r="Z317" s="42">
        <v>152</v>
      </c>
      <c r="AA317" s="377">
        <f t="shared" si="25"/>
        <v>50.666666666666664</v>
      </c>
      <c r="AB317" s="42"/>
      <c r="AC317" s="42"/>
      <c r="AD317" s="42"/>
      <c r="AE317" s="42" t="s">
        <v>4091</v>
      </c>
    </row>
    <row r="318" spans="1:31" x14ac:dyDescent="0.2">
      <c r="A318" s="42" t="s">
        <v>3445</v>
      </c>
      <c r="B318" s="42" t="s">
        <v>3081</v>
      </c>
      <c r="C318" s="42" t="s">
        <v>3793</v>
      </c>
      <c r="D318" s="42">
        <v>12</v>
      </c>
      <c r="E318" s="42">
        <v>11</v>
      </c>
      <c r="F318" s="42">
        <v>5</v>
      </c>
      <c r="G318" s="42">
        <v>50</v>
      </c>
      <c r="H318" s="377">
        <f t="shared" si="26"/>
        <v>8.3333333333333339</v>
      </c>
      <c r="I318" s="42">
        <v>4</v>
      </c>
      <c r="J318" s="42"/>
      <c r="K318" s="42" t="s">
        <v>3181</v>
      </c>
      <c r="M318" s="42" t="s">
        <v>50</v>
      </c>
      <c r="N318" s="42" t="s">
        <v>3041</v>
      </c>
      <c r="O318" s="42" t="s">
        <v>3793</v>
      </c>
      <c r="P318" s="42">
        <v>58</v>
      </c>
      <c r="Q318" s="42" t="s">
        <v>4066</v>
      </c>
      <c r="R318" s="42"/>
      <c r="T318" s="42" t="s">
        <v>3450</v>
      </c>
      <c r="U318" s="42" t="s">
        <v>3820</v>
      </c>
      <c r="V318" s="42" t="s">
        <v>3793</v>
      </c>
      <c r="W318" s="42">
        <v>14.6</v>
      </c>
      <c r="X318" s="42">
        <v>2</v>
      </c>
      <c r="Y318" s="42">
        <v>6</v>
      </c>
      <c r="Z318" s="42">
        <v>53</v>
      </c>
      <c r="AA318" s="377">
        <f t="shared" si="25"/>
        <v>8.8333333333333339</v>
      </c>
      <c r="AB318" s="42"/>
      <c r="AC318" s="42"/>
      <c r="AD318" s="42"/>
      <c r="AE318" s="42" t="s">
        <v>4091</v>
      </c>
    </row>
    <row r="319" spans="1:31" x14ac:dyDescent="0.2">
      <c r="A319" s="42" t="s">
        <v>3445</v>
      </c>
      <c r="B319" s="42" t="s">
        <v>3189</v>
      </c>
      <c r="C319" s="42" t="s">
        <v>3793</v>
      </c>
      <c r="D319" s="42">
        <v>3</v>
      </c>
      <c r="E319" s="42">
        <v>3</v>
      </c>
      <c r="F319" s="42">
        <v>1</v>
      </c>
      <c r="G319" s="42">
        <v>12</v>
      </c>
      <c r="H319" s="377">
        <f t="shared" si="26"/>
        <v>6</v>
      </c>
      <c r="I319" s="42">
        <v>1</v>
      </c>
      <c r="J319" s="42"/>
      <c r="K319" s="42" t="s">
        <v>3181</v>
      </c>
      <c r="M319" s="42" t="s">
        <v>50</v>
      </c>
      <c r="N319" s="42" t="s">
        <v>3041</v>
      </c>
      <c r="O319" s="42" t="s">
        <v>3793</v>
      </c>
      <c r="P319" s="42">
        <v>63</v>
      </c>
      <c r="Q319" s="42" t="s">
        <v>2595</v>
      </c>
      <c r="R319" s="42"/>
      <c r="T319" s="42" t="s">
        <v>3450</v>
      </c>
      <c r="U319" s="42" t="s">
        <v>3887</v>
      </c>
      <c r="V319" s="42" t="s">
        <v>3793</v>
      </c>
      <c r="W319" s="42">
        <v>2</v>
      </c>
      <c r="X319" s="42"/>
      <c r="Y319" s="42"/>
      <c r="Z319" s="42">
        <v>9</v>
      </c>
      <c r="AA319" s="377">
        <v>0</v>
      </c>
      <c r="AB319" s="42"/>
      <c r="AC319" s="42"/>
      <c r="AD319" s="42"/>
      <c r="AE319" s="42" t="s">
        <v>4091</v>
      </c>
    </row>
    <row r="320" spans="1:31" x14ac:dyDescent="0.2">
      <c r="A320" s="42" t="s">
        <v>3445</v>
      </c>
      <c r="B320" s="42" t="s">
        <v>4063</v>
      </c>
      <c r="C320" s="42" t="s">
        <v>3793</v>
      </c>
      <c r="D320" s="42">
        <v>12</v>
      </c>
      <c r="E320" s="42">
        <v>15</v>
      </c>
      <c r="F320" s="42"/>
      <c r="G320" s="42">
        <v>67</v>
      </c>
      <c r="H320" s="377">
        <f t="shared" si="26"/>
        <v>4.4666666666666668</v>
      </c>
      <c r="I320" s="42">
        <v>2</v>
      </c>
      <c r="J320" s="42">
        <v>1</v>
      </c>
      <c r="K320" s="42" t="s">
        <v>3181</v>
      </c>
      <c r="M320" s="42" t="s">
        <v>50</v>
      </c>
      <c r="N320" s="42" t="s">
        <v>3041</v>
      </c>
      <c r="O320" s="42" t="s">
        <v>3793</v>
      </c>
      <c r="P320" s="42">
        <v>60</v>
      </c>
      <c r="Q320" s="42" t="s">
        <v>2602</v>
      </c>
      <c r="R320" s="42"/>
      <c r="T320" s="42" t="s">
        <v>3450</v>
      </c>
      <c r="U320" s="42" t="s">
        <v>3075</v>
      </c>
      <c r="V320" s="42" t="s">
        <v>3793</v>
      </c>
      <c r="W320" s="42">
        <v>33</v>
      </c>
      <c r="X320" s="42">
        <v>3</v>
      </c>
      <c r="Y320" s="42">
        <v>7</v>
      </c>
      <c r="Z320" s="42">
        <v>151</v>
      </c>
      <c r="AA320" s="377">
        <f t="shared" ref="AA320:AA325" si="27">Z320/Y320</f>
        <v>21.571428571428573</v>
      </c>
      <c r="AB320" s="42"/>
      <c r="AC320" s="42"/>
      <c r="AD320" s="42"/>
      <c r="AE320" s="42" t="s">
        <v>4091</v>
      </c>
    </row>
    <row r="321" spans="1:31" x14ac:dyDescent="0.2">
      <c r="A321" s="42" t="s">
        <v>3445</v>
      </c>
      <c r="B321" s="42" t="s">
        <v>3098</v>
      </c>
      <c r="C321" s="42" t="s">
        <v>3793</v>
      </c>
      <c r="D321" s="42">
        <v>4</v>
      </c>
      <c r="E321" s="42">
        <v>5</v>
      </c>
      <c r="F321" s="42">
        <v>1</v>
      </c>
      <c r="G321" s="42">
        <v>8</v>
      </c>
      <c r="H321" s="377">
        <f t="shared" si="26"/>
        <v>2</v>
      </c>
      <c r="I321" s="42"/>
      <c r="J321" s="42"/>
      <c r="K321" s="42" t="s">
        <v>3181</v>
      </c>
      <c r="M321" s="42" t="s">
        <v>50</v>
      </c>
      <c r="N321" s="42" t="s">
        <v>3041</v>
      </c>
      <c r="O321" s="42" t="s">
        <v>3793</v>
      </c>
      <c r="P321" s="42">
        <v>52</v>
      </c>
      <c r="Q321" s="42" t="s">
        <v>3479</v>
      </c>
      <c r="R321" s="42"/>
      <c r="T321" s="42" t="s">
        <v>3450</v>
      </c>
      <c r="U321" s="42" t="s">
        <v>3078</v>
      </c>
      <c r="V321" s="42" t="s">
        <v>3793</v>
      </c>
      <c r="W321" s="42">
        <v>80.3</v>
      </c>
      <c r="X321" s="42">
        <v>10</v>
      </c>
      <c r="Y321" s="42">
        <v>18</v>
      </c>
      <c r="Z321" s="42">
        <v>272</v>
      </c>
      <c r="AA321" s="377">
        <f t="shared" si="27"/>
        <v>15.111111111111111</v>
      </c>
      <c r="AB321" s="42"/>
      <c r="AC321" s="42"/>
      <c r="AD321" s="42"/>
      <c r="AE321" s="42" t="s">
        <v>4091</v>
      </c>
    </row>
    <row r="322" spans="1:31" x14ac:dyDescent="0.2">
      <c r="A322" s="42" t="s">
        <v>3445</v>
      </c>
      <c r="B322" s="42" t="s">
        <v>4064</v>
      </c>
      <c r="C322" s="42" t="s">
        <v>3793</v>
      </c>
      <c r="D322" s="42">
        <v>1</v>
      </c>
      <c r="E322" s="42">
        <v>1</v>
      </c>
      <c r="F322" s="42"/>
      <c r="G322" s="42">
        <v>1</v>
      </c>
      <c r="H322" s="377">
        <f t="shared" si="26"/>
        <v>1</v>
      </c>
      <c r="I322" s="42"/>
      <c r="J322" s="42"/>
      <c r="K322" s="42" t="s">
        <v>3181</v>
      </c>
      <c r="M322" s="42" t="s">
        <v>50</v>
      </c>
      <c r="N322" s="42" t="s">
        <v>3042</v>
      </c>
      <c r="O322" s="42" t="s">
        <v>3793</v>
      </c>
      <c r="P322" s="42">
        <v>69</v>
      </c>
      <c r="Q322" s="42" t="s">
        <v>4221</v>
      </c>
      <c r="R322" s="42"/>
      <c r="T322" s="42" t="s">
        <v>3450</v>
      </c>
      <c r="U322" s="42" t="s">
        <v>3816</v>
      </c>
      <c r="V322" s="42" t="s">
        <v>3793</v>
      </c>
      <c r="W322" s="42">
        <v>24</v>
      </c>
      <c r="X322" s="42">
        <v>3</v>
      </c>
      <c r="Y322" s="42">
        <v>3</v>
      </c>
      <c r="Z322" s="42">
        <v>78</v>
      </c>
      <c r="AA322" s="377">
        <f t="shared" si="27"/>
        <v>26</v>
      </c>
      <c r="AB322" s="42"/>
      <c r="AC322" s="42"/>
      <c r="AD322" s="42"/>
      <c r="AE322" s="42" t="s">
        <v>4091</v>
      </c>
    </row>
    <row r="323" spans="1:31" x14ac:dyDescent="0.2">
      <c r="A323" s="42" t="s">
        <v>3446</v>
      </c>
      <c r="B323" s="42" t="s">
        <v>3822</v>
      </c>
      <c r="C323" s="42" t="s">
        <v>3793</v>
      </c>
      <c r="D323" s="42">
        <v>6</v>
      </c>
      <c r="E323" s="42">
        <v>9</v>
      </c>
      <c r="F323" s="42">
        <v>3</v>
      </c>
      <c r="G323" s="42">
        <v>236</v>
      </c>
      <c r="H323" s="377">
        <f t="shared" si="26"/>
        <v>39.333333333333336</v>
      </c>
      <c r="I323" s="42">
        <v>5</v>
      </c>
      <c r="J323" s="42"/>
      <c r="K323" s="42" t="s">
        <v>3766</v>
      </c>
      <c r="M323" s="42" t="s">
        <v>210</v>
      </c>
      <c r="N323" s="42" t="s">
        <v>3056</v>
      </c>
      <c r="O323" s="42" t="s">
        <v>3793</v>
      </c>
      <c r="P323" s="42">
        <v>91</v>
      </c>
      <c r="Q323" s="42" t="s">
        <v>2576</v>
      </c>
      <c r="R323" s="42"/>
      <c r="T323" s="42" t="s">
        <v>3450</v>
      </c>
      <c r="U323" s="42" t="s">
        <v>1825</v>
      </c>
      <c r="V323" s="42" t="s">
        <v>3793</v>
      </c>
      <c r="W323" s="42">
        <v>40</v>
      </c>
      <c r="X323" s="42">
        <v>5</v>
      </c>
      <c r="Y323" s="42">
        <v>6</v>
      </c>
      <c r="Z323" s="42">
        <v>121</v>
      </c>
      <c r="AA323" s="377">
        <f t="shared" si="27"/>
        <v>20.166666666666668</v>
      </c>
      <c r="AB323" s="42"/>
      <c r="AC323" s="42"/>
      <c r="AD323" s="42"/>
      <c r="AE323" s="42" t="s">
        <v>4091</v>
      </c>
    </row>
    <row r="324" spans="1:31" x14ac:dyDescent="0.2">
      <c r="A324" s="42" t="s">
        <v>3446</v>
      </c>
      <c r="B324" s="42" t="s">
        <v>3076</v>
      </c>
      <c r="C324" s="42" t="s">
        <v>3793</v>
      </c>
      <c r="D324" s="42">
        <v>10</v>
      </c>
      <c r="E324" s="42">
        <v>16</v>
      </c>
      <c r="F324" s="42"/>
      <c r="G324" s="42">
        <v>440</v>
      </c>
      <c r="H324" s="377">
        <f t="shared" si="26"/>
        <v>27.5</v>
      </c>
      <c r="I324" s="42">
        <v>5</v>
      </c>
      <c r="J324" s="42"/>
      <c r="K324" s="42" t="s">
        <v>3766</v>
      </c>
      <c r="M324" s="42" t="s">
        <v>210</v>
      </c>
      <c r="N324" s="42" t="s">
        <v>3031</v>
      </c>
      <c r="O324" s="42" t="s">
        <v>3793</v>
      </c>
      <c r="P324" s="136" t="s">
        <v>3844</v>
      </c>
      <c r="Q324" s="42" t="s">
        <v>2576</v>
      </c>
      <c r="R324" s="42"/>
      <c r="T324" s="42" t="s">
        <v>3450</v>
      </c>
      <c r="U324" s="42" t="s">
        <v>3868</v>
      </c>
      <c r="V324" s="42" t="s">
        <v>3793</v>
      </c>
      <c r="W324" s="42">
        <v>44.2</v>
      </c>
      <c r="X324" s="42">
        <v>9</v>
      </c>
      <c r="Y324" s="42">
        <v>7</v>
      </c>
      <c r="Z324" s="42">
        <v>169</v>
      </c>
      <c r="AA324" s="377">
        <f t="shared" si="27"/>
        <v>24.142857142857142</v>
      </c>
      <c r="AB324" s="42"/>
      <c r="AC324" s="42"/>
      <c r="AD324" s="42"/>
      <c r="AE324" s="42" t="s">
        <v>4091</v>
      </c>
    </row>
    <row r="325" spans="1:31" x14ac:dyDescent="0.2">
      <c r="A325" s="42" t="s">
        <v>3446</v>
      </c>
      <c r="B325" s="42" t="s">
        <v>3094</v>
      </c>
      <c r="C325" s="42" t="s">
        <v>3793</v>
      </c>
      <c r="D325" s="42">
        <v>8</v>
      </c>
      <c r="E325" s="42">
        <v>11</v>
      </c>
      <c r="F325" s="42">
        <v>3</v>
      </c>
      <c r="G325" s="42">
        <v>210</v>
      </c>
      <c r="H325" s="377">
        <f t="shared" si="26"/>
        <v>26.25</v>
      </c>
      <c r="I325" s="42">
        <v>1</v>
      </c>
      <c r="J325" s="42"/>
      <c r="K325" s="42" t="s">
        <v>3766</v>
      </c>
      <c r="M325" s="42" t="s">
        <v>210</v>
      </c>
      <c r="N325" s="42" t="s">
        <v>3031</v>
      </c>
      <c r="O325" s="42" t="s">
        <v>3793</v>
      </c>
      <c r="P325" s="136" t="s">
        <v>3594</v>
      </c>
      <c r="Q325" s="42" t="s">
        <v>4066</v>
      </c>
      <c r="R325" s="42"/>
      <c r="T325" s="42" t="s">
        <v>3450</v>
      </c>
      <c r="U325" s="42" t="s">
        <v>4095</v>
      </c>
      <c r="V325" s="42" t="s">
        <v>3793</v>
      </c>
      <c r="W325" s="42">
        <v>10</v>
      </c>
      <c r="X325" s="42"/>
      <c r="Y325" s="42">
        <v>1</v>
      </c>
      <c r="Z325" s="42">
        <v>62</v>
      </c>
      <c r="AA325" s="377">
        <f t="shared" si="27"/>
        <v>62</v>
      </c>
      <c r="AB325" s="42"/>
      <c r="AC325" s="42"/>
      <c r="AD325" s="42"/>
      <c r="AE325" s="42" t="s">
        <v>4091</v>
      </c>
    </row>
    <row r="326" spans="1:31" x14ac:dyDescent="0.2">
      <c r="A326" s="42" t="s">
        <v>3446</v>
      </c>
      <c r="B326" s="42" t="s">
        <v>3080</v>
      </c>
      <c r="C326" s="42" t="s">
        <v>3793</v>
      </c>
      <c r="D326" s="42">
        <v>9</v>
      </c>
      <c r="E326" s="42">
        <v>12</v>
      </c>
      <c r="F326" s="42">
        <v>1</v>
      </c>
      <c r="G326" s="42">
        <v>240</v>
      </c>
      <c r="H326" s="377">
        <f t="shared" si="26"/>
        <v>21.818181818181817</v>
      </c>
      <c r="I326" s="42">
        <v>6</v>
      </c>
      <c r="J326" s="42"/>
      <c r="K326" s="42" t="s">
        <v>3766</v>
      </c>
      <c r="M326" s="42" t="s">
        <v>210</v>
      </c>
      <c r="N326" s="42" t="s">
        <v>3041</v>
      </c>
      <c r="O326" s="42" t="s">
        <v>3793</v>
      </c>
      <c r="P326" s="42">
        <v>73</v>
      </c>
      <c r="Q326" s="42" t="s">
        <v>2576</v>
      </c>
      <c r="R326" s="42"/>
      <c r="T326" s="42" t="s">
        <v>3450</v>
      </c>
      <c r="U326" s="42" t="s">
        <v>3871</v>
      </c>
      <c r="V326" s="42" t="s">
        <v>3793</v>
      </c>
      <c r="W326" s="42">
        <v>8</v>
      </c>
      <c r="X326" s="42">
        <v>2</v>
      </c>
      <c r="Y326" s="42"/>
      <c r="Z326" s="42">
        <v>26</v>
      </c>
      <c r="AA326" s="377">
        <v>0</v>
      </c>
      <c r="AB326" s="42"/>
      <c r="AC326" s="42"/>
      <c r="AD326" s="42"/>
      <c r="AE326" s="42" t="s">
        <v>4091</v>
      </c>
    </row>
    <row r="327" spans="1:31" x14ac:dyDescent="0.2">
      <c r="A327" s="42" t="s">
        <v>3446</v>
      </c>
      <c r="B327" s="42" t="s">
        <v>4062</v>
      </c>
      <c r="C327" s="42" t="s">
        <v>3793</v>
      </c>
      <c r="D327" s="42">
        <v>1</v>
      </c>
      <c r="E327" s="42">
        <v>2</v>
      </c>
      <c r="F327" s="42">
        <v>1</v>
      </c>
      <c r="G327" s="42">
        <v>50</v>
      </c>
      <c r="H327" s="377">
        <f t="shared" si="26"/>
        <v>50</v>
      </c>
      <c r="I327" s="42">
        <v>1</v>
      </c>
      <c r="J327" s="42"/>
      <c r="K327" s="42" t="s">
        <v>3766</v>
      </c>
      <c r="M327" s="42" t="s">
        <v>210</v>
      </c>
      <c r="N327" s="42" t="s">
        <v>3041</v>
      </c>
      <c r="O327" s="42" t="s">
        <v>3793</v>
      </c>
      <c r="P327" s="136" t="s">
        <v>4225</v>
      </c>
      <c r="Q327" s="42" t="s">
        <v>4169</v>
      </c>
      <c r="R327" s="42"/>
      <c r="T327" s="42" t="s">
        <v>3450</v>
      </c>
      <c r="U327" s="42" t="s">
        <v>3099</v>
      </c>
      <c r="V327" s="42" t="s">
        <v>3793</v>
      </c>
      <c r="W327" s="42">
        <v>107.5</v>
      </c>
      <c r="X327" s="42">
        <v>26</v>
      </c>
      <c r="Y327" s="42">
        <v>25</v>
      </c>
      <c r="Z327" s="42">
        <v>375</v>
      </c>
      <c r="AA327" s="377">
        <f t="shared" ref="AA327:AA332" si="28">Z327/Y327</f>
        <v>15</v>
      </c>
      <c r="AB327" s="42"/>
      <c r="AC327" s="42"/>
      <c r="AD327" s="42"/>
      <c r="AE327" s="42" t="s">
        <v>4091</v>
      </c>
    </row>
    <row r="328" spans="1:31" x14ac:dyDescent="0.2">
      <c r="A328" s="42" t="s">
        <v>3446</v>
      </c>
      <c r="B328" s="42" t="s">
        <v>3821</v>
      </c>
      <c r="C328" s="42" t="s">
        <v>3793</v>
      </c>
      <c r="D328" s="42">
        <v>1</v>
      </c>
      <c r="E328" s="42">
        <v>1</v>
      </c>
      <c r="F328" s="42"/>
      <c r="G328" s="42">
        <v>43</v>
      </c>
      <c r="H328" s="377">
        <f t="shared" si="26"/>
        <v>43</v>
      </c>
      <c r="I328" s="42"/>
      <c r="J328" s="42"/>
      <c r="K328" s="42" t="s">
        <v>3766</v>
      </c>
      <c r="M328" s="42" t="s">
        <v>210</v>
      </c>
      <c r="N328" s="42" t="s">
        <v>3038</v>
      </c>
      <c r="O328" s="42" t="s">
        <v>3793</v>
      </c>
      <c r="P328" s="136" t="s">
        <v>3894</v>
      </c>
      <c r="Q328" s="42" t="s">
        <v>2544</v>
      </c>
      <c r="R328" s="42"/>
      <c r="T328" s="42" t="s">
        <v>3450</v>
      </c>
      <c r="U328" s="42" t="s">
        <v>3882</v>
      </c>
      <c r="V328" s="42" t="s">
        <v>3793</v>
      </c>
      <c r="W328" s="42">
        <v>37.5</v>
      </c>
      <c r="X328" s="42">
        <v>4</v>
      </c>
      <c r="Y328" s="42">
        <v>9</v>
      </c>
      <c r="Z328" s="42">
        <v>176</v>
      </c>
      <c r="AA328" s="377">
        <f t="shared" si="28"/>
        <v>19.555555555555557</v>
      </c>
      <c r="AB328" s="42"/>
      <c r="AC328" s="42"/>
      <c r="AD328" s="42"/>
      <c r="AE328" s="42" t="s">
        <v>4091</v>
      </c>
    </row>
    <row r="329" spans="1:31" x14ac:dyDescent="0.2">
      <c r="A329" s="42" t="s">
        <v>3446</v>
      </c>
      <c r="B329" s="42" t="s">
        <v>3820</v>
      </c>
      <c r="C329" s="42" t="s">
        <v>3793</v>
      </c>
      <c r="D329" s="42">
        <v>2</v>
      </c>
      <c r="E329" s="42">
        <v>3</v>
      </c>
      <c r="F329" s="42"/>
      <c r="G329" s="42">
        <v>106</v>
      </c>
      <c r="H329" s="377">
        <f t="shared" si="26"/>
        <v>35.333333333333336</v>
      </c>
      <c r="I329" s="42"/>
      <c r="J329" s="42"/>
      <c r="K329" s="42" t="s">
        <v>3766</v>
      </c>
      <c r="M329" s="42" t="s">
        <v>210</v>
      </c>
      <c r="N329" s="42" t="s">
        <v>3940</v>
      </c>
      <c r="O329" s="42" t="s">
        <v>3793</v>
      </c>
      <c r="P329" s="42">
        <v>63</v>
      </c>
      <c r="Q329" s="42" t="s">
        <v>2602</v>
      </c>
      <c r="R329" s="42"/>
      <c r="T329" s="42" t="s">
        <v>3450</v>
      </c>
      <c r="U329" s="42" t="s">
        <v>4101</v>
      </c>
      <c r="V329" s="42" t="s">
        <v>3793</v>
      </c>
      <c r="W329" s="42">
        <v>27</v>
      </c>
      <c r="X329" s="42">
        <v>2</v>
      </c>
      <c r="Y329" s="42">
        <v>5</v>
      </c>
      <c r="Z329" s="42">
        <v>103</v>
      </c>
      <c r="AA329" s="42">
        <f t="shared" si="28"/>
        <v>20.6</v>
      </c>
      <c r="AB329" s="42"/>
      <c r="AC329" s="42"/>
      <c r="AD329" s="42"/>
      <c r="AE329" s="42" t="s">
        <v>4091</v>
      </c>
    </row>
    <row r="330" spans="1:31" x14ac:dyDescent="0.2">
      <c r="A330" s="42" t="s">
        <v>3446</v>
      </c>
      <c r="B330" s="42" t="s">
        <v>3824</v>
      </c>
      <c r="C330" s="42" t="s">
        <v>3793</v>
      </c>
      <c r="D330" s="42">
        <v>7</v>
      </c>
      <c r="E330" s="42">
        <v>10</v>
      </c>
      <c r="F330" s="42">
        <v>3</v>
      </c>
      <c r="G330" s="42">
        <v>138</v>
      </c>
      <c r="H330" s="377">
        <f t="shared" si="26"/>
        <v>19.714285714285715</v>
      </c>
      <c r="I330" s="42">
        <v>2</v>
      </c>
      <c r="J330" s="42"/>
      <c r="K330" s="42" t="s">
        <v>3766</v>
      </c>
      <c r="M330" s="42" t="s">
        <v>210</v>
      </c>
      <c r="N330" s="42" t="s">
        <v>3915</v>
      </c>
      <c r="O330" s="42" t="s">
        <v>3793</v>
      </c>
      <c r="P330" s="42">
        <v>65</v>
      </c>
      <c r="Q330" s="42" t="s">
        <v>2576</v>
      </c>
      <c r="R330" s="42"/>
      <c r="T330" s="42" t="s">
        <v>3450</v>
      </c>
      <c r="U330" s="42" t="s">
        <v>3850</v>
      </c>
      <c r="V330" s="42" t="s">
        <v>3793</v>
      </c>
      <c r="W330" s="42">
        <v>9</v>
      </c>
      <c r="X330" s="42">
        <v>1</v>
      </c>
      <c r="Y330" s="42">
        <v>1</v>
      </c>
      <c r="Z330" s="42">
        <v>31</v>
      </c>
      <c r="AA330" s="42">
        <f t="shared" si="28"/>
        <v>31</v>
      </c>
      <c r="AB330" s="42"/>
      <c r="AC330" s="42"/>
      <c r="AD330" s="42"/>
      <c r="AE330" s="42" t="s">
        <v>4091</v>
      </c>
    </row>
    <row r="331" spans="1:31" x14ac:dyDescent="0.2">
      <c r="A331" s="42" t="s">
        <v>3446</v>
      </c>
      <c r="B331" s="42" t="s">
        <v>3816</v>
      </c>
      <c r="C331" s="42" t="s">
        <v>3793</v>
      </c>
      <c r="D331" s="42">
        <v>4</v>
      </c>
      <c r="E331" s="42">
        <v>6</v>
      </c>
      <c r="F331" s="42">
        <v>1</v>
      </c>
      <c r="G331" s="42">
        <v>93</v>
      </c>
      <c r="H331" s="377">
        <f t="shared" si="26"/>
        <v>18.600000000000001</v>
      </c>
      <c r="I331" s="42">
        <v>1</v>
      </c>
      <c r="J331" s="42"/>
      <c r="K331" s="42" t="s">
        <v>3766</v>
      </c>
      <c r="M331" s="42" t="s">
        <v>210</v>
      </c>
      <c r="N331" s="42" t="s">
        <v>3915</v>
      </c>
      <c r="O331" s="42" t="s">
        <v>3793</v>
      </c>
      <c r="P331" s="42">
        <v>57</v>
      </c>
      <c r="Q331" s="42" t="s">
        <v>2544</v>
      </c>
      <c r="R331" s="42"/>
      <c r="T331" s="42" t="s">
        <v>3450</v>
      </c>
      <c r="U331" s="42" t="s">
        <v>3861</v>
      </c>
      <c r="V331" s="42" t="s">
        <v>3793</v>
      </c>
      <c r="W331" s="42">
        <v>22</v>
      </c>
      <c r="X331" s="42">
        <v>4</v>
      </c>
      <c r="Y331" s="42">
        <v>9</v>
      </c>
      <c r="Z331" s="42">
        <v>73</v>
      </c>
      <c r="AA331" s="377">
        <f t="shared" si="28"/>
        <v>8.1111111111111107</v>
      </c>
      <c r="AB331" s="42"/>
      <c r="AC331" s="42"/>
      <c r="AD331" s="42"/>
      <c r="AE331" s="42" t="s">
        <v>4091</v>
      </c>
    </row>
    <row r="332" spans="1:31" x14ac:dyDescent="0.2">
      <c r="A332" s="42" t="s">
        <v>3446</v>
      </c>
      <c r="B332" s="42" t="s">
        <v>1831</v>
      </c>
      <c r="C332" s="42" t="s">
        <v>3793</v>
      </c>
      <c r="D332" s="42">
        <v>5</v>
      </c>
      <c r="E332" s="42">
        <v>3</v>
      </c>
      <c r="F332" s="42">
        <v>1</v>
      </c>
      <c r="G332" s="42">
        <v>31</v>
      </c>
      <c r="H332" s="377">
        <f t="shared" si="26"/>
        <v>15.5</v>
      </c>
      <c r="I332" s="42">
        <v>2</v>
      </c>
      <c r="J332" s="42"/>
      <c r="K332" s="42" t="s">
        <v>3766</v>
      </c>
      <c r="M332" s="42" t="s">
        <v>210</v>
      </c>
      <c r="N332" s="42" t="s">
        <v>3051</v>
      </c>
      <c r="O332" s="42" t="s">
        <v>3793</v>
      </c>
      <c r="P332" s="42">
        <v>51</v>
      </c>
      <c r="Q332" s="42" t="s">
        <v>2576</v>
      </c>
      <c r="R332" s="42"/>
      <c r="T332" s="42" t="s">
        <v>2716</v>
      </c>
      <c r="U332" s="42" t="s">
        <v>3816</v>
      </c>
      <c r="V332" s="42" t="s">
        <v>3793</v>
      </c>
      <c r="W332" s="42">
        <v>37.5</v>
      </c>
      <c r="X332" s="42">
        <v>8</v>
      </c>
      <c r="Y332" s="42">
        <v>4</v>
      </c>
      <c r="Z332" s="42">
        <v>127</v>
      </c>
      <c r="AA332" s="377">
        <f t="shared" si="28"/>
        <v>31.75</v>
      </c>
      <c r="AB332" s="42"/>
      <c r="AC332" s="42"/>
      <c r="AD332" s="42"/>
      <c r="AE332" s="42" t="s">
        <v>4091</v>
      </c>
    </row>
    <row r="333" spans="1:31" x14ac:dyDescent="0.2">
      <c r="A333" s="42" t="s">
        <v>3446</v>
      </c>
      <c r="B333" s="42" t="s">
        <v>3819</v>
      </c>
      <c r="C333" s="42" t="s">
        <v>3793</v>
      </c>
      <c r="D333" s="42">
        <v>1</v>
      </c>
      <c r="E333" s="42">
        <v>2</v>
      </c>
      <c r="F333" s="42"/>
      <c r="G333" s="42">
        <v>28</v>
      </c>
      <c r="H333" s="377">
        <f t="shared" si="26"/>
        <v>14</v>
      </c>
      <c r="I333" s="42">
        <v>2</v>
      </c>
      <c r="J333" s="42"/>
      <c r="K333" s="42" t="s">
        <v>3766</v>
      </c>
      <c r="M333" s="42" t="s">
        <v>210</v>
      </c>
      <c r="N333" s="42" t="s">
        <v>3945</v>
      </c>
      <c r="O333" s="42" t="s">
        <v>3793</v>
      </c>
      <c r="P333" s="42">
        <v>54</v>
      </c>
      <c r="Q333" s="42" t="s">
        <v>2544</v>
      </c>
      <c r="R333" s="42"/>
      <c r="T333" s="42" t="s">
        <v>2716</v>
      </c>
      <c r="U333" s="42" t="s">
        <v>4102</v>
      </c>
      <c r="V333" s="42" t="s">
        <v>3793</v>
      </c>
      <c r="W333" s="42">
        <v>6</v>
      </c>
      <c r="X333" s="42"/>
      <c r="Y333" s="42"/>
      <c r="Z333" s="42">
        <v>35</v>
      </c>
      <c r="AA333" s="377">
        <v>0</v>
      </c>
      <c r="AB333" s="42"/>
      <c r="AC333" s="42"/>
      <c r="AD333" s="42"/>
      <c r="AE333" s="42" t="s">
        <v>4091</v>
      </c>
    </row>
    <row r="334" spans="1:31" x14ac:dyDescent="0.2">
      <c r="A334" s="42" t="s">
        <v>3446</v>
      </c>
      <c r="B334" s="42" t="s">
        <v>3081</v>
      </c>
      <c r="C334" s="42" t="s">
        <v>3793</v>
      </c>
      <c r="D334" s="42">
        <v>6</v>
      </c>
      <c r="E334" s="42">
        <v>7</v>
      </c>
      <c r="F334" s="42">
        <v>3</v>
      </c>
      <c r="G334" s="42">
        <v>47</v>
      </c>
      <c r="H334" s="377">
        <f t="shared" si="26"/>
        <v>11.75</v>
      </c>
      <c r="I334" s="42">
        <v>1</v>
      </c>
      <c r="J334" s="42"/>
      <c r="K334" s="42" t="s">
        <v>3766</v>
      </c>
      <c r="M334" s="42" t="s">
        <v>210</v>
      </c>
      <c r="N334" s="42" t="s">
        <v>4149</v>
      </c>
      <c r="O334" s="42" t="s">
        <v>3793</v>
      </c>
      <c r="P334" s="42">
        <v>60</v>
      </c>
      <c r="Q334" s="42" t="s">
        <v>2542</v>
      </c>
      <c r="R334" s="42"/>
      <c r="T334" s="42" t="s">
        <v>2716</v>
      </c>
      <c r="U334" s="42" t="s">
        <v>3099</v>
      </c>
      <c r="V334" s="42" t="s">
        <v>3793</v>
      </c>
      <c r="W334" s="42">
        <v>101.3</v>
      </c>
      <c r="X334" s="42">
        <v>14</v>
      </c>
      <c r="Y334" s="42">
        <v>13</v>
      </c>
      <c r="Z334" s="42">
        <v>358</v>
      </c>
      <c r="AA334" s="377">
        <f>Z334/Y334</f>
        <v>27.53846153846154</v>
      </c>
      <c r="AB334" s="42"/>
      <c r="AC334" s="42"/>
      <c r="AD334" s="42"/>
      <c r="AE334" s="42" t="s">
        <v>4091</v>
      </c>
    </row>
    <row r="335" spans="1:31" x14ac:dyDescent="0.2">
      <c r="A335" s="42" t="s">
        <v>3446</v>
      </c>
      <c r="B335" s="42" t="s">
        <v>3075</v>
      </c>
      <c r="C335" s="42" t="s">
        <v>3793</v>
      </c>
      <c r="D335" s="42">
        <v>6</v>
      </c>
      <c r="E335" s="42">
        <v>8</v>
      </c>
      <c r="F335" s="42">
        <v>2</v>
      </c>
      <c r="G335" s="42">
        <v>77</v>
      </c>
      <c r="H335" s="377">
        <f t="shared" si="26"/>
        <v>12.833333333333334</v>
      </c>
      <c r="I335" s="42">
        <v>1</v>
      </c>
      <c r="J335" s="42"/>
      <c r="K335" s="42" t="s">
        <v>3766</v>
      </c>
      <c r="M335" s="42" t="s">
        <v>210</v>
      </c>
      <c r="N335" s="42" t="s">
        <v>3044</v>
      </c>
      <c r="O335" s="42" t="s">
        <v>3793</v>
      </c>
      <c r="P335" s="42">
        <v>69</v>
      </c>
      <c r="Q335" s="42" t="s">
        <v>4181</v>
      </c>
      <c r="R335" s="42"/>
      <c r="T335" s="42" t="s">
        <v>2716</v>
      </c>
      <c r="U335" s="42" t="s">
        <v>3869</v>
      </c>
      <c r="V335" s="42" t="s">
        <v>3793</v>
      </c>
      <c r="W335" s="42">
        <v>4.4000000000000004</v>
      </c>
      <c r="X335" s="42"/>
      <c r="Y335" s="42">
        <v>2</v>
      </c>
      <c r="Z335" s="42">
        <v>33</v>
      </c>
      <c r="AA335" s="377">
        <f>Z335/Y335</f>
        <v>16.5</v>
      </c>
      <c r="AB335" s="42"/>
      <c r="AC335" s="42"/>
      <c r="AD335" s="42"/>
      <c r="AE335" s="42" t="s">
        <v>4091</v>
      </c>
    </row>
    <row r="336" spans="1:31" x14ac:dyDescent="0.2">
      <c r="A336" s="42" t="s">
        <v>3446</v>
      </c>
      <c r="B336" s="42" t="s">
        <v>3098</v>
      </c>
      <c r="C336" s="42" t="s">
        <v>3793</v>
      </c>
      <c r="D336" s="42">
        <v>6</v>
      </c>
      <c r="E336" s="42">
        <v>8</v>
      </c>
      <c r="F336" s="42">
        <v>2</v>
      </c>
      <c r="G336" s="42">
        <v>55</v>
      </c>
      <c r="H336" s="377">
        <f t="shared" si="26"/>
        <v>9.1666666666666661</v>
      </c>
      <c r="I336" s="42">
        <v>3</v>
      </c>
      <c r="J336" s="42"/>
      <c r="K336" s="42" t="s">
        <v>3766</v>
      </c>
      <c r="M336" s="42" t="s">
        <v>2330</v>
      </c>
      <c r="N336" s="42" t="s">
        <v>3061</v>
      </c>
      <c r="O336" s="42" t="s">
        <v>3793</v>
      </c>
      <c r="P336" s="136" t="s">
        <v>4090</v>
      </c>
      <c r="Q336" s="42"/>
      <c r="R336" s="42"/>
      <c r="T336" s="42" t="s">
        <v>2716</v>
      </c>
      <c r="U336" s="42" t="s">
        <v>3849</v>
      </c>
      <c r="V336" s="42" t="s">
        <v>3793</v>
      </c>
      <c r="W336" s="42">
        <v>5</v>
      </c>
      <c r="X336" s="42">
        <v>1</v>
      </c>
      <c r="Y336" s="42">
        <v>1</v>
      </c>
      <c r="Z336" s="42">
        <v>25</v>
      </c>
      <c r="AA336" s="377">
        <f>Z336/Y336</f>
        <v>25</v>
      </c>
      <c r="AB336" s="42"/>
      <c r="AC336" s="42"/>
      <c r="AD336" s="42"/>
      <c r="AE336" s="42" t="s">
        <v>4091</v>
      </c>
    </row>
    <row r="337" spans="1:31" x14ac:dyDescent="0.2">
      <c r="A337" s="42" t="s">
        <v>3446</v>
      </c>
      <c r="B337" s="42" t="s">
        <v>3079</v>
      </c>
      <c r="C337" s="42" t="s">
        <v>3793</v>
      </c>
      <c r="D337" s="42">
        <v>10</v>
      </c>
      <c r="E337" s="42">
        <v>14</v>
      </c>
      <c r="F337" s="42">
        <v>1</v>
      </c>
      <c r="G337" s="42">
        <v>108</v>
      </c>
      <c r="H337" s="377">
        <f t="shared" si="26"/>
        <v>8.3076923076923084</v>
      </c>
      <c r="I337" s="42">
        <v>5</v>
      </c>
      <c r="J337" s="42"/>
      <c r="K337" s="42" t="s">
        <v>3766</v>
      </c>
      <c r="M337" s="42" t="s">
        <v>2330</v>
      </c>
      <c r="N337" s="42" t="s">
        <v>3045</v>
      </c>
      <c r="O337" s="42" t="s">
        <v>3793</v>
      </c>
      <c r="P337" s="136">
        <v>62</v>
      </c>
      <c r="Q337" s="42"/>
      <c r="R337" s="42"/>
      <c r="T337" s="42" t="s">
        <v>2716</v>
      </c>
      <c r="U337" s="42" t="s">
        <v>3874</v>
      </c>
      <c r="V337" s="42" t="s">
        <v>3793</v>
      </c>
      <c r="W337" s="42">
        <v>15</v>
      </c>
      <c r="X337" s="42"/>
      <c r="Y337" s="42">
        <v>4</v>
      </c>
      <c r="Z337" s="42">
        <v>116</v>
      </c>
      <c r="AA337" s="377">
        <f>Z337/Y337</f>
        <v>29</v>
      </c>
      <c r="AB337" s="42"/>
      <c r="AC337" s="42"/>
      <c r="AD337" s="42"/>
      <c r="AE337" s="42" t="s">
        <v>4091</v>
      </c>
    </row>
    <row r="338" spans="1:31" x14ac:dyDescent="0.2">
      <c r="A338" s="42" t="s">
        <v>3446</v>
      </c>
      <c r="B338" s="42" t="s">
        <v>4069</v>
      </c>
      <c r="C338" s="42" t="s">
        <v>3793</v>
      </c>
      <c r="D338" s="42">
        <v>2</v>
      </c>
      <c r="E338" s="42">
        <v>2</v>
      </c>
      <c r="F338" s="42"/>
      <c r="G338" s="42">
        <v>16</v>
      </c>
      <c r="H338" s="377">
        <f t="shared" si="26"/>
        <v>8</v>
      </c>
      <c r="I338" s="42"/>
      <c r="J338" s="42"/>
      <c r="K338" s="42" t="s">
        <v>3766</v>
      </c>
      <c r="M338" s="42" t="s">
        <v>2330</v>
      </c>
      <c r="N338" s="42" t="s">
        <v>3984</v>
      </c>
      <c r="O338" s="42" t="s">
        <v>3793</v>
      </c>
      <c r="P338" s="136">
        <v>92</v>
      </c>
      <c r="Q338" s="42"/>
      <c r="R338" s="42"/>
      <c r="T338" s="42" t="s">
        <v>2716</v>
      </c>
      <c r="U338" s="42" t="s">
        <v>4095</v>
      </c>
      <c r="V338" s="42" t="s">
        <v>3793</v>
      </c>
      <c r="W338" s="42">
        <v>11</v>
      </c>
      <c r="X338" s="42"/>
      <c r="Y338" s="42"/>
      <c r="Z338" s="42">
        <v>80</v>
      </c>
      <c r="AA338" s="377">
        <v>0</v>
      </c>
      <c r="AB338" s="42"/>
      <c r="AC338" s="42"/>
      <c r="AD338" s="42"/>
      <c r="AE338" s="42" t="s">
        <v>4091</v>
      </c>
    </row>
    <row r="339" spans="1:31" x14ac:dyDescent="0.2">
      <c r="A339" s="42" t="s">
        <v>3446</v>
      </c>
      <c r="B339" s="42" t="s">
        <v>3189</v>
      </c>
      <c r="C339" s="42" t="s">
        <v>3793</v>
      </c>
      <c r="D339" s="42">
        <v>2</v>
      </c>
      <c r="E339" s="42">
        <v>3</v>
      </c>
      <c r="F339" s="42">
        <v>1</v>
      </c>
      <c r="G339" s="42">
        <v>11</v>
      </c>
      <c r="H339" s="377">
        <f t="shared" si="26"/>
        <v>5.5</v>
      </c>
      <c r="I339" s="42"/>
      <c r="J339" s="42"/>
      <c r="K339" s="42" t="s">
        <v>3766</v>
      </c>
      <c r="M339" s="42" t="s">
        <v>2330</v>
      </c>
      <c r="N339" s="42" t="s">
        <v>4463</v>
      </c>
      <c r="O339" s="42" t="s">
        <v>3793</v>
      </c>
      <c r="P339" s="136" t="s">
        <v>3569</v>
      </c>
      <c r="Q339" s="42"/>
      <c r="R339" s="42"/>
      <c r="T339" s="42" t="s">
        <v>2716</v>
      </c>
      <c r="U339" s="42" t="s">
        <v>3075</v>
      </c>
      <c r="V339" s="42" t="s">
        <v>3793</v>
      </c>
      <c r="W339" s="42">
        <v>33.4</v>
      </c>
      <c r="X339" s="42">
        <v>3</v>
      </c>
      <c r="Y339" s="42">
        <v>9</v>
      </c>
      <c r="Z339" s="42">
        <v>113</v>
      </c>
      <c r="AA339" s="377">
        <f t="shared" ref="AA339:AA344" si="29">Z339/Y339</f>
        <v>12.555555555555555</v>
      </c>
      <c r="AB339" s="42"/>
      <c r="AC339" s="42"/>
      <c r="AD339" s="42"/>
      <c r="AE339" s="42" t="s">
        <v>4091</v>
      </c>
    </row>
    <row r="340" spans="1:31" x14ac:dyDescent="0.2">
      <c r="A340" s="42" t="s">
        <v>3446</v>
      </c>
      <c r="B340" s="42" t="s">
        <v>4070</v>
      </c>
      <c r="C340" s="42" t="s">
        <v>3793</v>
      </c>
      <c r="D340" s="42">
        <v>5</v>
      </c>
      <c r="E340" s="42">
        <v>5</v>
      </c>
      <c r="F340" s="42">
        <v>1</v>
      </c>
      <c r="G340" s="42">
        <v>20</v>
      </c>
      <c r="H340" s="42">
        <f t="shared" si="26"/>
        <v>5</v>
      </c>
      <c r="I340" s="42">
        <v>2</v>
      </c>
      <c r="J340" s="42"/>
      <c r="K340" s="42" t="s">
        <v>3766</v>
      </c>
      <c r="M340" s="42" t="s">
        <v>2330</v>
      </c>
      <c r="N340" s="42" t="s">
        <v>3036</v>
      </c>
      <c r="O340" s="42" t="s">
        <v>3793</v>
      </c>
      <c r="P340" s="42">
        <v>67</v>
      </c>
      <c r="Q340" s="42"/>
      <c r="R340" s="42"/>
      <c r="T340" s="42" t="s">
        <v>2716</v>
      </c>
      <c r="U340" s="42" t="s">
        <v>3080</v>
      </c>
      <c r="V340" s="42" t="s">
        <v>3793</v>
      </c>
      <c r="W340" s="42">
        <v>3</v>
      </c>
      <c r="X340" s="42"/>
      <c r="Y340" s="42">
        <v>1</v>
      </c>
      <c r="Z340" s="42">
        <v>19</v>
      </c>
      <c r="AA340" s="377">
        <f t="shared" si="29"/>
        <v>19</v>
      </c>
      <c r="AB340" s="42"/>
      <c r="AC340" s="42"/>
      <c r="AD340" s="42"/>
      <c r="AE340" s="42" t="s">
        <v>4091</v>
      </c>
    </row>
    <row r="341" spans="1:31" x14ac:dyDescent="0.2">
      <c r="A341" s="42" t="s">
        <v>3446</v>
      </c>
      <c r="B341" s="42" t="s">
        <v>4071</v>
      </c>
      <c r="C341" s="42" t="s">
        <v>3793</v>
      </c>
      <c r="D341" s="42">
        <v>8</v>
      </c>
      <c r="E341" s="42">
        <v>10</v>
      </c>
      <c r="F341" s="42"/>
      <c r="G341" s="42">
        <v>48</v>
      </c>
      <c r="H341" s="377">
        <f t="shared" si="26"/>
        <v>4.8</v>
      </c>
      <c r="I341" s="42">
        <v>5</v>
      </c>
      <c r="J341" s="42"/>
      <c r="K341" s="42" t="s">
        <v>3766</v>
      </c>
      <c r="M341" s="42" t="s">
        <v>2330</v>
      </c>
      <c r="N341" s="42" t="s">
        <v>2526</v>
      </c>
      <c r="O341" s="42" t="s">
        <v>3793</v>
      </c>
      <c r="P341" s="42">
        <v>59</v>
      </c>
      <c r="Q341" s="42"/>
      <c r="R341" s="42"/>
      <c r="T341" s="42" t="s">
        <v>2716</v>
      </c>
      <c r="U341" s="42" t="s">
        <v>3867</v>
      </c>
      <c r="V341" s="42" t="s">
        <v>3793</v>
      </c>
      <c r="W341" s="42">
        <v>20</v>
      </c>
      <c r="X341" s="42"/>
      <c r="Y341" s="42">
        <v>3</v>
      </c>
      <c r="Z341" s="42">
        <v>111</v>
      </c>
      <c r="AA341" s="377">
        <f t="shared" si="29"/>
        <v>37</v>
      </c>
      <c r="AB341" s="42"/>
      <c r="AC341" s="42"/>
      <c r="AD341" s="42"/>
      <c r="AE341" s="42" t="s">
        <v>4091</v>
      </c>
    </row>
    <row r="342" spans="1:31" x14ac:dyDescent="0.2">
      <c r="A342" s="42" t="s">
        <v>3446</v>
      </c>
      <c r="B342" s="42" t="s">
        <v>4072</v>
      </c>
      <c r="C342" s="42" t="s">
        <v>3793</v>
      </c>
      <c r="D342" s="42">
        <v>7</v>
      </c>
      <c r="E342" s="42">
        <v>10</v>
      </c>
      <c r="F342" s="42"/>
      <c r="G342" s="42">
        <v>44</v>
      </c>
      <c r="H342" s="377">
        <f t="shared" si="26"/>
        <v>4.4000000000000004</v>
      </c>
      <c r="I342" s="42">
        <v>2</v>
      </c>
      <c r="J342" s="42"/>
      <c r="K342" s="42" t="s">
        <v>3766</v>
      </c>
      <c r="M342" s="42" t="s">
        <v>2330</v>
      </c>
      <c r="N342" s="42" t="s">
        <v>3963</v>
      </c>
      <c r="O342" s="42" t="s">
        <v>3793</v>
      </c>
      <c r="P342" s="42">
        <v>55</v>
      </c>
      <c r="Q342" s="42"/>
      <c r="R342" s="42"/>
      <c r="T342" s="42" t="s">
        <v>2716</v>
      </c>
      <c r="U342" s="42" t="s">
        <v>1832</v>
      </c>
      <c r="V342" s="42" t="s">
        <v>3793</v>
      </c>
      <c r="W342" s="42">
        <v>22</v>
      </c>
      <c r="X342" s="42">
        <v>4</v>
      </c>
      <c r="Y342" s="42">
        <v>5</v>
      </c>
      <c r="Z342" s="42">
        <v>59</v>
      </c>
      <c r="AA342" s="377">
        <f t="shared" si="29"/>
        <v>11.8</v>
      </c>
      <c r="AB342" s="42"/>
      <c r="AC342" s="42"/>
      <c r="AD342" s="42"/>
      <c r="AE342" s="42" t="s">
        <v>4091</v>
      </c>
    </row>
    <row r="343" spans="1:31" x14ac:dyDescent="0.2">
      <c r="A343" s="42" t="s">
        <v>3446</v>
      </c>
      <c r="B343" s="42" t="s">
        <v>4063</v>
      </c>
      <c r="C343" s="42" t="s">
        <v>3793</v>
      </c>
      <c r="D343" s="42">
        <v>3</v>
      </c>
      <c r="E343" s="42">
        <v>5</v>
      </c>
      <c r="F343" s="42">
        <v>1</v>
      </c>
      <c r="G343" s="42">
        <v>14</v>
      </c>
      <c r="H343" s="377">
        <f t="shared" si="26"/>
        <v>3.5</v>
      </c>
      <c r="I343" s="42">
        <v>1</v>
      </c>
      <c r="J343" s="42"/>
      <c r="K343" s="42" t="s">
        <v>3766</v>
      </c>
      <c r="M343" s="42" t="s">
        <v>2330</v>
      </c>
      <c r="N343" s="42" t="s">
        <v>3041</v>
      </c>
      <c r="O343" s="42" t="s">
        <v>3793</v>
      </c>
      <c r="P343" s="42">
        <v>59</v>
      </c>
      <c r="Q343" s="42"/>
      <c r="R343" s="42"/>
      <c r="T343" s="42" t="s">
        <v>2716</v>
      </c>
      <c r="U343" s="42" t="s">
        <v>4103</v>
      </c>
      <c r="V343" s="42" t="s">
        <v>3793</v>
      </c>
      <c r="W343" s="42">
        <v>10</v>
      </c>
      <c r="X343" s="42">
        <v>1</v>
      </c>
      <c r="Y343" s="42">
        <v>3</v>
      </c>
      <c r="Z343" s="42">
        <v>23</v>
      </c>
      <c r="AA343" s="377">
        <f t="shared" si="29"/>
        <v>7.666666666666667</v>
      </c>
      <c r="AB343" s="42"/>
      <c r="AC343" s="42"/>
      <c r="AD343" s="42"/>
      <c r="AE343" s="42" t="s">
        <v>4091</v>
      </c>
    </row>
    <row r="344" spans="1:31" x14ac:dyDescent="0.2">
      <c r="A344" s="42" t="s">
        <v>3446</v>
      </c>
      <c r="B344" s="42" t="s">
        <v>1827</v>
      </c>
      <c r="C344" s="42" t="s">
        <v>3793</v>
      </c>
      <c r="D344" s="42">
        <v>1</v>
      </c>
      <c r="E344" s="42">
        <v>1</v>
      </c>
      <c r="F344" s="42"/>
      <c r="G344" s="42">
        <v>2</v>
      </c>
      <c r="H344" s="377">
        <f t="shared" si="26"/>
        <v>2</v>
      </c>
      <c r="I344" s="42"/>
      <c r="J344" s="42"/>
      <c r="K344" s="42" t="s">
        <v>3766</v>
      </c>
      <c r="M344" s="42" t="s">
        <v>2330</v>
      </c>
      <c r="N344" s="42" t="s">
        <v>3144</v>
      </c>
      <c r="O344" s="42" t="s">
        <v>3793</v>
      </c>
      <c r="P344" s="42">
        <v>66</v>
      </c>
      <c r="Q344" s="42"/>
      <c r="R344" s="42"/>
      <c r="T344" s="42" t="s">
        <v>2716</v>
      </c>
      <c r="U344" s="42" t="s">
        <v>3078</v>
      </c>
      <c r="V344" s="42" t="s">
        <v>3793</v>
      </c>
      <c r="W344" s="42">
        <v>28</v>
      </c>
      <c r="X344" s="42">
        <v>4</v>
      </c>
      <c r="Y344" s="42">
        <v>6</v>
      </c>
      <c r="Z344" s="42">
        <v>114</v>
      </c>
      <c r="AA344" s="377">
        <f t="shared" si="29"/>
        <v>19</v>
      </c>
      <c r="AB344" s="42"/>
      <c r="AC344" s="42"/>
      <c r="AD344" s="42"/>
      <c r="AE344" s="42" t="s">
        <v>4091</v>
      </c>
    </row>
    <row r="345" spans="1:31" x14ac:dyDescent="0.2">
      <c r="A345" s="42" t="s">
        <v>3446</v>
      </c>
      <c r="B345" s="42" t="s">
        <v>4073</v>
      </c>
      <c r="C345" s="42" t="s">
        <v>3793</v>
      </c>
      <c r="D345" s="42">
        <v>6</v>
      </c>
      <c r="E345" s="42">
        <v>10</v>
      </c>
      <c r="F345" s="42">
        <v>3</v>
      </c>
      <c r="G345" s="42">
        <v>10</v>
      </c>
      <c r="H345" s="377">
        <f t="shared" si="26"/>
        <v>1.4285714285714286</v>
      </c>
      <c r="I345" s="42">
        <v>2</v>
      </c>
      <c r="J345" s="42"/>
      <c r="K345" s="42" t="s">
        <v>3766</v>
      </c>
      <c r="M345" s="42" t="s">
        <v>82</v>
      </c>
      <c r="N345" s="42" t="s">
        <v>3061</v>
      </c>
      <c r="O345" s="42" t="s">
        <v>3793</v>
      </c>
      <c r="P345" s="42" t="s">
        <v>4009</v>
      </c>
      <c r="Q345" s="42"/>
      <c r="R345" s="42"/>
      <c r="T345" s="42" t="s">
        <v>2716</v>
      </c>
      <c r="U345" s="42" t="s">
        <v>3864</v>
      </c>
      <c r="V345" s="42" t="s">
        <v>3793</v>
      </c>
      <c r="W345" s="42">
        <v>1</v>
      </c>
      <c r="X345" s="42"/>
      <c r="Y345" s="42"/>
      <c r="Z345" s="42">
        <v>4</v>
      </c>
      <c r="AA345" s="377">
        <v>0</v>
      </c>
      <c r="AB345" s="42"/>
      <c r="AC345" s="42"/>
      <c r="AD345" s="42"/>
      <c r="AE345" s="42" t="s">
        <v>4091</v>
      </c>
    </row>
    <row r="346" spans="1:31" x14ac:dyDescent="0.2">
      <c r="A346" s="42" t="s">
        <v>3446</v>
      </c>
      <c r="B346" s="42" t="s">
        <v>3072</v>
      </c>
      <c r="C346" s="42" t="s">
        <v>3793</v>
      </c>
      <c r="D346" s="42">
        <v>2</v>
      </c>
      <c r="E346" s="42">
        <v>3</v>
      </c>
      <c r="F346" s="42"/>
      <c r="G346" s="42">
        <v>3</v>
      </c>
      <c r="H346" s="377">
        <f t="shared" si="26"/>
        <v>1</v>
      </c>
      <c r="I346" s="42"/>
      <c r="J346" s="42"/>
      <c r="K346" s="42" t="s">
        <v>3766</v>
      </c>
      <c r="M346" s="42" t="s">
        <v>82</v>
      </c>
      <c r="N346" s="42" t="s">
        <v>3050</v>
      </c>
      <c r="O346" s="42" t="s">
        <v>3793</v>
      </c>
      <c r="P346" s="42">
        <v>100</v>
      </c>
      <c r="Q346" s="42"/>
      <c r="R346" s="42"/>
      <c r="T346" s="42" t="s">
        <v>2716</v>
      </c>
      <c r="U346" s="42" t="s">
        <v>3870</v>
      </c>
      <c r="V346" s="42" t="s">
        <v>3793</v>
      </c>
      <c r="W346" s="42">
        <v>97.3</v>
      </c>
      <c r="X346" s="42">
        <v>12</v>
      </c>
      <c r="Y346" s="42">
        <v>23</v>
      </c>
      <c r="Z346" s="42">
        <v>346</v>
      </c>
      <c r="AA346" s="377">
        <f>Z346/Y346</f>
        <v>15.043478260869565</v>
      </c>
      <c r="AB346" s="42"/>
      <c r="AC346" s="42"/>
      <c r="AD346" s="42"/>
      <c r="AE346" s="42" t="s">
        <v>4091</v>
      </c>
    </row>
    <row r="347" spans="1:31" x14ac:dyDescent="0.2">
      <c r="A347" s="42" t="s">
        <v>3446</v>
      </c>
      <c r="B347" s="42" t="s">
        <v>969</v>
      </c>
      <c r="C347" s="42" t="s">
        <v>3793</v>
      </c>
      <c r="D347" s="42">
        <v>2</v>
      </c>
      <c r="E347" s="42">
        <v>2</v>
      </c>
      <c r="F347" s="42"/>
      <c r="G347" s="42"/>
      <c r="H347" s="377">
        <f t="shared" si="26"/>
        <v>0</v>
      </c>
      <c r="I347" s="42">
        <v>1</v>
      </c>
      <c r="J347" s="42"/>
      <c r="K347" s="42" t="s">
        <v>3766</v>
      </c>
      <c r="M347" s="42" t="s">
        <v>82</v>
      </c>
      <c r="N347" s="42" t="s">
        <v>4504</v>
      </c>
      <c r="O347" s="42" t="s">
        <v>3793</v>
      </c>
      <c r="P347" s="42">
        <v>96</v>
      </c>
      <c r="Q347" s="42"/>
      <c r="R347" s="42"/>
      <c r="T347" s="42" t="s">
        <v>2716</v>
      </c>
      <c r="U347" s="42" t="s">
        <v>3866</v>
      </c>
      <c r="V347" s="42" t="s">
        <v>3793</v>
      </c>
      <c r="W347" s="42">
        <v>5</v>
      </c>
      <c r="X347" s="42"/>
      <c r="Y347" s="42"/>
      <c r="Z347" s="42">
        <v>54</v>
      </c>
      <c r="AA347" s="377">
        <v>0</v>
      </c>
      <c r="AB347" s="42"/>
      <c r="AC347" s="42"/>
      <c r="AD347" s="42"/>
      <c r="AE347" s="42" t="s">
        <v>4091</v>
      </c>
    </row>
    <row r="348" spans="1:31" x14ac:dyDescent="0.2">
      <c r="A348" s="42" t="s">
        <v>3446</v>
      </c>
      <c r="B348" s="42" t="s">
        <v>4074</v>
      </c>
      <c r="C348" s="42" t="s">
        <v>3793</v>
      </c>
      <c r="D348" s="42">
        <v>1</v>
      </c>
      <c r="E348" s="42">
        <v>1</v>
      </c>
      <c r="F348" s="42"/>
      <c r="G348" s="42"/>
      <c r="H348" s="377">
        <f t="shared" si="26"/>
        <v>0</v>
      </c>
      <c r="I348" s="42">
        <v>1</v>
      </c>
      <c r="J348" s="42"/>
      <c r="K348" s="42" t="s">
        <v>3766</v>
      </c>
      <c r="M348" s="42" t="s">
        <v>82</v>
      </c>
      <c r="N348" s="42" t="s">
        <v>4463</v>
      </c>
      <c r="O348" s="42" t="s">
        <v>3793</v>
      </c>
      <c r="P348" s="42">
        <v>55</v>
      </c>
      <c r="Q348" s="42"/>
      <c r="R348" s="42"/>
      <c r="T348" s="42" t="s">
        <v>2716</v>
      </c>
      <c r="U348" s="42" t="s">
        <v>3882</v>
      </c>
      <c r="V348" s="42" t="s">
        <v>3793</v>
      </c>
      <c r="W348" s="42">
        <v>9</v>
      </c>
      <c r="X348" s="42"/>
      <c r="Y348" s="42"/>
      <c r="Z348" s="42">
        <v>52</v>
      </c>
      <c r="AA348" s="377">
        <v>0</v>
      </c>
      <c r="AB348" s="42"/>
      <c r="AC348" s="42"/>
      <c r="AD348" s="42"/>
      <c r="AE348" s="42" t="s">
        <v>4091</v>
      </c>
    </row>
    <row r="349" spans="1:31" x14ac:dyDescent="0.2">
      <c r="A349" s="42" t="s">
        <v>3447</v>
      </c>
      <c r="B349" s="42" t="s">
        <v>3823</v>
      </c>
      <c r="C349" s="42" t="s">
        <v>3793</v>
      </c>
      <c r="D349" s="42">
        <v>7</v>
      </c>
      <c r="E349" s="42">
        <v>7</v>
      </c>
      <c r="F349" s="42">
        <v>2</v>
      </c>
      <c r="G349" s="42">
        <v>156</v>
      </c>
      <c r="H349" s="377">
        <f t="shared" si="26"/>
        <v>31.2</v>
      </c>
      <c r="I349" s="42">
        <v>1</v>
      </c>
      <c r="J349" s="42"/>
      <c r="K349" s="42" t="s">
        <v>53</v>
      </c>
      <c r="M349" s="42" t="s">
        <v>82</v>
      </c>
      <c r="N349" s="42" t="s">
        <v>3984</v>
      </c>
      <c r="O349" s="42" t="s">
        <v>3793</v>
      </c>
      <c r="P349" s="42">
        <v>60</v>
      </c>
      <c r="Q349" s="42"/>
      <c r="R349" s="42"/>
      <c r="T349" s="42" t="s">
        <v>2716</v>
      </c>
      <c r="U349" s="42" t="s">
        <v>3820</v>
      </c>
      <c r="V349" s="42" t="s">
        <v>3793</v>
      </c>
      <c r="W349" s="42">
        <v>8.4</v>
      </c>
      <c r="X349" s="42"/>
      <c r="Y349" s="42">
        <v>2</v>
      </c>
      <c r="Z349" s="42">
        <v>35</v>
      </c>
      <c r="AA349" s="377">
        <f>Z349/Y349</f>
        <v>17.5</v>
      </c>
      <c r="AB349" s="42"/>
      <c r="AC349" s="42"/>
      <c r="AD349" s="42"/>
      <c r="AE349" s="42" t="s">
        <v>4091</v>
      </c>
    </row>
    <row r="350" spans="1:31" x14ac:dyDescent="0.2">
      <c r="A350" s="42" t="s">
        <v>3447</v>
      </c>
      <c r="B350" s="42" t="s">
        <v>3080</v>
      </c>
      <c r="C350" s="42" t="s">
        <v>3793</v>
      </c>
      <c r="D350" s="42">
        <v>6</v>
      </c>
      <c r="E350" s="42">
        <v>7</v>
      </c>
      <c r="F350" s="42"/>
      <c r="G350" s="42">
        <v>202</v>
      </c>
      <c r="H350" s="377">
        <f t="shared" si="26"/>
        <v>28.857142857142858</v>
      </c>
      <c r="I350" s="42">
        <v>2</v>
      </c>
      <c r="J350" s="42"/>
      <c r="K350" s="42" t="s">
        <v>53</v>
      </c>
      <c r="T350" s="42" t="s">
        <v>2716</v>
      </c>
      <c r="U350" s="42" t="s">
        <v>3850</v>
      </c>
      <c r="V350" s="42" t="s">
        <v>3793</v>
      </c>
      <c r="W350" s="42">
        <v>38</v>
      </c>
      <c r="X350" s="42">
        <v>9</v>
      </c>
      <c r="Y350" s="42">
        <v>4</v>
      </c>
      <c r="Z350" s="42">
        <v>132</v>
      </c>
      <c r="AA350" s="377">
        <f>Z350/Y350</f>
        <v>33</v>
      </c>
      <c r="AB350" s="42"/>
      <c r="AC350" s="42"/>
      <c r="AD350" s="42"/>
      <c r="AE350" s="42" t="s">
        <v>4091</v>
      </c>
    </row>
    <row r="351" spans="1:31" x14ac:dyDescent="0.2">
      <c r="A351" s="42" t="s">
        <v>3447</v>
      </c>
      <c r="B351" s="42" t="s">
        <v>3076</v>
      </c>
      <c r="C351" s="42" t="s">
        <v>3793</v>
      </c>
      <c r="D351" s="42">
        <v>11</v>
      </c>
      <c r="E351" s="42">
        <v>14</v>
      </c>
      <c r="F351" s="42">
        <v>1</v>
      </c>
      <c r="G351" s="42">
        <v>283</v>
      </c>
      <c r="H351" s="377">
        <f t="shared" si="26"/>
        <v>21.76923076923077</v>
      </c>
      <c r="I351" s="42">
        <v>4</v>
      </c>
      <c r="J351" s="42"/>
      <c r="K351" s="42" t="s">
        <v>53</v>
      </c>
      <c r="T351" s="42" t="s">
        <v>2716</v>
      </c>
      <c r="U351" s="42" t="s">
        <v>3868</v>
      </c>
      <c r="V351" s="42" t="s">
        <v>3793</v>
      </c>
      <c r="W351" s="42">
        <v>6</v>
      </c>
      <c r="X351" s="42">
        <v>1</v>
      </c>
      <c r="Y351" s="42">
        <v>2</v>
      </c>
      <c r="Z351" s="42">
        <v>27</v>
      </c>
      <c r="AA351" s="377">
        <f>Z351/Y351</f>
        <v>13.5</v>
      </c>
      <c r="AB351" s="42"/>
      <c r="AC351" s="42"/>
      <c r="AD351" s="42"/>
      <c r="AE351" s="42" t="s">
        <v>4091</v>
      </c>
    </row>
    <row r="352" spans="1:31" x14ac:dyDescent="0.2">
      <c r="A352" s="42" t="s">
        <v>3447</v>
      </c>
      <c r="B352" s="42" t="s">
        <v>3824</v>
      </c>
      <c r="C352" s="42" t="s">
        <v>3793</v>
      </c>
      <c r="D352" s="42">
        <v>11</v>
      </c>
      <c r="E352" s="42">
        <v>15</v>
      </c>
      <c r="F352" s="42">
        <v>1</v>
      </c>
      <c r="G352" s="42">
        <v>229</v>
      </c>
      <c r="H352" s="377">
        <f t="shared" si="26"/>
        <v>16.357142857142858</v>
      </c>
      <c r="I352" s="42">
        <v>3</v>
      </c>
      <c r="J352" s="42"/>
      <c r="K352" s="42" t="s">
        <v>53</v>
      </c>
      <c r="T352" s="42" t="s">
        <v>2716</v>
      </c>
      <c r="U352" s="42" t="s">
        <v>3457</v>
      </c>
      <c r="V352" s="42" t="s">
        <v>3793</v>
      </c>
      <c r="W352" s="42">
        <v>10</v>
      </c>
      <c r="X352" s="42">
        <v>2</v>
      </c>
      <c r="Y352" s="42">
        <v>2</v>
      </c>
      <c r="Z352" s="42">
        <v>23</v>
      </c>
      <c r="AA352" s="377">
        <f>Z352/Y352</f>
        <v>11.5</v>
      </c>
      <c r="AB352" s="42"/>
      <c r="AC352" s="42"/>
      <c r="AD352" s="42"/>
      <c r="AE352" s="42" t="s">
        <v>4091</v>
      </c>
    </row>
    <row r="353" spans="1:31" x14ac:dyDescent="0.2">
      <c r="A353" s="42" t="s">
        <v>3447</v>
      </c>
      <c r="B353" s="42" t="s">
        <v>3094</v>
      </c>
      <c r="C353" s="42" t="s">
        <v>3793</v>
      </c>
      <c r="D353" s="42">
        <v>11</v>
      </c>
      <c r="E353" s="42">
        <v>14</v>
      </c>
      <c r="F353" s="42">
        <v>2</v>
      </c>
      <c r="G353" s="42">
        <v>153</v>
      </c>
      <c r="H353" s="377">
        <f t="shared" si="26"/>
        <v>12.75</v>
      </c>
      <c r="I353" s="42">
        <v>8</v>
      </c>
      <c r="J353" s="42"/>
      <c r="K353" s="42" t="s">
        <v>53</v>
      </c>
      <c r="T353" s="42" t="s">
        <v>2716</v>
      </c>
      <c r="U353" s="42" t="s">
        <v>981</v>
      </c>
      <c r="V353" s="42" t="s">
        <v>3793</v>
      </c>
      <c r="W353" s="42">
        <v>7</v>
      </c>
      <c r="X353" s="42">
        <v>1</v>
      </c>
      <c r="Y353" s="42"/>
      <c r="Z353" s="42">
        <v>24</v>
      </c>
      <c r="AA353" s="377">
        <v>0</v>
      </c>
      <c r="AB353" s="42"/>
      <c r="AC353" s="42"/>
      <c r="AD353" s="42"/>
      <c r="AE353" s="42" t="s">
        <v>4091</v>
      </c>
    </row>
    <row r="354" spans="1:31" x14ac:dyDescent="0.2">
      <c r="A354" s="42" t="s">
        <v>3447</v>
      </c>
      <c r="B354" s="42" t="s">
        <v>3822</v>
      </c>
      <c r="C354" s="42" t="s">
        <v>3793</v>
      </c>
      <c r="D354" s="42">
        <v>1</v>
      </c>
      <c r="E354" s="42">
        <v>1</v>
      </c>
      <c r="F354" s="42"/>
      <c r="G354" s="42">
        <v>34</v>
      </c>
      <c r="H354" s="377">
        <f t="shared" si="26"/>
        <v>34</v>
      </c>
      <c r="I354" s="42"/>
      <c r="J354" s="42"/>
      <c r="K354" s="42" t="s">
        <v>53</v>
      </c>
      <c r="T354" s="42" t="s">
        <v>89</v>
      </c>
      <c r="U354" s="42" t="s">
        <v>3075</v>
      </c>
      <c r="V354" s="42" t="s">
        <v>3793</v>
      </c>
      <c r="W354" s="42">
        <v>7</v>
      </c>
      <c r="X354" s="42"/>
      <c r="Y354" s="42">
        <v>2</v>
      </c>
      <c r="Z354" s="42">
        <v>37</v>
      </c>
      <c r="AA354" s="377">
        <f>Z354/Y354</f>
        <v>18.5</v>
      </c>
      <c r="AB354" s="42"/>
      <c r="AC354" s="42"/>
      <c r="AD354" s="42"/>
      <c r="AE354" s="42" t="s">
        <v>4091</v>
      </c>
    </row>
    <row r="355" spans="1:31" x14ac:dyDescent="0.2">
      <c r="A355" s="42" t="s">
        <v>3447</v>
      </c>
      <c r="B355" s="42" t="s">
        <v>4071</v>
      </c>
      <c r="C355" s="42" t="s">
        <v>3793</v>
      </c>
      <c r="D355" s="42">
        <v>4</v>
      </c>
      <c r="E355" s="42">
        <v>5</v>
      </c>
      <c r="F355" s="42">
        <v>1</v>
      </c>
      <c r="G355" s="42">
        <v>123</v>
      </c>
      <c r="H355" s="377">
        <f t="shared" si="26"/>
        <v>30.75</v>
      </c>
      <c r="I355" s="42"/>
      <c r="J355" s="42"/>
      <c r="K355" s="42" t="s">
        <v>53</v>
      </c>
      <c r="T355" s="42" t="s">
        <v>89</v>
      </c>
      <c r="U355" s="42" t="s">
        <v>3830</v>
      </c>
      <c r="V355" s="42" t="s">
        <v>3793</v>
      </c>
      <c r="W355" s="42">
        <v>8</v>
      </c>
      <c r="X355" s="42">
        <v>1</v>
      </c>
      <c r="Y355" s="42">
        <v>2</v>
      </c>
      <c r="Z355" s="42">
        <v>48</v>
      </c>
      <c r="AA355" s="377">
        <f>Z355/Y355</f>
        <v>24</v>
      </c>
      <c r="AB355" s="42"/>
      <c r="AC355" s="42"/>
      <c r="AD355" s="42"/>
      <c r="AE355" s="42" t="s">
        <v>4091</v>
      </c>
    </row>
    <row r="356" spans="1:31" x14ac:dyDescent="0.2">
      <c r="A356" s="42" t="s">
        <v>3447</v>
      </c>
      <c r="B356" s="42" t="s">
        <v>3816</v>
      </c>
      <c r="C356" s="42" t="s">
        <v>3793</v>
      </c>
      <c r="D356" s="42">
        <v>4</v>
      </c>
      <c r="E356" s="42">
        <v>6</v>
      </c>
      <c r="F356" s="42">
        <v>1</v>
      </c>
      <c r="G356" s="42">
        <v>144</v>
      </c>
      <c r="H356" s="377">
        <f t="shared" si="26"/>
        <v>28.8</v>
      </c>
      <c r="I356" s="42">
        <v>3</v>
      </c>
      <c r="J356" s="42"/>
      <c r="K356" s="42" t="s">
        <v>53</v>
      </c>
      <c r="T356" s="42" t="s">
        <v>89</v>
      </c>
      <c r="U356" s="42" t="s">
        <v>3864</v>
      </c>
      <c r="V356" s="42" t="s">
        <v>3793</v>
      </c>
      <c r="W356" s="42">
        <v>21</v>
      </c>
      <c r="X356" s="42">
        <v>6</v>
      </c>
      <c r="Y356" s="42">
        <v>4</v>
      </c>
      <c r="Z356" s="42">
        <v>66</v>
      </c>
      <c r="AA356" s="377">
        <f>Z356/Y356</f>
        <v>16.5</v>
      </c>
      <c r="AB356" s="42"/>
      <c r="AC356" s="42"/>
      <c r="AD356" s="42"/>
      <c r="AE356" s="42" t="s">
        <v>4091</v>
      </c>
    </row>
    <row r="357" spans="1:31" x14ac:dyDescent="0.2">
      <c r="A357" s="42" t="s">
        <v>3447</v>
      </c>
      <c r="B357" s="42" t="s">
        <v>3828</v>
      </c>
      <c r="C357" s="42" t="s">
        <v>3793</v>
      </c>
      <c r="D357" s="42">
        <v>5</v>
      </c>
      <c r="E357" s="42">
        <v>5</v>
      </c>
      <c r="F357" s="42">
        <v>1</v>
      </c>
      <c r="G357" s="42">
        <v>112</v>
      </c>
      <c r="H357" s="377">
        <f t="shared" si="26"/>
        <v>28</v>
      </c>
      <c r="I357" s="42">
        <v>1</v>
      </c>
      <c r="J357" s="42"/>
      <c r="K357" s="42" t="s">
        <v>53</v>
      </c>
      <c r="T357" s="42" t="s">
        <v>89</v>
      </c>
      <c r="U357" s="42" t="s">
        <v>3876</v>
      </c>
      <c r="V357" s="42" t="s">
        <v>3793</v>
      </c>
      <c r="W357" s="42">
        <v>2</v>
      </c>
      <c r="X357" s="42"/>
      <c r="Y357" s="42"/>
      <c r="Z357" s="42">
        <v>9</v>
      </c>
      <c r="AA357" s="377">
        <v>0</v>
      </c>
      <c r="AB357" s="42"/>
      <c r="AC357" s="42"/>
      <c r="AD357" s="42"/>
      <c r="AE357" s="42" t="s">
        <v>4091</v>
      </c>
    </row>
    <row r="358" spans="1:31" x14ac:dyDescent="0.2">
      <c r="A358" s="42" t="s">
        <v>3447</v>
      </c>
      <c r="B358" s="42" t="s">
        <v>3836</v>
      </c>
      <c r="C358" s="42" t="s">
        <v>3793</v>
      </c>
      <c r="D358" s="42">
        <v>12</v>
      </c>
      <c r="E358" s="42">
        <v>13</v>
      </c>
      <c r="F358" s="42">
        <v>4</v>
      </c>
      <c r="G358" s="42">
        <v>138</v>
      </c>
      <c r="H358" s="377">
        <f t="shared" si="26"/>
        <v>15.333333333333334</v>
      </c>
      <c r="I358" s="42">
        <v>6</v>
      </c>
      <c r="J358" s="42"/>
      <c r="K358" s="42" t="s">
        <v>53</v>
      </c>
      <c r="T358" s="42" t="s">
        <v>89</v>
      </c>
      <c r="U358" s="42" t="s">
        <v>3099</v>
      </c>
      <c r="V358" s="42" t="s">
        <v>3793</v>
      </c>
      <c r="W358" s="42">
        <v>82</v>
      </c>
      <c r="X358" s="42">
        <v>18</v>
      </c>
      <c r="Y358" s="42">
        <v>18</v>
      </c>
      <c r="Z358" s="42">
        <v>289</v>
      </c>
      <c r="AA358" s="377">
        <f t="shared" ref="AA358:AA366" si="30">Z358/Y358</f>
        <v>16.055555555555557</v>
      </c>
      <c r="AB358" s="42"/>
      <c r="AC358" s="42"/>
      <c r="AD358" s="42"/>
      <c r="AE358" s="42" t="s">
        <v>4091</v>
      </c>
    </row>
    <row r="359" spans="1:31" x14ac:dyDescent="0.2">
      <c r="A359" s="42" t="s">
        <v>3447</v>
      </c>
      <c r="B359" s="42" t="s">
        <v>3072</v>
      </c>
      <c r="C359" s="42" t="s">
        <v>3793</v>
      </c>
      <c r="D359" s="42">
        <v>12</v>
      </c>
      <c r="E359" s="42">
        <v>13</v>
      </c>
      <c r="F359" s="42">
        <v>1</v>
      </c>
      <c r="G359" s="42">
        <v>144</v>
      </c>
      <c r="H359" s="377">
        <f t="shared" si="26"/>
        <v>12</v>
      </c>
      <c r="I359" s="42">
        <v>4</v>
      </c>
      <c r="J359" s="42"/>
      <c r="K359" s="42" t="s">
        <v>53</v>
      </c>
      <c r="T359" s="42" t="s">
        <v>89</v>
      </c>
      <c r="U359" s="42" t="s">
        <v>3871</v>
      </c>
      <c r="V359" s="42" t="s">
        <v>3793</v>
      </c>
      <c r="W359" s="42">
        <v>20</v>
      </c>
      <c r="X359" s="42">
        <v>1</v>
      </c>
      <c r="Y359" s="42">
        <v>4</v>
      </c>
      <c r="Z359" s="42">
        <v>97</v>
      </c>
      <c r="AA359" s="377">
        <f t="shared" si="30"/>
        <v>24.25</v>
      </c>
      <c r="AB359" s="42"/>
      <c r="AC359" s="42"/>
      <c r="AD359" s="42"/>
      <c r="AE359" s="42" t="s">
        <v>4091</v>
      </c>
    </row>
    <row r="360" spans="1:31" x14ac:dyDescent="0.2">
      <c r="A360" s="42" t="s">
        <v>3447</v>
      </c>
      <c r="B360" s="42" t="s">
        <v>3830</v>
      </c>
      <c r="C360" s="42" t="s">
        <v>3793</v>
      </c>
      <c r="D360" s="42">
        <v>8</v>
      </c>
      <c r="E360" s="42">
        <v>9</v>
      </c>
      <c r="F360" s="42">
        <v>3</v>
      </c>
      <c r="G360" s="42">
        <v>54</v>
      </c>
      <c r="H360" s="377">
        <f t="shared" si="26"/>
        <v>9</v>
      </c>
      <c r="I360" s="42">
        <v>3</v>
      </c>
      <c r="J360" s="42"/>
      <c r="K360" s="42" t="s">
        <v>53</v>
      </c>
      <c r="T360" s="42" t="s">
        <v>89</v>
      </c>
      <c r="U360" s="42" t="s">
        <v>1832</v>
      </c>
      <c r="V360" s="42" t="s">
        <v>3793</v>
      </c>
      <c r="W360" s="42">
        <v>81.2</v>
      </c>
      <c r="X360" s="42">
        <v>14</v>
      </c>
      <c r="Y360" s="42">
        <v>13</v>
      </c>
      <c r="Z360" s="42">
        <v>287</v>
      </c>
      <c r="AA360" s="377">
        <f t="shared" si="30"/>
        <v>22.076923076923077</v>
      </c>
      <c r="AB360" s="42"/>
      <c r="AC360" s="42"/>
      <c r="AD360" s="42"/>
      <c r="AE360" s="42" t="s">
        <v>4091</v>
      </c>
    </row>
    <row r="361" spans="1:31" x14ac:dyDescent="0.2">
      <c r="A361" s="42" t="s">
        <v>3447</v>
      </c>
      <c r="B361" s="42" t="s">
        <v>1827</v>
      </c>
      <c r="C361" s="42" t="s">
        <v>3793</v>
      </c>
      <c r="D361" s="42">
        <v>3</v>
      </c>
      <c r="E361" s="42">
        <v>3</v>
      </c>
      <c r="F361" s="42"/>
      <c r="G361" s="42">
        <v>25</v>
      </c>
      <c r="H361" s="377">
        <f t="shared" si="26"/>
        <v>8.3333333333333339</v>
      </c>
      <c r="I361" s="42"/>
      <c r="J361" s="42"/>
      <c r="K361" s="42" t="s">
        <v>53</v>
      </c>
      <c r="T361" s="42" t="s">
        <v>89</v>
      </c>
      <c r="U361" s="42" t="s">
        <v>3874</v>
      </c>
      <c r="V361" s="42" t="s">
        <v>3793</v>
      </c>
      <c r="W361" s="42">
        <v>44.2</v>
      </c>
      <c r="X361" s="42">
        <v>2</v>
      </c>
      <c r="Y361" s="42">
        <v>15</v>
      </c>
      <c r="Z361" s="42">
        <v>204</v>
      </c>
      <c r="AA361" s="377">
        <f t="shared" si="30"/>
        <v>13.6</v>
      </c>
      <c r="AB361" s="42"/>
      <c r="AC361" s="42"/>
      <c r="AD361" s="42"/>
      <c r="AE361" s="42" t="s">
        <v>4091</v>
      </c>
    </row>
    <row r="362" spans="1:31" x14ac:dyDescent="0.2">
      <c r="A362" s="42" t="s">
        <v>3447</v>
      </c>
      <c r="B362" s="42" t="s">
        <v>3081</v>
      </c>
      <c r="C362" s="42" t="s">
        <v>3793</v>
      </c>
      <c r="D362" s="42">
        <v>1</v>
      </c>
      <c r="E362" s="42">
        <v>2</v>
      </c>
      <c r="F362" s="42"/>
      <c r="G362" s="42">
        <v>16</v>
      </c>
      <c r="H362" s="377">
        <f t="shared" si="26"/>
        <v>8</v>
      </c>
      <c r="I362" s="42">
        <v>2</v>
      </c>
      <c r="J362" s="42"/>
      <c r="K362" s="42" t="s">
        <v>53</v>
      </c>
      <c r="T362" s="42" t="s">
        <v>89</v>
      </c>
      <c r="U362" s="42" t="s">
        <v>3078</v>
      </c>
      <c r="V362" s="42" t="s">
        <v>3793</v>
      </c>
      <c r="W362" s="42">
        <v>6</v>
      </c>
      <c r="X362" s="42"/>
      <c r="Y362" s="42">
        <v>1</v>
      </c>
      <c r="Z362" s="42">
        <v>38</v>
      </c>
      <c r="AA362" s="377">
        <f t="shared" si="30"/>
        <v>38</v>
      </c>
      <c r="AB362" s="42"/>
      <c r="AC362" s="42"/>
      <c r="AD362" s="42"/>
      <c r="AE362" s="42" t="s">
        <v>4091</v>
      </c>
    </row>
    <row r="363" spans="1:31" x14ac:dyDescent="0.2">
      <c r="A363" s="42" t="s">
        <v>3447</v>
      </c>
      <c r="B363" s="42" t="s">
        <v>3820</v>
      </c>
      <c r="C363" s="42" t="s">
        <v>3793</v>
      </c>
      <c r="D363" s="42">
        <v>9</v>
      </c>
      <c r="E363" s="42">
        <v>13</v>
      </c>
      <c r="F363" s="42">
        <v>1</v>
      </c>
      <c r="G363" s="42">
        <v>94</v>
      </c>
      <c r="H363" s="377">
        <f t="shared" si="26"/>
        <v>7.833333333333333</v>
      </c>
      <c r="I363" s="42">
        <v>5</v>
      </c>
      <c r="J363" s="42"/>
      <c r="K363" s="42" t="s">
        <v>53</v>
      </c>
      <c r="T363" s="42" t="s">
        <v>89</v>
      </c>
      <c r="U363" s="42" t="s">
        <v>3867</v>
      </c>
      <c r="V363" s="42" t="s">
        <v>3793</v>
      </c>
      <c r="W363" s="42">
        <v>12.5</v>
      </c>
      <c r="X363" s="42"/>
      <c r="Y363" s="42">
        <v>5</v>
      </c>
      <c r="Z363" s="42">
        <v>43</v>
      </c>
      <c r="AA363" s="377">
        <f t="shared" si="30"/>
        <v>8.6</v>
      </c>
      <c r="AB363" s="42"/>
      <c r="AC363" s="42"/>
      <c r="AD363" s="42"/>
      <c r="AE363" s="42" t="s">
        <v>4091</v>
      </c>
    </row>
    <row r="364" spans="1:31" x14ac:dyDescent="0.2">
      <c r="A364" s="42" t="s">
        <v>3447</v>
      </c>
      <c r="B364" s="42" t="s">
        <v>4076</v>
      </c>
      <c r="C364" s="42" t="s">
        <v>3793</v>
      </c>
      <c r="D364" s="42">
        <v>4</v>
      </c>
      <c r="E364" s="42">
        <v>4</v>
      </c>
      <c r="F364" s="42">
        <v>1</v>
      </c>
      <c r="G364" s="42">
        <v>23</v>
      </c>
      <c r="H364" s="377">
        <f t="shared" si="26"/>
        <v>7.666666666666667</v>
      </c>
      <c r="I364" s="42"/>
      <c r="J364" s="42"/>
      <c r="K364" s="42" t="s">
        <v>53</v>
      </c>
      <c r="T364" s="42" t="s">
        <v>89</v>
      </c>
      <c r="U364" s="42" t="s">
        <v>3870</v>
      </c>
      <c r="V364" s="42" t="s">
        <v>3793</v>
      </c>
      <c r="W364" s="42">
        <v>76.599999999999994</v>
      </c>
      <c r="X364" s="42">
        <v>12</v>
      </c>
      <c r="Y364" s="42">
        <v>13</v>
      </c>
      <c r="Z364" s="42">
        <v>246</v>
      </c>
      <c r="AA364" s="377">
        <f t="shared" si="30"/>
        <v>18.923076923076923</v>
      </c>
      <c r="AB364" s="42"/>
      <c r="AC364" s="42"/>
      <c r="AD364" s="42"/>
      <c r="AE364" s="42" t="s">
        <v>4091</v>
      </c>
    </row>
    <row r="365" spans="1:31" x14ac:dyDescent="0.2">
      <c r="A365" s="42" t="s">
        <v>3447</v>
      </c>
      <c r="B365" s="42" t="s">
        <v>4077</v>
      </c>
      <c r="C365" s="42" t="s">
        <v>3793</v>
      </c>
      <c r="D365" s="42">
        <v>3</v>
      </c>
      <c r="E365" s="42">
        <v>3</v>
      </c>
      <c r="F365" s="42"/>
      <c r="G365" s="42">
        <v>20</v>
      </c>
      <c r="H365" s="377">
        <f t="shared" si="26"/>
        <v>6.666666666666667</v>
      </c>
      <c r="I365" s="42"/>
      <c r="J365" s="42"/>
      <c r="K365" s="42" t="s">
        <v>53</v>
      </c>
      <c r="T365" s="42" t="s">
        <v>89</v>
      </c>
      <c r="U365" s="42" t="s">
        <v>4109</v>
      </c>
      <c r="V365" s="42" t="s">
        <v>3793</v>
      </c>
      <c r="W365" s="42">
        <v>21</v>
      </c>
      <c r="X365" s="42">
        <v>5</v>
      </c>
      <c r="Y365" s="42">
        <v>5</v>
      </c>
      <c r="Z365" s="42">
        <v>107</v>
      </c>
      <c r="AA365" s="377">
        <f t="shared" si="30"/>
        <v>21.4</v>
      </c>
      <c r="AB365" s="42"/>
      <c r="AC365" s="42"/>
      <c r="AD365" s="42"/>
      <c r="AE365" s="42" t="s">
        <v>4091</v>
      </c>
    </row>
    <row r="366" spans="1:31" x14ac:dyDescent="0.2">
      <c r="A366" s="42" t="s">
        <v>3447</v>
      </c>
      <c r="B366" s="42" t="s">
        <v>4078</v>
      </c>
      <c r="C366" s="42" t="s">
        <v>3793</v>
      </c>
      <c r="D366" s="42">
        <v>3</v>
      </c>
      <c r="E366" s="42">
        <v>4</v>
      </c>
      <c r="F366" s="42"/>
      <c r="G366" s="42">
        <v>19</v>
      </c>
      <c r="H366" s="377">
        <f t="shared" si="26"/>
        <v>4.75</v>
      </c>
      <c r="I366" s="42"/>
      <c r="J366" s="42"/>
      <c r="K366" s="42" t="s">
        <v>53</v>
      </c>
      <c r="T366" s="42" t="s">
        <v>89</v>
      </c>
      <c r="U366" s="42" t="s">
        <v>4110</v>
      </c>
      <c r="V366" s="42" t="s">
        <v>3793</v>
      </c>
      <c r="W366" s="42">
        <v>67.5</v>
      </c>
      <c r="X366" s="42">
        <v>18</v>
      </c>
      <c r="Y366" s="42">
        <v>4</v>
      </c>
      <c r="Z366" s="42">
        <v>217</v>
      </c>
      <c r="AA366" s="377">
        <f t="shared" si="30"/>
        <v>54.25</v>
      </c>
      <c r="AB366" s="42"/>
      <c r="AC366" s="42"/>
      <c r="AD366" s="42"/>
      <c r="AE366" s="42" t="s">
        <v>4091</v>
      </c>
    </row>
    <row r="367" spans="1:31" x14ac:dyDescent="0.2">
      <c r="A367" s="42" t="s">
        <v>3447</v>
      </c>
      <c r="B367" s="42" t="s">
        <v>3099</v>
      </c>
      <c r="C367" s="42" t="s">
        <v>3793</v>
      </c>
      <c r="D367" s="42">
        <v>4</v>
      </c>
      <c r="E367" s="42">
        <v>5</v>
      </c>
      <c r="F367" s="42">
        <v>1</v>
      </c>
      <c r="G367" s="42">
        <v>18</v>
      </c>
      <c r="H367" s="377">
        <f t="shared" ref="H367:H430" si="31">G367/(E367-F367)</f>
        <v>4.5</v>
      </c>
      <c r="I367" s="42">
        <v>2</v>
      </c>
      <c r="J367" s="42"/>
      <c r="K367" s="42" t="s">
        <v>53</v>
      </c>
      <c r="T367" s="42" t="s">
        <v>89</v>
      </c>
      <c r="U367" s="42" t="s">
        <v>3875</v>
      </c>
      <c r="V367" s="42" t="s">
        <v>3793</v>
      </c>
      <c r="W367" s="42">
        <v>4</v>
      </c>
      <c r="X367" s="42">
        <v>1</v>
      </c>
      <c r="Y367" s="42"/>
      <c r="Z367" s="42">
        <v>16</v>
      </c>
      <c r="AA367" s="42">
        <v>0</v>
      </c>
      <c r="AB367" s="42"/>
      <c r="AC367" s="42"/>
      <c r="AD367" s="42"/>
      <c r="AE367" s="42" t="s">
        <v>4091</v>
      </c>
    </row>
    <row r="368" spans="1:31" x14ac:dyDescent="0.2">
      <c r="A368" s="42" t="s">
        <v>3447</v>
      </c>
      <c r="B368" s="42" t="s">
        <v>4072</v>
      </c>
      <c r="C368" s="42" t="s">
        <v>3793</v>
      </c>
      <c r="D368" s="42">
        <v>1</v>
      </c>
      <c r="E368" s="42">
        <v>2</v>
      </c>
      <c r="F368" s="42"/>
      <c r="G368" s="42">
        <v>8</v>
      </c>
      <c r="H368" s="377">
        <f t="shared" si="31"/>
        <v>4</v>
      </c>
      <c r="I368" s="42"/>
      <c r="J368" s="42"/>
      <c r="K368" s="42" t="s">
        <v>53</v>
      </c>
      <c r="T368" s="42" t="s">
        <v>89</v>
      </c>
      <c r="U368" s="42" t="s">
        <v>4111</v>
      </c>
      <c r="V368" s="42" t="s">
        <v>3793</v>
      </c>
      <c r="W368" s="42">
        <v>1</v>
      </c>
      <c r="X368" s="42"/>
      <c r="Y368" s="42">
        <v>1</v>
      </c>
      <c r="Z368" s="42">
        <v>4</v>
      </c>
      <c r="AA368" s="377">
        <f>Z368/Y368</f>
        <v>4</v>
      </c>
      <c r="AB368" s="42"/>
      <c r="AC368" s="42"/>
      <c r="AD368" s="42"/>
      <c r="AE368" s="42" t="s">
        <v>4091</v>
      </c>
    </row>
    <row r="369" spans="1:31" x14ac:dyDescent="0.2">
      <c r="A369" s="42" t="s">
        <v>3447</v>
      </c>
      <c r="B369" s="42" t="s">
        <v>3829</v>
      </c>
      <c r="C369" s="42" t="s">
        <v>3793</v>
      </c>
      <c r="D369" s="42">
        <v>8</v>
      </c>
      <c r="E369" s="42">
        <v>8</v>
      </c>
      <c r="F369" s="42"/>
      <c r="G369" s="42">
        <v>28</v>
      </c>
      <c r="H369" s="377">
        <f t="shared" si="31"/>
        <v>3.5</v>
      </c>
      <c r="I369" s="42">
        <v>4</v>
      </c>
      <c r="J369" s="42"/>
      <c r="K369" s="42" t="s">
        <v>53</v>
      </c>
      <c r="T369" s="42" t="s">
        <v>89</v>
      </c>
      <c r="U369" s="42" t="s">
        <v>4073</v>
      </c>
      <c r="V369" s="42" t="s">
        <v>3793</v>
      </c>
      <c r="W369" s="42">
        <v>1</v>
      </c>
      <c r="X369" s="42"/>
      <c r="Y369" s="42"/>
      <c r="Z369" s="42">
        <v>1</v>
      </c>
      <c r="AA369" s="377">
        <v>0</v>
      </c>
      <c r="AB369" s="42"/>
      <c r="AC369" s="42"/>
      <c r="AD369" s="42"/>
      <c r="AE369" s="42" t="s">
        <v>4091</v>
      </c>
    </row>
    <row r="370" spans="1:31" x14ac:dyDescent="0.2">
      <c r="A370" s="42" t="s">
        <v>3447</v>
      </c>
      <c r="B370" s="42" t="s">
        <v>3098</v>
      </c>
      <c r="C370" s="42" t="s">
        <v>3793</v>
      </c>
      <c r="D370" s="42">
        <v>2</v>
      </c>
      <c r="E370" s="42">
        <v>3</v>
      </c>
      <c r="F370" s="42"/>
      <c r="G370" s="42">
        <v>3</v>
      </c>
      <c r="H370" s="377">
        <f t="shared" si="31"/>
        <v>1</v>
      </c>
      <c r="I370" s="42">
        <v>1</v>
      </c>
      <c r="J370" s="42"/>
      <c r="K370" s="42" t="s">
        <v>53</v>
      </c>
      <c r="T370" s="42" t="s">
        <v>89</v>
      </c>
      <c r="U370" s="42" t="s">
        <v>4112</v>
      </c>
      <c r="V370" s="42" t="s">
        <v>3793</v>
      </c>
      <c r="W370" s="42">
        <v>17</v>
      </c>
      <c r="X370" s="42">
        <v>1</v>
      </c>
      <c r="Y370" s="42">
        <v>2</v>
      </c>
      <c r="Z370" s="42">
        <v>73</v>
      </c>
      <c r="AA370" s="377">
        <f>Z370/Y370</f>
        <v>36.5</v>
      </c>
      <c r="AB370" s="42"/>
      <c r="AC370" s="42"/>
      <c r="AD370" s="42"/>
      <c r="AE370" s="42" t="s">
        <v>4091</v>
      </c>
    </row>
    <row r="371" spans="1:31" x14ac:dyDescent="0.2">
      <c r="A371" s="42" t="s">
        <v>3447</v>
      </c>
      <c r="B371" s="42" t="s">
        <v>3821</v>
      </c>
      <c r="C371" s="42" t="s">
        <v>3793</v>
      </c>
      <c r="D371" s="42">
        <v>1</v>
      </c>
      <c r="E371" s="42">
        <v>1</v>
      </c>
      <c r="F371" s="42">
        <v>1</v>
      </c>
      <c r="G371" s="42">
        <v>2</v>
      </c>
      <c r="H371" s="377">
        <v>0</v>
      </c>
      <c r="I371" s="42"/>
      <c r="J371" s="42"/>
      <c r="K371" s="42" t="s">
        <v>53</v>
      </c>
      <c r="T371" s="42" t="s">
        <v>93</v>
      </c>
      <c r="U371" s="42" t="s">
        <v>3541</v>
      </c>
      <c r="V371" s="42" t="s">
        <v>3793</v>
      </c>
      <c r="W371" s="42">
        <v>4</v>
      </c>
      <c r="X371" s="42">
        <v>1</v>
      </c>
      <c r="Y371" s="42"/>
      <c r="Z371" s="42">
        <v>6</v>
      </c>
      <c r="AA371" s="377">
        <v>0</v>
      </c>
      <c r="AB371" s="42"/>
      <c r="AC371" s="42"/>
      <c r="AD371" s="42"/>
      <c r="AE371" s="42" t="s">
        <v>4091</v>
      </c>
    </row>
    <row r="372" spans="1:31" x14ac:dyDescent="0.2">
      <c r="A372" s="42" t="s">
        <v>2715</v>
      </c>
      <c r="B372" s="42" t="s">
        <v>3086</v>
      </c>
      <c r="C372" s="42" t="s">
        <v>3793</v>
      </c>
      <c r="D372" s="42">
        <v>13</v>
      </c>
      <c r="E372" s="42">
        <v>16</v>
      </c>
      <c r="F372" s="42">
        <v>2</v>
      </c>
      <c r="G372" s="42">
        <v>502</v>
      </c>
      <c r="H372" s="377">
        <f t="shared" si="31"/>
        <v>35.857142857142854</v>
      </c>
      <c r="I372" s="42">
        <v>4</v>
      </c>
      <c r="J372" s="42"/>
      <c r="K372" s="42" t="s">
        <v>53</v>
      </c>
      <c r="T372" s="42" t="s">
        <v>93</v>
      </c>
      <c r="U372" s="42" t="s">
        <v>3816</v>
      </c>
      <c r="V372" s="42" t="s">
        <v>3793</v>
      </c>
      <c r="W372" s="42">
        <v>11</v>
      </c>
      <c r="X372" s="42">
        <v>4</v>
      </c>
      <c r="Y372" s="42">
        <v>6</v>
      </c>
      <c r="Z372" s="42">
        <v>51</v>
      </c>
      <c r="AA372" s="377">
        <f>Z372/Y372</f>
        <v>8.5</v>
      </c>
      <c r="AB372" s="42"/>
      <c r="AC372" s="42"/>
      <c r="AD372" s="42"/>
      <c r="AE372" s="42" t="s">
        <v>4091</v>
      </c>
    </row>
    <row r="373" spans="1:31" x14ac:dyDescent="0.2">
      <c r="A373" s="42" t="s">
        <v>2715</v>
      </c>
      <c r="B373" s="42" t="s">
        <v>4079</v>
      </c>
      <c r="C373" s="42" t="s">
        <v>3793</v>
      </c>
      <c r="D373" s="42">
        <v>12</v>
      </c>
      <c r="E373" s="42">
        <v>15</v>
      </c>
      <c r="F373" s="42">
        <v>1</v>
      </c>
      <c r="G373" s="42">
        <v>497</v>
      </c>
      <c r="H373" s="377">
        <f t="shared" si="31"/>
        <v>35.5</v>
      </c>
      <c r="I373" s="42">
        <v>10</v>
      </c>
      <c r="J373" s="42">
        <v>20</v>
      </c>
      <c r="K373" s="42" t="s">
        <v>53</v>
      </c>
      <c r="T373" s="42" t="s">
        <v>93</v>
      </c>
      <c r="U373" s="42" t="s">
        <v>3869</v>
      </c>
      <c r="V373" s="42" t="s">
        <v>3793</v>
      </c>
      <c r="W373" s="42">
        <v>4</v>
      </c>
      <c r="X373" s="42"/>
      <c r="Y373" s="42">
        <v>2</v>
      </c>
      <c r="Z373" s="42">
        <v>17</v>
      </c>
      <c r="AA373" s="377">
        <f>Z373/Y373</f>
        <v>8.5</v>
      </c>
      <c r="AB373" s="42"/>
      <c r="AC373" s="42"/>
      <c r="AD373" s="42"/>
      <c r="AE373" s="42" t="s">
        <v>4091</v>
      </c>
    </row>
    <row r="374" spans="1:31" x14ac:dyDescent="0.2">
      <c r="A374" s="42" t="s">
        <v>2715</v>
      </c>
      <c r="B374" s="42" t="s">
        <v>3829</v>
      </c>
      <c r="C374" s="42" t="s">
        <v>3793</v>
      </c>
      <c r="D374" s="42">
        <v>2</v>
      </c>
      <c r="E374" s="42">
        <v>2</v>
      </c>
      <c r="F374" s="42">
        <v>1</v>
      </c>
      <c r="G374" s="42">
        <v>30</v>
      </c>
      <c r="H374" s="377">
        <f t="shared" si="31"/>
        <v>30</v>
      </c>
      <c r="I374" s="42">
        <v>1</v>
      </c>
      <c r="J374" s="42"/>
      <c r="K374" s="42" t="s">
        <v>53</v>
      </c>
      <c r="T374" s="42" t="s">
        <v>93</v>
      </c>
      <c r="U374" s="42" t="s">
        <v>3871</v>
      </c>
      <c r="V374" s="42" t="s">
        <v>3793</v>
      </c>
      <c r="W374" s="42">
        <v>23</v>
      </c>
      <c r="X374" s="42">
        <v>4</v>
      </c>
      <c r="Y374" s="42">
        <v>3</v>
      </c>
      <c r="Z374" s="42">
        <v>86</v>
      </c>
      <c r="AA374" s="377">
        <f>Z374/Y374</f>
        <v>28.666666666666668</v>
      </c>
      <c r="AB374" s="42"/>
      <c r="AC374" s="42"/>
      <c r="AD374" s="42"/>
      <c r="AE374" s="42" t="s">
        <v>4091</v>
      </c>
    </row>
    <row r="375" spans="1:31" x14ac:dyDescent="0.2">
      <c r="A375" s="42" t="s">
        <v>2715</v>
      </c>
      <c r="B375" s="42" t="s">
        <v>3071</v>
      </c>
      <c r="C375" s="42" t="s">
        <v>3793</v>
      </c>
      <c r="D375" s="42">
        <v>3</v>
      </c>
      <c r="E375" s="42">
        <v>4</v>
      </c>
      <c r="F375" s="42"/>
      <c r="G375" s="42">
        <v>112</v>
      </c>
      <c r="H375" s="377">
        <f t="shared" si="31"/>
        <v>28</v>
      </c>
      <c r="I375" s="42">
        <v>2</v>
      </c>
      <c r="J375" s="42">
        <v>1</v>
      </c>
      <c r="K375" s="42" t="s">
        <v>53</v>
      </c>
      <c r="T375" s="42" t="s">
        <v>93</v>
      </c>
      <c r="U375" s="42" t="s">
        <v>3873</v>
      </c>
      <c r="V375" s="42" t="s">
        <v>3793</v>
      </c>
      <c r="W375" s="42">
        <v>9</v>
      </c>
      <c r="X375" s="42">
        <v>1</v>
      </c>
      <c r="Y375" s="42">
        <v>3</v>
      </c>
      <c r="Z375" s="42">
        <v>26</v>
      </c>
      <c r="AA375" s="377">
        <f>Z375/Y375</f>
        <v>8.6666666666666661</v>
      </c>
      <c r="AB375" s="42"/>
      <c r="AC375" s="42"/>
      <c r="AD375" s="42"/>
      <c r="AE375" s="42" t="s">
        <v>4091</v>
      </c>
    </row>
    <row r="376" spans="1:31" x14ac:dyDescent="0.2">
      <c r="A376" s="42" t="s">
        <v>2715</v>
      </c>
      <c r="B376" s="42" t="s">
        <v>3095</v>
      </c>
      <c r="C376" s="42" t="s">
        <v>3793</v>
      </c>
      <c r="D376" s="42">
        <v>10</v>
      </c>
      <c r="E376" s="42">
        <v>15</v>
      </c>
      <c r="F376" s="42">
        <v>3</v>
      </c>
      <c r="G376" s="42">
        <v>312</v>
      </c>
      <c r="H376" s="377">
        <f t="shared" si="31"/>
        <v>26</v>
      </c>
      <c r="I376" s="42">
        <v>1</v>
      </c>
      <c r="J376" s="42"/>
      <c r="K376" s="42" t="s">
        <v>53</v>
      </c>
      <c r="T376" s="42" t="s">
        <v>93</v>
      </c>
      <c r="U376" s="42" t="s">
        <v>4113</v>
      </c>
      <c r="V376" s="42" t="s">
        <v>3793</v>
      </c>
      <c r="W376" s="42">
        <v>2</v>
      </c>
      <c r="X376" s="42">
        <v>1</v>
      </c>
      <c r="Y376" s="42"/>
      <c r="Z376" s="42">
        <v>7</v>
      </c>
      <c r="AA376" s="377">
        <v>0</v>
      </c>
      <c r="AB376" s="42"/>
      <c r="AC376" s="42"/>
      <c r="AD376" s="42"/>
      <c r="AE376" s="42" t="s">
        <v>4091</v>
      </c>
    </row>
    <row r="377" spans="1:31" x14ac:dyDescent="0.2">
      <c r="A377" s="42" t="s">
        <v>2715</v>
      </c>
      <c r="B377" s="42" t="s">
        <v>3845</v>
      </c>
      <c r="C377" s="42" t="s">
        <v>3793</v>
      </c>
      <c r="D377" s="42">
        <v>8</v>
      </c>
      <c r="E377" s="42">
        <v>7</v>
      </c>
      <c r="F377" s="42">
        <v>2</v>
      </c>
      <c r="G377" s="42">
        <v>113</v>
      </c>
      <c r="H377" s="42">
        <f t="shared" si="31"/>
        <v>22.6</v>
      </c>
      <c r="I377" s="42">
        <v>1</v>
      </c>
      <c r="J377" s="42"/>
      <c r="K377" s="42" t="s">
        <v>53</v>
      </c>
      <c r="T377" s="42" t="s">
        <v>93</v>
      </c>
      <c r="U377" s="42" t="s">
        <v>3075</v>
      </c>
      <c r="V377" s="42" t="s">
        <v>3793</v>
      </c>
      <c r="W377" s="42">
        <v>55</v>
      </c>
      <c r="X377" s="42">
        <v>10</v>
      </c>
      <c r="Y377" s="42">
        <v>13</v>
      </c>
      <c r="Z377" s="42">
        <v>228</v>
      </c>
      <c r="AA377" s="377">
        <f>Z377/Y377</f>
        <v>17.53846153846154</v>
      </c>
      <c r="AB377" s="42"/>
      <c r="AC377" s="42"/>
      <c r="AD377" s="42"/>
      <c r="AE377" s="42" t="s">
        <v>4091</v>
      </c>
    </row>
    <row r="378" spans="1:31" x14ac:dyDescent="0.2">
      <c r="A378" s="42" t="s">
        <v>2715</v>
      </c>
      <c r="B378" s="42" t="s">
        <v>3841</v>
      </c>
      <c r="C378" s="42" t="s">
        <v>3793</v>
      </c>
      <c r="D378" s="42">
        <v>7</v>
      </c>
      <c r="E378" s="42">
        <v>7</v>
      </c>
      <c r="F378" s="42">
        <v>3</v>
      </c>
      <c r="G378" s="42">
        <v>74</v>
      </c>
      <c r="H378" s="42">
        <f t="shared" si="31"/>
        <v>18.5</v>
      </c>
      <c r="I378" s="42"/>
      <c r="J378" s="42"/>
      <c r="K378" s="42" t="s">
        <v>53</v>
      </c>
      <c r="T378" s="42" t="s">
        <v>93</v>
      </c>
      <c r="U378" s="42" t="s">
        <v>4114</v>
      </c>
      <c r="V378" s="42" t="s">
        <v>3793</v>
      </c>
      <c r="W378" s="42">
        <v>41</v>
      </c>
      <c r="X378" s="42">
        <v>6</v>
      </c>
      <c r="Y378" s="42">
        <v>3</v>
      </c>
      <c r="Z378" s="42">
        <v>136</v>
      </c>
      <c r="AA378" s="377">
        <f>Z378/Y378</f>
        <v>45.333333333333336</v>
      </c>
      <c r="AB378" s="42"/>
      <c r="AC378" s="42"/>
      <c r="AD378" s="42"/>
      <c r="AE378" s="42" t="s">
        <v>4091</v>
      </c>
    </row>
    <row r="379" spans="1:31" x14ac:dyDescent="0.2">
      <c r="A379" s="42" t="s">
        <v>2715</v>
      </c>
      <c r="B379" s="42" t="s">
        <v>3836</v>
      </c>
      <c r="C379" s="42" t="s">
        <v>3793</v>
      </c>
      <c r="D379" s="42">
        <v>11</v>
      </c>
      <c r="E379" s="42">
        <v>11</v>
      </c>
      <c r="F379" s="42">
        <v>1</v>
      </c>
      <c r="G379" s="42">
        <v>178</v>
      </c>
      <c r="H379" s="377">
        <f t="shared" si="31"/>
        <v>17.8</v>
      </c>
      <c r="I379" s="42">
        <v>4</v>
      </c>
      <c r="J379" s="42"/>
      <c r="K379" s="42" t="s">
        <v>53</v>
      </c>
      <c r="T379" s="42" t="s">
        <v>93</v>
      </c>
      <c r="U379" s="42" t="s">
        <v>1832</v>
      </c>
      <c r="V379" s="42" t="s">
        <v>3793</v>
      </c>
      <c r="W379" s="42">
        <v>49</v>
      </c>
      <c r="X379" s="42">
        <v>9</v>
      </c>
      <c r="Y379" s="42">
        <v>11</v>
      </c>
      <c r="Z379" s="42">
        <v>158</v>
      </c>
      <c r="AA379" s="377">
        <f>Z379/Y379</f>
        <v>14.363636363636363</v>
      </c>
      <c r="AB379" s="42"/>
      <c r="AC379" s="42"/>
      <c r="AD379" s="42"/>
      <c r="AE379" s="42" t="s">
        <v>4091</v>
      </c>
    </row>
    <row r="380" spans="1:31" x14ac:dyDescent="0.2">
      <c r="A380" s="42" t="s">
        <v>2715</v>
      </c>
      <c r="B380" s="42" t="s">
        <v>3094</v>
      </c>
      <c r="C380" s="42" t="s">
        <v>3793</v>
      </c>
      <c r="D380" s="42">
        <v>6</v>
      </c>
      <c r="E380" s="42">
        <v>7</v>
      </c>
      <c r="F380" s="42"/>
      <c r="G380" s="42">
        <v>114</v>
      </c>
      <c r="H380" s="377">
        <f t="shared" si="31"/>
        <v>16.285714285714285</v>
      </c>
      <c r="I380" s="42"/>
      <c r="J380" s="42"/>
      <c r="K380" s="42" t="s">
        <v>53</v>
      </c>
      <c r="T380" s="42" t="s">
        <v>93</v>
      </c>
      <c r="U380" s="42" t="s">
        <v>3876</v>
      </c>
      <c r="V380" s="42" t="s">
        <v>3793</v>
      </c>
      <c r="W380" s="42">
        <v>3</v>
      </c>
      <c r="X380" s="42"/>
      <c r="Y380" s="42"/>
      <c r="Z380" s="42">
        <v>6</v>
      </c>
      <c r="AA380" s="377">
        <v>0</v>
      </c>
      <c r="AB380" s="42"/>
      <c r="AC380" s="42"/>
      <c r="AD380" s="42"/>
      <c r="AE380" s="42" t="s">
        <v>4091</v>
      </c>
    </row>
    <row r="381" spans="1:31" x14ac:dyDescent="0.2">
      <c r="A381" s="42" t="s">
        <v>2715</v>
      </c>
      <c r="B381" s="42" t="s">
        <v>3541</v>
      </c>
      <c r="C381" s="42" t="s">
        <v>3793</v>
      </c>
      <c r="D381" s="42">
        <v>4</v>
      </c>
      <c r="E381" s="42">
        <v>7</v>
      </c>
      <c r="F381" s="42">
        <v>1</v>
      </c>
      <c r="G381" s="42">
        <v>97</v>
      </c>
      <c r="H381" s="377">
        <f t="shared" si="31"/>
        <v>16.166666666666668</v>
      </c>
      <c r="I381" s="42">
        <v>3</v>
      </c>
      <c r="J381" s="42"/>
      <c r="K381" s="42" t="s">
        <v>53</v>
      </c>
      <c r="T381" s="42" t="s">
        <v>93</v>
      </c>
      <c r="U381" s="42" t="s">
        <v>3900</v>
      </c>
      <c r="V381" s="42" t="s">
        <v>3793</v>
      </c>
      <c r="W381" s="42">
        <v>48</v>
      </c>
      <c r="X381" s="42">
        <v>8</v>
      </c>
      <c r="Y381" s="42">
        <v>11</v>
      </c>
      <c r="Z381" s="42">
        <v>163</v>
      </c>
      <c r="AA381" s="377">
        <f>Z381/Y381</f>
        <v>14.818181818181818</v>
      </c>
      <c r="AB381" s="42"/>
      <c r="AC381" s="42"/>
      <c r="AD381" s="42"/>
      <c r="AE381" s="42" t="s">
        <v>4091</v>
      </c>
    </row>
    <row r="382" spans="1:31" x14ac:dyDescent="0.2">
      <c r="A382" s="42" t="s">
        <v>2715</v>
      </c>
      <c r="B382" s="42" t="s">
        <v>3080</v>
      </c>
      <c r="C382" s="42" t="s">
        <v>3793</v>
      </c>
      <c r="D382" s="42">
        <v>13</v>
      </c>
      <c r="E382" s="42">
        <v>16</v>
      </c>
      <c r="F382" s="42">
        <v>2</v>
      </c>
      <c r="G382" s="42">
        <v>213</v>
      </c>
      <c r="H382" s="377">
        <f t="shared" si="31"/>
        <v>15.214285714285714</v>
      </c>
      <c r="I382" s="42">
        <v>5</v>
      </c>
      <c r="J382" s="42"/>
      <c r="K382" s="42" t="s">
        <v>53</v>
      </c>
      <c r="T382" s="42" t="s">
        <v>93</v>
      </c>
      <c r="U382" s="42" t="s">
        <v>3885</v>
      </c>
      <c r="V382" s="42" t="s">
        <v>3793</v>
      </c>
      <c r="W382" s="42">
        <v>1</v>
      </c>
      <c r="X382" s="42">
        <v>1</v>
      </c>
      <c r="Y382" s="42"/>
      <c r="Z382" s="42">
        <v>0</v>
      </c>
      <c r="AA382" s="377">
        <v>0</v>
      </c>
      <c r="AB382" s="42"/>
      <c r="AC382" s="42"/>
      <c r="AD382" s="42"/>
      <c r="AE382" s="42" t="s">
        <v>4091</v>
      </c>
    </row>
    <row r="383" spans="1:31" x14ac:dyDescent="0.2">
      <c r="A383" s="42" t="s">
        <v>2715</v>
      </c>
      <c r="B383" s="42" t="s">
        <v>3835</v>
      </c>
      <c r="C383" s="42" t="s">
        <v>3793</v>
      </c>
      <c r="D383" s="42">
        <v>7</v>
      </c>
      <c r="E383" s="42">
        <v>10</v>
      </c>
      <c r="F383" s="42"/>
      <c r="G383" s="42">
        <v>131</v>
      </c>
      <c r="H383" s="377">
        <f t="shared" si="31"/>
        <v>13.1</v>
      </c>
      <c r="I383" s="42">
        <v>4</v>
      </c>
      <c r="J383" s="42"/>
      <c r="K383" s="42" t="s">
        <v>53</v>
      </c>
      <c r="T383" s="42" t="s">
        <v>93</v>
      </c>
      <c r="U383" s="42" t="s">
        <v>3902</v>
      </c>
      <c r="V383" s="42" t="s">
        <v>3793</v>
      </c>
      <c r="W383" s="42">
        <v>9</v>
      </c>
      <c r="X383" s="42"/>
      <c r="Y383" s="42"/>
      <c r="Z383" s="42">
        <v>53</v>
      </c>
      <c r="AA383" s="377">
        <v>0</v>
      </c>
      <c r="AB383" s="42"/>
      <c r="AC383" s="42"/>
      <c r="AD383" s="42"/>
      <c r="AE383" s="42" t="s">
        <v>4091</v>
      </c>
    </row>
    <row r="384" spans="1:31" x14ac:dyDescent="0.2">
      <c r="A384" s="42" t="s">
        <v>2715</v>
      </c>
      <c r="B384" s="42" t="s">
        <v>3072</v>
      </c>
      <c r="C384" s="42" t="s">
        <v>3793</v>
      </c>
      <c r="D384" s="42">
        <v>2</v>
      </c>
      <c r="E384" s="42">
        <v>3</v>
      </c>
      <c r="F384" s="42"/>
      <c r="G384" s="42">
        <v>39</v>
      </c>
      <c r="H384" s="377">
        <f t="shared" si="31"/>
        <v>13</v>
      </c>
      <c r="I384" s="42">
        <v>3</v>
      </c>
      <c r="J384" s="42"/>
      <c r="K384" s="42" t="s">
        <v>53</v>
      </c>
      <c r="T384" s="42" t="s">
        <v>93</v>
      </c>
      <c r="U384" s="42" t="s">
        <v>3868</v>
      </c>
      <c r="V384" s="42" t="s">
        <v>3793</v>
      </c>
      <c r="W384" s="42">
        <v>20</v>
      </c>
      <c r="X384" s="42">
        <v>3</v>
      </c>
      <c r="Y384" s="42">
        <v>5</v>
      </c>
      <c r="Z384" s="42">
        <v>68</v>
      </c>
      <c r="AA384" s="377">
        <f>Z384/Y384</f>
        <v>13.6</v>
      </c>
      <c r="AB384" s="42"/>
      <c r="AC384" s="42"/>
      <c r="AD384" s="42"/>
      <c r="AE384" s="42" t="s">
        <v>4091</v>
      </c>
    </row>
    <row r="385" spans="1:31" x14ac:dyDescent="0.2">
      <c r="A385" s="42" t="s">
        <v>2715</v>
      </c>
      <c r="B385" s="42" t="s">
        <v>4080</v>
      </c>
      <c r="C385" s="42" t="s">
        <v>3793</v>
      </c>
      <c r="D385" s="42">
        <v>8</v>
      </c>
      <c r="E385" s="42">
        <v>8</v>
      </c>
      <c r="F385" s="42">
        <v>2</v>
      </c>
      <c r="G385" s="42">
        <v>69</v>
      </c>
      <c r="H385" s="377">
        <f t="shared" si="31"/>
        <v>11.5</v>
      </c>
      <c r="I385" s="42">
        <v>1</v>
      </c>
      <c r="J385" s="42"/>
      <c r="K385" s="42" t="s">
        <v>53</v>
      </c>
      <c r="T385" s="42" t="s">
        <v>93</v>
      </c>
      <c r="U385" s="42" t="s">
        <v>4109</v>
      </c>
      <c r="V385" s="42" t="s">
        <v>3793</v>
      </c>
      <c r="W385" s="42">
        <v>73</v>
      </c>
      <c r="X385" s="42">
        <v>13</v>
      </c>
      <c r="Y385" s="42">
        <v>19</v>
      </c>
      <c r="Z385" s="42">
        <v>247</v>
      </c>
      <c r="AA385" s="377">
        <f>Z385/Y385</f>
        <v>13</v>
      </c>
      <c r="AB385" s="42"/>
      <c r="AC385" s="42"/>
      <c r="AD385" s="42"/>
      <c r="AE385" s="42" t="s">
        <v>4091</v>
      </c>
    </row>
    <row r="386" spans="1:31" x14ac:dyDescent="0.2">
      <c r="A386" s="42" t="s">
        <v>2715</v>
      </c>
      <c r="B386" s="42" t="s">
        <v>3830</v>
      </c>
      <c r="C386" s="42" t="s">
        <v>3793</v>
      </c>
      <c r="D386" s="42">
        <v>5</v>
      </c>
      <c r="E386" s="42">
        <v>3</v>
      </c>
      <c r="F386" s="42">
        <v>2</v>
      </c>
      <c r="G386" s="42">
        <v>10</v>
      </c>
      <c r="H386" s="377">
        <f t="shared" si="31"/>
        <v>10</v>
      </c>
      <c r="I386" s="42">
        <v>2</v>
      </c>
      <c r="J386" s="42"/>
      <c r="K386" s="42" t="s">
        <v>53</v>
      </c>
      <c r="T386" s="42" t="s">
        <v>93</v>
      </c>
      <c r="U386" s="42" t="s">
        <v>3867</v>
      </c>
      <c r="V386" s="42" t="s">
        <v>3793</v>
      </c>
      <c r="W386" s="42">
        <v>5</v>
      </c>
      <c r="X386" s="42"/>
      <c r="Y386" s="42">
        <v>1</v>
      </c>
      <c r="Z386" s="42">
        <v>25</v>
      </c>
      <c r="AA386" s="377">
        <f>Z386/Y386</f>
        <v>25</v>
      </c>
      <c r="AB386" s="42"/>
      <c r="AC386" s="42"/>
      <c r="AD386" s="42"/>
      <c r="AE386" s="42" t="s">
        <v>4091</v>
      </c>
    </row>
    <row r="387" spans="1:31" x14ac:dyDescent="0.2">
      <c r="A387" s="42" t="s">
        <v>2715</v>
      </c>
      <c r="B387" s="42" t="s">
        <v>3820</v>
      </c>
      <c r="C387" s="42" t="s">
        <v>3793</v>
      </c>
      <c r="D387" s="42">
        <v>9</v>
      </c>
      <c r="E387" s="42">
        <v>11</v>
      </c>
      <c r="F387" s="42">
        <v>1</v>
      </c>
      <c r="G387" s="42">
        <v>91</v>
      </c>
      <c r="H387" s="377">
        <f t="shared" si="31"/>
        <v>9.1</v>
      </c>
      <c r="I387" s="42">
        <v>1</v>
      </c>
      <c r="J387" s="42"/>
      <c r="K387" s="42" t="s">
        <v>53</v>
      </c>
      <c r="T387" s="42" t="s">
        <v>93</v>
      </c>
      <c r="U387" s="42" t="s">
        <v>3886</v>
      </c>
      <c r="V387" s="42" t="s">
        <v>3793</v>
      </c>
      <c r="W387" s="42">
        <v>13</v>
      </c>
      <c r="X387" s="42"/>
      <c r="Y387" s="42">
        <v>2</v>
      </c>
      <c r="Z387" s="42">
        <v>52</v>
      </c>
      <c r="AA387" s="377">
        <f>Z387/Y387</f>
        <v>26</v>
      </c>
      <c r="AB387" s="42"/>
      <c r="AC387" s="42"/>
      <c r="AD387" s="42"/>
      <c r="AE387" s="42" t="s">
        <v>4091</v>
      </c>
    </row>
    <row r="388" spans="1:31" x14ac:dyDescent="0.2">
      <c r="A388" s="42" t="s">
        <v>2715</v>
      </c>
      <c r="B388" s="42" t="s">
        <v>3099</v>
      </c>
      <c r="C388" s="42" t="s">
        <v>3793</v>
      </c>
      <c r="D388" s="42">
        <v>3</v>
      </c>
      <c r="E388" s="42">
        <v>3</v>
      </c>
      <c r="F388" s="42">
        <v>1</v>
      </c>
      <c r="G388" s="42">
        <v>17</v>
      </c>
      <c r="H388" s="377">
        <f t="shared" si="31"/>
        <v>8.5</v>
      </c>
      <c r="I388" s="42"/>
      <c r="J388" s="42"/>
      <c r="K388" s="42" t="s">
        <v>53</v>
      </c>
      <c r="T388" s="42" t="s">
        <v>93</v>
      </c>
      <c r="U388" s="42" t="s">
        <v>3099</v>
      </c>
      <c r="V388" s="42" t="s">
        <v>3793</v>
      </c>
      <c r="W388" s="42">
        <v>7</v>
      </c>
      <c r="X388" s="42">
        <v>1</v>
      </c>
      <c r="Y388" s="42">
        <v>3</v>
      </c>
      <c r="Z388" s="42">
        <v>18</v>
      </c>
      <c r="AA388" s="377">
        <f>Z388/Y388</f>
        <v>6</v>
      </c>
      <c r="AB388" s="42"/>
      <c r="AC388" s="42"/>
      <c r="AD388" s="42"/>
      <c r="AE388" s="42" t="s">
        <v>4091</v>
      </c>
    </row>
    <row r="389" spans="1:31" x14ac:dyDescent="0.2">
      <c r="A389" s="42" t="s">
        <v>2715</v>
      </c>
      <c r="B389" s="42" t="s">
        <v>3828</v>
      </c>
      <c r="C389" s="42" t="s">
        <v>3793</v>
      </c>
      <c r="D389" s="42">
        <v>1</v>
      </c>
      <c r="E389" s="42">
        <v>1</v>
      </c>
      <c r="F389" s="42"/>
      <c r="G389" s="42">
        <v>6</v>
      </c>
      <c r="H389" s="377">
        <f t="shared" si="31"/>
        <v>6</v>
      </c>
      <c r="I389" s="42"/>
      <c r="J389" s="42"/>
      <c r="K389" s="42" t="s">
        <v>53</v>
      </c>
      <c r="T389" s="42" t="s">
        <v>93</v>
      </c>
      <c r="U389" s="42" t="s">
        <v>3050</v>
      </c>
      <c r="V389" s="42" t="s">
        <v>3793</v>
      </c>
      <c r="W389" s="42">
        <v>1</v>
      </c>
      <c r="X389" s="42">
        <v>1</v>
      </c>
      <c r="Y389" s="42"/>
      <c r="Z389" s="42">
        <v>0</v>
      </c>
      <c r="AA389" s="377">
        <v>0</v>
      </c>
      <c r="AB389" s="42"/>
      <c r="AC389" s="42"/>
      <c r="AD389" s="42"/>
      <c r="AE389" s="42" t="s">
        <v>4091</v>
      </c>
    </row>
    <row r="390" spans="1:31" x14ac:dyDescent="0.2">
      <c r="A390" s="42" t="s">
        <v>2715</v>
      </c>
      <c r="B390" s="42" t="s">
        <v>1827</v>
      </c>
      <c r="C390" s="42" t="s">
        <v>3793</v>
      </c>
      <c r="D390" s="42">
        <v>3</v>
      </c>
      <c r="E390" s="42">
        <v>4</v>
      </c>
      <c r="F390" s="42"/>
      <c r="G390" s="42">
        <v>22</v>
      </c>
      <c r="H390" s="377">
        <f t="shared" si="31"/>
        <v>5.5</v>
      </c>
      <c r="I390" s="42">
        <v>1</v>
      </c>
      <c r="J390" s="42"/>
      <c r="K390" s="42" t="s">
        <v>53</v>
      </c>
      <c r="T390" s="42" t="s">
        <v>93</v>
      </c>
      <c r="U390" s="42" t="s">
        <v>4110</v>
      </c>
      <c r="V390" s="42" t="s">
        <v>3793</v>
      </c>
      <c r="W390" s="42">
        <v>5</v>
      </c>
      <c r="X390" s="42"/>
      <c r="Y390" s="42">
        <v>2</v>
      </c>
      <c r="Z390" s="42">
        <v>13</v>
      </c>
      <c r="AA390" s="377">
        <f>Z390/Y390</f>
        <v>6.5</v>
      </c>
      <c r="AB390" s="42"/>
      <c r="AC390" s="42"/>
      <c r="AD390" s="42"/>
      <c r="AE390" s="42" t="s">
        <v>4091</v>
      </c>
    </row>
    <row r="391" spans="1:31" x14ac:dyDescent="0.2">
      <c r="A391" s="42" t="s">
        <v>2715</v>
      </c>
      <c r="B391" s="42" t="s">
        <v>3188</v>
      </c>
      <c r="C391" s="42" t="s">
        <v>3793</v>
      </c>
      <c r="D391" s="42">
        <v>2</v>
      </c>
      <c r="E391" s="42">
        <v>1</v>
      </c>
      <c r="F391" s="42"/>
      <c r="G391" s="42">
        <v>3</v>
      </c>
      <c r="H391" s="377">
        <f t="shared" si="31"/>
        <v>3</v>
      </c>
      <c r="I391" s="42">
        <v>1</v>
      </c>
      <c r="J391" s="42"/>
      <c r="K391" s="42" t="s">
        <v>53</v>
      </c>
      <c r="T391" s="42" t="s">
        <v>93</v>
      </c>
      <c r="U391" s="42" t="s">
        <v>3874</v>
      </c>
      <c r="V391" s="42" t="s">
        <v>3793</v>
      </c>
      <c r="W391" s="42">
        <v>15</v>
      </c>
      <c r="X391" s="42"/>
      <c r="Y391" s="42">
        <v>3</v>
      </c>
      <c r="Z391" s="42">
        <v>88</v>
      </c>
      <c r="AA391" s="377">
        <f>Z391/Y391</f>
        <v>29.333333333333332</v>
      </c>
      <c r="AB391" s="42"/>
      <c r="AC391" s="42"/>
      <c r="AD391" s="42"/>
      <c r="AE391" s="42" t="s">
        <v>4091</v>
      </c>
    </row>
    <row r="392" spans="1:31" x14ac:dyDescent="0.2">
      <c r="A392" s="42" t="s">
        <v>2715</v>
      </c>
      <c r="B392" s="42" t="s">
        <v>3864</v>
      </c>
      <c r="C392" s="42" t="s">
        <v>3793</v>
      </c>
      <c r="D392" s="42">
        <v>11</v>
      </c>
      <c r="E392" s="42">
        <v>9</v>
      </c>
      <c r="F392" s="42">
        <v>6</v>
      </c>
      <c r="G392" s="42">
        <v>7</v>
      </c>
      <c r="H392" s="377">
        <f t="shared" si="31"/>
        <v>2.3333333333333335</v>
      </c>
      <c r="I392" s="42">
        <v>7</v>
      </c>
      <c r="J392" s="42"/>
      <c r="K392" s="42" t="s">
        <v>53</v>
      </c>
      <c r="T392" s="42" t="s">
        <v>93</v>
      </c>
      <c r="U392" s="42" t="s">
        <v>1825</v>
      </c>
      <c r="V392" s="42" t="s">
        <v>3793</v>
      </c>
      <c r="W392" s="42"/>
      <c r="X392" s="42"/>
      <c r="Y392" s="42"/>
      <c r="Z392" s="42"/>
      <c r="AA392" s="377">
        <v>0</v>
      </c>
      <c r="AB392" s="42"/>
      <c r="AC392" s="42"/>
      <c r="AD392" s="42"/>
      <c r="AE392" s="42" t="s">
        <v>4091</v>
      </c>
    </row>
    <row r="393" spans="1:31" x14ac:dyDescent="0.2">
      <c r="A393" s="42" t="s">
        <v>2715</v>
      </c>
      <c r="B393" s="42" t="s">
        <v>3076</v>
      </c>
      <c r="C393" s="42" t="s">
        <v>3793</v>
      </c>
      <c r="D393" s="42">
        <v>1</v>
      </c>
      <c r="E393" s="42">
        <v>1</v>
      </c>
      <c r="F393" s="42"/>
      <c r="G393" s="42">
        <v>33</v>
      </c>
      <c r="H393" s="377">
        <f t="shared" si="31"/>
        <v>33</v>
      </c>
      <c r="I393" s="42">
        <v>1</v>
      </c>
      <c r="J393" s="42"/>
      <c r="K393" s="42" t="s">
        <v>53</v>
      </c>
      <c r="T393" s="42" t="s">
        <v>92</v>
      </c>
      <c r="U393" s="42" t="s">
        <v>3050</v>
      </c>
      <c r="V393" s="42" t="s">
        <v>3793</v>
      </c>
      <c r="W393" s="42">
        <v>1</v>
      </c>
      <c r="X393" s="42"/>
      <c r="Y393" s="42">
        <v>1</v>
      </c>
      <c r="Z393" s="42">
        <v>11</v>
      </c>
      <c r="AA393" s="377">
        <f t="shared" ref="AA393:AA405" si="32">Z393/Y393</f>
        <v>11</v>
      </c>
      <c r="AB393" s="42"/>
      <c r="AC393" s="42"/>
      <c r="AD393" s="42"/>
      <c r="AE393" s="42" t="s">
        <v>4091</v>
      </c>
    </row>
    <row r="394" spans="1:31" x14ac:dyDescent="0.2">
      <c r="A394" s="42" t="s">
        <v>2715</v>
      </c>
      <c r="B394" s="42" t="s">
        <v>4081</v>
      </c>
      <c r="C394" s="42" t="s">
        <v>3793</v>
      </c>
      <c r="D394" s="42">
        <v>1</v>
      </c>
      <c r="E394" s="42">
        <v>2</v>
      </c>
      <c r="F394" s="42"/>
      <c r="G394" s="42">
        <v>0</v>
      </c>
      <c r="H394" s="377">
        <f t="shared" si="31"/>
        <v>0</v>
      </c>
      <c r="I394" s="42">
        <v>1</v>
      </c>
      <c r="J394" s="42"/>
      <c r="K394" s="42" t="s">
        <v>53</v>
      </c>
      <c r="T394" s="42" t="s">
        <v>92</v>
      </c>
      <c r="U394" s="42" t="s">
        <v>3875</v>
      </c>
      <c r="V394" s="42" t="s">
        <v>3793</v>
      </c>
      <c r="W394" s="42">
        <v>15</v>
      </c>
      <c r="X394" s="42">
        <v>1</v>
      </c>
      <c r="Y394" s="42">
        <v>6</v>
      </c>
      <c r="Z394" s="42">
        <v>80</v>
      </c>
      <c r="AA394" s="377">
        <f t="shared" si="32"/>
        <v>13.333333333333334</v>
      </c>
      <c r="AB394" s="42"/>
      <c r="AC394" s="42"/>
      <c r="AD394" s="42"/>
      <c r="AE394" s="42" t="s">
        <v>4091</v>
      </c>
    </row>
    <row r="395" spans="1:31" x14ac:dyDescent="0.2">
      <c r="A395" s="42" t="s">
        <v>2715</v>
      </c>
      <c r="B395" s="42" t="s">
        <v>4072</v>
      </c>
      <c r="C395" s="42" t="s">
        <v>3793</v>
      </c>
      <c r="D395" s="42">
        <v>1</v>
      </c>
      <c r="E395" s="42">
        <v>1</v>
      </c>
      <c r="F395" s="42"/>
      <c r="G395" s="42">
        <v>0</v>
      </c>
      <c r="H395" s="377">
        <f t="shared" si="31"/>
        <v>0</v>
      </c>
      <c r="I395" s="42"/>
      <c r="J395" s="42"/>
      <c r="K395" s="42" t="s">
        <v>53</v>
      </c>
      <c r="T395" s="42" t="s">
        <v>92</v>
      </c>
      <c r="U395" s="42" t="s">
        <v>3862</v>
      </c>
      <c r="V395" s="42" t="s">
        <v>3793</v>
      </c>
      <c r="W395" s="42">
        <v>9</v>
      </c>
      <c r="X395" s="42">
        <v>2</v>
      </c>
      <c r="Y395" s="42">
        <v>2</v>
      </c>
      <c r="Z395" s="42">
        <v>27</v>
      </c>
      <c r="AA395" s="377">
        <f t="shared" si="32"/>
        <v>13.5</v>
      </c>
      <c r="AB395" s="42"/>
      <c r="AC395" s="42"/>
      <c r="AD395" s="42"/>
      <c r="AE395" s="42" t="s">
        <v>4091</v>
      </c>
    </row>
    <row r="396" spans="1:31" x14ac:dyDescent="0.2">
      <c r="A396" s="42" t="s">
        <v>2714</v>
      </c>
      <c r="B396" s="42" t="s">
        <v>3841</v>
      </c>
      <c r="C396" s="42" t="s">
        <v>3793</v>
      </c>
      <c r="D396" s="42">
        <v>6</v>
      </c>
      <c r="E396" s="42">
        <v>6</v>
      </c>
      <c r="F396" s="42">
        <v>1</v>
      </c>
      <c r="G396" s="42">
        <v>214</v>
      </c>
      <c r="H396" s="377">
        <f t="shared" si="31"/>
        <v>42.8</v>
      </c>
      <c r="I396" s="42"/>
      <c r="J396" s="42"/>
      <c r="K396" s="42" t="s">
        <v>102</v>
      </c>
      <c r="T396" s="42" t="s">
        <v>92</v>
      </c>
      <c r="U396" s="42" t="s">
        <v>3935</v>
      </c>
      <c r="V396" s="42" t="s">
        <v>3793</v>
      </c>
      <c r="W396" s="42">
        <v>14.6</v>
      </c>
      <c r="X396" s="42">
        <v>2</v>
      </c>
      <c r="Y396" s="42">
        <v>3</v>
      </c>
      <c r="Z396" s="42">
        <v>44</v>
      </c>
      <c r="AA396" s="377">
        <f t="shared" si="32"/>
        <v>14.666666666666666</v>
      </c>
      <c r="AB396" s="42"/>
      <c r="AC396" s="42"/>
      <c r="AD396" s="42"/>
      <c r="AE396" s="42" t="s">
        <v>4091</v>
      </c>
    </row>
    <row r="397" spans="1:31" x14ac:dyDescent="0.2">
      <c r="A397" s="42" t="s">
        <v>2714</v>
      </c>
      <c r="B397" s="42" t="s">
        <v>3080</v>
      </c>
      <c r="C397" s="42" t="s">
        <v>3793</v>
      </c>
      <c r="D397" s="42">
        <v>10</v>
      </c>
      <c r="E397" s="42">
        <v>13</v>
      </c>
      <c r="F397" s="42">
        <v>6</v>
      </c>
      <c r="G397" s="42">
        <v>261</v>
      </c>
      <c r="H397" s="377">
        <f t="shared" si="31"/>
        <v>37.285714285714285</v>
      </c>
      <c r="I397" s="42">
        <v>6</v>
      </c>
      <c r="J397" s="42"/>
      <c r="K397" s="42" t="s">
        <v>102</v>
      </c>
      <c r="T397" s="42" t="s">
        <v>92</v>
      </c>
      <c r="U397" s="42" t="s">
        <v>4121</v>
      </c>
      <c r="V397" s="42" t="s">
        <v>3793</v>
      </c>
      <c r="W397" s="42">
        <v>11</v>
      </c>
      <c r="X397" s="42">
        <v>4</v>
      </c>
      <c r="Y397" s="42">
        <v>1</v>
      </c>
      <c r="Z397" s="42">
        <v>16</v>
      </c>
      <c r="AA397" s="377">
        <f t="shared" si="32"/>
        <v>16</v>
      </c>
      <c r="AB397" s="42"/>
      <c r="AC397" s="42"/>
      <c r="AD397" s="42"/>
      <c r="AE397" s="42" t="s">
        <v>4091</v>
      </c>
    </row>
    <row r="398" spans="1:31" x14ac:dyDescent="0.2">
      <c r="A398" s="42" t="s">
        <v>2714</v>
      </c>
      <c r="B398" s="42" t="s">
        <v>3094</v>
      </c>
      <c r="C398" s="42" t="s">
        <v>3793</v>
      </c>
      <c r="D398" s="42">
        <v>8</v>
      </c>
      <c r="E398" s="42">
        <v>9</v>
      </c>
      <c r="F398" s="42">
        <v>1</v>
      </c>
      <c r="G398" s="42">
        <v>290</v>
      </c>
      <c r="H398" s="377">
        <f t="shared" si="31"/>
        <v>36.25</v>
      </c>
      <c r="I398" s="42">
        <v>4</v>
      </c>
      <c r="J398" s="42"/>
      <c r="K398" s="42" t="s">
        <v>102</v>
      </c>
      <c r="T398" s="42" t="s">
        <v>92</v>
      </c>
      <c r="U398" s="42" t="s">
        <v>3870</v>
      </c>
      <c r="V398" s="42" t="s">
        <v>3793</v>
      </c>
      <c r="W398" s="42">
        <v>125.5</v>
      </c>
      <c r="X398" s="42">
        <v>29</v>
      </c>
      <c r="Y398" s="42">
        <v>24</v>
      </c>
      <c r="Z398" s="42">
        <v>427</v>
      </c>
      <c r="AA398" s="377">
        <f t="shared" si="32"/>
        <v>17.791666666666668</v>
      </c>
      <c r="AB398" s="42"/>
      <c r="AC398" s="42"/>
      <c r="AD398" s="42"/>
      <c r="AE398" s="42" t="s">
        <v>4091</v>
      </c>
    </row>
    <row r="399" spans="1:31" x14ac:dyDescent="0.2">
      <c r="A399" s="42" t="s">
        <v>2714</v>
      </c>
      <c r="B399" s="42" t="s">
        <v>4079</v>
      </c>
      <c r="C399" s="42" t="s">
        <v>3793</v>
      </c>
      <c r="D399" s="42">
        <v>14</v>
      </c>
      <c r="E399" s="42">
        <v>15</v>
      </c>
      <c r="F399" s="42">
        <v>2</v>
      </c>
      <c r="G399" s="42">
        <v>336</v>
      </c>
      <c r="H399" s="377">
        <f t="shared" si="31"/>
        <v>25.846153846153847</v>
      </c>
      <c r="I399" s="42">
        <v>8</v>
      </c>
      <c r="J399" s="42">
        <v>11</v>
      </c>
      <c r="K399" s="42" t="s">
        <v>102</v>
      </c>
      <c r="T399" s="42" t="s">
        <v>92</v>
      </c>
      <c r="U399" s="42" t="s">
        <v>3878</v>
      </c>
      <c r="V399" s="42" t="s">
        <v>3793</v>
      </c>
      <c r="W399" s="42">
        <v>28.2</v>
      </c>
      <c r="X399" s="42">
        <v>1</v>
      </c>
      <c r="Y399" s="42">
        <v>8</v>
      </c>
      <c r="Z399" s="42">
        <v>145</v>
      </c>
      <c r="AA399" s="377">
        <f t="shared" si="32"/>
        <v>18.125</v>
      </c>
      <c r="AB399" s="42"/>
      <c r="AC399" s="42"/>
      <c r="AD399" s="42"/>
      <c r="AE399" s="42" t="s">
        <v>4091</v>
      </c>
    </row>
    <row r="400" spans="1:31" x14ac:dyDescent="0.2">
      <c r="A400" s="42" t="s">
        <v>2714</v>
      </c>
      <c r="B400" s="42" t="s">
        <v>3086</v>
      </c>
      <c r="C400" s="42" t="s">
        <v>3793</v>
      </c>
      <c r="D400" s="42">
        <v>12</v>
      </c>
      <c r="E400" s="42">
        <v>12</v>
      </c>
      <c r="F400" s="42">
        <v>1</v>
      </c>
      <c r="G400" s="42">
        <v>243</v>
      </c>
      <c r="H400" s="377">
        <f t="shared" si="31"/>
        <v>22.09090909090909</v>
      </c>
      <c r="I400" s="42">
        <v>5</v>
      </c>
      <c r="J400" s="42"/>
      <c r="K400" s="42" t="s">
        <v>102</v>
      </c>
      <c r="T400" s="42" t="s">
        <v>92</v>
      </c>
      <c r="U400" s="42" t="s">
        <v>3874</v>
      </c>
      <c r="V400" s="42" t="s">
        <v>3793</v>
      </c>
      <c r="W400" s="42">
        <v>17.100000000000001</v>
      </c>
      <c r="X400" s="42">
        <v>2</v>
      </c>
      <c r="Y400" s="42">
        <v>4</v>
      </c>
      <c r="Z400" s="42">
        <v>76</v>
      </c>
      <c r="AA400" s="377">
        <f t="shared" si="32"/>
        <v>19</v>
      </c>
      <c r="AB400" s="42"/>
      <c r="AC400" s="42"/>
      <c r="AD400" s="42"/>
      <c r="AE400" s="42" t="s">
        <v>4091</v>
      </c>
    </row>
    <row r="401" spans="1:31" x14ac:dyDescent="0.2">
      <c r="A401" s="42" t="s">
        <v>2714</v>
      </c>
      <c r="B401" s="42" t="s">
        <v>3071</v>
      </c>
      <c r="C401" s="42" t="s">
        <v>3793</v>
      </c>
      <c r="D401" s="42">
        <v>8</v>
      </c>
      <c r="E401" s="42">
        <v>9</v>
      </c>
      <c r="F401" s="42"/>
      <c r="G401" s="42">
        <v>162</v>
      </c>
      <c r="H401" s="377">
        <f t="shared" si="31"/>
        <v>18</v>
      </c>
      <c r="I401" s="42">
        <v>4</v>
      </c>
      <c r="J401" s="42"/>
      <c r="K401" s="42" t="s">
        <v>102</v>
      </c>
      <c r="T401" s="42" t="s">
        <v>92</v>
      </c>
      <c r="U401" s="42" t="s">
        <v>3867</v>
      </c>
      <c r="V401" s="42" t="s">
        <v>3793</v>
      </c>
      <c r="W401" s="42">
        <v>47</v>
      </c>
      <c r="X401" s="42">
        <v>7</v>
      </c>
      <c r="Y401" s="42">
        <v>8</v>
      </c>
      <c r="Z401" s="42">
        <v>188</v>
      </c>
      <c r="AA401" s="377">
        <f t="shared" si="32"/>
        <v>23.5</v>
      </c>
      <c r="AB401" s="42"/>
      <c r="AC401" s="42"/>
      <c r="AD401" s="42"/>
      <c r="AE401" s="42" t="s">
        <v>4091</v>
      </c>
    </row>
    <row r="402" spans="1:31" x14ac:dyDescent="0.2">
      <c r="A402" s="42" t="s">
        <v>2714</v>
      </c>
      <c r="B402" s="42" t="s">
        <v>3095</v>
      </c>
      <c r="C402" s="42" t="s">
        <v>3793</v>
      </c>
      <c r="D402" s="42">
        <v>11</v>
      </c>
      <c r="E402" s="42">
        <v>15</v>
      </c>
      <c r="F402" s="42">
        <v>3</v>
      </c>
      <c r="G402" s="42">
        <v>183</v>
      </c>
      <c r="H402" s="377">
        <f t="shared" si="31"/>
        <v>15.25</v>
      </c>
      <c r="I402" s="42">
        <v>4</v>
      </c>
      <c r="J402" s="42"/>
      <c r="K402" s="42" t="s">
        <v>102</v>
      </c>
      <c r="T402" s="42" t="s">
        <v>92</v>
      </c>
      <c r="U402" s="42" t="s">
        <v>3902</v>
      </c>
      <c r="V402" s="42" t="s">
        <v>3793</v>
      </c>
      <c r="W402" s="42">
        <v>108.1</v>
      </c>
      <c r="X402" s="42">
        <v>20</v>
      </c>
      <c r="Y402" s="42">
        <v>15</v>
      </c>
      <c r="Z402" s="42">
        <v>370</v>
      </c>
      <c r="AA402" s="377">
        <f t="shared" si="32"/>
        <v>24.666666666666668</v>
      </c>
      <c r="AB402" s="42"/>
      <c r="AC402" s="42"/>
      <c r="AD402" s="42"/>
      <c r="AE402" s="42" t="s">
        <v>4091</v>
      </c>
    </row>
    <row r="403" spans="1:31" x14ac:dyDescent="0.2">
      <c r="A403" s="42" t="s">
        <v>2714</v>
      </c>
      <c r="B403" s="42" t="s">
        <v>1831</v>
      </c>
      <c r="C403" s="42" t="s">
        <v>3793</v>
      </c>
      <c r="D403" s="42">
        <v>7</v>
      </c>
      <c r="E403" s="42">
        <v>7</v>
      </c>
      <c r="F403" s="42">
        <v>2</v>
      </c>
      <c r="G403" s="42">
        <v>62</v>
      </c>
      <c r="H403" s="377">
        <f t="shared" si="31"/>
        <v>12.4</v>
      </c>
      <c r="I403" s="42">
        <v>2</v>
      </c>
      <c r="J403" s="42"/>
      <c r="K403" s="42" t="s">
        <v>102</v>
      </c>
      <c r="T403" s="42" t="s">
        <v>92</v>
      </c>
      <c r="U403" s="42" t="s">
        <v>2779</v>
      </c>
      <c r="V403" s="42" t="s">
        <v>3793</v>
      </c>
      <c r="W403" s="42">
        <v>26</v>
      </c>
      <c r="X403" s="42">
        <v>3</v>
      </c>
      <c r="Y403" s="42">
        <v>4</v>
      </c>
      <c r="Z403" s="42">
        <v>116</v>
      </c>
      <c r="AA403" s="377">
        <f t="shared" si="32"/>
        <v>29</v>
      </c>
      <c r="AB403" s="42"/>
      <c r="AC403" s="42"/>
      <c r="AD403" s="42"/>
      <c r="AE403" s="42" t="s">
        <v>4091</v>
      </c>
    </row>
    <row r="404" spans="1:31" x14ac:dyDescent="0.2">
      <c r="A404" s="42" t="s">
        <v>2714</v>
      </c>
      <c r="B404" s="42" t="s">
        <v>3835</v>
      </c>
      <c r="C404" s="42" t="s">
        <v>3793</v>
      </c>
      <c r="D404" s="42">
        <v>9</v>
      </c>
      <c r="E404" s="42">
        <v>10</v>
      </c>
      <c r="F404" s="42">
        <v>2</v>
      </c>
      <c r="G404" s="42">
        <v>68</v>
      </c>
      <c r="H404" s="377">
        <f t="shared" si="31"/>
        <v>8.5</v>
      </c>
      <c r="I404" s="42">
        <v>3</v>
      </c>
      <c r="J404" s="42"/>
      <c r="K404" s="42" t="s">
        <v>102</v>
      </c>
      <c r="T404" s="42" t="s">
        <v>92</v>
      </c>
      <c r="U404" s="42" t="s">
        <v>3900</v>
      </c>
      <c r="V404" s="42" t="s">
        <v>3793</v>
      </c>
      <c r="W404" s="42">
        <v>50</v>
      </c>
      <c r="X404" s="42">
        <v>8</v>
      </c>
      <c r="Y404" s="42">
        <v>3</v>
      </c>
      <c r="Z404" s="42">
        <v>184</v>
      </c>
      <c r="AA404" s="377">
        <f t="shared" si="32"/>
        <v>61.333333333333336</v>
      </c>
      <c r="AB404" s="42"/>
      <c r="AC404" s="42"/>
      <c r="AD404" s="42"/>
      <c r="AE404" s="42" t="s">
        <v>4091</v>
      </c>
    </row>
    <row r="405" spans="1:31" x14ac:dyDescent="0.2">
      <c r="A405" s="42" t="s">
        <v>2714</v>
      </c>
      <c r="B405" s="42" t="s">
        <v>3099</v>
      </c>
      <c r="C405" s="42" t="s">
        <v>3793</v>
      </c>
      <c r="D405" s="42">
        <v>6</v>
      </c>
      <c r="E405" s="42">
        <v>6</v>
      </c>
      <c r="F405" s="42">
        <v>1</v>
      </c>
      <c r="G405" s="42">
        <v>22</v>
      </c>
      <c r="H405" s="377">
        <f t="shared" si="31"/>
        <v>4.4000000000000004</v>
      </c>
      <c r="I405" s="42">
        <v>1</v>
      </c>
      <c r="J405" s="42"/>
      <c r="K405" s="42" t="s">
        <v>102</v>
      </c>
      <c r="T405" s="42" t="s">
        <v>92</v>
      </c>
      <c r="U405" s="42" t="s">
        <v>3882</v>
      </c>
      <c r="V405" s="42" t="s">
        <v>3793</v>
      </c>
      <c r="W405" s="42">
        <v>34</v>
      </c>
      <c r="X405" s="42">
        <v>3</v>
      </c>
      <c r="Y405" s="42">
        <v>2</v>
      </c>
      <c r="Z405" s="42">
        <v>147</v>
      </c>
      <c r="AA405" s="377">
        <f t="shared" si="32"/>
        <v>73.5</v>
      </c>
      <c r="AB405" s="42"/>
      <c r="AC405" s="42"/>
      <c r="AD405" s="42"/>
      <c r="AE405" s="42" t="s">
        <v>4091</v>
      </c>
    </row>
    <row r="406" spans="1:31" x14ac:dyDescent="0.2">
      <c r="A406" s="42" t="s">
        <v>2714</v>
      </c>
      <c r="B406" s="42" t="s">
        <v>3842</v>
      </c>
      <c r="C406" s="42" t="s">
        <v>3793</v>
      </c>
      <c r="D406" s="42">
        <v>6</v>
      </c>
      <c r="E406" s="42">
        <v>6</v>
      </c>
      <c r="F406" s="42">
        <v>3</v>
      </c>
      <c r="G406" s="42">
        <v>12</v>
      </c>
      <c r="H406" s="377">
        <f t="shared" si="31"/>
        <v>4</v>
      </c>
      <c r="I406" s="42">
        <v>1</v>
      </c>
      <c r="J406" s="42"/>
      <c r="K406" s="42" t="s">
        <v>102</v>
      </c>
      <c r="T406" s="42" t="s">
        <v>92</v>
      </c>
      <c r="U406" s="42" t="s">
        <v>3869</v>
      </c>
      <c r="V406" s="42" t="s">
        <v>3793</v>
      </c>
      <c r="W406" s="42">
        <v>1</v>
      </c>
      <c r="X406" s="42"/>
      <c r="Y406" s="42"/>
      <c r="Z406" s="42">
        <v>5</v>
      </c>
      <c r="AA406" s="377">
        <v>0</v>
      </c>
      <c r="AB406" s="42"/>
      <c r="AC406" s="42"/>
      <c r="AD406" s="42"/>
      <c r="AE406" s="42" t="s">
        <v>4091</v>
      </c>
    </row>
    <row r="407" spans="1:31" x14ac:dyDescent="0.2">
      <c r="A407" s="42" t="s">
        <v>2714</v>
      </c>
      <c r="B407" s="42" t="s">
        <v>3098</v>
      </c>
      <c r="C407" s="42" t="s">
        <v>3793</v>
      </c>
      <c r="D407" s="42">
        <v>3</v>
      </c>
      <c r="E407" s="42">
        <v>4</v>
      </c>
      <c r="F407" s="42">
        <v>3</v>
      </c>
      <c r="G407" s="42">
        <v>46</v>
      </c>
      <c r="H407" s="377">
        <f t="shared" si="31"/>
        <v>46</v>
      </c>
      <c r="I407" s="42"/>
      <c r="J407" s="42"/>
      <c r="K407" s="42" t="s">
        <v>102</v>
      </c>
      <c r="L407" s="90"/>
      <c r="T407" s="42" t="s">
        <v>92</v>
      </c>
      <c r="U407" s="42" t="s">
        <v>1826</v>
      </c>
      <c r="V407" s="42" t="s">
        <v>3793</v>
      </c>
      <c r="W407" s="42">
        <v>1</v>
      </c>
      <c r="X407" s="42"/>
      <c r="Y407" s="42"/>
      <c r="Z407" s="42">
        <v>6</v>
      </c>
      <c r="AA407" s="377">
        <v>0</v>
      </c>
      <c r="AB407" s="42"/>
      <c r="AC407" s="42"/>
      <c r="AD407" s="42"/>
      <c r="AE407" s="42" t="s">
        <v>4091</v>
      </c>
    </row>
    <row r="408" spans="1:31" x14ac:dyDescent="0.2">
      <c r="A408" s="42" t="s">
        <v>2714</v>
      </c>
      <c r="B408" s="42" t="s">
        <v>3822</v>
      </c>
      <c r="C408" s="42" t="s">
        <v>3793</v>
      </c>
      <c r="D408" s="42">
        <v>3</v>
      </c>
      <c r="E408" s="42">
        <v>3</v>
      </c>
      <c r="F408" s="42"/>
      <c r="G408" s="42">
        <v>101</v>
      </c>
      <c r="H408" s="377">
        <f t="shared" si="31"/>
        <v>33.666666666666664</v>
      </c>
      <c r="I408" s="42">
        <v>1</v>
      </c>
      <c r="J408" s="42"/>
      <c r="K408" s="42" t="s">
        <v>102</v>
      </c>
      <c r="L408" s="90"/>
      <c r="T408" s="42" t="s">
        <v>92</v>
      </c>
      <c r="U408" s="42" t="s">
        <v>3880</v>
      </c>
      <c r="V408" s="42" t="s">
        <v>3793</v>
      </c>
      <c r="W408" s="42">
        <v>3</v>
      </c>
      <c r="X408" s="42"/>
      <c r="Y408" s="42"/>
      <c r="Z408" s="42">
        <v>8</v>
      </c>
      <c r="AA408" s="377">
        <v>0</v>
      </c>
      <c r="AB408" s="42"/>
      <c r="AC408" s="42"/>
      <c r="AD408" s="42"/>
      <c r="AE408" s="42" t="s">
        <v>4091</v>
      </c>
    </row>
    <row r="409" spans="1:31" x14ac:dyDescent="0.2">
      <c r="A409" s="42" t="s">
        <v>2714</v>
      </c>
      <c r="B409" s="42" t="s">
        <v>3845</v>
      </c>
      <c r="C409" s="42" t="s">
        <v>3793</v>
      </c>
      <c r="D409" s="42">
        <v>6</v>
      </c>
      <c r="E409" s="42">
        <v>6</v>
      </c>
      <c r="F409" s="42">
        <v>2</v>
      </c>
      <c r="G409" s="42">
        <v>121</v>
      </c>
      <c r="H409" s="377">
        <f t="shared" si="31"/>
        <v>30.25</v>
      </c>
      <c r="I409" s="42">
        <v>3</v>
      </c>
      <c r="J409" s="42"/>
      <c r="K409" s="42" t="s">
        <v>102</v>
      </c>
      <c r="L409" s="90"/>
      <c r="T409" s="42" t="s">
        <v>92</v>
      </c>
      <c r="U409" s="42" t="s">
        <v>3886</v>
      </c>
      <c r="V409" s="42" t="s">
        <v>3793</v>
      </c>
      <c r="W409" s="42">
        <v>1</v>
      </c>
      <c r="X409" s="42"/>
      <c r="Y409" s="42"/>
      <c r="Z409" s="42">
        <v>10</v>
      </c>
      <c r="AA409" s="377">
        <v>0</v>
      </c>
      <c r="AB409" s="42"/>
      <c r="AC409" s="42"/>
      <c r="AD409" s="42"/>
      <c r="AE409" s="42" t="s">
        <v>4091</v>
      </c>
    </row>
    <row r="410" spans="1:31" x14ac:dyDescent="0.2">
      <c r="A410" s="42" t="s">
        <v>2714</v>
      </c>
      <c r="B410" s="42" t="s">
        <v>3541</v>
      </c>
      <c r="C410" s="42" t="s">
        <v>3793</v>
      </c>
      <c r="D410" s="42">
        <v>1</v>
      </c>
      <c r="E410" s="42">
        <v>1</v>
      </c>
      <c r="F410" s="42"/>
      <c r="G410" s="42">
        <v>27</v>
      </c>
      <c r="H410" s="377">
        <f t="shared" si="31"/>
        <v>27</v>
      </c>
      <c r="I410" s="42">
        <v>2</v>
      </c>
      <c r="J410" s="42"/>
      <c r="K410" s="42" t="s">
        <v>102</v>
      </c>
      <c r="L410" s="90"/>
      <c r="T410" s="42" t="s">
        <v>92</v>
      </c>
      <c r="U410" s="42" t="s">
        <v>3541</v>
      </c>
      <c r="V410" s="42" t="s">
        <v>3793</v>
      </c>
      <c r="W410" s="42">
        <v>2</v>
      </c>
      <c r="X410" s="42"/>
      <c r="Y410" s="42"/>
      <c r="Z410" s="42">
        <v>17</v>
      </c>
      <c r="AA410" s="377">
        <v>0</v>
      </c>
      <c r="AB410" s="42"/>
      <c r="AC410" s="42"/>
      <c r="AD410" s="42"/>
      <c r="AE410" s="42" t="s">
        <v>4091</v>
      </c>
    </row>
    <row r="411" spans="1:31" x14ac:dyDescent="0.2">
      <c r="A411" s="42" t="s">
        <v>2714</v>
      </c>
      <c r="B411" s="42" t="s">
        <v>1827</v>
      </c>
      <c r="C411" s="42" t="s">
        <v>3793</v>
      </c>
      <c r="D411" s="42">
        <v>4</v>
      </c>
      <c r="E411" s="42">
        <v>8</v>
      </c>
      <c r="F411" s="42">
        <v>1</v>
      </c>
      <c r="G411" s="42">
        <v>78</v>
      </c>
      <c r="H411" s="377">
        <f t="shared" si="31"/>
        <v>11.142857142857142</v>
      </c>
      <c r="I411" s="42">
        <v>2</v>
      </c>
      <c r="J411" s="42"/>
      <c r="K411" s="42" t="s">
        <v>102</v>
      </c>
      <c r="L411" s="90"/>
      <c r="T411" s="42" t="s">
        <v>92</v>
      </c>
      <c r="U411" s="42" t="s">
        <v>3871</v>
      </c>
      <c r="V411" s="42" t="s">
        <v>3793</v>
      </c>
      <c r="W411" s="42">
        <v>4</v>
      </c>
      <c r="X411" s="42"/>
      <c r="Y411" s="42"/>
      <c r="Z411" s="42">
        <v>17</v>
      </c>
      <c r="AA411" s="377">
        <v>0</v>
      </c>
      <c r="AB411" s="42"/>
      <c r="AC411" s="42"/>
      <c r="AD411" s="42"/>
      <c r="AE411" s="42" t="s">
        <v>4091</v>
      </c>
    </row>
    <row r="412" spans="1:31" x14ac:dyDescent="0.2">
      <c r="A412" s="42" t="s">
        <v>2714</v>
      </c>
      <c r="B412" s="42" t="s">
        <v>4082</v>
      </c>
      <c r="C412" s="42" t="s">
        <v>3793</v>
      </c>
      <c r="D412" s="42">
        <v>1</v>
      </c>
      <c r="E412" s="42">
        <v>1</v>
      </c>
      <c r="F412" s="42"/>
      <c r="G412" s="42">
        <v>22</v>
      </c>
      <c r="H412" s="377">
        <f t="shared" si="31"/>
        <v>22</v>
      </c>
      <c r="I412" s="42">
        <v>1</v>
      </c>
      <c r="J412" s="42"/>
      <c r="K412" s="42" t="s">
        <v>102</v>
      </c>
      <c r="L412" s="90"/>
      <c r="T412" s="42" t="s">
        <v>88</v>
      </c>
      <c r="U412" s="42" t="s">
        <v>3820</v>
      </c>
      <c r="V412" s="42" t="s">
        <v>3793</v>
      </c>
      <c r="W412" s="42">
        <v>6</v>
      </c>
      <c r="X412" s="42">
        <v>1</v>
      </c>
      <c r="Y412" s="42">
        <v>1</v>
      </c>
      <c r="Z412" s="42">
        <v>23</v>
      </c>
      <c r="AA412" s="377">
        <f>Z412/Y412</f>
        <v>23</v>
      </c>
      <c r="AB412" s="42"/>
      <c r="AC412" s="42"/>
      <c r="AD412" s="42"/>
      <c r="AE412" s="42" t="s">
        <v>4091</v>
      </c>
    </row>
    <row r="413" spans="1:31" x14ac:dyDescent="0.2">
      <c r="A413" s="42" t="s">
        <v>2714</v>
      </c>
      <c r="B413" s="42" t="s">
        <v>4071</v>
      </c>
      <c r="C413" s="42" t="s">
        <v>3793</v>
      </c>
      <c r="D413" s="42">
        <v>6</v>
      </c>
      <c r="E413" s="42">
        <v>6</v>
      </c>
      <c r="F413" s="42"/>
      <c r="G413" s="42">
        <v>96</v>
      </c>
      <c r="H413" s="377">
        <f t="shared" si="31"/>
        <v>16</v>
      </c>
      <c r="I413" s="42">
        <v>3</v>
      </c>
      <c r="J413" s="42"/>
      <c r="K413" s="42" t="s">
        <v>102</v>
      </c>
      <c r="L413" s="90"/>
      <c r="T413" s="42" t="s">
        <v>88</v>
      </c>
      <c r="U413" s="42" t="s">
        <v>3862</v>
      </c>
      <c r="V413" s="42" t="s">
        <v>3793</v>
      </c>
      <c r="W413" s="42">
        <v>20</v>
      </c>
      <c r="X413" s="42">
        <v>2</v>
      </c>
      <c r="Y413" s="42">
        <v>5</v>
      </c>
      <c r="Z413" s="42">
        <v>88</v>
      </c>
      <c r="AA413" s="377">
        <f>Z413/Y413</f>
        <v>17.600000000000001</v>
      </c>
      <c r="AB413" s="42"/>
      <c r="AC413" s="42"/>
      <c r="AD413" s="42"/>
      <c r="AE413" s="42" t="s">
        <v>4091</v>
      </c>
    </row>
    <row r="414" spans="1:31" x14ac:dyDescent="0.2">
      <c r="A414" s="42" t="s">
        <v>2714</v>
      </c>
      <c r="B414" s="42" t="s">
        <v>3075</v>
      </c>
      <c r="C414" s="42" t="s">
        <v>3793</v>
      </c>
      <c r="D414" s="42">
        <v>2</v>
      </c>
      <c r="E414" s="42">
        <v>3</v>
      </c>
      <c r="F414" s="42"/>
      <c r="G414" s="42">
        <v>27</v>
      </c>
      <c r="H414" s="377">
        <f t="shared" si="31"/>
        <v>9</v>
      </c>
      <c r="I414" s="42"/>
      <c r="J414" s="42"/>
      <c r="K414" s="42" t="s">
        <v>102</v>
      </c>
      <c r="L414" s="90"/>
      <c r="T414" s="42" t="s">
        <v>88</v>
      </c>
      <c r="U414" s="42" t="s">
        <v>3886</v>
      </c>
      <c r="V414" s="42" t="s">
        <v>3793</v>
      </c>
      <c r="W414" s="42">
        <v>17</v>
      </c>
      <c r="X414" s="42">
        <v>1</v>
      </c>
      <c r="Y414" s="42">
        <v>3</v>
      </c>
      <c r="Z414" s="42">
        <v>86</v>
      </c>
      <c r="AA414" s="377">
        <f>Z414/Y414</f>
        <v>28.666666666666668</v>
      </c>
      <c r="AB414" s="42"/>
      <c r="AC414" s="42"/>
      <c r="AD414" s="42"/>
      <c r="AE414" s="42" t="s">
        <v>4091</v>
      </c>
    </row>
    <row r="415" spans="1:31" x14ac:dyDescent="0.2">
      <c r="A415" s="42" t="s">
        <v>2714</v>
      </c>
      <c r="B415" s="42" t="s">
        <v>4083</v>
      </c>
      <c r="C415" s="42" t="s">
        <v>3793</v>
      </c>
      <c r="D415" s="42">
        <v>4</v>
      </c>
      <c r="E415" s="42">
        <v>4</v>
      </c>
      <c r="F415" s="42"/>
      <c r="G415" s="42">
        <v>26</v>
      </c>
      <c r="H415" s="377">
        <f t="shared" si="31"/>
        <v>6.5</v>
      </c>
      <c r="I415" s="42">
        <v>1</v>
      </c>
      <c r="J415" s="42"/>
      <c r="K415" s="42" t="s">
        <v>102</v>
      </c>
      <c r="L415" s="90"/>
      <c r="T415" s="42" t="s">
        <v>88</v>
      </c>
      <c r="U415" s="42" t="s">
        <v>3883</v>
      </c>
      <c r="V415" s="42" t="s">
        <v>3793</v>
      </c>
      <c r="W415" s="42">
        <v>3</v>
      </c>
      <c r="X415" s="42"/>
      <c r="Y415" s="42"/>
      <c r="Z415" s="42">
        <v>16</v>
      </c>
      <c r="AA415" s="377">
        <v>0</v>
      </c>
      <c r="AB415" s="42"/>
      <c r="AC415" s="42"/>
      <c r="AD415" s="42"/>
      <c r="AE415" s="42" t="s">
        <v>4091</v>
      </c>
    </row>
    <row r="416" spans="1:31" x14ac:dyDescent="0.2">
      <c r="A416" s="42" t="s">
        <v>2714</v>
      </c>
      <c r="B416" s="42" t="s">
        <v>3078</v>
      </c>
      <c r="C416" s="42" t="s">
        <v>3793</v>
      </c>
      <c r="D416" s="42">
        <v>2</v>
      </c>
      <c r="E416" s="42">
        <v>2</v>
      </c>
      <c r="F416" s="42"/>
      <c r="G416" s="42">
        <v>11</v>
      </c>
      <c r="H416" s="377">
        <f t="shared" si="31"/>
        <v>5.5</v>
      </c>
      <c r="I416" s="42">
        <v>2</v>
      </c>
      <c r="J416" s="42"/>
      <c r="K416" s="42" t="s">
        <v>102</v>
      </c>
      <c r="L416" s="90"/>
      <c r="T416" s="42" t="s">
        <v>88</v>
      </c>
      <c r="U416" s="42" t="s">
        <v>3888</v>
      </c>
      <c r="V416" s="42" t="s">
        <v>3793</v>
      </c>
      <c r="W416" s="42">
        <v>75.400000000000006</v>
      </c>
      <c r="X416" s="42">
        <v>11</v>
      </c>
      <c r="Y416" s="42">
        <v>15</v>
      </c>
      <c r="Z416" s="42">
        <v>250</v>
      </c>
      <c r="AA416" s="377">
        <f>Z416/Y416</f>
        <v>16.666666666666668</v>
      </c>
      <c r="AB416" s="42"/>
      <c r="AC416" s="42"/>
      <c r="AD416" s="42"/>
      <c r="AE416" s="42" t="s">
        <v>4091</v>
      </c>
    </row>
    <row r="417" spans="1:31" x14ac:dyDescent="0.2">
      <c r="A417" s="42" t="s">
        <v>2714</v>
      </c>
      <c r="B417" s="42" t="s">
        <v>3836</v>
      </c>
      <c r="C417" s="42" t="s">
        <v>3793</v>
      </c>
      <c r="D417" s="42">
        <v>1</v>
      </c>
      <c r="E417" s="42">
        <v>1</v>
      </c>
      <c r="F417" s="42"/>
      <c r="G417" s="42">
        <v>5</v>
      </c>
      <c r="H417" s="377">
        <f t="shared" si="31"/>
        <v>5</v>
      </c>
      <c r="I417" s="42"/>
      <c r="J417" s="42"/>
      <c r="K417" s="42" t="s">
        <v>102</v>
      </c>
      <c r="L417" s="90"/>
      <c r="T417" s="42" t="s">
        <v>88</v>
      </c>
      <c r="U417" s="42" t="s">
        <v>3870</v>
      </c>
      <c r="V417" s="42" t="s">
        <v>3793</v>
      </c>
      <c r="W417" s="42">
        <v>87.4</v>
      </c>
      <c r="X417" s="42">
        <v>14</v>
      </c>
      <c r="Y417" s="42">
        <v>21</v>
      </c>
      <c r="Z417" s="42">
        <v>292</v>
      </c>
      <c r="AA417" s="377">
        <f>Z417/Y417</f>
        <v>13.904761904761905</v>
      </c>
      <c r="AB417" s="42"/>
      <c r="AC417" s="42"/>
      <c r="AD417" s="42"/>
      <c r="AE417" s="42" t="s">
        <v>4091</v>
      </c>
    </row>
    <row r="418" spans="1:31" x14ac:dyDescent="0.2">
      <c r="A418" s="42" t="s">
        <v>2714</v>
      </c>
      <c r="B418" s="42" t="s">
        <v>4084</v>
      </c>
      <c r="C418" s="42" t="s">
        <v>3793</v>
      </c>
      <c r="D418" s="42">
        <v>1</v>
      </c>
      <c r="E418" s="42">
        <v>1</v>
      </c>
      <c r="F418" s="42">
        <v>1</v>
      </c>
      <c r="G418" s="42">
        <v>23</v>
      </c>
      <c r="H418" s="377">
        <v>0</v>
      </c>
      <c r="I418" s="42"/>
      <c r="J418" s="42"/>
      <c r="K418" s="42" t="s">
        <v>102</v>
      </c>
      <c r="L418" s="90"/>
      <c r="T418" s="42" t="s">
        <v>88</v>
      </c>
      <c r="U418" s="42" t="s">
        <v>1827</v>
      </c>
      <c r="V418" s="42" t="s">
        <v>3793</v>
      </c>
      <c r="W418" s="42">
        <v>1</v>
      </c>
      <c r="X418" s="42"/>
      <c r="Y418" s="42"/>
      <c r="Z418" s="42">
        <v>2</v>
      </c>
      <c r="AA418" s="377">
        <v>0</v>
      </c>
      <c r="AB418" s="42"/>
      <c r="AC418" s="42"/>
      <c r="AD418" s="42"/>
      <c r="AE418" s="42" t="s">
        <v>4091</v>
      </c>
    </row>
    <row r="419" spans="1:31" x14ac:dyDescent="0.2">
      <c r="A419" s="42" t="s">
        <v>2714</v>
      </c>
      <c r="B419" s="42" t="s">
        <v>3864</v>
      </c>
      <c r="C419" s="42" t="s">
        <v>3793</v>
      </c>
      <c r="D419" s="42">
        <v>1</v>
      </c>
      <c r="E419" s="42">
        <v>1</v>
      </c>
      <c r="F419" s="42">
        <v>1</v>
      </c>
      <c r="G419" s="42">
        <v>0</v>
      </c>
      <c r="H419" s="377">
        <v>0</v>
      </c>
      <c r="I419" s="42">
        <v>1</v>
      </c>
      <c r="J419" s="42"/>
      <c r="K419" s="42" t="s">
        <v>102</v>
      </c>
      <c r="L419" s="90"/>
      <c r="T419" s="42" t="s">
        <v>88</v>
      </c>
      <c r="U419" s="42" t="s">
        <v>3885</v>
      </c>
      <c r="V419" s="42" t="s">
        <v>3793</v>
      </c>
      <c r="W419" s="42">
        <v>34</v>
      </c>
      <c r="X419" s="42">
        <v>3</v>
      </c>
      <c r="Y419" s="42">
        <v>4</v>
      </c>
      <c r="Z419" s="42">
        <v>159</v>
      </c>
      <c r="AA419" s="377">
        <f>Z419/Y419</f>
        <v>39.75</v>
      </c>
      <c r="AB419" s="42"/>
      <c r="AC419" s="42"/>
      <c r="AD419" s="42"/>
      <c r="AE419" s="42" t="s">
        <v>4091</v>
      </c>
    </row>
    <row r="420" spans="1:31" x14ac:dyDescent="0.2">
      <c r="A420" s="42" t="s">
        <v>2714</v>
      </c>
      <c r="B420" s="42" t="s">
        <v>4073</v>
      </c>
      <c r="C420" s="42" t="s">
        <v>3793</v>
      </c>
      <c r="D420" s="42">
        <v>1</v>
      </c>
      <c r="E420" s="42"/>
      <c r="F420" s="42"/>
      <c r="G420" s="42"/>
      <c r="H420" s="377">
        <v>0</v>
      </c>
      <c r="I420" s="42"/>
      <c r="J420" s="42"/>
      <c r="K420" s="42" t="s">
        <v>102</v>
      </c>
      <c r="L420" s="90"/>
      <c r="T420" s="42" t="s">
        <v>88</v>
      </c>
      <c r="U420" s="42" t="s">
        <v>3874</v>
      </c>
      <c r="V420" s="42" t="s">
        <v>3793</v>
      </c>
      <c r="W420" s="42">
        <v>6</v>
      </c>
      <c r="X420" s="42"/>
      <c r="Y420" s="42"/>
      <c r="Z420" s="42">
        <v>37</v>
      </c>
      <c r="AA420" s="377">
        <v>0</v>
      </c>
      <c r="AB420" s="42"/>
      <c r="AC420" s="42"/>
      <c r="AD420" s="42"/>
      <c r="AE420" s="42" t="s">
        <v>4091</v>
      </c>
    </row>
    <row r="421" spans="1:31" x14ac:dyDescent="0.2">
      <c r="A421" s="42" t="s">
        <v>3448</v>
      </c>
      <c r="B421" s="42" t="s">
        <v>3816</v>
      </c>
      <c r="C421" s="42" t="s">
        <v>3793</v>
      </c>
      <c r="D421" s="42">
        <v>2</v>
      </c>
      <c r="E421" s="42">
        <v>3</v>
      </c>
      <c r="F421" s="42">
        <v>2</v>
      </c>
      <c r="G421" s="42">
        <v>112</v>
      </c>
      <c r="H421" s="377">
        <f t="shared" si="31"/>
        <v>112</v>
      </c>
      <c r="I421" s="42"/>
      <c r="J421" s="42"/>
      <c r="K421" s="42" t="s">
        <v>53</v>
      </c>
      <c r="L421" s="90"/>
      <c r="T421" s="42" t="s">
        <v>88</v>
      </c>
      <c r="U421" s="42" t="s">
        <v>3099</v>
      </c>
      <c r="V421" s="42" t="s">
        <v>3793</v>
      </c>
      <c r="W421" s="42">
        <v>60.4</v>
      </c>
      <c r="X421" s="42">
        <v>17</v>
      </c>
      <c r="Y421" s="42">
        <v>10</v>
      </c>
      <c r="Z421" s="42">
        <v>133</v>
      </c>
      <c r="AA421" s="377">
        <f>Z421/Y421</f>
        <v>13.3</v>
      </c>
      <c r="AB421" s="42"/>
      <c r="AC421" s="42"/>
      <c r="AD421" s="42"/>
      <c r="AE421" s="42" t="s">
        <v>4091</v>
      </c>
    </row>
    <row r="422" spans="1:31" x14ac:dyDescent="0.2">
      <c r="A422" s="42" t="s">
        <v>3448</v>
      </c>
      <c r="B422" s="42" t="s">
        <v>4079</v>
      </c>
      <c r="C422" s="42" t="s">
        <v>3793</v>
      </c>
      <c r="D422" s="42">
        <v>4</v>
      </c>
      <c r="E422" s="42">
        <v>8</v>
      </c>
      <c r="F422" s="42">
        <v>1</v>
      </c>
      <c r="G422" s="42">
        <v>220</v>
      </c>
      <c r="H422" s="377">
        <f t="shared" si="31"/>
        <v>31.428571428571427</v>
      </c>
      <c r="I422" s="42"/>
      <c r="J422" s="42"/>
      <c r="K422" s="42" t="s">
        <v>53</v>
      </c>
      <c r="L422" s="90"/>
      <c r="T422" s="42" t="s">
        <v>88</v>
      </c>
      <c r="U422" s="42" t="s">
        <v>3060</v>
      </c>
      <c r="V422" s="42" t="s">
        <v>3793</v>
      </c>
      <c r="W422" s="42">
        <v>13</v>
      </c>
      <c r="X422" s="42"/>
      <c r="Y422" s="48">
        <v>2</v>
      </c>
      <c r="Z422" s="42">
        <v>72</v>
      </c>
      <c r="AA422" s="377">
        <f>Z422/Y422</f>
        <v>36</v>
      </c>
      <c r="AB422" s="42"/>
      <c r="AC422" s="42"/>
      <c r="AD422" s="42"/>
      <c r="AE422" s="42" t="s">
        <v>4091</v>
      </c>
    </row>
    <row r="423" spans="1:31" x14ac:dyDescent="0.2">
      <c r="A423" s="42" t="s">
        <v>3448</v>
      </c>
      <c r="B423" s="42" t="s">
        <v>3849</v>
      </c>
      <c r="C423" s="42" t="s">
        <v>3793</v>
      </c>
      <c r="D423" s="42">
        <v>7</v>
      </c>
      <c r="E423" s="42">
        <v>10</v>
      </c>
      <c r="F423" s="42"/>
      <c r="G423" s="42">
        <v>225</v>
      </c>
      <c r="H423" s="377">
        <f t="shared" si="31"/>
        <v>22.5</v>
      </c>
      <c r="I423" s="42"/>
      <c r="J423" s="42"/>
      <c r="K423" s="42" t="s">
        <v>53</v>
      </c>
      <c r="L423" s="90"/>
      <c r="T423" s="42" t="s">
        <v>88</v>
      </c>
      <c r="U423" s="42" t="s">
        <v>4088</v>
      </c>
      <c r="V423" s="42" t="s">
        <v>3793</v>
      </c>
      <c r="W423" s="42">
        <v>6.3</v>
      </c>
      <c r="X423" s="42"/>
      <c r="Y423" s="42">
        <v>2</v>
      </c>
      <c r="Z423" s="42">
        <v>47</v>
      </c>
      <c r="AA423" s="377">
        <f>Z423/Y423</f>
        <v>23.5</v>
      </c>
      <c r="AB423" s="42"/>
      <c r="AC423" s="42"/>
      <c r="AD423" s="42"/>
      <c r="AE423" s="42" t="s">
        <v>4091</v>
      </c>
    </row>
    <row r="424" spans="1:31" x14ac:dyDescent="0.2">
      <c r="A424" s="42" t="s">
        <v>3448</v>
      </c>
      <c r="B424" s="42" t="s">
        <v>4088</v>
      </c>
      <c r="C424" s="42" t="s">
        <v>3793</v>
      </c>
      <c r="D424" s="42">
        <v>8</v>
      </c>
      <c r="E424" s="42">
        <v>11</v>
      </c>
      <c r="F424" s="42">
        <v>1</v>
      </c>
      <c r="G424" s="42">
        <v>198</v>
      </c>
      <c r="H424" s="377">
        <f t="shared" si="31"/>
        <v>19.8</v>
      </c>
      <c r="I424" s="42"/>
      <c r="J424" s="42"/>
      <c r="K424" s="42" t="s">
        <v>53</v>
      </c>
      <c r="L424" s="90"/>
      <c r="T424" s="42" t="s">
        <v>88</v>
      </c>
      <c r="U424" s="42" t="s">
        <v>3900</v>
      </c>
      <c r="V424" s="42" t="s">
        <v>3793</v>
      </c>
      <c r="W424" s="42">
        <v>9</v>
      </c>
      <c r="X424" s="42">
        <v>1</v>
      </c>
      <c r="Y424" s="42">
        <v>3</v>
      </c>
      <c r="Z424" s="42">
        <v>50</v>
      </c>
      <c r="AA424" s="377">
        <f>Z424/Y424</f>
        <v>16.666666666666668</v>
      </c>
      <c r="AB424" s="42"/>
      <c r="AC424" s="42"/>
      <c r="AD424" s="42"/>
      <c r="AE424" s="42" t="s">
        <v>4091</v>
      </c>
    </row>
    <row r="425" spans="1:31" x14ac:dyDescent="0.2">
      <c r="A425" s="42" t="s">
        <v>3448</v>
      </c>
      <c r="B425" s="42" t="s">
        <v>1831</v>
      </c>
      <c r="C425" s="42" t="s">
        <v>3793</v>
      </c>
      <c r="D425" s="42">
        <v>7</v>
      </c>
      <c r="E425" s="42">
        <v>9</v>
      </c>
      <c r="F425" s="42">
        <v>1</v>
      </c>
      <c r="G425" s="42">
        <v>133</v>
      </c>
      <c r="H425" s="377">
        <f t="shared" si="31"/>
        <v>16.625</v>
      </c>
      <c r="I425" s="42"/>
      <c r="J425" s="42"/>
      <c r="K425" s="42" t="s">
        <v>53</v>
      </c>
      <c r="L425" s="90"/>
      <c r="T425" s="42" t="s">
        <v>88</v>
      </c>
      <c r="U425" s="42" t="s">
        <v>3881</v>
      </c>
      <c r="V425" s="42" t="s">
        <v>3793</v>
      </c>
      <c r="W425" s="42">
        <v>27.4</v>
      </c>
      <c r="X425" s="42">
        <v>4</v>
      </c>
      <c r="Y425" s="42">
        <v>4</v>
      </c>
      <c r="Z425" s="42">
        <v>108</v>
      </c>
      <c r="AA425" s="377">
        <f>Z425/Y425</f>
        <v>27</v>
      </c>
      <c r="AB425" s="42"/>
      <c r="AC425" s="42"/>
      <c r="AD425" s="42"/>
      <c r="AE425" s="42" t="s">
        <v>4091</v>
      </c>
    </row>
    <row r="426" spans="1:31" x14ac:dyDescent="0.2">
      <c r="A426" s="42" t="s">
        <v>3448</v>
      </c>
      <c r="B426" s="42" t="s">
        <v>3099</v>
      </c>
      <c r="C426" s="42" t="s">
        <v>3793</v>
      </c>
      <c r="D426" s="42">
        <v>11</v>
      </c>
      <c r="E426" s="42">
        <v>14</v>
      </c>
      <c r="F426" s="42">
        <v>8</v>
      </c>
      <c r="G426" s="42">
        <v>92</v>
      </c>
      <c r="H426" s="377">
        <f t="shared" si="31"/>
        <v>15.333333333333334</v>
      </c>
      <c r="I426" s="42"/>
      <c r="J426" s="42"/>
      <c r="K426" s="42" t="s">
        <v>53</v>
      </c>
      <c r="L426" s="90"/>
      <c r="T426" s="42" t="s">
        <v>88</v>
      </c>
      <c r="U426" s="42" t="s">
        <v>3935</v>
      </c>
      <c r="V426" s="42" t="s">
        <v>3793</v>
      </c>
      <c r="W426" s="42">
        <v>3</v>
      </c>
      <c r="X426" s="42"/>
      <c r="Y426" s="42"/>
      <c r="Z426" s="42">
        <v>14</v>
      </c>
      <c r="AA426" s="377">
        <v>0</v>
      </c>
      <c r="AB426" s="42"/>
      <c r="AC426" s="42"/>
      <c r="AD426" s="42"/>
      <c r="AE426" s="42" t="s">
        <v>4091</v>
      </c>
    </row>
    <row r="427" spans="1:31" x14ac:dyDescent="0.2">
      <c r="A427" s="42" t="s">
        <v>3448</v>
      </c>
      <c r="B427" s="42" t="s">
        <v>3080</v>
      </c>
      <c r="C427" s="42" t="s">
        <v>3793</v>
      </c>
      <c r="D427" s="42">
        <v>10</v>
      </c>
      <c r="E427" s="42">
        <v>15</v>
      </c>
      <c r="F427" s="42">
        <v>1</v>
      </c>
      <c r="G427" s="42">
        <v>214</v>
      </c>
      <c r="H427" s="377">
        <f t="shared" si="31"/>
        <v>15.285714285714286</v>
      </c>
      <c r="I427" s="42"/>
      <c r="J427" s="42"/>
      <c r="K427" s="42" t="s">
        <v>53</v>
      </c>
      <c r="L427" s="90"/>
      <c r="T427" s="42" t="s">
        <v>88</v>
      </c>
      <c r="U427" s="42" t="s">
        <v>3882</v>
      </c>
      <c r="V427" s="42" t="s">
        <v>3793</v>
      </c>
      <c r="W427" s="42">
        <v>8</v>
      </c>
      <c r="X427" s="42"/>
      <c r="Y427" s="42">
        <v>1</v>
      </c>
      <c r="Z427" s="42">
        <v>26</v>
      </c>
      <c r="AA427" s="377">
        <f t="shared" ref="AA427:AA439" si="33">Z427/Y427</f>
        <v>26</v>
      </c>
      <c r="AB427" s="42"/>
      <c r="AC427" s="42"/>
      <c r="AD427" s="42"/>
      <c r="AE427" s="42" t="s">
        <v>4091</v>
      </c>
    </row>
    <row r="428" spans="1:31" x14ac:dyDescent="0.2">
      <c r="A428" s="42" t="s">
        <v>3448</v>
      </c>
      <c r="B428" s="42" t="s">
        <v>3097</v>
      </c>
      <c r="C428" s="42" t="s">
        <v>3793</v>
      </c>
      <c r="D428" s="42">
        <v>4</v>
      </c>
      <c r="E428" s="42">
        <v>7</v>
      </c>
      <c r="F428" s="42">
        <v>1</v>
      </c>
      <c r="G428" s="42">
        <v>84</v>
      </c>
      <c r="H428" s="377">
        <f t="shared" si="31"/>
        <v>14</v>
      </c>
      <c r="I428" s="42"/>
      <c r="J428" s="42"/>
      <c r="K428" s="42" t="s">
        <v>53</v>
      </c>
      <c r="L428" s="90"/>
      <c r="T428" s="42" t="s">
        <v>88</v>
      </c>
      <c r="U428" s="42" t="s">
        <v>4120</v>
      </c>
      <c r="V428" s="42" t="s">
        <v>3793</v>
      </c>
      <c r="W428" s="42">
        <v>13</v>
      </c>
      <c r="X428" s="42">
        <v>1</v>
      </c>
      <c r="Y428" s="42">
        <v>1</v>
      </c>
      <c r="Z428" s="42">
        <v>71</v>
      </c>
      <c r="AA428" s="377">
        <f t="shared" si="33"/>
        <v>71</v>
      </c>
      <c r="AB428" s="42"/>
      <c r="AC428" s="42"/>
      <c r="AD428" s="42"/>
      <c r="AE428" s="42" t="s">
        <v>4091</v>
      </c>
    </row>
    <row r="429" spans="1:31" x14ac:dyDescent="0.2">
      <c r="A429" s="42" t="s">
        <v>3448</v>
      </c>
      <c r="B429" s="42" t="s">
        <v>3095</v>
      </c>
      <c r="C429" s="42" t="s">
        <v>3793</v>
      </c>
      <c r="D429" s="42">
        <v>10</v>
      </c>
      <c r="E429" s="42">
        <v>15</v>
      </c>
      <c r="F429" s="42">
        <v>1</v>
      </c>
      <c r="G429" s="42">
        <v>178</v>
      </c>
      <c r="H429" s="377">
        <f t="shared" si="31"/>
        <v>12.714285714285714</v>
      </c>
      <c r="I429" s="42"/>
      <c r="J429" s="42"/>
      <c r="K429" s="42" t="s">
        <v>53</v>
      </c>
      <c r="L429" s="90"/>
      <c r="T429" s="42" t="s">
        <v>88</v>
      </c>
      <c r="U429" s="42" t="s">
        <v>4123</v>
      </c>
      <c r="V429" s="42" t="s">
        <v>3793</v>
      </c>
      <c r="W429" s="42">
        <v>12</v>
      </c>
      <c r="X429" s="42">
        <v>1</v>
      </c>
      <c r="Y429" s="42">
        <v>2</v>
      </c>
      <c r="Z429" s="42">
        <v>55</v>
      </c>
      <c r="AA429" s="377">
        <f t="shared" si="33"/>
        <v>27.5</v>
      </c>
      <c r="AB429" s="42"/>
      <c r="AC429" s="42"/>
      <c r="AD429" s="42"/>
      <c r="AE429" s="42" t="s">
        <v>4091</v>
      </c>
    </row>
    <row r="430" spans="1:31" x14ac:dyDescent="0.2">
      <c r="A430" s="42" t="s">
        <v>3448</v>
      </c>
      <c r="B430" s="42" t="s">
        <v>3850</v>
      </c>
      <c r="C430" s="42" t="s">
        <v>3793</v>
      </c>
      <c r="D430" s="42">
        <v>9</v>
      </c>
      <c r="E430" s="42">
        <v>13</v>
      </c>
      <c r="F430" s="42">
        <v>1</v>
      </c>
      <c r="G430" s="42">
        <v>151</v>
      </c>
      <c r="H430" s="377">
        <f t="shared" si="31"/>
        <v>12.583333333333334</v>
      </c>
      <c r="I430" s="42"/>
      <c r="J430" s="42"/>
      <c r="K430" s="42" t="s">
        <v>53</v>
      </c>
      <c r="L430" s="90"/>
      <c r="T430" s="42" t="s">
        <v>88</v>
      </c>
      <c r="U430" s="42" t="s">
        <v>3867</v>
      </c>
      <c r="V430" s="42" t="s">
        <v>3793</v>
      </c>
      <c r="W430" s="42">
        <v>11</v>
      </c>
      <c r="X430" s="42">
        <v>3</v>
      </c>
      <c r="Y430" s="42">
        <v>1</v>
      </c>
      <c r="Z430" s="42">
        <v>30</v>
      </c>
      <c r="AA430" s="377">
        <f t="shared" si="33"/>
        <v>30</v>
      </c>
      <c r="AB430" s="42"/>
      <c r="AC430" s="42"/>
      <c r="AD430" s="42"/>
      <c r="AE430" s="42" t="s">
        <v>4091</v>
      </c>
    </row>
    <row r="431" spans="1:31" x14ac:dyDescent="0.2">
      <c r="A431" s="42" t="s">
        <v>3448</v>
      </c>
      <c r="B431" s="42" t="s">
        <v>3541</v>
      </c>
      <c r="C431" s="42" t="s">
        <v>3793</v>
      </c>
      <c r="D431" s="42">
        <v>9</v>
      </c>
      <c r="E431" s="42">
        <v>14</v>
      </c>
      <c r="F431" s="42"/>
      <c r="G431" s="42">
        <v>146</v>
      </c>
      <c r="H431" s="377">
        <f t="shared" ref="H431:H494" si="34">G431/(E431-F431)</f>
        <v>10.428571428571429</v>
      </c>
      <c r="I431" s="42"/>
      <c r="J431" s="42"/>
      <c r="K431" s="42" t="s">
        <v>53</v>
      </c>
      <c r="L431" s="90"/>
      <c r="T431" s="42" t="s">
        <v>87</v>
      </c>
      <c r="U431" s="42" t="s">
        <v>3883</v>
      </c>
      <c r="V431" s="42" t="s">
        <v>3793</v>
      </c>
      <c r="W431" s="42">
        <v>12</v>
      </c>
      <c r="X431" s="42">
        <v>4</v>
      </c>
      <c r="Y431" s="42">
        <v>1</v>
      </c>
      <c r="Z431" s="42">
        <v>49</v>
      </c>
      <c r="AA431" s="377">
        <f t="shared" si="33"/>
        <v>49</v>
      </c>
      <c r="AB431" s="42"/>
      <c r="AC431" s="42"/>
      <c r="AD431" s="42"/>
      <c r="AE431" s="42" t="s">
        <v>4091</v>
      </c>
    </row>
    <row r="432" spans="1:31" x14ac:dyDescent="0.2">
      <c r="A432" s="42" t="s">
        <v>3448</v>
      </c>
      <c r="B432" s="42" t="s">
        <v>3098</v>
      </c>
      <c r="C432" s="42" t="s">
        <v>3793</v>
      </c>
      <c r="D432" s="42">
        <v>2</v>
      </c>
      <c r="E432" s="42">
        <v>3</v>
      </c>
      <c r="F432" s="42"/>
      <c r="G432" s="42">
        <v>31</v>
      </c>
      <c r="H432" s="377">
        <f t="shared" si="34"/>
        <v>10.333333333333334</v>
      </c>
      <c r="I432" s="42"/>
      <c r="J432" s="42"/>
      <c r="K432" s="42" t="s">
        <v>53</v>
      </c>
      <c r="L432" s="90"/>
      <c r="T432" s="42" t="s">
        <v>87</v>
      </c>
      <c r="U432" s="42" t="s">
        <v>3889</v>
      </c>
      <c r="V432" s="42" t="s">
        <v>3793</v>
      </c>
      <c r="W432" s="42">
        <v>29</v>
      </c>
      <c r="X432" s="42">
        <v>2</v>
      </c>
      <c r="Y432" s="42">
        <v>7</v>
      </c>
      <c r="Z432" s="42">
        <v>90</v>
      </c>
      <c r="AA432" s="377">
        <f t="shared" si="33"/>
        <v>12.857142857142858</v>
      </c>
      <c r="AB432" s="42"/>
      <c r="AC432" s="42"/>
      <c r="AD432" s="42"/>
      <c r="AE432" s="42" t="s">
        <v>4091</v>
      </c>
    </row>
    <row r="433" spans="1:31" x14ac:dyDescent="0.2">
      <c r="A433" s="42" t="s">
        <v>3448</v>
      </c>
      <c r="B433" s="42" t="s">
        <v>3864</v>
      </c>
      <c r="C433" s="42" t="s">
        <v>3793</v>
      </c>
      <c r="D433" s="42">
        <v>5</v>
      </c>
      <c r="E433" s="42">
        <v>6</v>
      </c>
      <c r="F433" s="42"/>
      <c r="G433" s="42">
        <v>55</v>
      </c>
      <c r="H433" s="377">
        <f t="shared" si="34"/>
        <v>9.1666666666666661</v>
      </c>
      <c r="I433" s="42"/>
      <c r="J433" s="42"/>
      <c r="K433" s="42" t="s">
        <v>53</v>
      </c>
      <c r="L433" s="90"/>
      <c r="T433" s="42" t="s">
        <v>87</v>
      </c>
      <c r="U433" s="42" t="s">
        <v>3541</v>
      </c>
      <c r="V433" s="42" t="s">
        <v>3793</v>
      </c>
      <c r="W433" s="42">
        <v>15</v>
      </c>
      <c r="X433" s="42">
        <v>1</v>
      </c>
      <c r="Y433" s="42">
        <v>3</v>
      </c>
      <c r="Z433" s="42">
        <v>62</v>
      </c>
      <c r="AA433" s="377">
        <f t="shared" si="33"/>
        <v>20.666666666666668</v>
      </c>
      <c r="AB433" s="42"/>
      <c r="AC433" s="42"/>
      <c r="AD433" s="42"/>
      <c r="AE433" s="42" t="s">
        <v>4091</v>
      </c>
    </row>
    <row r="434" spans="1:31" x14ac:dyDescent="0.2">
      <c r="A434" s="42" t="s">
        <v>3448</v>
      </c>
      <c r="B434" s="42" t="s">
        <v>3857</v>
      </c>
      <c r="C434" s="42" t="s">
        <v>3793</v>
      </c>
      <c r="D434" s="42">
        <v>11</v>
      </c>
      <c r="E434" s="42">
        <v>14</v>
      </c>
      <c r="F434" s="42">
        <v>1</v>
      </c>
      <c r="G434" s="42">
        <v>117</v>
      </c>
      <c r="H434" s="377">
        <f t="shared" si="34"/>
        <v>9</v>
      </c>
      <c r="I434" s="42"/>
      <c r="J434" s="42"/>
      <c r="K434" s="42" t="s">
        <v>53</v>
      </c>
      <c r="L434" s="90"/>
      <c r="T434" s="42" t="s">
        <v>87</v>
      </c>
      <c r="U434" s="42" t="s">
        <v>3867</v>
      </c>
      <c r="V434" s="42" t="s">
        <v>3793</v>
      </c>
      <c r="W434" s="42">
        <v>102.1</v>
      </c>
      <c r="X434" s="42">
        <v>13</v>
      </c>
      <c r="Y434" s="42">
        <v>22</v>
      </c>
      <c r="Z434" s="42">
        <v>402</v>
      </c>
      <c r="AA434" s="377">
        <f t="shared" si="33"/>
        <v>18.272727272727273</v>
      </c>
      <c r="AB434" s="42"/>
      <c r="AC434" s="42"/>
      <c r="AD434" s="42"/>
      <c r="AE434" s="42" t="s">
        <v>4091</v>
      </c>
    </row>
    <row r="435" spans="1:31" x14ac:dyDescent="0.2">
      <c r="A435" s="42" t="s">
        <v>3448</v>
      </c>
      <c r="B435" s="42" t="s">
        <v>4089</v>
      </c>
      <c r="C435" s="42" t="s">
        <v>3793</v>
      </c>
      <c r="D435" s="42">
        <v>1</v>
      </c>
      <c r="E435" s="42">
        <v>2</v>
      </c>
      <c r="F435" s="42"/>
      <c r="G435" s="42">
        <v>14</v>
      </c>
      <c r="H435" s="377">
        <f t="shared" si="34"/>
        <v>7</v>
      </c>
      <c r="I435" s="42"/>
      <c r="J435" s="42"/>
      <c r="K435" s="42" t="s">
        <v>53</v>
      </c>
      <c r="L435" s="90"/>
      <c r="T435" s="42" t="s">
        <v>87</v>
      </c>
      <c r="U435" s="42" t="s">
        <v>3882</v>
      </c>
      <c r="V435" s="42" t="s">
        <v>3793</v>
      </c>
      <c r="W435" s="42">
        <v>66.5</v>
      </c>
      <c r="X435" s="42">
        <v>11</v>
      </c>
      <c r="Y435" s="42">
        <v>19</v>
      </c>
      <c r="Z435" s="42">
        <v>310</v>
      </c>
      <c r="AA435" s="377">
        <f t="shared" si="33"/>
        <v>16.315789473684209</v>
      </c>
      <c r="AB435" s="42"/>
      <c r="AC435" s="42"/>
      <c r="AD435" s="42"/>
      <c r="AE435" s="42" t="s">
        <v>4091</v>
      </c>
    </row>
    <row r="436" spans="1:31" x14ac:dyDescent="0.2">
      <c r="A436" s="42" t="s">
        <v>3448</v>
      </c>
      <c r="B436" s="42" t="s">
        <v>3078</v>
      </c>
      <c r="C436" s="42" t="s">
        <v>3793</v>
      </c>
      <c r="D436" s="42">
        <v>9</v>
      </c>
      <c r="E436" s="42">
        <v>12</v>
      </c>
      <c r="F436" s="42">
        <v>1</v>
      </c>
      <c r="G436" s="42">
        <v>72</v>
      </c>
      <c r="H436" s="377">
        <f t="shared" si="34"/>
        <v>6.5454545454545459</v>
      </c>
      <c r="I436" s="42"/>
      <c r="J436" s="42"/>
      <c r="K436" s="42" t="s">
        <v>53</v>
      </c>
      <c r="T436" s="42" t="s">
        <v>87</v>
      </c>
      <c r="U436" s="42" t="s">
        <v>1830</v>
      </c>
      <c r="V436" s="42" t="s">
        <v>3793</v>
      </c>
      <c r="W436" s="42">
        <v>15</v>
      </c>
      <c r="X436" s="42">
        <v>1</v>
      </c>
      <c r="Y436" s="42">
        <v>2</v>
      </c>
      <c r="Z436" s="42">
        <v>57</v>
      </c>
      <c r="AA436" s="377">
        <f t="shared" si="33"/>
        <v>28.5</v>
      </c>
      <c r="AB436" s="42"/>
      <c r="AC436" s="42"/>
      <c r="AD436" s="42"/>
      <c r="AE436" s="42" t="s">
        <v>4091</v>
      </c>
    </row>
    <row r="437" spans="1:31" x14ac:dyDescent="0.2">
      <c r="A437" s="42" t="s">
        <v>3448</v>
      </c>
      <c r="B437" s="42" t="s">
        <v>4080</v>
      </c>
      <c r="C437" s="42" t="s">
        <v>3793</v>
      </c>
      <c r="D437" s="42">
        <v>2</v>
      </c>
      <c r="E437" s="42">
        <v>2</v>
      </c>
      <c r="F437" s="42">
        <v>1</v>
      </c>
      <c r="G437" s="42">
        <v>6</v>
      </c>
      <c r="H437" s="377">
        <f t="shared" si="34"/>
        <v>6</v>
      </c>
      <c r="I437" s="42"/>
      <c r="J437" s="42"/>
      <c r="K437" s="42" t="s">
        <v>53</v>
      </c>
      <c r="T437" s="42" t="s">
        <v>87</v>
      </c>
      <c r="U437" s="42" t="s">
        <v>3881</v>
      </c>
      <c r="V437" s="42" t="s">
        <v>3793</v>
      </c>
      <c r="W437" s="42">
        <v>96.6</v>
      </c>
      <c r="X437" s="42">
        <v>19</v>
      </c>
      <c r="Y437" s="42">
        <v>25</v>
      </c>
      <c r="Z437" s="42">
        <v>378</v>
      </c>
      <c r="AA437" s="377">
        <f t="shared" si="33"/>
        <v>15.12</v>
      </c>
      <c r="AB437" s="42"/>
      <c r="AC437" s="42"/>
      <c r="AD437" s="42"/>
      <c r="AE437" s="42" t="s">
        <v>4091</v>
      </c>
    </row>
    <row r="438" spans="1:31" x14ac:dyDescent="0.2">
      <c r="A438" s="42" t="s">
        <v>3448</v>
      </c>
      <c r="B438" s="42" t="s">
        <v>3887</v>
      </c>
      <c r="C438" s="42" t="s">
        <v>3793</v>
      </c>
      <c r="D438" s="42">
        <v>6</v>
      </c>
      <c r="E438" s="42">
        <v>8</v>
      </c>
      <c r="F438" s="42"/>
      <c r="G438" s="42">
        <v>35</v>
      </c>
      <c r="H438" s="377">
        <f t="shared" si="34"/>
        <v>4.375</v>
      </c>
      <c r="I438" s="42"/>
      <c r="J438" s="42"/>
      <c r="K438" s="42" t="s">
        <v>53</v>
      </c>
      <c r="T438" s="42" t="s">
        <v>87</v>
      </c>
      <c r="U438" s="42" t="s">
        <v>3898</v>
      </c>
      <c r="V438" s="42" t="s">
        <v>3793</v>
      </c>
      <c r="W438" s="42">
        <v>6</v>
      </c>
      <c r="X438" s="42"/>
      <c r="Y438" s="42">
        <v>1</v>
      </c>
      <c r="Z438" s="42">
        <v>25</v>
      </c>
      <c r="AA438" s="377">
        <f t="shared" si="33"/>
        <v>25</v>
      </c>
      <c r="AB438" s="42"/>
      <c r="AC438" s="42"/>
      <c r="AD438" s="42"/>
      <c r="AE438" s="42" t="s">
        <v>4091</v>
      </c>
    </row>
    <row r="439" spans="1:31" x14ac:dyDescent="0.2">
      <c r="A439" s="42" t="s">
        <v>3448</v>
      </c>
      <c r="B439" s="42" t="s">
        <v>3882</v>
      </c>
      <c r="C439" s="42" t="s">
        <v>3793</v>
      </c>
      <c r="D439" s="42">
        <v>2</v>
      </c>
      <c r="E439" s="42">
        <v>2</v>
      </c>
      <c r="F439" s="42">
        <v>1</v>
      </c>
      <c r="G439" s="42">
        <v>4</v>
      </c>
      <c r="H439" s="377">
        <f t="shared" si="34"/>
        <v>4</v>
      </c>
      <c r="I439" s="42"/>
      <c r="J439" s="42"/>
      <c r="K439" s="42" t="s">
        <v>53</v>
      </c>
      <c r="T439" s="42" t="s">
        <v>87</v>
      </c>
      <c r="U439" s="42" t="s">
        <v>3900</v>
      </c>
      <c r="V439" s="42" t="s">
        <v>3793</v>
      </c>
      <c r="W439" s="42">
        <v>34.4</v>
      </c>
      <c r="X439" s="42">
        <v>6</v>
      </c>
      <c r="Y439" s="42">
        <v>6</v>
      </c>
      <c r="Z439" s="42">
        <v>91</v>
      </c>
      <c r="AA439" s="377">
        <f t="shared" si="33"/>
        <v>15.166666666666666</v>
      </c>
      <c r="AB439" s="42"/>
      <c r="AC439" s="42"/>
      <c r="AD439" s="42"/>
      <c r="AE439" s="42" t="s">
        <v>4091</v>
      </c>
    </row>
    <row r="440" spans="1:31" x14ac:dyDescent="0.2">
      <c r="A440" s="42" t="s">
        <v>3448</v>
      </c>
      <c r="B440" s="42" t="s">
        <v>3885</v>
      </c>
      <c r="C440" s="42" t="s">
        <v>3793</v>
      </c>
      <c r="D440" s="42">
        <v>1</v>
      </c>
      <c r="E440" s="42">
        <v>1</v>
      </c>
      <c r="F440" s="42"/>
      <c r="G440" s="42">
        <v>0</v>
      </c>
      <c r="H440" s="377">
        <f t="shared" si="34"/>
        <v>0</v>
      </c>
      <c r="I440" s="42"/>
      <c r="J440" s="42"/>
      <c r="K440" s="42" t="s">
        <v>53</v>
      </c>
      <c r="T440" s="42" t="s">
        <v>87</v>
      </c>
      <c r="U440" s="42" t="s">
        <v>3897</v>
      </c>
      <c r="V440" s="42" t="s">
        <v>3793</v>
      </c>
      <c r="W440" s="42">
        <v>14</v>
      </c>
      <c r="X440" s="42">
        <v>2</v>
      </c>
      <c r="Y440" s="42"/>
      <c r="Z440" s="42">
        <v>59</v>
      </c>
      <c r="AA440" s="377">
        <v>0</v>
      </c>
      <c r="AB440" s="42"/>
      <c r="AC440" s="42"/>
      <c r="AD440" s="42"/>
      <c r="AE440" s="42" t="s">
        <v>4091</v>
      </c>
    </row>
    <row r="441" spans="1:31" x14ac:dyDescent="0.2">
      <c r="A441" s="42" t="s">
        <v>3448</v>
      </c>
      <c r="B441" s="42" t="s">
        <v>3823</v>
      </c>
      <c r="C441" s="42" t="s">
        <v>3793</v>
      </c>
      <c r="D441" s="42">
        <v>1</v>
      </c>
      <c r="E441" s="42">
        <v>2</v>
      </c>
      <c r="F441" s="42">
        <v>2</v>
      </c>
      <c r="G441" s="42">
        <v>14</v>
      </c>
      <c r="H441" s="377">
        <v>0</v>
      </c>
      <c r="I441" s="42"/>
      <c r="J441" s="42"/>
      <c r="K441" s="42" t="s">
        <v>53</v>
      </c>
      <c r="T441" s="42" t="s">
        <v>87</v>
      </c>
      <c r="U441" s="42" t="s">
        <v>1826</v>
      </c>
      <c r="V441" s="42" t="s">
        <v>3793</v>
      </c>
      <c r="W441" s="42">
        <v>2.1</v>
      </c>
      <c r="X441" s="42"/>
      <c r="Y441" s="42">
        <v>1</v>
      </c>
      <c r="Z441" s="42">
        <v>11</v>
      </c>
      <c r="AA441" s="377">
        <f>Z441/Y441</f>
        <v>11</v>
      </c>
      <c r="AB441" s="42"/>
      <c r="AC441" s="42"/>
      <c r="AD441" s="42"/>
      <c r="AE441" s="42" t="s">
        <v>4091</v>
      </c>
    </row>
    <row r="442" spans="1:31" x14ac:dyDescent="0.2">
      <c r="A442" s="42" t="s">
        <v>3449</v>
      </c>
      <c r="B442" s="42" t="s">
        <v>3457</v>
      </c>
      <c r="C442" s="42" t="s">
        <v>3793</v>
      </c>
      <c r="D442" s="42">
        <v>1</v>
      </c>
      <c r="E442" s="42">
        <v>1</v>
      </c>
      <c r="F442" s="42"/>
      <c r="G442" s="42">
        <v>120</v>
      </c>
      <c r="H442" s="377">
        <f t="shared" si="34"/>
        <v>120</v>
      </c>
      <c r="I442" s="42"/>
      <c r="J442" s="42"/>
      <c r="K442" s="42" t="s">
        <v>4091</v>
      </c>
      <c r="T442" s="42" t="s">
        <v>87</v>
      </c>
      <c r="U442" s="42" t="s">
        <v>3888</v>
      </c>
      <c r="V442" s="42" t="s">
        <v>3793</v>
      </c>
      <c r="W442" s="42">
        <v>1</v>
      </c>
      <c r="X442" s="42">
        <v>1</v>
      </c>
      <c r="Y442" s="42"/>
      <c r="Z442" s="42">
        <v>0</v>
      </c>
      <c r="AA442" s="377">
        <v>0</v>
      </c>
      <c r="AB442" s="42"/>
      <c r="AC442" s="42"/>
      <c r="AD442" s="42"/>
      <c r="AE442" s="42" t="s">
        <v>4091</v>
      </c>
    </row>
    <row r="443" spans="1:31" x14ac:dyDescent="0.2">
      <c r="A443" s="42" t="s">
        <v>3449</v>
      </c>
      <c r="B443" s="42" t="s">
        <v>3080</v>
      </c>
      <c r="C443" s="42" t="s">
        <v>3793</v>
      </c>
      <c r="D443" s="42">
        <v>2</v>
      </c>
      <c r="E443" s="42">
        <v>3</v>
      </c>
      <c r="F443" s="42">
        <v>2</v>
      </c>
      <c r="G443" s="42">
        <v>102</v>
      </c>
      <c r="H443" s="377">
        <f t="shared" si="34"/>
        <v>102</v>
      </c>
      <c r="I443" s="42"/>
      <c r="J443" s="42"/>
      <c r="K443" s="42" t="s">
        <v>4091</v>
      </c>
      <c r="T443" s="42" t="s">
        <v>87</v>
      </c>
      <c r="U443" s="42" t="s">
        <v>3885</v>
      </c>
      <c r="V443" s="42" t="s">
        <v>3793</v>
      </c>
      <c r="W443" s="42">
        <v>138</v>
      </c>
      <c r="X443" s="42">
        <v>26</v>
      </c>
      <c r="Y443" s="42">
        <v>24</v>
      </c>
      <c r="Z443" s="42">
        <v>446</v>
      </c>
      <c r="AA443" s="377">
        <f t="shared" ref="AA443:AA452" si="35">Z443/Y443</f>
        <v>18.583333333333332</v>
      </c>
      <c r="AB443" s="42"/>
      <c r="AC443" s="42"/>
      <c r="AD443" s="42"/>
      <c r="AE443" s="42" t="s">
        <v>4091</v>
      </c>
    </row>
    <row r="444" spans="1:31" x14ac:dyDescent="0.2">
      <c r="A444" s="42" t="s">
        <v>3449</v>
      </c>
      <c r="B444" s="42" t="s">
        <v>3854</v>
      </c>
      <c r="C444" s="42" t="s">
        <v>3793</v>
      </c>
      <c r="D444" s="42">
        <v>4</v>
      </c>
      <c r="E444" s="42">
        <v>5</v>
      </c>
      <c r="F444" s="42">
        <v>1</v>
      </c>
      <c r="G444" s="42">
        <v>146</v>
      </c>
      <c r="H444" s="377">
        <f t="shared" si="34"/>
        <v>36.5</v>
      </c>
      <c r="I444" s="42">
        <v>1</v>
      </c>
      <c r="J444" s="42"/>
      <c r="K444" s="42" t="s">
        <v>4091</v>
      </c>
      <c r="T444" s="42" t="s">
        <v>87</v>
      </c>
      <c r="U444" s="42" t="s">
        <v>3861</v>
      </c>
      <c r="V444" s="42" t="s">
        <v>3793</v>
      </c>
      <c r="W444" s="42">
        <v>11.7</v>
      </c>
      <c r="X444" s="42"/>
      <c r="Y444" s="42">
        <v>2</v>
      </c>
      <c r="Z444" s="42">
        <v>59</v>
      </c>
      <c r="AA444" s="377">
        <f t="shared" si="35"/>
        <v>29.5</v>
      </c>
      <c r="AB444" s="42"/>
      <c r="AC444" s="42"/>
      <c r="AD444" s="42"/>
      <c r="AE444" s="42" t="s">
        <v>4091</v>
      </c>
    </row>
    <row r="445" spans="1:31" x14ac:dyDescent="0.2">
      <c r="A445" s="42" t="s">
        <v>3449</v>
      </c>
      <c r="B445" s="42" t="s">
        <v>3541</v>
      </c>
      <c r="C445" s="42" t="s">
        <v>3793</v>
      </c>
      <c r="D445" s="42">
        <v>2</v>
      </c>
      <c r="E445" s="42">
        <v>3</v>
      </c>
      <c r="F445" s="42"/>
      <c r="G445" s="42">
        <v>92</v>
      </c>
      <c r="H445" s="377">
        <f t="shared" si="34"/>
        <v>30.666666666666668</v>
      </c>
      <c r="I445" s="42">
        <v>1</v>
      </c>
      <c r="J445" s="42"/>
      <c r="K445" s="42" t="s">
        <v>4091</v>
      </c>
      <c r="T445" s="42" t="s">
        <v>87</v>
      </c>
      <c r="U445" s="42" t="s">
        <v>4124</v>
      </c>
      <c r="V445" s="42" t="s">
        <v>3793</v>
      </c>
      <c r="W445" s="42">
        <v>5</v>
      </c>
      <c r="X445" s="42">
        <v>1</v>
      </c>
      <c r="Y445" s="42">
        <v>1</v>
      </c>
      <c r="Z445" s="42">
        <v>32</v>
      </c>
      <c r="AA445" s="377">
        <f t="shared" si="35"/>
        <v>32</v>
      </c>
      <c r="AB445" s="42"/>
      <c r="AC445" s="42"/>
      <c r="AD445" s="42"/>
      <c r="AE445" s="42" t="s">
        <v>4091</v>
      </c>
    </row>
    <row r="446" spans="1:31" x14ac:dyDescent="0.2">
      <c r="A446" s="42" t="s">
        <v>3449</v>
      </c>
      <c r="B446" s="42" t="s">
        <v>4079</v>
      </c>
      <c r="C446" s="42" t="s">
        <v>3793</v>
      </c>
      <c r="D446" s="42">
        <v>10</v>
      </c>
      <c r="E446" s="42">
        <v>13</v>
      </c>
      <c r="F446" s="42">
        <v>1</v>
      </c>
      <c r="G446" s="42">
        <v>365</v>
      </c>
      <c r="H446" s="377">
        <f t="shared" si="34"/>
        <v>30.416666666666668</v>
      </c>
      <c r="I446" s="42">
        <v>11</v>
      </c>
      <c r="J446" s="42">
        <v>3</v>
      </c>
      <c r="K446" s="42" t="s">
        <v>4091</v>
      </c>
      <c r="T446" s="42" t="s">
        <v>87</v>
      </c>
      <c r="U446" s="42" t="s">
        <v>3029</v>
      </c>
      <c r="V446" s="42" t="s">
        <v>3793</v>
      </c>
      <c r="W446" s="42">
        <v>19.7</v>
      </c>
      <c r="X446" s="42">
        <v>2</v>
      </c>
      <c r="Y446" s="42">
        <v>2</v>
      </c>
      <c r="Z446" s="42">
        <v>110</v>
      </c>
      <c r="AA446" s="377">
        <f t="shared" si="35"/>
        <v>55</v>
      </c>
      <c r="AB446" s="42"/>
      <c r="AC446" s="42"/>
      <c r="AD446" s="42"/>
      <c r="AE446" s="42" t="s">
        <v>4091</v>
      </c>
    </row>
    <row r="447" spans="1:31" x14ac:dyDescent="0.2">
      <c r="A447" s="42" t="s">
        <v>3449</v>
      </c>
      <c r="B447" s="42" t="s">
        <v>3075</v>
      </c>
      <c r="C447" s="42" t="s">
        <v>3793</v>
      </c>
      <c r="D447" s="42">
        <v>5</v>
      </c>
      <c r="E447" s="42">
        <v>6</v>
      </c>
      <c r="F447" s="42"/>
      <c r="G447" s="42">
        <v>172</v>
      </c>
      <c r="H447" s="377">
        <f t="shared" si="34"/>
        <v>28.666666666666668</v>
      </c>
      <c r="I447" s="42">
        <v>1</v>
      </c>
      <c r="J447" s="42"/>
      <c r="K447" s="42" t="s">
        <v>4091</v>
      </c>
      <c r="T447" s="42" t="s">
        <v>87</v>
      </c>
      <c r="U447" s="42" t="s">
        <v>3820</v>
      </c>
      <c r="V447" s="42" t="s">
        <v>3793</v>
      </c>
      <c r="W447" s="42">
        <v>11</v>
      </c>
      <c r="X447" s="42">
        <v>1</v>
      </c>
      <c r="Y447" s="42">
        <v>2</v>
      </c>
      <c r="Z447" s="42">
        <v>51</v>
      </c>
      <c r="AA447" s="377">
        <f t="shared" si="35"/>
        <v>25.5</v>
      </c>
      <c r="AB447" s="42"/>
      <c r="AC447" s="42"/>
      <c r="AD447" s="42"/>
      <c r="AE447" s="42" t="s">
        <v>4091</v>
      </c>
    </row>
    <row r="448" spans="1:31" x14ac:dyDescent="0.2">
      <c r="A448" s="42" t="s">
        <v>3449</v>
      </c>
      <c r="B448" s="42" t="s">
        <v>3816</v>
      </c>
      <c r="C448" s="42" t="s">
        <v>3793</v>
      </c>
      <c r="D448" s="42">
        <v>2</v>
      </c>
      <c r="E448" s="42">
        <v>2</v>
      </c>
      <c r="F448" s="42"/>
      <c r="G448" s="42">
        <v>53</v>
      </c>
      <c r="H448" s="377">
        <f t="shared" si="34"/>
        <v>26.5</v>
      </c>
      <c r="I448" s="42"/>
      <c r="J448" s="42"/>
      <c r="K448" s="42" t="s">
        <v>4091</v>
      </c>
      <c r="T448" s="42" t="s">
        <v>87</v>
      </c>
      <c r="U448" s="42" t="s">
        <v>3880</v>
      </c>
      <c r="V448" s="42" t="s">
        <v>3793</v>
      </c>
      <c r="W448" s="42">
        <v>27.1</v>
      </c>
      <c r="X448" s="42">
        <v>6</v>
      </c>
      <c r="Y448" s="42">
        <v>5</v>
      </c>
      <c r="Z448" s="42">
        <v>99</v>
      </c>
      <c r="AA448" s="377">
        <f t="shared" si="35"/>
        <v>19.8</v>
      </c>
      <c r="AB448" s="42"/>
      <c r="AC448" s="42"/>
      <c r="AD448" s="42"/>
      <c r="AE448" s="42" t="s">
        <v>4091</v>
      </c>
    </row>
    <row r="449" spans="1:31" x14ac:dyDescent="0.2">
      <c r="A449" s="42" t="s">
        <v>3449</v>
      </c>
      <c r="B449" s="42" t="s">
        <v>3887</v>
      </c>
      <c r="C449" s="42" t="s">
        <v>3793</v>
      </c>
      <c r="D449" s="42">
        <v>5</v>
      </c>
      <c r="E449" s="42">
        <v>7</v>
      </c>
      <c r="F449" s="42">
        <v>2</v>
      </c>
      <c r="G449" s="42">
        <v>115</v>
      </c>
      <c r="H449" s="377">
        <f t="shared" si="34"/>
        <v>23</v>
      </c>
      <c r="I449" s="42">
        <v>3</v>
      </c>
      <c r="J449" s="42"/>
      <c r="K449" s="42" t="s">
        <v>4091</v>
      </c>
      <c r="T449" s="42" t="s">
        <v>87</v>
      </c>
      <c r="U449" s="42" t="s">
        <v>3056</v>
      </c>
      <c r="V449" s="42" t="s">
        <v>3793</v>
      </c>
      <c r="W449" s="42">
        <v>5</v>
      </c>
      <c r="X449" s="42">
        <v>1</v>
      </c>
      <c r="Y449" s="42">
        <v>1</v>
      </c>
      <c r="Z449" s="42">
        <v>41</v>
      </c>
      <c r="AA449" s="377">
        <f t="shared" si="35"/>
        <v>41</v>
      </c>
      <c r="AB449" s="42"/>
      <c r="AC449" s="42"/>
      <c r="AD449" s="42"/>
      <c r="AE449" s="42" t="s">
        <v>4091</v>
      </c>
    </row>
    <row r="450" spans="1:31" x14ac:dyDescent="0.2">
      <c r="A450" s="42" t="s">
        <v>3449</v>
      </c>
      <c r="B450" s="42" t="s">
        <v>4092</v>
      </c>
      <c r="C450" s="42" t="s">
        <v>3793</v>
      </c>
      <c r="D450" s="42">
        <v>4</v>
      </c>
      <c r="E450" s="42">
        <v>5</v>
      </c>
      <c r="F450" s="42">
        <v>1</v>
      </c>
      <c r="G450" s="42">
        <v>77</v>
      </c>
      <c r="H450" s="377">
        <f t="shared" si="34"/>
        <v>19.25</v>
      </c>
      <c r="I450" s="42"/>
      <c r="J450" s="42"/>
      <c r="K450" s="42" t="s">
        <v>4091</v>
      </c>
      <c r="T450" s="42" t="s">
        <v>86</v>
      </c>
      <c r="U450" s="42" t="s">
        <v>3864</v>
      </c>
      <c r="V450" s="42" t="s">
        <v>3793</v>
      </c>
      <c r="W450" s="42">
        <v>20</v>
      </c>
      <c r="X450" s="42">
        <v>4</v>
      </c>
      <c r="Y450" s="42">
        <v>4</v>
      </c>
      <c r="Z450" s="42">
        <v>52</v>
      </c>
      <c r="AA450" s="377">
        <f t="shared" si="35"/>
        <v>13</v>
      </c>
      <c r="AB450" s="42"/>
      <c r="AC450" s="42"/>
      <c r="AD450" s="42"/>
      <c r="AE450" s="42" t="s">
        <v>53</v>
      </c>
    </row>
    <row r="451" spans="1:31" x14ac:dyDescent="0.2">
      <c r="A451" s="42" t="s">
        <v>3449</v>
      </c>
      <c r="B451" s="42" t="s">
        <v>3823</v>
      </c>
      <c r="C451" s="42" t="s">
        <v>3793</v>
      </c>
      <c r="D451" s="42">
        <v>1</v>
      </c>
      <c r="E451" s="42">
        <v>1</v>
      </c>
      <c r="F451" s="42"/>
      <c r="G451" s="42">
        <v>16</v>
      </c>
      <c r="H451" s="377">
        <f t="shared" si="34"/>
        <v>16</v>
      </c>
      <c r="I451" s="42"/>
      <c r="J451" s="42"/>
      <c r="K451" s="42" t="s">
        <v>4091</v>
      </c>
      <c r="T451" s="42" t="s">
        <v>86</v>
      </c>
      <c r="U451" s="42" t="s">
        <v>3880</v>
      </c>
      <c r="V451" s="42" t="s">
        <v>3793</v>
      </c>
      <c r="W451" s="42">
        <v>32.1</v>
      </c>
      <c r="X451" s="42">
        <v>4</v>
      </c>
      <c r="Y451" s="42">
        <v>4</v>
      </c>
      <c r="Z451" s="42">
        <v>106</v>
      </c>
      <c r="AA451" s="377">
        <f t="shared" si="35"/>
        <v>26.5</v>
      </c>
      <c r="AB451" s="42"/>
      <c r="AC451" s="42"/>
      <c r="AD451" s="42"/>
      <c r="AE451" s="42" t="s">
        <v>53</v>
      </c>
    </row>
    <row r="452" spans="1:31" x14ac:dyDescent="0.2">
      <c r="A452" s="42" t="s">
        <v>3449</v>
      </c>
      <c r="B452" s="42" t="s">
        <v>4088</v>
      </c>
      <c r="C452" s="42" t="s">
        <v>3793</v>
      </c>
      <c r="D452" s="42">
        <v>6</v>
      </c>
      <c r="E452" s="42">
        <v>8</v>
      </c>
      <c r="F452" s="42"/>
      <c r="G452" s="42">
        <v>115</v>
      </c>
      <c r="H452" s="377">
        <f t="shared" si="34"/>
        <v>14.375</v>
      </c>
      <c r="I452" s="42">
        <v>1</v>
      </c>
      <c r="J452" s="42"/>
      <c r="K452" s="42" t="s">
        <v>4091</v>
      </c>
      <c r="T452" s="42" t="s">
        <v>86</v>
      </c>
      <c r="U452" s="42" t="s">
        <v>3881</v>
      </c>
      <c r="V452" s="42" t="s">
        <v>3793</v>
      </c>
      <c r="W452" s="42">
        <v>124.6</v>
      </c>
      <c r="X452" s="42">
        <v>16</v>
      </c>
      <c r="Y452" s="42">
        <v>36</v>
      </c>
      <c r="Z452" s="42">
        <v>479</v>
      </c>
      <c r="AA452" s="377">
        <f t="shared" si="35"/>
        <v>13.305555555555555</v>
      </c>
      <c r="AB452" s="42"/>
      <c r="AC452" s="42"/>
      <c r="AD452" s="42"/>
      <c r="AE452" s="42" t="s">
        <v>53</v>
      </c>
    </row>
    <row r="453" spans="1:31" x14ac:dyDescent="0.2">
      <c r="A453" s="42" t="s">
        <v>3449</v>
      </c>
      <c r="B453" s="42" t="s">
        <v>4093</v>
      </c>
      <c r="C453" s="42" t="s">
        <v>3793</v>
      </c>
      <c r="D453" s="42">
        <v>1</v>
      </c>
      <c r="E453" s="42">
        <v>1</v>
      </c>
      <c r="F453" s="42"/>
      <c r="G453" s="42">
        <v>14</v>
      </c>
      <c r="H453" s="377">
        <f t="shared" si="34"/>
        <v>14</v>
      </c>
      <c r="I453" s="42"/>
      <c r="J453" s="42"/>
      <c r="K453" s="42" t="s">
        <v>4091</v>
      </c>
      <c r="T453" s="42" t="s">
        <v>86</v>
      </c>
      <c r="U453" s="42" t="s">
        <v>3875</v>
      </c>
      <c r="V453" s="42" t="s">
        <v>3793</v>
      </c>
      <c r="W453" s="42">
        <v>2</v>
      </c>
      <c r="X453" s="42"/>
      <c r="Y453" s="42"/>
      <c r="Z453" s="42">
        <v>10</v>
      </c>
      <c r="AA453" s="377">
        <v>0</v>
      </c>
      <c r="AB453" s="42"/>
      <c r="AC453" s="42"/>
      <c r="AD453" s="42"/>
      <c r="AE453" s="42" t="s">
        <v>53</v>
      </c>
    </row>
    <row r="454" spans="1:31" x14ac:dyDescent="0.2">
      <c r="A454" s="42" t="s">
        <v>3449</v>
      </c>
      <c r="B454" s="42" t="s">
        <v>3857</v>
      </c>
      <c r="C454" s="42" t="s">
        <v>3793</v>
      </c>
      <c r="D454" s="42">
        <v>1</v>
      </c>
      <c r="E454" s="42">
        <v>1</v>
      </c>
      <c r="F454" s="42"/>
      <c r="G454" s="42">
        <v>12</v>
      </c>
      <c r="H454" s="377">
        <f t="shared" si="34"/>
        <v>12</v>
      </c>
      <c r="I454" s="42"/>
      <c r="J454" s="42"/>
      <c r="K454" s="42" t="s">
        <v>4091</v>
      </c>
      <c r="T454" s="42" t="s">
        <v>86</v>
      </c>
      <c r="U454" s="42" t="s">
        <v>3888</v>
      </c>
      <c r="V454" s="42" t="s">
        <v>3793</v>
      </c>
      <c r="W454" s="42">
        <v>7</v>
      </c>
      <c r="X454" s="42"/>
      <c r="Y454" s="42">
        <v>4</v>
      </c>
      <c r="Z454" s="42">
        <v>23</v>
      </c>
      <c r="AA454" s="377">
        <f>Z454/Y454</f>
        <v>5.75</v>
      </c>
      <c r="AB454" s="42"/>
      <c r="AC454" s="42"/>
      <c r="AD454" s="42"/>
      <c r="AE454" s="42" t="s">
        <v>53</v>
      </c>
    </row>
    <row r="455" spans="1:31" x14ac:dyDescent="0.2">
      <c r="A455" s="42" t="s">
        <v>3449</v>
      </c>
      <c r="B455" s="42" t="s">
        <v>3824</v>
      </c>
      <c r="C455" s="42" t="s">
        <v>3793</v>
      </c>
      <c r="D455" s="42">
        <v>1</v>
      </c>
      <c r="E455" s="42">
        <v>2</v>
      </c>
      <c r="F455" s="42"/>
      <c r="G455" s="42">
        <v>23</v>
      </c>
      <c r="H455" s="377">
        <f t="shared" si="34"/>
        <v>11.5</v>
      </c>
      <c r="I455" s="42"/>
      <c r="J455" s="42"/>
      <c r="K455" s="42" t="s">
        <v>4091</v>
      </c>
      <c r="T455" s="42" t="s">
        <v>86</v>
      </c>
      <c r="U455" s="42" t="s">
        <v>3099</v>
      </c>
      <c r="V455" s="42" t="s">
        <v>3793</v>
      </c>
      <c r="W455" s="42">
        <v>87</v>
      </c>
      <c r="X455" s="42">
        <v>9</v>
      </c>
      <c r="Y455" s="42">
        <v>11</v>
      </c>
      <c r="Z455" s="42">
        <v>314</v>
      </c>
      <c r="AA455" s="377">
        <f>Z455/Y455</f>
        <v>28.545454545454547</v>
      </c>
      <c r="AB455" s="42"/>
      <c r="AC455" s="42"/>
      <c r="AD455" s="42"/>
      <c r="AE455" s="42" t="s">
        <v>53</v>
      </c>
    </row>
    <row r="456" spans="1:31" x14ac:dyDescent="0.2">
      <c r="A456" s="42" t="s">
        <v>3449</v>
      </c>
      <c r="B456" s="42" t="s">
        <v>1825</v>
      </c>
      <c r="C456" s="42" t="s">
        <v>3793</v>
      </c>
      <c r="D456" s="42">
        <v>10</v>
      </c>
      <c r="E456" s="42">
        <v>14</v>
      </c>
      <c r="F456" s="42">
        <v>1</v>
      </c>
      <c r="G456" s="42">
        <v>137</v>
      </c>
      <c r="H456" s="377">
        <f t="shared" si="34"/>
        <v>10.538461538461538</v>
      </c>
      <c r="I456" s="42"/>
      <c r="J456" s="42"/>
      <c r="K456" s="42" t="s">
        <v>4091</v>
      </c>
      <c r="T456" s="42" t="s">
        <v>86</v>
      </c>
      <c r="U456" s="42" t="s">
        <v>3892</v>
      </c>
      <c r="V456" s="42" t="s">
        <v>3793</v>
      </c>
      <c r="W456" s="42">
        <v>4</v>
      </c>
      <c r="X456" s="42"/>
      <c r="Y456" s="42"/>
      <c r="Z456" s="42">
        <v>35</v>
      </c>
      <c r="AA456" s="377">
        <v>0</v>
      </c>
      <c r="AB456" s="42"/>
      <c r="AC456" s="42"/>
      <c r="AD456" s="42"/>
      <c r="AE456" s="42" t="s">
        <v>53</v>
      </c>
    </row>
    <row r="457" spans="1:31" x14ac:dyDescent="0.2">
      <c r="A457" s="42" t="s">
        <v>3449</v>
      </c>
      <c r="B457" s="42" t="s">
        <v>3850</v>
      </c>
      <c r="C457" s="42" t="s">
        <v>3793</v>
      </c>
      <c r="D457" s="42">
        <v>4</v>
      </c>
      <c r="E457" s="42">
        <v>5</v>
      </c>
      <c r="F457" s="42">
        <v>1</v>
      </c>
      <c r="G457" s="42">
        <v>39</v>
      </c>
      <c r="H457" s="377">
        <f t="shared" si="34"/>
        <v>9.75</v>
      </c>
      <c r="I457" s="42">
        <v>1</v>
      </c>
      <c r="J457" s="42"/>
      <c r="K457" s="42" t="s">
        <v>4091</v>
      </c>
      <c r="T457" s="42" t="s">
        <v>86</v>
      </c>
      <c r="U457" s="42" t="s">
        <v>1830</v>
      </c>
      <c r="V457" s="42" t="s">
        <v>3793</v>
      </c>
      <c r="W457" s="42">
        <v>12</v>
      </c>
      <c r="X457" s="42">
        <v>1</v>
      </c>
      <c r="Y457" s="42"/>
      <c r="Z457" s="42">
        <v>31</v>
      </c>
      <c r="AA457" s="377">
        <v>0</v>
      </c>
      <c r="AB457" s="42"/>
      <c r="AC457" s="42"/>
      <c r="AD457" s="42"/>
      <c r="AE457" s="42" t="s">
        <v>53</v>
      </c>
    </row>
    <row r="458" spans="1:31" x14ac:dyDescent="0.2">
      <c r="A458" s="42" t="s">
        <v>3449</v>
      </c>
      <c r="B458" s="42" t="s">
        <v>1831</v>
      </c>
      <c r="C458" s="42" t="s">
        <v>3793</v>
      </c>
      <c r="D458" s="42">
        <v>2</v>
      </c>
      <c r="E458" s="42">
        <v>2</v>
      </c>
      <c r="F458" s="42"/>
      <c r="G458" s="42">
        <v>17</v>
      </c>
      <c r="H458" s="377">
        <f t="shared" si="34"/>
        <v>8.5</v>
      </c>
      <c r="I458" s="42"/>
      <c r="J458" s="42"/>
      <c r="K458" s="42" t="s">
        <v>4091</v>
      </c>
      <c r="T458" s="42" t="s">
        <v>86</v>
      </c>
      <c r="U458" s="42" t="s">
        <v>3902</v>
      </c>
      <c r="V458" s="42" t="s">
        <v>3793</v>
      </c>
      <c r="W458" s="42">
        <v>47.4</v>
      </c>
      <c r="X458" s="42">
        <v>6</v>
      </c>
      <c r="Y458" s="42">
        <v>8</v>
      </c>
      <c r="Z458" s="42">
        <v>163</v>
      </c>
      <c r="AA458" s="377">
        <f>Z458/Y458</f>
        <v>20.375</v>
      </c>
      <c r="AB458" s="42"/>
      <c r="AC458" s="42"/>
      <c r="AD458" s="42"/>
      <c r="AE458" s="42" t="s">
        <v>53</v>
      </c>
    </row>
    <row r="459" spans="1:31" x14ac:dyDescent="0.2">
      <c r="A459" s="42" t="s">
        <v>3449</v>
      </c>
      <c r="B459" s="42" t="s">
        <v>3885</v>
      </c>
      <c r="C459" s="42" t="s">
        <v>3793</v>
      </c>
      <c r="D459" s="42">
        <v>2</v>
      </c>
      <c r="E459" s="42">
        <v>3</v>
      </c>
      <c r="F459" s="42">
        <v>2</v>
      </c>
      <c r="G459" s="42">
        <v>8</v>
      </c>
      <c r="H459" s="377">
        <f t="shared" si="34"/>
        <v>8</v>
      </c>
      <c r="I459" s="42"/>
      <c r="J459" s="42"/>
      <c r="K459" s="42" t="s">
        <v>4091</v>
      </c>
      <c r="T459" s="42" t="s">
        <v>86</v>
      </c>
      <c r="U459" s="42" t="s">
        <v>3882</v>
      </c>
      <c r="V459" s="42" t="s">
        <v>3793</v>
      </c>
      <c r="W459" s="42">
        <v>54</v>
      </c>
      <c r="X459" s="42">
        <v>7</v>
      </c>
      <c r="Y459" s="42">
        <v>11</v>
      </c>
      <c r="Z459" s="42">
        <v>227</v>
      </c>
      <c r="AA459" s="377">
        <f>Z459/Y459</f>
        <v>20.636363636363637</v>
      </c>
      <c r="AB459" s="42"/>
      <c r="AC459" s="42"/>
      <c r="AD459" s="42"/>
      <c r="AE459" s="42" t="s">
        <v>53</v>
      </c>
    </row>
    <row r="460" spans="1:31" x14ac:dyDescent="0.2">
      <c r="A460" s="42" t="s">
        <v>3449</v>
      </c>
      <c r="B460" s="42" t="s">
        <v>3098</v>
      </c>
      <c r="C460" s="42" t="s">
        <v>3793</v>
      </c>
      <c r="D460" s="42">
        <v>1</v>
      </c>
      <c r="E460" s="42">
        <v>2</v>
      </c>
      <c r="F460" s="42"/>
      <c r="G460" s="42">
        <v>16</v>
      </c>
      <c r="H460" s="377">
        <f t="shared" si="34"/>
        <v>8</v>
      </c>
      <c r="I460" s="42"/>
      <c r="J460" s="42"/>
      <c r="K460" s="42" t="s">
        <v>4091</v>
      </c>
      <c r="T460" s="42" t="s">
        <v>86</v>
      </c>
      <c r="U460" s="42" t="s">
        <v>3886</v>
      </c>
      <c r="V460" s="42" t="s">
        <v>3793</v>
      </c>
      <c r="W460" s="42">
        <v>7</v>
      </c>
      <c r="X460" s="42"/>
      <c r="Y460" s="42"/>
      <c r="Z460" s="42">
        <v>39</v>
      </c>
      <c r="AA460" s="377">
        <v>0</v>
      </c>
      <c r="AB460" s="42"/>
      <c r="AC460" s="42"/>
      <c r="AD460" s="42"/>
      <c r="AE460" s="42" t="s">
        <v>53</v>
      </c>
    </row>
    <row r="461" spans="1:31" x14ac:dyDescent="0.2">
      <c r="A461" s="42" t="s">
        <v>3449</v>
      </c>
      <c r="B461" s="42" t="s">
        <v>3078</v>
      </c>
      <c r="C461" s="42" t="s">
        <v>3793</v>
      </c>
      <c r="D461" s="42">
        <v>10</v>
      </c>
      <c r="E461" s="42">
        <v>11</v>
      </c>
      <c r="F461" s="42">
        <v>1</v>
      </c>
      <c r="G461" s="42">
        <v>70</v>
      </c>
      <c r="H461" s="377">
        <f t="shared" si="34"/>
        <v>7</v>
      </c>
      <c r="I461" s="42">
        <v>3</v>
      </c>
      <c r="J461" s="42"/>
      <c r="K461" s="42" t="s">
        <v>4091</v>
      </c>
      <c r="T461" s="42" t="s">
        <v>86</v>
      </c>
      <c r="U461" s="42" t="s">
        <v>4129</v>
      </c>
      <c r="V461" s="42" t="s">
        <v>3793</v>
      </c>
      <c r="W461" s="42">
        <v>1</v>
      </c>
      <c r="X461" s="42"/>
      <c r="Y461" s="42"/>
      <c r="Z461" s="42">
        <v>5</v>
      </c>
      <c r="AA461" s="377">
        <v>0</v>
      </c>
      <c r="AB461" s="42"/>
      <c r="AC461" s="42"/>
      <c r="AD461" s="42"/>
      <c r="AE461" s="42" t="s">
        <v>53</v>
      </c>
    </row>
    <row r="462" spans="1:31" x14ac:dyDescent="0.2">
      <c r="A462" s="42" t="s">
        <v>3449</v>
      </c>
      <c r="B462" s="42" t="s">
        <v>3864</v>
      </c>
      <c r="C462" s="42" t="s">
        <v>3793</v>
      </c>
      <c r="D462" s="42">
        <v>10</v>
      </c>
      <c r="E462" s="42">
        <v>11</v>
      </c>
      <c r="F462" s="42"/>
      <c r="G462" s="42">
        <v>70</v>
      </c>
      <c r="H462" s="377">
        <f t="shared" si="34"/>
        <v>6.3636363636363633</v>
      </c>
      <c r="I462" s="42">
        <v>2</v>
      </c>
      <c r="J462" s="42"/>
      <c r="K462" s="42" t="s">
        <v>4091</v>
      </c>
      <c r="T462" s="42" t="s">
        <v>86</v>
      </c>
      <c r="U462" s="42" t="s">
        <v>3029</v>
      </c>
      <c r="V462" s="42" t="s">
        <v>3793</v>
      </c>
      <c r="W462" s="42">
        <v>14</v>
      </c>
      <c r="X462" s="42">
        <v>1</v>
      </c>
      <c r="Y462" s="42">
        <v>4</v>
      </c>
      <c r="Z462" s="42">
        <v>90</v>
      </c>
      <c r="AA462" s="377">
        <f>Z462/Y462</f>
        <v>22.5</v>
      </c>
      <c r="AB462" s="42"/>
      <c r="AC462" s="42"/>
      <c r="AD462" s="42"/>
      <c r="AE462" s="42" t="s">
        <v>53</v>
      </c>
    </row>
    <row r="463" spans="1:31" x14ac:dyDescent="0.2">
      <c r="A463" s="42" t="s">
        <v>3449</v>
      </c>
      <c r="B463" s="42" t="s">
        <v>3188</v>
      </c>
      <c r="C463" s="42" t="s">
        <v>3793</v>
      </c>
      <c r="D463" s="42">
        <v>4</v>
      </c>
      <c r="E463" s="42">
        <v>4</v>
      </c>
      <c r="F463" s="42">
        <v>2</v>
      </c>
      <c r="G463" s="42">
        <v>12</v>
      </c>
      <c r="H463" s="377">
        <f t="shared" si="34"/>
        <v>6</v>
      </c>
      <c r="I463" s="42"/>
      <c r="J463" s="42"/>
      <c r="K463" s="42" t="s">
        <v>4091</v>
      </c>
      <c r="T463" s="42" t="s">
        <v>86</v>
      </c>
      <c r="U463" s="42" t="s">
        <v>3889</v>
      </c>
      <c r="V463" s="42" t="s">
        <v>3793</v>
      </c>
      <c r="W463" s="42">
        <v>7</v>
      </c>
      <c r="X463" s="42">
        <v>1</v>
      </c>
      <c r="Y463" s="42">
        <v>2</v>
      </c>
      <c r="Z463" s="42">
        <v>29</v>
      </c>
      <c r="AA463" s="377">
        <f>Z463/Y463</f>
        <v>14.5</v>
      </c>
      <c r="AB463" s="42"/>
      <c r="AC463" s="42"/>
      <c r="AD463" s="42"/>
      <c r="AE463" s="42" t="s">
        <v>53</v>
      </c>
    </row>
    <row r="464" spans="1:31" x14ac:dyDescent="0.2">
      <c r="A464" s="42" t="s">
        <v>3449</v>
      </c>
      <c r="B464" s="42" t="s">
        <v>3099</v>
      </c>
      <c r="C464" s="42" t="s">
        <v>3793</v>
      </c>
      <c r="D464" s="42">
        <v>7</v>
      </c>
      <c r="E464" s="42">
        <v>9</v>
      </c>
      <c r="F464" s="42">
        <v>4</v>
      </c>
      <c r="G464" s="42">
        <v>25</v>
      </c>
      <c r="H464" s="377">
        <f t="shared" si="34"/>
        <v>5</v>
      </c>
      <c r="I464" s="42"/>
      <c r="J464" s="42"/>
      <c r="K464" s="42" t="s">
        <v>4091</v>
      </c>
      <c r="T464" s="42" t="s">
        <v>86</v>
      </c>
      <c r="U464" s="42" t="s">
        <v>3861</v>
      </c>
      <c r="V464" s="42" t="s">
        <v>3793</v>
      </c>
      <c r="W464" s="42">
        <v>92.4</v>
      </c>
      <c r="X464" s="42">
        <v>8</v>
      </c>
      <c r="Y464" s="42">
        <v>7</v>
      </c>
      <c r="Z464" s="42">
        <v>384</v>
      </c>
      <c r="AA464" s="377">
        <f>Z464/Y464</f>
        <v>54.857142857142854</v>
      </c>
      <c r="AB464" s="42"/>
      <c r="AC464" s="42"/>
      <c r="AD464" s="42"/>
      <c r="AE464" s="42" t="s">
        <v>53</v>
      </c>
    </row>
    <row r="465" spans="1:31" x14ac:dyDescent="0.2">
      <c r="A465" s="42" t="s">
        <v>3449</v>
      </c>
      <c r="B465" s="42" t="s">
        <v>4094</v>
      </c>
      <c r="C465" s="42" t="s">
        <v>3793</v>
      </c>
      <c r="D465" s="42">
        <v>1</v>
      </c>
      <c r="E465" s="42">
        <v>2</v>
      </c>
      <c r="F465" s="42"/>
      <c r="G465" s="42">
        <v>10</v>
      </c>
      <c r="H465" s="377">
        <f t="shared" si="34"/>
        <v>5</v>
      </c>
      <c r="I465" s="42"/>
      <c r="J465" s="42"/>
      <c r="K465" s="42" t="s">
        <v>4091</v>
      </c>
      <c r="T465" s="42" t="s">
        <v>86</v>
      </c>
      <c r="U465" s="42" t="s">
        <v>3890</v>
      </c>
      <c r="V465" s="42" t="s">
        <v>3793</v>
      </c>
      <c r="W465" s="42">
        <v>4</v>
      </c>
      <c r="X465" s="42"/>
      <c r="Y465" s="42"/>
      <c r="Z465" s="42">
        <v>12</v>
      </c>
      <c r="AA465" s="377">
        <v>0</v>
      </c>
      <c r="AB465" s="42"/>
      <c r="AC465" s="42"/>
      <c r="AD465" s="42"/>
      <c r="AE465" s="42" t="s">
        <v>53</v>
      </c>
    </row>
    <row r="466" spans="1:31" x14ac:dyDescent="0.2">
      <c r="A466" s="42" t="s">
        <v>3449</v>
      </c>
      <c r="B466" s="42" t="s">
        <v>3856</v>
      </c>
      <c r="C466" s="42" t="s">
        <v>3793</v>
      </c>
      <c r="D466" s="42">
        <v>4</v>
      </c>
      <c r="E466" s="42">
        <v>4</v>
      </c>
      <c r="F466" s="42">
        <v>3</v>
      </c>
      <c r="G466" s="42">
        <v>12</v>
      </c>
      <c r="H466" s="377">
        <f t="shared" si="34"/>
        <v>12</v>
      </c>
      <c r="I466" s="42">
        <v>2</v>
      </c>
      <c r="J466" s="42"/>
      <c r="K466" s="42" t="s">
        <v>4091</v>
      </c>
      <c r="T466" s="42" t="s">
        <v>90</v>
      </c>
      <c r="U466" s="42" t="s">
        <v>3902</v>
      </c>
      <c r="V466" s="42" t="s">
        <v>3793</v>
      </c>
      <c r="W466" s="42">
        <v>39.1</v>
      </c>
      <c r="X466" s="42">
        <v>1</v>
      </c>
      <c r="Y466" s="42">
        <v>2</v>
      </c>
      <c r="Z466" s="42">
        <v>160</v>
      </c>
      <c r="AA466" s="377">
        <f t="shared" ref="AA466:AA471" si="36">Z466/Y466</f>
        <v>80</v>
      </c>
      <c r="AB466" s="42"/>
      <c r="AC466" s="42"/>
      <c r="AD466" s="42"/>
      <c r="AE466" s="42" t="s">
        <v>53</v>
      </c>
    </row>
    <row r="467" spans="1:31" x14ac:dyDescent="0.2">
      <c r="A467" s="42" t="s">
        <v>3449</v>
      </c>
      <c r="B467" s="42" t="s">
        <v>4095</v>
      </c>
      <c r="C467" s="42" t="s">
        <v>3793</v>
      </c>
      <c r="D467" s="42">
        <v>4</v>
      </c>
      <c r="E467" s="42">
        <v>4</v>
      </c>
      <c r="F467" s="42">
        <v>1</v>
      </c>
      <c r="G467" s="42">
        <v>8</v>
      </c>
      <c r="H467" s="377">
        <f t="shared" si="34"/>
        <v>2.6666666666666665</v>
      </c>
      <c r="I467" s="42">
        <v>2</v>
      </c>
      <c r="J467" s="42"/>
      <c r="K467" s="42" t="s">
        <v>4091</v>
      </c>
      <c r="T467" s="42" t="s">
        <v>90</v>
      </c>
      <c r="U467" s="42" t="s">
        <v>3898</v>
      </c>
      <c r="V467" s="42" t="s">
        <v>3793</v>
      </c>
      <c r="W467" s="42">
        <v>17</v>
      </c>
      <c r="X467" s="42">
        <v>3</v>
      </c>
      <c r="Y467" s="42">
        <v>1</v>
      </c>
      <c r="Z467" s="42">
        <v>71</v>
      </c>
      <c r="AA467" s="377">
        <f t="shared" si="36"/>
        <v>71</v>
      </c>
      <c r="AB467" s="42"/>
      <c r="AC467" s="42"/>
      <c r="AD467" s="42"/>
      <c r="AE467" s="42" t="s">
        <v>53</v>
      </c>
    </row>
    <row r="468" spans="1:31" x14ac:dyDescent="0.2">
      <c r="A468" s="42" t="s">
        <v>3449</v>
      </c>
      <c r="B468" s="42" t="s">
        <v>3882</v>
      </c>
      <c r="C468" s="42" t="s">
        <v>3793</v>
      </c>
      <c r="D468" s="42">
        <v>3</v>
      </c>
      <c r="E468" s="42">
        <v>3</v>
      </c>
      <c r="F468" s="42"/>
      <c r="G468" s="42">
        <v>5</v>
      </c>
      <c r="H468" s="377">
        <f t="shared" si="34"/>
        <v>1.6666666666666667</v>
      </c>
      <c r="I468" s="42">
        <v>2</v>
      </c>
      <c r="J468" s="42"/>
      <c r="K468" s="42" t="s">
        <v>4091</v>
      </c>
      <c r="T468" s="42" t="s">
        <v>90</v>
      </c>
      <c r="U468" s="42" t="s">
        <v>3875</v>
      </c>
      <c r="V468" s="42" t="s">
        <v>3793</v>
      </c>
      <c r="W468" s="42">
        <v>8</v>
      </c>
      <c r="X468" s="42">
        <v>2</v>
      </c>
      <c r="Y468" s="42">
        <v>2</v>
      </c>
      <c r="Z468" s="42">
        <v>19</v>
      </c>
      <c r="AA468" s="377">
        <f t="shared" si="36"/>
        <v>9.5</v>
      </c>
      <c r="AB468" s="42"/>
      <c r="AC468" s="42"/>
      <c r="AD468" s="42"/>
      <c r="AE468" s="42" t="s">
        <v>53</v>
      </c>
    </row>
    <row r="469" spans="1:31" x14ac:dyDescent="0.2">
      <c r="A469" s="42" t="s">
        <v>3449</v>
      </c>
      <c r="B469" s="42" t="s">
        <v>4096</v>
      </c>
      <c r="C469" s="42" t="s">
        <v>3793</v>
      </c>
      <c r="D469" s="42">
        <v>1</v>
      </c>
      <c r="E469" s="42">
        <v>2</v>
      </c>
      <c r="F469" s="42"/>
      <c r="G469" s="42">
        <v>1</v>
      </c>
      <c r="H469" s="377">
        <f t="shared" si="34"/>
        <v>0.5</v>
      </c>
      <c r="I469" s="42"/>
      <c r="J469" s="42"/>
      <c r="K469" s="42" t="s">
        <v>4091</v>
      </c>
      <c r="T469" s="42" t="s">
        <v>90</v>
      </c>
      <c r="U469" s="42" t="s">
        <v>1829</v>
      </c>
      <c r="V469" s="42" t="s">
        <v>3793</v>
      </c>
      <c r="W469" s="42">
        <v>5</v>
      </c>
      <c r="X469" s="42">
        <v>1</v>
      </c>
      <c r="Y469" s="42">
        <v>1</v>
      </c>
      <c r="Z469" s="42">
        <v>26</v>
      </c>
      <c r="AA469" s="377">
        <f t="shared" si="36"/>
        <v>26</v>
      </c>
      <c r="AB469" s="42"/>
      <c r="AC469" s="42"/>
      <c r="AD469" s="42"/>
      <c r="AE469" s="42" t="s">
        <v>53</v>
      </c>
    </row>
    <row r="470" spans="1:31" x14ac:dyDescent="0.2">
      <c r="A470" s="42" t="s">
        <v>3449</v>
      </c>
      <c r="B470" s="42" t="s">
        <v>1832</v>
      </c>
      <c r="C470" s="42" t="s">
        <v>3793</v>
      </c>
      <c r="D470" s="42">
        <v>1</v>
      </c>
      <c r="E470" s="42">
        <v>1</v>
      </c>
      <c r="F470" s="42"/>
      <c r="G470" s="42">
        <v>0</v>
      </c>
      <c r="H470" s="377">
        <f t="shared" si="34"/>
        <v>0</v>
      </c>
      <c r="I470" s="42"/>
      <c r="J470" s="42">
        <v>1</v>
      </c>
      <c r="K470" s="42" t="s">
        <v>4091</v>
      </c>
      <c r="T470" s="42" t="s">
        <v>90</v>
      </c>
      <c r="U470" s="42" t="s">
        <v>3897</v>
      </c>
      <c r="V470" s="42" t="s">
        <v>3793</v>
      </c>
      <c r="W470" s="42">
        <v>1</v>
      </c>
      <c r="X470" s="42"/>
      <c r="Y470" s="42">
        <v>1</v>
      </c>
      <c r="Z470" s="42">
        <v>1</v>
      </c>
      <c r="AA470" s="377">
        <f t="shared" si="36"/>
        <v>1</v>
      </c>
      <c r="AB470" s="42"/>
      <c r="AC470" s="42"/>
      <c r="AD470" s="42"/>
      <c r="AE470" s="42" t="s">
        <v>53</v>
      </c>
    </row>
    <row r="471" spans="1:31" x14ac:dyDescent="0.2">
      <c r="A471" s="42" t="s">
        <v>3449</v>
      </c>
      <c r="B471" s="42" t="s">
        <v>4073</v>
      </c>
      <c r="C471" s="42" t="s">
        <v>3793</v>
      </c>
      <c r="D471" s="42">
        <v>1</v>
      </c>
      <c r="E471" s="42">
        <v>1</v>
      </c>
      <c r="F471" s="42"/>
      <c r="G471" s="42">
        <v>0</v>
      </c>
      <c r="H471" s="377">
        <f t="shared" si="34"/>
        <v>0</v>
      </c>
      <c r="I471" s="42"/>
      <c r="J471" s="42"/>
      <c r="K471" s="42" t="s">
        <v>4091</v>
      </c>
      <c r="T471" s="42" t="s">
        <v>90</v>
      </c>
      <c r="U471" s="42" t="s">
        <v>3881</v>
      </c>
      <c r="V471" s="42" t="s">
        <v>3793</v>
      </c>
      <c r="W471" s="42">
        <v>155</v>
      </c>
      <c r="X471" s="42">
        <v>21</v>
      </c>
      <c r="Y471" s="42">
        <v>23</v>
      </c>
      <c r="Z471" s="42">
        <v>536</v>
      </c>
      <c r="AA471" s="377">
        <f t="shared" si="36"/>
        <v>23.304347826086957</v>
      </c>
      <c r="AB471" s="42"/>
      <c r="AC471" s="42"/>
      <c r="AD471" s="42"/>
      <c r="AE471" s="42" t="s">
        <v>53</v>
      </c>
    </row>
    <row r="472" spans="1:31" x14ac:dyDescent="0.2">
      <c r="A472" s="42" t="s">
        <v>3450</v>
      </c>
      <c r="B472" s="42" t="s">
        <v>3863</v>
      </c>
      <c r="C472" s="42" t="s">
        <v>3793</v>
      </c>
      <c r="D472" s="42">
        <v>3</v>
      </c>
      <c r="E472" s="42">
        <v>4</v>
      </c>
      <c r="F472" s="42">
        <v>1</v>
      </c>
      <c r="G472" s="42">
        <v>222</v>
      </c>
      <c r="H472" s="377">
        <f t="shared" si="34"/>
        <v>74</v>
      </c>
      <c r="I472" s="42"/>
      <c r="J472" s="42"/>
      <c r="K472" s="42" t="s">
        <v>4091</v>
      </c>
      <c r="T472" s="42" t="s">
        <v>90</v>
      </c>
      <c r="U472" s="42" t="s">
        <v>4133</v>
      </c>
      <c r="V472" s="42" t="s">
        <v>3793</v>
      </c>
      <c r="W472" s="42">
        <v>6</v>
      </c>
      <c r="X472" s="42"/>
      <c r="Y472" s="42"/>
      <c r="Z472" s="42">
        <v>21</v>
      </c>
      <c r="AA472" s="377">
        <v>0</v>
      </c>
      <c r="AB472" s="42"/>
      <c r="AC472" s="42"/>
      <c r="AD472" s="42"/>
      <c r="AE472" s="42" t="s">
        <v>53</v>
      </c>
    </row>
    <row r="473" spans="1:31" x14ac:dyDescent="0.2">
      <c r="A473" s="42" t="s">
        <v>3450</v>
      </c>
      <c r="B473" s="42" t="s">
        <v>1826</v>
      </c>
      <c r="C473" s="42" t="s">
        <v>3793</v>
      </c>
      <c r="D473" s="42">
        <v>6</v>
      </c>
      <c r="E473" s="42">
        <v>7</v>
      </c>
      <c r="F473" s="42"/>
      <c r="G473" s="42">
        <v>292</v>
      </c>
      <c r="H473" s="377">
        <f t="shared" si="34"/>
        <v>41.714285714285715</v>
      </c>
      <c r="I473" s="42"/>
      <c r="J473" s="42"/>
      <c r="K473" s="42" t="s">
        <v>4091</v>
      </c>
      <c r="T473" s="42" t="s">
        <v>90</v>
      </c>
      <c r="U473" s="42" t="s">
        <v>4134</v>
      </c>
      <c r="V473" s="42" t="s">
        <v>3793</v>
      </c>
      <c r="W473" s="42">
        <v>29.3</v>
      </c>
      <c r="X473" s="42">
        <v>1</v>
      </c>
      <c r="Y473" s="42">
        <v>4</v>
      </c>
      <c r="Z473" s="42">
        <v>123</v>
      </c>
      <c r="AA473" s="377">
        <f t="shared" ref="AA473:AA478" si="37">Z473/Y473</f>
        <v>30.75</v>
      </c>
      <c r="AB473" s="42"/>
      <c r="AC473" s="42"/>
      <c r="AD473" s="42"/>
      <c r="AE473" s="42" t="s">
        <v>53</v>
      </c>
    </row>
    <row r="474" spans="1:31" x14ac:dyDescent="0.2">
      <c r="A474" s="42" t="s">
        <v>3450</v>
      </c>
      <c r="B474" s="42" t="s">
        <v>3820</v>
      </c>
      <c r="C474" s="42" t="s">
        <v>3793</v>
      </c>
      <c r="D474" s="42">
        <v>11</v>
      </c>
      <c r="E474" s="42">
        <v>13</v>
      </c>
      <c r="F474" s="42">
        <v>1</v>
      </c>
      <c r="G474" s="42">
        <v>263</v>
      </c>
      <c r="H474" s="377">
        <f t="shared" si="34"/>
        <v>21.916666666666668</v>
      </c>
      <c r="I474" s="42">
        <v>3</v>
      </c>
      <c r="J474" s="42"/>
      <c r="K474" s="42" t="s">
        <v>4091</v>
      </c>
      <c r="T474" s="42" t="s">
        <v>90</v>
      </c>
      <c r="U474" s="42" t="s">
        <v>3903</v>
      </c>
      <c r="V474" s="42" t="s">
        <v>3793</v>
      </c>
      <c r="W474" s="42">
        <v>52</v>
      </c>
      <c r="X474" s="42">
        <v>6</v>
      </c>
      <c r="Y474" s="42">
        <v>5</v>
      </c>
      <c r="Z474" s="42">
        <v>164</v>
      </c>
      <c r="AA474" s="377">
        <f t="shared" si="37"/>
        <v>32.799999999999997</v>
      </c>
      <c r="AB474" s="42"/>
      <c r="AC474" s="42"/>
      <c r="AD474" s="42"/>
      <c r="AE474" s="42" t="s">
        <v>53</v>
      </c>
    </row>
    <row r="475" spans="1:31" x14ac:dyDescent="0.2">
      <c r="A475" s="42" t="s">
        <v>3450</v>
      </c>
      <c r="B475" s="42" t="s">
        <v>3887</v>
      </c>
      <c r="C475" s="42" t="s">
        <v>3793</v>
      </c>
      <c r="D475" s="42">
        <v>3</v>
      </c>
      <c r="E475" s="42">
        <v>3</v>
      </c>
      <c r="F475" s="42"/>
      <c r="G475" s="42">
        <v>65</v>
      </c>
      <c r="H475" s="377">
        <f t="shared" si="34"/>
        <v>21.666666666666668</v>
      </c>
      <c r="I475" s="42">
        <v>2</v>
      </c>
      <c r="J475" s="42"/>
      <c r="K475" s="42" t="s">
        <v>4091</v>
      </c>
      <c r="T475" s="42" t="s">
        <v>90</v>
      </c>
      <c r="U475" s="42" t="s">
        <v>4135</v>
      </c>
      <c r="V475" s="42" t="s">
        <v>3793</v>
      </c>
      <c r="W475" s="42">
        <v>27</v>
      </c>
      <c r="X475" s="42">
        <v>1</v>
      </c>
      <c r="Y475" s="42">
        <v>3</v>
      </c>
      <c r="Z475" s="42">
        <v>109</v>
      </c>
      <c r="AA475" s="377">
        <f t="shared" si="37"/>
        <v>36.333333333333336</v>
      </c>
      <c r="AB475" s="42"/>
      <c r="AC475" s="42"/>
      <c r="AD475" s="42"/>
      <c r="AE475" s="42" t="s">
        <v>53</v>
      </c>
    </row>
    <row r="476" spans="1:31" x14ac:dyDescent="0.2">
      <c r="A476" s="42" t="s">
        <v>3450</v>
      </c>
      <c r="B476" s="42" t="s">
        <v>3075</v>
      </c>
      <c r="C476" s="42" t="s">
        <v>3793</v>
      </c>
      <c r="D476" s="42">
        <v>7</v>
      </c>
      <c r="E476" s="42">
        <v>8</v>
      </c>
      <c r="F476" s="42"/>
      <c r="G476" s="42">
        <v>167</v>
      </c>
      <c r="H476" s="377">
        <f t="shared" si="34"/>
        <v>20.875</v>
      </c>
      <c r="I476" s="42">
        <v>1</v>
      </c>
      <c r="J476" s="42"/>
      <c r="K476" s="42" t="s">
        <v>4091</v>
      </c>
      <c r="T476" s="42" t="s">
        <v>90</v>
      </c>
      <c r="U476" s="42" t="s">
        <v>3056</v>
      </c>
      <c r="V476" s="42" t="s">
        <v>3793</v>
      </c>
      <c r="W476" s="42">
        <v>4</v>
      </c>
      <c r="X476" s="42">
        <v>1</v>
      </c>
      <c r="Y476" s="42">
        <v>1</v>
      </c>
      <c r="Z476" s="42">
        <v>25</v>
      </c>
      <c r="AA476" s="377">
        <f t="shared" si="37"/>
        <v>25</v>
      </c>
      <c r="AB476" s="42"/>
      <c r="AC476" s="42"/>
      <c r="AD476" s="42"/>
      <c r="AE476" s="42" t="s">
        <v>53</v>
      </c>
    </row>
    <row r="477" spans="1:31" x14ac:dyDescent="0.2">
      <c r="A477" s="42" t="s">
        <v>3450</v>
      </c>
      <c r="B477" s="42" t="s">
        <v>3078</v>
      </c>
      <c r="C477" s="42" t="s">
        <v>3793</v>
      </c>
      <c r="D477" s="42">
        <v>10</v>
      </c>
      <c r="E477" s="42">
        <v>12</v>
      </c>
      <c r="F477" s="42">
        <v>1</v>
      </c>
      <c r="G477" s="42">
        <v>228</v>
      </c>
      <c r="H477" s="377">
        <f t="shared" si="34"/>
        <v>20.727272727272727</v>
      </c>
      <c r="I477" s="42">
        <v>2</v>
      </c>
      <c r="J477" s="42"/>
      <c r="K477" s="42" t="s">
        <v>4091</v>
      </c>
      <c r="T477" s="42" t="s">
        <v>90</v>
      </c>
      <c r="U477" s="42" t="s">
        <v>4130</v>
      </c>
      <c r="V477" s="42" t="s">
        <v>3793</v>
      </c>
      <c r="W477" s="42">
        <v>11.1</v>
      </c>
      <c r="X477" s="42">
        <v>1</v>
      </c>
      <c r="Y477" s="42">
        <v>1</v>
      </c>
      <c r="Z477" s="42">
        <v>62</v>
      </c>
      <c r="AA477" s="377">
        <f t="shared" si="37"/>
        <v>62</v>
      </c>
      <c r="AB477" s="42"/>
      <c r="AC477" s="42"/>
      <c r="AD477" s="42"/>
      <c r="AE477" s="42" t="s">
        <v>53</v>
      </c>
    </row>
    <row r="478" spans="1:31" x14ac:dyDescent="0.2">
      <c r="A478" s="42" t="s">
        <v>3450</v>
      </c>
      <c r="B478" s="42" t="s">
        <v>3816</v>
      </c>
      <c r="C478" s="42" t="s">
        <v>3793</v>
      </c>
      <c r="D478" s="42">
        <v>3</v>
      </c>
      <c r="E478" s="42">
        <v>3</v>
      </c>
      <c r="F478" s="42"/>
      <c r="G478" s="42">
        <v>54</v>
      </c>
      <c r="H478" s="377">
        <f t="shared" si="34"/>
        <v>18</v>
      </c>
      <c r="I478" s="42">
        <v>4</v>
      </c>
      <c r="J478" s="42"/>
      <c r="K478" s="42" t="s">
        <v>4091</v>
      </c>
      <c r="T478" s="42" t="s">
        <v>90</v>
      </c>
      <c r="U478" s="42" t="s">
        <v>1830</v>
      </c>
      <c r="V478" s="42" t="s">
        <v>3793</v>
      </c>
      <c r="W478" s="42">
        <v>22</v>
      </c>
      <c r="X478" s="42">
        <v>1</v>
      </c>
      <c r="Y478" s="42">
        <v>2</v>
      </c>
      <c r="Z478" s="42">
        <v>98</v>
      </c>
      <c r="AA478" s="377">
        <f t="shared" si="37"/>
        <v>49</v>
      </c>
      <c r="AB478" s="42"/>
      <c r="AC478" s="42"/>
      <c r="AD478" s="42"/>
      <c r="AE478" s="42" t="s">
        <v>53</v>
      </c>
    </row>
    <row r="479" spans="1:31" x14ac:dyDescent="0.2">
      <c r="A479" s="42" t="s">
        <v>3450</v>
      </c>
      <c r="B479" s="42" t="s">
        <v>1825</v>
      </c>
      <c r="C479" s="42" t="s">
        <v>3793</v>
      </c>
      <c r="D479" s="42">
        <v>10</v>
      </c>
      <c r="E479" s="42">
        <v>12</v>
      </c>
      <c r="F479" s="42"/>
      <c r="G479" s="42">
        <v>193</v>
      </c>
      <c r="H479" s="377">
        <f t="shared" si="34"/>
        <v>16.083333333333332</v>
      </c>
      <c r="I479" s="42">
        <v>3</v>
      </c>
      <c r="J479" s="42"/>
      <c r="K479" s="42" t="s">
        <v>4091</v>
      </c>
      <c r="T479" s="42" t="s">
        <v>90</v>
      </c>
      <c r="U479" s="42" t="s">
        <v>3900</v>
      </c>
      <c r="V479" s="42" t="s">
        <v>3793</v>
      </c>
      <c r="W479" s="42">
        <v>7</v>
      </c>
      <c r="X479" s="42"/>
      <c r="Y479" s="42"/>
      <c r="Z479" s="42">
        <v>21</v>
      </c>
      <c r="AA479" s="377">
        <v>0</v>
      </c>
      <c r="AB479" s="42"/>
      <c r="AC479" s="42"/>
      <c r="AD479" s="42"/>
      <c r="AE479" s="42" t="s">
        <v>53</v>
      </c>
    </row>
    <row r="480" spans="1:31" x14ac:dyDescent="0.2">
      <c r="A480" s="42" t="s">
        <v>3450</v>
      </c>
      <c r="B480" s="42" t="s">
        <v>4098</v>
      </c>
      <c r="C480" s="42" t="s">
        <v>3793</v>
      </c>
      <c r="D480" s="42">
        <v>1</v>
      </c>
      <c r="E480" s="42">
        <v>1</v>
      </c>
      <c r="F480" s="42"/>
      <c r="G480" s="42">
        <v>16</v>
      </c>
      <c r="H480" s="377">
        <f t="shared" si="34"/>
        <v>16</v>
      </c>
      <c r="I480" s="42">
        <v>1</v>
      </c>
      <c r="J480" s="42"/>
      <c r="K480" s="42" t="s">
        <v>4091</v>
      </c>
      <c r="T480" s="42" t="s">
        <v>90</v>
      </c>
      <c r="U480" s="42" t="s">
        <v>3885</v>
      </c>
      <c r="V480" s="42" t="s">
        <v>3793</v>
      </c>
      <c r="W480" s="42">
        <v>45.2</v>
      </c>
      <c r="X480" s="42">
        <v>9</v>
      </c>
      <c r="Y480" s="42">
        <v>7</v>
      </c>
      <c r="Z480" s="42">
        <v>193</v>
      </c>
      <c r="AA480" s="377">
        <f>Z480/Y480</f>
        <v>27.571428571428573</v>
      </c>
      <c r="AB480" s="42"/>
      <c r="AC480" s="42"/>
      <c r="AD480" s="42"/>
      <c r="AE480" s="42" t="s">
        <v>53</v>
      </c>
    </row>
    <row r="481" spans="1:31" x14ac:dyDescent="0.2">
      <c r="A481" s="42" t="s">
        <v>3450</v>
      </c>
      <c r="B481" s="42" t="s">
        <v>3868</v>
      </c>
      <c r="C481" s="42" t="s">
        <v>3793</v>
      </c>
      <c r="D481" s="42">
        <v>5</v>
      </c>
      <c r="E481" s="42">
        <v>5</v>
      </c>
      <c r="F481" s="42">
        <v>1</v>
      </c>
      <c r="G481" s="42">
        <v>56</v>
      </c>
      <c r="H481" s="377">
        <f t="shared" si="34"/>
        <v>14</v>
      </c>
      <c r="I481" s="42"/>
      <c r="J481" s="42"/>
      <c r="K481" s="42" t="s">
        <v>4091</v>
      </c>
      <c r="T481" s="42" t="s">
        <v>90</v>
      </c>
      <c r="U481" s="42" t="s">
        <v>3871</v>
      </c>
      <c r="V481" s="42" t="s">
        <v>3793</v>
      </c>
      <c r="W481" s="42">
        <v>26</v>
      </c>
      <c r="X481" s="42">
        <v>4</v>
      </c>
      <c r="Y481" s="42">
        <v>4</v>
      </c>
      <c r="Z481" s="42">
        <v>93</v>
      </c>
      <c r="AA481" s="377">
        <f>Z481/Y481</f>
        <v>23.25</v>
      </c>
      <c r="AB481" s="42"/>
      <c r="AC481" s="42"/>
      <c r="AD481" s="42"/>
      <c r="AE481" s="42" t="s">
        <v>53</v>
      </c>
    </row>
    <row r="482" spans="1:31" x14ac:dyDescent="0.2">
      <c r="A482" s="42" t="s">
        <v>3450</v>
      </c>
      <c r="B482" s="42" t="s">
        <v>4095</v>
      </c>
      <c r="C482" s="42" t="s">
        <v>3793</v>
      </c>
      <c r="D482" s="42">
        <v>4</v>
      </c>
      <c r="E482" s="42">
        <v>4</v>
      </c>
      <c r="F482" s="42">
        <v>3</v>
      </c>
      <c r="G482" s="42">
        <v>14</v>
      </c>
      <c r="H482" s="377">
        <f t="shared" si="34"/>
        <v>14</v>
      </c>
      <c r="I482" s="42"/>
      <c r="J482" s="42"/>
      <c r="K482" s="42" t="s">
        <v>4091</v>
      </c>
      <c r="T482" s="42" t="s">
        <v>90</v>
      </c>
      <c r="U482" s="42" t="s">
        <v>3868</v>
      </c>
      <c r="V482" s="42" t="s">
        <v>3793</v>
      </c>
      <c r="W482" s="42">
        <v>19</v>
      </c>
      <c r="X482" s="42">
        <v>1</v>
      </c>
      <c r="Y482" s="42">
        <v>2</v>
      </c>
      <c r="Z482" s="42">
        <v>90</v>
      </c>
      <c r="AA482" s="377">
        <f>Z482/Y482</f>
        <v>45</v>
      </c>
      <c r="AB482" s="42"/>
      <c r="AC482" s="42"/>
      <c r="AD482" s="42"/>
      <c r="AE482" s="42" t="s">
        <v>53</v>
      </c>
    </row>
    <row r="483" spans="1:31" x14ac:dyDescent="0.2">
      <c r="A483" s="42" t="s">
        <v>3450</v>
      </c>
      <c r="B483" s="42" t="s">
        <v>3871</v>
      </c>
      <c r="C483" s="42" t="s">
        <v>3793</v>
      </c>
      <c r="D483" s="42">
        <v>6</v>
      </c>
      <c r="E483" s="42">
        <v>6</v>
      </c>
      <c r="F483" s="42"/>
      <c r="G483" s="42">
        <v>79</v>
      </c>
      <c r="H483" s="377">
        <f t="shared" si="34"/>
        <v>13.166666666666666</v>
      </c>
      <c r="I483" s="42"/>
      <c r="J483" s="42"/>
      <c r="K483" s="42" t="s">
        <v>4091</v>
      </c>
      <c r="T483" s="42" t="s">
        <v>90</v>
      </c>
      <c r="U483" s="42" t="s">
        <v>3882</v>
      </c>
      <c r="V483" s="42" t="s">
        <v>3793</v>
      </c>
      <c r="W483" s="42">
        <v>6</v>
      </c>
      <c r="X483" s="42"/>
      <c r="Y483" s="42">
        <v>2</v>
      </c>
      <c r="Z483" s="42">
        <v>19</v>
      </c>
      <c r="AA483" s="377">
        <f>Z483/Y483</f>
        <v>9.5</v>
      </c>
      <c r="AB483" s="42"/>
      <c r="AC483" s="42"/>
      <c r="AD483" s="42"/>
      <c r="AE483" s="42" t="s">
        <v>53</v>
      </c>
    </row>
    <row r="484" spans="1:31" x14ac:dyDescent="0.2">
      <c r="A484" s="42" t="s">
        <v>3450</v>
      </c>
      <c r="B484" s="42" t="s">
        <v>4099</v>
      </c>
      <c r="C484" s="42" t="s">
        <v>3793</v>
      </c>
      <c r="D484" s="42">
        <v>2</v>
      </c>
      <c r="E484" s="42">
        <v>3</v>
      </c>
      <c r="F484" s="42"/>
      <c r="G484" s="42">
        <v>38</v>
      </c>
      <c r="H484" s="377">
        <f t="shared" si="34"/>
        <v>12.666666666666666</v>
      </c>
      <c r="I484" s="42"/>
      <c r="J484" s="42"/>
      <c r="K484" s="42" t="s">
        <v>4091</v>
      </c>
      <c r="T484" s="42" t="s">
        <v>90</v>
      </c>
      <c r="U484" s="42" t="s">
        <v>3861</v>
      </c>
      <c r="V484" s="42" t="s">
        <v>3793</v>
      </c>
      <c r="W484" s="42">
        <v>31</v>
      </c>
      <c r="X484" s="42">
        <v>8</v>
      </c>
      <c r="Y484" s="42">
        <v>2</v>
      </c>
      <c r="Z484" s="42">
        <v>87</v>
      </c>
      <c r="AA484" s="377">
        <f>Z484/Y484</f>
        <v>43.5</v>
      </c>
      <c r="AB484" s="42"/>
      <c r="AC484" s="42"/>
      <c r="AD484" s="42"/>
      <c r="AE484" s="42" t="s">
        <v>53</v>
      </c>
    </row>
    <row r="485" spans="1:31" x14ac:dyDescent="0.2">
      <c r="A485" s="42" t="s">
        <v>3450</v>
      </c>
      <c r="B485" s="42" t="s">
        <v>3099</v>
      </c>
      <c r="C485" s="42" t="s">
        <v>3793</v>
      </c>
      <c r="D485" s="42">
        <v>9</v>
      </c>
      <c r="E485" s="42">
        <v>8</v>
      </c>
      <c r="F485" s="42">
        <v>4</v>
      </c>
      <c r="G485" s="42">
        <v>44</v>
      </c>
      <c r="H485" s="377">
        <f t="shared" si="34"/>
        <v>11</v>
      </c>
      <c r="I485" s="42">
        <v>3</v>
      </c>
      <c r="J485" s="42"/>
      <c r="K485" s="42" t="s">
        <v>4091</v>
      </c>
      <c r="T485" s="42" t="s">
        <v>90</v>
      </c>
      <c r="U485" s="42" t="s">
        <v>1834</v>
      </c>
      <c r="V485" s="42" t="s">
        <v>3793</v>
      </c>
      <c r="W485" s="42">
        <v>6</v>
      </c>
      <c r="X485" s="42"/>
      <c r="Y485" s="42"/>
      <c r="Z485" s="42">
        <v>50</v>
      </c>
      <c r="AA485" s="377">
        <v>0</v>
      </c>
      <c r="AB485" s="42"/>
      <c r="AC485" s="42"/>
      <c r="AD485" s="42"/>
      <c r="AE485" s="42" t="s">
        <v>53</v>
      </c>
    </row>
    <row r="486" spans="1:31" x14ac:dyDescent="0.2">
      <c r="A486" s="42" t="s">
        <v>3450</v>
      </c>
      <c r="B486" s="42" t="s">
        <v>3857</v>
      </c>
      <c r="C486" s="42" t="s">
        <v>3793</v>
      </c>
      <c r="D486" s="42">
        <v>7</v>
      </c>
      <c r="E486" s="42">
        <v>9</v>
      </c>
      <c r="F486" s="42">
        <v>2</v>
      </c>
      <c r="G486" s="42">
        <v>71</v>
      </c>
      <c r="H486" s="377">
        <f t="shared" si="34"/>
        <v>10.142857142857142</v>
      </c>
      <c r="I486" s="42">
        <v>8</v>
      </c>
      <c r="J486" s="42"/>
      <c r="K486" s="42" t="s">
        <v>4091</v>
      </c>
      <c r="T486" s="42" t="s">
        <v>90</v>
      </c>
      <c r="U486" s="42" t="s">
        <v>1827</v>
      </c>
      <c r="V486" s="42" t="s">
        <v>3793</v>
      </c>
      <c r="W486" s="42">
        <v>4</v>
      </c>
      <c r="X486" s="42"/>
      <c r="Y486" s="42"/>
      <c r="Z486" s="42">
        <v>29</v>
      </c>
      <c r="AA486" s="377">
        <v>0</v>
      </c>
      <c r="AB486" s="42"/>
      <c r="AC486" s="42"/>
      <c r="AD486" s="42"/>
      <c r="AE486" s="42" t="s">
        <v>53</v>
      </c>
    </row>
    <row r="487" spans="1:31" x14ac:dyDescent="0.2">
      <c r="A487" s="42" t="s">
        <v>3450</v>
      </c>
      <c r="B487" s="42" t="s">
        <v>4100</v>
      </c>
      <c r="C487" s="42" t="s">
        <v>3793</v>
      </c>
      <c r="D487" s="42">
        <v>1</v>
      </c>
      <c r="E487" s="42">
        <v>1</v>
      </c>
      <c r="F487" s="42"/>
      <c r="G487" s="42">
        <v>9</v>
      </c>
      <c r="H487" s="377">
        <f t="shared" si="34"/>
        <v>9</v>
      </c>
      <c r="I487" s="42"/>
      <c r="J487" s="42"/>
      <c r="K487" s="42" t="s">
        <v>4091</v>
      </c>
      <c r="T487" s="42" t="s">
        <v>90</v>
      </c>
      <c r="U487" s="42" t="s">
        <v>3080</v>
      </c>
      <c r="V487" s="42" t="s">
        <v>3793</v>
      </c>
      <c r="W487" s="42">
        <v>3</v>
      </c>
      <c r="X487" s="42"/>
      <c r="Y487" s="42"/>
      <c r="Z487" s="42">
        <v>14</v>
      </c>
      <c r="AA487" s="377">
        <v>0</v>
      </c>
      <c r="AB487" s="42"/>
      <c r="AC487" s="42"/>
      <c r="AD487" s="42"/>
      <c r="AE487" s="42" t="s">
        <v>53</v>
      </c>
    </row>
    <row r="488" spans="1:31" x14ac:dyDescent="0.2">
      <c r="A488" s="42" t="s">
        <v>3450</v>
      </c>
      <c r="B488" s="42" t="s">
        <v>1832</v>
      </c>
      <c r="C488" s="42" t="s">
        <v>3793</v>
      </c>
      <c r="D488" s="42">
        <v>5</v>
      </c>
      <c r="E488" s="42">
        <v>6</v>
      </c>
      <c r="F488" s="42"/>
      <c r="G488" s="42">
        <v>42</v>
      </c>
      <c r="H488" s="377">
        <f t="shared" si="34"/>
        <v>7</v>
      </c>
      <c r="I488" s="42">
        <v>7</v>
      </c>
      <c r="J488" s="42">
        <v>1</v>
      </c>
      <c r="K488" s="42" t="s">
        <v>4091</v>
      </c>
      <c r="T488" s="42" t="s">
        <v>90</v>
      </c>
      <c r="U488" s="42" t="s">
        <v>3915</v>
      </c>
      <c r="V488" s="42" t="s">
        <v>3793</v>
      </c>
      <c r="W488" s="42">
        <v>2</v>
      </c>
      <c r="X488" s="42">
        <v>1</v>
      </c>
      <c r="Y488" s="42"/>
      <c r="Z488" s="42">
        <v>2</v>
      </c>
      <c r="AA488" s="377">
        <v>0</v>
      </c>
      <c r="AB488" s="42"/>
      <c r="AC488" s="42"/>
      <c r="AD488" s="42"/>
      <c r="AE488" s="42" t="s">
        <v>53</v>
      </c>
    </row>
    <row r="489" spans="1:31" x14ac:dyDescent="0.2">
      <c r="A489" s="42" t="s">
        <v>3450</v>
      </c>
      <c r="B489" s="42" t="s">
        <v>3882</v>
      </c>
      <c r="C489" s="42" t="s">
        <v>3793</v>
      </c>
      <c r="D489" s="42">
        <v>7</v>
      </c>
      <c r="E489" s="42">
        <v>8</v>
      </c>
      <c r="F489" s="42">
        <v>2</v>
      </c>
      <c r="G489" s="42">
        <v>38</v>
      </c>
      <c r="H489" s="377">
        <f t="shared" si="34"/>
        <v>6.333333333333333</v>
      </c>
      <c r="I489" s="42">
        <v>2</v>
      </c>
      <c r="J489" s="42"/>
      <c r="K489" s="42" t="s">
        <v>4091</v>
      </c>
      <c r="T489" s="42" t="s">
        <v>90</v>
      </c>
      <c r="U489" s="42" t="s">
        <v>3869</v>
      </c>
      <c r="V489" s="42" t="s">
        <v>3793</v>
      </c>
      <c r="W489" s="42">
        <v>2</v>
      </c>
      <c r="X489" s="42"/>
      <c r="Y489" s="42"/>
      <c r="Z489" s="42">
        <v>8</v>
      </c>
      <c r="AA489" s="377">
        <v>0</v>
      </c>
      <c r="AB489" s="42"/>
      <c r="AC489" s="42"/>
      <c r="AD489" s="42"/>
      <c r="AE489" s="42" t="s">
        <v>53</v>
      </c>
    </row>
    <row r="490" spans="1:31" x14ac:dyDescent="0.2">
      <c r="A490" s="42" t="s">
        <v>3450</v>
      </c>
      <c r="B490" s="42" t="s">
        <v>4101</v>
      </c>
      <c r="C490" s="42" t="s">
        <v>3793</v>
      </c>
      <c r="D490" s="42">
        <v>6</v>
      </c>
      <c r="E490" s="42">
        <v>7</v>
      </c>
      <c r="F490" s="42">
        <v>1</v>
      </c>
      <c r="G490" s="42">
        <v>24</v>
      </c>
      <c r="H490" s="377">
        <f t="shared" si="34"/>
        <v>4</v>
      </c>
      <c r="I490" s="42">
        <v>2</v>
      </c>
      <c r="J490" s="42"/>
      <c r="K490" s="42" t="s">
        <v>4091</v>
      </c>
      <c r="T490" s="42" t="s">
        <v>3452</v>
      </c>
      <c r="U490" s="42" t="s">
        <v>3029</v>
      </c>
      <c r="V490" s="42" t="s">
        <v>3793</v>
      </c>
      <c r="W490" s="42">
        <v>18</v>
      </c>
      <c r="X490" s="42">
        <v>6</v>
      </c>
      <c r="Y490" s="42">
        <v>4</v>
      </c>
      <c r="Z490" s="42">
        <v>35</v>
      </c>
      <c r="AA490" s="377">
        <f t="shared" ref="AA490:AA501" si="38">Z490/Y490</f>
        <v>8.75</v>
      </c>
      <c r="AB490" s="42"/>
      <c r="AC490" s="42"/>
      <c r="AD490" s="42"/>
      <c r="AE490" s="42" t="s">
        <v>102</v>
      </c>
    </row>
    <row r="491" spans="1:31" x14ac:dyDescent="0.2">
      <c r="A491" s="42" t="s">
        <v>3450</v>
      </c>
      <c r="B491" s="42" t="s">
        <v>4088</v>
      </c>
      <c r="C491" s="42" t="s">
        <v>3793</v>
      </c>
      <c r="D491" s="42">
        <v>2</v>
      </c>
      <c r="E491" s="42">
        <v>3</v>
      </c>
      <c r="F491" s="42"/>
      <c r="G491" s="42">
        <v>12</v>
      </c>
      <c r="H491" s="377">
        <f t="shared" si="34"/>
        <v>4</v>
      </c>
      <c r="I491" s="42">
        <v>3</v>
      </c>
      <c r="J491" s="42"/>
      <c r="K491" s="42" t="s">
        <v>4091</v>
      </c>
      <c r="T491" s="42" t="s">
        <v>3452</v>
      </c>
      <c r="U491" s="42" t="s">
        <v>3902</v>
      </c>
      <c r="V491" s="42" t="s">
        <v>3793</v>
      </c>
      <c r="W491" s="42">
        <v>2</v>
      </c>
      <c r="X491" s="42"/>
      <c r="Y491" s="42">
        <v>1</v>
      </c>
      <c r="Z491" s="42">
        <v>11</v>
      </c>
      <c r="AA491" s="377">
        <f t="shared" si="38"/>
        <v>11</v>
      </c>
      <c r="AB491" s="42"/>
      <c r="AC491" s="42"/>
      <c r="AD491" s="42"/>
      <c r="AE491" s="42" t="s">
        <v>102</v>
      </c>
    </row>
    <row r="492" spans="1:31" x14ac:dyDescent="0.2">
      <c r="A492" s="42" t="s">
        <v>3450</v>
      </c>
      <c r="B492" s="42" t="s">
        <v>981</v>
      </c>
      <c r="C492" s="42" t="s">
        <v>3793</v>
      </c>
      <c r="D492" s="42">
        <v>4</v>
      </c>
      <c r="E492" s="42">
        <v>6</v>
      </c>
      <c r="F492" s="42">
        <v>1</v>
      </c>
      <c r="G492" s="42">
        <v>5</v>
      </c>
      <c r="H492" s="377">
        <f t="shared" si="34"/>
        <v>1</v>
      </c>
      <c r="I492" s="42">
        <v>1</v>
      </c>
      <c r="J492" s="42"/>
      <c r="K492" s="42" t="s">
        <v>4091</v>
      </c>
      <c r="T492" s="42" t="s">
        <v>3452</v>
      </c>
      <c r="U492" s="42" t="s">
        <v>1829</v>
      </c>
      <c r="V492" s="42" t="s">
        <v>3793</v>
      </c>
      <c r="W492" s="42">
        <v>22</v>
      </c>
      <c r="X492" s="42">
        <v>3</v>
      </c>
      <c r="Y492" s="42">
        <v>6</v>
      </c>
      <c r="Z492" s="42">
        <v>82</v>
      </c>
      <c r="AA492" s="377">
        <f t="shared" si="38"/>
        <v>13.666666666666666</v>
      </c>
      <c r="AB492" s="42"/>
      <c r="AC492" s="42"/>
      <c r="AD492" s="42"/>
      <c r="AE492" s="42" t="s">
        <v>102</v>
      </c>
    </row>
    <row r="493" spans="1:31" x14ac:dyDescent="0.2">
      <c r="A493" s="42" t="s">
        <v>3450</v>
      </c>
      <c r="B493" s="42" t="s">
        <v>3850</v>
      </c>
      <c r="C493" s="42" t="s">
        <v>3793</v>
      </c>
      <c r="D493" s="42">
        <v>3</v>
      </c>
      <c r="E493" s="42">
        <v>4</v>
      </c>
      <c r="F493" s="42"/>
      <c r="G493" s="42">
        <v>4</v>
      </c>
      <c r="H493" s="377">
        <f t="shared" si="34"/>
        <v>1</v>
      </c>
      <c r="I493" s="42"/>
      <c r="J493" s="42"/>
      <c r="K493" s="42" t="s">
        <v>4091</v>
      </c>
      <c r="T493" s="42" t="s">
        <v>3452</v>
      </c>
      <c r="U493" s="42" t="s">
        <v>3875</v>
      </c>
      <c r="V493" s="42" t="s">
        <v>3793</v>
      </c>
      <c r="W493" s="42">
        <v>17</v>
      </c>
      <c r="X493" s="42">
        <v>2</v>
      </c>
      <c r="Y493" s="42">
        <v>3</v>
      </c>
      <c r="Z493" s="42">
        <v>90</v>
      </c>
      <c r="AA493" s="377">
        <f t="shared" si="38"/>
        <v>30</v>
      </c>
      <c r="AB493" s="42"/>
      <c r="AC493" s="42"/>
      <c r="AD493" s="42"/>
      <c r="AE493" s="42" t="s">
        <v>102</v>
      </c>
    </row>
    <row r="494" spans="1:31" x14ac:dyDescent="0.2">
      <c r="A494" s="42" t="s">
        <v>3450</v>
      </c>
      <c r="B494" s="42" t="s">
        <v>4063</v>
      </c>
      <c r="C494" s="42" t="s">
        <v>3793</v>
      </c>
      <c r="D494" s="42">
        <v>1</v>
      </c>
      <c r="E494" s="42">
        <v>1</v>
      </c>
      <c r="F494" s="42"/>
      <c r="G494" s="42">
        <v>1</v>
      </c>
      <c r="H494" s="377">
        <f t="shared" si="34"/>
        <v>1</v>
      </c>
      <c r="I494" s="42"/>
      <c r="J494" s="42"/>
      <c r="K494" s="42" t="s">
        <v>4091</v>
      </c>
      <c r="T494" s="42" t="s">
        <v>3452</v>
      </c>
      <c r="U494" s="42" t="s">
        <v>3881</v>
      </c>
      <c r="V494" s="42" t="s">
        <v>3793</v>
      </c>
      <c r="W494" s="42">
        <v>130.5</v>
      </c>
      <c r="X494" s="42">
        <v>22</v>
      </c>
      <c r="Y494" s="42">
        <v>33</v>
      </c>
      <c r="Z494" s="42">
        <v>362</v>
      </c>
      <c r="AA494" s="377">
        <f t="shared" si="38"/>
        <v>10.969696969696969</v>
      </c>
      <c r="AB494" s="42"/>
      <c r="AC494" s="42"/>
      <c r="AD494" s="42"/>
      <c r="AE494" s="42" t="s">
        <v>102</v>
      </c>
    </row>
    <row r="495" spans="1:31" x14ac:dyDescent="0.2">
      <c r="A495" s="42" t="s">
        <v>3450</v>
      </c>
      <c r="B495" s="42" t="s">
        <v>3824</v>
      </c>
      <c r="C495" s="42" t="s">
        <v>3793</v>
      </c>
      <c r="D495" s="42">
        <v>1</v>
      </c>
      <c r="E495" s="42">
        <v>1</v>
      </c>
      <c r="F495" s="42"/>
      <c r="G495" s="42">
        <v>1</v>
      </c>
      <c r="H495" s="377">
        <f t="shared" ref="H495:H496" si="39">G495/(E495-F495)</f>
        <v>1</v>
      </c>
      <c r="I495" s="42">
        <v>1</v>
      </c>
      <c r="J495" s="42"/>
      <c r="K495" s="42" t="s">
        <v>4091</v>
      </c>
      <c r="T495" s="42" t="s">
        <v>3452</v>
      </c>
      <c r="U495" s="42" t="s">
        <v>1830</v>
      </c>
      <c r="V495" s="42" t="s">
        <v>3793</v>
      </c>
      <c r="W495" s="42">
        <v>128</v>
      </c>
      <c r="X495" s="42">
        <v>34</v>
      </c>
      <c r="Y495" s="42">
        <v>13</v>
      </c>
      <c r="Z495" s="42">
        <v>384</v>
      </c>
      <c r="AA495" s="377">
        <f t="shared" si="38"/>
        <v>29.53846153846154</v>
      </c>
      <c r="AB495" s="42"/>
      <c r="AC495" s="42"/>
      <c r="AD495" s="42"/>
      <c r="AE495" s="42" t="s">
        <v>102</v>
      </c>
    </row>
    <row r="496" spans="1:31" x14ac:dyDescent="0.2">
      <c r="A496" s="42" t="s">
        <v>3450</v>
      </c>
      <c r="B496" s="42" t="s">
        <v>3861</v>
      </c>
      <c r="C496" s="42" t="s">
        <v>3793</v>
      </c>
      <c r="D496" s="42">
        <v>2</v>
      </c>
      <c r="E496" s="42">
        <v>2</v>
      </c>
      <c r="F496" s="42"/>
      <c r="G496" s="42">
        <v>1</v>
      </c>
      <c r="H496" s="377">
        <f t="shared" si="39"/>
        <v>0.5</v>
      </c>
      <c r="I496" s="42">
        <v>2</v>
      </c>
      <c r="J496" s="42"/>
      <c r="K496" s="42" t="s">
        <v>4091</v>
      </c>
      <c r="T496" s="42" t="s">
        <v>3452</v>
      </c>
      <c r="U496" s="42" t="s">
        <v>3897</v>
      </c>
      <c r="V496" s="42" t="s">
        <v>3793</v>
      </c>
      <c r="W496" s="42">
        <v>2</v>
      </c>
      <c r="X496" s="42"/>
      <c r="Y496" s="42">
        <v>1</v>
      </c>
      <c r="Z496" s="42">
        <v>15</v>
      </c>
      <c r="AA496" s="377">
        <f t="shared" si="38"/>
        <v>15</v>
      </c>
      <c r="AB496" s="42"/>
      <c r="AC496" s="42"/>
      <c r="AD496" s="42"/>
      <c r="AE496" s="42" t="s">
        <v>102</v>
      </c>
    </row>
    <row r="497" spans="1:31" x14ac:dyDescent="0.2">
      <c r="A497" s="42" t="s">
        <v>3450</v>
      </c>
      <c r="B497" s="42" t="s">
        <v>3855</v>
      </c>
      <c r="C497" s="42" t="s">
        <v>3793</v>
      </c>
      <c r="D497" s="42">
        <v>1</v>
      </c>
      <c r="E497" s="42">
        <v>1</v>
      </c>
      <c r="F497" s="42">
        <v>1</v>
      </c>
      <c r="G497" s="42">
        <v>10</v>
      </c>
      <c r="H497" s="377">
        <v>0</v>
      </c>
      <c r="I497" s="42"/>
      <c r="J497" s="42"/>
      <c r="K497" s="42" t="s">
        <v>4091</v>
      </c>
      <c r="T497" s="42" t="s">
        <v>3452</v>
      </c>
      <c r="U497" s="42" t="s">
        <v>4138</v>
      </c>
      <c r="V497" s="42" t="s">
        <v>3793</v>
      </c>
      <c r="W497" s="42">
        <v>46</v>
      </c>
      <c r="X497" s="42">
        <v>13</v>
      </c>
      <c r="Y497" s="42">
        <v>8</v>
      </c>
      <c r="Z497" s="42">
        <v>170</v>
      </c>
      <c r="AA497" s="377">
        <f t="shared" si="38"/>
        <v>21.25</v>
      </c>
      <c r="AB497" s="42"/>
      <c r="AC497" s="42"/>
      <c r="AD497" s="42"/>
      <c r="AE497" s="42" t="s">
        <v>102</v>
      </c>
    </row>
    <row r="498" spans="1:31" x14ac:dyDescent="0.2">
      <c r="A498" s="42" t="s">
        <v>2716</v>
      </c>
      <c r="B498" s="42" t="s">
        <v>3816</v>
      </c>
      <c r="C498" s="42" t="s">
        <v>3793</v>
      </c>
      <c r="D498" s="42">
        <v>9</v>
      </c>
      <c r="E498" s="42">
        <v>8</v>
      </c>
      <c r="F498" s="42"/>
      <c r="G498" s="42">
        <v>474</v>
      </c>
      <c r="H498" s="377">
        <f>G498/E498</f>
        <v>59.25</v>
      </c>
      <c r="I498" s="42">
        <v>4</v>
      </c>
      <c r="J498" s="42"/>
      <c r="K498" s="42" t="s">
        <v>4091</v>
      </c>
      <c r="T498" s="42" t="s">
        <v>3452</v>
      </c>
      <c r="U498" s="42" t="s">
        <v>3911</v>
      </c>
      <c r="V498" s="42" t="s">
        <v>3793</v>
      </c>
      <c r="W498" s="42">
        <v>9.1</v>
      </c>
      <c r="X498" s="42"/>
      <c r="Y498" s="42">
        <v>2</v>
      </c>
      <c r="Z498" s="42">
        <v>48</v>
      </c>
      <c r="AA498" s="377">
        <f t="shared" si="38"/>
        <v>24</v>
      </c>
      <c r="AB498" s="42"/>
      <c r="AC498" s="42"/>
      <c r="AD498" s="42"/>
      <c r="AE498" s="42" t="s">
        <v>102</v>
      </c>
    </row>
    <row r="499" spans="1:31" x14ac:dyDescent="0.2">
      <c r="A499" s="42" t="s">
        <v>2716</v>
      </c>
      <c r="B499" s="42" t="s">
        <v>4102</v>
      </c>
      <c r="C499" s="42" t="s">
        <v>3793</v>
      </c>
      <c r="D499" s="42">
        <v>2</v>
      </c>
      <c r="E499" s="42">
        <v>3</v>
      </c>
      <c r="F499" s="42"/>
      <c r="G499" s="42">
        <v>82</v>
      </c>
      <c r="H499" s="377">
        <f t="shared" ref="H499:H551" si="40">G499/E499</f>
        <v>27.333333333333332</v>
      </c>
      <c r="I499" s="42"/>
      <c r="J499" s="42"/>
      <c r="K499" s="42" t="s">
        <v>4091</v>
      </c>
      <c r="T499" s="42" t="s">
        <v>3452</v>
      </c>
      <c r="U499" s="42" t="s">
        <v>3056</v>
      </c>
      <c r="V499" s="42" t="s">
        <v>3793</v>
      </c>
      <c r="W499" s="42">
        <v>80</v>
      </c>
      <c r="X499" s="42">
        <v>24</v>
      </c>
      <c r="Y499" s="42">
        <v>13</v>
      </c>
      <c r="Z499" s="42">
        <v>224</v>
      </c>
      <c r="AA499" s="377">
        <f t="shared" si="38"/>
        <v>17.23076923076923</v>
      </c>
      <c r="AB499" s="42"/>
      <c r="AC499" s="42"/>
      <c r="AD499" s="42"/>
      <c r="AE499" s="42" t="s">
        <v>102</v>
      </c>
    </row>
    <row r="500" spans="1:31" x14ac:dyDescent="0.2">
      <c r="A500" s="42" t="s">
        <v>2716</v>
      </c>
      <c r="B500" s="42" t="s">
        <v>3863</v>
      </c>
      <c r="C500" s="42" t="s">
        <v>3793</v>
      </c>
      <c r="D500" s="42">
        <v>1</v>
      </c>
      <c r="E500" s="42">
        <v>1</v>
      </c>
      <c r="F500" s="42"/>
      <c r="G500" s="42">
        <v>27</v>
      </c>
      <c r="H500" s="377">
        <f t="shared" si="40"/>
        <v>27</v>
      </c>
      <c r="I500" s="42"/>
      <c r="J500" s="42"/>
      <c r="K500" s="42" t="s">
        <v>4091</v>
      </c>
      <c r="T500" s="42" t="s">
        <v>3452</v>
      </c>
      <c r="U500" s="42" t="s">
        <v>3915</v>
      </c>
      <c r="V500" s="42" t="s">
        <v>3793</v>
      </c>
      <c r="W500" s="42">
        <v>42</v>
      </c>
      <c r="X500" s="42">
        <v>4</v>
      </c>
      <c r="Y500" s="42">
        <v>7</v>
      </c>
      <c r="Z500" s="42">
        <v>136</v>
      </c>
      <c r="AA500" s="377">
        <f t="shared" si="38"/>
        <v>19.428571428571427</v>
      </c>
      <c r="AB500" s="42"/>
      <c r="AC500" s="42"/>
      <c r="AD500" s="42"/>
      <c r="AE500" s="42" t="s">
        <v>102</v>
      </c>
    </row>
    <row r="501" spans="1:31" x14ac:dyDescent="0.2">
      <c r="A501" s="42" t="s">
        <v>2716</v>
      </c>
      <c r="B501" s="42" t="s">
        <v>3871</v>
      </c>
      <c r="C501" s="42" t="s">
        <v>3793</v>
      </c>
      <c r="D501" s="42">
        <v>11</v>
      </c>
      <c r="E501" s="42">
        <v>11</v>
      </c>
      <c r="F501" s="42"/>
      <c r="G501" s="42">
        <v>204</v>
      </c>
      <c r="H501" s="377">
        <f t="shared" si="40"/>
        <v>18.545454545454547</v>
      </c>
      <c r="I501" s="42">
        <v>6</v>
      </c>
      <c r="J501" s="42"/>
      <c r="K501" s="42" t="s">
        <v>4091</v>
      </c>
      <c r="T501" s="42" t="s">
        <v>3452</v>
      </c>
      <c r="U501" s="42" t="s">
        <v>3903</v>
      </c>
      <c r="V501" s="42" t="s">
        <v>3793</v>
      </c>
      <c r="W501" s="42">
        <v>35.5</v>
      </c>
      <c r="X501" s="42">
        <v>9</v>
      </c>
      <c r="Y501" s="42">
        <v>3</v>
      </c>
      <c r="Z501" s="42">
        <v>104</v>
      </c>
      <c r="AA501" s="377">
        <f t="shared" si="38"/>
        <v>34.666666666666664</v>
      </c>
      <c r="AB501" s="42"/>
      <c r="AC501" s="42"/>
      <c r="AD501" s="42"/>
      <c r="AE501" s="42" t="s">
        <v>102</v>
      </c>
    </row>
    <row r="502" spans="1:31" x14ac:dyDescent="0.2">
      <c r="A502" s="42" t="s">
        <v>2716</v>
      </c>
      <c r="B502" s="42" t="s">
        <v>3869</v>
      </c>
      <c r="C502" s="42" t="s">
        <v>3793</v>
      </c>
      <c r="D502" s="42">
        <v>11</v>
      </c>
      <c r="E502" s="42">
        <v>11</v>
      </c>
      <c r="F502" s="42"/>
      <c r="G502" s="42">
        <v>201</v>
      </c>
      <c r="H502" s="377">
        <f t="shared" si="40"/>
        <v>18.272727272727273</v>
      </c>
      <c r="I502" s="42">
        <v>5</v>
      </c>
      <c r="J502" s="42"/>
      <c r="K502" s="42" t="s">
        <v>4091</v>
      </c>
      <c r="T502" s="42" t="s">
        <v>3452</v>
      </c>
      <c r="U502" s="42" t="s">
        <v>4136</v>
      </c>
      <c r="V502" s="42" t="s">
        <v>3793</v>
      </c>
      <c r="W502" s="42">
        <v>13</v>
      </c>
      <c r="X502" s="42"/>
      <c r="Y502" s="42"/>
      <c r="Z502" s="42">
        <v>47</v>
      </c>
      <c r="AA502" s="377">
        <v>0</v>
      </c>
      <c r="AB502" s="42"/>
      <c r="AC502" s="42"/>
      <c r="AD502" s="42"/>
      <c r="AE502" s="42" t="s">
        <v>102</v>
      </c>
    </row>
    <row r="503" spans="1:31" x14ac:dyDescent="0.2">
      <c r="A503" s="42" t="s">
        <v>2716</v>
      </c>
      <c r="B503" s="42" t="s">
        <v>3874</v>
      </c>
      <c r="C503" s="42" t="s">
        <v>3793</v>
      </c>
      <c r="D503" s="42">
        <v>5</v>
      </c>
      <c r="E503" s="42">
        <v>3</v>
      </c>
      <c r="F503" s="42"/>
      <c r="G503" s="42">
        <v>50</v>
      </c>
      <c r="H503" s="377">
        <f t="shared" si="40"/>
        <v>16.666666666666668</v>
      </c>
      <c r="I503" s="42">
        <v>3</v>
      </c>
      <c r="J503" s="42"/>
      <c r="K503" s="42" t="s">
        <v>4091</v>
      </c>
      <c r="T503" s="42" t="s">
        <v>3452</v>
      </c>
      <c r="U503" s="42" t="s">
        <v>4140</v>
      </c>
      <c r="V503" s="42" t="s">
        <v>3793</v>
      </c>
      <c r="W503" s="42">
        <v>13</v>
      </c>
      <c r="X503" s="42">
        <v>4</v>
      </c>
      <c r="Y503" s="42">
        <v>1</v>
      </c>
      <c r="Z503" s="42">
        <v>35</v>
      </c>
      <c r="AA503" s="377">
        <f t="shared" ref="AA503:AA511" si="41">Z503/Y503</f>
        <v>35</v>
      </c>
      <c r="AB503" s="42"/>
      <c r="AC503" s="42"/>
      <c r="AD503" s="42"/>
      <c r="AE503" s="42" t="s">
        <v>102</v>
      </c>
    </row>
    <row r="504" spans="1:31" x14ac:dyDescent="0.2">
      <c r="A504" s="42" t="s">
        <v>2716</v>
      </c>
      <c r="B504" s="42" t="s">
        <v>4095</v>
      </c>
      <c r="C504" s="42" t="s">
        <v>3793</v>
      </c>
      <c r="D504" s="42">
        <v>6</v>
      </c>
      <c r="E504" s="42">
        <v>4</v>
      </c>
      <c r="F504" s="42"/>
      <c r="G504" s="42">
        <v>65</v>
      </c>
      <c r="H504" s="377">
        <f t="shared" si="40"/>
        <v>16.25</v>
      </c>
      <c r="I504" s="42">
        <v>1</v>
      </c>
      <c r="J504" s="42"/>
      <c r="K504" s="42" t="s">
        <v>4091</v>
      </c>
      <c r="T504" s="42" t="s">
        <v>3452</v>
      </c>
      <c r="U504" s="42" t="s">
        <v>3885</v>
      </c>
      <c r="V504" s="42" t="s">
        <v>3793</v>
      </c>
      <c r="W504" s="42">
        <v>20</v>
      </c>
      <c r="X504" s="42">
        <v>6</v>
      </c>
      <c r="Y504" s="42">
        <v>4</v>
      </c>
      <c r="Z504" s="42">
        <v>46</v>
      </c>
      <c r="AA504" s="377">
        <f t="shared" si="41"/>
        <v>11.5</v>
      </c>
      <c r="AB504" s="42"/>
      <c r="AC504" s="42"/>
      <c r="AD504" s="42"/>
      <c r="AE504" s="42" t="s">
        <v>102</v>
      </c>
    </row>
    <row r="505" spans="1:31" x14ac:dyDescent="0.2">
      <c r="A505" s="42" t="s">
        <v>2716</v>
      </c>
      <c r="B505" s="42" t="s">
        <v>3075</v>
      </c>
      <c r="C505" s="42" t="s">
        <v>3793</v>
      </c>
      <c r="D505" s="42">
        <v>9</v>
      </c>
      <c r="E505" s="42">
        <v>11</v>
      </c>
      <c r="F505" s="42"/>
      <c r="G505" s="42">
        <v>174</v>
      </c>
      <c r="H505" s="377">
        <f t="shared" si="40"/>
        <v>15.818181818181818</v>
      </c>
      <c r="I505" s="42">
        <v>3</v>
      </c>
      <c r="J505" s="42"/>
      <c r="K505" s="42" t="s">
        <v>4091</v>
      </c>
      <c r="T505" s="42" t="s">
        <v>2706</v>
      </c>
      <c r="U505" s="42" t="s">
        <v>1830</v>
      </c>
      <c r="V505" s="42" t="s">
        <v>3793</v>
      </c>
      <c r="W505" s="42">
        <v>75</v>
      </c>
      <c r="X505" s="42">
        <v>11</v>
      </c>
      <c r="Y505" s="42">
        <v>14</v>
      </c>
      <c r="Z505" s="42">
        <v>252</v>
      </c>
      <c r="AA505" s="377">
        <f t="shared" si="41"/>
        <v>18</v>
      </c>
      <c r="AB505" s="42"/>
      <c r="AC505" s="42"/>
      <c r="AD505" s="42"/>
      <c r="AE505" s="42" t="s">
        <v>102</v>
      </c>
    </row>
    <row r="506" spans="1:31" x14ac:dyDescent="0.2">
      <c r="A506" s="42" t="s">
        <v>2716</v>
      </c>
      <c r="B506" s="42" t="s">
        <v>3867</v>
      </c>
      <c r="C506" s="42" t="s">
        <v>3793</v>
      </c>
      <c r="D506" s="42">
        <v>3</v>
      </c>
      <c r="E506" s="42">
        <v>3</v>
      </c>
      <c r="F506" s="42"/>
      <c r="G506" s="42">
        <v>45</v>
      </c>
      <c r="H506" s="377">
        <f t="shared" si="40"/>
        <v>15</v>
      </c>
      <c r="I506" s="42"/>
      <c r="J506" s="42"/>
      <c r="K506" s="42" t="s">
        <v>4091</v>
      </c>
      <c r="T506" s="42" t="s">
        <v>2706</v>
      </c>
      <c r="U506" s="42" t="s">
        <v>3820</v>
      </c>
      <c r="V506" s="42" t="s">
        <v>3793</v>
      </c>
      <c r="W506" s="42">
        <v>49</v>
      </c>
      <c r="X506" s="42">
        <v>5</v>
      </c>
      <c r="Y506" s="42">
        <v>8</v>
      </c>
      <c r="Z506" s="42">
        <v>197</v>
      </c>
      <c r="AA506" s="377">
        <f t="shared" si="41"/>
        <v>24.625</v>
      </c>
      <c r="AB506" s="42"/>
      <c r="AC506" s="42"/>
      <c r="AD506" s="42"/>
      <c r="AE506" s="42" t="s">
        <v>102</v>
      </c>
    </row>
    <row r="507" spans="1:31" x14ac:dyDescent="0.2">
      <c r="A507" s="42" t="s">
        <v>2716</v>
      </c>
      <c r="B507" s="42" t="s">
        <v>4103</v>
      </c>
      <c r="C507" s="42" t="s">
        <v>3793</v>
      </c>
      <c r="D507" s="42">
        <v>2</v>
      </c>
      <c r="E507" s="42">
        <v>2</v>
      </c>
      <c r="F507" s="42"/>
      <c r="G507" s="42">
        <v>17</v>
      </c>
      <c r="H507" s="377">
        <f t="shared" si="40"/>
        <v>8.5</v>
      </c>
      <c r="I507" s="42"/>
      <c r="J507" s="42"/>
      <c r="K507" s="42" t="s">
        <v>4091</v>
      </c>
      <c r="T507" s="42" t="s">
        <v>2706</v>
      </c>
      <c r="U507" s="42" t="s">
        <v>3881</v>
      </c>
      <c r="V507" s="42" t="s">
        <v>3793</v>
      </c>
      <c r="W507" s="42">
        <v>40.200000000000003</v>
      </c>
      <c r="X507" s="42">
        <v>5</v>
      </c>
      <c r="Y507" s="42">
        <v>7</v>
      </c>
      <c r="Z507" s="42">
        <v>139</v>
      </c>
      <c r="AA507" s="377">
        <f t="shared" si="41"/>
        <v>19.857142857142858</v>
      </c>
      <c r="AB507" s="42"/>
      <c r="AC507" s="42"/>
      <c r="AD507" s="42"/>
      <c r="AE507" s="42" t="s">
        <v>102</v>
      </c>
    </row>
    <row r="508" spans="1:31" x14ac:dyDescent="0.2">
      <c r="A508" s="42" t="s">
        <v>2716</v>
      </c>
      <c r="B508" s="42" t="s">
        <v>4104</v>
      </c>
      <c r="C508" s="42" t="s">
        <v>3793</v>
      </c>
      <c r="D508" s="42">
        <v>1</v>
      </c>
      <c r="E508" s="42">
        <v>1</v>
      </c>
      <c r="F508" s="42"/>
      <c r="G508" s="42">
        <v>12</v>
      </c>
      <c r="H508" s="377">
        <f t="shared" si="40"/>
        <v>12</v>
      </c>
      <c r="I508" s="42"/>
      <c r="J508" s="42"/>
      <c r="K508" s="42" t="s">
        <v>4091</v>
      </c>
      <c r="T508" s="42" t="s">
        <v>2706</v>
      </c>
      <c r="U508" s="42" t="s">
        <v>3911</v>
      </c>
      <c r="V508" s="42" t="s">
        <v>3793</v>
      </c>
      <c r="W508" s="42">
        <v>13</v>
      </c>
      <c r="X508" s="42">
        <v>4</v>
      </c>
      <c r="Y508" s="42">
        <v>1</v>
      </c>
      <c r="Z508" s="42">
        <v>18</v>
      </c>
      <c r="AA508" s="377">
        <f t="shared" si="41"/>
        <v>18</v>
      </c>
      <c r="AB508" s="42"/>
      <c r="AC508" s="42"/>
      <c r="AD508" s="42"/>
      <c r="AE508" s="42" t="s">
        <v>102</v>
      </c>
    </row>
    <row r="509" spans="1:31" x14ac:dyDescent="0.2">
      <c r="A509" s="42" t="s">
        <v>2716</v>
      </c>
      <c r="B509" s="42" t="s">
        <v>3864</v>
      </c>
      <c r="C509" s="42" t="s">
        <v>3793</v>
      </c>
      <c r="D509" s="42">
        <v>1</v>
      </c>
      <c r="E509" s="42">
        <v>1</v>
      </c>
      <c r="F509" s="42"/>
      <c r="G509" s="42">
        <v>8</v>
      </c>
      <c r="H509" s="377">
        <f t="shared" si="40"/>
        <v>8</v>
      </c>
      <c r="I509" s="42"/>
      <c r="J509" s="42"/>
      <c r="K509" s="42" t="s">
        <v>4091</v>
      </c>
      <c r="T509" s="42" t="s">
        <v>2706</v>
      </c>
      <c r="U509" s="42" t="s">
        <v>3056</v>
      </c>
      <c r="V509" s="42" t="s">
        <v>3793</v>
      </c>
      <c r="W509" s="42">
        <v>121</v>
      </c>
      <c r="X509" s="42">
        <v>23</v>
      </c>
      <c r="Y509" s="42">
        <v>17</v>
      </c>
      <c r="Z509" s="42">
        <v>394</v>
      </c>
      <c r="AA509" s="377">
        <f t="shared" si="41"/>
        <v>23.176470588235293</v>
      </c>
      <c r="AB509" s="42"/>
      <c r="AC509" s="42"/>
      <c r="AD509" s="42"/>
      <c r="AE509" s="42" t="s">
        <v>102</v>
      </c>
    </row>
    <row r="510" spans="1:31" x14ac:dyDescent="0.2">
      <c r="A510" s="42" t="s">
        <v>2716</v>
      </c>
      <c r="B510" s="42" t="s">
        <v>3870</v>
      </c>
      <c r="C510" s="42" t="s">
        <v>3793</v>
      </c>
      <c r="D510" s="42">
        <v>11</v>
      </c>
      <c r="E510" s="42">
        <v>9</v>
      </c>
      <c r="F510" s="42"/>
      <c r="G510" s="42">
        <v>71</v>
      </c>
      <c r="H510" s="377">
        <f t="shared" si="40"/>
        <v>7.8888888888888893</v>
      </c>
      <c r="I510" s="42">
        <v>5</v>
      </c>
      <c r="J510" s="42"/>
      <c r="K510" s="42" t="s">
        <v>4091</v>
      </c>
      <c r="T510" s="42" t="s">
        <v>2706</v>
      </c>
      <c r="U510" s="42" t="s">
        <v>3875</v>
      </c>
      <c r="V510" s="42" t="s">
        <v>3793</v>
      </c>
      <c r="W510" s="42">
        <v>18</v>
      </c>
      <c r="X510" s="42">
        <v>4</v>
      </c>
      <c r="Y510" s="42">
        <v>5</v>
      </c>
      <c r="Z510" s="42">
        <v>55</v>
      </c>
      <c r="AA510" s="377">
        <f t="shared" si="41"/>
        <v>11</v>
      </c>
      <c r="AB510" s="42"/>
      <c r="AC510" s="42"/>
      <c r="AD510" s="42"/>
      <c r="AE510" s="42" t="s">
        <v>102</v>
      </c>
    </row>
    <row r="511" spans="1:31" x14ac:dyDescent="0.2">
      <c r="A511" s="42" t="s">
        <v>2716</v>
      </c>
      <c r="B511" s="42" t="s">
        <v>3866</v>
      </c>
      <c r="C511" s="42" t="s">
        <v>3793</v>
      </c>
      <c r="D511" s="42">
        <v>4</v>
      </c>
      <c r="E511" s="42">
        <v>4</v>
      </c>
      <c r="F511" s="42"/>
      <c r="G511" s="42">
        <v>29</v>
      </c>
      <c r="H511" s="377">
        <f t="shared" si="40"/>
        <v>7.25</v>
      </c>
      <c r="I511" s="42">
        <v>1</v>
      </c>
      <c r="J511" s="42"/>
      <c r="K511" s="42" t="s">
        <v>4091</v>
      </c>
      <c r="T511" s="42" t="s">
        <v>2706</v>
      </c>
      <c r="U511" s="42" t="s">
        <v>1829</v>
      </c>
      <c r="V511" s="42" t="s">
        <v>3793</v>
      </c>
      <c r="W511" s="42">
        <v>8.3000000000000007</v>
      </c>
      <c r="X511" s="42"/>
      <c r="Y511" s="42">
        <v>1</v>
      </c>
      <c r="Z511" s="42">
        <v>27</v>
      </c>
      <c r="AA511" s="377">
        <f t="shared" si="41"/>
        <v>27</v>
      </c>
      <c r="AB511" s="42"/>
      <c r="AC511" s="42"/>
      <c r="AD511" s="42"/>
      <c r="AE511" s="42" t="s">
        <v>102</v>
      </c>
    </row>
    <row r="512" spans="1:31" x14ac:dyDescent="0.2">
      <c r="A512" s="42" t="s">
        <v>2716</v>
      </c>
      <c r="B512" s="42" t="s">
        <v>3882</v>
      </c>
      <c r="C512" s="42" t="s">
        <v>3793</v>
      </c>
      <c r="D512" s="42">
        <v>2</v>
      </c>
      <c r="E512" s="42">
        <v>1</v>
      </c>
      <c r="F512" s="42"/>
      <c r="G512" s="42">
        <v>5</v>
      </c>
      <c r="H512" s="377">
        <f t="shared" si="40"/>
        <v>5</v>
      </c>
      <c r="I512" s="42"/>
      <c r="J512" s="42"/>
      <c r="K512" s="42" t="s">
        <v>4091</v>
      </c>
      <c r="T512" s="42" t="s">
        <v>2706</v>
      </c>
      <c r="U512" s="42" t="s">
        <v>3897</v>
      </c>
      <c r="V512" s="42" t="s">
        <v>3793</v>
      </c>
      <c r="W512" s="42">
        <v>1</v>
      </c>
      <c r="X512" s="42"/>
      <c r="Y512" s="42"/>
      <c r="Z512" s="42">
        <v>14</v>
      </c>
      <c r="AA512" s="377">
        <v>0</v>
      </c>
      <c r="AB512" s="42"/>
      <c r="AC512" s="42"/>
      <c r="AD512" s="42"/>
      <c r="AE512" s="42" t="s">
        <v>102</v>
      </c>
    </row>
    <row r="513" spans="1:31" x14ac:dyDescent="0.2">
      <c r="A513" s="42" t="s">
        <v>2716</v>
      </c>
      <c r="B513" s="42" t="s">
        <v>3857</v>
      </c>
      <c r="C513" s="42" t="s">
        <v>3793</v>
      </c>
      <c r="D513" s="42">
        <v>4</v>
      </c>
      <c r="E513" s="42">
        <v>3</v>
      </c>
      <c r="F513" s="42"/>
      <c r="G513" s="42">
        <v>12</v>
      </c>
      <c r="H513" s="377">
        <f t="shared" si="40"/>
        <v>4</v>
      </c>
      <c r="I513" s="42">
        <v>4</v>
      </c>
      <c r="J513" s="42"/>
      <c r="K513" s="42" t="s">
        <v>4091</v>
      </c>
      <c r="T513" s="42" t="s">
        <v>2706</v>
      </c>
      <c r="U513" s="42" t="s">
        <v>3898</v>
      </c>
      <c r="V513" s="42" t="s">
        <v>3793</v>
      </c>
      <c r="W513" s="42">
        <v>2</v>
      </c>
      <c r="X513" s="42"/>
      <c r="Y513" s="42"/>
      <c r="Z513" s="42">
        <v>3</v>
      </c>
      <c r="AA513" s="377">
        <v>0</v>
      </c>
      <c r="AB513" s="42"/>
      <c r="AC513" s="42"/>
      <c r="AD513" s="42"/>
      <c r="AE513" s="42" t="s">
        <v>102</v>
      </c>
    </row>
    <row r="514" spans="1:31" x14ac:dyDescent="0.2">
      <c r="A514" s="42" t="s">
        <v>2716</v>
      </c>
      <c r="B514" s="42" t="s">
        <v>3850</v>
      </c>
      <c r="C514" s="42" t="s">
        <v>3793</v>
      </c>
      <c r="D514" s="42">
        <v>6</v>
      </c>
      <c r="E514" s="42">
        <v>7</v>
      </c>
      <c r="F514" s="42"/>
      <c r="G514" s="42">
        <v>17</v>
      </c>
      <c r="H514" s="377">
        <f t="shared" si="40"/>
        <v>2.4285714285714284</v>
      </c>
      <c r="I514" s="42"/>
      <c r="J514" s="42"/>
      <c r="K514" s="42" t="s">
        <v>4091</v>
      </c>
      <c r="T514" s="42" t="s">
        <v>2706</v>
      </c>
      <c r="U514" s="42" t="s">
        <v>3903</v>
      </c>
      <c r="V514" s="42" t="s">
        <v>3793</v>
      </c>
      <c r="W514" s="42">
        <v>127.3</v>
      </c>
      <c r="X514" s="42">
        <v>18</v>
      </c>
      <c r="Y514" s="42">
        <v>18</v>
      </c>
      <c r="Z514" s="42">
        <v>395</v>
      </c>
      <c r="AA514" s="377">
        <f>Z514/Y514</f>
        <v>21.944444444444443</v>
      </c>
      <c r="AB514" s="42"/>
      <c r="AC514" s="42"/>
      <c r="AD514" s="42"/>
      <c r="AE514" s="42" t="s">
        <v>102</v>
      </c>
    </row>
    <row r="515" spans="1:31" x14ac:dyDescent="0.2">
      <c r="A515" s="42" t="s">
        <v>2716</v>
      </c>
      <c r="B515" s="42" t="s">
        <v>3457</v>
      </c>
      <c r="C515" s="42" t="s">
        <v>3793</v>
      </c>
      <c r="D515" s="42">
        <v>1</v>
      </c>
      <c r="E515" s="42">
        <v>1</v>
      </c>
      <c r="F515" s="42"/>
      <c r="G515" s="42">
        <v>0</v>
      </c>
      <c r="H515" s="377">
        <f t="shared" si="40"/>
        <v>0</v>
      </c>
      <c r="I515" s="42"/>
      <c r="J515" s="42"/>
      <c r="K515" s="42" t="s">
        <v>4091</v>
      </c>
      <c r="T515" s="42" t="s">
        <v>2706</v>
      </c>
      <c r="U515" s="42" t="s">
        <v>4136</v>
      </c>
      <c r="V515" s="42" t="s">
        <v>3793</v>
      </c>
      <c r="W515" s="42">
        <v>79.5</v>
      </c>
      <c r="X515" s="42">
        <v>19</v>
      </c>
      <c r="Y515" s="42">
        <v>11</v>
      </c>
      <c r="Z515" s="42">
        <v>236</v>
      </c>
      <c r="AA515" s="377">
        <f>Z515/Y515</f>
        <v>21.454545454545453</v>
      </c>
      <c r="AB515" s="42"/>
      <c r="AC515" s="42"/>
      <c r="AD515" s="42"/>
      <c r="AE515" s="42" t="s">
        <v>102</v>
      </c>
    </row>
    <row r="516" spans="1:31" x14ac:dyDescent="0.2">
      <c r="A516" s="42" t="s">
        <v>2716</v>
      </c>
      <c r="B516" s="42" t="s">
        <v>3885</v>
      </c>
      <c r="C516" s="42" t="s">
        <v>3793</v>
      </c>
      <c r="D516" s="42">
        <v>2</v>
      </c>
      <c r="E516" s="42">
        <v>2</v>
      </c>
      <c r="F516" s="42"/>
      <c r="G516" s="42">
        <v>0</v>
      </c>
      <c r="H516" s="377">
        <f t="shared" si="40"/>
        <v>0</v>
      </c>
      <c r="I516" s="42"/>
      <c r="J516" s="42"/>
      <c r="K516" s="42" t="s">
        <v>4091</v>
      </c>
      <c r="T516" s="42" t="s">
        <v>2706</v>
      </c>
      <c r="U516" s="42" t="s">
        <v>3882</v>
      </c>
      <c r="V516" s="42" t="s">
        <v>3793</v>
      </c>
      <c r="W516" s="42">
        <v>37</v>
      </c>
      <c r="X516" s="42">
        <v>8</v>
      </c>
      <c r="Y516" s="42">
        <v>8</v>
      </c>
      <c r="Z516" s="42">
        <v>146</v>
      </c>
      <c r="AA516" s="377">
        <f>Z516/Y516</f>
        <v>18.25</v>
      </c>
      <c r="AB516" s="42"/>
      <c r="AC516" s="42"/>
      <c r="AD516" s="42"/>
      <c r="AE516" s="42" t="s">
        <v>102</v>
      </c>
    </row>
    <row r="517" spans="1:31" x14ac:dyDescent="0.2">
      <c r="A517" s="42" t="s">
        <v>2716</v>
      </c>
      <c r="B517" s="42" t="s">
        <v>981</v>
      </c>
      <c r="C517" s="42" t="s">
        <v>3793</v>
      </c>
      <c r="D517" s="42">
        <v>2</v>
      </c>
      <c r="E517" s="42">
        <v>2</v>
      </c>
      <c r="F517" s="42"/>
      <c r="G517" s="42">
        <v>0</v>
      </c>
      <c r="H517" s="377">
        <f t="shared" si="40"/>
        <v>0</v>
      </c>
      <c r="I517" s="42">
        <v>1</v>
      </c>
      <c r="J517" s="42"/>
      <c r="K517" s="42" t="s">
        <v>4091</v>
      </c>
      <c r="T517" s="42" t="s">
        <v>2706</v>
      </c>
      <c r="U517" s="42" t="s">
        <v>4128</v>
      </c>
      <c r="V517" s="42" t="s">
        <v>3793</v>
      </c>
      <c r="W517" s="42">
        <v>5</v>
      </c>
      <c r="X517" s="42">
        <v>1</v>
      </c>
      <c r="Y517" s="42"/>
      <c r="Z517" s="42">
        <v>29</v>
      </c>
      <c r="AA517" s="377">
        <v>0</v>
      </c>
      <c r="AB517" s="42"/>
      <c r="AC517" s="42"/>
      <c r="AD517" s="42"/>
      <c r="AE517" s="42" t="s">
        <v>102</v>
      </c>
    </row>
    <row r="518" spans="1:31" x14ac:dyDescent="0.2">
      <c r="A518" s="42" t="s">
        <v>89</v>
      </c>
      <c r="B518" s="42" t="s">
        <v>3541</v>
      </c>
      <c r="C518" s="42" t="s">
        <v>3793</v>
      </c>
      <c r="D518" s="42">
        <v>2</v>
      </c>
      <c r="E518" s="42">
        <v>1</v>
      </c>
      <c r="F518" s="42"/>
      <c r="G518" s="42">
        <v>141</v>
      </c>
      <c r="H518" s="377">
        <f t="shared" si="40"/>
        <v>141</v>
      </c>
      <c r="I518" s="42"/>
      <c r="J518" s="42"/>
      <c r="K518" s="42" t="s">
        <v>4091</v>
      </c>
      <c r="T518" s="42" t="s">
        <v>2706</v>
      </c>
      <c r="U518" s="42" t="s">
        <v>881</v>
      </c>
      <c r="V518" s="42" t="s">
        <v>3793</v>
      </c>
      <c r="W518" s="42">
        <v>21</v>
      </c>
      <c r="X518" s="42">
        <v>9</v>
      </c>
      <c r="Y518" s="42">
        <v>3</v>
      </c>
      <c r="Z518" s="42">
        <v>34</v>
      </c>
      <c r="AA518" s="377">
        <f>Z518/Y518</f>
        <v>11.333333333333334</v>
      </c>
      <c r="AB518" s="42"/>
      <c r="AC518" s="42"/>
      <c r="AD518" s="42"/>
      <c r="AE518" s="42" t="s">
        <v>102</v>
      </c>
    </row>
    <row r="519" spans="1:31" x14ac:dyDescent="0.2">
      <c r="A519" s="42" t="s">
        <v>89</v>
      </c>
      <c r="B519" s="42" t="s">
        <v>3075</v>
      </c>
      <c r="C519" s="42" t="s">
        <v>3793</v>
      </c>
      <c r="D519" s="42">
        <v>3</v>
      </c>
      <c r="E519" s="42">
        <v>3</v>
      </c>
      <c r="F519" s="42"/>
      <c r="G519" s="42">
        <v>107</v>
      </c>
      <c r="H519" s="377">
        <f t="shared" si="40"/>
        <v>35.666666666666664</v>
      </c>
      <c r="I519" s="42">
        <v>1</v>
      </c>
      <c r="J519" s="42"/>
      <c r="K519" s="42" t="s">
        <v>4091</v>
      </c>
      <c r="T519" s="42" t="s">
        <v>2706</v>
      </c>
      <c r="U519" s="42" t="s">
        <v>4141</v>
      </c>
      <c r="V519" s="42" t="s">
        <v>3793</v>
      </c>
      <c r="W519" s="42">
        <v>4</v>
      </c>
      <c r="X519" s="42"/>
      <c r="Y519" s="42"/>
      <c r="Z519" s="42">
        <v>16</v>
      </c>
      <c r="AA519" s="377">
        <v>0</v>
      </c>
      <c r="AB519" s="42"/>
      <c r="AC519" s="42"/>
      <c r="AD519" s="42"/>
      <c r="AE519" s="42" t="s">
        <v>102</v>
      </c>
    </row>
    <row r="520" spans="1:31" x14ac:dyDescent="0.2">
      <c r="A520" s="42" t="s">
        <v>89</v>
      </c>
      <c r="B520" s="42" t="s">
        <v>3868</v>
      </c>
      <c r="C520" s="42" t="s">
        <v>3793</v>
      </c>
      <c r="D520" s="42">
        <v>4</v>
      </c>
      <c r="E520" s="42">
        <v>2</v>
      </c>
      <c r="F520" s="42"/>
      <c r="G520" s="42">
        <v>64</v>
      </c>
      <c r="H520" s="377">
        <f t="shared" si="40"/>
        <v>32</v>
      </c>
      <c r="I520" s="42">
        <v>2</v>
      </c>
      <c r="J520" s="42"/>
      <c r="K520" s="42" t="s">
        <v>4091</v>
      </c>
      <c r="T520" s="42" t="s">
        <v>2706</v>
      </c>
      <c r="U520" s="42" t="s">
        <v>4142</v>
      </c>
      <c r="V520" s="42" t="s">
        <v>3793</v>
      </c>
      <c r="W520" s="42">
        <v>55</v>
      </c>
      <c r="X520" s="42">
        <v>7</v>
      </c>
      <c r="Y520" s="42">
        <v>9</v>
      </c>
      <c r="Z520" s="42">
        <v>175</v>
      </c>
      <c r="AA520" s="377">
        <f>Z520/Y520</f>
        <v>19.444444444444443</v>
      </c>
      <c r="AB520" s="42"/>
      <c r="AC520" s="42"/>
      <c r="AD520" s="42"/>
      <c r="AE520" s="42" t="s">
        <v>102</v>
      </c>
    </row>
    <row r="521" spans="1:31" x14ac:dyDescent="0.2">
      <c r="A521" s="42" t="s">
        <v>89</v>
      </c>
      <c r="B521" s="42" t="s">
        <v>1825</v>
      </c>
      <c r="C521" s="42" t="s">
        <v>3793</v>
      </c>
      <c r="D521" s="42">
        <v>1</v>
      </c>
      <c r="E521" s="42">
        <v>1</v>
      </c>
      <c r="F521" s="42"/>
      <c r="G521" s="42">
        <v>29</v>
      </c>
      <c r="H521" s="377">
        <f t="shared" si="40"/>
        <v>29</v>
      </c>
      <c r="I521" s="42"/>
      <c r="J521" s="42"/>
      <c r="K521" s="42" t="s">
        <v>4091</v>
      </c>
      <c r="T521" s="42" t="s">
        <v>2706</v>
      </c>
      <c r="U521" s="42" t="s">
        <v>4144</v>
      </c>
      <c r="V521" s="42" t="s">
        <v>3793</v>
      </c>
      <c r="W521" s="42">
        <v>18</v>
      </c>
      <c r="X521" s="42"/>
      <c r="Y521" s="42">
        <v>2</v>
      </c>
      <c r="Z521" s="42">
        <v>57</v>
      </c>
      <c r="AA521" s="377">
        <f>Z521/Y521</f>
        <v>28.5</v>
      </c>
      <c r="AB521" s="42"/>
      <c r="AC521" s="42"/>
      <c r="AD521" s="42"/>
      <c r="AE521" s="42" t="s">
        <v>102</v>
      </c>
    </row>
    <row r="522" spans="1:31" x14ac:dyDescent="0.2">
      <c r="A522" s="42" t="s">
        <v>89</v>
      </c>
      <c r="B522" s="42" t="s">
        <v>3830</v>
      </c>
      <c r="C522" s="42" t="s">
        <v>3793</v>
      </c>
      <c r="D522" s="42">
        <v>1</v>
      </c>
      <c r="E522" s="42">
        <v>2</v>
      </c>
      <c r="F522" s="42"/>
      <c r="G522" s="42">
        <v>53</v>
      </c>
      <c r="H522" s="377">
        <f t="shared" si="40"/>
        <v>26.5</v>
      </c>
      <c r="I522" s="42"/>
      <c r="J522" s="42"/>
      <c r="K522" s="42" t="s">
        <v>4091</v>
      </c>
      <c r="T522" s="42" t="s">
        <v>2706</v>
      </c>
      <c r="U522" s="42" t="s">
        <v>4140</v>
      </c>
      <c r="V522" s="42" t="s">
        <v>3793</v>
      </c>
      <c r="W522" s="42">
        <v>15</v>
      </c>
      <c r="X522" s="42">
        <v>2</v>
      </c>
      <c r="Y522" s="42">
        <v>1</v>
      </c>
      <c r="Z522" s="42">
        <v>57</v>
      </c>
      <c r="AA522" s="377">
        <f>Z522/Y522</f>
        <v>57</v>
      </c>
      <c r="AB522" s="42"/>
      <c r="AC522" s="42"/>
      <c r="AD522" s="42"/>
      <c r="AE522" s="42" t="s">
        <v>102</v>
      </c>
    </row>
    <row r="523" spans="1:31" x14ac:dyDescent="0.2">
      <c r="A523" s="42" t="s">
        <v>89</v>
      </c>
      <c r="B523" s="42" t="s">
        <v>3864</v>
      </c>
      <c r="C523" s="42" t="s">
        <v>3793</v>
      </c>
      <c r="D523" s="42">
        <v>2</v>
      </c>
      <c r="E523" s="42">
        <v>2</v>
      </c>
      <c r="F523" s="42"/>
      <c r="G523" s="42">
        <v>42</v>
      </c>
      <c r="H523" s="377">
        <f t="shared" si="40"/>
        <v>21</v>
      </c>
      <c r="I523" s="42"/>
      <c r="J523" s="42"/>
      <c r="K523" s="42" t="s">
        <v>4091</v>
      </c>
      <c r="T523" s="42" t="s">
        <v>2706</v>
      </c>
      <c r="U523" s="42" t="s">
        <v>1825</v>
      </c>
      <c r="V523" s="42" t="s">
        <v>3793</v>
      </c>
      <c r="W523" s="42">
        <v>3</v>
      </c>
      <c r="X523" s="42"/>
      <c r="Y523" s="42"/>
      <c r="Z523" s="42">
        <v>10</v>
      </c>
      <c r="AA523" s="377">
        <v>0</v>
      </c>
      <c r="AB523" s="42"/>
      <c r="AC523" s="42"/>
      <c r="AD523" s="42"/>
      <c r="AE523" s="42" t="s">
        <v>102</v>
      </c>
    </row>
    <row r="524" spans="1:31" x14ac:dyDescent="0.2">
      <c r="A524" s="42" t="s">
        <v>89</v>
      </c>
      <c r="B524" s="42" t="s">
        <v>3876</v>
      </c>
      <c r="C524" s="42" t="s">
        <v>3793</v>
      </c>
      <c r="D524" s="42">
        <v>3</v>
      </c>
      <c r="E524" s="42">
        <v>4</v>
      </c>
      <c r="F524" s="42"/>
      <c r="G524" s="42">
        <v>77</v>
      </c>
      <c r="H524" s="377">
        <f t="shared" si="40"/>
        <v>19.25</v>
      </c>
      <c r="I524" s="42">
        <v>1</v>
      </c>
      <c r="J524" s="42"/>
      <c r="K524" s="42" t="s">
        <v>4091</v>
      </c>
      <c r="T524" s="42" t="s">
        <v>2706</v>
      </c>
      <c r="U524" s="42" t="s">
        <v>4130</v>
      </c>
      <c r="V524" s="42" t="s">
        <v>3793</v>
      </c>
      <c r="W524" s="42">
        <v>12</v>
      </c>
      <c r="X524" s="42">
        <v>6</v>
      </c>
      <c r="Y524" s="42">
        <v>3</v>
      </c>
      <c r="Z524" s="42">
        <v>11</v>
      </c>
      <c r="AA524" s="377">
        <f>Z524/Y524</f>
        <v>3.6666666666666665</v>
      </c>
      <c r="AB524" s="42"/>
      <c r="AC524" s="42"/>
      <c r="AD524" s="42"/>
      <c r="AE524" s="42" t="s">
        <v>102</v>
      </c>
    </row>
    <row r="525" spans="1:31" x14ac:dyDescent="0.2">
      <c r="A525" s="42" t="s">
        <v>89</v>
      </c>
      <c r="B525" s="42" t="s">
        <v>3099</v>
      </c>
      <c r="C525" s="42" t="s">
        <v>3793</v>
      </c>
      <c r="D525" s="42">
        <v>7</v>
      </c>
      <c r="E525" s="42">
        <v>7</v>
      </c>
      <c r="F525" s="42"/>
      <c r="G525" s="42">
        <v>133</v>
      </c>
      <c r="H525" s="377">
        <f t="shared" si="40"/>
        <v>19</v>
      </c>
      <c r="I525" s="42">
        <v>3</v>
      </c>
      <c r="J525" s="42"/>
      <c r="K525" s="42" t="s">
        <v>4091</v>
      </c>
      <c r="T525" s="42" t="s">
        <v>2706</v>
      </c>
      <c r="U525" s="42" t="s">
        <v>3885</v>
      </c>
      <c r="V525" s="42" t="s">
        <v>3793</v>
      </c>
      <c r="W525" s="42">
        <v>18</v>
      </c>
      <c r="X525" s="42">
        <v>2</v>
      </c>
      <c r="Y525" s="42">
        <v>1</v>
      </c>
      <c r="Z525" s="42">
        <v>52</v>
      </c>
      <c r="AA525" s="377">
        <f>Z525/Y525</f>
        <v>52</v>
      </c>
      <c r="AB525" s="42"/>
      <c r="AC525" s="42"/>
      <c r="AD525" s="42"/>
      <c r="AE525" s="42" t="s">
        <v>102</v>
      </c>
    </row>
    <row r="526" spans="1:31" x14ac:dyDescent="0.2">
      <c r="A526" s="42" t="s">
        <v>89</v>
      </c>
      <c r="B526" s="42" t="s">
        <v>4107</v>
      </c>
      <c r="C526" s="42" t="s">
        <v>3793</v>
      </c>
      <c r="D526" s="42">
        <v>1</v>
      </c>
      <c r="E526" s="42">
        <v>1</v>
      </c>
      <c r="F526" s="42"/>
      <c r="G526" s="42">
        <v>19</v>
      </c>
      <c r="H526" s="377">
        <f t="shared" si="40"/>
        <v>19</v>
      </c>
      <c r="I526" s="42"/>
      <c r="J526" s="42"/>
      <c r="K526" s="42" t="s">
        <v>4091</v>
      </c>
      <c r="T526" s="42" t="s">
        <v>91</v>
      </c>
      <c r="U526" s="42" t="s">
        <v>3911</v>
      </c>
      <c r="V526" s="42" t="s">
        <v>3793</v>
      </c>
      <c r="W526" s="42">
        <v>3</v>
      </c>
      <c r="X526" s="42">
        <v>1</v>
      </c>
      <c r="Y526" s="42"/>
      <c r="Z526" s="42">
        <v>9</v>
      </c>
      <c r="AA526" s="377">
        <v>0</v>
      </c>
      <c r="AB526" s="42"/>
      <c r="AC526" s="42"/>
      <c r="AD526" s="42"/>
      <c r="AE526" s="42" t="s">
        <v>102</v>
      </c>
    </row>
    <row r="527" spans="1:31" x14ac:dyDescent="0.2">
      <c r="A527" s="42" t="s">
        <v>89</v>
      </c>
      <c r="B527" s="42" t="s">
        <v>3857</v>
      </c>
      <c r="C527" s="42" t="s">
        <v>3793</v>
      </c>
      <c r="D527" s="42">
        <v>9</v>
      </c>
      <c r="E527" s="42">
        <v>9</v>
      </c>
      <c r="F527" s="42"/>
      <c r="G527" s="42">
        <v>136</v>
      </c>
      <c r="H527" s="377">
        <f t="shared" si="40"/>
        <v>15.111111111111111</v>
      </c>
      <c r="I527" s="42">
        <v>14</v>
      </c>
      <c r="J527" s="42">
        <v>6</v>
      </c>
      <c r="K527" s="42" t="s">
        <v>4091</v>
      </c>
      <c r="T527" s="42" t="s">
        <v>91</v>
      </c>
      <c r="U527" s="42" t="s">
        <v>3867</v>
      </c>
      <c r="V527" s="42" t="s">
        <v>3793</v>
      </c>
      <c r="W527" s="42">
        <v>64</v>
      </c>
      <c r="X527" s="42">
        <v>9</v>
      </c>
      <c r="Y527" s="42">
        <v>6</v>
      </c>
      <c r="Z527" s="42">
        <v>187</v>
      </c>
      <c r="AA527" s="377">
        <f>Z527/Y527</f>
        <v>31.166666666666668</v>
      </c>
      <c r="AB527" s="42"/>
      <c r="AC527" s="42"/>
      <c r="AD527" s="42"/>
      <c r="AE527" s="42" t="s">
        <v>102</v>
      </c>
    </row>
    <row r="528" spans="1:31" x14ac:dyDescent="0.2">
      <c r="A528" s="42" t="s">
        <v>89</v>
      </c>
      <c r="B528" s="42" t="s">
        <v>3871</v>
      </c>
      <c r="C528" s="42" t="s">
        <v>3793</v>
      </c>
      <c r="D528" s="42">
        <v>8</v>
      </c>
      <c r="E528" s="42">
        <v>9</v>
      </c>
      <c r="F528" s="42"/>
      <c r="G528" s="42">
        <v>135</v>
      </c>
      <c r="H528" s="377">
        <f t="shared" si="40"/>
        <v>15</v>
      </c>
      <c r="I528" s="42">
        <v>4</v>
      </c>
      <c r="J528" s="42"/>
      <c r="K528" s="42" t="s">
        <v>4091</v>
      </c>
      <c r="T528" s="42" t="s">
        <v>91</v>
      </c>
      <c r="U528" s="42" t="s">
        <v>3875</v>
      </c>
      <c r="V528" s="42" t="s">
        <v>3793</v>
      </c>
      <c r="W528" s="42">
        <v>12</v>
      </c>
      <c r="X528" s="42">
        <v>2</v>
      </c>
      <c r="Y528" s="42"/>
      <c r="Z528" s="42">
        <v>38</v>
      </c>
      <c r="AA528" s="377">
        <v>0</v>
      </c>
      <c r="AB528" s="42"/>
      <c r="AC528" s="42"/>
      <c r="AD528" s="42"/>
      <c r="AE528" s="42" t="s">
        <v>102</v>
      </c>
    </row>
    <row r="529" spans="1:31" x14ac:dyDescent="0.2">
      <c r="A529" s="42" t="s">
        <v>89</v>
      </c>
      <c r="B529" s="42" t="s">
        <v>1832</v>
      </c>
      <c r="C529" s="42" t="s">
        <v>3793</v>
      </c>
      <c r="D529" s="42">
        <v>8</v>
      </c>
      <c r="E529" s="42">
        <v>11</v>
      </c>
      <c r="F529" s="42"/>
      <c r="G529" s="42">
        <v>134</v>
      </c>
      <c r="H529" s="377">
        <f t="shared" si="40"/>
        <v>12.181818181818182</v>
      </c>
      <c r="I529" s="42">
        <v>3</v>
      </c>
      <c r="J529" s="42"/>
      <c r="K529" s="42" t="s">
        <v>4091</v>
      </c>
      <c r="T529" s="42" t="s">
        <v>91</v>
      </c>
      <c r="U529" s="42" t="s">
        <v>3881</v>
      </c>
      <c r="V529" s="42" t="s">
        <v>3793</v>
      </c>
      <c r="W529" s="42">
        <v>64</v>
      </c>
      <c r="X529" s="42">
        <v>10</v>
      </c>
      <c r="Y529" s="42">
        <v>4</v>
      </c>
      <c r="Z529" s="42">
        <v>247</v>
      </c>
      <c r="AA529" s="377">
        <f>Z529/Y529</f>
        <v>61.75</v>
      </c>
      <c r="AB529" s="42"/>
      <c r="AC529" s="42"/>
      <c r="AD529" s="42"/>
      <c r="AE529" s="42" t="s">
        <v>102</v>
      </c>
    </row>
    <row r="530" spans="1:31" x14ac:dyDescent="0.2">
      <c r="A530" s="42" t="s">
        <v>89</v>
      </c>
      <c r="B530" s="42" t="s">
        <v>3885</v>
      </c>
      <c r="C530" s="42" t="s">
        <v>3793</v>
      </c>
      <c r="D530" s="42">
        <v>9</v>
      </c>
      <c r="E530" s="42">
        <v>12</v>
      </c>
      <c r="F530" s="42"/>
      <c r="G530" s="42">
        <v>145</v>
      </c>
      <c r="H530" s="377">
        <f t="shared" si="40"/>
        <v>12.083333333333334</v>
      </c>
      <c r="I530" s="42">
        <v>3</v>
      </c>
      <c r="J530" s="42"/>
      <c r="K530" s="42" t="s">
        <v>4091</v>
      </c>
      <c r="T530" s="42" t="s">
        <v>91</v>
      </c>
      <c r="U530" s="42" t="s">
        <v>3897</v>
      </c>
      <c r="V530" s="42" t="s">
        <v>3793</v>
      </c>
      <c r="W530" s="42">
        <v>5.4</v>
      </c>
      <c r="X530" s="42">
        <v>1</v>
      </c>
      <c r="Y530" s="42">
        <v>3</v>
      </c>
      <c r="Z530" s="42">
        <v>20</v>
      </c>
      <c r="AA530" s="377">
        <f>Z530/Y530</f>
        <v>6.666666666666667</v>
      </c>
      <c r="AB530" s="42"/>
      <c r="AC530" s="42"/>
      <c r="AD530" s="42"/>
      <c r="AE530" s="42" t="s">
        <v>102</v>
      </c>
    </row>
    <row r="531" spans="1:31" x14ac:dyDescent="0.2">
      <c r="A531" s="42" t="s">
        <v>89</v>
      </c>
      <c r="B531" s="42" t="s">
        <v>3874</v>
      </c>
      <c r="C531" s="42" t="s">
        <v>3793</v>
      </c>
      <c r="D531" s="42">
        <v>5</v>
      </c>
      <c r="E531" s="42">
        <v>5</v>
      </c>
      <c r="F531" s="42"/>
      <c r="G531" s="42">
        <v>60</v>
      </c>
      <c r="H531" s="377">
        <f t="shared" si="40"/>
        <v>12</v>
      </c>
      <c r="I531" s="42">
        <v>4</v>
      </c>
      <c r="J531" s="42"/>
      <c r="K531" s="42" t="s">
        <v>4091</v>
      </c>
      <c r="T531" s="42" t="s">
        <v>91</v>
      </c>
      <c r="U531" s="42" t="s">
        <v>3885</v>
      </c>
      <c r="V531" s="42" t="s">
        <v>3793</v>
      </c>
      <c r="W531" s="42">
        <v>200.2</v>
      </c>
      <c r="X531" s="42">
        <v>46</v>
      </c>
      <c r="Y531" s="42">
        <v>34</v>
      </c>
      <c r="Z531" s="42">
        <v>552</v>
      </c>
      <c r="AA531" s="377">
        <f>Z531/Y531</f>
        <v>16.235294117647058</v>
      </c>
      <c r="AB531" s="42"/>
      <c r="AC531" s="42"/>
      <c r="AD531" s="42"/>
      <c r="AE531" s="42" t="s">
        <v>102</v>
      </c>
    </row>
    <row r="532" spans="1:31" x14ac:dyDescent="0.2">
      <c r="A532" s="42" t="s">
        <v>89</v>
      </c>
      <c r="B532" s="42" t="s">
        <v>4104</v>
      </c>
      <c r="C532" s="42" t="s">
        <v>3793</v>
      </c>
      <c r="D532" s="42">
        <v>4</v>
      </c>
      <c r="E532" s="42">
        <v>5</v>
      </c>
      <c r="F532" s="42"/>
      <c r="G532" s="42">
        <v>59</v>
      </c>
      <c r="H532" s="377">
        <f t="shared" si="40"/>
        <v>11.8</v>
      </c>
      <c r="I532" s="42">
        <v>2</v>
      </c>
      <c r="J532" s="42"/>
      <c r="K532" s="42" t="s">
        <v>4091</v>
      </c>
      <c r="T532" s="42" t="s">
        <v>91</v>
      </c>
      <c r="U532" s="42" t="s">
        <v>3903</v>
      </c>
      <c r="V532" s="42" t="s">
        <v>3793</v>
      </c>
      <c r="W532" s="42">
        <v>15</v>
      </c>
      <c r="X532" s="42">
        <v>3</v>
      </c>
      <c r="Y532" s="42">
        <v>1</v>
      </c>
      <c r="Z532" s="42">
        <v>60</v>
      </c>
      <c r="AA532" s="377">
        <f>Z532/Y532</f>
        <v>60</v>
      </c>
      <c r="AB532" s="42"/>
      <c r="AC532" s="42"/>
      <c r="AD532" s="42"/>
      <c r="AE532" s="42" t="s">
        <v>102</v>
      </c>
    </row>
    <row r="533" spans="1:31" x14ac:dyDescent="0.2">
      <c r="A533" s="42" t="s">
        <v>89</v>
      </c>
      <c r="B533" s="42" t="s">
        <v>3078</v>
      </c>
      <c r="C533" s="42" t="s">
        <v>3793</v>
      </c>
      <c r="D533" s="42">
        <v>1</v>
      </c>
      <c r="E533" s="42">
        <v>2</v>
      </c>
      <c r="F533" s="42"/>
      <c r="G533" s="42">
        <v>20</v>
      </c>
      <c r="H533" s="377">
        <f t="shared" si="40"/>
        <v>10</v>
      </c>
      <c r="I533" s="42">
        <v>1</v>
      </c>
      <c r="J533" s="42"/>
      <c r="K533" s="42" t="s">
        <v>4091</v>
      </c>
      <c r="T533" s="42" t="s">
        <v>91</v>
      </c>
      <c r="U533" s="42" t="s">
        <v>3898</v>
      </c>
      <c r="V533" s="42" t="s">
        <v>3793</v>
      </c>
      <c r="W533" s="42">
        <v>3</v>
      </c>
      <c r="X533" s="42"/>
      <c r="Y533" s="42"/>
      <c r="Z533" s="42">
        <v>18</v>
      </c>
      <c r="AA533" s="377">
        <v>0</v>
      </c>
      <c r="AB533" s="42"/>
      <c r="AC533" s="42"/>
      <c r="AD533" s="42"/>
      <c r="AE533" s="42" t="s">
        <v>102</v>
      </c>
    </row>
    <row r="534" spans="1:31" x14ac:dyDescent="0.2">
      <c r="A534" s="42" t="s">
        <v>89</v>
      </c>
      <c r="B534" s="42" t="s">
        <v>4108</v>
      </c>
      <c r="C534" s="42" t="s">
        <v>3793</v>
      </c>
      <c r="D534" s="42">
        <v>2</v>
      </c>
      <c r="E534" s="42">
        <v>3</v>
      </c>
      <c r="F534" s="42"/>
      <c r="G534" s="42">
        <v>29</v>
      </c>
      <c r="H534" s="377">
        <f t="shared" si="40"/>
        <v>9.6666666666666661</v>
      </c>
      <c r="I534" s="42">
        <v>1</v>
      </c>
      <c r="J534" s="42"/>
      <c r="K534" s="42" t="s">
        <v>4091</v>
      </c>
      <c r="T534" s="42" t="s">
        <v>91</v>
      </c>
      <c r="U534" s="42" t="s">
        <v>3918</v>
      </c>
      <c r="V534" s="42" t="s">
        <v>3793</v>
      </c>
      <c r="W534" s="42">
        <v>1</v>
      </c>
      <c r="X534" s="42"/>
      <c r="Y534" s="42">
        <v>1</v>
      </c>
      <c r="Z534" s="42">
        <v>5</v>
      </c>
      <c r="AA534" s="377">
        <f>Z534/Y534</f>
        <v>5</v>
      </c>
      <c r="AB534" s="42"/>
      <c r="AC534" s="42"/>
      <c r="AD534" s="42"/>
      <c r="AE534" s="42" t="s">
        <v>102</v>
      </c>
    </row>
    <row r="535" spans="1:31" x14ac:dyDescent="0.2">
      <c r="A535" s="42" t="s">
        <v>89</v>
      </c>
      <c r="B535" s="42" t="s">
        <v>3189</v>
      </c>
      <c r="C535" s="42" t="s">
        <v>3793</v>
      </c>
      <c r="D535" s="42">
        <v>3</v>
      </c>
      <c r="E535" s="42">
        <v>2</v>
      </c>
      <c r="F535" s="42"/>
      <c r="G535" s="42">
        <v>19</v>
      </c>
      <c r="H535" s="377">
        <f t="shared" si="40"/>
        <v>9.5</v>
      </c>
      <c r="I535" s="42"/>
      <c r="J535" s="42"/>
      <c r="K535" s="42" t="s">
        <v>4091</v>
      </c>
      <c r="T535" s="42" t="s">
        <v>91</v>
      </c>
      <c r="U535" s="42" t="s">
        <v>3820</v>
      </c>
      <c r="V535" s="42" t="s">
        <v>3793</v>
      </c>
      <c r="W535" s="42">
        <v>53</v>
      </c>
      <c r="X535" s="42">
        <v>17</v>
      </c>
      <c r="Y535" s="42">
        <v>5</v>
      </c>
      <c r="Z535" s="42">
        <v>126</v>
      </c>
      <c r="AA535" s="377">
        <f>Z535/Y535</f>
        <v>25.2</v>
      </c>
      <c r="AB535" s="42"/>
      <c r="AC535" s="42"/>
      <c r="AD535" s="42"/>
      <c r="AE535" s="42" t="s">
        <v>102</v>
      </c>
    </row>
    <row r="536" spans="1:31" x14ac:dyDescent="0.2">
      <c r="A536" s="42" t="s">
        <v>89</v>
      </c>
      <c r="B536" s="42" t="s">
        <v>3867</v>
      </c>
      <c r="C536" s="42" t="s">
        <v>3793</v>
      </c>
      <c r="D536" s="42">
        <v>1</v>
      </c>
      <c r="E536" s="42">
        <v>1</v>
      </c>
      <c r="F536" s="42"/>
      <c r="G536" s="42">
        <v>9</v>
      </c>
      <c r="H536" s="377">
        <f t="shared" si="40"/>
        <v>9</v>
      </c>
      <c r="I536" s="42">
        <v>1</v>
      </c>
      <c r="J536" s="42"/>
      <c r="K536" s="42" t="s">
        <v>4091</v>
      </c>
      <c r="T536" s="42" t="s">
        <v>91</v>
      </c>
      <c r="U536" s="42" t="s">
        <v>3882</v>
      </c>
      <c r="V536" s="42" t="s">
        <v>3793</v>
      </c>
      <c r="W536" s="42">
        <v>91</v>
      </c>
      <c r="X536" s="42">
        <v>20</v>
      </c>
      <c r="Y536" s="42">
        <v>11</v>
      </c>
      <c r="Z536" s="42">
        <v>293</v>
      </c>
      <c r="AA536" s="377">
        <f>Z536/Y536</f>
        <v>26.636363636363637</v>
      </c>
      <c r="AB536" s="42"/>
      <c r="AC536" s="42"/>
      <c r="AD536" s="42"/>
      <c r="AE536" s="42" t="s">
        <v>102</v>
      </c>
    </row>
    <row r="537" spans="1:31" x14ac:dyDescent="0.2">
      <c r="A537" s="42" t="s">
        <v>89</v>
      </c>
      <c r="B537" s="42" t="s">
        <v>3870</v>
      </c>
      <c r="C537" s="42" t="s">
        <v>3793</v>
      </c>
      <c r="D537" s="42">
        <v>8</v>
      </c>
      <c r="E537" s="42">
        <v>8</v>
      </c>
      <c r="F537" s="42"/>
      <c r="G537" s="42">
        <v>41</v>
      </c>
      <c r="H537" s="377">
        <f t="shared" si="40"/>
        <v>5.125</v>
      </c>
      <c r="I537" s="42">
        <v>8</v>
      </c>
      <c r="J537" s="42"/>
      <c r="K537" s="42" t="s">
        <v>4091</v>
      </c>
      <c r="T537" s="42" t="s">
        <v>91</v>
      </c>
      <c r="U537" s="42" t="s">
        <v>3029</v>
      </c>
      <c r="V537" s="42" t="s">
        <v>3793</v>
      </c>
      <c r="W537" s="42">
        <v>3.3</v>
      </c>
      <c r="X537" s="42"/>
      <c r="Y537" s="42">
        <v>1</v>
      </c>
      <c r="Z537" s="42">
        <v>21</v>
      </c>
      <c r="AA537" s="377">
        <f>Z537/Y537</f>
        <v>21</v>
      </c>
      <c r="AB537" s="42"/>
      <c r="AC537" s="42"/>
      <c r="AD537" s="42"/>
      <c r="AE537" s="42" t="s">
        <v>102</v>
      </c>
    </row>
    <row r="538" spans="1:31" x14ac:dyDescent="0.2">
      <c r="A538" s="42" t="s">
        <v>89</v>
      </c>
      <c r="B538" s="42" t="s">
        <v>4109</v>
      </c>
      <c r="C538" s="42" t="s">
        <v>3793</v>
      </c>
      <c r="D538" s="42">
        <v>2</v>
      </c>
      <c r="E538" s="42">
        <v>2</v>
      </c>
      <c r="F538" s="42"/>
      <c r="G538" s="42">
        <v>10</v>
      </c>
      <c r="H538" s="377">
        <f t="shared" si="40"/>
        <v>5</v>
      </c>
      <c r="I538" s="42"/>
      <c r="J538" s="42"/>
      <c r="K538" s="42" t="s">
        <v>4091</v>
      </c>
      <c r="T538" s="42" t="s">
        <v>91</v>
      </c>
      <c r="U538" s="42" t="s">
        <v>3915</v>
      </c>
      <c r="V538" s="42" t="s">
        <v>3793</v>
      </c>
      <c r="W538" s="42">
        <v>31</v>
      </c>
      <c r="X538" s="42">
        <v>4</v>
      </c>
      <c r="Y538" s="42">
        <v>6</v>
      </c>
      <c r="Z538" s="42">
        <v>109</v>
      </c>
      <c r="AA538" s="377">
        <f>Z538/Y538</f>
        <v>18.166666666666668</v>
      </c>
      <c r="AB538" s="42"/>
      <c r="AC538" s="42"/>
      <c r="AD538" s="42"/>
      <c r="AE538" s="42" t="s">
        <v>102</v>
      </c>
    </row>
    <row r="539" spans="1:31" x14ac:dyDescent="0.2">
      <c r="A539" s="42" t="s">
        <v>89</v>
      </c>
      <c r="B539" s="42" t="s">
        <v>4110</v>
      </c>
      <c r="C539" s="42" t="s">
        <v>3793</v>
      </c>
      <c r="D539" s="42">
        <v>5</v>
      </c>
      <c r="E539" s="42">
        <v>6</v>
      </c>
      <c r="F539" s="42"/>
      <c r="G539" s="42">
        <v>26</v>
      </c>
      <c r="H539" s="377">
        <f t="shared" si="40"/>
        <v>4.333333333333333</v>
      </c>
      <c r="I539" s="42"/>
      <c r="J539" s="42"/>
      <c r="K539" s="42" t="s">
        <v>4091</v>
      </c>
      <c r="T539" s="42" t="s">
        <v>91</v>
      </c>
      <c r="U539" s="42" t="s">
        <v>4130</v>
      </c>
      <c r="V539" s="42" t="s">
        <v>3793</v>
      </c>
      <c r="W539" s="42">
        <v>12</v>
      </c>
      <c r="X539" s="42">
        <v>2</v>
      </c>
      <c r="Y539" s="42"/>
      <c r="Z539" s="42">
        <v>38</v>
      </c>
      <c r="AA539" s="377">
        <v>0</v>
      </c>
      <c r="AB539" s="42"/>
      <c r="AC539" s="42"/>
      <c r="AD539" s="42"/>
      <c r="AE539" s="42" t="s">
        <v>102</v>
      </c>
    </row>
    <row r="540" spans="1:31" x14ac:dyDescent="0.2">
      <c r="A540" s="42" t="s">
        <v>89</v>
      </c>
      <c r="B540" s="42" t="s">
        <v>3875</v>
      </c>
      <c r="C540" s="42" t="s">
        <v>3793</v>
      </c>
      <c r="D540" s="42">
        <v>1</v>
      </c>
      <c r="E540" s="42">
        <v>2</v>
      </c>
      <c r="F540" s="42"/>
      <c r="G540" s="42">
        <v>8</v>
      </c>
      <c r="H540" s="377">
        <f t="shared" si="40"/>
        <v>4</v>
      </c>
      <c r="I540" s="42">
        <v>1</v>
      </c>
      <c r="J540" s="42"/>
      <c r="K540" s="42" t="s">
        <v>4091</v>
      </c>
      <c r="T540" s="42" t="s">
        <v>91</v>
      </c>
      <c r="U540" s="42" t="s">
        <v>3056</v>
      </c>
      <c r="V540" s="42" t="s">
        <v>3793</v>
      </c>
      <c r="W540" s="42">
        <v>111</v>
      </c>
      <c r="X540" s="42">
        <v>24</v>
      </c>
      <c r="Y540" s="42">
        <v>23</v>
      </c>
      <c r="Z540" s="42">
        <v>312</v>
      </c>
      <c r="AA540" s="377">
        <f t="shared" ref="AA540:AA546" si="42">Z540/Y540</f>
        <v>13.565217391304348</v>
      </c>
      <c r="AB540" s="42"/>
      <c r="AC540" s="42"/>
      <c r="AD540" s="42"/>
      <c r="AE540" s="42" t="s">
        <v>102</v>
      </c>
    </row>
    <row r="541" spans="1:31" x14ac:dyDescent="0.2">
      <c r="A541" s="42" t="s">
        <v>89</v>
      </c>
      <c r="B541" s="42" t="s">
        <v>4111</v>
      </c>
      <c r="C541" s="42" t="s">
        <v>3793</v>
      </c>
      <c r="D541" s="42">
        <v>1</v>
      </c>
      <c r="E541" s="42">
        <v>1</v>
      </c>
      <c r="F541" s="42"/>
      <c r="G541" s="42">
        <v>3</v>
      </c>
      <c r="H541" s="377">
        <f t="shared" si="40"/>
        <v>3</v>
      </c>
      <c r="I541" s="42">
        <v>1</v>
      </c>
      <c r="J541" s="42"/>
      <c r="K541" s="42" t="s">
        <v>4091</v>
      </c>
      <c r="T541" s="42" t="s">
        <v>91</v>
      </c>
      <c r="U541" s="42" t="s">
        <v>4141</v>
      </c>
      <c r="V541" s="42" t="s">
        <v>3793</v>
      </c>
      <c r="W541" s="42">
        <v>34</v>
      </c>
      <c r="X541" s="42">
        <v>13</v>
      </c>
      <c r="Y541" s="42">
        <v>7</v>
      </c>
      <c r="Z541" s="42">
        <v>76</v>
      </c>
      <c r="AA541" s="377">
        <f t="shared" si="42"/>
        <v>10.857142857142858</v>
      </c>
      <c r="AB541" s="42"/>
      <c r="AC541" s="42"/>
      <c r="AD541" s="42"/>
      <c r="AE541" s="42" t="s">
        <v>102</v>
      </c>
    </row>
    <row r="542" spans="1:31" x14ac:dyDescent="0.2">
      <c r="A542" s="42" t="s">
        <v>89</v>
      </c>
      <c r="B542" s="42" t="s">
        <v>3824</v>
      </c>
      <c r="C542" s="42" t="s">
        <v>3793</v>
      </c>
      <c r="D542" s="42">
        <v>2</v>
      </c>
      <c r="E542" s="42">
        <v>2</v>
      </c>
      <c r="F542" s="42"/>
      <c r="G542" s="42">
        <v>5</v>
      </c>
      <c r="H542" s="377">
        <f t="shared" si="40"/>
        <v>2.5</v>
      </c>
      <c r="I542" s="42">
        <v>4</v>
      </c>
      <c r="J542" s="42"/>
      <c r="K542" s="42" t="s">
        <v>4091</v>
      </c>
      <c r="T542" s="42" t="s">
        <v>91</v>
      </c>
      <c r="U542" s="42" t="s">
        <v>4146</v>
      </c>
      <c r="V542" s="42" t="s">
        <v>3793</v>
      </c>
      <c r="W542" s="42">
        <v>11</v>
      </c>
      <c r="X542" s="42">
        <v>1</v>
      </c>
      <c r="Y542" s="42">
        <v>1</v>
      </c>
      <c r="Z542" s="42">
        <v>51</v>
      </c>
      <c r="AA542" s="377">
        <f t="shared" si="42"/>
        <v>51</v>
      </c>
      <c r="AB542" s="42"/>
      <c r="AC542" s="42"/>
      <c r="AD542" s="42"/>
      <c r="AE542" s="42" t="s">
        <v>102</v>
      </c>
    </row>
    <row r="543" spans="1:31" x14ac:dyDescent="0.2">
      <c r="A543" s="42" t="s">
        <v>89</v>
      </c>
      <c r="B543" s="42" t="s">
        <v>3869</v>
      </c>
      <c r="C543" s="42" t="s">
        <v>3793</v>
      </c>
      <c r="D543" s="42">
        <v>2</v>
      </c>
      <c r="E543" s="42">
        <v>2</v>
      </c>
      <c r="F543" s="42"/>
      <c r="G543" s="42">
        <v>5</v>
      </c>
      <c r="H543" s="377">
        <f t="shared" si="40"/>
        <v>2.5</v>
      </c>
      <c r="I543" s="42">
        <v>1</v>
      </c>
      <c r="J543" s="42"/>
      <c r="K543" s="42" t="s">
        <v>4091</v>
      </c>
      <c r="T543" s="42" t="s">
        <v>91</v>
      </c>
      <c r="U543" s="42" t="s">
        <v>3902</v>
      </c>
      <c r="V543" s="42" t="s">
        <v>3793</v>
      </c>
      <c r="W543" s="42">
        <v>127.1</v>
      </c>
      <c r="X543" s="42">
        <v>39</v>
      </c>
      <c r="Y543" s="42">
        <v>15</v>
      </c>
      <c r="Z543" s="42">
        <v>310</v>
      </c>
      <c r="AA543" s="377">
        <f t="shared" si="42"/>
        <v>20.666666666666668</v>
      </c>
      <c r="AB543" s="42"/>
      <c r="AC543" s="42"/>
      <c r="AD543" s="42"/>
      <c r="AE543" s="42" t="s">
        <v>102</v>
      </c>
    </row>
    <row r="544" spans="1:31" x14ac:dyDescent="0.2">
      <c r="A544" s="42" t="s">
        <v>89</v>
      </c>
      <c r="B544" s="42" t="s">
        <v>4073</v>
      </c>
      <c r="C544" s="42" t="s">
        <v>3793</v>
      </c>
      <c r="D544" s="42">
        <v>1</v>
      </c>
      <c r="E544" s="42">
        <v>1</v>
      </c>
      <c r="F544" s="42"/>
      <c r="G544" s="42">
        <v>1</v>
      </c>
      <c r="H544" s="377">
        <f t="shared" si="40"/>
        <v>1</v>
      </c>
      <c r="I544" s="42"/>
      <c r="J544" s="42"/>
      <c r="K544" s="42" t="s">
        <v>4091</v>
      </c>
      <c r="T544" s="42" t="s">
        <v>91</v>
      </c>
      <c r="U544" s="42" t="s">
        <v>1830</v>
      </c>
      <c r="V544" s="42" t="s">
        <v>3793</v>
      </c>
      <c r="W544" s="42">
        <v>38</v>
      </c>
      <c r="X544" s="42">
        <v>3</v>
      </c>
      <c r="Y544" s="42">
        <v>4</v>
      </c>
      <c r="Z544" s="42">
        <v>71</v>
      </c>
      <c r="AA544" s="377">
        <f t="shared" si="42"/>
        <v>17.75</v>
      </c>
      <c r="AB544" s="42"/>
      <c r="AC544" s="42"/>
      <c r="AD544" s="42"/>
      <c r="AE544" s="42" t="s">
        <v>102</v>
      </c>
    </row>
    <row r="545" spans="1:31" x14ac:dyDescent="0.2">
      <c r="A545" s="42" t="s">
        <v>89</v>
      </c>
      <c r="B545" s="42" t="s">
        <v>3900</v>
      </c>
      <c r="C545" s="42" t="s">
        <v>3793</v>
      </c>
      <c r="D545" s="42">
        <v>1</v>
      </c>
      <c r="E545" s="42">
        <v>1</v>
      </c>
      <c r="F545" s="42"/>
      <c r="G545" s="42">
        <v>0</v>
      </c>
      <c r="H545" s="377">
        <f t="shared" si="40"/>
        <v>0</v>
      </c>
      <c r="I545" s="42"/>
      <c r="J545" s="42"/>
      <c r="K545" s="42" t="s">
        <v>4091</v>
      </c>
      <c r="T545" s="42" t="s">
        <v>91</v>
      </c>
      <c r="U545" s="42" t="s">
        <v>4132</v>
      </c>
      <c r="V545" s="42" t="s">
        <v>3793</v>
      </c>
      <c r="W545" s="42">
        <v>27.2</v>
      </c>
      <c r="X545" s="42">
        <v>1</v>
      </c>
      <c r="Y545" s="42">
        <v>6</v>
      </c>
      <c r="Z545" s="42">
        <v>78</v>
      </c>
      <c r="AA545" s="377">
        <f t="shared" si="42"/>
        <v>13</v>
      </c>
      <c r="AB545" s="42"/>
      <c r="AC545" s="42"/>
      <c r="AD545" s="42"/>
      <c r="AE545" s="42" t="s">
        <v>102</v>
      </c>
    </row>
    <row r="546" spans="1:31" x14ac:dyDescent="0.2">
      <c r="A546" s="42" t="s">
        <v>89</v>
      </c>
      <c r="B546" s="42" t="s">
        <v>4112</v>
      </c>
      <c r="C546" s="42" t="s">
        <v>3793</v>
      </c>
      <c r="D546" s="42">
        <v>1</v>
      </c>
      <c r="E546" s="42">
        <v>0</v>
      </c>
      <c r="F546" s="42"/>
      <c r="G546" s="42">
        <v>19</v>
      </c>
      <c r="H546" s="377">
        <v>0</v>
      </c>
      <c r="I546" s="42">
        <v>1</v>
      </c>
      <c r="J546" s="42"/>
      <c r="K546" s="42" t="s">
        <v>4091</v>
      </c>
      <c r="T546" s="42" t="s">
        <v>3451</v>
      </c>
      <c r="U546" s="42" t="s">
        <v>1830</v>
      </c>
      <c r="V546" s="42" t="s">
        <v>3793</v>
      </c>
      <c r="W546" s="42">
        <v>33</v>
      </c>
      <c r="X546" s="42">
        <v>5</v>
      </c>
      <c r="Y546" s="42">
        <v>7</v>
      </c>
      <c r="Z546" s="42">
        <v>146</v>
      </c>
      <c r="AA546" s="377">
        <f t="shared" si="42"/>
        <v>20.857142857142858</v>
      </c>
      <c r="AB546" s="42"/>
      <c r="AC546" s="42"/>
      <c r="AD546" s="42"/>
      <c r="AE546" s="42" t="s">
        <v>102</v>
      </c>
    </row>
    <row r="547" spans="1:31" x14ac:dyDescent="0.2">
      <c r="A547" s="42" t="s">
        <v>93</v>
      </c>
      <c r="B547" s="42" t="s">
        <v>3541</v>
      </c>
      <c r="C547" s="42" t="s">
        <v>3793</v>
      </c>
      <c r="D547" s="42">
        <v>2</v>
      </c>
      <c r="E547" s="42">
        <v>1</v>
      </c>
      <c r="F547" s="42"/>
      <c r="G547" s="42">
        <v>55</v>
      </c>
      <c r="H547" s="377">
        <f t="shared" si="40"/>
        <v>55</v>
      </c>
      <c r="I547" s="42">
        <v>2</v>
      </c>
      <c r="J547" s="42"/>
      <c r="K547" s="42" t="s">
        <v>4091</v>
      </c>
      <c r="T547" s="42" t="s">
        <v>3451</v>
      </c>
      <c r="U547" s="42" t="s">
        <v>3916</v>
      </c>
      <c r="V547" s="42" t="s">
        <v>3793</v>
      </c>
      <c r="W547" s="42">
        <v>3</v>
      </c>
      <c r="X547" s="42"/>
      <c r="Y547" s="42"/>
      <c r="Z547" s="42">
        <v>7</v>
      </c>
      <c r="AA547" s="377">
        <v>0</v>
      </c>
      <c r="AB547" s="42"/>
      <c r="AC547" s="42"/>
      <c r="AD547" s="42"/>
      <c r="AE547" s="42" t="s">
        <v>102</v>
      </c>
    </row>
    <row r="548" spans="1:31" x14ac:dyDescent="0.2">
      <c r="A548" s="42" t="s">
        <v>93</v>
      </c>
      <c r="B548" s="42" t="s">
        <v>3870</v>
      </c>
      <c r="C548" s="42" t="s">
        <v>3793</v>
      </c>
      <c r="D548" s="42">
        <v>3</v>
      </c>
      <c r="E548" s="42">
        <v>1</v>
      </c>
      <c r="F548" s="42"/>
      <c r="G548" s="42">
        <v>40</v>
      </c>
      <c r="H548" s="377">
        <f t="shared" si="40"/>
        <v>40</v>
      </c>
      <c r="I548" s="42"/>
      <c r="J548" s="42"/>
      <c r="K548" s="42" t="s">
        <v>4091</v>
      </c>
      <c r="T548" s="42" t="s">
        <v>3451</v>
      </c>
      <c r="U548" s="42" t="s">
        <v>3029</v>
      </c>
      <c r="V548" s="42" t="s">
        <v>3793</v>
      </c>
      <c r="W548" s="42">
        <v>86</v>
      </c>
      <c r="X548" s="42">
        <v>7</v>
      </c>
      <c r="Y548" s="42">
        <v>9</v>
      </c>
      <c r="Z548" s="42">
        <v>288</v>
      </c>
      <c r="AA548" s="377">
        <f>Z548/Y548</f>
        <v>32</v>
      </c>
      <c r="AB548" s="42"/>
      <c r="AC548" s="42"/>
      <c r="AD548" s="42"/>
      <c r="AE548" s="42" t="s">
        <v>102</v>
      </c>
    </row>
    <row r="549" spans="1:31" x14ac:dyDescent="0.2">
      <c r="A549" s="42" t="s">
        <v>93</v>
      </c>
      <c r="B549" s="42" t="s">
        <v>1829</v>
      </c>
      <c r="C549" s="42" t="s">
        <v>3793</v>
      </c>
      <c r="D549" s="42">
        <v>2</v>
      </c>
      <c r="E549" s="42">
        <v>2</v>
      </c>
      <c r="F549" s="42"/>
      <c r="G549" s="42">
        <v>63</v>
      </c>
      <c r="H549" s="377">
        <f t="shared" si="40"/>
        <v>31.5</v>
      </c>
      <c r="I549" s="42">
        <v>2</v>
      </c>
      <c r="J549" s="42"/>
      <c r="K549" s="42" t="s">
        <v>4091</v>
      </c>
      <c r="T549" s="42" t="s">
        <v>3451</v>
      </c>
      <c r="U549" s="42" t="s">
        <v>3056</v>
      </c>
      <c r="V549" s="42" t="s">
        <v>3793</v>
      </c>
      <c r="W549" s="42">
        <v>37</v>
      </c>
      <c r="X549" s="42">
        <v>11</v>
      </c>
      <c r="Y549" s="42">
        <v>4</v>
      </c>
      <c r="Z549" s="42">
        <v>92</v>
      </c>
      <c r="AA549" s="377">
        <f>Z549/Y549</f>
        <v>23</v>
      </c>
      <c r="AB549" s="42"/>
      <c r="AC549" s="42"/>
      <c r="AD549" s="42"/>
      <c r="AE549" s="42" t="s">
        <v>102</v>
      </c>
    </row>
    <row r="550" spans="1:31" x14ac:dyDescent="0.2">
      <c r="A550" s="42" t="s">
        <v>93</v>
      </c>
      <c r="B550" s="42" t="s">
        <v>3816</v>
      </c>
      <c r="C550" s="42" t="s">
        <v>3793</v>
      </c>
      <c r="D550" s="42">
        <v>1</v>
      </c>
      <c r="E550" s="42">
        <v>2</v>
      </c>
      <c r="F550" s="42"/>
      <c r="G550" s="42">
        <v>56</v>
      </c>
      <c r="H550" s="377">
        <f t="shared" si="40"/>
        <v>28</v>
      </c>
      <c r="I550" s="42"/>
      <c r="J550" s="42"/>
      <c r="K550" s="42" t="s">
        <v>4091</v>
      </c>
      <c r="T550" s="42" t="s">
        <v>3451</v>
      </c>
      <c r="U550" s="42" t="s">
        <v>3875</v>
      </c>
      <c r="V550" s="42" t="s">
        <v>3793</v>
      </c>
      <c r="W550" s="42">
        <v>22.4</v>
      </c>
      <c r="X550" s="42">
        <v>2</v>
      </c>
      <c r="Y550" s="42">
        <v>7</v>
      </c>
      <c r="Z550" s="42">
        <v>100</v>
      </c>
      <c r="AA550" s="377">
        <f>Z550/Y550</f>
        <v>14.285714285714286</v>
      </c>
      <c r="AB550" s="42"/>
      <c r="AC550" s="42"/>
      <c r="AD550" s="42"/>
      <c r="AE550" s="42" t="s">
        <v>102</v>
      </c>
    </row>
    <row r="551" spans="1:31" x14ac:dyDescent="0.2">
      <c r="A551" s="42" t="s">
        <v>93</v>
      </c>
      <c r="B551" s="42" t="s">
        <v>3869</v>
      </c>
      <c r="C551" s="42" t="s">
        <v>3793</v>
      </c>
      <c r="D551" s="42">
        <v>6</v>
      </c>
      <c r="E551" s="42">
        <v>5</v>
      </c>
      <c r="F551" s="42"/>
      <c r="G551" s="42">
        <v>133</v>
      </c>
      <c r="H551" s="377">
        <f t="shared" si="40"/>
        <v>26.6</v>
      </c>
      <c r="I551" s="42">
        <v>2</v>
      </c>
      <c r="J551" s="42"/>
      <c r="K551" s="42" t="s">
        <v>4091</v>
      </c>
      <c r="T551" s="42" t="s">
        <v>3451</v>
      </c>
      <c r="U551" s="42" t="s">
        <v>4145</v>
      </c>
      <c r="V551" s="42" t="s">
        <v>3793</v>
      </c>
      <c r="W551" s="42">
        <v>2</v>
      </c>
      <c r="X551" s="42"/>
      <c r="Y551" s="42"/>
      <c r="Z551" s="42">
        <v>17</v>
      </c>
      <c r="AA551" s="377">
        <v>0</v>
      </c>
      <c r="AB551" s="42"/>
      <c r="AC551" s="42"/>
      <c r="AD551" s="42"/>
      <c r="AE551" s="42" t="s">
        <v>102</v>
      </c>
    </row>
    <row r="552" spans="1:31" x14ac:dyDescent="0.2">
      <c r="A552" s="42" t="s">
        <v>93</v>
      </c>
      <c r="B552" s="42" t="s">
        <v>3871</v>
      </c>
      <c r="C552" s="42" t="s">
        <v>3793</v>
      </c>
      <c r="D552" s="42">
        <v>10</v>
      </c>
      <c r="E552" s="42">
        <v>7</v>
      </c>
      <c r="F552" s="42"/>
      <c r="G552" s="42">
        <v>182</v>
      </c>
      <c r="H552" s="377">
        <f t="shared" ref="H552:H615" si="43">G552/E552</f>
        <v>26</v>
      </c>
      <c r="I552" s="42"/>
      <c r="J552" s="42"/>
      <c r="K552" s="42" t="s">
        <v>4091</v>
      </c>
      <c r="T552" s="42" t="s">
        <v>3451</v>
      </c>
      <c r="U552" s="42" t="s">
        <v>3919</v>
      </c>
      <c r="V552" s="42" t="s">
        <v>3793</v>
      </c>
      <c r="W552" s="42">
        <v>4</v>
      </c>
      <c r="X552" s="42"/>
      <c r="Y552" s="42">
        <v>1</v>
      </c>
      <c r="Z552" s="42">
        <v>26</v>
      </c>
      <c r="AA552" s="377">
        <f>Z552/Y552</f>
        <v>26</v>
      </c>
      <c r="AB552" s="42"/>
      <c r="AC552" s="42"/>
      <c r="AD552" s="42"/>
      <c r="AE552" s="42" t="s">
        <v>102</v>
      </c>
    </row>
    <row r="553" spans="1:31" x14ac:dyDescent="0.2">
      <c r="A553" s="42" t="s">
        <v>93</v>
      </c>
      <c r="B553" s="42" t="s">
        <v>3875</v>
      </c>
      <c r="C553" s="42" t="s">
        <v>3793</v>
      </c>
      <c r="D553" s="42">
        <v>7</v>
      </c>
      <c r="E553" s="42">
        <v>8</v>
      </c>
      <c r="F553" s="42"/>
      <c r="G553" s="42">
        <v>206</v>
      </c>
      <c r="H553" s="377">
        <f t="shared" si="43"/>
        <v>25.75</v>
      </c>
      <c r="I553" s="42">
        <v>11</v>
      </c>
      <c r="J553" s="42"/>
      <c r="K553" s="42" t="s">
        <v>4091</v>
      </c>
      <c r="T553" s="42" t="s">
        <v>3451</v>
      </c>
      <c r="U553" s="42" t="s">
        <v>4151</v>
      </c>
      <c r="V553" s="42" t="s">
        <v>3793</v>
      </c>
      <c r="W553" s="42">
        <v>2</v>
      </c>
      <c r="X553" s="42"/>
      <c r="Y553" s="42"/>
      <c r="Z553" s="42">
        <v>13</v>
      </c>
      <c r="AA553" s="377">
        <v>0</v>
      </c>
      <c r="AB553" s="42"/>
      <c r="AC553" s="42"/>
      <c r="AD553" s="42"/>
      <c r="AE553" s="42" t="s">
        <v>102</v>
      </c>
    </row>
    <row r="554" spans="1:31" x14ac:dyDescent="0.2">
      <c r="A554" s="42" t="s">
        <v>93</v>
      </c>
      <c r="B554" s="42" t="s">
        <v>3873</v>
      </c>
      <c r="C554" s="42" t="s">
        <v>3793</v>
      </c>
      <c r="D554" s="42">
        <v>2</v>
      </c>
      <c r="E554" s="42">
        <v>3</v>
      </c>
      <c r="F554" s="42"/>
      <c r="G554" s="42">
        <v>51</v>
      </c>
      <c r="H554" s="377">
        <f t="shared" si="43"/>
        <v>17</v>
      </c>
      <c r="I554" s="42">
        <v>2</v>
      </c>
      <c r="J554" s="42"/>
      <c r="K554" s="42" t="s">
        <v>4091</v>
      </c>
      <c r="T554" s="42" t="s">
        <v>3451</v>
      </c>
      <c r="U554" s="42" t="s">
        <v>4147</v>
      </c>
      <c r="V554" s="42" t="s">
        <v>3793</v>
      </c>
      <c r="W554" s="42">
        <v>72</v>
      </c>
      <c r="X554" s="42">
        <v>13</v>
      </c>
      <c r="Y554" s="42">
        <v>10</v>
      </c>
      <c r="Z554" s="42">
        <v>203</v>
      </c>
      <c r="AA554" s="377">
        <f>Z554/Y554</f>
        <v>20.3</v>
      </c>
      <c r="AB554" s="42"/>
      <c r="AC554" s="42"/>
      <c r="AD554" s="42"/>
      <c r="AE554" s="42" t="s">
        <v>102</v>
      </c>
    </row>
    <row r="555" spans="1:31" x14ac:dyDescent="0.2">
      <c r="A555" s="42" t="s">
        <v>93</v>
      </c>
      <c r="B555" s="42" t="s">
        <v>3857</v>
      </c>
      <c r="C555" s="42" t="s">
        <v>3793</v>
      </c>
      <c r="D555" s="42">
        <v>4</v>
      </c>
      <c r="E555" s="42">
        <v>7</v>
      </c>
      <c r="F555" s="42"/>
      <c r="G555" s="42">
        <v>110</v>
      </c>
      <c r="H555" s="377">
        <f t="shared" si="43"/>
        <v>15.714285714285714</v>
      </c>
      <c r="I555" s="42">
        <v>4</v>
      </c>
      <c r="J555" s="42">
        <v>3</v>
      </c>
      <c r="K555" s="42" t="s">
        <v>4091</v>
      </c>
      <c r="T555" s="42" t="s">
        <v>3451</v>
      </c>
      <c r="U555" s="42" t="s">
        <v>3902</v>
      </c>
      <c r="V555" s="42" t="s">
        <v>3793</v>
      </c>
      <c r="W555" s="42">
        <v>51.5</v>
      </c>
      <c r="X555" s="42">
        <v>12</v>
      </c>
      <c r="Y555" s="42">
        <v>7</v>
      </c>
      <c r="Z555" s="42">
        <v>141</v>
      </c>
      <c r="AA555" s="377">
        <f>Z555/Y555</f>
        <v>20.142857142857142</v>
      </c>
      <c r="AB555" s="42"/>
      <c r="AC555" s="42"/>
      <c r="AD555" s="42"/>
      <c r="AE555" s="42" t="s">
        <v>102</v>
      </c>
    </row>
    <row r="556" spans="1:31" x14ac:dyDescent="0.2">
      <c r="A556" s="42" t="s">
        <v>93</v>
      </c>
      <c r="B556" s="42" t="s">
        <v>4113</v>
      </c>
      <c r="C556" s="42" t="s">
        <v>3793</v>
      </c>
      <c r="D556" s="42">
        <v>4</v>
      </c>
      <c r="E556" s="42">
        <v>5</v>
      </c>
      <c r="F556" s="42"/>
      <c r="G556" s="42">
        <v>68</v>
      </c>
      <c r="H556" s="377">
        <f t="shared" si="43"/>
        <v>13.6</v>
      </c>
      <c r="I556" s="42">
        <v>2</v>
      </c>
      <c r="J556" s="42"/>
      <c r="K556" s="42" t="s">
        <v>4091</v>
      </c>
      <c r="T556" s="42" t="s">
        <v>3451</v>
      </c>
      <c r="U556" s="42" t="s">
        <v>3918</v>
      </c>
      <c r="V556" s="42" t="s">
        <v>3793</v>
      </c>
      <c r="W556" s="42">
        <v>1</v>
      </c>
      <c r="X556" s="42"/>
      <c r="Y556" s="42"/>
      <c r="Z556" s="42">
        <v>6</v>
      </c>
      <c r="AA556" s="42">
        <v>0</v>
      </c>
      <c r="AB556" s="42"/>
      <c r="AC556" s="42"/>
      <c r="AD556" s="42"/>
      <c r="AE556" s="42" t="s">
        <v>102</v>
      </c>
    </row>
    <row r="557" spans="1:31" x14ac:dyDescent="0.2">
      <c r="A557" s="42" t="s">
        <v>93</v>
      </c>
      <c r="B557" s="42" t="s">
        <v>3075</v>
      </c>
      <c r="C557" s="42" t="s">
        <v>3793</v>
      </c>
      <c r="D557" s="42">
        <v>5</v>
      </c>
      <c r="E557" s="42">
        <v>10</v>
      </c>
      <c r="F557" s="42"/>
      <c r="G557" s="42">
        <v>126</v>
      </c>
      <c r="H557" s="377">
        <f t="shared" si="43"/>
        <v>12.6</v>
      </c>
      <c r="I557" s="42">
        <v>5</v>
      </c>
      <c r="J557" s="42"/>
      <c r="K557" s="42" t="s">
        <v>4091</v>
      </c>
      <c r="T557" s="42" t="s">
        <v>3451</v>
      </c>
      <c r="U557" s="42" t="s">
        <v>3911</v>
      </c>
      <c r="V557" s="42" t="s">
        <v>3793</v>
      </c>
      <c r="W557" s="42">
        <v>9</v>
      </c>
      <c r="X557" s="42"/>
      <c r="Y557" s="42"/>
      <c r="Z557" s="42">
        <v>45</v>
      </c>
      <c r="AA557" s="42">
        <v>0</v>
      </c>
      <c r="AB557" s="42"/>
      <c r="AC557" s="42"/>
      <c r="AD557" s="42"/>
      <c r="AE557" s="42" t="s">
        <v>102</v>
      </c>
    </row>
    <row r="558" spans="1:31" x14ac:dyDescent="0.2">
      <c r="A558" s="42" t="s">
        <v>93</v>
      </c>
      <c r="B558" s="42" t="s">
        <v>4114</v>
      </c>
      <c r="C558" s="42" t="s">
        <v>3793</v>
      </c>
      <c r="D558" s="42">
        <v>7</v>
      </c>
      <c r="E558" s="42">
        <v>7</v>
      </c>
      <c r="F558" s="42"/>
      <c r="G558" s="42">
        <v>71</v>
      </c>
      <c r="H558" s="377">
        <f t="shared" si="43"/>
        <v>10.142857142857142</v>
      </c>
      <c r="I558" s="42">
        <v>3</v>
      </c>
      <c r="J558" s="42"/>
      <c r="K558" s="42" t="s">
        <v>4091</v>
      </c>
      <c r="T558" s="42" t="s">
        <v>3451</v>
      </c>
      <c r="U558" s="42" t="s">
        <v>3882</v>
      </c>
      <c r="V558" s="42" t="s">
        <v>3793</v>
      </c>
      <c r="W558" s="42">
        <v>10</v>
      </c>
      <c r="X558" s="42">
        <v>3</v>
      </c>
      <c r="Y558" s="42">
        <v>1</v>
      </c>
      <c r="Z558" s="42">
        <v>19</v>
      </c>
      <c r="AA558" s="42">
        <f>Z558/Y558</f>
        <v>19</v>
      </c>
      <c r="AB558" s="42"/>
      <c r="AC558" s="42"/>
      <c r="AD558" s="42"/>
      <c r="AE558" s="42" t="s">
        <v>102</v>
      </c>
    </row>
    <row r="559" spans="1:31" x14ac:dyDescent="0.2">
      <c r="A559" s="42" t="s">
        <v>93</v>
      </c>
      <c r="B559" s="42" t="s">
        <v>1832</v>
      </c>
      <c r="C559" s="42" t="s">
        <v>3793</v>
      </c>
      <c r="D559" s="42">
        <v>5</v>
      </c>
      <c r="E559" s="42">
        <v>6</v>
      </c>
      <c r="F559" s="42"/>
      <c r="G559" s="42">
        <v>59</v>
      </c>
      <c r="H559" s="377">
        <f t="shared" si="43"/>
        <v>9.8333333333333339</v>
      </c>
      <c r="I559" s="42">
        <v>2</v>
      </c>
      <c r="J559" s="42"/>
      <c r="K559" s="42" t="s">
        <v>4091</v>
      </c>
      <c r="T559" s="42" t="s">
        <v>3451</v>
      </c>
      <c r="U559" s="42" t="s">
        <v>3881</v>
      </c>
      <c r="V559" s="42" t="s">
        <v>3793</v>
      </c>
      <c r="W559" s="42">
        <v>68.5</v>
      </c>
      <c r="X559" s="42">
        <v>12</v>
      </c>
      <c r="Y559" s="42">
        <v>6</v>
      </c>
      <c r="Z559" s="42">
        <v>270</v>
      </c>
      <c r="AA559" s="42">
        <f>Z559/Y559</f>
        <v>45</v>
      </c>
      <c r="AB559" s="42"/>
      <c r="AC559" s="42"/>
      <c r="AD559" s="42"/>
      <c r="AE559" s="42" t="s">
        <v>102</v>
      </c>
    </row>
    <row r="560" spans="1:31" x14ac:dyDescent="0.2">
      <c r="A560" s="42" t="s">
        <v>93</v>
      </c>
      <c r="B560" s="42" t="s">
        <v>3876</v>
      </c>
      <c r="C560" s="42" t="s">
        <v>3793</v>
      </c>
      <c r="D560" s="42">
        <v>4</v>
      </c>
      <c r="E560" s="42">
        <v>7</v>
      </c>
      <c r="F560" s="42"/>
      <c r="G560" s="42">
        <v>68</v>
      </c>
      <c r="H560" s="377">
        <f t="shared" si="43"/>
        <v>9.7142857142857135</v>
      </c>
      <c r="I560" s="42">
        <v>1</v>
      </c>
      <c r="J560" s="42"/>
      <c r="K560" s="42" t="s">
        <v>4091</v>
      </c>
      <c r="T560" s="42" t="s">
        <v>3451</v>
      </c>
      <c r="U560" s="42" t="s">
        <v>3922</v>
      </c>
      <c r="V560" s="42" t="s">
        <v>3793</v>
      </c>
      <c r="W560" s="42">
        <v>1</v>
      </c>
      <c r="X560" s="42"/>
      <c r="Y560" s="42"/>
      <c r="Z560" s="42">
        <v>7</v>
      </c>
      <c r="AA560" s="42">
        <v>0</v>
      </c>
      <c r="AB560" s="42"/>
      <c r="AC560" s="42"/>
      <c r="AD560" s="42"/>
      <c r="AE560" s="42" t="s">
        <v>102</v>
      </c>
    </row>
    <row r="561" spans="1:31" x14ac:dyDescent="0.2">
      <c r="A561" s="42" t="s">
        <v>93</v>
      </c>
      <c r="B561" s="42" t="s">
        <v>4115</v>
      </c>
      <c r="C561" s="42" t="s">
        <v>3793</v>
      </c>
      <c r="D561" s="42">
        <v>3</v>
      </c>
      <c r="E561" s="42">
        <v>3</v>
      </c>
      <c r="F561" s="42"/>
      <c r="G561" s="42">
        <v>28</v>
      </c>
      <c r="H561" s="377">
        <f t="shared" si="43"/>
        <v>9.3333333333333339</v>
      </c>
      <c r="I561" s="42">
        <v>1</v>
      </c>
      <c r="J561" s="42"/>
      <c r="K561" s="42" t="s">
        <v>4091</v>
      </c>
      <c r="T561" s="42" t="s">
        <v>3451</v>
      </c>
      <c r="U561" s="42" t="s">
        <v>3039</v>
      </c>
      <c r="V561" s="42" t="s">
        <v>3793</v>
      </c>
      <c r="W561" s="42">
        <v>2</v>
      </c>
      <c r="X561" s="42"/>
      <c r="Y561" s="42"/>
      <c r="Z561" s="42">
        <v>17</v>
      </c>
      <c r="AA561" s="42">
        <v>0</v>
      </c>
      <c r="AB561" s="42"/>
      <c r="AC561" s="42"/>
      <c r="AD561" s="42"/>
      <c r="AE561" s="42" t="s">
        <v>102</v>
      </c>
    </row>
    <row r="562" spans="1:31" x14ac:dyDescent="0.2">
      <c r="A562" s="42" t="s">
        <v>93</v>
      </c>
      <c r="B562" s="42" t="s">
        <v>3900</v>
      </c>
      <c r="C562" s="42" t="s">
        <v>3793</v>
      </c>
      <c r="D562" s="42">
        <v>6</v>
      </c>
      <c r="E562" s="42">
        <v>4</v>
      </c>
      <c r="F562" s="42"/>
      <c r="G562" s="42">
        <v>37</v>
      </c>
      <c r="H562" s="377">
        <f t="shared" si="43"/>
        <v>9.25</v>
      </c>
      <c r="I562" s="42">
        <v>4</v>
      </c>
      <c r="J562" s="42"/>
      <c r="K562" s="42" t="s">
        <v>4091</v>
      </c>
      <c r="T562" s="42" t="s">
        <v>3451</v>
      </c>
      <c r="U562" s="42" t="s">
        <v>4130</v>
      </c>
      <c r="V562" s="42" t="s">
        <v>3793</v>
      </c>
      <c r="W562" s="42">
        <v>12</v>
      </c>
      <c r="X562" s="42">
        <v>2</v>
      </c>
      <c r="Y562" s="42">
        <v>2</v>
      </c>
      <c r="Z562" s="42">
        <v>36</v>
      </c>
      <c r="AA562" s="377">
        <f>Z562/Y562</f>
        <v>18</v>
      </c>
      <c r="AB562" s="42"/>
      <c r="AC562" s="42"/>
      <c r="AD562" s="42"/>
      <c r="AE562" s="42" t="s">
        <v>102</v>
      </c>
    </row>
    <row r="563" spans="1:31" x14ac:dyDescent="0.2">
      <c r="A563" s="42" t="s">
        <v>93</v>
      </c>
      <c r="B563" s="42" t="s">
        <v>3885</v>
      </c>
      <c r="C563" s="42" t="s">
        <v>3793</v>
      </c>
      <c r="D563" s="42">
        <v>10</v>
      </c>
      <c r="E563" s="42">
        <v>12</v>
      </c>
      <c r="F563" s="42"/>
      <c r="G563" s="42">
        <v>95</v>
      </c>
      <c r="H563" s="377">
        <f t="shared" si="43"/>
        <v>7.916666666666667</v>
      </c>
      <c r="I563" s="42">
        <v>4</v>
      </c>
      <c r="J563" s="42"/>
      <c r="K563" s="42" t="s">
        <v>4091</v>
      </c>
      <c r="T563" s="42" t="s">
        <v>3451</v>
      </c>
      <c r="U563" s="42" t="s">
        <v>3915</v>
      </c>
      <c r="V563" s="42" t="s">
        <v>3793</v>
      </c>
      <c r="W563" s="42">
        <v>71.400000000000006</v>
      </c>
      <c r="X563" s="42">
        <v>9</v>
      </c>
      <c r="Y563" s="42">
        <v>12</v>
      </c>
      <c r="Z563" s="42">
        <v>260</v>
      </c>
      <c r="AA563" s="377">
        <f>Z563/Y563</f>
        <v>21.666666666666668</v>
      </c>
      <c r="AB563" s="42"/>
      <c r="AC563" s="42"/>
      <c r="AD563" s="42"/>
      <c r="AE563" s="42" t="s">
        <v>102</v>
      </c>
    </row>
    <row r="564" spans="1:31" x14ac:dyDescent="0.2">
      <c r="A564" s="42" t="s">
        <v>93</v>
      </c>
      <c r="B564" s="42" t="s">
        <v>3902</v>
      </c>
      <c r="C564" s="42" t="s">
        <v>3793</v>
      </c>
      <c r="D564" s="42">
        <v>2</v>
      </c>
      <c r="E564" s="42">
        <v>2</v>
      </c>
      <c r="F564" s="42"/>
      <c r="G564" s="42">
        <v>13</v>
      </c>
      <c r="H564" s="377">
        <f t="shared" si="43"/>
        <v>6.5</v>
      </c>
      <c r="I564" s="42">
        <v>1</v>
      </c>
      <c r="J564" s="42"/>
      <c r="K564" s="42" t="s">
        <v>4091</v>
      </c>
      <c r="T564" s="42" t="s">
        <v>3451</v>
      </c>
      <c r="U564" s="42" t="s">
        <v>3060</v>
      </c>
      <c r="V564" s="42" t="s">
        <v>3793</v>
      </c>
      <c r="W564" s="42">
        <v>22</v>
      </c>
      <c r="X564" s="42">
        <v>6</v>
      </c>
      <c r="Y564" s="42">
        <v>4</v>
      </c>
      <c r="Z564" s="42">
        <v>56</v>
      </c>
      <c r="AA564" s="377">
        <f>Z564/Y564</f>
        <v>14</v>
      </c>
      <c r="AB564" s="42"/>
      <c r="AC564" s="42"/>
      <c r="AD564" s="42"/>
      <c r="AE564" s="42" t="s">
        <v>102</v>
      </c>
    </row>
    <row r="565" spans="1:31" x14ac:dyDescent="0.2">
      <c r="A565" s="42" t="s">
        <v>93</v>
      </c>
      <c r="B565" s="42" t="s">
        <v>3868</v>
      </c>
      <c r="C565" s="42" t="s">
        <v>3793</v>
      </c>
      <c r="D565" s="42">
        <v>1</v>
      </c>
      <c r="E565" s="42">
        <v>1</v>
      </c>
      <c r="F565" s="42"/>
      <c r="G565" s="42">
        <v>5</v>
      </c>
      <c r="H565" s="377">
        <f t="shared" si="43"/>
        <v>5</v>
      </c>
      <c r="I565" s="42"/>
      <c r="J565" s="42"/>
      <c r="K565" s="42" t="s">
        <v>4091</v>
      </c>
      <c r="T565" s="42" t="s">
        <v>3451</v>
      </c>
      <c r="U565" s="42" t="s">
        <v>4149</v>
      </c>
      <c r="V565" s="42" t="s">
        <v>3793</v>
      </c>
      <c r="W565" s="42">
        <v>79</v>
      </c>
      <c r="X565" s="42">
        <v>17</v>
      </c>
      <c r="Y565" s="42">
        <v>12</v>
      </c>
      <c r="Z565" s="42">
        <v>281</v>
      </c>
      <c r="AA565" s="377">
        <f>Z565/Y565</f>
        <v>23.416666666666668</v>
      </c>
      <c r="AB565" s="42"/>
      <c r="AC565" s="42"/>
      <c r="AD565" s="42"/>
      <c r="AE565" s="42" t="s">
        <v>102</v>
      </c>
    </row>
    <row r="566" spans="1:31" x14ac:dyDescent="0.2">
      <c r="A566" s="42" t="s">
        <v>93</v>
      </c>
      <c r="B566" s="42" t="s">
        <v>4109</v>
      </c>
      <c r="C566" s="42" t="s">
        <v>3793</v>
      </c>
      <c r="D566" s="42">
        <v>7</v>
      </c>
      <c r="E566" s="42">
        <v>6</v>
      </c>
      <c r="F566" s="42"/>
      <c r="G566" s="42">
        <v>24</v>
      </c>
      <c r="H566" s="377">
        <f t="shared" si="43"/>
        <v>4</v>
      </c>
      <c r="I566" s="42">
        <v>3</v>
      </c>
      <c r="J566" s="42"/>
      <c r="K566" s="42" t="s">
        <v>4091</v>
      </c>
      <c r="T566" s="42" t="s">
        <v>3451</v>
      </c>
      <c r="U566" s="42" t="s">
        <v>3885</v>
      </c>
      <c r="V566" s="42" t="s">
        <v>3793</v>
      </c>
      <c r="W566" s="42">
        <v>11</v>
      </c>
      <c r="X566" s="42">
        <v>2</v>
      </c>
      <c r="Y566" s="42">
        <v>1</v>
      </c>
      <c r="Z566" s="42">
        <v>41</v>
      </c>
      <c r="AA566" s="377">
        <f>Z566/Y566</f>
        <v>41</v>
      </c>
      <c r="AB566" s="42"/>
      <c r="AC566" s="42"/>
      <c r="AD566" s="42"/>
      <c r="AE566" s="42" t="s">
        <v>102</v>
      </c>
    </row>
    <row r="567" spans="1:31" x14ac:dyDescent="0.2">
      <c r="A567" s="42" t="s">
        <v>93</v>
      </c>
      <c r="B567" s="42" t="s">
        <v>3867</v>
      </c>
      <c r="C567" s="42" t="s">
        <v>3793</v>
      </c>
      <c r="D567" s="42">
        <v>4</v>
      </c>
      <c r="E567" s="42">
        <v>3</v>
      </c>
      <c r="F567" s="42"/>
      <c r="G567" s="42">
        <v>12</v>
      </c>
      <c r="H567" s="377">
        <f t="shared" si="43"/>
        <v>4</v>
      </c>
      <c r="I567" s="42">
        <v>1</v>
      </c>
      <c r="J567" s="42"/>
      <c r="K567" s="42" t="s">
        <v>4091</v>
      </c>
      <c r="T567" s="42" t="s">
        <v>3451</v>
      </c>
      <c r="U567" s="42" t="s">
        <v>4140</v>
      </c>
      <c r="V567" s="42" t="s">
        <v>3793</v>
      </c>
      <c r="W567" s="42">
        <v>16</v>
      </c>
      <c r="X567" s="42">
        <v>3</v>
      </c>
      <c r="Y567" s="42"/>
      <c r="Z567" s="42">
        <v>72</v>
      </c>
      <c r="AA567" s="377">
        <v>0</v>
      </c>
      <c r="AB567" s="42"/>
      <c r="AC567" s="42"/>
      <c r="AD567" s="42"/>
      <c r="AE567" s="42" t="s">
        <v>102</v>
      </c>
    </row>
    <row r="568" spans="1:31" x14ac:dyDescent="0.2">
      <c r="A568" s="42" t="s">
        <v>93</v>
      </c>
      <c r="B568" s="42" t="s">
        <v>4116</v>
      </c>
      <c r="C568" s="42" t="s">
        <v>3793</v>
      </c>
      <c r="D568" s="42">
        <v>2</v>
      </c>
      <c r="E568" s="42">
        <v>2</v>
      </c>
      <c r="F568" s="42"/>
      <c r="G568" s="42">
        <v>4</v>
      </c>
      <c r="H568" s="377">
        <f t="shared" si="43"/>
        <v>2</v>
      </c>
      <c r="I568" s="42">
        <v>1</v>
      </c>
      <c r="J568" s="42"/>
      <c r="K568" s="42" t="s">
        <v>4091</v>
      </c>
      <c r="T568" s="42" t="s">
        <v>740</v>
      </c>
      <c r="U568" s="42" t="s">
        <v>3029</v>
      </c>
      <c r="V568" s="42" t="s">
        <v>3793</v>
      </c>
      <c r="W568" s="42">
        <v>11</v>
      </c>
      <c r="X568" s="42"/>
      <c r="Y568" s="42">
        <v>1</v>
      </c>
      <c r="Z568" s="42">
        <v>79</v>
      </c>
      <c r="AA568" s="377">
        <f>Z568/Y568</f>
        <v>79</v>
      </c>
      <c r="AB568" s="42"/>
      <c r="AC568" s="42"/>
      <c r="AD568" s="42"/>
      <c r="AE568" s="42" t="s">
        <v>2727</v>
      </c>
    </row>
    <row r="569" spans="1:31" x14ac:dyDescent="0.2">
      <c r="A569" s="42" t="s">
        <v>93</v>
      </c>
      <c r="B569" s="42" t="s">
        <v>3886</v>
      </c>
      <c r="C569" s="42" t="s">
        <v>3793</v>
      </c>
      <c r="D569" s="42">
        <v>3</v>
      </c>
      <c r="E569" s="42">
        <v>3</v>
      </c>
      <c r="F569" s="42"/>
      <c r="G569" s="42">
        <v>6</v>
      </c>
      <c r="H569" s="377">
        <f t="shared" si="43"/>
        <v>2</v>
      </c>
      <c r="I569" s="42">
        <v>1</v>
      </c>
      <c r="J569" s="42"/>
      <c r="K569" s="42" t="s">
        <v>4091</v>
      </c>
      <c r="T569" s="42" t="s">
        <v>740</v>
      </c>
      <c r="U569" s="42" t="s">
        <v>3926</v>
      </c>
      <c r="V569" s="42" t="s">
        <v>3793</v>
      </c>
      <c r="W569" s="42">
        <v>5</v>
      </c>
      <c r="X569" s="42"/>
      <c r="Y569" s="42"/>
      <c r="Z569" s="42">
        <v>17</v>
      </c>
      <c r="AA569" s="377">
        <v>0</v>
      </c>
      <c r="AB569" s="42"/>
      <c r="AC569" s="42"/>
      <c r="AD569" s="42"/>
      <c r="AE569" s="42" t="s">
        <v>2727</v>
      </c>
    </row>
    <row r="570" spans="1:31" x14ac:dyDescent="0.2">
      <c r="A570" s="42" t="s">
        <v>93</v>
      </c>
      <c r="B570" s="42" t="s">
        <v>3099</v>
      </c>
      <c r="C570" s="42" t="s">
        <v>3793</v>
      </c>
      <c r="D570" s="42">
        <v>1</v>
      </c>
      <c r="E570" s="42">
        <v>1</v>
      </c>
      <c r="F570" s="42"/>
      <c r="G570" s="42">
        <v>1</v>
      </c>
      <c r="H570" s="377">
        <f t="shared" si="43"/>
        <v>1</v>
      </c>
      <c r="I570" s="42"/>
      <c r="J570" s="42"/>
      <c r="K570" s="42" t="s">
        <v>4091</v>
      </c>
      <c r="T570" s="42" t="s">
        <v>740</v>
      </c>
      <c r="U570" s="42" t="s">
        <v>3044</v>
      </c>
      <c r="V570" s="42" t="s">
        <v>3793</v>
      </c>
      <c r="W570" s="42">
        <v>13</v>
      </c>
      <c r="X570" s="42">
        <v>2</v>
      </c>
      <c r="Y570" s="42">
        <v>2</v>
      </c>
      <c r="Z570" s="42">
        <v>39</v>
      </c>
      <c r="AA570" s="377">
        <f>Z570/Y570</f>
        <v>19.5</v>
      </c>
      <c r="AB570" s="42"/>
      <c r="AC570" s="42"/>
      <c r="AD570" s="42"/>
      <c r="AE570" s="42" t="s">
        <v>2727</v>
      </c>
    </row>
    <row r="571" spans="1:31" x14ac:dyDescent="0.2">
      <c r="A571" s="42" t="s">
        <v>93</v>
      </c>
      <c r="B571" s="42" t="s">
        <v>3050</v>
      </c>
      <c r="C571" s="42" t="s">
        <v>3793</v>
      </c>
      <c r="D571" s="42">
        <v>1</v>
      </c>
      <c r="E571" s="42">
        <v>1</v>
      </c>
      <c r="F571" s="42"/>
      <c r="G571" s="42">
        <v>1</v>
      </c>
      <c r="H571" s="377">
        <f t="shared" si="43"/>
        <v>1</v>
      </c>
      <c r="I571" s="42"/>
      <c r="J571" s="42"/>
      <c r="K571" s="42" t="s">
        <v>4091</v>
      </c>
      <c r="T571" s="42" t="s">
        <v>740</v>
      </c>
      <c r="U571" s="42" t="s">
        <v>3875</v>
      </c>
      <c r="V571" s="42" t="s">
        <v>3793</v>
      </c>
      <c r="W571" s="42">
        <v>20</v>
      </c>
      <c r="X571" s="42">
        <v>1</v>
      </c>
      <c r="Y571" s="42">
        <v>3</v>
      </c>
      <c r="Z571" s="42">
        <v>103</v>
      </c>
      <c r="AA571" s="377">
        <f>Z571/Y571</f>
        <v>34.333333333333336</v>
      </c>
      <c r="AB571" s="42"/>
      <c r="AC571" s="42"/>
      <c r="AD571" s="42"/>
      <c r="AE571" s="42" t="s">
        <v>2727</v>
      </c>
    </row>
    <row r="572" spans="1:31" x14ac:dyDescent="0.2">
      <c r="A572" s="42" t="s">
        <v>93</v>
      </c>
      <c r="B572" s="42" t="s">
        <v>4110</v>
      </c>
      <c r="C572" s="42" t="s">
        <v>3793</v>
      </c>
      <c r="D572" s="42">
        <v>1</v>
      </c>
      <c r="E572" s="42">
        <v>1</v>
      </c>
      <c r="F572" s="42"/>
      <c r="G572" s="42">
        <v>1</v>
      </c>
      <c r="H572" s="377">
        <f t="shared" si="43"/>
        <v>1</v>
      </c>
      <c r="I572" s="42"/>
      <c r="J572" s="42"/>
      <c r="K572" s="42" t="s">
        <v>4091</v>
      </c>
      <c r="T572" s="42" t="s">
        <v>740</v>
      </c>
      <c r="U572" s="42" t="s">
        <v>3925</v>
      </c>
      <c r="V572" s="42" t="s">
        <v>3793</v>
      </c>
      <c r="W572" s="42">
        <v>10</v>
      </c>
      <c r="X572" s="42">
        <v>3</v>
      </c>
      <c r="Y572" s="42"/>
      <c r="Z572" s="42">
        <v>30</v>
      </c>
      <c r="AA572" s="42">
        <v>0</v>
      </c>
      <c r="AB572" s="42"/>
      <c r="AC572" s="42"/>
      <c r="AD572" s="42"/>
      <c r="AE572" s="42" t="s">
        <v>2727</v>
      </c>
    </row>
    <row r="573" spans="1:31" x14ac:dyDescent="0.2">
      <c r="A573" s="42" t="s">
        <v>93</v>
      </c>
      <c r="B573" s="42" t="s">
        <v>3874</v>
      </c>
      <c r="C573" s="42" t="s">
        <v>3793</v>
      </c>
      <c r="D573" s="42">
        <v>3</v>
      </c>
      <c r="E573" s="42">
        <v>2</v>
      </c>
      <c r="F573" s="42"/>
      <c r="G573" s="42">
        <v>1</v>
      </c>
      <c r="H573" s="377">
        <f t="shared" si="43"/>
        <v>0.5</v>
      </c>
      <c r="I573" s="42"/>
      <c r="J573" s="42"/>
      <c r="K573" s="42" t="s">
        <v>4091</v>
      </c>
      <c r="T573" s="42" t="s">
        <v>740</v>
      </c>
      <c r="U573" s="42" t="s">
        <v>3927</v>
      </c>
      <c r="V573" s="42" t="s">
        <v>3793</v>
      </c>
      <c r="W573" s="42">
        <v>2</v>
      </c>
      <c r="X573" s="42"/>
      <c r="Y573" s="42"/>
      <c r="Z573" s="42">
        <v>6</v>
      </c>
      <c r="AA573" s="42">
        <v>0</v>
      </c>
      <c r="AB573" s="42"/>
      <c r="AC573" s="42"/>
      <c r="AD573" s="42"/>
      <c r="AE573" s="42" t="s">
        <v>2727</v>
      </c>
    </row>
    <row r="574" spans="1:31" x14ac:dyDescent="0.2">
      <c r="A574" s="30" t="s">
        <v>93</v>
      </c>
      <c r="B574" s="30" t="s">
        <v>1825</v>
      </c>
      <c r="C574" s="30" t="s">
        <v>3793</v>
      </c>
      <c r="D574" s="30">
        <v>1</v>
      </c>
      <c r="E574" s="30">
        <v>1</v>
      </c>
      <c r="F574" s="30"/>
      <c r="G574" s="30">
        <v>0</v>
      </c>
      <c r="H574" s="506">
        <f t="shared" si="43"/>
        <v>0</v>
      </c>
      <c r="I574" s="30">
        <v>1</v>
      </c>
      <c r="J574" s="30"/>
      <c r="K574" s="42" t="s">
        <v>4091</v>
      </c>
      <c r="T574" s="42" t="s">
        <v>740</v>
      </c>
      <c r="U574" s="42" t="s">
        <v>3903</v>
      </c>
      <c r="V574" s="42" t="s">
        <v>3793</v>
      </c>
      <c r="W574" s="42">
        <v>39</v>
      </c>
      <c r="X574" s="42">
        <v>5</v>
      </c>
      <c r="Y574" s="42">
        <v>6</v>
      </c>
      <c r="Z574" s="42">
        <v>156</v>
      </c>
      <c r="AA574" s="42">
        <f>Z574/Y574</f>
        <v>26</v>
      </c>
      <c r="AB574" s="42"/>
      <c r="AC574" s="42"/>
      <c r="AD574" s="42"/>
      <c r="AE574" s="42" t="s">
        <v>2727</v>
      </c>
    </row>
    <row r="575" spans="1:31" x14ac:dyDescent="0.2">
      <c r="A575" s="42" t="s">
        <v>92</v>
      </c>
      <c r="B575" s="42" t="s">
        <v>3857</v>
      </c>
      <c r="C575" s="42" t="s">
        <v>3793</v>
      </c>
      <c r="D575" s="42">
        <v>4</v>
      </c>
      <c r="E575" s="42">
        <v>5</v>
      </c>
      <c r="F575" s="42"/>
      <c r="G575" s="42">
        <v>188</v>
      </c>
      <c r="H575" s="377">
        <f t="shared" si="43"/>
        <v>37.6</v>
      </c>
      <c r="I575" s="42">
        <v>3</v>
      </c>
      <c r="J575" s="42"/>
      <c r="K575" s="42" t="s">
        <v>4091</v>
      </c>
      <c r="T575" s="42" t="s">
        <v>740</v>
      </c>
      <c r="U575" s="42" t="s">
        <v>3080</v>
      </c>
      <c r="V575" s="42" t="s">
        <v>3793</v>
      </c>
      <c r="W575" s="42">
        <v>1</v>
      </c>
      <c r="X575" s="42"/>
      <c r="Y575" s="42"/>
      <c r="Z575" s="42">
        <v>8</v>
      </c>
      <c r="AA575" s="42">
        <v>0</v>
      </c>
      <c r="AB575" s="42"/>
      <c r="AC575" s="42"/>
      <c r="AD575" s="42"/>
      <c r="AE575" s="42" t="s">
        <v>2727</v>
      </c>
    </row>
    <row r="576" spans="1:31" x14ac:dyDescent="0.2">
      <c r="A576" s="42" t="s">
        <v>92</v>
      </c>
      <c r="B576" s="42" t="s">
        <v>3875</v>
      </c>
      <c r="C576" s="42" t="s">
        <v>3793</v>
      </c>
      <c r="D576" s="42">
        <v>8</v>
      </c>
      <c r="E576" s="42">
        <v>9</v>
      </c>
      <c r="F576" s="42"/>
      <c r="G576" s="42">
        <v>336</v>
      </c>
      <c r="H576" s="377">
        <f t="shared" si="43"/>
        <v>37.333333333333336</v>
      </c>
      <c r="I576" s="42">
        <v>3</v>
      </c>
      <c r="J576" s="42"/>
      <c r="K576" s="42" t="s">
        <v>4091</v>
      </c>
      <c r="T576" s="42" t="s">
        <v>740</v>
      </c>
      <c r="U576" s="42" t="s">
        <v>3053</v>
      </c>
      <c r="V576" s="42" t="s">
        <v>3793</v>
      </c>
      <c r="W576" s="42">
        <v>1</v>
      </c>
      <c r="X576" s="42">
        <v>1</v>
      </c>
      <c r="Y576" s="42"/>
      <c r="Z576" s="42">
        <v>0</v>
      </c>
      <c r="AA576" s="42">
        <v>0</v>
      </c>
      <c r="AB576" s="42"/>
      <c r="AC576" s="42"/>
      <c r="AD576" s="42"/>
      <c r="AE576" s="42" t="s">
        <v>2727</v>
      </c>
    </row>
    <row r="577" spans="1:31" x14ac:dyDescent="0.2">
      <c r="A577" s="42" t="s">
        <v>92</v>
      </c>
      <c r="B577" s="42" t="s">
        <v>3862</v>
      </c>
      <c r="C577" s="42" t="s">
        <v>3793</v>
      </c>
      <c r="D577" s="42">
        <v>1</v>
      </c>
      <c r="E577" s="42">
        <v>1</v>
      </c>
      <c r="F577" s="42"/>
      <c r="G577" s="42">
        <v>35</v>
      </c>
      <c r="H577" s="377">
        <f t="shared" si="43"/>
        <v>35</v>
      </c>
      <c r="I577" s="42"/>
      <c r="J577" s="42"/>
      <c r="K577" s="42" t="s">
        <v>4091</v>
      </c>
      <c r="T577" s="42" t="s">
        <v>740</v>
      </c>
      <c r="U577" s="42" t="s">
        <v>3915</v>
      </c>
      <c r="V577" s="42" t="s">
        <v>3793</v>
      </c>
      <c r="W577" s="42">
        <v>154</v>
      </c>
      <c r="X577" s="42">
        <v>31</v>
      </c>
      <c r="Y577" s="42">
        <v>21</v>
      </c>
      <c r="Z577" s="42">
        <v>435</v>
      </c>
      <c r="AA577" s="377">
        <f>Z577/Y577</f>
        <v>20.714285714285715</v>
      </c>
      <c r="AB577" s="42"/>
      <c r="AC577" s="42"/>
      <c r="AD577" s="42"/>
      <c r="AE577" s="42" t="s">
        <v>2727</v>
      </c>
    </row>
    <row r="578" spans="1:31" x14ac:dyDescent="0.2">
      <c r="A578" s="42" t="s">
        <v>92</v>
      </c>
      <c r="B578" s="42" t="s">
        <v>2779</v>
      </c>
      <c r="C578" s="42" t="s">
        <v>3793</v>
      </c>
      <c r="D578" s="42">
        <v>3</v>
      </c>
      <c r="E578" s="42">
        <v>5</v>
      </c>
      <c r="F578" s="42"/>
      <c r="G578" s="42">
        <v>154</v>
      </c>
      <c r="H578" s="377">
        <f t="shared" si="43"/>
        <v>30.8</v>
      </c>
      <c r="I578" s="42"/>
      <c r="J578" s="42"/>
      <c r="K578" s="42" t="s">
        <v>4091</v>
      </c>
      <c r="T578" s="42" t="s">
        <v>740</v>
      </c>
      <c r="U578" s="42" t="s">
        <v>3056</v>
      </c>
      <c r="V578" s="42" t="s">
        <v>3793</v>
      </c>
      <c r="W578" s="42">
        <v>8</v>
      </c>
      <c r="X578" s="42">
        <v>1</v>
      </c>
      <c r="Y578" s="42">
        <v>1</v>
      </c>
      <c r="Z578" s="42">
        <v>34</v>
      </c>
      <c r="AA578" s="377">
        <f>Z578/Y578</f>
        <v>34</v>
      </c>
      <c r="AB578" s="42"/>
      <c r="AC578" s="42"/>
      <c r="AD578" s="42"/>
      <c r="AE578" s="42" t="s">
        <v>2727</v>
      </c>
    </row>
    <row r="579" spans="1:31" x14ac:dyDescent="0.2">
      <c r="A579" s="42" t="s">
        <v>92</v>
      </c>
      <c r="B579" s="42" t="s">
        <v>1829</v>
      </c>
      <c r="C579" s="42" t="s">
        <v>3793</v>
      </c>
      <c r="D579" s="42">
        <v>4</v>
      </c>
      <c r="E579" s="42">
        <v>6</v>
      </c>
      <c r="F579" s="42"/>
      <c r="G579" s="42">
        <v>171</v>
      </c>
      <c r="H579" s="377">
        <f t="shared" si="43"/>
        <v>28.5</v>
      </c>
      <c r="I579" s="42">
        <v>2</v>
      </c>
      <c r="J579" s="42"/>
      <c r="K579" s="42" t="s">
        <v>4091</v>
      </c>
      <c r="T579" s="42" t="s">
        <v>740</v>
      </c>
      <c r="U579" s="42" t="s">
        <v>3918</v>
      </c>
      <c r="V579" s="42" t="s">
        <v>3793</v>
      </c>
      <c r="W579" s="42">
        <v>1</v>
      </c>
      <c r="X579" s="42"/>
      <c r="Y579" s="42">
        <v>1</v>
      </c>
      <c r="Z579" s="42">
        <v>3</v>
      </c>
      <c r="AA579" s="377">
        <f>Z579/Y579</f>
        <v>3</v>
      </c>
      <c r="AB579" s="42"/>
      <c r="AC579" s="42"/>
      <c r="AD579" s="42"/>
      <c r="AE579" s="42" t="s">
        <v>2727</v>
      </c>
    </row>
    <row r="580" spans="1:31" x14ac:dyDescent="0.2">
      <c r="A580" s="42" t="s">
        <v>92</v>
      </c>
      <c r="B580" s="42" t="s">
        <v>1826</v>
      </c>
      <c r="C580" s="42" t="s">
        <v>3793</v>
      </c>
      <c r="D580" s="42">
        <v>10</v>
      </c>
      <c r="E580" s="42">
        <v>10</v>
      </c>
      <c r="F580" s="42"/>
      <c r="G580" s="42">
        <v>250</v>
      </c>
      <c r="H580" s="377">
        <f t="shared" si="43"/>
        <v>25</v>
      </c>
      <c r="I580" s="42">
        <v>5</v>
      </c>
      <c r="J580" s="42"/>
      <c r="K580" s="42" t="s">
        <v>4091</v>
      </c>
      <c r="T580" s="42" t="s">
        <v>740</v>
      </c>
      <c r="U580" s="42" t="s">
        <v>4130</v>
      </c>
      <c r="V580" s="42" t="s">
        <v>3793</v>
      </c>
      <c r="W580" s="42">
        <v>50</v>
      </c>
      <c r="X580" s="42">
        <v>10</v>
      </c>
      <c r="Y580" s="42">
        <v>3</v>
      </c>
      <c r="Z580" s="42">
        <v>164</v>
      </c>
      <c r="AA580" s="377">
        <f>Z580/Y580</f>
        <v>54.666666666666664</v>
      </c>
      <c r="AB580" s="42"/>
      <c r="AC580" s="42"/>
      <c r="AD580" s="42"/>
      <c r="AE580" s="42" t="s">
        <v>2727</v>
      </c>
    </row>
    <row r="581" spans="1:31" x14ac:dyDescent="0.2">
      <c r="A581" s="42" t="s">
        <v>92</v>
      </c>
      <c r="B581" s="42" t="s">
        <v>3900</v>
      </c>
      <c r="C581" s="42" t="s">
        <v>3793</v>
      </c>
      <c r="D581" s="42">
        <v>8</v>
      </c>
      <c r="E581" s="42">
        <v>7</v>
      </c>
      <c r="F581" s="42"/>
      <c r="G581" s="42">
        <v>157</v>
      </c>
      <c r="H581" s="377">
        <f t="shared" si="43"/>
        <v>22.428571428571427</v>
      </c>
      <c r="I581" s="42">
        <v>1</v>
      </c>
      <c r="J581" s="42"/>
      <c r="K581" s="42" t="s">
        <v>4091</v>
      </c>
      <c r="T581" s="42" t="s">
        <v>740</v>
      </c>
      <c r="U581" s="42" t="s">
        <v>1830</v>
      </c>
      <c r="V581" s="42" t="s">
        <v>3793</v>
      </c>
      <c r="W581" s="42">
        <v>40</v>
      </c>
      <c r="X581" s="42">
        <v>7</v>
      </c>
      <c r="Y581" s="42">
        <v>5</v>
      </c>
      <c r="Z581" s="42">
        <v>120</v>
      </c>
      <c r="AA581" s="377">
        <f>Z581/Y581</f>
        <v>24</v>
      </c>
      <c r="AB581" s="42"/>
      <c r="AC581" s="42"/>
      <c r="AD581" s="42"/>
      <c r="AE581" s="42" t="s">
        <v>2727</v>
      </c>
    </row>
    <row r="582" spans="1:31" x14ac:dyDescent="0.2">
      <c r="A582" s="42" t="s">
        <v>92</v>
      </c>
      <c r="B582" s="42" t="s">
        <v>3882</v>
      </c>
      <c r="C582" s="42" t="s">
        <v>3793</v>
      </c>
      <c r="D582" s="42">
        <v>2</v>
      </c>
      <c r="E582" s="42">
        <v>1</v>
      </c>
      <c r="F582" s="42"/>
      <c r="G582" s="42">
        <v>41</v>
      </c>
      <c r="H582" s="377">
        <f t="shared" si="43"/>
        <v>41</v>
      </c>
      <c r="I582" s="42"/>
      <c r="J582" s="42"/>
      <c r="K582" s="42" t="s">
        <v>4091</v>
      </c>
      <c r="T582" s="42" t="s">
        <v>740</v>
      </c>
      <c r="U582" s="42" t="s">
        <v>3923</v>
      </c>
      <c r="V582" s="42" t="s">
        <v>3793</v>
      </c>
      <c r="W582" s="42">
        <v>1</v>
      </c>
      <c r="X582" s="42"/>
      <c r="Y582" s="42"/>
      <c r="Z582" s="42">
        <v>4</v>
      </c>
      <c r="AA582" s="377">
        <v>0</v>
      </c>
      <c r="AB582" s="42"/>
      <c r="AC582" s="42"/>
      <c r="AD582" s="42"/>
      <c r="AE582" s="42" t="s">
        <v>2727</v>
      </c>
    </row>
    <row r="583" spans="1:31" x14ac:dyDescent="0.2">
      <c r="A583" s="42" t="s">
        <v>92</v>
      </c>
      <c r="B583" s="42" t="s">
        <v>3880</v>
      </c>
      <c r="C583" s="42" t="s">
        <v>3793</v>
      </c>
      <c r="D583" s="42">
        <v>8</v>
      </c>
      <c r="E583" s="42">
        <v>10</v>
      </c>
      <c r="F583" s="42"/>
      <c r="G583" s="42">
        <v>147</v>
      </c>
      <c r="H583" s="377">
        <f t="shared" si="43"/>
        <v>14.7</v>
      </c>
      <c r="I583" s="42">
        <v>2</v>
      </c>
      <c r="J583" s="42"/>
      <c r="K583" s="42" t="s">
        <v>4091</v>
      </c>
      <c r="T583" s="42" t="s">
        <v>740</v>
      </c>
      <c r="U583" s="42" t="s">
        <v>4147</v>
      </c>
      <c r="V583" s="42" t="s">
        <v>3793</v>
      </c>
      <c r="W583" s="42">
        <v>74.2</v>
      </c>
      <c r="X583" s="42">
        <v>21</v>
      </c>
      <c r="Y583" s="42">
        <v>16</v>
      </c>
      <c r="Z583" s="42">
        <v>189</v>
      </c>
      <c r="AA583" s="377">
        <f>Z583/Y583</f>
        <v>11.8125</v>
      </c>
      <c r="AB583" s="42"/>
      <c r="AC583" s="42"/>
      <c r="AD583" s="42"/>
      <c r="AE583" s="42" t="s">
        <v>2727</v>
      </c>
    </row>
    <row r="584" spans="1:31" x14ac:dyDescent="0.2">
      <c r="A584" s="42" t="s">
        <v>92</v>
      </c>
      <c r="B584" s="42" t="s">
        <v>3874</v>
      </c>
      <c r="C584" s="42" t="s">
        <v>3793</v>
      </c>
      <c r="D584" s="42">
        <v>3</v>
      </c>
      <c r="E584" s="42">
        <v>3</v>
      </c>
      <c r="F584" s="42"/>
      <c r="G584" s="42">
        <v>40</v>
      </c>
      <c r="H584" s="377">
        <f t="shared" si="43"/>
        <v>13.333333333333334</v>
      </c>
      <c r="I584" s="42">
        <v>1</v>
      </c>
      <c r="J584" s="42"/>
      <c r="K584" s="42" t="s">
        <v>4091</v>
      </c>
      <c r="T584" s="42" t="s">
        <v>740</v>
      </c>
      <c r="U584" s="42" t="s">
        <v>4149</v>
      </c>
      <c r="V584" s="42" t="s">
        <v>3793</v>
      </c>
      <c r="W584" s="42">
        <v>35</v>
      </c>
      <c r="X584" s="42">
        <v>9</v>
      </c>
      <c r="Y584" s="42">
        <v>5</v>
      </c>
      <c r="Z584" s="42">
        <v>96</v>
      </c>
      <c r="AA584" s="377">
        <f>Z584/Y584</f>
        <v>19.2</v>
      </c>
      <c r="AB584" s="42"/>
      <c r="AC584" s="42"/>
      <c r="AD584" s="42"/>
      <c r="AE584" s="42" t="s">
        <v>2727</v>
      </c>
    </row>
    <row r="585" spans="1:31" x14ac:dyDescent="0.2">
      <c r="A585" s="42" t="s">
        <v>92</v>
      </c>
      <c r="B585" s="42" t="s">
        <v>3878</v>
      </c>
      <c r="C585" s="42" t="s">
        <v>3793</v>
      </c>
      <c r="D585" s="42">
        <v>3</v>
      </c>
      <c r="E585" s="42">
        <v>4</v>
      </c>
      <c r="F585" s="42"/>
      <c r="G585" s="42">
        <v>46</v>
      </c>
      <c r="H585" s="377">
        <f t="shared" si="43"/>
        <v>11.5</v>
      </c>
      <c r="I585" s="42">
        <v>2</v>
      </c>
      <c r="J585" s="42"/>
      <c r="K585" s="42" t="s">
        <v>4091</v>
      </c>
      <c r="T585" s="42" t="s">
        <v>740</v>
      </c>
      <c r="U585" s="42" t="s">
        <v>3052</v>
      </c>
      <c r="V585" s="42" t="s">
        <v>3793</v>
      </c>
      <c r="W585" s="42">
        <v>24</v>
      </c>
      <c r="X585" s="42">
        <v>6</v>
      </c>
      <c r="Y585" s="42">
        <v>4</v>
      </c>
      <c r="Z585" s="42">
        <v>69</v>
      </c>
      <c r="AA585" s="377">
        <f>Z585/Y585</f>
        <v>17.25</v>
      </c>
      <c r="AB585" s="42"/>
      <c r="AC585" s="42"/>
      <c r="AD585" s="42"/>
      <c r="AE585" s="42" t="s">
        <v>2727</v>
      </c>
    </row>
    <row r="586" spans="1:31" x14ac:dyDescent="0.2">
      <c r="A586" s="42" t="s">
        <v>92</v>
      </c>
      <c r="B586" s="42" t="s">
        <v>3871</v>
      </c>
      <c r="C586" s="42" t="s">
        <v>3793</v>
      </c>
      <c r="D586" s="42">
        <v>1</v>
      </c>
      <c r="E586" s="42">
        <v>1</v>
      </c>
      <c r="F586" s="42"/>
      <c r="G586" s="42">
        <v>11</v>
      </c>
      <c r="H586" s="377">
        <f t="shared" si="43"/>
        <v>11</v>
      </c>
      <c r="I586" s="42"/>
      <c r="J586" s="42"/>
      <c r="K586" s="42" t="s">
        <v>4091</v>
      </c>
      <c r="T586" s="42" t="s">
        <v>740</v>
      </c>
      <c r="U586" s="42" t="s">
        <v>4140</v>
      </c>
      <c r="V586" s="42" t="s">
        <v>3793</v>
      </c>
      <c r="W586" s="42">
        <v>126.4</v>
      </c>
      <c r="X586" s="42">
        <v>32</v>
      </c>
      <c r="Y586" s="42">
        <v>28</v>
      </c>
      <c r="Z586" s="42">
        <v>408</v>
      </c>
      <c r="AA586" s="377">
        <f>Z586/Y586</f>
        <v>14.571428571428571</v>
      </c>
      <c r="AB586" s="42"/>
      <c r="AC586" s="42"/>
      <c r="AD586" s="42"/>
      <c r="AE586" s="42" t="s">
        <v>2727</v>
      </c>
    </row>
    <row r="587" spans="1:31" x14ac:dyDescent="0.2">
      <c r="A587" s="42" t="s">
        <v>92</v>
      </c>
      <c r="B587" s="42" t="s">
        <v>3870</v>
      </c>
      <c r="C587" s="42" t="s">
        <v>3793</v>
      </c>
      <c r="D587" s="42">
        <v>11</v>
      </c>
      <c r="E587" s="42">
        <v>11</v>
      </c>
      <c r="F587" s="42"/>
      <c r="G587" s="42">
        <v>103</v>
      </c>
      <c r="H587" s="377">
        <f t="shared" si="43"/>
        <v>9.3636363636363633</v>
      </c>
      <c r="I587" s="42">
        <v>6</v>
      </c>
      <c r="J587" s="42"/>
      <c r="K587" s="42" t="s">
        <v>4091</v>
      </c>
      <c r="T587" s="42" t="s">
        <v>740</v>
      </c>
      <c r="U587" s="42" t="s">
        <v>4155</v>
      </c>
      <c r="V587" s="42" t="s">
        <v>3793</v>
      </c>
      <c r="W587" s="42">
        <v>28</v>
      </c>
      <c r="X587" s="42">
        <v>6</v>
      </c>
      <c r="Y587" s="42">
        <v>6</v>
      </c>
      <c r="Z587" s="42">
        <v>83</v>
      </c>
      <c r="AA587" s="377">
        <f>Z587/Y587</f>
        <v>13.833333333333334</v>
      </c>
      <c r="AB587" s="42"/>
      <c r="AC587" s="42"/>
      <c r="AD587" s="42"/>
      <c r="AE587" s="42" t="s">
        <v>2727</v>
      </c>
    </row>
    <row r="588" spans="1:31" x14ac:dyDescent="0.2">
      <c r="A588" s="42" t="s">
        <v>92</v>
      </c>
      <c r="B588" s="42" t="s">
        <v>3902</v>
      </c>
      <c r="C588" s="42" t="s">
        <v>3793</v>
      </c>
      <c r="D588" s="42">
        <v>11</v>
      </c>
      <c r="E588" s="42">
        <v>8</v>
      </c>
      <c r="F588" s="42"/>
      <c r="G588" s="42">
        <v>74</v>
      </c>
      <c r="H588" s="377">
        <f t="shared" si="43"/>
        <v>9.25</v>
      </c>
      <c r="I588" s="42">
        <v>4</v>
      </c>
      <c r="J588" s="42"/>
      <c r="K588" s="42" t="s">
        <v>4091</v>
      </c>
      <c r="T588" s="42" t="s">
        <v>740</v>
      </c>
      <c r="U588" s="42" t="s">
        <v>3051</v>
      </c>
      <c r="V588" s="42" t="s">
        <v>3793</v>
      </c>
      <c r="W588" s="42">
        <v>3</v>
      </c>
      <c r="X588" s="42"/>
      <c r="Y588" s="42"/>
      <c r="Z588" s="42">
        <v>11</v>
      </c>
      <c r="AA588" s="377">
        <v>0</v>
      </c>
      <c r="AB588" s="42"/>
      <c r="AC588" s="42"/>
      <c r="AD588" s="42"/>
      <c r="AE588" s="42" t="s">
        <v>2727</v>
      </c>
    </row>
    <row r="589" spans="1:31" x14ac:dyDescent="0.2">
      <c r="A589" s="42" t="s">
        <v>92</v>
      </c>
      <c r="B589" s="42" t="s">
        <v>4117</v>
      </c>
      <c r="C589" s="42" t="s">
        <v>3793</v>
      </c>
      <c r="D589" s="42">
        <v>2</v>
      </c>
      <c r="E589" s="42">
        <v>1</v>
      </c>
      <c r="F589" s="42"/>
      <c r="G589" s="42">
        <v>9</v>
      </c>
      <c r="H589" s="377">
        <f t="shared" si="43"/>
        <v>9</v>
      </c>
      <c r="I589" s="42">
        <v>1</v>
      </c>
      <c r="J589" s="42"/>
      <c r="K589" s="42" t="s">
        <v>4091</v>
      </c>
      <c r="T589" s="42" t="s">
        <v>740</v>
      </c>
      <c r="U589" s="42" t="s">
        <v>3850</v>
      </c>
      <c r="V589" s="42" t="s">
        <v>3793</v>
      </c>
      <c r="W589" s="42">
        <v>8</v>
      </c>
      <c r="X589" s="42">
        <v>4</v>
      </c>
      <c r="Y589" s="42"/>
      <c r="Z589" s="42">
        <v>23</v>
      </c>
      <c r="AA589" s="42">
        <v>0</v>
      </c>
      <c r="AB589" s="42"/>
      <c r="AC589" s="42"/>
      <c r="AD589" s="42"/>
      <c r="AE589" s="42" t="s">
        <v>2727</v>
      </c>
    </row>
    <row r="590" spans="1:31" x14ac:dyDescent="0.2">
      <c r="A590" s="42" t="s">
        <v>92</v>
      </c>
      <c r="B590" s="42" t="s">
        <v>3886</v>
      </c>
      <c r="C590" s="42" t="s">
        <v>3793</v>
      </c>
      <c r="D590" s="42">
        <v>2</v>
      </c>
      <c r="E590" s="42">
        <v>3</v>
      </c>
      <c r="F590" s="42"/>
      <c r="G590" s="42">
        <v>20</v>
      </c>
      <c r="H590" s="377">
        <f t="shared" si="43"/>
        <v>6.666666666666667</v>
      </c>
      <c r="I590" s="42"/>
      <c r="J590" s="42"/>
      <c r="K590" s="42" t="s">
        <v>4091</v>
      </c>
      <c r="T590" s="42" t="s">
        <v>328</v>
      </c>
      <c r="U590" s="42" t="s">
        <v>3931</v>
      </c>
      <c r="V590" s="42" t="s">
        <v>3793</v>
      </c>
      <c r="W590" s="42">
        <v>4</v>
      </c>
      <c r="X590" s="42"/>
      <c r="Y590" s="42"/>
      <c r="Z590" s="42">
        <v>37</v>
      </c>
      <c r="AA590" s="377">
        <v>0</v>
      </c>
      <c r="AB590" s="42"/>
      <c r="AC590" s="42"/>
      <c r="AD590" s="42"/>
      <c r="AE590" s="42" t="s">
        <v>2727</v>
      </c>
    </row>
    <row r="591" spans="1:31" x14ac:dyDescent="0.2">
      <c r="A591" s="42" t="s">
        <v>92</v>
      </c>
      <c r="B591" s="42" t="s">
        <v>3869</v>
      </c>
      <c r="C591" s="42" t="s">
        <v>3793</v>
      </c>
      <c r="D591" s="42">
        <v>6</v>
      </c>
      <c r="E591" s="42">
        <v>6</v>
      </c>
      <c r="F591" s="42"/>
      <c r="G591" s="42">
        <v>39</v>
      </c>
      <c r="H591" s="377">
        <f t="shared" si="43"/>
        <v>6.5</v>
      </c>
      <c r="I591" s="42">
        <v>2</v>
      </c>
      <c r="J591" s="42"/>
      <c r="K591" s="42" t="s">
        <v>4091</v>
      </c>
      <c r="T591" s="42" t="s">
        <v>328</v>
      </c>
      <c r="U591" s="42" t="s">
        <v>3885</v>
      </c>
      <c r="V591" s="42" t="s">
        <v>3793</v>
      </c>
      <c r="W591" s="42">
        <v>170.2</v>
      </c>
      <c r="X591" s="42">
        <v>47</v>
      </c>
      <c r="Y591" s="42">
        <v>27</v>
      </c>
      <c r="Z591" s="42">
        <v>471</v>
      </c>
      <c r="AA591" s="377">
        <f>Z591/Y591</f>
        <v>17.444444444444443</v>
      </c>
      <c r="AB591" s="42"/>
      <c r="AC591" s="42"/>
      <c r="AD591" s="42"/>
      <c r="AE591" s="42" t="s">
        <v>2727</v>
      </c>
    </row>
    <row r="592" spans="1:31" x14ac:dyDescent="0.2">
      <c r="A592" s="42" t="s">
        <v>92</v>
      </c>
      <c r="B592" s="42" t="s">
        <v>3050</v>
      </c>
      <c r="C592" s="42" t="s">
        <v>3793</v>
      </c>
      <c r="D592" s="42">
        <v>7</v>
      </c>
      <c r="E592" s="42">
        <v>7</v>
      </c>
      <c r="F592" s="42"/>
      <c r="G592" s="42">
        <v>45</v>
      </c>
      <c r="H592" s="377">
        <f t="shared" si="43"/>
        <v>6.4285714285714288</v>
      </c>
      <c r="I592" s="42">
        <v>4</v>
      </c>
      <c r="J592" s="42"/>
      <c r="K592" s="42" t="s">
        <v>4091</v>
      </c>
      <c r="T592" s="42" t="s">
        <v>328</v>
      </c>
      <c r="U592" s="42" t="s">
        <v>3875</v>
      </c>
      <c r="V592" s="42" t="s">
        <v>3793</v>
      </c>
      <c r="W592" s="42">
        <v>1.2</v>
      </c>
      <c r="X592" s="42"/>
      <c r="Y592" s="42">
        <v>1</v>
      </c>
      <c r="Z592" s="42">
        <v>12</v>
      </c>
      <c r="AA592" s="377">
        <f>Z592/Y592</f>
        <v>12</v>
      </c>
      <c r="AB592" s="42"/>
      <c r="AC592" s="42"/>
      <c r="AD592" s="42"/>
      <c r="AE592" s="42" t="s">
        <v>2727</v>
      </c>
    </row>
    <row r="593" spans="1:31" x14ac:dyDescent="0.2">
      <c r="A593" s="42" t="s">
        <v>92</v>
      </c>
      <c r="B593" s="42" t="s">
        <v>3935</v>
      </c>
      <c r="C593" s="42" t="s">
        <v>3793</v>
      </c>
      <c r="D593" s="42">
        <v>7</v>
      </c>
      <c r="E593" s="42">
        <v>7</v>
      </c>
      <c r="F593" s="42"/>
      <c r="G593" s="42">
        <v>42</v>
      </c>
      <c r="H593" s="377">
        <f t="shared" si="43"/>
        <v>6</v>
      </c>
      <c r="I593" s="42">
        <v>2</v>
      </c>
      <c r="J593" s="42"/>
      <c r="K593" s="42" t="s">
        <v>4091</v>
      </c>
      <c r="T593" s="42" t="s">
        <v>328</v>
      </c>
      <c r="U593" s="42" t="s">
        <v>3933</v>
      </c>
      <c r="V593" s="42" t="s">
        <v>3793</v>
      </c>
      <c r="W593" s="42">
        <v>23.4</v>
      </c>
      <c r="X593" s="42">
        <v>3</v>
      </c>
      <c r="Y593" s="42">
        <v>3</v>
      </c>
      <c r="Z593" s="42">
        <v>71</v>
      </c>
      <c r="AA593" s="377">
        <f>Z593/Y593</f>
        <v>23.666666666666668</v>
      </c>
      <c r="AB593" s="42"/>
      <c r="AC593" s="42"/>
      <c r="AD593" s="42"/>
      <c r="AE593" s="42" t="s">
        <v>2727</v>
      </c>
    </row>
    <row r="594" spans="1:31" x14ac:dyDescent="0.2">
      <c r="A594" s="42" t="s">
        <v>92</v>
      </c>
      <c r="B594" s="42" t="s">
        <v>3867</v>
      </c>
      <c r="C594" s="42" t="s">
        <v>3793</v>
      </c>
      <c r="D594" s="42">
        <v>5</v>
      </c>
      <c r="E594" s="42">
        <v>5</v>
      </c>
      <c r="F594" s="42"/>
      <c r="G594" s="42">
        <v>26</v>
      </c>
      <c r="H594" s="377">
        <f t="shared" si="43"/>
        <v>5.2</v>
      </c>
      <c r="I594" s="42">
        <v>1</v>
      </c>
      <c r="J594" s="42"/>
      <c r="K594" s="42" t="s">
        <v>4091</v>
      </c>
      <c r="T594" s="42" t="s">
        <v>328</v>
      </c>
      <c r="U594" s="42" t="s">
        <v>4159</v>
      </c>
      <c r="V594" s="42" t="s">
        <v>3793</v>
      </c>
      <c r="W594" s="42">
        <v>11</v>
      </c>
      <c r="X594" s="42">
        <v>1</v>
      </c>
      <c r="Y594" s="42">
        <v>5</v>
      </c>
      <c r="Z594" s="42">
        <v>20</v>
      </c>
      <c r="AA594" s="377">
        <f>Z594/Y594</f>
        <v>4</v>
      </c>
      <c r="AB594" s="42"/>
      <c r="AC594" s="42"/>
      <c r="AD594" s="42"/>
      <c r="AE594" s="42" t="s">
        <v>2727</v>
      </c>
    </row>
    <row r="595" spans="1:31" x14ac:dyDescent="0.2">
      <c r="A595" s="42" t="s">
        <v>92</v>
      </c>
      <c r="B595" s="42" t="s">
        <v>4118</v>
      </c>
      <c r="C595" s="42" t="s">
        <v>3793</v>
      </c>
      <c r="D595" s="42">
        <v>5</v>
      </c>
      <c r="E595" s="42">
        <v>3</v>
      </c>
      <c r="F595" s="42"/>
      <c r="G595" s="42">
        <v>12</v>
      </c>
      <c r="H595" s="377">
        <f t="shared" si="43"/>
        <v>4</v>
      </c>
      <c r="I595" s="42">
        <v>5</v>
      </c>
      <c r="J595" s="42"/>
      <c r="K595" s="42" t="s">
        <v>4091</v>
      </c>
      <c r="T595" s="42" t="s">
        <v>328</v>
      </c>
      <c r="U595" s="42" t="s">
        <v>3032</v>
      </c>
      <c r="V595" s="42" t="s">
        <v>3793</v>
      </c>
      <c r="W595" s="42">
        <v>47</v>
      </c>
      <c r="X595" s="42">
        <v>11</v>
      </c>
      <c r="Y595" s="42">
        <v>3</v>
      </c>
      <c r="Z595" s="42">
        <v>110</v>
      </c>
      <c r="AA595" s="377">
        <f>Z595/Y595</f>
        <v>36.666666666666664</v>
      </c>
      <c r="AB595" s="42"/>
      <c r="AC595" s="42"/>
      <c r="AD595" s="42"/>
      <c r="AE595" s="42" t="s">
        <v>2727</v>
      </c>
    </row>
    <row r="596" spans="1:31" x14ac:dyDescent="0.2">
      <c r="A596" s="42" t="s">
        <v>92</v>
      </c>
      <c r="B596" s="42" t="s">
        <v>4119</v>
      </c>
      <c r="C596" s="42" t="s">
        <v>3793</v>
      </c>
      <c r="D596" s="42">
        <v>2</v>
      </c>
      <c r="E596" s="42">
        <v>3</v>
      </c>
      <c r="F596" s="42"/>
      <c r="G596" s="42">
        <v>12</v>
      </c>
      <c r="H596" s="377">
        <f t="shared" si="43"/>
        <v>4</v>
      </c>
      <c r="I596" s="42">
        <v>1</v>
      </c>
      <c r="J596" s="42"/>
      <c r="K596" s="42" t="s">
        <v>4091</v>
      </c>
      <c r="T596" s="42" t="s">
        <v>328</v>
      </c>
      <c r="U596" s="42" t="s">
        <v>4130</v>
      </c>
      <c r="V596" s="42" t="s">
        <v>3793</v>
      </c>
      <c r="W596" s="42">
        <v>5</v>
      </c>
      <c r="X596" s="42">
        <v>1</v>
      </c>
      <c r="Y596" s="42"/>
      <c r="Z596" s="42">
        <v>27</v>
      </c>
      <c r="AA596" s="377">
        <v>0</v>
      </c>
      <c r="AB596" s="42"/>
      <c r="AC596" s="42"/>
      <c r="AD596" s="42"/>
      <c r="AE596" s="42" t="s">
        <v>2727</v>
      </c>
    </row>
    <row r="597" spans="1:31" x14ac:dyDescent="0.2">
      <c r="A597" s="42" t="s">
        <v>92</v>
      </c>
      <c r="B597" s="42" t="s">
        <v>3029</v>
      </c>
      <c r="C597" s="42" t="s">
        <v>3793</v>
      </c>
      <c r="D597" s="42">
        <v>1</v>
      </c>
      <c r="E597" s="42">
        <v>1</v>
      </c>
      <c r="F597" s="42"/>
      <c r="G597" s="42">
        <v>2</v>
      </c>
      <c r="H597" s="377">
        <f t="shared" si="43"/>
        <v>2</v>
      </c>
      <c r="I597" s="42"/>
      <c r="J597" s="42"/>
      <c r="K597" s="42" t="s">
        <v>4091</v>
      </c>
      <c r="T597" s="42" t="s">
        <v>328</v>
      </c>
      <c r="U597" s="42" t="s">
        <v>3056</v>
      </c>
      <c r="V597" s="42" t="s">
        <v>3793</v>
      </c>
      <c r="W597" s="42">
        <v>64</v>
      </c>
      <c r="X597" s="42">
        <v>14</v>
      </c>
      <c r="Y597" s="42">
        <v>11</v>
      </c>
      <c r="Z597" s="42">
        <v>172</v>
      </c>
      <c r="AA597" s="377">
        <f>Z597/Y597</f>
        <v>15.636363636363637</v>
      </c>
      <c r="AB597" s="42"/>
      <c r="AC597" s="42"/>
      <c r="AD597" s="42"/>
      <c r="AE597" s="42" t="s">
        <v>2727</v>
      </c>
    </row>
    <row r="598" spans="1:31" x14ac:dyDescent="0.2">
      <c r="A598" s="42" t="s">
        <v>92</v>
      </c>
      <c r="B598" s="42" t="s">
        <v>3075</v>
      </c>
      <c r="C598" s="42" t="s">
        <v>3793</v>
      </c>
      <c r="D598" s="42">
        <v>1</v>
      </c>
      <c r="E598" s="42">
        <v>1</v>
      </c>
      <c r="F598" s="42"/>
      <c r="G598" s="42">
        <v>2</v>
      </c>
      <c r="H598" s="377">
        <f t="shared" si="43"/>
        <v>2</v>
      </c>
      <c r="I598" s="42"/>
      <c r="J598" s="42"/>
      <c r="K598" s="42" t="s">
        <v>4091</v>
      </c>
      <c r="T598" s="42" t="s">
        <v>328</v>
      </c>
      <c r="U598" s="42" t="s">
        <v>4161</v>
      </c>
      <c r="V598" s="42" t="s">
        <v>3793</v>
      </c>
      <c r="W598" s="42">
        <v>2</v>
      </c>
      <c r="X598" s="42"/>
      <c r="Y598" s="42"/>
      <c r="Z598" s="42">
        <v>18</v>
      </c>
      <c r="AA598" s="377">
        <v>0</v>
      </c>
      <c r="AB598" s="42"/>
      <c r="AC598" s="42"/>
      <c r="AD598" s="42"/>
      <c r="AE598" s="42" t="s">
        <v>2727</v>
      </c>
    </row>
    <row r="599" spans="1:31" x14ac:dyDescent="0.2">
      <c r="A599" s="42" t="s">
        <v>92</v>
      </c>
      <c r="B599" s="42" t="s">
        <v>4115</v>
      </c>
      <c r="C599" s="42" t="s">
        <v>3793</v>
      </c>
      <c r="D599" s="42">
        <v>3</v>
      </c>
      <c r="E599" s="42">
        <v>2</v>
      </c>
      <c r="F599" s="42"/>
      <c r="G599" s="42">
        <v>3</v>
      </c>
      <c r="H599" s="377">
        <f t="shared" si="43"/>
        <v>1.5</v>
      </c>
      <c r="I599" s="42"/>
      <c r="J599" s="42"/>
      <c r="K599" s="42" t="s">
        <v>4091</v>
      </c>
      <c r="T599" s="42" t="s">
        <v>328</v>
      </c>
      <c r="U599" s="42" t="s">
        <v>4140</v>
      </c>
      <c r="V599" s="42" t="s">
        <v>3793</v>
      </c>
      <c r="W599" s="42">
        <v>10</v>
      </c>
      <c r="X599" s="42">
        <v>1</v>
      </c>
      <c r="Y599" s="42">
        <v>1</v>
      </c>
      <c r="Z599" s="42">
        <v>34</v>
      </c>
      <c r="AA599" s="377">
        <f>Z599/Y599</f>
        <v>34</v>
      </c>
      <c r="AB599" s="42"/>
      <c r="AC599" s="42"/>
      <c r="AD599" s="42"/>
      <c r="AE599" s="42" t="s">
        <v>2727</v>
      </c>
    </row>
    <row r="600" spans="1:31" x14ac:dyDescent="0.2">
      <c r="A600" s="42" t="s">
        <v>92</v>
      </c>
      <c r="B600" s="42" t="s">
        <v>3541</v>
      </c>
      <c r="C600" s="42" t="s">
        <v>3793</v>
      </c>
      <c r="D600" s="42">
        <v>1</v>
      </c>
      <c r="E600" s="42">
        <v>1</v>
      </c>
      <c r="F600" s="42"/>
      <c r="G600" s="42">
        <v>1</v>
      </c>
      <c r="H600" s="377">
        <f t="shared" si="43"/>
        <v>1</v>
      </c>
      <c r="I600" s="42"/>
      <c r="J600" s="42"/>
      <c r="K600" s="42" t="s">
        <v>4091</v>
      </c>
      <c r="T600" s="42" t="s">
        <v>328</v>
      </c>
      <c r="U600" s="42" t="s">
        <v>3903</v>
      </c>
      <c r="V600" s="42" t="s">
        <v>3793</v>
      </c>
      <c r="W600" s="42">
        <v>87</v>
      </c>
      <c r="X600" s="42">
        <v>13</v>
      </c>
      <c r="Y600" s="42">
        <v>16</v>
      </c>
      <c r="Z600" s="42">
        <v>349</v>
      </c>
      <c r="AA600" s="377">
        <f>Z600/Y600</f>
        <v>21.8125</v>
      </c>
      <c r="AB600" s="42"/>
      <c r="AC600" s="42"/>
      <c r="AD600" s="42"/>
      <c r="AE600" s="42" t="s">
        <v>2727</v>
      </c>
    </row>
    <row r="601" spans="1:31" x14ac:dyDescent="0.2">
      <c r="A601" s="42" t="s">
        <v>92</v>
      </c>
      <c r="B601" s="42" t="s">
        <v>4120</v>
      </c>
      <c r="C601" s="42" t="s">
        <v>3793</v>
      </c>
      <c r="D601" s="42">
        <v>2</v>
      </c>
      <c r="E601" s="42">
        <v>1</v>
      </c>
      <c r="F601" s="42"/>
      <c r="G601" s="42">
        <v>0</v>
      </c>
      <c r="H601" s="377">
        <f t="shared" si="43"/>
        <v>0</v>
      </c>
      <c r="I601" s="42"/>
      <c r="J601" s="42"/>
      <c r="K601" s="42" t="s">
        <v>4091</v>
      </c>
      <c r="T601" s="42" t="s">
        <v>328</v>
      </c>
      <c r="U601" s="42" t="s">
        <v>3934</v>
      </c>
      <c r="V601" s="42" t="s">
        <v>3793</v>
      </c>
      <c r="W601" s="42">
        <v>93.2</v>
      </c>
      <c r="X601" s="42">
        <v>15</v>
      </c>
      <c r="Y601" s="42">
        <v>16</v>
      </c>
      <c r="Z601" s="42">
        <v>289</v>
      </c>
      <c r="AA601" s="377">
        <f>Z601/Y601</f>
        <v>18.0625</v>
      </c>
      <c r="AB601" s="42"/>
      <c r="AC601" s="42"/>
      <c r="AD601" s="42"/>
      <c r="AE601" s="42" t="s">
        <v>2727</v>
      </c>
    </row>
    <row r="602" spans="1:31" x14ac:dyDescent="0.2">
      <c r="A602" s="42" t="s">
        <v>88</v>
      </c>
      <c r="B602" s="42" t="s">
        <v>3866</v>
      </c>
      <c r="C602" s="42" t="s">
        <v>3793</v>
      </c>
      <c r="D602" s="42">
        <v>1</v>
      </c>
      <c r="E602" s="42">
        <v>1</v>
      </c>
      <c r="F602" s="42"/>
      <c r="G602" s="42">
        <v>73</v>
      </c>
      <c r="H602" s="377">
        <f t="shared" si="43"/>
        <v>73</v>
      </c>
      <c r="I602" s="42"/>
      <c r="J602" s="42"/>
      <c r="K602" s="42" t="s">
        <v>4091</v>
      </c>
      <c r="T602" s="42" t="s">
        <v>328</v>
      </c>
      <c r="U602" s="42" t="s">
        <v>3911</v>
      </c>
      <c r="V602" s="42" t="s">
        <v>3793</v>
      </c>
      <c r="W602" s="42">
        <v>7</v>
      </c>
      <c r="X602" s="42"/>
      <c r="Y602" s="42"/>
      <c r="Z602" s="42">
        <v>36</v>
      </c>
      <c r="AA602" s="377">
        <v>0</v>
      </c>
      <c r="AB602" s="42"/>
      <c r="AC602" s="42"/>
      <c r="AD602" s="42"/>
      <c r="AE602" s="42" t="s">
        <v>2727</v>
      </c>
    </row>
    <row r="603" spans="1:31" x14ac:dyDescent="0.2">
      <c r="A603" s="42" t="s">
        <v>88</v>
      </c>
      <c r="B603" s="42" t="s">
        <v>3820</v>
      </c>
      <c r="C603" s="42" t="s">
        <v>3793</v>
      </c>
      <c r="D603" s="42">
        <v>1</v>
      </c>
      <c r="E603" s="42">
        <v>1</v>
      </c>
      <c r="F603" s="42"/>
      <c r="G603" s="42">
        <v>46</v>
      </c>
      <c r="H603" s="377">
        <f t="shared" si="43"/>
        <v>46</v>
      </c>
      <c r="I603" s="42"/>
      <c r="J603" s="42"/>
      <c r="K603" s="42" t="s">
        <v>4091</v>
      </c>
      <c r="T603" s="42" t="s">
        <v>328</v>
      </c>
      <c r="U603" s="42" t="s">
        <v>3052</v>
      </c>
      <c r="V603" s="42" t="s">
        <v>3793</v>
      </c>
      <c r="W603" s="42">
        <v>7</v>
      </c>
      <c r="X603" s="42">
        <v>2</v>
      </c>
      <c r="Y603" s="42">
        <v>1</v>
      </c>
      <c r="Z603" s="42">
        <v>23</v>
      </c>
      <c r="AA603" s="377">
        <f>Z603/Y603</f>
        <v>23</v>
      </c>
      <c r="AB603" s="42"/>
      <c r="AC603" s="42"/>
      <c r="AD603" s="42"/>
      <c r="AE603" s="42" t="s">
        <v>2727</v>
      </c>
    </row>
    <row r="604" spans="1:31" x14ac:dyDescent="0.2">
      <c r="A604" s="42" t="s">
        <v>88</v>
      </c>
      <c r="B604" s="42" t="s">
        <v>3862</v>
      </c>
      <c r="C604" s="42" t="s">
        <v>3793</v>
      </c>
      <c r="D604" s="42">
        <v>2</v>
      </c>
      <c r="E604" s="42">
        <v>2</v>
      </c>
      <c r="F604" s="42"/>
      <c r="G604" s="42">
        <v>79</v>
      </c>
      <c r="H604" s="377">
        <f t="shared" si="43"/>
        <v>39.5</v>
      </c>
      <c r="I604" s="42">
        <v>1</v>
      </c>
      <c r="J604" s="42"/>
      <c r="K604" s="42" t="s">
        <v>4091</v>
      </c>
      <c r="T604" s="42" t="s">
        <v>328</v>
      </c>
      <c r="U604" s="42" t="s">
        <v>3882</v>
      </c>
      <c r="V604" s="42" t="s">
        <v>3793</v>
      </c>
      <c r="W604" s="42">
        <v>16</v>
      </c>
      <c r="X604" s="42">
        <v>3</v>
      </c>
      <c r="Y604" s="42">
        <v>6</v>
      </c>
      <c r="Z604" s="42">
        <v>33</v>
      </c>
      <c r="AA604" s="377">
        <f>Z604/Y604</f>
        <v>5.5</v>
      </c>
      <c r="AB604" s="42"/>
      <c r="AC604" s="42"/>
      <c r="AD604" s="42"/>
      <c r="AE604" s="42" t="s">
        <v>2727</v>
      </c>
    </row>
    <row r="605" spans="1:31" x14ac:dyDescent="0.2">
      <c r="A605" s="42" t="s">
        <v>88</v>
      </c>
      <c r="B605" s="42" t="s">
        <v>3886</v>
      </c>
      <c r="C605" s="42" t="s">
        <v>3793</v>
      </c>
      <c r="D605" s="42">
        <v>3</v>
      </c>
      <c r="E605" s="42">
        <v>2</v>
      </c>
      <c r="F605" s="42"/>
      <c r="G605" s="42">
        <v>71</v>
      </c>
      <c r="H605" s="377">
        <f t="shared" si="43"/>
        <v>35.5</v>
      </c>
      <c r="I605" s="42">
        <v>1</v>
      </c>
      <c r="J605" s="42"/>
      <c r="K605" s="42" t="s">
        <v>4091</v>
      </c>
      <c r="T605" s="42" t="s">
        <v>328</v>
      </c>
      <c r="U605" s="42" t="s">
        <v>3915</v>
      </c>
      <c r="V605" s="42" t="s">
        <v>3793</v>
      </c>
      <c r="W605" s="42">
        <v>23</v>
      </c>
      <c r="X605" s="42">
        <v>5</v>
      </c>
      <c r="Y605" s="42">
        <v>4</v>
      </c>
      <c r="Z605" s="42">
        <v>50</v>
      </c>
      <c r="AA605" s="377">
        <f>Z605/Y605</f>
        <v>12.5</v>
      </c>
      <c r="AB605" s="42"/>
      <c r="AC605" s="42"/>
      <c r="AD605" s="42"/>
      <c r="AE605" s="42" t="s">
        <v>2727</v>
      </c>
    </row>
    <row r="606" spans="1:31" x14ac:dyDescent="0.2">
      <c r="A606" s="42" t="s">
        <v>88</v>
      </c>
      <c r="B606" s="42" t="s">
        <v>3075</v>
      </c>
      <c r="C606" s="42" t="s">
        <v>3793</v>
      </c>
      <c r="D606" s="42">
        <v>2</v>
      </c>
      <c r="E606" s="42">
        <v>1</v>
      </c>
      <c r="F606" s="42"/>
      <c r="G606" s="42">
        <v>35</v>
      </c>
      <c r="H606" s="377">
        <f t="shared" si="43"/>
        <v>35</v>
      </c>
      <c r="I606" s="42"/>
      <c r="J606" s="42"/>
      <c r="K606" s="42" t="s">
        <v>4091</v>
      </c>
      <c r="T606" s="42" t="s">
        <v>328</v>
      </c>
      <c r="U606" s="42" t="s">
        <v>4149</v>
      </c>
      <c r="V606" s="42" t="s">
        <v>3793</v>
      </c>
      <c r="W606" s="42">
        <v>17.2</v>
      </c>
      <c r="X606" s="42">
        <v>3</v>
      </c>
      <c r="Y606" s="42">
        <v>2</v>
      </c>
      <c r="Z606" s="42">
        <v>77</v>
      </c>
      <c r="AA606" s="377">
        <f>Z606/Y606</f>
        <v>38.5</v>
      </c>
      <c r="AB606" s="42"/>
      <c r="AC606" s="42"/>
      <c r="AD606" s="42"/>
      <c r="AE606" s="42" t="s">
        <v>2727</v>
      </c>
    </row>
    <row r="607" spans="1:31" x14ac:dyDescent="0.2">
      <c r="A607" s="42" t="s">
        <v>88</v>
      </c>
      <c r="B607" s="42" t="s">
        <v>3892</v>
      </c>
      <c r="C607" s="42" t="s">
        <v>3793</v>
      </c>
      <c r="D607" s="42">
        <v>3</v>
      </c>
      <c r="E607" s="42">
        <v>1</v>
      </c>
      <c r="F607" s="42"/>
      <c r="G607" s="42">
        <v>34</v>
      </c>
      <c r="H607" s="377">
        <f t="shared" si="43"/>
        <v>34</v>
      </c>
      <c r="I607" s="42"/>
      <c r="J607" s="42"/>
      <c r="K607" s="42" t="s">
        <v>4091</v>
      </c>
      <c r="T607" s="42" t="s">
        <v>3453</v>
      </c>
      <c r="U607" s="42" t="s">
        <v>3935</v>
      </c>
      <c r="V607" s="42" t="s">
        <v>3793</v>
      </c>
      <c r="W607" s="42">
        <v>41.2</v>
      </c>
      <c r="X607" s="42">
        <v>7</v>
      </c>
      <c r="Y607" s="42">
        <v>9</v>
      </c>
      <c r="Z607" s="42">
        <v>105</v>
      </c>
      <c r="AA607" s="42"/>
      <c r="AB607" s="42"/>
      <c r="AC607" s="42"/>
      <c r="AD607" s="42"/>
      <c r="AE607" s="42" t="s">
        <v>2727</v>
      </c>
    </row>
    <row r="608" spans="1:31" x14ac:dyDescent="0.2">
      <c r="A608" s="42" t="s">
        <v>88</v>
      </c>
      <c r="B608" s="42" t="s">
        <v>3541</v>
      </c>
      <c r="C608" s="42" t="s">
        <v>3793</v>
      </c>
      <c r="D608" s="42">
        <v>2</v>
      </c>
      <c r="E608" s="42">
        <v>2</v>
      </c>
      <c r="F608" s="42"/>
      <c r="G608" s="42">
        <v>65</v>
      </c>
      <c r="H608" s="377">
        <f t="shared" si="43"/>
        <v>32.5</v>
      </c>
      <c r="I608" s="42"/>
      <c r="J608" s="42"/>
      <c r="K608" s="42" t="s">
        <v>4091</v>
      </c>
      <c r="T608" s="42" t="s">
        <v>3453</v>
      </c>
      <c r="U608" s="42" t="s">
        <v>3885</v>
      </c>
      <c r="V608" s="42" t="s">
        <v>3793</v>
      </c>
      <c r="W608" s="42">
        <v>69</v>
      </c>
      <c r="X608" s="42">
        <v>16</v>
      </c>
      <c r="Y608" s="42">
        <v>11</v>
      </c>
      <c r="Z608" s="42">
        <v>212</v>
      </c>
      <c r="AA608" s="42"/>
      <c r="AB608" s="42"/>
      <c r="AC608" s="42"/>
      <c r="AD608" s="42"/>
      <c r="AE608" s="42" t="s">
        <v>2727</v>
      </c>
    </row>
    <row r="609" spans="1:31" x14ac:dyDescent="0.2">
      <c r="A609" s="42" t="s">
        <v>88</v>
      </c>
      <c r="B609" s="42" t="s">
        <v>3883</v>
      </c>
      <c r="C609" s="42" t="s">
        <v>3793</v>
      </c>
      <c r="D609" s="42">
        <v>3</v>
      </c>
      <c r="E609" s="42">
        <v>2</v>
      </c>
      <c r="F609" s="42"/>
      <c r="G609" s="42">
        <v>64</v>
      </c>
      <c r="H609" s="377">
        <f t="shared" si="43"/>
        <v>32</v>
      </c>
      <c r="I609" s="42">
        <v>1</v>
      </c>
      <c r="J609" s="42"/>
      <c r="K609" s="42" t="s">
        <v>4091</v>
      </c>
      <c r="T609" s="42" t="s">
        <v>3453</v>
      </c>
      <c r="U609" s="42" t="s">
        <v>3902</v>
      </c>
      <c r="V609" s="42" t="s">
        <v>3793</v>
      </c>
      <c r="W609" s="42">
        <v>96</v>
      </c>
      <c r="X609" s="42">
        <v>22</v>
      </c>
      <c r="Y609" s="42">
        <v>10</v>
      </c>
      <c r="Z609" s="42">
        <v>266</v>
      </c>
      <c r="AA609" s="42"/>
      <c r="AB609" s="42"/>
      <c r="AC609" s="42"/>
      <c r="AD609" s="42"/>
      <c r="AE609" s="42" t="s">
        <v>2727</v>
      </c>
    </row>
    <row r="610" spans="1:31" x14ac:dyDescent="0.2">
      <c r="A610" s="42" t="s">
        <v>88</v>
      </c>
      <c r="B610" s="42" t="s">
        <v>1826</v>
      </c>
      <c r="C610" s="42" t="s">
        <v>3793</v>
      </c>
      <c r="D610" s="42">
        <v>9</v>
      </c>
      <c r="E610" s="42">
        <v>7</v>
      </c>
      <c r="F610" s="42"/>
      <c r="G610" s="42">
        <v>184</v>
      </c>
      <c r="H610" s="377">
        <f t="shared" si="43"/>
        <v>26.285714285714285</v>
      </c>
      <c r="I610" s="42">
        <v>3</v>
      </c>
      <c r="J610" s="42"/>
      <c r="K610" s="42" t="s">
        <v>4091</v>
      </c>
      <c r="T610" s="42" t="s">
        <v>3453</v>
      </c>
      <c r="U610" s="42" t="s">
        <v>3936</v>
      </c>
      <c r="V610" s="42" t="s">
        <v>3793</v>
      </c>
      <c r="W610" s="42">
        <v>2</v>
      </c>
      <c r="X610" s="42"/>
      <c r="Y610" s="42"/>
      <c r="Z610" s="42">
        <v>7</v>
      </c>
      <c r="AA610" s="42"/>
      <c r="AB610" s="42"/>
      <c r="AC610" s="42"/>
      <c r="AD610" s="42"/>
      <c r="AE610" s="42" t="s">
        <v>2727</v>
      </c>
    </row>
    <row r="611" spans="1:31" x14ac:dyDescent="0.2">
      <c r="A611" s="42" t="s">
        <v>88</v>
      </c>
      <c r="B611" s="42" t="s">
        <v>3869</v>
      </c>
      <c r="C611" s="42" t="s">
        <v>3793</v>
      </c>
      <c r="D611" s="42">
        <v>5</v>
      </c>
      <c r="E611" s="42">
        <v>6</v>
      </c>
      <c r="F611" s="42"/>
      <c r="G611" s="42">
        <v>154</v>
      </c>
      <c r="H611" s="377">
        <f t="shared" si="43"/>
        <v>25.666666666666668</v>
      </c>
      <c r="I611" s="42">
        <v>2</v>
      </c>
      <c r="J611" s="42"/>
      <c r="K611" s="42" t="s">
        <v>4091</v>
      </c>
      <c r="T611" s="42" t="s">
        <v>3453</v>
      </c>
      <c r="U611" s="42" t="s">
        <v>3875</v>
      </c>
      <c r="V611" s="42" t="s">
        <v>3793</v>
      </c>
      <c r="W611" s="42">
        <v>11</v>
      </c>
      <c r="X611" s="42"/>
      <c r="Y611" s="42">
        <v>2</v>
      </c>
      <c r="Z611" s="42">
        <v>62</v>
      </c>
      <c r="AA611" s="42"/>
      <c r="AB611" s="42"/>
      <c r="AC611" s="42"/>
      <c r="AD611" s="42"/>
      <c r="AE611" s="42" t="s">
        <v>2727</v>
      </c>
    </row>
    <row r="612" spans="1:31" x14ac:dyDescent="0.2">
      <c r="A612" s="42" t="s">
        <v>88</v>
      </c>
      <c r="B612" s="42" t="s">
        <v>3050</v>
      </c>
      <c r="C612" s="42" t="s">
        <v>3793</v>
      </c>
      <c r="D612" s="42">
        <v>1</v>
      </c>
      <c r="E612" s="42">
        <v>1</v>
      </c>
      <c r="F612" s="42"/>
      <c r="G612" s="42">
        <v>21</v>
      </c>
      <c r="H612" s="377">
        <f t="shared" si="43"/>
        <v>21</v>
      </c>
      <c r="I612" s="42"/>
      <c r="J612" s="42"/>
      <c r="K612" s="42" t="s">
        <v>4091</v>
      </c>
      <c r="T612" s="42" t="s">
        <v>3453</v>
      </c>
      <c r="U612" s="42" t="s">
        <v>4149</v>
      </c>
      <c r="V612" s="42" t="s">
        <v>3793</v>
      </c>
      <c r="W612" s="42">
        <v>39</v>
      </c>
      <c r="X612" s="42">
        <v>5</v>
      </c>
      <c r="Y612" s="42">
        <v>3</v>
      </c>
      <c r="Z612" s="42">
        <v>115</v>
      </c>
      <c r="AA612" s="42"/>
      <c r="AB612" s="42"/>
      <c r="AC612" s="42"/>
      <c r="AD612" s="42"/>
      <c r="AE612" s="42" t="s">
        <v>2727</v>
      </c>
    </row>
    <row r="613" spans="1:31" x14ac:dyDescent="0.2">
      <c r="A613" s="42" t="s">
        <v>88</v>
      </c>
      <c r="B613" s="42" t="s">
        <v>3888</v>
      </c>
      <c r="C613" s="42" t="s">
        <v>3793</v>
      </c>
      <c r="D613" s="42">
        <v>9</v>
      </c>
      <c r="E613" s="42">
        <v>8</v>
      </c>
      <c r="F613" s="42"/>
      <c r="G613" s="42">
        <v>154</v>
      </c>
      <c r="H613" s="377">
        <f t="shared" si="43"/>
        <v>19.25</v>
      </c>
      <c r="I613" s="42">
        <v>3</v>
      </c>
      <c r="J613" s="42"/>
      <c r="K613" s="42" t="s">
        <v>4091</v>
      </c>
      <c r="T613" s="42" t="s">
        <v>3453</v>
      </c>
      <c r="U613" s="42" t="s">
        <v>4163</v>
      </c>
      <c r="V613" s="42" t="s">
        <v>3793</v>
      </c>
      <c r="W613" s="42">
        <v>72.400000000000006</v>
      </c>
      <c r="X613" s="42">
        <v>21</v>
      </c>
      <c r="Y613" s="42">
        <v>8</v>
      </c>
      <c r="Z613" s="42">
        <v>165</v>
      </c>
      <c r="AA613" s="42"/>
      <c r="AB613" s="42"/>
      <c r="AC613" s="42"/>
      <c r="AD613" s="42"/>
      <c r="AE613" s="42" t="s">
        <v>2727</v>
      </c>
    </row>
    <row r="614" spans="1:31" x14ac:dyDescent="0.2">
      <c r="A614" s="42" t="s">
        <v>88</v>
      </c>
      <c r="B614" s="42" t="s">
        <v>1829</v>
      </c>
      <c r="C614" s="42" t="s">
        <v>3793</v>
      </c>
      <c r="D614" s="42">
        <v>6</v>
      </c>
      <c r="E614" s="42">
        <v>4</v>
      </c>
      <c r="F614" s="42"/>
      <c r="G614" s="42">
        <v>74</v>
      </c>
      <c r="H614" s="377">
        <f t="shared" si="43"/>
        <v>18.5</v>
      </c>
      <c r="I614" s="42">
        <v>3</v>
      </c>
      <c r="J614" s="42"/>
      <c r="K614" s="42" t="s">
        <v>4091</v>
      </c>
      <c r="T614" s="42" t="s">
        <v>3453</v>
      </c>
      <c r="U614" s="42" t="s">
        <v>3881</v>
      </c>
      <c r="V614" s="42" t="s">
        <v>3793</v>
      </c>
      <c r="W614" s="42">
        <v>21</v>
      </c>
      <c r="X614" s="42">
        <v>2</v>
      </c>
      <c r="Y614" s="42">
        <v>5</v>
      </c>
      <c r="Z614" s="42">
        <v>61</v>
      </c>
      <c r="AA614" s="42"/>
      <c r="AB614" s="42"/>
      <c r="AC614" s="42"/>
      <c r="AD614" s="42"/>
      <c r="AE614" s="42" t="s">
        <v>2727</v>
      </c>
    </row>
    <row r="615" spans="1:31" x14ac:dyDescent="0.2">
      <c r="A615" s="42" t="s">
        <v>88</v>
      </c>
      <c r="B615" s="42" t="s">
        <v>4114</v>
      </c>
      <c r="C615" s="42" t="s">
        <v>3793</v>
      </c>
      <c r="D615" s="42">
        <v>5</v>
      </c>
      <c r="E615" s="42">
        <v>2</v>
      </c>
      <c r="F615" s="42"/>
      <c r="G615" s="42">
        <v>34</v>
      </c>
      <c r="H615" s="377">
        <f t="shared" si="43"/>
        <v>17</v>
      </c>
      <c r="I615" s="42">
        <v>3</v>
      </c>
      <c r="J615" s="42"/>
      <c r="K615" s="42" t="s">
        <v>4091</v>
      </c>
      <c r="T615" s="42" t="s">
        <v>3453</v>
      </c>
      <c r="U615" s="42" t="s">
        <v>3882</v>
      </c>
      <c r="V615" s="42" t="s">
        <v>3793</v>
      </c>
      <c r="W615" s="42">
        <v>130.5</v>
      </c>
      <c r="X615" s="42">
        <v>15</v>
      </c>
      <c r="Y615" s="42">
        <v>26</v>
      </c>
      <c r="Z615" s="42">
        <v>422</v>
      </c>
      <c r="AA615" s="42"/>
      <c r="AB615" s="42"/>
      <c r="AC615" s="42"/>
      <c r="AD615" s="42"/>
      <c r="AE615" s="42" t="s">
        <v>2727</v>
      </c>
    </row>
    <row r="616" spans="1:31" x14ac:dyDescent="0.2">
      <c r="A616" s="42" t="s">
        <v>88</v>
      </c>
      <c r="B616" s="42" t="s">
        <v>3880</v>
      </c>
      <c r="C616" s="42" t="s">
        <v>3793</v>
      </c>
      <c r="D616" s="42">
        <v>4</v>
      </c>
      <c r="E616" s="42">
        <v>6</v>
      </c>
      <c r="F616" s="42"/>
      <c r="G616" s="42">
        <v>84</v>
      </c>
      <c r="H616" s="377">
        <f t="shared" ref="H616:H631" si="44">G616/E616</f>
        <v>14</v>
      </c>
      <c r="I616" s="42">
        <v>2</v>
      </c>
      <c r="J616" s="42"/>
      <c r="K616" s="42" t="s">
        <v>4091</v>
      </c>
      <c r="T616" s="42" t="s">
        <v>3453</v>
      </c>
      <c r="U616" s="42" t="s">
        <v>3930</v>
      </c>
      <c r="V616" s="42" t="s">
        <v>3793</v>
      </c>
      <c r="W616" s="42">
        <v>3</v>
      </c>
      <c r="X616" s="42"/>
      <c r="Y616" s="42"/>
      <c r="Z616" s="42">
        <v>7</v>
      </c>
      <c r="AA616" s="42"/>
      <c r="AB616" s="42"/>
      <c r="AC616" s="42"/>
      <c r="AD616" s="42"/>
      <c r="AE616" s="42" t="s">
        <v>2727</v>
      </c>
    </row>
    <row r="617" spans="1:31" x14ac:dyDescent="0.2">
      <c r="A617" s="42" t="s">
        <v>88</v>
      </c>
      <c r="B617" s="42" t="s">
        <v>3870</v>
      </c>
      <c r="C617" s="42" t="s">
        <v>3793</v>
      </c>
      <c r="D617" s="42">
        <v>9</v>
      </c>
      <c r="E617" s="42">
        <v>8</v>
      </c>
      <c r="F617" s="42"/>
      <c r="G617" s="42">
        <v>99</v>
      </c>
      <c r="H617" s="377">
        <f t="shared" si="44"/>
        <v>12.375</v>
      </c>
      <c r="I617" s="42">
        <v>2</v>
      </c>
      <c r="J617" s="42"/>
      <c r="K617" s="42" t="s">
        <v>4091</v>
      </c>
      <c r="T617" s="42" t="s">
        <v>3453</v>
      </c>
      <c r="U617" s="42" t="s">
        <v>3037</v>
      </c>
      <c r="V617" s="42" t="s">
        <v>3793</v>
      </c>
      <c r="W617" s="42">
        <v>19</v>
      </c>
      <c r="X617" s="42">
        <v>6</v>
      </c>
      <c r="Y617" s="42">
        <v>3</v>
      </c>
      <c r="Z617" s="42">
        <v>40</v>
      </c>
      <c r="AA617" s="42"/>
      <c r="AB617" s="42"/>
      <c r="AC617" s="42"/>
      <c r="AD617" s="42"/>
      <c r="AE617" s="42" t="s">
        <v>2727</v>
      </c>
    </row>
    <row r="618" spans="1:31" x14ac:dyDescent="0.2">
      <c r="A618" s="42" t="s">
        <v>88</v>
      </c>
      <c r="B618" s="42" t="s">
        <v>1827</v>
      </c>
      <c r="C618" s="42" t="s">
        <v>3793</v>
      </c>
      <c r="D618" s="42">
        <v>5</v>
      </c>
      <c r="E618" s="42">
        <v>6</v>
      </c>
      <c r="F618" s="42"/>
      <c r="G618" s="42">
        <v>68</v>
      </c>
      <c r="H618" s="377">
        <f t="shared" si="44"/>
        <v>11.333333333333334</v>
      </c>
      <c r="I618" s="42">
        <v>2</v>
      </c>
      <c r="J618" s="42"/>
      <c r="K618" s="42" t="s">
        <v>4091</v>
      </c>
      <c r="T618" s="42" t="s">
        <v>3453</v>
      </c>
      <c r="U618" s="42" t="s">
        <v>3923</v>
      </c>
      <c r="V618" s="42" t="s">
        <v>3793</v>
      </c>
      <c r="W618" s="42">
        <v>2</v>
      </c>
      <c r="X618" s="42"/>
      <c r="Y618" s="42"/>
      <c r="Z618" s="42">
        <v>11</v>
      </c>
      <c r="AA618" s="42"/>
      <c r="AB618" s="42"/>
      <c r="AC618" s="42"/>
      <c r="AD618" s="42"/>
      <c r="AE618" s="42" t="s">
        <v>2727</v>
      </c>
    </row>
    <row r="619" spans="1:31" x14ac:dyDescent="0.2">
      <c r="A619" s="42" t="s">
        <v>88</v>
      </c>
      <c r="B619" s="42" t="s">
        <v>3885</v>
      </c>
      <c r="C619" s="42" t="s">
        <v>3793</v>
      </c>
      <c r="D619" s="42">
        <v>6</v>
      </c>
      <c r="E619" s="42">
        <v>5</v>
      </c>
      <c r="F619" s="42"/>
      <c r="G619" s="42">
        <v>40</v>
      </c>
      <c r="H619" s="377">
        <f t="shared" si="44"/>
        <v>8</v>
      </c>
      <c r="I619" s="42">
        <v>1</v>
      </c>
      <c r="J619" s="42"/>
      <c r="K619" s="42" t="s">
        <v>4091</v>
      </c>
      <c r="T619" s="42" t="s">
        <v>3453</v>
      </c>
      <c r="U619" s="42" t="s">
        <v>4164</v>
      </c>
      <c r="V619" s="42" t="s">
        <v>3793</v>
      </c>
      <c r="W619" s="42">
        <v>3</v>
      </c>
      <c r="X619" s="42">
        <v>1</v>
      </c>
      <c r="Y619" s="42"/>
      <c r="Z619" s="42">
        <v>8</v>
      </c>
      <c r="AA619" s="42"/>
      <c r="AB619" s="42"/>
      <c r="AC619" s="42"/>
      <c r="AD619" s="42"/>
      <c r="AE619" s="42" t="s">
        <v>2727</v>
      </c>
    </row>
    <row r="620" spans="1:31" x14ac:dyDescent="0.2">
      <c r="A620" s="42" t="s">
        <v>88</v>
      </c>
      <c r="B620" s="42" t="s">
        <v>3874</v>
      </c>
      <c r="C620" s="42" t="s">
        <v>3793</v>
      </c>
      <c r="D620" s="42">
        <v>2</v>
      </c>
      <c r="E620" s="42">
        <v>1</v>
      </c>
      <c r="F620" s="42"/>
      <c r="G620" s="42">
        <v>8</v>
      </c>
      <c r="H620" s="377">
        <f t="shared" si="44"/>
        <v>8</v>
      </c>
      <c r="I620" s="42"/>
      <c r="J620" s="42"/>
      <c r="K620" s="42" t="s">
        <v>4091</v>
      </c>
      <c r="T620" s="42" t="s">
        <v>3453</v>
      </c>
      <c r="U620" s="42" t="s">
        <v>3932</v>
      </c>
      <c r="V620" s="42" t="s">
        <v>3793</v>
      </c>
      <c r="W620" s="42">
        <v>9</v>
      </c>
      <c r="X620" s="42"/>
      <c r="Y620" s="42"/>
      <c r="Z620" s="42">
        <v>50</v>
      </c>
      <c r="AA620" s="42"/>
      <c r="AB620" s="42"/>
      <c r="AC620" s="42"/>
      <c r="AD620" s="42"/>
      <c r="AE620" s="42" t="s">
        <v>2727</v>
      </c>
    </row>
    <row r="621" spans="1:31" x14ac:dyDescent="0.2">
      <c r="A621" s="42" t="s">
        <v>88</v>
      </c>
      <c r="B621" s="42" t="s">
        <v>4117</v>
      </c>
      <c r="C621" s="42" t="s">
        <v>3793</v>
      </c>
      <c r="D621" s="42">
        <v>3</v>
      </c>
      <c r="E621" s="42">
        <v>3</v>
      </c>
      <c r="F621" s="42"/>
      <c r="G621" s="42">
        <v>20</v>
      </c>
      <c r="H621" s="377">
        <f t="shared" si="44"/>
        <v>6.666666666666667</v>
      </c>
      <c r="I621" s="42">
        <v>2</v>
      </c>
      <c r="J621" s="42"/>
      <c r="K621" s="42" t="s">
        <v>4091</v>
      </c>
      <c r="T621" s="42" t="s">
        <v>3453</v>
      </c>
      <c r="U621" s="42" t="s">
        <v>3931</v>
      </c>
      <c r="V621" s="42" t="s">
        <v>3793</v>
      </c>
      <c r="W621" s="42">
        <v>13</v>
      </c>
      <c r="X621" s="42">
        <v>1</v>
      </c>
      <c r="Y621" s="42">
        <v>1</v>
      </c>
      <c r="Z621" s="42">
        <v>56</v>
      </c>
      <c r="AA621" s="42"/>
      <c r="AB621" s="42"/>
      <c r="AC621" s="42"/>
      <c r="AD621" s="42"/>
      <c r="AE621" s="42" t="s">
        <v>2727</v>
      </c>
    </row>
    <row r="622" spans="1:31" x14ac:dyDescent="0.2">
      <c r="A622" s="42" t="s">
        <v>88</v>
      </c>
      <c r="B622" s="42" t="s">
        <v>3099</v>
      </c>
      <c r="C622" s="42" t="s">
        <v>3793</v>
      </c>
      <c r="D622" s="42">
        <v>4</v>
      </c>
      <c r="E622" s="42">
        <v>3</v>
      </c>
      <c r="F622" s="42"/>
      <c r="G622" s="42">
        <v>16</v>
      </c>
      <c r="H622" s="377">
        <f t="shared" si="44"/>
        <v>5.333333333333333</v>
      </c>
      <c r="I622" s="42">
        <v>3</v>
      </c>
      <c r="J622" s="42"/>
      <c r="K622" s="42" t="s">
        <v>4091</v>
      </c>
      <c r="T622" s="42" t="s">
        <v>3453</v>
      </c>
      <c r="U622" s="42" t="s">
        <v>4165</v>
      </c>
      <c r="V622" s="42" t="s">
        <v>3793</v>
      </c>
      <c r="W622" s="42">
        <v>24.5</v>
      </c>
      <c r="X622" s="42">
        <v>7</v>
      </c>
      <c r="Y622" s="42">
        <v>3</v>
      </c>
      <c r="Z622" s="42">
        <v>76</v>
      </c>
      <c r="AA622" s="42"/>
      <c r="AB622" s="42"/>
      <c r="AC622" s="42"/>
      <c r="AD622" s="42"/>
      <c r="AE622" s="280" t="s">
        <v>2727</v>
      </c>
    </row>
    <row r="623" spans="1:31" x14ac:dyDescent="0.2">
      <c r="A623" s="42" t="s">
        <v>88</v>
      </c>
      <c r="B623" s="42" t="s">
        <v>3060</v>
      </c>
      <c r="C623" s="42" t="s">
        <v>3793</v>
      </c>
      <c r="D623" s="42">
        <v>2</v>
      </c>
      <c r="E623" s="42">
        <v>2</v>
      </c>
      <c r="F623" s="42"/>
      <c r="G623" s="42">
        <v>7</v>
      </c>
      <c r="H623" s="377">
        <f t="shared" si="44"/>
        <v>3.5</v>
      </c>
      <c r="I623" s="42"/>
      <c r="J623" s="42"/>
      <c r="K623" s="42" t="s">
        <v>4091</v>
      </c>
      <c r="T623" s="42" t="s">
        <v>146</v>
      </c>
      <c r="U623" s="42" t="s">
        <v>3925</v>
      </c>
      <c r="V623" s="42" t="s">
        <v>3793</v>
      </c>
      <c r="W623" s="42">
        <v>19</v>
      </c>
      <c r="X623" s="42">
        <v>4</v>
      </c>
      <c r="Y623" s="42">
        <v>3</v>
      </c>
      <c r="Z623" s="42">
        <v>47</v>
      </c>
      <c r="AA623" s="42"/>
      <c r="AB623" s="42"/>
      <c r="AC623" s="42"/>
      <c r="AD623" s="42"/>
      <c r="AE623" s="42" t="s">
        <v>2727</v>
      </c>
    </row>
    <row r="624" spans="1:31" x14ac:dyDescent="0.2">
      <c r="A624" s="42" t="s">
        <v>88</v>
      </c>
      <c r="B624" s="42" t="s">
        <v>4088</v>
      </c>
      <c r="C624" s="42" t="s">
        <v>3793</v>
      </c>
      <c r="D624" s="42">
        <v>2</v>
      </c>
      <c r="E624" s="42">
        <v>1</v>
      </c>
      <c r="F624" s="42"/>
      <c r="G624" s="42">
        <v>1</v>
      </c>
      <c r="H624" s="377">
        <f t="shared" si="44"/>
        <v>1</v>
      </c>
      <c r="I624" s="42"/>
      <c r="J624" s="42"/>
      <c r="K624" s="42" t="s">
        <v>4091</v>
      </c>
      <c r="T624" s="42" t="s">
        <v>146</v>
      </c>
      <c r="U624" s="42" t="s">
        <v>3053</v>
      </c>
      <c r="V624" s="42" t="s">
        <v>3793</v>
      </c>
      <c r="W624" s="42">
        <v>1</v>
      </c>
      <c r="X624" s="42"/>
      <c r="Y624" s="42"/>
      <c r="Z624" s="42">
        <v>6</v>
      </c>
      <c r="AA624" s="42"/>
      <c r="AB624" s="42"/>
      <c r="AC624" s="42"/>
      <c r="AD624" s="42"/>
      <c r="AE624" s="42" t="s">
        <v>2727</v>
      </c>
    </row>
    <row r="625" spans="1:31" x14ac:dyDescent="0.2">
      <c r="A625" s="42" t="s">
        <v>88</v>
      </c>
      <c r="B625" s="42" t="s">
        <v>3900</v>
      </c>
      <c r="C625" s="42" t="s">
        <v>3793</v>
      </c>
      <c r="D625" s="42">
        <v>3</v>
      </c>
      <c r="E625" s="42">
        <v>0</v>
      </c>
      <c r="F625" s="42"/>
      <c r="G625" s="42">
        <v>21</v>
      </c>
      <c r="H625" s="377">
        <v>0</v>
      </c>
      <c r="I625" s="42"/>
      <c r="J625" s="42"/>
      <c r="K625" s="42" t="s">
        <v>4091</v>
      </c>
      <c r="T625" s="42" t="s">
        <v>146</v>
      </c>
      <c r="U625" s="42" t="s">
        <v>3882</v>
      </c>
      <c r="V625" s="42" t="s">
        <v>3793</v>
      </c>
      <c r="W625" s="42">
        <v>153.19999999999999</v>
      </c>
      <c r="X625" s="42">
        <v>43</v>
      </c>
      <c r="Y625" s="42">
        <v>27</v>
      </c>
      <c r="Z625" s="42">
        <v>323</v>
      </c>
      <c r="AA625" s="42"/>
      <c r="AB625" s="42"/>
      <c r="AC625" s="42"/>
      <c r="AD625" s="42"/>
      <c r="AE625" s="42" t="s">
        <v>2727</v>
      </c>
    </row>
    <row r="626" spans="1:31" x14ac:dyDescent="0.2">
      <c r="A626" s="42" t="s">
        <v>88</v>
      </c>
      <c r="B626" s="42" t="s">
        <v>3881</v>
      </c>
      <c r="C626" s="42" t="s">
        <v>3793</v>
      </c>
      <c r="D626" s="42">
        <v>4</v>
      </c>
      <c r="E626" s="42">
        <v>0</v>
      </c>
      <c r="F626" s="42"/>
      <c r="G626" s="42">
        <v>12</v>
      </c>
      <c r="H626" s="377">
        <v>0</v>
      </c>
      <c r="I626" s="42">
        <v>2</v>
      </c>
      <c r="J626" s="42"/>
      <c r="K626" s="42" t="s">
        <v>4091</v>
      </c>
      <c r="T626" s="42" t="s">
        <v>146</v>
      </c>
      <c r="U626" s="42" t="s">
        <v>3940</v>
      </c>
      <c r="V626" s="42" t="s">
        <v>3793</v>
      </c>
      <c r="W626" s="42">
        <v>80</v>
      </c>
      <c r="X626" s="42">
        <v>12</v>
      </c>
      <c r="Y626" s="42">
        <v>10</v>
      </c>
      <c r="Z626" s="42">
        <v>244</v>
      </c>
      <c r="AA626" s="42"/>
      <c r="AB626" s="42"/>
      <c r="AC626" s="42"/>
      <c r="AD626" s="42"/>
      <c r="AE626" s="42" t="s">
        <v>2727</v>
      </c>
    </row>
    <row r="627" spans="1:31" x14ac:dyDescent="0.2">
      <c r="A627" s="42" t="s">
        <v>88</v>
      </c>
      <c r="B627" s="42" t="s">
        <v>3935</v>
      </c>
      <c r="C627" s="42" t="s">
        <v>3793</v>
      </c>
      <c r="D627" s="42">
        <v>1</v>
      </c>
      <c r="E627" s="42">
        <v>0</v>
      </c>
      <c r="F627" s="42"/>
      <c r="G627" s="42">
        <v>7</v>
      </c>
      <c r="H627" s="377">
        <v>0</v>
      </c>
      <c r="I627" s="42"/>
      <c r="J627" s="42"/>
      <c r="K627" s="42" t="s">
        <v>4091</v>
      </c>
      <c r="T627" s="42" t="s">
        <v>146</v>
      </c>
      <c r="U627" s="42" t="s">
        <v>3058</v>
      </c>
      <c r="V627" s="42" t="s">
        <v>3793</v>
      </c>
      <c r="W627" s="42">
        <v>15</v>
      </c>
      <c r="X627" s="42"/>
      <c r="Y627" s="42">
        <v>2</v>
      </c>
      <c r="Z627" s="42">
        <v>41</v>
      </c>
      <c r="AA627" s="42"/>
      <c r="AB627" s="42"/>
      <c r="AC627" s="42"/>
      <c r="AD627" s="42"/>
      <c r="AE627" s="42" t="s">
        <v>2727</v>
      </c>
    </row>
    <row r="628" spans="1:31" x14ac:dyDescent="0.2">
      <c r="A628" s="42" t="s">
        <v>88</v>
      </c>
      <c r="B628" s="42" t="s">
        <v>3882</v>
      </c>
      <c r="C628" s="42" t="s">
        <v>3793</v>
      </c>
      <c r="D628" s="42">
        <v>3</v>
      </c>
      <c r="E628" s="42">
        <v>1</v>
      </c>
      <c r="F628" s="42"/>
      <c r="G628" s="42"/>
      <c r="H628" s="377">
        <f t="shared" si="44"/>
        <v>0</v>
      </c>
      <c r="I628" s="42">
        <v>1</v>
      </c>
      <c r="J628" s="42"/>
      <c r="K628" s="42" t="s">
        <v>4091</v>
      </c>
      <c r="T628" s="42" t="s">
        <v>146</v>
      </c>
      <c r="U628" s="42" t="s">
        <v>3885</v>
      </c>
      <c r="V628" s="42" t="s">
        <v>3793</v>
      </c>
      <c r="W628" s="42">
        <v>84</v>
      </c>
      <c r="X628" s="42">
        <v>25</v>
      </c>
      <c r="Y628" s="42">
        <v>9</v>
      </c>
      <c r="Z628" s="42">
        <v>219</v>
      </c>
      <c r="AA628" s="42"/>
      <c r="AB628" s="42"/>
      <c r="AC628" s="42"/>
      <c r="AD628" s="42"/>
      <c r="AE628" s="42" t="s">
        <v>2727</v>
      </c>
    </row>
    <row r="629" spans="1:31" x14ac:dyDescent="0.2">
      <c r="A629" s="42" t="s">
        <v>88</v>
      </c>
      <c r="B629" s="42" t="s">
        <v>3857</v>
      </c>
      <c r="C629" s="42" t="s">
        <v>3793</v>
      </c>
      <c r="D629" s="42">
        <v>1</v>
      </c>
      <c r="E629" s="42">
        <v>1</v>
      </c>
      <c r="F629" s="42"/>
      <c r="G629" s="42"/>
      <c r="H629" s="377">
        <f t="shared" si="44"/>
        <v>0</v>
      </c>
      <c r="I629" s="42">
        <v>2</v>
      </c>
      <c r="J629" s="42"/>
      <c r="K629" s="42" t="s">
        <v>4091</v>
      </c>
      <c r="T629" s="42" t="s">
        <v>146</v>
      </c>
      <c r="U629" s="42" t="s">
        <v>1145</v>
      </c>
      <c r="V629" s="42" t="s">
        <v>3793</v>
      </c>
      <c r="W629" s="42">
        <v>9</v>
      </c>
      <c r="X629" s="42">
        <v>1</v>
      </c>
      <c r="Y629" s="42">
        <v>1</v>
      </c>
      <c r="Z629" s="42">
        <v>27</v>
      </c>
      <c r="AA629" s="42"/>
      <c r="AB629" s="42"/>
      <c r="AC629" s="42"/>
      <c r="AD629" s="42"/>
      <c r="AE629" s="42" t="s">
        <v>2727</v>
      </c>
    </row>
    <row r="630" spans="1:31" x14ac:dyDescent="0.2">
      <c r="A630" s="42" t="s">
        <v>88</v>
      </c>
      <c r="B630" s="42" t="s">
        <v>4120</v>
      </c>
      <c r="C630" s="42" t="s">
        <v>3793</v>
      </c>
      <c r="D630" s="42">
        <v>2</v>
      </c>
      <c r="E630" s="42">
        <v>1</v>
      </c>
      <c r="F630" s="42"/>
      <c r="G630" s="42"/>
      <c r="H630" s="377">
        <f t="shared" si="44"/>
        <v>0</v>
      </c>
      <c r="I630" s="42"/>
      <c r="J630" s="42"/>
      <c r="K630" s="42" t="s">
        <v>4091</v>
      </c>
      <c r="T630" s="42" t="s">
        <v>146</v>
      </c>
      <c r="U630" s="42" t="s">
        <v>3935</v>
      </c>
      <c r="V630" s="42" t="s">
        <v>3793</v>
      </c>
      <c r="W630" s="42">
        <v>89.5</v>
      </c>
      <c r="X630" s="42">
        <v>23</v>
      </c>
      <c r="Y630" s="42">
        <v>15</v>
      </c>
      <c r="Z630" s="42">
        <v>202</v>
      </c>
      <c r="AA630" s="42"/>
      <c r="AB630" s="42"/>
      <c r="AC630" s="42"/>
      <c r="AD630" s="42"/>
      <c r="AE630" s="42" t="s">
        <v>2727</v>
      </c>
    </row>
    <row r="631" spans="1:31" x14ac:dyDescent="0.2">
      <c r="A631" s="42" t="s">
        <v>88</v>
      </c>
      <c r="B631" s="42" t="s">
        <v>4108</v>
      </c>
      <c r="C631" s="42" t="s">
        <v>3793</v>
      </c>
      <c r="D631" s="42">
        <v>2</v>
      </c>
      <c r="E631" s="42">
        <v>2</v>
      </c>
      <c r="F631" s="42"/>
      <c r="G631" s="42"/>
      <c r="H631" s="377">
        <f t="shared" si="44"/>
        <v>0</v>
      </c>
      <c r="I631" s="42">
        <v>1</v>
      </c>
      <c r="J631" s="42"/>
      <c r="K631" s="42" t="s">
        <v>4091</v>
      </c>
      <c r="T631" s="42" t="s">
        <v>146</v>
      </c>
      <c r="U631" s="42" t="s">
        <v>3938</v>
      </c>
      <c r="V631" s="42" t="s">
        <v>3793</v>
      </c>
      <c r="W631" s="42">
        <v>4</v>
      </c>
      <c r="X631" s="42"/>
      <c r="Y631" s="42"/>
      <c r="Z631" s="42">
        <v>22</v>
      </c>
      <c r="AA631" s="42"/>
      <c r="AB631" s="42"/>
      <c r="AC631" s="42"/>
      <c r="AD631" s="42"/>
      <c r="AE631" s="42" t="s">
        <v>2727</v>
      </c>
    </row>
    <row r="632" spans="1:31" x14ac:dyDescent="0.2">
      <c r="A632" s="42" t="s">
        <v>88</v>
      </c>
      <c r="B632" s="42" t="s">
        <v>4122</v>
      </c>
      <c r="C632" s="42" t="s">
        <v>3793</v>
      </c>
      <c r="D632" s="42">
        <v>3</v>
      </c>
      <c r="E632" s="42" t="s">
        <v>3838</v>
      </c>
      <c r="F632" s="42"/>
      <c r="G632" s="42"/>
      <c r="H632" s="377">
        <v>0</v>
      </c>
      <c r="I632" s="42"/>
      <c r="J632" s="42"/>
      <c r="K632" s="42" t="s">
        <v>4091</v>
      </c>
      <c r="T632" s="42" t="s">
        <v>146</v>
      </c>
      <c r="U632" s="42" t="s">
        <v>3881</v>
      </c>
      <c r="V632" s="42" t="s">
        <v>3793</v>
      </c>
      <c r="W632" s="42">
        <v>106.1</v>
      </c>
      <c r="X632" s="42">
        <v>25</v>
      </c>
      <c r="Y632" s="42">
        <v>22</v>
      </c>
      <c r="Z632" s="42">
        <v>248</v>
      </c>
      <c r="AA632" s="42"/>
      <c r="AB632" s="42"/>
      <c r="AC632" s="42"/>
      <c r="AD632" s="42"/>
      <c r="AE632" s="42" t="s">
        <v>2727</v>
      </c>
    </row>
    <row r="633" spans="1:31" x14ac:dyDescent="0.2">
      <c r="A633" s="42" t="s">
        <v>88</v>
      </c>
      <c r="B633" s="42" t="s">
        <v>3867</v>
      </c>
      <c r="C633" s="42" t="s">
        <v>3793</v>
      </c>
      <c r="D633" s="42">
        <v>1</v>
      </c>
      <c r="E633" s="42" t="s">
        <v>3838</v>
      </c>
      <c r="F633" s="42"/>
      <c r="G633" s="42"/>
      <c r="H633" s="377">
        <v>0</v>
      </c>
      <c r="I633" s="42"/>
      <c r="J633" s="42"/>
      <c r="K633" s="42" t="s">
        <v>4091</v>
      </c>
      <c r="T633" s="42" t="s">
        <v>146</v>
      </c>
      <c r="U633" s="42" t="s">
        <v>3902</v>
      </c>
      <c r="V633" s="42" t="s">
        <v>3793</v>
      </c>
      <c r="W633" s="42">
        <v>95</v>
      </c>
      <c r="X633" s="42">
        <v>22</v>
      </c>
      <c r="Y633" s="42">
        <v>10</v>
      </c>
      <c r="Z633" s="42">
        <v>217</v>
      </c>
      <c r="AA633" s="42"/>
      <c r="AB633" s="42"/>
      <c r="AC633" s="42"/>
      <c r="AD633" s="42"/>
      <c r="AE633" s="42" t="s">
        <v>2727</v>
      </c>
    </row>
    <row r="634" spans="1:31" x14ac:dyDescent="0.2">
      <c r="A634" s="42" t="s">
        <v>87</v>
      </c>
      <c r="B634" s="42" t="s">
        <v>3883</v>
      </c>
      <c r="C634" s="42" t="s">
        <v>3793</v>
      </c>
      <c r="D634" s="42">
        <v>6</v>
      </c>
      <c r="E634" s="42">
        <v>7</v>
      </c>
      <c r="F634" s="42"/>
      <c r="G634" s="42">
        <v>275</v>
      </c>
      <c r="H634" s="377">
        <f t="shared" ref="H634:H697" si="45">G634/E634</f>
        <v>39.285714285714285</v>
      </c>
      <c r="I634" s="42">
        <v>7</v>
      </c>
      <c r="J634" s="42"/>
      <c r="K634" s="42" t="s">
        <v>4091</v>
      </c>
      <c r="T634" s="42" t="s">
        <v>146</v>
      </c>
      <c r="U634" s="42" t="s">
        <v>3856</v>
      </c>
      <c r="V634" s="42" t="s">
        <v>3793</v>
      </c>
      <c r="W634" s="42">
        <v>79.2</v>
      </c>
      <c r="X634" s="42">
        <v>23</v>
      </c>
      <c r="Y634" s="42">
        <v>7</v>
      </c>
      <c r="Z634" s="42">
        <v>172</v>
      </c>
      <c r="AA634" s="42"/>
      <c r="AB634" s="42"/>
      <c r="AC634" s="42"/>
      <c r="AD634" s="42"/>
      <c r="AE634" s="42" t="s">
        <v>2727</v>
      </c>
    </row>
    <row r="635" spans="1:31" x14ac:dyDescent="0.2">
      <c r="A635" s="42" t="s">
        <v>87</v>
      </c>
      <c r="B635" s="42" t="s">
        <v>3889</v>
      </c>
      <c r="C635" s="42" t="s">
        <v>3793</v>
      </c>
      <c r="D635" s="42">
        <v>5</v>
      </c>
      <c r="E635" s="42">
        <v>2</v>
      </c>
      <c r="F635" s="42"/>
      <c r="G635" s="42">
        <v>67</v>
      </c>
      <c r="H635" s="377">
        <f t="shared" si="45"/>
        <v>33.5</v>
      </c>
      <c r="I635" s="42">
        <v>3</v>
      </c>
      <c r="J635" s="42"/>
      <c r="K635" s="42" t="s">
        <v>4091</v>
      </c>
      <c r="T635" s="42" t="s">
        <v>208</v>
      </c>
      <c r="U635" s="42" t="s">
        <v>3911</v>
      </c>
      <c r="V635" s="42" t="s">
        <v>3793</v>
      </c>
      <c r="W635" s="42">
        <v>46</v>
      </c>
      <c r="X635" s="42">
        <v>8</v>
      </c>
      <c r="Y635" s="42">
        <v>10</v>
      </c>
      <c r="Z635" s="42">
        <v>136</v>
      </c>
      <c r="AA635" s="42"/>
      <c r="AB635" s="42"/>
      <c r="AC635" s="42"/>
      <c r="AD635" s="42"/>
      <c r="AE635" s="42" t="s">
        <v>2727</v>
      </c>
    </row>
    <row r="636" spans="1:31" x14ac:dyDescent="0.2">
      <c r="A636" s="42" t="s">
        <v>87</v>
      </c>
      <c r="B636" s="42" t="s">
        <v>3541</v>
      </c>
      <c r="C636" s="42" t="s">
        <v>3793</v>
      </c>
      <c r="D636" s="42">
        <v>5</v>
      </c>
      <c r="E636" s="42">
        <v>5</v>
      </c>
      <c r="F636" s="42"/>
      <c r="G636" s="42">
        <v>162</v>
      </c>
      <c r="H636" s="377">
        <f t="shared" si="45"/>
        <v>32.4</v>
      </c>
      <c r="I636" s="42">
        <v>3</v>
      </c>
      <c r="J636" s="42"/>
      <c r="K636" s="42" t="s">
        <v>4091</v>
      </c>
      <c r="T636" s="42" t="s">
        <v>208</v>
      </c>
      <c r="U636" s="42" t="s">
        <v>3933</v>
      </c>
      <c r="V636" s="42" t="s">
        <v>3793</v>
      </c>
      <c r="W636" s="42">
        <v>4</v>
      </c>
      <c r="X636" s="42">
        <v>2</v>
      </c>
      <c r="Y636" s="42"/>
      <c r="Z636" s="42">
        <v>17</v>
      </c>
      <c r="AA636" s="42"/>
      <c r="AB636" s="42"/>
      <c r="AC636" s="42"/>
      <c r="AD636" s="42"/>
      <c r="AE636" s="42" t="s">
        <v>2727</v>
      </c>
    </row>
    <row r="637" spans="1:31" x14ac:dyDescent="0.2">
      <c r="A637" s="42" t="s">
        <v>87</v>
      </c>
      <c r="B637" s="42" t="s">
        <v>3099</v>
      </c>
      <c r="C637" s="42" t="s">
        <v>3793</v>
      </c>
      <c r="D637" s="42">
        <v>1</v>
      </c>
      <c r="E637" s="42">
        <v>2</v>
      </c>
      <c r="F637" s="42"/>
      <c r="G637" s="42">
        <v>62</v>
      </c>
      <c r="H637" s="377">
        <f t="shared" si="45"/>
        <v>31</v>
      </c>
      <c r="I637" s="42">
        <v>0</v>
      </c>
      <c r="J637" s="42"/>
      <c r="K637" s="42" t="s">
        <v>4091</v>
      </c>
      <c r="T637" s="42" t="s">
        <v>208</v>
      </c>
      <c r="U637" s="42" t="s">
        <v>3041</v>
      </c>
      <c r="V637" s="42" t="s">
        <v>3793</v>
      </c>
      <c r="W637" s="42">
        <v>1</v>
      </c>
      <c r="X637" s="42"/>
      <c r="Y637" s="42"/>
      <c r="Z637" s="42">
        <v>6</v>
      </c>
      <c r="AA637" s="42"/>
      <c r="AB637" s="42"/>
      <c r="AC637" s="42"/>
      <c r="AD637" s="42"/>
      <c r="AE637" s="42" t="s">
        <v>2727</v>
      </c>
    </row>
    <row r="638" spans="1:31" x14ac:dyDescent="0.2">
      <c r="A638" s="42" t="s">
        <v>87</v>
      </c>
      <c r="B638" s="42" t="s">
        <v>3154</v>
      </c>
      <c r="C638" s="42" t="s">
        <v>3793</v>
      </c>
      <c r="D638" s="42">
        <v>4</v>
      </c>
      <c r="E638" s="42">
        <v>3</v>
      </c>
      <c r="F638" s="42"/>
      <c r="G638" s="42">
        <v>77</v>
      </c>
      <c r="H638" s="377">
        <f t="shared" si="45"/>
        <v>25.666666666666668</v>
      </c>
      <c r="I638" s="42">
        <v>7</v>
      </c>
      <c r="J638" s="42"/>
      <c r="K638" s="42" t="s">
        <v>4091</v>
      </c>
      <c r="T638" s="42" t="s">
        <v>208</v>
      </c>
      <c r="U638" s="42" t="s">
        <v>4149</v>
      </c>
      <c r="V638" s="42" t="s">
        <v>3793</v>
      </c>
      <c r="W638" s="42">
        <v>39</v>
      </c>
      <c r="X638" s="42">
        <v>12</v>
      </c>
      <c r="Y638" s="42">
        <v>7</v>
      </c>
      <c r="Z638" s="42">
        <v>84</v>
      </c>
      <c r="AA638" s="42"/>
      <c r="AB638" s="42"/>
      <c r="AC638" s="42"/>
      <c r="AD638" s="42"/>
      <c r="AE638" s="42" t="s">
        <v>2727</v>
      </c>
    </row>
    <row r="639" spans="1:31" x14ac:dyDescent="0.2">
      <c r="A639" s="42" t="s">
        <v>87</v>
      </c>
      <c r="B639" s="42" t="s">
        <v>3867</v>
      </c>
      <c r="C639" s="42" t="s">
        <v>3793</v>
      </c>
      <c r="D639" s="42">
        <v>12</v>
      </c>
      <c r="E639" s="42">
        <v>10</v>
      </c>
      <c r="F639" s="42"/>
      <c r="G639" s="42">
        <v>247</v>
      </c>
      <c r="H639" s="377">
        <f t="shared" si="45"/>
        <v>24.7</v>
      </c>
      <c r="I639" s="42">
        <v>3</v>
      </c>
      <c r="J639" s="42"/>
      <c r="K639" s="42" t="s">
        <v>4091</v>
      </c>
      <c r="T639" s="42" t="s">
        <v>208</v>
      </c>
      <c r="U639" s="42" t="s">
        <v>3881</v>
      </c>
      <c r="V639" s="42" t="s">
        <v>3793</v>
      </c>
      <c r="W639" s="42">
        <v>44</v>
      </c>
      <c r="X639" s="42">
        <v>11</v>
      </c>
      <c r="Y639" s="42">
        <v>6</v>
      </c>
      <c r="Z639" s="42">
        <v>138</v>
      </c>
      <c r="AA639" s="42"/>
      <c r="AB639" s="42"/>
      <c r="AC639" s="42"/>
      <c r="AD639" s="42"/>
      <c r="AE639" s="42" t="s">
        <v>2727</v>
      </c>
    </row>
    <row r="640" spans="1:31" x14ac:dyDescent="0.2">
      <c r="A640" s="42" t="s">
        <v>87</v>
      </c>
      <c r="B640" s="42" t="s">
        <v>3887</v>
      </c>
      <c r="C640" s="42" t="s">
        <v>3793</v>
      </c>
      <c r="D640" s="42">
        <v>1</v>
      </c>
      <c r="E640" s="42">
        <v>2</v>
      </c>
      <c r="F640" s="42"/>
      <c r="G640" s="42">
        <v>47</v>
      </c>
      <c r="H640" s="377">
        <f t="shared" si="45"/>
        <v>23.5</v>
      </c>
      <c r="I640" s="42"/>
      <c r="J640" s="42"/>
      <c r="K640" s="42" t="s">
        <v>4091</v>
      </c>
      <c r="T640" s="42" t="s">
        <v>208</v>
      </c>
      <c r="U640" s="42" t="s">
        <v>3902</v>
      </c>
      <c r="V640" s="42" t="s">
        <v>3793</v>
      </c>
      <c r="W640" s="42">
        <v>92</v>
      </c>
      <c r="X640" s="42">
        <v>21</v>
      </c>
      <c r="Y640" s="42">
        <v>15</v>
      </c>
      <c r="Z640" s="42">
        <v>198</v>
      </c>
      <c r="AA640" s="42"/>
      <c r="AB640" s="42"/>
      <c r="AC640" s="42"/>
      <c r="AD640" s="42"/>
      <c r="AE640" s="42" t="s">
        <v>2727</v>
      </c>
    </row>
    <row r="641" spans="1:31" x14ac:dyDescent="0.2">
      <c r="A641" s="42" t="s">
        <v>87</v>
      </c>
      <c r="B641" s="42" t="s">
        <v>3882</v>
      </c>
      <c r="C641" s="42" t="s">
        <v>3793</v>
      </c>
      <c r="D641" s="42">
        <v>7</v>
      </c>
      <c r="E641" s="42">
        <v>7</v>
      </c>
      <c r="F641" s="42"/>
      <c r="G641" s="42">
        <v>126</v>
      </c>
      <c r="H641" s="377">
        <f t="shared" si="45"/>
        <v>18</v>
      </c>
      <c r="I641" s="42">
        <v>3</v>
      </c>
      <c r="J641" s="42"/>
      <c r="K641" s="42" t="s">
        <v>4091</v>
      </c>
      <c r="T641" s="42" t="s">
        <v>208</v>
      </c>
      <c r="U641" s="42" t="s">
        <v>3038</v>
      </c>
      <c r="V641" s="42" t="s">
        <v>3793</v>
      </c>
      <c r="W641" s="42">
        <v>12</v>
      </c>
      <c r="X641" s="42">
        <v>3</v>
      </c>
      <c r="Y641" s="42">
        <v>2</v>
      </c>
      <c r="Z641" s="42">
        <v>29</v>
      </c>
      <c r="AA641" s="42"/>
      <c r="AB641" s="42"/>
      <c r="AC641" s="42"/>
      <c r="AD641" s="42"/>
      <c r="AE641" s="42" t="s">
        <v>2727</v>
      </c>
    </row>
    <row r="642" spans="1:31" x14ac:dyDescent="0.2">
      <c r="A642" s="42" t="s">
        <v>87</v>
      </c>
      <c r="B642" s="42" t="s">
        <v>1830</v>
      </c>
      <c r="C642" s="42" t="s">
        <v>3793</v>
      </c>
      <c r="D642" s="42">
        <v>5</v>
      </c>
      <c r="E642" s="42">
        <v>3</v>
      </c>
      <c r="F642" s="42"/>
      <c r="G642" s="42">
        <v>53</v>
      </c>
      <c r="H642" s="377">
        <f t="shared" si="45"/>
        <v>17.666666666666668</v>
      </c>
      <c r="I642" s="42">
        <v>3</v>
      </c>
      <c r="J642" s="42"/>
      <c r="K642" s="42" t="s">
        <v>4091</v>
      </c>
      <c r="T642" s="42" t="s">
        <v>208</v>
      </c>
      <c r="U642" s="42" t="s">
        <v>1163</v>
      </c>
      <c r="V642" s="42" t="s">
        <v>3793</v>
      </c>
      <c r="W642" s="42">
        <v>137</v>
      </c>
      <c r="X642" s="42">
        <v>28</v>
      </c>
      <c r="Y642" s="42">
        <v>16</v>
      </c>
      <c r="Z642" s="42">
        <v>299</v>
      </c>
      <c r="AA642" s="42"/>
      <c r="AB642" s="42"/>
      <c r="AC642" s="42"/>
      <c r="AD642" s="42"/>
      <c r="AE642" s="42" t="s">
        <v>2727</v>
      </c>
    </row>
    <row r="643" spans="1:31" x14ac:dyDescent="0.2">
      <c r="A643" s="42" t="s">
        <v>87</v>
      </c>
      <c r="B643" s="42" t="s">
        <v>3050</v>
      </c>
      <c r="C643" s="42" t="s">
        <v>3793</v>
      </c>
      <c r="D643" s="42">
        <v>7</v>
      </c>
      <c r="E643" s="42">
        <v>8</v>
      </c>
      <c r="F643" s="42"/>
      <c r="G643" s="42">
        <v>134</v>
      </c>
      <c r="H643" s="377">
        <f t="shared" si="45"/>
        <v>16.75</v>
      </c>
      <c r="I643" s="42">
        <v>3</v>
      </c>
      <c r="J643" s="42"/>
      <c r="K643" s="42" t="s">
        <v>4091</v>
      </c>
      <c r="T643" s="42" t="s">
        <v>208</v>
      </c>
      <c r="U643" s="42" t="s">
        <v>3055</v>
      </c>
      <c r="V643" s="42" t="s">
        <v>3793</v>
      </c>
      <c r="W643" s="42">
        <v>19</v>
      </c>
      <c r="X643" s="42">
        <v>6</v>
      </c>
      <c r="Y643" s="42">
        <v>4</v>
      </c>
      <c r="Z643" s="42">
        <v>30</v>
      </c>
      <c r="AA643" s="42"/>
      <c r="AB643" s="42"/>
      <c r="AC643" s="42"/>
      <c r="AD643" s="42"/>
      <c r="AE643" s="42" t="s">
        <v>2727</v>
      </c>
    </row>
    <row r="644" spans="1:31" x14ac:dyDescent="0.2">
      <c r="A644" s="42" t="s">
        <v>87</v>
      </c>
      <c r="B644" s="42" t="s">
        <v>3881</v>
      </c>
      <c r="C644" s="42" t="s">
        <v>3793</v>
      </c>
      <c r="D644" s="42">
        <v>11</v>
      </c>
      <c r="E644" s="42">
        <v>5</v>
      </c>
      <c r="F644" s="42"/>
      <c r="G644" s="42">
        <v>74</v>
      </c>
      <c r="H644" s="377">
        <f t="shared" si="45"/>
        <v>14.8</v>
      </c>
      <c r="I644" s="42">
        <v>3</v>
      </c>
      <c r="J644" s="42"/>
      <c r="K644" s="42" t="s">
        <v>4091</v>
      </c>
      <c r="T644" s="42" t="s">
        <v>208</v>
      </c>
      <c r="U644" s="42" t="s">
        <v>3029</v>
      </c>
      <c r="V644" s="42" t="s">
        <v>3793</v>
      </c>
      <c r="W644" s="42">
        <v>90</v>
      </c>
      <c r="X644" s="42">
        <v>29</v>
      </c>
      <c r="Y644" s="42">
        <v>14</v>
      </c>
      <c r="Z644" s="42">
        <v>160</v>
      </c>
      <c r="AA644" s="42"/>
      <c r="AB644" s="42"/>
      <c r="AC644" s="42"/>
      <c r="AD644" s="42"/>
      <c r="AE644" s="42" t="s">
        <v>2727</v>
      </c>
    </row>
    <row r="645" spans="1:31" x14ac:dyDescent="0.2">
      <c r="A645" s="42" t="s">
        <v>87</v>
      </c>
      <c r="B645" s="42" t="s">
        <v>3869</v>
      </c>
      <c r="C645" s="42" t="s">
        <v>3793</v>
      </c>
      <c r="D645" s="42">
        <v>3</v>
      </c>
      <c r="E645" s="42">
        <v>2</v>
      </c>
      <c r="F645" s="42"/>
      <c r="G645" s="42">
        <v>27</v>
      </c>
      <c r="H645" s="377">
        <f t="shared" si="45"/>
        <v>13.5</v>
      </c>
      <c r="I645" s="42"/>
      <c r="J645" s="42"/>
      <c r="K645" s="42" t="s">
        <v>4091</v>
      </c>
      <c r="T645" s="42" t="s">
        <v>208</v>
      </c>
      <c r="U645" s="42" t="s">
        <v>3958</v>
      </c>
      <c r="V645" s="42" t="s">
        <v>3793</v>
      </c>
      <c r="W645" s="42">
        <v>19</v>
      </c>
      <c r="X645" s="42">
        <v>3</v>
      </c>
      <c r="Y645" s="42">
        <v>6</v>
      </c>
      <c r="Z645" s="42">
        <v>49</v>
      </c>
      <c r="AA645" s="42"/>
      <c r="AB645" s="42"/>
      <c r="AC645" s="42"/>
      <c r="AD645" s="42"/>
      <c r="AE645" s="42" t="s">
        <v>2727</v>
      </c>
    </row>
    <row r="646" spans="1:31" x14ac:dyDescent="0.2">
      <c r="A646" s="42" t="s">
        <v>87</v>
      </c>
      <c r="B646" s="42" t="s">
        <v>3898</v>
      </c>
      <c r="C646" s="42" t="s">
        <v>3793</v>
      </c>
      <c r="D646" s="42">
        <v>2</v>
      </c>
      <c r="E646" s="42">
        <v>2</v>
      </c>
      <c r="F646" s="42"/>
      <c r="G646" s="42">
        <v>26</v>
      </c>
      <c r="H646" s="377">
        <f t="shared" si="45"/>
        <v>13</v>
      </c>
      <c r="I646" s="42">
        <v>1</v>
      </c>
      <c r="J646" s="42"/>
      <c r="K646" s="42" t="s">
        <v>4091</v>
      </c>
      <c r="T646" s="42" t="s">
        <v>208</v>
      </c>
      <c r="U646" s="42" t="s">
        <v>3935</v>
      </c>
      <c r="V646" s="42" t="s">
        <v>3793</v>
      </c>
      <c r="W646" s="42">
        <v>9</v>
      </c>
      <c r="X646" s="42"/>
      <c r="Y646" s="42"/>
      <c r="Z646" s="42">
        <v>21</v>
      </c>
      <c r="AA646" s="42"/>
      <c r="AB646" s="42"/>
      <c r="AC646" s="42"/>
      <c r="AD646" s="42"/>
      <c r="AE646" s="42" t="s">
        <v>2727</v>
      </c>
    </row>
    <row r="647" spans="1:31" x14ac:dyDescent="0.2">
      <c r="A647" s="42" t="s">
        <v>87</v>
      </c>
      <c r="B647" s="42" t="s">
        <v>3900</v>
      </c>
      <c r="C647" s="42" t="s">
        <v>3793</v>
      </c>
      <c r="D647" s="42">
        <v>7</v>
      </c>
      <c r="E647" s="42">
        <v>7</v>
      </c>
      <c r="F647" s="42"/>
      <c r="G647" s="42">
        <v>85</v>
      </c>
      <c r="H647" s="377">
        <f t="shared" si="45"/>
        <v>12.142857142857142</v>
      </c>
      <c r="I647" s="42">
        <v>5</v>
      </c>
      <c r="J647" s="42"/>
      <c r="K647" s="42" t="s">
        <v>4091</v>
      </c>
      <c r="T647" s="42" t="s">
        <v>208</v>
      </c>
      <c r="U647" s="42" t="s">
        <v>4146</v>
      </c>
      <c r="V647" s="42" t="s">
        <v>3793</v>
      </c>
      <c r="W647" s="42">
        <v>15</v>
      </c>
      <c r="X647" s="42">
        <v>5</v>
      </c>
      <c r="Y647" s="42">
        <v>1</v>
      </c>
      <c r="Z647" s="42">
        <v>19</v>
      </c>
      <c r="AA647" s="42"/>
      <c r="AB647" s="42"/>
      <c r="AC647" s="42"/>
      <c r="AD647" s="42"/>
      <c r="AE647" s="42" t="s">
        <v>2727</v>
      </c>
    </row>
    <row r="648" spans="1:31" x14ac:dyDescent="0.2">
      <c r="A648" s="42" t="s">
        <v>87</v>
      </c>
      <c r="B648" s="42" t="s">
        <v>3897</v>
      </c>
      <c r="C648" s="42" t="s">
        <v>3793</v>
      </c>
      <c r="D648" s="42">
        <v>11</v>
      </c>
      <c r="E648" s="42">
        <v>11</v>
      </c>
      <c r="F648" s="42"/>
      <c r="G648" s="42">
        <v>131</v>
      </c>
      <c r="H648" s="377">
        <f t="shared" si="45"/>
        <v>11.909090909090908</v>
      </c>
      <c r="I648" s="42">
        <v>11</v>
      </c>
      <c r="J648" s="42"/>
      <c r="K648" s="42" t="s">
        <v>4091</v>
      </c>
      <c r="T648" s="42" t="s">
        <v>208</v>
      </c>
      <c r="U648" s="42" t="s">
        <v>3882</v>
      </c>
      <c r="V648" s="42" t="s">
        <v>3793</v>
      </c>
      <c r="W648" s="42">
        <v>43</v>
      </c>
      <c r="X648" s="42">
        <v>12</v>
      </c>
      <c r="Y648" s="42">
        <v>8</v>
      </c>
      <c r="Z648" s="42">
        <v>66</v>
      </c>
      <c r="AA648" s="42"/>
      <c r="AB648" s="42"/>
      <c r="AC648" s="42"/>
      <c r="AD648" s="42"/>
      <c r="AE648" s="42" t="s">
        <v>2727</v>
      </c>
    </row>
    <row r="649" spans="1:31" x14ac:dyDescent="0.2">
      <c r="A649" s="42" t="s">
        <v>87</v>
      </c>
      <c r="B649" s="42" t="s">
        <v>1826</v>
      </c>
      <c r="C649" s="42" t="s">
        <v>3793</v>
      </c>
      <c r="D649" s="42">
        <v>6</v>
      </c>
      <c r="E649" s="42">
        <v>6</v>
      </c>
      <c r="F649" s="42"/>
      <c r="G649" s="42">
        <v>60</v>
      </c>
      <c r="H649" s="377">
        <f t="shared" si="45"/>
        <v>10</v>
      </c>
      <c r="I649" s="42">
        <v>1</v>
      </c>
      <c r="J649" s="42"/>
      <c r="K649" s="42" t="s">
        <v>4091</v>
      </c>
      <c r="T649" s="42" t="s">
        <v>210</v>
      </c>
      <c r="U649" s="42" t="s">
        <v>3056</v>
      </c>
      <c r="V649" s="42" t="s">
        <v>3793</v>
      </c>
      <c r="W649" s="42">
        <v>30</v>
      </c>
      <c r="X649" s="42">
        <v>10</v>
      </c>
      <c r="Y649" s="42">
        <v>10</v>
      </c>
      <c r="Z649" s="42">
        <v>54</v>
      </c>
      <c r="AA649" s="42"/>
      <c r="AB649" s="42"/>
      <c r="AC649" s="42"/>
      <c r="AD649" s="42"/>
      <c r="AE649" s="42" t="s">
        <v>2727</v>
      </c>
    </row>
    <row r="650" spans="1:31" x14ac:dyDescent="0.2">
      <c r="A650" s="42" t="s">
        <v>87</v>
      </c>
      <c r="B650" s="42" t="s">
        <v>3892</v>
      </c>
      <c r="C650" s="42" t="s">
        <v>3793</v>
      </c>
      <c r="D650" s="42">
        <v>7</v>
      </c>
      <c r="E650" s="42">
        <v>8</v>
      </c>
      <c r="F650" s="42"/>
      <c r="G650" s="42">
        <v>74</v>
      </c>
      <c r="H650" s="377">
        <f t="shared" si="45"/>
        <v>9.25</v>
      </c>
      <c r="I650" s="42">
        <v>4</v>
      </c>
      <c r="J650" s="42"/>
      <c r="K650" s="42" t="s">
        <v>4091</v>
      </c>
      <c r="T650" s="42" t="s">
        <v>210</v>
      </c>
      <c r="U650" s="42" t="s">
        <v>1163</v>
      </c>
      <c r="V650" s="42" t="s">
        <v>3793</v>
      </c>
      <c r="W650" s="42">
        <v>25</v>
      </c>
      <c r="X650" s="42">
        <v>7</v>
      </c>
      <c r="Y650" s="42">
        <v>3</v>
      </c>
      <c r="Z650" s="42">
        <v>49</v>
      </c>
      <c r="AA650" s="42"/>
      <c r="AB650" s="42"/>
      <c r="AC650" s="42"/>
      <c r="AD650" s="42"/>
      <c r="AE650" s="42" t="s">
        <v>2727</v>
      </c>
    </row>
    <row r="651" spans="1:31" x14ac:dyDescent="0.2">
      <c r="A651" s="42" t="s">
        <v>87</v>
      </c>
      <c r="B651" s="42" t="s">
        <v>3888</v>
      </c>
      <c r="C651" s="42" t="s">
        <v>3793</v>
      </c>
      <c r="D651" s="42">
        <v>4</v>
      </c>
      <c r="E651" s="42">
        <v>4</v>
      </c>
      <c r="F651" s="42"/>
      <c r="G651" s="42">
        <v>36</v>
      </c>
      <c r="H651" s="377">
        <f t="shared" si="45"/>
        <v>9</v>
      </c>
      <c r="I651" s="42">
        <v>2</v>
      </c>
      <c r="J651" s="42"/>
      <c r="K651" s="42" t="s">
        <v>4091</v>
      </c>
      <c r="T651" s="42" t="s">
        <v>210</v>
      </c>
      <c r="U651" s="42" t="s">
        <v>3031</v>
      </c>
      <c r="V651" s="42" t="s">
        <v>3793</v>
      </c>
      <c r="W651" s="42">
        <v>4</v>
      </c>
      <c r="X651" s="42">
        <v>1</v>
      </c>
      <c r="Y651" s="42">
        <v>1</v>
      </c>
      <c r="Z651" s="42">
        <v>6</v>
      </c>
      <c r="AA651" s="42"/>
      <c r="AB651" s="42"/>
      <c r="AC651" s="42"/>
      <c r="AD651" s="42"/>
      <c r="AE651" s="42" t="s">
        <v>2727</v>
      </c>
    </row>
    <row r="652" spans="1:31" x14ac:dyDescent="0.2">
      <c r="A652" s="42" t="s">
        <v>87</v>
      </c>
      <c r="B652" s="42" t="s">
        <v>3885</v>
      </c>
      <c r="C652" s="42" t="s">
        <v>3793</v>
      </c>
      <c r="D652" s="42">
        <v>11</v>
      </c>
      <c r="E652" s="42">
        <v>12</v>
      </c>
      <c r="F652" s="42"/>
      <c r="G652" s="42">
        <v>98</v>
      </c>
      <c r="H652" s="377">
        <f t="shared" si="45"/>
        <v>8.1666666666666661</v>
      </c>
      <c r="I652" s="42">
        <v>1</v>
      </c>
      <c r="J652" s="42"/>
      <c r="K652" s="42" t="s">
        <v>4091</v>
      </c>
      <c r="T652" s="42" t="s">
        <v>210</v>
      </c>
      <c r="U652" s="42" t="s">
        <v>4222</v>
      </c>
      <c r="V652" s="42" t="s">
        <v>3793</v>
      </c>
      <c r="W652" s="42">
        <v>2</v>
      </c>
      <c r="X652" s="42"/>
      <c r="Y652" s="42"/>
      <c r="Z652" s="42">
        <v>2</v>
      </c>
      <c r="AA652" s="42"/>
      <c r="AB652" s="42"/>
      <c r="AC652" s="42"/>
      <c r="AD652" s="42"/>
      <c r="AE652" s="42" t="s">
        <v>2727</v>
      </c>
    </row>
    <row r="653" spans="1:31" x14ac:dyDescent="0.2">
      <c r="A653" s="42" t="s">
        <v>87</v>
      </c>
      <c r="B653" s="42" t="s">
        <v>3861</v>
      </c>
      <c r="C653" s="42" t="s">
        <v>3793</v>
      </c>
      <c r="D653" s="42">
        <v>1</v>
      </c>
      <c r="E653" s="42">
        <v>1</v>
      </c>
      <c r="F653" s="42"/>
      <c r="G653" s="42">
        <v>8</v>
      </c>
      <c r="H653" s="377">
        <f t="shared" si="45"/>
        <v>8</v>
      </c>
      <c r="I653" s="42"/>
      <c r="J653" s="42"/>
      <c r="K653" s="42" t="s">
        <v>4091</v>
      </c>
      <c r="T653" s="42" t="s">
        <v>210</v>
      </c>
      <c r="U653" s="42" t="s">
        <v>3038</v>
      </c>
      <c r="V653" s="42" t="s">
        <v>3793</v>
      </c>
      <c r="W653" s="42">
        <v>26.2</v>
      </c>
      <c r="X653" s="42">
        <v>6</v>
      </c>
      <c r="Y653" s="42">
        <v>4</v>
      </c>
      <c r="Z653" s="42">
        <v>77</v>
      </c>
      <c r="AA653" s="42"/>
      <c r="AB653" s="42"/>
      <c r="AC653" s="42"/>
      <c r="AD653" s="42"/>
      <c r="AE653" s="42" t="s">
        <v>2727</v>
      </c>
    </row>
    <row r="654" spans="1:31" x14ac:dyDescent="0.2">
      <c r="A654" s="42" t="s">
        <v>87</v>
      </c>
      <c r="B654" s="42" t="s">
        <v>3919</v>
      </c>
      <c r="C654" s="42" t="s">
        <v>3793</v>
      </c>
      <c r="D654" s="42">
        <v>2</v>
      </c>
      <c r="E654" s="42">
        <v>2</v>
      </c>
      <c r="F654" s="42"/>
      <c r="G654" s="42">
        <v>15</v>
      </c>
      <c r="H654" s="377">
        <f t="shared" si="45"/>
        <v>7.5</v>
      </c>
      <c r="I654" s="42"/>
      <c r="J654" s="42"/>
      <c r="K654" s="42" t="s">
        <v>4091</v>
      </c>
      <c r="T654" s="42" t="s">
        <v>210</v>
      </c>
      <c r="U654" s="42" t="s">
        <v>3940</v>
      </c>
      <c r="V654" s="42" t="s">
        <v>3793</v>
      </c>
      <c r="W654" s="42">
        <v>31.2</v>
      </c>
      <c r="X654" s="42">
        <v>10</v>
      </c>
      <c r="Y654" s="42">
        <v>6</v>
      </c>
      <c r="Z654" s="42">
        <v>55</v>
      </c>
      <c r="AA654" s="42"/>
      <c r="AB654" s="42"/>
      <c r="AC654" s="42"/>
      <c r="AD654" s="42"/>
      <c r="AE654" s="42" t="s">
        <v>2727</v>
      </c>
    </row>
    <row r="655" spans="1:31" x14ac:dyDescent="0.2">
      <c r="A655" s="42" t="s">
        <v>87</v>
      </c>
      <c r="B655" s="42" t="s">
        <v>4124</v>
      </c>
      <c r="C655" s="42" t="s">
        <v>3793</v>
      </c>
      <c r="D655" s="42">
        <v>1</v>
      </c>
      <c r="E655" s="42">
        <v>1</v>
      </c>
      <c r="F655" s="42"/>
      <c r="G655" s="42">
        <v>4</v>
      </c>
      <c r="H655" s="377">
        <f t="shared" si="45"/>
        <v>4</v>
      </c>
      <c r="I655" s="42"/>
      <c r="J655" s="42"/>
      <c r="K655" s="42" t="s">
        <v>4091</v>
      </c>
      <c r="T655" s="42" t="s">
        <v>210</v>
      </c>
      <c r="U655" s="42" t="s">
        <v>3902</v>
      </c>
      <c r="V655" s="42" t="s">
        <v>3793</v>
      </c>
      <c r="W655" s="42">
        <v>116.5</v>
      </c>
      <c r="X655" s="42">
        <v>20</v>
      </c>
      <c r="Y655" s="42">
        <v>16</v>
      </c>
      <c r="Z655" s="42">
        <v>264</v>
      </c>
      <c r="AA655" s="42"/>
      <c r="AB655" s="42"/>
      <c r="AC655" s="42"/>
      <c r="AD655" s="42"/>
      <c r="AE655" s="42" t="s">
        <v>2727</v>
      </c>
    </row>
    <row r="656" spans="1:31" x14ac:dyDescent="0.2">
      <c r="A656" s="42" t="s">
        <v>87</v>
      </c>
      <c r="B656" s="42" t="s">
        <v>3029</v>
      </c>
      <c r="C656" s="42" t="s">
        <v>3793</v>
      </c>
      <c r="D656" s="42">
        <v>3</v>
      </c>
      <c r="E656" s="42">
        <v>2</v>
      </c>
      <c r="F656" s="42"/>
      <c r="G656" s="42">
        <v>4</v>
      </c>
      <c r="H656" s="377">
        <f t="shared" si="45"/>
        <v>2</v>
      </c>
      <c r="I656" s="42">
        <v>2</v>
      </c>
      <c r="J656" s="42"/>
      <c r="K656" s="42" t="s">
        <v>4091</v>
      </c>
      <c r="T656" s="42" t="s">
        <v>210</v>
      </c>
      <c r="U656" s="42" t="s">
        <v>3915</v>
      </c>
      <c r="V656" s="42" t="s">
        <v>3793</v>
      </c>
      <c r="W656" s="42">
        <v>145.30000000000001</v>
      </c>
      <c r="X656" s="42">
        <v>47</v>
      </c>
      <c r="Y656" s="42">
        <v>21</v>
      </c>
      <c r="Z656" s="42">
        <v>272</v>
      </c>
      <c r="AA656" s="42"/>
      <c r="AB656" s="42"/>
      <c r="AC656" s="42"/>
      <c r="AD656" s="42"/>
      <c r="AE656" s="42" t="s">
        <v>2727</v>
      </c>
    </row>
    <row r="657" spans="1:31" x14ac:dyDescent="0.2">
      <c r="A657" s="42" t="s">
        <v>87</v>
      </c>
      <c r="B657" s="42" t="s">
        <v>4125</v>
      </c>
      <c r="C657" s="42" t="s">
        <v>3793</v>
      </c>
      <c r="D657" s="42">
        <v>1</v>
      </c>
      <c r="E657" s="42">
        <v>1</v>
      </c>
      <c r="F657" s="42"/>
      <c r="G657" s="42">
        <v>1</v>
      </c>
      <c r="H657" s="377">
        <f t="shared" si="45"/>
        <v>1</v>
      </c>
      <c r="I657" s="42"/>
      <c r="J657" s="42"/>
      <c r="K657" s="42" t="s">
        <v>4091</v>
      </c>
      <c r="T657" s="42" t="s">
        <v>210</v>
      </c>
      <c r="U657" s="42" t="s">
        <v>3881</v>
      </c>
      <c r="V657" s="42" t="s">
        <v>3793</v>
      </c>
      <c r="W657" s="42">
        <v>7</v>
      </c>
      <c r="X657" s="42"/>
      <c r="Y657" s="42">
        <v>1</v>
      </c>
      <c r="Z657" s="42">
        <v>31</v>
      </c>
      <c r="AA657" s="42"/>
      <c r="AB657" s="42"/>
      <c r="AC657" s="42"/>
      <c r="AD657" s="42"/>
      <c r="AE657" s="42" t="s">
        <v>2727</v>
      </c>
    </row>
    <row r="658" spans="1:31" x14ac:dyDescent="0.2">
      <c r="A658" s="42" t="s">
        <v>87</v>
      </c>
      <c r="B658" s="42" t="s">
        <v>3820</v>
      </c>
      <c r="C658" s="42" t="s">
        <v>3793</v>
      </c>
      <c r="D658" s="42">
        <v>1</v>
      </c>
      <c r="E658" s="42">
        <v>1</v>
      </c>
      <c r="F658" s="42"/>
      <c r="G658" s="42">
        <v>1</v>
      </c>
      <c r="H658" s="377">
        <f t="shared" si="45"/>
        <v>1</v>
      </c>
      <c r="I658" s="42"/>
      <c r="J658" s="42"/>
      <c r="K658" s="42" t="s">
        <v>4091</v>
      </c>
      <c r="T658" s="42" t="s">
        <v>210</v>
      </c>
      <c r="U658" s="42" t="s">
        <v>3945</v>
      </c>
      <c r="V658" s="42" t="s">
        <v>3793</v>
      </c>
      <c r="W658" s="42">
        <v>8</v>
      </c>
      <c r="X658" s="42">
        <v>2</v>
      </c>
      <c r="Y658" s="42"/>
      <c r="Z658" s="42">
        <v>15</v>
      </c>
      <c r="AA658" s="42"/>
      <c r="AB658" s="42"/>
      <c r="AC658" s="42"/>
      <c r="AD658" s="42"/>
      <c r="AE658" s="42" t="s">
        <v>2727</v>
      </c>
    </row>
    <row r="659" spans="1:31" x14ac:dyDescent="0.2">
      <c r="A659" s="42" t="s">
        <v>87</v>
      </c>
      <c r="B659" s="42" t="s">
        <v>3880</v>
      </c>
      <c r="C659" s="42" t="s">
        <v>3793</v>
      </c>
      <c r="D659" s="42">
        <v>3</v>
      </c>
      <c r="E659" s="42">
        <v>3</v>
      </c>
      <c r="F659" s="42"/>
      <c r="G659" s="42">
        <v>1</v>
      </c>
      <c r="H659" s="377">
        <f t="shared" si="45"/>
        <v>0.33333333333333331</v>
      </c>
      <c r="I659" s="42"/>
      <c r="J659" s="42"/>
      <c r="K659" s="42" t="s">
        <v>4091</v>
      </c>
      <c r="T659" s="42" t="s">
        <v>210</v>
      </c>
      <c r="U659" s="42" t="s">
        <v>4149</v>
      </c>
      <c r="V659" s="42" t="s">
        <v>3793</v>
      </c>
      <c r="W659" s="42">
        <v>50</v>
      </c>
      <c r="X659" s="42">
        <v>4</v>
      </c>
      <c r="Y659" s="42">
        <v>5</v>
      </c>
      <c r="Z659" s="42">
        <v>120</v>
      </c>
      <c r="AA659" s="42"/>
      <c r="AB659" s="42"/>
      <c r="AC659" s="42"/>
      <c r="AD659" s="42"/>
      <c r="AE659" s="42" t="s">
        <v>2727</v>
      </c>
    </row>
    <row r="660" spans="1:31" x14ac:dyDescent="0.2">
      <c r="A660" s="42" t="s">
        <v>87</v>
      </c>
      <c r="B660" s="42" t="s">
        <v>3902</v>
      </c>
      <c r="C660" s="42" t="s">
        <v>3793</v>
      </c>
      <c r="D660" s="42">
        <v>1</v>
      </c>
      <c r="E660" s="42">
        <v>0</v>
      </c>
      <c r="F660" s="42"/>
      <c r="G660" s="42">
        <v>16</v>
      </c>
      <c r="H660" s="377">
        <v>0</v>
      </c>
      <c r="I660" s="42">
        <v>1</v>
      </c>
      <c r="J660" s="42"/>
      <c r="K660" s="42" t="s">
        <v>4091</v>
      </c>
      <c r="T660" s="42" t="s">
        <v>210</v>
      </c>
      <c r="U660" s="42" t="s">
        <v>3044</v>
      </c>
      <c r="V660" s="42" t="s">
        <v>3793</v>
      </c>
      <c r="W660" s="42">
        <v>10</v>
      </c>
      <c r="X660" s="42">
        <v>2</v>
      </c>
      <c r="Y660" s="42"/>
      <c r="Z660" s="42">
        <v>27</v>
      </c>
      <c r="AA660" s="42"/>
      <c r="AB660" s="42"/>
      <c r="AC660" s="42"/>
      <c r="AD660" s="42"/>
      <c r="AE660" s="42" t="s">
        <v>2727</v>
      </c>
    </row>
    <row r="661" spans="1:31" x14ac:dyDescent="0.2">
      <c r="A661" s="42" t="s">
        <v>87</v>
      </c>
      <c r="B661" s="42" t="s">
        <v>3056</v>
      </c>
      <c r="C661" s="42" t="s">
        <v>3793</v>
      </c>
      <c r="D661" s="42">
        <v>1</v>
      </c>
      <c r="E661" s="42">
        <v>0</v>
      </c>
      <c r="F661" s="42"/>
      <c r="G661" s="42">
        <v>12</v>
      </c>
      <c r="H661" s="377">
        <v>0</v>
      </c>
      <c r="I661" s="42"/>
      <c r="J661" s="42"/>
      <c r="K661" s="42" t="s">
        <v>4091</v>
      </c>
      <c r="T661" s="42" t="s">
        <v>210</v>
      </c>
      <c r="U661" s="42" t="s">
        <v>3882</v>
      </c>
      <c r="V661" s="42" t="s">
        <v>3793</v>
      </c>
      <c r="W661" s="42">
        <v>90.4</v>
      </c>
      <c r="X661" s="42">
        <v>26</v>
      </c>
      <c r="Y661" s="42">
        <v>14</v>
      </c>
      <c r="Z661" s="42">
        <v>186</v>
      </c>
      <c r="AA661" s="42"/>
      <c r="AB661" s="42"/>
      <c r="AC661" s="42"/>
      <c r="AD661" s="42"/>
      <c r="AE661" s="42" t="s">
        <v>2727</v>
      </c>
    </row>
    <row r="662" spans="1:31" x14ac:dyDescent="0.2">
      <c r="A662" s="42" t="s">
        <v>87</v>
      </c>
      <c r="B662" s="42" t="s">
        <v>4126</v>
      </c>
      <c r="C662" s="42" t="s">
        <v>3793</v>
      </c>
      <c r="D662" s="42">
        <v>1</v>
      </c>
      <c r="E662" s="42">
        <v>1</v>
      </c>
      <c r="F662" s="42"/>
      <c r="G662" s="42">
        <v>0</v>
      </c>
      <c r="H662" s="377">
        <f t="shared" si="45"/>
        <v>0</v>
      </c>
      <c r="I662" s="42"/>
      <c r="J662" s="42"/>
      <c r="K662" s="42" t="s">
        <v>4091</v>
      </c>
      <c r="T662" s="42" t="s">
        <v>210</v>
      </c>
      <c r="U662" s="42" t="s">
        <v>3060</v>
      </c>
      <c r="V662" s="42" t="s">
        <v>3793</v>
      </c>
      <c r="W662" s="42">
        <v>131.1</v>
      </c>
      <c r="X662" s="42">
        <v>37</v>
      </c>
      <c r="Y662" s="42">
        <v>23</v>
      </c>
      <c r="Z662" s="42">
        <v>302</v>
      </c>
      <c r="AA662" s="42"/>
      <c r="AB662" s="42"/>
      <c r="AC662" s="42"/>
      <c r="AD662" s="42"/>
      <c r="AE662" s="42" t="s">
        <v>2727</v>
      </c>
    </row>
    <row r="663" spans="1:31" x14ac:dyDescent="0.2">
      <c r="A663" s="42" t="s">
        <v>87</v>
      </c>
      <c r="B663" s="42" t="s">
        <v>3886</v>
      </c>
      <c r="C663" s="42" t="s">
        <v>3793</v>
      </c>
      <c r="D663" s="42">
        <v>1</v>
      </c>
      <c r="E663" s="42">
        <v>2</v>
      </c>
      <c r="F663" s="42"/>
      <c r="G663" s="42">
        <v>0</v>
      </c>
      <c r="H663" s="377">
        <f t="shared" si="45"/>
        <v>0</v>
      </c>
      <c r="I663" s="42"/>
      <c r="J663" s="42"/>
      <c r="K663" s="42" t="s">
        <v>4091</v>
      </c>
      <c r="T663" s="42" t="s">
        <v>153</v>
      </c>
      <c r="U663" s="42" t="s">
        <v>3915</v>
      </c>
      <c r="V663" s="42" t="s">
        <v>3793</v>
      </c>
      <c r="W663" s="42">
        <v>201</v>
      </c>
      <c r="X663" s="42">
        <v>59</v>
      </c>
      <c r="Y663" s="42">
        <v>21</v>
      </c>
      <c r="Z663" s="42">
        <v>425</v>
      </c>
      <c r="AA663" s="42"/>
      <c r="AB663" s="42"/>
      <c r="AC663" s="42"/>
      <c r="AD663" s="42"/>
      <c r="AE663" s="42" t="s">
        <v>102</v>
      </c>
    </row>
    <row r="664" spans="1:31" x14ac:dyDescent="0.2">
      <c r="A664" s="42" t="s">
        <v>86</v>
      </c>
      <c r="B664" s="42" t="s">
        <v>3855</v>
      </c>
      <c r="C664" s="42" t="s">
        <v>3793</v>
      </c>
      <c r="D664" s="42">
        <v>3</v>
      </c>
      <c r="E664" s="42">
        <v>3</v>
      </c>
      <c r="F664" s="42"/>
      <c r="G664" s="42">
        <v>132</v>
      </c>
      <c r="H664" s="377">
        <f t="shared" si="45"/>
        <v>44</v>
      </c>
      <c r="I664" s="42">
        <v>4</v>
      </c>
      <c r="J664" s="42">
        <v>1</v>
      </c>
      <c r="K664" s="42" t="s">
        <v>53</v>
      </c>
      <c r="T664" s="42" t="s">
        <v>153</v>
      </c>
      <c r="U664" s="42" t="s">
        <v>3044</v>
      </c>
      <c r="V664" s="42" t="s">
        <v>3793</v>
      </c>
      <c r="W664" s="42">
        <v>18</v>
      </c>
      <c r="X664" s="42">
        <v>6</v>
      </c>
      <c r="Y664" s="42">
        <v>1</v>
      </c>
      <c r="Z664" s="42">
        <v>48</v>
      </c>
      <c r="AA664" s="42"/>
      <c r="AB664" s="42"/>
      <c r="AC664" s="42"/>
      <c r="AD664" s="42"/>
      <c r="AE664" s="42" t="s">
        <v>102</v>
      </c>
    </row>
    <row r="665" spans="1:31" x14ac:dyDescent="0.2">
      <c r="A665" s="42" t="s">
        <v>86</v>
      </c>
      <c r="B665" s="42" t="s">
        <v>3050</v>
      </c>
      <c r="C665" s="42" t="s">
        <v>3793</v>
      </c>
      <c r="D665" s="42">
        <v>4</v>
      </c>
      <c r="E665" s="42">
        <v>3</v>
      </c>
      <c r="F665" s="42"/>
      <c r="G665" s="42">
        <v>146</v>
      </c>
      <c r="H665" s="377">
        <f t="shared" si="45"/>
        <v>48.666666666666664</v>
      </c>
      <c r="I665" s="42"/>
      <c r="J665" s="42"/>
      <c r="K665" s="42" t="s">
        <v>53</v>
      </c>
      <c r="T665" s="42" t="s">
        <v>153</v>
      </c>
      <c r="U665" s="42" t="s">
        <v>4149</v>
      </c>
      <c r="V665" s="42" t="s">
        <v>3793</v>
      </c>
      <c r="W665" s="42">
        <v>62.1</v>
      </c>
      <c r="X665" s="42">
        <v>11</v>
      </c>
      <c r="Y665" s="42">
        <v>10</v>
      </c>
      <c r="Z665" s="42">
        <v>197</v>
      </c>
      <c r="AA665" s="42"/>
      <c r="AB665" s="42"/>
      <c r="AC665" s="42"/>
      <c r="AD665" s="42"/>
      <c r="AE665" s="42" t="s">
        <v>102</v>
      </c>
    </row>
    <row r="666" spans="1:31" x14ac:dyDescent="0.2">
      <c r="A666" s="42" t="s">
        <v>86</v>
      </c>
      <c r="B666" s="42" t="s">
        <v>3869</v>
      </c>
      <c r="C666" s="42" t="s">
        <v>3793</v>
      </c>
      <c r="D666" s="42">
        <v>2</v>
      </c>
      <c r="E666" s="42">
        <v>2</v>
      </c>
      <c r="F666" s="42"/>
      <c r="G666" s="42">
        <v>83</v>
      </c>
      <c r="H666" s="377">
        <f t="shared" si="45"/>
        <v>41.5</v>
      </c>
      <c r="I666" s="42"/>
      <c r="J666" s="42"/>
      <c r="K666" s="42" t="s">
        <v>53</v>
      </c>
      <c r="T666" s="42" t="s">
        <v>153</v>
      </c>
      <c r="U666" s="42" t="s">
        <v>3038</v>
      </c>
      <c r="V666" s="42" t="s">
        <v>3793</v>
      </c>
      <c r="W666" s="42">
        <v>12</v>
      </c>
      <c r="X666" s="42"/>
      <c r="Y666" s="42">
        <v>3</v>
      </c>
      <c r="Z666" s="42">
        <v>51</v>
      </c>
      <c r="AA666" s="42"/>
      <c r="AB666" s="42"/>
      <c r="AC666" s="42"/>
      <c r="AD666" s="42"/>
      <c r="AE666" s="42" t="s">
        <v>102</v>
      </c>
    </row>
    <row r="667" spans="1:31" x14ac:dyDescent="0.2">
      <c r="A667" s="42" t="s">
        <v>86</v>
      </c>
      <c r="B667" s="42" t="s">
        <v>3864</v>
      </c>
      <c r="C667" s="42" t="s">
        <v>3793</v>
      </c>
      <c r="D667" s="42">
        <v>1</v>
      </c>
      <c r="E667" s="42">
        <v>1</v>
      </c>
      <c r="F667" s="42"/>
      <c r="G667" s="42">
        <v>36</v>
      </c>
      <c r="H667" s="377">
        <f t="shared" si="45"/>
        <v>36</v>
      </c>
      <c r="I667" s="42">
        <v>7</v>
      </c>
      <c r="J667" s="42"/>
      <c r="K667" s="42" t="s">
        <v>53</v>
      </c>
      <c r="T667" s="42" t="s">
        <v>153</v>
      </c>
      <c r="U667" s="42" t="s">
        <v>3882</v>
      </c>
      <c r="V667" s="42" t="s">
        <v>3793</v>
      </c>
      <c r="W667" s="42">
        <v>73.099999999999994</v>
      </c>
      <c r="X667" s="42">
        <v>5</v>
      </c>
      <c r="Y667" s="42">
        <v>10</v>
      </c>
      <c r="Z667" s="42">
        <v>252</v>
      </c>
      <c r="AA667" s="42"/>
      <c r="AB667" s="42"/>
      <c r="AC667" s="42"/>
      <c r="AD667" s="42"/>
      <c r="AE667" s="42" t="s">
        <v>102</v>
      </c>
    </row>
    <row r="668" spans="1:31" x14ac:dyDescent="0.2">
      <c r="A668" s="42" t="s">
        <v>86</v>
      </c>
      <c r="B668" s="42" t="s">
        <v>1826</v>
      </c>
      <c r="C668" s="42" t="s">
        <v>3793</v>
      </c>
      <c r="D668" s="42">
        <v>11</v>
      </c>
      <c r="E668" s="42">
        <v>7</v>
      </c>
      <c r="F668" s="42"/>
      <c r="G668" s="42">
        <v>221</v>
      </c>
      <c r="H668" s="377">
        <f t="shared" si="45"/>
        <v>31.571428571428573</v>
      </c>
      <c r="I668" s="42">
        <v>6</v>
      </c>
      <c r="J668" s="42"/>
      <c r="K668" s="42" t="s">
        <v>53</v>
      </c>
      <c r="T668" s="42" t="s">
        <v>153</v>
      </c>
      <c r="U668" s="42" t="s">
        <v>4177</v>
      </c>
      <c r="V668" s="42" t="s">
        <v>3793</v>
      </c>
      <c r="W668" s="42">
        <v>7</v>
      </c>
      <c r="X668" s="42"/>
      <c r="Y668" s="42"/>
      <c r="Z668" s="42">
        <v>22</v>
      </c>
      <c r="AA668" s="42"/>
      <c r="AB668" s="42"/>
      <c r="AC668" s="42"/>
      <c r="AD668" s="42"/>
      <c r="AE668" s="42" t="s">
        <v>102</v>
      </c>
    </row>
    <row r="669" spans="1:31" x14ac:dyDescent="0.2">
      <c r="A669" s="42" t="s">
        <v>86</v>
      </c>
      <c r="B669" s="42" t="s">
        <v>3880</v>
      </c>
      <c r="C669" s="42" t="s">
        <v>3793</v>
      </c>
      <c r="D669" s="42">
        <v>6</v>
      </c>
      <c r="E669" s="42">
        <v>3</v>
      </c>
      <c r="F669" s="42"/>
      <c r="G669" s="42">
        <v>86</v>
      </c>
      <c r="H669" s="377">
        <f t="shared" si="45"/>
        <v>28.666666666666668</v>
      </c>
      <c r="I669" s="42">
        <v>2</v>
      </c>
      <c r="J669" s="42"/>
      <c r="K669" s="42" t="s">
        <v>53</v>
      </c>
      <c r="T669" s="42" t="s">
        <v>153</v>
      </c>
      <c r="U669" s="42" t="s">
        <v>3902</v>
      </c>
      <c r="V669" s="42" t="s">
        <v>3793</v>
      </c>
      <c r="W669" s="42">
        <v>131</v>
      </c>
      <c r="X669" s="42">
        <v>25</v>
      </c>
      <c r="Y669" s="42">
        <v>16</v>
      </c>
      <c r="Z669" s="42">
        <v>257</v>
      </c>
      <c r="AA669" s="42"/>
      <c r="AB669" s="42"/>
      <c r="AC669" s="42"/>
      <c r="AD669" s="42"/>
      <c r="AE669" s="42" t="s">
        <v>102</v>
      </c>
    </row>
    <row r="670" spans="1:31" x14ac:dyDescent="0.2">
      <c r="A670" s="42" t="s">
        <v>86</v>
      </c>
      <c r="B670" s="42" t="s">
        <v>3541</v>
      </c>
      <c r="C670" s="42" t="s">
        <v>3793</v>
      </c>
      <c r="D670" s="42">
        <v>6</v>
      </c>
      <c r="E670" s="42">
        <v>5</v>
      </c>
      <c r="F670" s="42"/>
      <c r="G670" s="42">
        <v>143</v>
      </c>
      <c r="H670" s="377">
        <f t="shared" si="45"/>
        <v>28.6</v>
      </c>
      <c r="I670" s="42"/>
      <c r="J670" s="42"/>
      <c r="K670" s="42" t="s">
        <v>53</v>
      </c>
      <c r="T670" s="42" t="s">
        <v>153</v>
      </c>
      <c r="U670" s="42" t="s">
        <v>1163</v>
      </c>
      <c r="V670" s="42" t="s">
        <v>3793</v>
      </c>
      <c r="W670" s="42">
        <v>113</v>
      </c>
      <c r="X670" s="42">
        <v>22</v>
      </c>
      <c r="Y670" s="42">
        <v>17</v>
      </c>
      <c r="Z670" s="42">
        <v>328</v>
      </c>
      <c r="AA670" s="42"/>
      <c r="AB670" s="42"/>
      <c r="AC670" s="42"/>
      <c r="AD670" s="42"/>
      <c r="AE670" s="42" t="s">
        <v>102</v>
      </c>
    </row>
    <row r="671" spans="1:31" x14ac:dyDescent="0.2">
      <c r="A671" s="42" t="s">
        <v>86</v>
      </c>
      <c r="B671" s="42" t="s">
        <v>1829</v>
      </c>
      <c r="C671" s="42" t="s">
        <v>3793</v>
      </c>
      <c r="D671" s="42">
        <v>4</v>
      </c>
      <c r="E671" s="42">
        <v>5</v>
      </c>
      <c r="F671" s="42"/>
      <c r="G671" s="42">
        <v>130</v>
      </c>
      <c r="H671" s="377">
        <f t="shared" si="45"/>
        <v>26</v>
      </c>
      <c r="I671" s="42">
        <v>4</v>
      </c>
      <c r="J671" s="42"/>
      <c r="K671" s="42" t="s">
        <v>53</v>
      </c>
      <c r="T671" s="42" t="s">
        <v>153</v>
      </c>
      <c r="U671" s="42" t="s">
        <v>4178</v>
      </c>
      <c r="V671" s="42" t="s">
        <v>3793</v>
      </c>
      <c r="W671" s="42">
        <v>12</v>
      </c>
      <c r="X671" s="42"/>
      <c r="Y671" s="42"/>
      <c r="Z671" s="42">
        <v>41</v>
      </c>
      <c r="AA671" s="42"/>
      <c r="AB671" s="42"/>
      <c r="AC671" s="42"/>
      <c r="AD671" s="42"/>
      <c r="AE671" s="42" t="s">
        <v>102</v>
      </c>
    </row>
    <row r="672" spans="1:31" x14ac:dyDescent="0.2">
      <c r="A672" s="42" t="s">
        <v>86</v>
      </c>
      <c r="B672" s="42" t="s">
        <v>3881</v>
      </c>
      <c r="C672" s="42" t="s">
        <v>3793</v>
      </c>
      <c r="D672" s="42">
        <v>12</v>
      </c>
      <c r="E672" s="42">
        <v>6</v>
      </c>
      <c r="F672" s="42"/>
      <c r="G672" s="42">
        <v>153</v>
      </c>
      <c r="H672" s="377">
        <f t="shared" si="45"/>
        <v>25.5</v>
      </c>
      <c r="I672" s="42"/>
      <c r="J672" s="42"/>
      <c r="K672" s="42" t="s">
        <v>53</v>
      </c>
      <c r="T672" s="42" t="s">
        <v>153</v>
      </c>
      <c r="U672" s="42" t="s">
        <v>2780</v>
      </c>
      <c r="V672" s="42" t="s">
        <v>3793</v>
      </c>
      <c r="W672" s="42">
        <v>73.2</v>
      </c>
      <c r="X672" s="42">
        <v>10</v>
      </c>
      <c r="Y672" s="42">
        <v>10</v>
      </c>
      <c r="Z672" s="42">
        <v>224</v>
      </c>
      <c r="AA672" s="42"/>
      <c r="AB672" s="42"/>
      <c r="AC672" s="42"/>
      <c r="AD672" s="42"/>
      <c r="AE672" s="42" t="s">
        <v>102</v>
      </c>
    </row>
    <row r="673" spans="1:31" x14ac:dyDescent="0.2">
      <c r="A673" s="42" t="s">
        <v>86</v>
      </c>
      <c r="B673" s="42" t="s">
        <v>3875</v>
      </c>
      <c r="C673" s="42" t="s">
        <v>3793</v>
      </c>
      <c r="D673" s="42">
        <v>1</v>
      </c>
      <c r="E673" s="42">
        <v>1</v>
      </c>
      <c r="F673" s="42"/>
      <c r="G673" s="42">
        <v>19</v>
      </c>
      <c r="H673" s="377">
        <f t="shared" si="45"/>
        <v>19</v>
      </c>
      <c r="I673" s="42">
        <v>7</v>
      </c>
      <c r="J673" s="42"/>
      <c r="K673" s="42" t="s">
        <v>53</v>
      </c>
      <c r="T673" s="42" t="s">
        <v>153</v>
      </c>
      <c r="U673" s="42" t="s">
        <v>3029</v>
      </c>
      <c r="V673" s="42" t="s">
        <v>3793</v>
      </c>
      <c r="W673" s="42">
        <v>25</v>
      </c>
      <c r="X673" s="42"/>
      <c r="Y673" s="42">
        <v>3</v>
      </c>
      <c r="Z673" s="42">
        <v>57</v>
      </c>
      <c r="AA673" s="42"/>
      <c r="AB673" s="42"/>
      <c r="AC673" s="42"/>
      <c r="AD673" s="42"/>
      <c r="AE673" s="42" t="s">
        <v>102</v>
      </c>
    </row>
    <row r="674" spans="1:31" x14ac:dyDescent="0.2">
      <c r="A674" s="42" t="s">
        <v>86</v>
      </c>
      <c r="B674" s="42" t="s">
        <v>3154</v>
      </c>
      <c r="C674" s="42" t="s">
        <v>3793</v>
      </c>
      <c r="D674" s="42">
        <v>7</v>
      </c>
      <c r="E674" s="42">
        <v>4</v>
      </c>
      <c r="F674" s="42"/>
      <c r="G674" s="42">
        <v>70</v>
      </c>
      <c r="H674" s="377">
        <f t="shared" si="45"/>
        <v>17.5</v>
      </c>
      <c r="I674" s="42"/>
      <c r="J674" s="42">
        <v>2</v>
      </c>
      <c r="K674" s="42" t="s">
        <v>53</v>
      </c>
      <c r="T674" s="42" t="s">
        <v>153</v>
      </c>
      <c r="U674" s="42" t="s">
        <v>3056</v>
      </c>
      <c r="V674" s="42" t="s">
        <v>3793</v>
      </c>
      <c r="W674" s="42">
        <v>50</v>
      </c>
      <c r="X674" s="42">
        <v>7</v>
      </c>
      <c r="Y674" s="42">
        <v>3</v>
      </c>
      <c r="Z674" s="42">
        <v>138</v>
      </c>
      <c r="AA674" s="42"/>
      <c r="AB674" s="42"/>
      <c r="AC674" s="42"/>
      <c r="AD674" s="42"/>
      <c r="AE674" s="42" t="s">
        <v>102</v>
      </c>
    </row>
    <row r="675" spans="1:31" x14ac:dyDescent="0.2">
      <c r="A675" s="42" t="s">
        <v>86</v>
      </c>
      <c r="B675" s="42" t="s">
        <v>3888</v>
      </c>
      <c r="C675" s="42" t="s">
        <v>3793</v>
      </c>
      <c r="D675" s="42">
        <v>1</v>
      </c>
      <c r="E675" s="42">
        <v>1</v>
      </c>
      <c r="F675" s="42"/>
      <c r="G675" s="42">
        <v>16</v>
      </c>
      <c r="H675" s="377">
        <f t="shared" si="45"/>
        <v>16</v>
      </c>
      <c r="I675" s="42">
        <v>1</v>
      </c>
      <c r="J675" s="42"/>
      <c r="K675" s="42" t="s">
        <v>53</v>
      </c>
      <c r="T675" s="42" t="s">
        <v>209</v>
      </c>
      <c r="U675" s="42" t="s">
        <v>3915</v>
      </c>
      <c r="V675" s="42" t="s">
        <v>3793</v>
      </c>
      <c r="W675" s="42">
        <v>202</v>
      </c>
      <c r="X675" s="42">
        <v>86</v>
      </c>
      <c r="Y675" s="42">
        <v>28</v>
      </c>
      <c r="Z675" s="42">
        <v>347</v>
      </c>
      <c r="AA675" s="42"/>
      <c r="AB675" s="42"/>
      <c r="AC675" s="42"/>
      <c r="AD675" s="42"/>
      <c r="AE675" s="42" t="s">
        <v>102</v>
      </c>
    </row>
    <row r="676" spans="1:31" x14ac:dyDescent="0.2">
      <c r="A676" s="42" t="s">
        <v>86</v>
      </c>
      <c r="B676" s="42" t="s">
        <v>3099</v>
      </c>
      <c r="C676" s="42" t="s">
        <v>3793</v>
      </c>
      <c r="D676" s="42">
        <v>10</v>
      </c>
      <c r="E676" s="42">
        <v>9</v>
      </c>
      <c r="F676" s="42"/>
      <c r="G676" s="42">
        <v>140</v>
      </c>
      <c r="H676" s="377">
        <f t="shared" si="45"/>
        <v>15.555555555555555</v>
      </c>
      <c r="I676" s="42">
        <v>1</v>
      </c>
      <c r="J676" s="42"/>
      <c r="K676" s="42" t="s">
        <v>53</v>
      </c>
      <c r="T676" s="42" t="s">
        <v>209</v>
      </c>
      <c r="U676" s="42" t="s">
        <v>3053</v>
      </c>
      <c r="V676" s="42" t="s">
        <v>3793</v>
      </c>
      <c r="W676" s="42">
        <v>6</v>
      </c>
      <c r="X676" s="42"/>
      <c r="Y676" s="42"/>
      <c r="Z676" s="42">
        <v>20</v>
      </c>
      <c r="AA676" s="42"/>
      <c r="AB676" s="42"/>
      <c r="AC676" s="42"/>
      <c r="AD676" s="42"/>
      <c r="AE676" s="42" t="s">
        <v>102</v>
      </c>
    </row>
    <row r="677" spans="1:31" x14ac:dyDescent="0.2">
      <c r="A677" s="42" t="s">
        <v>86</v>
      </c>
      <c r="B677" s="42" t="s">
        <v>3892</v>
      </c>
      <c r="C677" s="42" t="s">
        <v>3793</v>
      </c>
      <c r="D677" s="42">
        <v>5</v>
      </c>
      <c r="E677" s="42">
        <v>4</v>
      </c>
      <c r="F677" s="42"/>
      <c r="G677" s="42">
        <v>62</v>
      </c>
      <c r="H677" s="377">
        <f t="shared" si="45"/>
        <v>15.5</v>
      </c>
      <c r="I677" s="42"/>
      <c r="J677" s="42"/>
      <c r="K677" s="42" t="s">
        <v>53</v>
      </c>
      <c r="T677" s="42" t="s">
        <v>209</v>
      </c>
      <c r="U677" s="42" t="s">
        <v>4182</v>
      </c>
      <c r="V677" s="42" t="s">
        <v>3793</v>
      </c>
      <c r="W677" s="42">
        <v>135.5</v>
      </c>
      <c r="X677" s="42">
        <v>34</v>
      </c>
      <c r="Y677" s="42">
        <v>16</v>
      </c>
      <c r="Z677" s="42">
        <v>302</v>
      </c>
      <c r="AA677" s="42"/>
      <c r="AB677" s="42"/>
      <c r="AC677" s="42"/>
      <c r="AD677" s="42"/>
      <c r="AE677" s="42" t="s">
        <v>102</v>
      </c>
    </row>
    <row r="678" spans="1:31" x14ac:dyDescent="0.2">
      <c r="A678" s="42" t="s">
        <v>86</v>
      </c>
      <c r="B678" s="42" t="s">
        <v>4128</v>
      </c>
      <c r="C678" s="42" t="s">
        <v>3793</v>
      </c>
      <c r="D678" s="42">
        <v>4</v>
      </c>
      <c r="E678" s="42">
        <v>4</v>
      </c>
      <c r="F678" s="42"/>
      <c r="G678" s="42">
        <v>59</v>
      </c>
      <c r="H678" s="377">
        <f t="shared" si="45"/>
        <v>14.75</v>
      </c>
      <c r="I678" s="42"/>
      <c r="J678" s="42"/>
      <c r="K678" s="42" t="s">
        <v>53</v>
      </c>
      <c r="T678" s="42" t="s">
        <v>209</v>
      </c>
      <c r="U678" s="42" t="s">
        <v>4149</v>
      </c>
      <c r="V678" s="42" t="s">
        <v>3793</v>
      </c>
      <c r="W678" s="42">
        <v>84</v>
      </c>
      <c r="X678" s="42">
        <v>17</v>
      </c>
      <c r="Y678" s="42">
        <v>11</v>
      </c>
      <c r="Z678" s="42">
        <v>214</v>
      </c>
      <c r="AA678" s="42"/>
      <c r="AB678" s="42"/>
      <c r="AC678" s="42"/>
      <c r="AD678" s="42"/>
      <c r="AE678" s="42" t="s">
        <v>102</v>
      </c>
    </row>
    <row r="679" spans="1:31" x14ac:dyDescent="0.2">
      <c r="A679" s="42" t="s">
        <v>86</v>
      </c>
      <c r="B679" s="42" t="s">
        <v>1830</v>
      </c>
      <c r="C679" s="42" t="s">
        <v>3793</v>
      </c>
      <c r="D679" s="42">
        <v>3</v>
      </c>
      <c r="E679" s="42">
        <v>2</v>
      </c>
      <c r="F679" s="42"/>
      <c r="G679" s="42">
        <v>26</v>
      </c>
      <c r="H679" s="377">
        <f t="shared" si="45"/>
        <v>13</v>
      </c>
      <c r="I679" s="42">
        <v>1</v>
      </c>
      <c r="J679" s="42"/>
      <c r="K679" s="42" t="s">
        <v>53</v>
      </c>
      <c r="T679" s="42" t="s">
        <v>209</v>
      </c>
      <c r="U679" s="42" t="s">
        <v>3063</v>
      </c>
      <c r="V679" s="42" t="s">
        <v>3793</v>
      </c>
      <c r="W679" s="42">
        <v>17</v>
      </c>
      <c r="X679" s="42">
        <v>5</v>
      </c>
      <c r="Y679" s="42">
        <v>2</v>
      </c>
      <c r="Z679" s="42">
        <v>37</v>
      </c>
      <c r="AA679" s="42"/>
      <c r="AB679" s="42"/>
      <c r="AC679" s="42"/>
      <c r="AD679" s="42"/>
      <c r="AE679" s="42" t="s">
        <v>102</v>
      </c>
    </row>
    <row r="680" spans="1:31" x14ac:dyDescent="0.2">
      <c r="A680" s="42" t="s">
        <v>86</v>
      </c>
      <c r="B680" s="42" t="s">
        <v>3896</v>
      </c>
      <c r="C680" s="42" t="s">
        <v>3793</v>
      </c>
      <c r="D680" s="42">
        <v>1</v>
      </c>
      <c r="E680" s="42">
        <v>1</v>
      </c>
      <c r="F680" s="42"/>
      <c r="G680" s="42">
        <v>13</v>
      </c>
      <c r="H680" s="377">
        <f t="shared" si="45"/>
        <v>13</v>
      </c>
      <c r="I680" s="42"/>
      <c r="J680" s="42"/>
      <c r="K680" s="42" t="s">
        <v>53</v>
      </c>
      <c r="T680" s="42" t="s">
        <v>209</v>
      </c>
      <c r="U680" s="42" t="s">
        <v>3038</v>
      </c>
      <c r="V680" s="42" t="s">
        <v>3793</v>
      </c>
      <c r="W680" s="42">
        <v>8</v>
      </c>
      <c r="X680" s="42">
        <v>1</v>
      </c>
      <c r="Y680" s="42">
        <v>1</v>
      </c>
      <c r="Z680" s="42">
        <v>22</v>
      </c>
      <c r="AA680" s="42"/>
      <c r="AB680" s="42"/>
      <c r="AC680" s="42"/>
      <c r="AD680" s="42"/>
      <c r="AE680" s="42" t="s">
        <v>102</v>
      </c>
    </row>
    <row r="681" spans="1:31" x14ac:dyDescent="0.2">
      <c r="A681" s="42" t="s">
        <v>86</v>
      </c>
      <c r="B681" s="42" t="s">
        <v>3902</v>
      </c>
      <c r="C681" s="42" t="s">
        <v>3793</v>
      </c>
      <c r="D681" s="42">
        <v>4</v>
      </c>
      <c r="E681" s="42">
        <v>1</v>
      </c>
      <c r="F681" s="42"/>
      <c r="G681" s="42">
        <v>13</v>
      </c>
      <c r="H681" s="377">
        <f t="shared" si="45"/>
        <v>13</v>
      </c>
      <c r="I681" s="42"/>
      <c r="J681" s="42"/>
      <c r="K681" s="42" t="s">
        <v>53</v>
      </c>
      <c r="T681" s="42" t="s">
        <v>209</v>
      </c>
      <c r="U681" s="42" t="s">
        <v>3902</v>
      </c>
      <c r="V681" s="42" t="s">
        <v>3793</v>
      </c>
      <c r="W681" s="42">
        <v>101.4</v>
      </c>
      <c r="X681" s="42">
        <v>27</v>
      </c>
      <c r="Y681" s="42">
        <v>16</v>
      </c>
      <c r="Z681" s="42">
        <v>255</v>
      </c>
      <c r="AA681" s="42"/>
      <c r="AB681" s="42"/>
      <c r="AC681" s="42"/>
      <c r="AD681" s="42"/>
      <c r="AE681" s="42" t="s">
        <v>102</v>
      </c>
    </row>
    <row r="682" spans="1:31" x14ac:dyDescent="0.2">
      <c r="A682" s="42" t="s">
        <v>86</v>
      </c>
      <c r="B682" s="42" t="s">
        <v>3882</v>
      </c>
      <c r="C682" s="42" t="s">
        <v>3793</v>
      </c>
      <c r="D682" s="42">
        <v>5</v>
      </c>
      <c r="E682" s="42">
        <v>4</v>
      </c>
      <c r="F682" s="42"/>
      <c r="G682" s="42">
        <v>38</v>
      </c>
      <c r="H682" s="377">
        <f t="shared" si="45"/>
        <v>9.5</v>
      </c>
      <c r="I682" s="42">
        <v>2</v>
      </c>
      <c r="J682" s="42"/>
      <c r="K682" s="42" t="s">
        <v>53</v>
      </c>
      <c r="T682" s="42" t="s">
        <v>209</v>
      </c>
      <c r="U682" s="42" t="s">
        <v>3056</v>
      </c>
      <c r="V682" s="42" t="s">
        <v>3793</v>
      </c>
      <c r="W682" s="42">
        <v>27</v>
      </c>
      <c r="X682" s="42">
        <v>7</v>
      </c>
      <c r="Y682" s="42">
        <v>1</v>
      </c>
      <c r="Z682" s="42">
        <v>43</v>
      </c>
      <c r="AA682" s="42"/>
      <c r="AB682" s="42"/>
      <c r="AC682" s="42"/>
      <c r="AD682" s="42"/>
      <c r="AE682" s="42" t="s">
        <v>102</v>
      </c>
    </row>
    <row r="683" spans="1:31" x14ac:dyDescent="0.2">
      <c r="A683" s="42" t="s">
        <v>86</v>
      </c>
      <c r="B683" s="42" t="s">
        <v>3887</v>
      </c>
      <c r="C683" s="42" t="s">
        <v>3793</v>
      </c>
      <c r="D683" s="42">
        <v>7</v>
      </c>
      <c r="E683" s="42">
        <v>6</v>
      </c>
      <c r="F683" s="42"/>
      <c r="G683" s="42">
        <v>54</v>
      </c>
      <c r="H683" s="377">
        <f t="shared" si="45"/>
        <v>9</v>
      </c>
      <c r="I683" s="42">
        <v>1</v>
      </c>
      <c r="J683" s="42"/>
      <c r="K683" s="42" t="s">
        <v>53</v>
      </c>
      <c r="T683" s="42" t="s">
        <v>209</v>
      </c>
      <c r="U683" s="42" t="s">
        <v>3955</v>
      </c>
      <c r="V683" s="42" t="s">
        <v>3793</v>
      </c>
      <c r="W683" s="42">
        <v>117</v>
      </c>
      <c r="X683" s="42">
        <v>17</v>
      </c>
      <c r="Y683" s="42">
        <v>15</v>
      </c>
      <c r="Z683" s="42">
        <v>368</v>
      </c>
      <c r="AA683" s="42"/>
      <c r="AB683" s="42"/>
      <c r="AC683" s="42"/>
      <c r="AD683" s="42"/>
      <c r="AE683" s="42" t="s">
        <v>102</v>
      </c>
    </row>
    <row r="684" spans="1:31" x14ac:dyDescent="0.2">
      <c r="A684" s="42" t="s">
        <v>86</v>
      </c>
      <c r="B684" s="42" t="s">
        <v>3886</v>
      </c>
      <c r="C684" s="42" t="s">
        <v>3793</v>
      </c>
      <c r="D684" s="42">
        <v>3</v>
      </c>
      <c r="E684" s="42">
        <v>1</v>
      </c>
      <c r="F684" s="42"/>
      <c r="G684" s="42">
        <v>9</v>
      </c>
      <c r="H684" s="377">
        <f t="shared" si="45"/>
        <v>9</v>
      </c>
      <c r="I684" s="42">
        <v>1</v>
      </c>
      <c r="J684" s="42"/>
      <c r="K684" s="42" t="s">
        <v>53</v>
      </c>
      <c r="T684" s="42" t="s">
        <v>209</v>
      </c>
      <c r="U684" s="42" t="s">
        <v>3055</v>
      </c>
      <c r="V684" s="42" t="s">
        <v>3793</v>
      </c>
      <c r="W684" s="42">
        <v>16.2</v>
      </c>
      <c r="X684" s="42">
        <v>6</v>
      </c>
      <c r="Y684" s="42">
        <v>3</v>
      </c>
      <c r="Z684" s="42">
        <v>19</v>
      </c>
      <c r="AA684" s="42"/>
      <c r="AB684" s="42"/>
      <c r="AC684" s="42"/>
      <c r="AD684" s="42"/>
      <c r="AE684" s="42" t="s">
        <v>102</v>
      </c>
    </row>
    <row r="685" spans="1:31" x14ac:dyDescent="0.2">
      <c r="A685" s="42" t="s">
        <v>86</v>
      </c>
      <c r="B685" s="42" t="s">
        <v>4129</v>
      </c>
      <c r="C685" s="42" t="s">
        <v>3793</v>
      </c>
      <c r="D685" s="42">
        <v>5</v>
      </c>
      <c r="E685" s="42">
        <v>2</v>
      </c>
      <c r="F685" s="42"/>
      <c r="G685" s="42">
        <v>16</v>
      </c>
      <c r="H685" s="377">
        <f t="shared" si="45"/>
        <v>8</v>
      </c>
      <c r="I685" s="42">
        <v>1</v>
      </c>
      <c r="J685" s="42"/>
      <c r="K685" s="42" t="s">
        <v>53</v>
      </c>
      <c r="T685" s="42" t="s">
        <v>209</v>
      </c>
      <c r="U685" s="42" t="s">
        <v>3882</v>
      </c>
      <c r="V685" s="42" t="s">
        <v>3793</v>
      </c>
      <c r="W685" s="42">
        <v>11</v>
      </c>
      <c r="X685" s="42">
        <v>3</v>
      </c>
      <c r="Y685" s="42">
        <v>1</v>
      </c>
      <c r="Z685" s="42">
        <v>21</v>
      </c>
      <c r="AA685" s="42"/>
      <c r="AB685" s="42"/>
      <c r="AC685" s="42"/>
      <c r="AD685" s="42"/>
      <c r="AE685" s="42" t="s">
        <v>102</v>
      </c>
    </row>
    <row r="686" spans="1:31" x14ac:dyDescent="0.2">
      <c r="A686" s="42" t="s">
        <v>86</v>
      </c>
      <c r="B686" s="42" t="s">
        <v>3029</v>
      </c>
      <c r="C686" s="42" t="s">
        <v>3793</v>
      </c>
      <c r="D686" s="42">
        <v>6</v>
      </c>
      <c r="E686" s="42">
        <v>3</v>
      </c>
      <c r="F686" s="42"/>
      <c r="G686" s="42">
        <v>22</v>
      </c>
      <c r="H686" s="377">
        <f t="shared" si="45"/>
        <v>7.333333333333333</v>
      </c>
      <c r="I686" s="42"/>
      <c r="J686" s="42"/>
      <c r="K686" s="42" t="s">
        <v>53</v>
      </c>
      <c r="T686" s="42" t="s">
        <v>209</v>
      </c>
      <c r="U686" s="42" t="s">
        <v>3945</v>
      </c>
      <c r="V686" s="42" t="s">
        <v>3793</v>
      </c>
      <c r="W686" s="42">
        <v>9</v>
      </c>
      <c r="X686" s="42"/>
      <c r="Y686" s="42"/>
      <c r="Z686" s="42">
        <v>31</v>
      </c>
      <c r="AA686" s="42"/>
      <c r="AB686" s="42"/>
      <c r="AC686" s="42"/>
      <c r="AD686" s="42"/>
      <c r="AE686" s="42" t="s">
        <v>102</v>
      </c>
    </row>
    <row r="687" spans="1:31" x14ac:dyDescent="0.2">
      <c r="A687" s="42" t="s">
        <v>86</v>
      </c>
      <c r="B687" s="42" t="s">
        <v>1827</v>
      </c>
      <c r="C687" s="42" t="s">
        <v>3793</v>
      </c>
      <c r="D687" s="42">
        <v>4</v>
      </c>
      <c r="E687" s="42">
        <v>3</v>
      </c>
      <c r="F687" s="42"/>
      <c r="G687" s="42">
        <v>19</v>
      </c>
      <c r="H687" s="377">
        <f t="shared" si="45"/>
        <v>6.333333333333333</v>
      </c>
      <c r="I687" s="42">
        <v>5</v>
      </c>
      <c r="J687" s="42"/>
      <c r="K687" s="42" t="s">
        <v>53</v>
      </c>
      <c r="T687" s="42" t="s">
        <v>209</v>
      </c>
      <c r="U687" s="42" t="s">
        <v>3032</v>
      </c>
      <c r="V687" s="42" t="s">
        <v>3793</v>
      </c>
      <c r="W687" s="42">
        <v>9</v>
      </c>
      <c r="X687" s="42">
        <v>3</v>
      </c>
      <c r="Y687" s="42">
        <v>4</v>
      </c>
      <c r="Z687" s="42">
        <v>10</v>
      </c>
      <c r="AA687" s="42"/>
      <c r="AB687" s="42"/>
      <c r="AC687" s="42"/>
      <c r="AD687" s="42"/>
      <c r="AE687" s="42" t="s">
        <v>102</v>
      </c>
    </row>
    <row r="688" spans="1:31" x14ac:dyDescent="0.2">
      <c r="A688" s="42" t="s">
        <v>86</v>
      </c>
      <c r="B688" s="42" t="s">
        <v>3889</v>
      </c>
      <c r="C688" s="42" t="s">
        <v>3793</v>
      </c>
      <c r="D688" s="42">
        <v>5</v>
      </c>
      <c r="E688" s="42">
        <v>2</v>
      </c>
      <c r="F688" s="42"/>
      <c r="G688" s="42">
        <v>10</v>
      </c>
      <c r="H688" s="377">
        <f t="shared" si="45"/>
        <v>5</v>
      </c>
      <c r="I688" s="42">
        <v>1</v>
      </c>
      <c r="J688" s="42"/>
      <c r="K688" s="42" t="s">
        <v>53</v>
      </c>
      <c r="T688" s="42" t="s">
        <v>209</v>
      </c>
      <c r="U688" s="42" t="s">
        <v>4183</v>
      </c>
      <c r="V688" s="42" t="s">
        <v>3793</v>
      </c>
      <c r="W688" s="42">
        <v>62</v>
      </c>
      <c r="X688" s="42">
        <v>6</v>
      </c>
      <c r="Y688" s="42">
        <v>6</v>
      </c>
      <c r="Z688" s="42">
        <v>214</v>
      </c>
      <c r="AA688" s="42"/>
      <c r="AB688" s="42"/>
      <c r="AC688" s="42"/>
      <c r="AD688" s="42"/>
      <c r="AE688" s="42" t="s">
        <v>102</v>
      </c>
    </row>
    <row r="689" spans="1:31" x14ac:dyDescent="0.2">
      <c r="A689" s="42" t="s">
        <v>86</v>
      </c>
      <c r="B689" s="42" t="s">
        <v>3861</v>
      </c>
      <c r="C689" s="42" t="s">
        <v>3793</v>
      </c>
      <c r="D689" s="42">
        <v>7</v>
      </c>
      <c r="E689" s="42">
        <v>3</v>
      </c>
      <c r="F689" s="42"/>
      <c r="G689" s="42">
        <v>14</v>
      </c>
      <c r="H689" s="377">
        <f t="shared" si="45"/>
        <v>4.666666666666667</v>
      </c>
      <c r="I689" s="42"/>
      <c r="J689" s="42"/>
      <c r="K689" s="42" t="s">
        <v>53</v>
      </c>
      <c r="T689" s="42" t="s">
        <v>211</v>
      </c>
      <c r="U689" s="42" t="s">
        <v>3053</v>
      </c>
      <c r="V689" s="42" t="s">
        <v>3793</v>
      </c>
      <c r="W689" s="42">
        <v>3.4</v>
      </c>
      <c r="X689" s="42">
        <v>1</v>
      </c>
      <c r="Y689" s="42">
        <v>1</v>
      </c>
      <c r="Z689" s="42">
        <v>6</v>
      </c>
      <c r="AA689" s="42"/>
      <c r="AB689" s="42"/>
      <c r="AC689" s="42"/>
      <c r="AD689" s="42"/>
      <c r="AE689" s="42" t="s">
        <v>102</v>
      </c>
    </row>
    <row r="690" spans="1:31" x14ac:dyDescent="0.2">
      <c r="A690" s="42" t="s">
        <v>86</v>
      </c>
      <c r="B690" s="42" t="s">
        <v>3883</v>
      </c>
      <c r="C690" s="42" t="s">
        <v>3793</v>
      </c>
      <c r="D690" s="42">
        <v>1</v>
      </c>
      <c r="E690" s="42">
        <v>1</v>
      </c>
      <c r="F690" s="42"/>
      <c r="G690" s="42">
        <v>1</v>
      </c>
      <c r="H690" s="377">
        <f t="shared" si="45"/>
        <v>1</v>
      </c>
      <c r="I690" s="42"/>
      <c r="J690" s="42"/>
      <c r="K690" s="42" t="s">
        <v>53</v>
      </c>
      <c r="T690" s="42" t="s">
        <v>211</v>
      </c>
      <c r="U690" s="42" t="s">
        <v>4191</v>
      </c>
      <c r="V690" s="42" t="s">
        <v>3793</v>
      </c>
      <c r="W690" s="42">
        <v>35</v>
      </c>
      <c r="X690" s="42">
        <v>6</v>
      </c>
      <c r="Y690" s="42">
        <v>2</v>
      </c>
      <c r="Z690" s="42">
        <v>103</v>
      </c>
      <c r="AA690" s="42"/>
      <c r="AB690" s="42"/>
      <c r="AC690" s="42"/>
      <c r="AD690" s="42"/>
      <c r="AE690" s="42" t="s">
        <v>102</v>
      </c>
    </row>
    <row r="691" spans="1:31" x14ac:dyDescent="0.2">
      <c r="A691" s="42" t="s">
        <v>86</v>
      </c>
      <c r="B691" s="42" t="s">
        <v>3935</v>
      </c>
      <c r="C691" s="42" t="s">
        <v>3793</v>
      </c>
      <c r="D691" s="42">
        <v>1</v>
      </c>
      <c r="E691" s="42">
        <v>1</v>
      </c>
      <c r="F691" s="42"/>
      <c r="G691" s="42">
        <v>0</v>
      </c>
      <c r="H691" s="377">
        <f t="shared" si="45"/>
        <v>0</v>
      </c>
      <c r="I691" s="42"/>
      <c r="J691" s="42"/>
      <c r="K691" s="42" t="s">
        <v>53</v>
      </c>
      <c r="T691" s="42" t="s">
        <v>211</v>
      </c>
      <c r="U691" s="42" t="s">
        <v>4192</v>
      </c>
      <c r="V691" s="42" t="s">
        <v>3793</v>
      </c>
      <c r="W691" s="42">
        <v>48.2</v>
      </c>
      <c r="X691" s="42">
        <v>10</v>
      </c>
      <c r="Y691" s="42">
        <v>7</v>
      </c>
      <c r="Z691" s="42">
        <v>108</v>
      </c>
      <c r="AA691" s="42"/>
      <c r="AB691" s="42"/>
      <c r="AC691" s="42"/>
      <c r="AD691" s="42"/>
      <c r="AE691" s="42" t="s">
        <v>102</v>
      </c>
    </row>
    <row r="692" spans="1:31" x14ac:dyDescent="0.2">
      <c r="A692" s="42" t="s">
        <v>86</v>
      </c>
      <c r="B692" s="42" t="s">
        <v>3890</v>
      </c>
      <c r="C692" s="42" t="s">
        <v>3793</v>
      </c>
      <c r="D692" s="42">
        <v>1</v>
      </c>
      <c r="E692" s="42">
        <v>1</v>
      </c>
      <c r="F692" s="42"/>
      <c r="G692" s="42">
        <v>0</v>
      </c>
      <c r="H692" s="377">
        <f t="shared" si="45"/>
        <v>0</v>
      </c>
      <c r="I692" s="42"/>
      <c r="J692" s="42"/>
      <c r="K692" s="42" t="s">
        <v>53</v>
      </c>
      <c r="T692" s="42" t="s">
        <v>211</v>
      </c>
      <c r="U692" s="42" t="s">
        <v>3915</v>
      </c>
      <c r="V692" s="42" t="s">
        <v>3793</v>
      </c>
      <c r="W692" s="42">
        <v>194.1</v>
      </c>
      <c r="X692" s="42">
        <v>64</v>
      </c>
      <c r="Y692" s="42">
        <v>33</v>
      </c>
      <c r="Z692" s="42">
        <v>367</v>
      </c>
      <c r="AA692" s="42"/>
      <c r="AB692" s="42"/>
      <c r="AC692" s="42"/>
      <c r="AD692" s="42"/>
      <c r="AE692" s="42" t="s">
        <v>102</v>
      </c>
    </row>
    <row r="693" spans="1:31" x14ac:dyDescent="0.2">
      <c r="A693" s="42" t="s">
        <v>86</v>
      </c>
      <c r="B693" s="42" t="s">
        <v>4130</v>
      </c>
      <c r="C693" s="42" t="s">
        <v>3793</v>
      </c>
      <c r="D693" s="42">
        <v>2</v>
      </c>
      <c r="E693" s="42">
        <v>1</v>
      </c>
      <c r="F693" s="42"/>
      <c r="G693" s="42">
        <v>4</v>
      </c>
      <c r="H693" s="377">
        <f t="shared" si="45"/>
        <v>4</v>
      </c>
      <c r="I693" s="42"/>
      <c r="J693" s="42"/>
      <c r="K693" s="42" t="s">
        <v>53</v>
      </c>
      <c r="T693" s="42" t="s">
        <v>211</v>
      </c>
      <c r="U693" s="42" t="s">
        <v>3038</v>
      </c>
      <c r="V693" s="42" t="s">
        <v>3793</v>
      </c>
      <c r="W693" s="42">
        <v>8</v>
      </c>
      <c r="X693" s="42"/>
      <c r="Y693" s="42"/>
      <c r="Z693" s="42">
        <v>20</v>
      </c>
      <c r="AA693" s="42"/>
      <c r="AB693" s="42"/>
      <c r="AC693" s="42"/>
      <c r="AD693" s="42"/>
      <c r="AE693" s="42" t="s">
        <v>102</v>
      </c>
    </row>
    <row r="694" spans="1:31" x14ac:dyDescent="0.2">
      <c r="A694" s="42" t="s">
        <v>86</v>
      </c>
      <c r="B694" s="42" t="s">
        <v>4131</v>
      </c>
      <c r="C694" s="42" t="s">
        <v>3793</v>
      </c>
      <c r="D694" s="42">
        <v>1</v>
      </c>
      <c r="E694" s="42">
        <v>0</v>
      </c>
      <c r="F694" s="42"/>
      <c r="G694" s="42">
        <v>0</v>
      </c>
      <c r="H694" s="377">
        <v>0</v>
      </c>
      <c r="I694" s="42"/>
      <c r="J694" s="42"/>
      <c r="K694" s="42" t="s">
        <v>53</v>
      </c>
      <c r="T694" s="42" t="s">
        <v>211</v>
      </c>
      <c r="U694" s="42" t="s">
        <v>4186</v>
      </c>
      <c r="V694" s="42" t="s">
        <v>3793</v>
      </c>
      <c r="W694" s="42">
        <v>2</v>
      </c>
      <c r="X694" s="42"/>
      <c r="Y694" s="42"/>
      <c r="Z694" s="42">
        <v>22</v>
      </c>
      <c r="AA694" s="42"/>
      <c r="AB694" s="42"/>
      <c r="AC694" s="42"/>
      <c r="AD694" s="42"/>
      <c r="AE694" s="42" t="s">
        <v>102</v>
      </c>
    </row>
    <row r="695" spans="1:31" x14ac:dyDescent="0.2">
      <c r="A695" s="42" t="s">
        <v>90</v>
      </c>
      <c r="B695" s="42" t="s">
        <v>3902</v>
      </c>
      <c r="C695" s="42" t="s">
        <v>3793</v>
      </c>
      <c r="D695" s="42">
        <v>3</v>
      </c>
      <c r="E695" s="42">
        <v>2</v>
      </c>
      <c r="F695" s="42"/>
      <c r="G695" s="42">
        <v>84</v>
      </c>
      <c r="H695" s="377">
        <f t="shared" si="45"/>
        <v>42</v>
      </c>
      <c r="I695" s="42">
        <v>2</v>
      </c>
      <c r="J695" s="42"/>
      <c r="K695" s="42" t="s">
        <v>53</v>
      </c>
      <c r="T695" s="42" t="s">
        <v>211</v>
      </c>
      <c r="U695" s="42" t="s">
        <v>3902</v>
      </c>
      <c r="V695" s="42" t="s">
        <v>3793</v>
      </c>
      <c r="W695" s="42">
        <v>100.7</v>
      </c>
      <c r="X695" s="42">
        <v>28</v>
      </c>
      <c r="Y695" s="42">
        <v>18</v>
      </c>
      <c r="Z695" s="42">
        <v>224</v>
      </c>
      <c r="AA695" s="42"/>
      <c r="AB695" s="42"/>
      <c r="AC695" s="42"/>
      <c r="AD695" s="42"/>
      <c r="AE695" s="42" t="s">
        <v>102</v>
      </c>
    </row>
    <row r="696" spans="1:31" x14ac:dyDescent="0.2">
      <c r="A696" s="42" t="s">
        <v>90</v>
      </c>
      <c r="B696" s="42" t="s">
        <v>3898</v>
      </c>
      <c r="C696" s="42" t="s">
        <v>3793</v>
      </c>
      <c r="D696" s="42">
        <v>2</v>
      </c>
      <c r="E696" s="42">
        <v>2</v>
      </c>
      <c r="F696" s="42"/>
      <c r="G696" s="42">
        <v>81</v>
      </c>
      <c r="H696" s="377">
        <f t="shared" si="45"/>
        <v>40.5</v>
      </c>
      <c r="I696" s="42">
        <v>2</v>
      </c>
      <c r="J696" s="42"/>
      <c r="K696" s="42" t="s">
        <v>53</v>
      </c>
      <c r="T696" s="42" t="s">
        <v>211</v>
      </c>
      <c r="U696" s="42" t="s">
        <v>4187</v>
      </c>
      <c r="V696" s="42" t="s">
        <v>3793</v>
      </c>
      <c r="W696" s="42">
        <v>2</v>
      </c>
      <c r="X696" s="42"/>
      <c r="Y696" s="42"/>
      <c r="Z696" s="42">
        <v>10</v>
      </c>
      <c r="AA696" s="42"/>
      <c r="AB696" s="42"/>
      <c r="AC696" s="42"/>
      <c r="AD696" s="42"/>
      <c r="AE696" s="42" t="s">
        <v>102</v>
      </c>
    </row>
    <row r="697" spans="1:31" x14ac:dyDescent="0.2">
      <c r="A697" s="42" t="s">
        <v>90</v>
      </c>
      <c r="B697" s="42" t="s">
        <v>3875</v>
      </c>
      <c r="C697" s="42" t="s">
        <v>3793</v>
      </c>
      <c r="D697" s="42">
        <v>4</v>
      </c>
      <c r="E697" s="42">
        <v>5</v>
      </c>
      <c r="F697" s="42"/>
      <c r="G697" s="42">
        <v>169</v>
      </c>
      <c r="H697" s="377">
        <f t="shared" si="45"/>
        <v>33.799999999999997</v>
      </c>
      <c r="I697" s="42">
        <v>3</v>
      </c>
      <c r="J697" s="42"/>
      <c r="K697" s="42" t="s">
        <v>53</v>
      </c>
      <c r="T697" s="42" t="s">
        <v>211</v>
      </c>
      <c r="U697" s="42" t="s">
        <v>4183</v>
      </c>
      <c r="V697" s="42" t="s">
        <v>3793</v>
      </c>
      <c r="W697" s="42">
        <v>24</v>
      </c>
      <c r="X697" s="42">
        <v>4</v>
      </c>
      <c r="Y697" s="42">
        <v>2</v>
      </c>
      <c r="Z697" s="42">
        <v>56</v>
      </c>
      <c r="AA697" s="42"/>
      <c r="AB697" s="42"/>
      <c r="AC697" s="42"/>
      <c r="AD697" s="42"/>
      <c r="AE697" s="42" t="s">
        <v>102</v>
      </c>
    </row>
    <row r="698" spans="1:31" x14ac:dyDescent="0.2">
      <c r="A698" s="42" t="s">
        <v>90</v>
      </c>
      <c r="B698" s="42" t="s">
        <v>1829</v>
      </c>
      <c r="C698" s="42" t="s">
        <v>3793</v>
      </c>
      <c r="D698" s="42">
        <v>3</v>
      </c>
      <c r="E698" s="42">
        <v>5</v>
      </c>
      <c r="F698" s="42"/>
      <c r="G698" s="42">
        <v>151</v>
      </c>
      <c r="H698" s="377">
        <f t="shared" ref="H698:H746" si="46">G698/E698</f>
        <v>30.2</v>
      </c>
      <c r="I698" s="42">
        <v>1</v>
      </c>
      <c r="J698" s="42"/>
      <c r="K698" s="42" t="s">
        <v>53</v>
      </c>
      <c r="T698" s="42" t="s">
        <v>211</v>
      </c>
      <c r="U698" s="42" t="s">
        <v>4188</v>
      </c>
      <c r="V698" s="42" t="s">
        <v>3793</v>
      </c>
      <c r="W698" s="42">
        <v>6.1</v>
      </c>
      <c r="X698" s="42"/>
      <c r="Y698" s="42">
        <v>1</v>
      </c>
      <c r="Z698" s="42">
        <v>43</v>
      </c>
      <c r="AA698" s="42"/>
      <c r="AB698" s="42"/>
      <c r="AC698" s="42"/>
      <c r="AD698" s="42"/>
      <c r="AE698" s="42" t="s">
        <v>102</v>
      </c>
    </row>
    <row r="699" spans="1:31" x14ac:dyDescent="0.2">
      <c r="A699" s="42" t="s">
        <v>90</v>
      </c>
      <c r="B699" s="42" t="s">
        <v>3897</v>
      </c>
      <c r="C699" s="42" t="s">
        <v>3793</v>
      </c>
      <c r="D699" s="42">
        <v>4</v>
      </c>
      <c r="E699" s="42">
        <v>5</v>
      </c>
      <c r="F699" s="42"/>
      <c r="G699" s="42">
        <v>146</v>
      </c>
      <c r="H699" s="377">
        <f t="shared" si="46"/>
        <v>29.2</v>
      </c>
      <c r="I699" s="42"/>
      <c r="J699" s="42"/>
      <c r="K699" s="42" t="s">
        <v>53</v>
      </c>
      <c r="T699" s="42" t="s">
        <v>211</v>
      </c>
      <c r="U699" s="42" t="s">
        <v>4189</v>
      </c>
      <c r="V699" s="42" t="s">
        <v>3793</v>
      </c>
      <c r="W699" s="42">
        <v>46.2</v>
      </c>
      <c r="X699" s="42">
        <v>10</v>
      </c>
      <c r="Y699" s="42">
        <v>11</v>
      </c>
      <c r="Z699" s="42">
        <v>142</v>
      </c>
      <c r="AA699" s="42"/>
      <c r="AB699" s="42"/>
      <c r="AC699" s="42"/>
      <c r="AD699" s="42"/>
      <c r="AE699" s="42" t="s">
        <v>102</v>
      </c>
    </row>
    <row r="700" spans="1:31" x14ac:dyDescent="0.2">
      <c r="A700" s="42" t="s">
        <v>90</v>
      </c>
      <c r="B700" s="42" t="s">
        <v>3080</v>
      </c>
      <c r="C700" s="42" t="s">
        <v>3793</v>
      </c>
      <c r="D700" s="42">
        <v>3</v>
      </c>
      <c r="E700" s="42">
        <v>4</v>
      </c>
      <c r="F700" s="42"/>
      <c r="G700" s="42">
        <v>111</v>
      </c>
      <c r="H700" s="377">
        <f t="shared" si="46"/>
        <v>27.75</v>
      </c>
      <c r="I700" s="42">
        <v>1</v>
      </c>
      <c r="J700" s="42"/>
      <c r="K700" s="42" t="s">
        <v>53</v>
      </c>
      <c r="T700" s="42" t="s">
        <v>211</v>
      </c>
      <c r="U700" s="42" t="s">
        <v>3060</v>
      </c>
      <c r="V700" s="42" t="s">
        <v>3793</v>
      </c>
      <c r="W700" s="42">
        <v>27</v>
      </c>
      <c r="X700" s="42">
        <v>8</v>
      </c>
      <c r="Y700" s="42">
        <v>4</v>
      </c>
      <c r="Z700" s="42">
        <v>49</v>
      </c>
      <c r="AA700" s="42"/>
      <c r="AB700" s="42"/>
      <c r="AC700" s="42"/>
      <c r="AD700" s="42"/>
      <c r="AE700" s="42" t="s">
        <v>102</v>
      </c>
    </row>
    <row r="701" spans="1:31" x14ac:dyDescent="0.2">
      <c r="A701" s="42" t="s">
        <v>90</v>
      </c>
      <c r="B701" s="42" t="s">
        <v>1826</v>
      </c>
      <c r="C701" s="42" t="s">
        <v>3793</v>
      </c>
      <c r="D701" s="42">
        <v>4</v>
      </c>
      <c r="E701" s="42">
        <v>6</v>
      </c>
      <c r="F701" s="42"/>
      <c r="G701" s="42">
        <v>178</v>
      </c>
      <c r="H701" s="377">
        <f t="shared" si="46"/>
        <v>29.666666666666668</v>
      </c>
      <c r="I701" s="42">
        <v>1</v>
      </c>
      <c r="J701" s="42"/>
      <c r="K701" s="42" t="s">
        <v>53</v>
      </c>
      <c r="T701" s="42" t="s">
        <v>211</v>
      </c>
      <c r="U701" s="42" t="s">
        <v>1163</v>
      </c>
      <c r="V701" s="42" t="s">
        <v>3793</v>
      </c>
      <c r="W701" s="42">
        <v>114.3</v>
      </c>
      <c r="X701" s="42">
        <v>30</v>
      </c>
      <c r="Y701" s="42">
        <v>17</v>
      </c>
      <c r="Z701" s="42">
        <v>229</v>
      </c>
      <c r="AA701" s="42"/>
      <c r="AB701" s="42"/>
      <c r="AC701" s="42"/>
      <c r="AD701" s="42"/>
      <c r="AE701" s="42" t="s">
        <v>102</v>
      </c>
    </row>
    <row r="702" spans="1:31" x14ac:dyDescent="0.2">
      <c r="A702" s="42" t="s">
        <v>90</v>
      </c>
      <c r="B702" s="42" t="s">
        <v>1834</v>
      </c>
      <c r="C702" s="42" t="s">
        <v>3793</v>
      </c>
      <c r="D702" s="42">
        <v>8</v>
      </c>
      <c r="E702" s="42">
        <v>6</v>
      </c>
      <c r="F702" s="42"/>
      <c r="G702" s="42">
        <v>163</v>
      </c>
      <c r="H702" s="377">
        <f t="shared" si="46"/>
        <v>27.166666666666668</v>
      </c>
      <c r="I702" s="42">
        <v>5</v>
      </c>
      <c r="J702" s="42"/>
      <c r="K702" s="42" t="s">
        <v>53</v>
      </c>
      <c r="T702" s="42" t="s">
        <v>211</v>
      </c>
      <c r="U702" s="42" t="s">
        <v>3978</v>
      </c>
      <c r="V702" s="42" t="s">
        <v>3793</v>
      </c>
      <c r="W702" s="42">
        <v>7</v>
      </c>
      <c r="X702" s="42">
        <v>1</v>
      </c>
      <c r="Y702" s="42"/>
      <c r="Z702" s="42">
        <v>19</v>
      </c>
      <c r="AA702" s="42"/>
      <c r="AB702" s="42"/>
      <c r="AC702" s="42"/>
      <c r="AD702" s="42"/>
      <c r="AE702" s="42" t="s">
        <v>102</v>
      </c>
    </row>
    <row r="703" spans="1:31" x14ac:dyDescent="0.2">
      <c r="A703" s="42" t="s">
        <v>90</v>
      </c>
      <c r="B703" s="42" t="s">
        <v>4132</v>
      </c>
      <c r="C703" s="42" t="s">
        <v>3793</v>
      </c>
      <c r="D703" s="42">
        <v>1</v>
      </c>
      <c r="E703" s="42">
        <v>1</v>
      </c>
      <c r="F703" s="42"/>
      <c r="G703" s="42">
        <v>26</v>
      </c>
      <c r="H703" s="377">
        <f t="shared" si="46"/>
        <v>26</v>
      </c>
      <c r="I703" s="42"/>
      <c r="J703" s="42"/>
      <c r="K703" s="42" t="s">
        <v>53</v>
      </c>
      <c r="T703" s="42" t="s">
        <v>211</v>
      </c>
      <c r="U703" s="42" t="s">
        <v>3056</v>
      </c>
      <c r="V703" s="42" t="s">
        <v>3793</v>
      </c>
      <c r="W703" s="42">
        <v>62</v>
      </c>
      <c r="X703" s="42">
        <v>24</v>
      </c>
      <c r="Y703" s="42">
        <v>6</v>
      </c>
      <c r="Z703" s="42">
        <v>84</v>
      </c>
      <c r="AA703" s="42"/>
      <c r="AB703" s="42"/>
      <c r="AC703" s="42"/>
      <c r="AD703" s="42"/>
      <c r="AE703" s="42" t="s">
        <v>102</v>
      </c>
    </row>
    <row r="704" spans="1:31" x14ac:dyDescent="0.2">
      <c r="A704" s="42" t="s">
        <v>90</v>
      </c>
      <c r="B704" s="42" t="s">
        <v>4124</v>
      </c>
      <c r="C704" s="42" t="s">
        <v>3793</v>
      </c>
      <c r="D704" s="42">
        <v>4</v>
      </c>
      <c r="E704" s="42">
        <v>4</v>
      </c>
      <c r="F704" s="42"/>
      <c r="G704" s="42">
        <v>75</v>
      </c>
      <c r="H704" s="377">
        <f t="shared" si="46"/>
        <v>18.75</v>
      </c>
      <c r="I704" s="42">
        <v>3</v>
      </c>
      <c r="J704" s="42"/>
      <c r="K704" s="42" t="s">
        <v>53</v>
      </c>
      <c r="T704" s="42" t="s">
        <v>211</v>
      </c>
      <c r="U704" s="42" t="s">
        <v>3042</v>
      </c>
      <c r="V704" s="42" t="s">
        <v>3793</v>
      </c>
      <c r="W704" s="42">
        <v>15</v>
      </c>
      <c r="X704" s="42">
        <v>2</v>
      </c>
      <c r="Y704" s="42">
        <v>1</v>
      </c>
      <c r="Z704" s="42">
        <v>33</v>
      </c>
      <c r="AA704" s="42"/>
      <c r="AB704" s="42"/>
      <c r="AC704" s="42"/>
      <c r="AD704" s="42"/>
      <c r="AE704" s="42" t="s">
        <v>102</v>
      </c>
    </row>
    <row r="705" spans="1:31" x14ac:dyDescent="0.2">
      <c r="A705" s="42" t="s">
        <v>90</v>
      </c>
      <c r="B705" s="42" t="s">
        <v>3881</v>
      </c>
      <c r="C705" s="42" t="s">
        <v>3793</v>
      </c>
      <c r="D705" s="42">
        <v>10</v>
      </c>
      <c r="E705" s="42">
        <v>11</v>
      </c>
      <c r="F705" s="42"/>
      <c r="G705" s="42">
        <v>140</v>
      </c>
      <c r="H705" s="377">
        <f t="shared" si="46"/>
        <v>12.727272727272727</v>
      </c>
      <c r="I705" s="42">
        <v>1</v>
      </c>
      <c r="J705" s="42"/>
      <c r="K705" s="42" t="s">
        <v>53</v>
      </c>
      <c r="T705" s="42" t="s">
        <v>211</v>
      </c>
      <c r="U705" s="42" t="s">
        <v>3882</v>
      </c>
      <c r="V705" s="42" t="s">
        <v>3793</v>
      </c>
      <c r="W705" s="42">
        <v>28</v>
      </c>
      <c r="X705" s="42">
        <v>6</v>
      </c>
      <c r="Y705" s="42">
        <v>1</v>
      </c>
      <c r="Z705" s="42">
        <v>44</v>
      </c>
      <c r="AA705" s="42"/>
      <c r="AB705" s="42"/>
      <c r="AC705" s="42"/>
      <c r="AD705" s="42"/>
      <c r="AE705" s="42" t="s">
        <v>102</v>
      </c>
    </row>
    <row r="706" spans="1:31" x14ac:dyDescent="0.2">
      <c r="A706" s="42" t="s">
        <v>90</v>
      </c>
      <c r="B706" s="42" t="s">
        <v>3919</v>
      </c>
      <c r="C706" s="42" t="s">
        <v>3793</v>
      </c>
      <c r="D706" s="42">
        <v>7</v>
      </c>
      <c r="E706" s="42">
        <v>8</v>
      </c>
      <c r="F706" s="42"/>
      <c r="G706" s="42">
        <v>117</v>
      </c>
      <c r="H706" s="377">
        <f t="shared" si="46"/>
        <v>14.625</v>
      </c>
      <c r="I706" s="42">
        <v>3</v>
      </c>
      <c r="J706" s="42"/>
      <c r="K706" s="42" t="s">
        <v>53</v>
      </c>
      <c r="T706" s="42" t="s">
        <v>116</v>
      </c>
      <c r="U706" s="42" t="s">
        <v>3060</v>
      </c>
      <c r="V706" s="42" t="s">
        <v>3793</v>
      </c>
      <c r="W706" s="42">
        <v>18</v>
      </c>
      <c r="X706" s="42">
        <v>6</v>
      </c>
      <c r="Y706" s="42">
        <v>4</v>
      </c>
      <c r="Z706" s="42">
        <v>29</v>
      </c>
      <c r="AA706" s="42"/>
      <c r="AB706" s="42"/>
      <c r="AC706" s="42"/>
      <c r="AD706" s="42"/>
      <c r="AE706" s="42" t="s">
        <v>102</v>
      </c>
    </row>
    <row r="707" spans="1:31" x14ac:dyDescent="0.2">
      <c r="A707" s="42" t="s">
        <v>90</v>
      </c>
      <c r="B707" s="42" t="s">
        <v>4133</v>
      </c>
      <c r="C707" s="42" t="s">
        <v>3793</v>
      </c>
      <c r="D707" s="42">
        <v>9</v>
      </c>
      <c r="E707" s="42">
        <v>13</v>
      </c>
      <c r="F707" s="42"/>
      <c r="G707" s="42">
        <v>141</v>
      </c>
      <c r="H707" s="377">
        <f t="shared" si="46"/>
        <v>10.846153846153847</v>
      </c>
      <c r="I707" s="42">
        <v>2</v>
      </c>
      <c r="J707" s="42"/>
      <c r="K707" s="42" t="s">
        <v>53</v>
      </c>
      <c r="T707" s="42" t="s">
        <v>116</v>
      </c>
      <c r="U707" s="42" t="s">
        <v>4193</v>
      </c>
      <c r="V707" s="42" t="s">
        <v>3793</v>
      </c>
      <c r="W707" s="42">
        <v>2</v>
      </c>
      <c r="X707" s="42"/>
      <c r="Y707" s="42">
        <v>1</v>
      </c>
      <c r="Z707" s="42">
        <v>2</v>
      </c>
      <c r="AA707" s="42"/>
      <c r="AB707" s="42"/>
      <c r="AC707" s="42"/>
      <c r="AD707" s="42"/>
      <c r="AE707" s="42" t="s">
        <v>102</v>
      </c>
    </row>
    <row r="708" spans="1:31" x14ac:dyDescent="0.2">
      <c r="A708" s="42" t="s">
        <v>90</v>
      </c>
      <c r="B708" s="42" t="s">
        <v>4134</v>
      </c>
      <c r="C708" s="42" t="s">
        <v>3793</v>
      </c>
      <c r="D708" s="42">
        <v>3</v>
      </c>
      <c r="E708" s="42">
        <v>2</v>
      </c>
      <c r="F708" s="42"/>
      <c r="G708" s="42">
        <v>21</v>
      </c>
      <c r="H708" s="377">
        <f t="shared" si="46"/>
        <v>10.5</v>
      </c>
      <c r="I708" s="42"/>
      <c r="J708" s="42"/>
      <c r="K708" s="42" t="s">
        <v>53</v>
      </c>
      <c r="T708" s="42" t="s">
        <v>116</v>
      </c>
      <c r="U708" s="42" t="s">
        <v>4194</v>
      </c>
      <c r="V708" s="42" t="s">
        <v>3793</v>
      </c>
      <c r="W708" s="42">
        <v>13</v>
      </c>
      <c r="X708" s="42">
        <v>1</v>
      </c>
      <c r="Y708" s="42"/>
      <c r="Z708" s="42">
        <v>47</v>
      </c>
      <c r="AA708" s="42"/>
      <c r="AB708" s="42"/>
      <c r="AC708" s="42"/>
      <c r="AD708" s="42"/>
      <c r="AE708" s="42" t="s">
        <v>102</v>
      </c>
    </row>
    <row r="709" spans="1:31" x14ac:dyDescent="0.2">
      <c r="A709" s="42" t="s">
        <v>90</v>
      </c>
      <c r="B709" s="42" t="s">
        <v>3903</v>
      </c>
      <c r="C709" s="42" t="s">
        <v>3793</v>
      </c>
      <c r="D709" s="42">
        <v>3</v>
      </c>
      <c r="E709" s="42">
        <v>1</v>
      </c>
      <c r="F709" s="42"/>
      <c r="G709" s="42">
        <v>10</v>
      </c>
      <c r="H709" s="377">
        <f t="shared" si="46"/>
        <v>10</v>
      </c>
      <c r="I709" s="42"/>
      <c r="J709" s="42"/>
      <c r="K709" s="42" t="s">
        <v>53</v>
      </c>
      <c r="T709" s="42" t="s">
        <v>116</v>
      </c>
      <c r="U709" s="42" t="s">
        <v>3044</v>
      </c>
      <c r="V709" s="42" t="s">
        <v>3793</v>
      </c>
      <c r="W709" s="42">
        <v>2</v>
      </c>
      <c r="X709" s="42"/>
      <c r="Y709" s="42"/>
      <c r="Z709" s="42">
        <v>5</v>
      </c>
      <c r="AA709" s="42"/>
      <c r="AB709" s="42"/>
      <c r="AC709" s="42"/>
      <c r="AD709" s="42"/>
      <c r="AE709" s="42" t="s">
        <v>102</v>
      </c>
    </row>
    <row r="710" spans="1:31" x14ac:dyDescent="0.2">
      <c r="A710" s="42" t="s">
        <v>90</v>
      </c>
      <c r="B710" s="42" t="s">
        <v>3154</v>
      </c>
      <c r="C710" s="42" t="s">
        <v>3793</v>
      </c>
      <c r="D710" s="42">
        <v>5</v>
      </c>
      <c r="E710" s="42">
        <v>2</v>
      </c>
      <c r="F710" s="42"/>
      <c r="G710" s="42">
        <v>19</v>
      </c>
      <c r="H710" s="377">
        <f t="shared" si="46"/>
        <v>9.5</v>
      </c>
      <c r="I710" s="42">
        <v>3</v>
      </c>
      <c r="J710" s="42"/>
      <c r="K710" s="42" t="s">
        <v>53</v>
      </c>
      <c r="T710" s="42" t="s">
        <v>116</v>
      </c>
      <c r="U710" s="42" t="s">
        <v>3036</v>
      </c>
      <c r="V710" s="42" t="s">
        <v>3793</v>
      </c>
      <c r="W710" s="42">
        <v>1</v>
      </c>
      <c r="X710" s="42"/>
      <c r="Y710" s="42"/>
      <c r="Z710" s="42">
        <v>4</v>
      </c>
      <c r="AA710" s="42"/>
      <c r="AB710" s="42"/>
      <c r="AC710" s="42"/>
      <c r="AD710" s="42"/>
      <c r="AE710" s="42" t="s">
        <v>102</v>
      </c>
    </row>
    <row r="711" spans="1:31" x14ac:dyDescent="0.2">
      <c r="A711" s="42" t="s">
        <v>90</v>
      </c>
      <c r="B711" s="42" t="s">
        <v>4135</v>
      </c>
      <c r="C711" s="42" t="s">
        <v>3793</v>
      </c>
      <c r="D711" s="42">
        <v>2</v>
      </c>
      <c r="E711" s="42">
        <v>2</v>
      </c>
      <c r="F711" s="42"/>
      <c r="G711" s="42">
        <v>17</v>
      </c>
      <c r="H711" s="377">
        <f t="shared" si="46"/>
        <v>8.5</v>
      </c>
      <c r="I711" s="42">
        <v>4</v>
      </c>
      <c r="J711" s="42"/>
      <c r="K711" s="42" t="s">
        <v>53</v>
      </c>
      <c r="T711" s="42" t="s">
        <v>116</v>
      </c>
      <c r="U711" s="42" t="s">
        <v>3963</v>
      </c>
      <c r="V711" s="42" t="s">
        <v>3793</v>
      </c>
      <c r="W711" s="42">
        <v>2</v>
      </c>
      <c r="X711" s="42"/>
      <c r="Y711" s="42">
        <v>1</v>
      </c>
      <c r="Z711" s="42">
        <v>3</v>
      </c>
      <c r="AA711" s="42"/>
      <c r="AB711" s="42"/>
      <c r="AC711" s="42"/>
      <c r="AD711" s="42"/>
      <c r="AE711" s="42" t="s">
        <v>102</v>
      </c>
    </row>
    <row r="712" spans="1:31" x14ac:dyDescent="0.2">
      <c r="A712" s="42" t="s">
        <v>90</v>
      </c>
      <c r="B712" s="42" t="s">
        <v>3913</v>
      </c>
      <c r="C712" s="42" t="s">
        <v>3793</v>
      </c>
      <c r="D712" s="42">
        <v>1</v>
      </c>
      <c r="E712" s="42">
        <v>2</v>
      </c>
      <c r="F712" s="42"/>
      <c r="G712" s="42">
        <v>14</v>
      </c>
      <c r="H712" s="377">
        <f t="shared" si="46"/>
        <v>7</v>
      </c>
      <c r="I712" s="42"/>
      <c r="J712" s="42"/>
      <c r="K712" s="42" t="s">
        <v>53</v>
      </c>
      <c r="T712" s="42" t="s">
        <v>116</v>
      </c>
      <c r="U712" s="42" t="s">
        <v>3045</v>
      </c>
      <c r="V712" s="42" t="s">
        <v>3793</v>
      </c>
      <c r="W712" s="42">
        <v>32</v>
      </c>
      <c r="X712" s="42">
        <v>12</v>
      </c>
      <c r="Y712" s="42">
        <v>4</v>
      </c>
      <c r="Z712" s="42">
        <v>69</v>
      </c>
      <c r="AA712" s="42"/>
      <c r="AB712" s="42"/>
      <c r="AC712" s="42"/>
      <c r="AD712" s="42"/>
      <c r="AE712" s="42" t="s">
        <v>102</v>
      </c>
    </row>
    <row r="713" spans="1:31" x14ac:dyDescent="0.2">
      <c r="A713" s="42" t="s">
        <v>90</v>
      </c>
      <c r="B713" s="42" t="s">
        <v>3056</v>
      </c>
      <c r="C713" s="42" t="s">
        <v>3793</v>
      </c>
      <c r="D713" s="42">
        <v>2</v>
      </c>
      <c r="E713" s="42">
        <v>3</v>
      </c>
      <c r="F713" s="42"/>
      <c r="G713" s="42">
        <v>19</v>
      </c>
      <c r="H713" s="377">
        <f t="shared" si="46"/>
        <v>6.333333333333333</v>
      </c>
      <c r="I713" s="42"/>
      <c r="J713" s="42"/>
      <c r="K713" s="42" t="s">
        <v>53</v>
      </c>
      <c r="T713" s="42" t="s">
        <v>116</v>
      </c>
      <c r="U713" s="42" t="s">
        <v>3916</v>
      </c>
      <c r="V713" s="42" t="s">
        <v>3793</v>
      </c>
      <c r="W713" s="42">
        <v>3</v>
      </c>
      <c r="X713" s="42">
        <v>1</v>
      </c>
      <c r="Y713" s="42"/>
      <c r="Z713" s="42">
        <v>9</v>
      </c>
      <c r="AA713" s="42"/>
      <c r="AB713" s="42"/>
      <c r="AC713" s="42"/>
      <c r="AD713" s="42"/>
      <c r="AE713" s="42" t="s">
        <v>102</v>
      </c>
    </row>
    <row r="714" spans="1:31" x14ac:dyDescent="0.2">
      <c r="A714" s="42" t="s">
        <v>90</v>
      </c>
      <c r="B714" s="42" t="s">
        <v>4130</v>
      </c>
      <c r="C714" s="42" t="s">
        <v>3793</v>
      </c>
      <c r="D714" s="42">
        <v>5</v>
      </c>
      <c r="E714" s="42">
        <v>6</v>
      </c>
      <c r="F714" s="42"/>
      <c r="G714" s="42">
        <v>36</v>
      </c>
      <c r="H714" s="377">
        <f t="shared" si="46"/>
        <v>6</v>
      </c>
      <c r="I714" s="42">
        <v>1</v>
      </c>
      <c r="J714" s="42"/>
      <c r="K714" s="42" t="s">
        <v>53</v>
      </c>
      <c r="T714" s="42" t="s">
        <v>116</v>
      </c>
      <c r="U714" s="42" t="s">
        <v>4195</v>
      </c>
      <c r="V714" s="42" t="s">
        <v>3793</v>
      </c>
      <c r="W714" s="42">
        <v>4</v>
      </c>
      <c r="X714" s="42">
        <v>1</v>
      </c>
      <c r="Y714" s="42"/>
      <c r="Z714" s="42">
        <v>3</v>
      </c>
      <c r="AA714" s="42"/>
      <c r="AB714" s="42"/>
      <c r="AC714" s="42"/>
      <c r="AD714" s="42"/>
      <c r="AE714" s="42" t="s">
        <v>102</v>
      </c>
    </row>
    <row r="715" spans="1:31" x14ac:dyDescent="0.2">
      <c r="A715" s="42" t="s">
        <v>90</v>
      </c>
      <c r="B715" s="42" t="s">
        <v>4136</v>
      </c>
      <c r="C715" s="42" t="s">
        <v>3793</v>
      </c>
      <c r="D715" s="42">
        <v>1</v>
      </c>
      <c r="E715" s="42">
        <v>2</v>
      </c>
      <c r="F715" s="42"/>
      <c r="G715" s="42">
        <v>11</v>
      </c>
      <c r="H715" s="377">
        <f t="shared" si="46"/>
        <v>5.5</v>
      </c>
      <c r="I715" s="42"/>
      <c r="J715" s="42"/>
      <c r="K715" s="42" t="s">
        <v>53</v>
      </c>
      <c r="T715" s="42" t="s">
        <v>116</v>
      </c>
      <c r="U715" s="42" t="s">
        <v>4191</v>
      </c>
      <c r="V715" s="42" t="s">
        <v>3793</v>
      </c>
      <c r="W715" s="42">
        <v>97.5</v>
      </c>
      <c r="X715" s="42">
        <v>32</v>
      </c>
      <c r="Y715" s="42">
        <v>12</v>
      </c>
      <c r="Z715" s="42">
        <v>202</v>
      </c>
      <c r="AA715" s="42"/>
      <c r="AB715" s="42"/>
      <c r="AC715" s="42"/>
      <c r="AD715" s="42"/>
      <c r="AE715" s="42" t="s">
        <v>102</v>
      </c>
    </row>
    <row r="716" spans="1:31" x14ac:dyDescent="0.2">
      <c r="A716" s="42" t="s">
        <v>90</v>
      </c>
      <c r="B716" s="42" t="s">
        <v>1830</v>
      </c>
      <c r="C716" s="42" t="s">
        <v>3793</v>
      </c>
      <c r="D716" s="42">
        <v>4</v>
      </c>
      <c r="E716" s="42">
        <v>4</v>
      </c>
      <c r="F716" s="42"/>
      <c r="G716" s="42">
        <v>21</v>
      </c>
      <c r="H716" s="377">
        <f t="shared" si="46"/>
        <v>5.25</v>
      </c>
      <c r="I716" s="42">
        <v>3</v>
      </c>
      <c r="J716" s="42"/>
      <c r="K716" s="42" t="s">
        <v>53</v>
      </c>
      <c r="T716" s="42" t="s">
        <v>116</v>
      </c>
      <c r="U716" s="42" t="s">
        <v>3915</v>
      </c>
      <c r="V716" s="42" t="s">
        <v>3793</v>
      </c>
      <c r="W716" s="42">
        <v>163.30000000000001</v>
      </c>
      <c r="X716" s="42">
        <v>50</v>
      </c>
      <c r="Y716" s="42">
        <v>21</v>
      </c>
      <c r="Z716" s="42">
        <v>310</v>
      </c>
      <c r="AA716" s="42"/>
      <c r="AB716" s="42"/>
      <c r="AC716" s="42"/>
      <c r="AD716" s="42"/>
      <c r="AE716" s="42" t="s">
        <v>102</v>
      </c>
    </row>
    <row r="717" spans="1:31" x14ac:dyDescent="0.2">
      <c r="A717" s="42" t="s">
        <v>90</v>
      </c>
      <c r="B717" s="42" t="s">
        <v>3900</v>
      </c>
      <c r="C717" s="42" t="s">
        <v>3793</v>
      </c>
      <c r="D717" s="42">
        <v>1</v>
      </c>
      <c r="E717" s="42">
        <v>1</v>
      </c>
      <c r="F717" s="42"/>
      <c r="G717" s="42">
        <v>5</v>
      </c>
      <c r="H717" s="377">
        <f t="shared" si="46"/>
        <v>5</v>
      </c>
      <c r="I717" s="42"/>
      <c r="J717" s="42"/>
      <c r="K717" s="42" t="s">
        <v>53</v>
      </c>
      <c r="T717" s="42" t="s">
        <v>116</v>
      </c>
      <c r="U717" s="42" t="s">
        <v>3056</v>
      </c>
      <c r="V717" s="42" t="s">
        <v>3793</v>
      </c>
      <c r="W717" s="42">
        <v>95</v>
      </c>
      <c r="X717" s="42">
        <v>13</v>
      </c>
      <c r="Y717" s="42">
        <v>14</v>
      </c>
      <c r="Z717" s="42">
        <v>249</v>
      </c>
      <c r="AA717" s="42"/>
      <c r="AB717" s="42"/>
      <c r="AC717" s="42"/>
      <c r="AD717" s="42"/>
      <c r="AE717" s="42" t="s">
        <v>102</v>
      </c>
    </row>
    <row r="718" spans="1:31" x14ac:dyDescent="0.2">
      <c r="A718" s="42" t="s">
        <v>90</v>
      </c>
      <c r="B718" s="42" t="s">
        <v>3885</v>
      </c>
      <c r="C718" s="42" t="s">
        <v>3793</v>
      </c>
      <c r="D718" s="42">
        <v>3</v>
      </c>
      <c r="E718" s="42">
        <v>4</v>
      </c>
      <c r="F718" s="42"/>
      <c r="G718" s="42">
        <v>16</v>
      </c>
      <c r="H718" s="377">
        <f t="shared" si="46"/>
        <v>4</v>
      </c>
      <c r="I718" s="42"/>
      <c r="J718" s="42"/>
      <c r="K718" s="42" t="s">
        <v>53</v>
      </c>
      <c r="T718" s="42" t="s">
        <v>116</v>
      </c>
      <c r="U718" s="42" t="s">
        <v>3041</v>
      </c>
      <c r="V718" s="42" t="s">
        <v>3793</v>
      </c>
      <c r="W718" s="42">
        <v>19</v>
      </c>
      <c r="X718" s="42">
        <v>3</v>
      </c>
      <c r="Y718" s="42">
        <v>2</v>
      </c>
      <c r="Z718" s="42">
        <v>67</v>
      </c>
      <c r="AA718" s="42"/>
      <c r="AB718" s="42"/>
      <c r="AC718" s="42"/>
      <c r="AD718" s="42"/>
      <c r="AE718" s="42" t="s">
        <v>102</v>
      </c>
    </row>
    <row r="719" spans="1:31" x14ac:dyDescent="0.2">
      <c r="A719" s="42" t="s">
        <v>90</v>
      </c>
      <c r="B719" s="42" t="s">
        <v>3871</v>
      </c>
      <c r="C719" s="42" t="s">
        <v>3793</v>
      </c>
      <c r="D719" s="42">
        <v>2</v>
      </c>
      <c r="E719" s="42">
        <v>3</v>
      </c>
      <c r="F719" s="42"/>
      <c r="G719" s="42">
        <v>12</v>
      </c>
      <c r="H719" s="377">
        <f t="shared" si="46"/>
        <v>4</v>
      </c>
      <c r="I719" s="42">
        <v>3</v>
      </c>
      <c r="J719" s="42"/>
      <c r="K719" s="42" t="s">
        <v>53</v>
      </c>
      <c r="T719" s="42" t="s">
        <v>116</v>
      </c>
      <c r="U719" s="42" t="s">
        <v>1163</v>
      </c>
      <c r="V719" s="42" t="s">
        <v>3793</v>
      </c>
      <c r="W719" s="42">
        <v>124</v>
      </c>
      <c r="X719" s="42">
        <v>35</v>
      </c>
      <c r="Y719" s="42">
        <v>10</v>
      </c>
      <c r="Z719" s="42">
        <v>273</v>
      </c>
      <c r="AA719" s="42"/>
      <c r="AB719" s="42"/>
      <c r="AC719" s="42"/>
      <c r="AD719" s="42"/>
      <c r="AE719" s="42" t="s">
        <v>102</v>
      </c>
    </row>
    <row r="720" spans="1:31" x14ac:dyDescent="0.2">
      <c r="A720" s="42" t="s">
        <v>90</v>
      </c>
      <c r="B720" s="42" t="s">
        <v>3868</v>
      </c>
      <c r="C720" s="42" t="s">
        <v>3793</v>
      </c>
      <c r="D720" s="42">
        <v>2</v>
      </c>
      <c r="E720" s="42">
        <v>1</v>
      </c>
      <c r="F720" s="42"/>
      <c r="G720" s="42">
        <v>4</v>
      </c>
      <c r="H720" s="377">
        <f t="shared" si="46"/>
        <v>4</v>
      </c>
      <c r="I720" s="42">
        <v>2</v>
      </c>
      <c r="J720" s="42"/>
      <c r="K720" s="42" t="s">
        <v>53</v>
      </c>
      <c r="T720" s="42" t="s">
        <v>116</v>
      </c>
      <c r="U720" s="42" t="s">
        <v>3957</v>
      </c>
      <c r="V720" s="42" t="s">
        <v>3793</v>
      </c>
      <c r="W720" s="42">
        <v>39</v>
      </c>
      <c r="X720" s="42">
        <v>8</v>
      </c>
      <c r="Y720" s="42">
        <v>6</v>
      </c>
      <c r="Z720" s="42">
        <v>65</v>
      </c>
      <c r="AA720" s="42"/>
      <c r="AB720" s="42"/>
      <c r="AC720" s="42"/>
      <c r="AD720" s="42"/>
      <c r="AE720" s="42" t="s">
        <v>102</v>
      </c>
    </row>
    <row r="721" spans="1:31" x14ac:dyDescent="0.2">
      <c r="A721" s="42" t="s">
        <v>90</v>
      </c>
      <c r="B721" s="42" t="s">
        <v>1825</v>
      </c>
      <c r="C721" s="42" t="s">
        <v>3793</v>
      </c>
      <c r="D721" s="42">
        <v>3</v>
      </c>
      <c r="E721" s="42">
        <v>4</v>
      </c>
      <c r="F721" s="42"/>
      <c r="G721" s="42">
        <v>14</v>
      </c>
      <c r="H721" s="377">
        <f t="shared" si="46"/>
        <v>3.5</v>
      </c>
      <c r="I721" s="42">
        <v>1</v>
      </c>
      <c r="J721" s="42"/>
      <c r="K721" s="42" t="s">
        <v>53</v>
      </c>
      <c r="T721" s="42" t="s">
        <v>116</v>
      </c>
      <c r="U721" s="42" t="s">
        <v>4196</v>
      </c>
      <c r="V721" s="42" t="s">
        <v>3793</v>
      </c>
      <c r="W721" s="42">
        <v>41</v>
      </c>
      <c r="X721" s="42">
        <v>13</v>
      </c>
      <c r="Y721" s="42">
        <v>6</v>
      </c>
      <c r="Z721" s="42">
        <v>80</v>
      </c>
      <c r="AA721" s="42"/>
      <c r="AB721" s="42"/>
      <c r="AC721" s="42"/>
      <c r="AD721" s="42"/>
      <c r="AE721" s="42" t="s">
        <v>102</v>
      </c>
    </row>
    <row r="722" spans="1:31" x14ac:dyDescent="0.2">
      <c r="A722" s="42" t="s">
        <v>90</v>
      </c>
      <c r="B722" s="42" t="s">
        <v>3869</v>
      </c>
      <c r="C722" s="42" t="s">
        <v>3793</v>
      </c>
      <c r="D722" s="42">
        <v>2</v>
      </c>
      <c r="E722" s="42">
        <v>2</v>
      </c>
      <c r="F722" s="42"/>
      <c r="G722" s="42">
        <v>7</v>
      </c>
      <c r="H722" s="377">
        <f t="shared" si="46"/>
        <v>3.5</v>
      </c>
      <c r="I722" s="42">
        <v>2</v>
      </c>
      <c r="J722" s="42"/>
      <c r="K722" s="42" t="s">
        <v>53</v>
      </c>
      <c r="T722" s="42" t="s">
        <v>116</v>
      </c>
      <c r="U722" s="42" t="s">
        <v>3978</v>
      </c>
      <c r="V722" s="42" t="s">
        <v>3793</v>
      </c>
      <c r="W722" s="42">
        <v>8</v>
      </c>
      <c r="X722" s="42"/>
      <c r="Y722" s="42">
        <v>1</v>
      </c>
      <c r="Z722" s="42">
        <v>29</v>
      </c>
      <c r="AA722" s="42"/>
      <c r="AB722" s="42"/>
      <c r="AC722" s="42"/>
      <c r="AD722" s="42"/>
      <c r="AE722" s="42" t="s">
        <v>102</v>
      </c>
    </row>
    <row r="723" spans="1:31" x14ac:dyDescent="0.2">
      <c r="A723" s="42" t="s">
        <v>90</v>
      </c>
      <c r="B723" s="42" t="s">
        <v>4137</v>
      </c>
      <c r="C723" s="42" t="s">
        <v>3793</v>
      </c>
      <c r="D723" s="42">
        <v>2</v>
      </c>
      <c r="E723" s="42">
        <v>2</v>
      </c>
      <c r="F723" s="42"/>
      <c r="G723" s="42">
        <v>6</v>
      </c>
      <c r="H723" s="377">
        <f t="shared" si="46"/>
        <v>3</v>
      </c>
      <c r="I723" s="42"/>
      <c r="J723" s="42"/>
      <c r="K723" s="42" t="s">
        <v>53</v>
      </c>
      <c r="T723" s="42" t="s">
        <v>116</v>
      </c>
      <c r="U723" s="42" t="s">
        <v>4197</v>
      </c>
      <c r="V723" s="42" t="s">
        <v>3793</v>
      </c>
      <c r="W723" s="42">
        <v>48</v>
      </c>
      <c r="X723" s="42">
        <v>10</v>
      </c>
      <c r="Y723" s="42">
        <v>6</v>
      </c>
      <c r="Z723" s="42">
        <v>113</v>
      </c>
      <c r="AA723" s="42"/>
      <c r="AB723" s="42"/>
      <c r="AC723" s="42"/>
      <c r="AD723" s="42"/>
      <c r="AE723" s="42" t="s">
        <v>102</v>
      </c>
    </row>
    <row r="724" spans="1:31" x14ac:dyDescent="0.2">
      <c r="A724" s="42" t="s">
        <v>90</v>
      </c>
      <c r="B724" s="42" t="s">
        <v>3915</v>
      </c>
      <c r="C724" s="42" t="s">
        <v>3793</v>
      </c>
      <c r="D724" s="42">
        <v>2</v>
      </c>
      <c r="E724" s="42">
        <v>2</v>
      </c>
      <c r="F724" s="42"/>
      <c r="G724" s="42">
        <v>4</v>
      </c>
      <c r="H724" s="377">
        <f t="shared" si="46"/>
        <v>2</v>
      </c>
      <c r="I724" s="42"/>
      <c r="J724" s="42"/>
      <c r="K724" s="42" t="s">
        <v>53</v>
      </c>
      <c r="T724" s="42" t="s">
        <v>116</v>
      </c>
      <c r="U724" s="42" t="s">
        <v>3882</v>
      </c>
      <c r="V724" s="42" t="s">
        <v>3793</v>
      </c>
      <c r="W724" s="42">
        <v>3</v>
      </c>
      <c r="X724" s="42"/>
      <c r="Y724" s="42"/>
      <c r="Z724" s="42">
        <v>17</v>
      </c>
      <c r="AA724" s="42"/>
      <c r="AB724" s="42"/>
      <c r="AC724" s="42"/>
      <c r="AD724" s="42"/>
      <c r="AE724" s="42" t="s">
        <v>102</v>
      </c>
    </row>
    <row r="725" spans="1:31" x14ac:dyDescent="0.2">
      <c r="A725" s="42" t="s">
        <v>90</v>
      </c>
      <c r="B725" s="42" t="s">
        <v>3882</v>
      </c>
      <c r="C725" s="42" t="s">
        <v>3793</v>
      </c>
      <c r="D725" s="42">
        <v>1</v>
      </c>
      <c r="E725" s="42">
        <v>1</v>
      </c>
      <c r="F725" s="42"/>
      <c r="G725" s="42">
        <v>2</v>
      </c>
      <c r="H725" s="377">
        <f t="shared" si="46"/>
        <v>2</v>
      </c>
      <c r="I725" s="42">
        <v>1</v>
      </c>
      <c r="J725" s="42"/>
      <c r="K725" s="42" t="s">
        <v>53</v>
      </c>
      <c r="T725" s="42" t="s">
        <v>141</v>
      </c>
      <c r="U725" s="42" t="s">
        <v>3052</v>
      </c>
      <c r="V725" s="42" t="s">
        <v>3793</v>
      </c>
      <c r="W725" s="42">
        <v>68</v>
      </c>
      <c r="X725" s="42">
        <v>11</v>
      </c>
      <c r="Y725" s="42">
        <v>9</v>
      </c>
      <c r="Z725" s="42">
        <v>228</v>
      </c>
      <c r="AA725" s="42"/>
      <c r="AB725" s="42"/>
      <c r="AC725" s="42"/>
      <c r="AD725" s="42"/>
      <c r="AE725" s="42" t="s">
        <v>102</v>
      </c>
    </row>
    <row r="726" spans="1:31" x14ac:dyDescent="0.2">
      <c r="A726" s="42" t="s">
        <v>90</v>
      </c>
      <c r="B726" s="42" t="s">
        <v>3861</v>
      </c>
      <c r="C726" s="42" t="s">
        <v>3793</v>
      </c>
      <c r="D726" s="42">
        <v>2</v>
      </c>
      <c r="E726" s="42" t="s">
        <v>3838</v>
      </c>
      <c r="F726" s="42"/>
      <c r="G726" s="42"/>
      <c r="H726" s="42">
        <v>0</v>
      </c>
      <c r="I726" s="42">
        <v>2</v>
      </c>
      <c r="J726" s="42"/>
      <c r="K726" s="42" t="s">
        <v>53</v>
      </c>
      <c r="T726" s="42" t="s">
        <v>141</v>
      </c>
      <c r="U726" s="42" t="s">
        <v>3916</v>
      </c>
      <c r="V726" s="42" t="s">
        <v>3793</v>
      </c>
      <c r="W726" s="42">
        <v>7.1</v>
      </c>
      <c r="X726" s="42">
        <v>2</v>
      </c>
      <c r="Y726" s="42">
        <v>2</v>
      </c>
      <c r="Z726" s="42">
        <v>12</v>
      </c>
      <c r="AA726" s="42"/>
      <c r="AB726" s="42"/>
      <c r="AC726" s="42"/>
      <c r="AD726" s="42"/>
      <c r="AE726" s="42" t="s">
        <v>102</v>
      </c>
    </row>
    <row r="727" spans="1:31" x14ac:dyDescent="0.2">
      <c r="A727" s="42" t="s">
        <v>90</v>
      </c>
      <c r="B727" s="42" t="s">
        <v>1827</v>
      </c>
      <c r="C727" s="42" t="s">
        <v>3793</v>
      </c>
      <c r="D727" s="42">
        <v>1</v>
      </c>
      <c r="E727" s="42">
        <v>1</v>
      </c>
      <c r="F727" s="42"/>
      <c r="G727" s="42">
        <v>1</v>
      </c>
      <c r="H727" s="377">
        <f t="shared" si="46"/>
        <v>1</v>
      </c>
      <c r="I727" s="42">
        <v>1</v>
      </c>
      <c r="J727" s="42"/>
      <c r="K727" s="42" t="s">
        <v>53</v>
      </c>
      <c r="T727" s="42" t="s">
        <v>141</v>
      </c>
      <c r="U727" s="42" t="s">
        <v>3045</v>
      </c>
      <c r="V727" s="42" t="s">
        <v>3793</v>
      </c>
      <c r="W727" s="42">
        <v>13</v>
      </c>
      <c r="X727" s="42"/>
      <c r="Y727" s="42"/>
      <c r="Z727" s="42">
        <v>60</v>
      </c>
      <c r="AA727" s="42"/>
      <c r="AB727" s="42"/>
      <c r="AC727" s="42"/>
      <c r="AD727" s="42"/>
      <c r="AE727" s="42" t="s">
        <v>102</v>
      </c>
    </row>
    <row r="728" spans="1:31" x14ac:dyDescent="0.2">
      <c r="A728" s="42" t="s">
        <v>90</v>
      </c>
      <c r="B728" s="42" t="s">
        <v>3916</v>
      </c>
      <c r="C728" s="42" t="s">
        <v>3793</v>
      </c>
      <c r="D728" s="42">
        <v>1</v>
      </c>
      <c r="E728" s="42"/>
      <c r="F728" s="42"/>
      <c r="G728" s="42" t="s">
        <v>3659</v>
      </c>
      <c r="H728" s="377">
        <v>0</v>
      </c>
      <c r="I728" s="42">
        <v>1</v>
      </c>
      <c r="J728" s="42"/>
      <c r="K728" s="42" t="s">
        <v>53</v>
      </c>
      <c r="T728" s="42" t="s">
        <v>141</v>
      </c>
      <c r="U728" s="42" t="s">
        <v>4191</v>
      </c>
      <c r="V728" s="42" t="s">
        <v>3793</v>
      </c>
      <c r="W728" s="42">
        <v>136</v>
      </c>
      <c r="X728" s="42">
        <v>33</v>
      </c>
      <c r="Y728" s="42">
        <v>18</v>
      </c>
      <c r="Z728" s="42">
        <v>358</v>
      </c>
      <c r="AA728" s="42"/>
      <c r="AB728" s="42"/>
      <c r="AC728" s="42"/>
      <c r="AD728" s="42"/>
      <c r="AE728" s="42" t="s">
        <v>102</v>
      </c>
    </row>
    <row r="729" spans="1:31" x14ac:dyDescent="0.2">
      <c r="A729" s="42" t="s">
        <v>3452</v>
      </c>
      <c r="B729" s="42" t="s">
        <v>3029</v>
      </c>
      <c r="C729" s="42" t="s">
        <v>3793</v>
      </c>
      <c r="D729" s="42">
        <v>3</v>
      </c>
      <c r="E729" s="42">
        <v>1</v>
      </c>
      <c r="F729" s="42"/>
      <c r="G729" s="42">
        <v>76</v>
      </c>
      <c r="H729" s="377">
        <f t="shared" si="46"/>
        <v>76</v>
      </c>
      <c r="I729" s="42"/>
      <c r="J729" s="42"/>
      <c r="K729" s="42" t="s">
        <v>102</v>
      </c>
      <c r="T729" s="42" t="s">
        <v>141</v>
      </c>
      <c r="U729" s="42" t="s">
        <v>3047</v>
      </c>
      <c r="V729" s="42" t="s">
        <v>3793</v>
      </c>
      <c r="W729" s="42">
        <v>14</v>
      </c>
      <c r="X729" s="42"/>
      <c r="Y729" s="42">
        <v>3</v>
      </c>
      <c r="Z729" s="42">
        <v>61</v>
      </c>
      <c r="AA729" s="42"/>
      <c r="AB729" s="42"/>
      <c r="AC729" s="42"/>
      <c r="AD729" s="42"/>
      <c r="AE729" s="42" t="s">
        <v>102</v>
      </c>
    </row>
    <row r="730" spans="1:31" x14ac:dyDescent="0.2">
      <c r="A730" s="42" t="s">
        <v>3452</v>
      </c>
      <c r="B730" s="42" t="s">
        <v>3886</v>
      </c>
      <c r="C730" s="42" t="s">
        <v>3793</v>
      </c>
      <c r="D730" s="42">
        <v>3</v>
      </c>
      <c r="E730" s="42">
        <v>2</v>
      </c>
      <c r="F730" s="42"/>
      <c r="G730" s="42">
        <v>81</v>
      </c>
      <c r="H730" s="377">
        <f t="shared" si="46"/>
        <v>40.5</v>
      </c>
      <c r="I730" s="42"/>
      <c r="J730" s="42"/>
      <c r="K730" s="42" t="s">
        <v>102</v>
      </c>
      <c r="T730" s="42" t="s">
        <v>141</v>
      </c>
      <c r="U730" s="42" t="s">
        <v>3031</v>
      </c>
      <c r="V730" s="42" t="s">
        <v>3793</v>
      </c>
      <c r="W730" s="42">
        <v>65</v>
      </c>
      <c r="X730" s="42">
        <v>10</v>
      </c>
      <c r="Y730" s="42">
        <v>13</v>
      </c>
      <c r="Z730" s="42">
        <v>194</v>
      </c>
      <c r="AA730" s="42"/>
      <c r="AB730" s="42"/>
      <c r="AC730" s="42"/>
      <c r="AD730" s="42"/>
      <c r="AE730" s="42" t="s">
        <v>102</v>
      </c>
    </row>
    <row r="731" spans="1:31" x14ac:dyDescent="0.2">
      <c r="A731" s="42" t="s">
        <v>3452</v>
      </c>
      <c r="B731" s="42" t="s">
        <v>3902</v>
      </c>
      <c r="C731" s="42" t="s">
        <v>3793</v>
      </c>
      <c r="D731" s="42">
        <v>1</v>
      </c>
      <c r="E731" s="42">
        <v>1</v>
      </c>
      <c r="F731" s="42"/>
      <c r="G731" s="42">
        <v>31</v>
      </c>
      <c r="H731" s="377">
        <f t="shared" si="46"/>
        <v>31</v>
      </c>
      <c r="I731" s="42"/>
      <c r="J731" s="42"/>
      <c r="K731" s="42" t="s">
        <v>102</v>
      </c>
      <c r="T731" s="42" t="s">
        <v>141</v>
      </c>
      <c r="U731" s="42" t="s">
        <v>3915</v>
      </c>
      <c r="V731" s="42" t="s">
        <v>3793</v>
      </c>
      <c r="W731" s="42">
        <v>51</v>
      </c>
      <c r="X731" s="42">
        <v>8</v>
      </c>
      <c r="Y731" s="42">
        <v>4</v>
      </c>
      <c r="Z731" s="42">
        <v>94</v>
      </c>
      <c r="AA731" s="42"/>
      <c r="AB731" s="42"/>
      <c r="AC731" s="42"/>
      <c r="AD731" s="42"/>
      <c r="AE731" s="42" t="s">
        <v>102</v>
      </c>
    </row>
    <row r="732" spans="1:31" x14ac:dyDescent="0.2">
      <c r="A732" s="42" t="s">
        <v>3452</v>
      </c>
      <c r="B732" s="42" t="s">
        <v>3913</v>
      </c>
      <c r="C732" s="42" t="s">
        <v>3793</v>
      </c>
      <c r="D732" s="42">
        <v>11</v>
      </c>
      <c r="E732" s="42">
        <v>9</v>
      </c>
      <c r="F732" s="42"/>
      <c r="G732" s="42">
        <v>272</v>
      </c>
      <c r="H732" s="377">
        <f t="shared" si="46"/>
        <v>30.222222222222221</v>
      </c>
      <c r="I732" s="42">
        <v>9</v>
      </c>
      <c r="J732" s="42"/>
      <c r="K732" s="42" t="s">
        <v>102</v>
      </c>
      <c r="T732" s="42" t="s">
        <v>141</v>
      </c>
      <c r="U732" s="42" t="s">
        <v>3036</v>
      </c>
      <c r="V732" s="42" t="s">
        <v>3793</v>
      </c>
      <c r="W732" s="42">
        <v>2</v>
      </c>
      <c r="X732" s="42"/>
      <c r="Y732" s="42"/>
      <c r="Z732" s="42">
        <v>13</v>
      </c>
      <c r="AA732" s="42"/>
      <c r="AB732" s="42"/>
      <c r="AC732" s="42"/>
      <c r="AD732" s="42"/>
      <c r="AE732" s="42" t="s">
        <v>102</v>
      </c>
    </row>
    <row r="733" spans="1:31" x14ac:dyDescent="0.2">
      <c r="A733" s="42" t="s">
        <v>3452</v>
      </c>
      <c r="B733" s="42" t="s">
        <v>1829</v>
      </c>
      <c r="C733" s="42" t="s">
        <v>3793</v>
      </c>
      <c r="D733" s="42">
        <v>12</v>
      </c>
      <c r="E733" s="42">
        <v>11</v>
      </c>
      <c r="F733" s="42"/>
      <c r="G733" s="42">
        <v>332</v>
      </c>
      <c r="H733" s="377">
        <f t="shared" si="46"/>
        <v>30.181818181818183</v>
      </c>
      <c r="I733" s="42">
        <v>2</v>
      </c>
      <c r="J733" s="42"/>
      <c r="K733" s="42" t="s">
        <v>102</v>
      </c>
      <c r="T733" s="42" t="s">
        <v>141</v>
      </c>
      <c r="U733" s="42" t="s">
        <v>4199</v>
      </c>
      <c r="V733" s="42" t="s">
        <v>3793</v>
      </c>
      <c r="W733" s="42">
        <v>74.2</v>
      </c>
      <c r="X733" s="42">
        <v>16</v>
      </c>
      <c r="Y733" s="42">
        <v>10</v>
      </c>
      <c r="Z733" s="42">
        <v>255</v>
      </c>
      <c r="AA733" s="42"/>
      <c r="AB733" s="42"/>
      <c r="AC733" s="42"/>
      <c r="AD733" s="42"/>
      <c r="AE733" s="42" t="s">
        <v>102</v>
      </c>
    </row>
    <row r="734" spans="1:31" x14ac:dyDescent="0.2">
      <c r="A734" s="42" t="s">
        <v>3452</v>
      </c>
      <c r="B734" s="42" t="s">
        <v>3875</v>
      </c>
      <c r="C734" s="42" t="s">
        <v>3793</v>
      </c>
      <c r="D734" s="42">
        <v>12</v>
      </c>
      <c r="E734" s="42">
        <v>13</v>
      </c>
      <c r="F734" s="42"/>
      <c r="G734" s="42">
        <v>386</v>
      </c>
      <c r="H734" s="377">
        <f t="shared" si="46"/>
        <v>29.692307692307693</v>
      </c>
      <c r="I734" s="42">
        <v>5</v>
      </c>
      <c r="J734" s="42"/>
      <c r="K734" s="42" t="s">
        <v>102</v>
      </c>
      <c r="T734" s="42" t="s">
        <v>141</v>
      </c>
      <c r="U734" s="42" t="s">
        <v>4200</v>
      </c>
      <c r="V734" s="42" t="s">
        <v>3793</v>
      </c>
      <c r="W734" s="42">
        <v>78</v>
      </c>
      <c r="X734" s="42">
        <v>22</v>
      </c>
      <c r="Y734" s="42">
        <v>10</v>
      </c>
      <c r="Z734" s="42">
        <v>238</v>
      </c>
      <c r="AA734" s="42"/>
      <c r="AB734" s="42"/>
      <c r="AC734" s="42"/>
      <c r="AD734" s="42"/>
      <c r="AE734" s="42" t="s">
        <v>102</v>
      </c>
    </row>
    <row r="735" spans="1:31" x14ac:dyDescent="0.2">
      <c r="A735" s="42" t="s">
        <v>3452</v>
      </c>
      <c r="B735" s="42" t="s">
        <v>3908</v>
      </c>
      <c r="C735" s="42" t="s">
        <v>3793</v>
      </c>
      <c r="D735" s="42">
        <v>1</v>
      </c>
      <c r="E735" s="42">
        <v>1</v>
      </c>
      <c r="F735" s="42"/>
      <c r="G735" s="42">
        <v>24</v>
      </c>
      <c r="H735" s="377">
        <f t="shared" si="46"/>
        <v>24</v>
      </c>
      <c r="I735" s="42">
        <v>1</v>
      </c>
      <c r="J735" s="42"/>
      <c r="K735" s="42" t="s">
        <v>102</v>
      </c>
      <c r="T735" s="42" t="s">
        <v>141</v>
      </c>
      <c r="U735" s="42" t="s">
        <v>4201</v>
      </c>
      <c r="V735" s="42" t="s">
        <v>3793</v>
      </c>
      <c r="W735" s="42">
        <v>15</v>
      </c>
      <c r="X735" s="42">
        <v>3</v>
      </c>
      <c r="Y735" s="42">
        <v>3</v>
      </c>
      <c r="Z735" s="42">
        <v>28</v>
      </c>
      <c r="AA735" s="42"/>
      <c r="AB735" s="42"/>
      <c r="AC735" s="42"/>
      <c r="AD735" s="42"/>
      <c r="AE735" s="42" t="s">
        <v>102</v>
      </c>
    </row>
    <row r="736" spans="1:31" x14ac:dyDescent="0.2">
      <c r="A736" s="42" t="s">
        <v>3452</v>
      </c>
      <c r="B736" s="42" t="s">
        <v>1826</v>
      </c>
      <c r="C736" s="42" t="s">
        <v>3793</v>
      </c>
      <c r="D736" s="42">
        <v>12</v>
      </c>
      <c r="E736" s="42">
        <v>10</v>
      </c>
      <c r="F736" s="42"/>
      <c r="G736" s="42">
        <v>232</v>
      </c>
      <c r="H736" s="377">
        <f t="shared" si="46"/>
        <v>23.2</v>
      </c>
      <c r="I736" s="42">
        <v>4</v>
      </c>
      <c r="J736" s="42"/>
      <c r="K736" s="42" t="s">
        <v>102</v>
      </c>
      <c r="T736" s="42" t="s">
        <v>141</v>
      </c>
      <c r="U736" s="42" t="s">
        <v>4149</v>
      </c>
      <c r="V736" s="42" t="s">
        <v>3793</v>
      </c>
      <c r="W736" s="42">
        <v>18</v>
      </c>
      <c r="X736" s="42">
        <v>2</v>
      </c>
      <c r="Y736" s="42">
        <v>1</v>
      </c>
      <c r="Z736" s="42">
        <v>79</v>
      </c>
      <c r="AA736" s="42"/>
      <c r="AB736" s="42"/>
      <c r="AC736" s="42"/>
      <c r="AD736" s="42"/>
      <c r="AE736" s="42" t="s">
        <v>102</v>
      </c>
    </row>
    <row r="737" spans="1:31" x14ac:dyDescent="0.2">
      <c r="A737" s="42" t="s">
        <v>3452</v>
      </c>
      <c r="B737" s="42" t="s">
        <v>3881</v>
      </c>
      <c r="C737" s="42" t="s">
        <v>3793</v>
      </c>
      <c r="D737" s="42">
        <v>11</v>
      </c>
      <c r="E737" s="42">
        <v>7</v>
      </c>
      <c r="F737" s="42"/>
      <c r="G737" s="42">
        <v>161</v>
      </c>
      <c r="H737" s="377">
        <f t="shared" si="46"/>
        <v>23</v>
      </c>
      <c r="I737" s="42">
        <v>2</v>
      </c>
      <c r="J737" s="42"/>
      <c r="K737" s="42" t="s">
        <v>102</v>
      </c>
      <c r="T737" s="42" t="s">
        <v>141</v>
      </c>
      <c r="U737" s="42" t="s">
        <v>3064</v>
      </c>
      <c r="V737" s="42" t="s">
        <v>3793</v>
      </c>
      <c r="W737" s="42">
        <v>15</v>
      </c>
      <c r="X737" s="42">
        <v>3</v>
      </c>
      <c r="Y737" s="42">
        <v>3</v>
      </c>
      <c r="Z737" s="42">
        <v>43</v>
      </c>
      <c r="AA737" s="42"/>
      <c r="AB737" s="42"/>
      <c r="AC737" s="42"/>
      <c r="AD737" s="42"/>
      <c r="AE737" s="42" t="s">
        <v>102</v>
      </c>
    </row>
    <row r="738" spans="1:31" x14ac:dyDescent="0.2">
      <c r="A738" s="42" t="s">
        <v>3452</v>
      </c>
      <c r="B738" s="42" t="s">
        <v>1830</v>
      </c>
      <c r="C738" s="42" t="s">
        <v>3793</v>
      </c>
      <c r="D738" s="42">
        <v>12</v>
      </c>
      <c r="E738" s="42">
        <v>7</v>
      </c>
      <c r="F738" s="42"/>
      <c r="G738" s="42">
        <v>150</v>
      </c>
      <c r="H738" s="377">
        <f t="shared" si="46"/>
        <v>21.428571428571427</v>
      </c>
      <c r="I738" s="42">
        <v>3</v>
      </c>
      <c r="J738" s="42"/>
      <c r="K738" s="42" t="s">
        <v>102</v>
      </c>
      <c r="T738" s="42" t="s">
        <v>141</v>
      </c>
      <c r="U738" s="42" t="s">
        <v>4205</v>
      </c>
      <c r="V738" s="42" t="s">
        <v>3793</v>
      </c>
      <c r="W738" s="42">
        <v>12</v>
      </c>
      <c r="X738" s="42">
        <v>2</v>
      </c>
      <c r="Y738" s="42">
        <v>2</v>
      </c>
      <c r="Z738" s="42">
        <v>40</v>
      </c>
      <c r="AA738" s="42"/>
      <c r="AB738" s="42"/>
      <c r="AC738" s="42"/>
      <c r="AD738" s="42"/>
      <c r="AE738" s="42" t="s">
        <v>102</v>
      </c>
    </row>
    <row r="739" spans="1:31" x14ac:dyDescent="0.2">
      <c r="A739" s="42" t="s">
        <v>3452</v>
      </c>
      <c r="B739" s="42" t="s">
        <v>1834</v>
      </c>
      <c r="C739" s="42" t="s">
        <v>3793</v>
      </c>
      <c r="D739" s="42">
        <v>5</v>
      </c>
      <c r="E739" s="42">
        <v>4</v>
      </c>
      <c r="F739" s="42"/>
      <c r="G739" s="42">
        <v>69</v>
      </c>
      <c r="H739" s="377">
        <f t="shared" si="46"/>
        <v>17.25</v>
      </c>
      <c r="I739" s="42"/>
      <c r="J739" s="42"/>
      <c r="K739" s="42" t="s">
        <v>102</v>
      </c>
      <c r="T739" s="42" t="s">
        <v>141</v>
      </c>
      <c r="U739" s="42" t="s">
        <v>3856</v>
      </c>
      <c r="V739" s="42" t="s">
        <v>3793</v>
      </c>
      <c r="W739" s="42">
        <v>2</v>
      </c>
      <c r="X739" s="42"/>
      <c r="Y739" s="42"/>
      <c r="Z739" s="42">
        <v>10</v>
      </c>
      <c r="AA739" s="42"/>
      <c r="AB739" s="42"/>
      <c r="AC739" s="42"/>
      <c r="AD739" s="42"/>
      <c r="AE739" s="42" t="s">
        <v>102</v>
      </c>
    </row>
    <row r="740" spans="1:31" x14ac:dyDescent="0.2">
      <c r="A740" s="42" t="s">
        <v>3452</v>
      </c>
      <c r="B740" s="42" t="s">
        <v>3897</v>
      </c>
      <c r="C740" s="42" t="s">
        <v>3793</v>
      </c>
      <c r="D740" s="42">
        <v>9</v>
      </c>
      <c r="E740" s="42">
        <v>9</v>
      </c>
      <c r="F740" s="42"/>
      <c r="G740" s="42">
        <v>143</v>
      </c>
      <c r="H740" s="377">
        <f t="shared" si="46"/>
        <v>15.888888888888889</v>
      </c>
      <c r="I740" s="42">
        <v>7</v>
      </c>
      <c r="J740" s="42"/>
      <c r="K740" s="42" t="s">
        <v>102</v>
      </c>
      <c r="T740" s="42" t="s">
        <v>141</v>
      </c>
      <c r="U740" s="42" t="s">
        <v>3968</v>
      </c>
      <c r="V740" s="42" t="s">
        <v>3793</v>
      </c>
      <c r="W740" s="42">
        <v>50</v>
      </c>
      <c r="X740" s="42">
        <v>12</v>
      </c>
      <c r="Y740" s="42">
        <v>9</v>
      </c>
      <c r="Z740" s="42">
        <v>150</v>
      </c>
      <c r="AA740" s="42"/>
      <c r="AB740" s="42"/>
      <c r="AC740" s="42"/>
      <c r="AD740" s="42"/>
      <c r="AE740" s="42" t="s">
        <v>102</v>
      </c>
    </row>
    <row r="741" spans="1:31" x14ac:dyDescent="0.2">
      <c r="A741" s="42" t="s">
        <v>3452</v>
      </c>
      <c r="B741" s="42" t="s">
        <v>4138</v>
      </c>
      <c r="C741" s="42" t="s">
        <v>3793</v>
      </c>
      <c r="D741" s="42">
        <v>11</v>
      </c>
      <c r="E741" s="42">
        <v>10</v>
      </c>
      <c r="F741" s="42"/>
      <c r="G741" s="42">
        <v>153</v>
      </c>
      <c r="H741" s="377">
        <f t="shared" si="46"/>
        <v>15.3</v>
      </c>
      <c r="I741" s="42">
        <v>3</v>
      </c>
      <c r="J741" s="42"/>
      <c r="K741" s="42" t="s">
        <v>102</v>
      </c>
      <c r="T741" s="42" t="s">
        <v>141</v>
      </c>
      <c r="U741" s="42" t="s">
        <v>4206</v>
      </c>
      <c r="V741" s="42" t="s">
        <v>3793</v>
      </c>
      <c r="W741" s="42">
        <v>2</v>
      </c>
      <c r="X741" s="42"/>
      <c r="Y741" s="42"/>
      <c r="Z741" s="42">
        <v>8</v>
      </c>
      <c r="AA741" s="42"/>
      <c r="AB741" s="42"/>
      <c r="AC741" s="42"/>
      <c r="AD741" s="42"/>
      <c r="AE741" s="42" t="s">
        <v>102</v>
      </c>
    </row>
    <row r="742" spans="1:31" x14ac:dyDescent="0.2">
      <c r="A742" s="42" t="s">
        <v>3452</v>
      </c>
      <c r="B742" s="42" t="s">
        <v>3911</v>
      </c>
      <c r="C742" s="42" t="s">
        <v>3793</v>
      </c>
      <c r="D742" s="42">
        <v>2</v>
      </c>
      <c r="E742" s="42">
        <v>3</v>
      </c>
      <c r="F742" s="42"/>
      <c r="G742" s="42">
        <v>26</v>
      </c>
      <c r="H742" s="377">
        <f t="shared" si="46"/>
        <v>8.6666666666666661</v>
      </c>
      <c r="I742" s="42">
        <v>2</v>
      </c>
      <c r="J742" s="42"/>
      <c r="K742" s="42" t="s">
        <v>102</v>
      </c>
      <c r="T742" s="42" t="s">
        <v>141</v>
      </c>
      <c r="U742" s="42" t="s">
        <v>4208</v>
      </c>
      <c r="V742" s="42" t="s">
        <v>3793</v>
      </c>
      <c r="W742" s="42">
        <v>35</v>
      </c>
      <c r="X742" s="42">
        <v>9</v>
      </c>
      <c r="Y742" s="42">
        <v>3</v>
      </c>
      <c r="Z742" s="42">
        <v>99</v>
      </c>
      <c r="AA742" s="42"/>
      <c r="AB742" s="42"/>
      <c r="AC742" s="42"/>
      <c r="AD742" s="42"/>
      <c r="AE742" s="42" t="s">
        <v>102</v>
      </c>
    </row>
    <row r="743" spans="1:31" x14ac:dyDescent="0.2">
      <c r="A743" s="42" t="s">
        <v>3452</v>
      </c>
      <c r="B743" s="42" t="s">
        <v>3056</v>
      </c>
      <c r="C743" s="42" t="s">
        <v>3793</v>
      </c>
      <c r="D743" s="42">
        <v>7</v>
      </c>
      <c r="E743" s="42">
        <v>3</v>
      </c>
      <c r="F743" s="42"/>
      <c r="G743" s="42">
        <v>23</v>
      </c>
      <c r="H743" s="377">
        <f t="shared" si="46"/>
        <v>7.666666666666667</v>
      </c>
      <c r="I743" s="42"/>
      <c r="J743" s="42"/>
      <c r="K743" s="42" t="s">
        <v>102</v>
      </c>
      <c r="T743" s="42" t="s">
        <v>2333</v>
      </c>
      <c r="U743" s="42" t="s">
        <v>787</v>
      </c>
      <c r="V743" s="42" t="s">
        <v>3793</v>
      </c>
      <c r="W743" s="48">
        <v>18</v>
      </c>
      <c r="X743" s="42">
        <v>2</v>
      </c>
      <c r="Y743" s="42">
        <v>1</v>
      </c>
      <c r="Z743" s="42">
        <v>78</v>
      </c>
      <c r="AA743" s="42"/>
      <c r="AB743" s="42"/>
      <c r="AC743" s="42"/>
      <c r="AD743" s="42"/>
      <c r="AE743" s="42" t="s">
        <v>102</v>
      </c>
    </row>
    <row r="744" spans="1:31" x14ac:dyDescent="0.2">
      <c r="A744" s="42" t="s">
        <v>3452</v>
      </c>
      <c r="B744" s="42" t="s">
        <v>4139</v>
      </c>
      <c r="C744" s="42" t="s">
        <v>3793</v>
      </c>
      <c r="D744" s="42">
        <v>3</v>
      </c>
      <c r="E744" s="42">
        <v>3</v>
      </c>
      <c r="F744" s="42"/>
      <c r="G744" s="42">
        <v>20</v>
      </c>
      <c r="H744" s="377">
        <f t="shared" si="46"/>
        <v>6.666666666666667</v>
      </c>
      <c r="I744" s="42"/>
      <c r="J744" s="42"/>
      <c r="K744" s="42" t="s">
        <v>102</v>
      </c>
      <c r="T744" s="42" t="s">
        <v>2333</v>
      </c>
      <c r="U744" s="42" t="s">
        <v>4191</v>
      </c>
      <c r="V744" s="42" t="s">
        <v>3793</v>
      </c>
      <c r="W744" s="42">
        <v>127</v>
      </c>
      <c r="X744" s="42">
        <v>37</v>
      </c>
      <c r="Y744" s="42">
        <v>13</v>
      </c>
      <c r="Z744" s="42">
        <v>345</v>
      </c>
      <c r="AA744" s="42"/>
      <c r="AB744" s="42"/>
      <c r="AC744" s="42"/>
      <c r="AD744" s="42"/>
      <c r="AE744" s="42" t="s">
        <v>102</v>
      </c>
    </row>
    <row r="745" spans="1:31" x14ac:dyDescent="0.2">
      <c r="A745" s="42" t="s">
        <v>3452</v>
      </c>
      <c r="B745" s="42" t="s">
        <v>3915</v>
      </c>
      <c r="C745" s="42" t="s">
        <v>3793</v>
      </c>
      <c r="D745" s="42">
        <v>8</v>
      </c>
      <c r="E745" s="42">
        <v>6</v>
      </c>
      <c r="F745" s="42"/>
      <c r="G745" s="42">
        <v>31</v>
      </c>
      <c r="H745" s="377">
        <f t="shared" si="46"/>
        <v>5.166666666666667</v>
      </c>
      <c r="I745" s="42">
        <v>4</v>
      </c>
      <c r="J745" s="42"/>
      <c r="K745" s="42" t="s">
        <v>102</v>
      </c>
      <c r="T745" s="42" t="s">
        <v>2333</v>
      </c>
      <c r="U745" s="42" t="s">
        <v>3045</v>
      </c>
      <c r="V745" s="42" t="s">
        <v>3793</v>
      </c>
      <c r="W745" s="42">
        <v>29</v>
      </c>
      <c r="X745" s="42">
        <v>2</v>
      </c>
      <c r="Y745" s="42">
        <v>7</v>
      </c>
      <c r="Z745" s="42">
        <v>101</v>
      </c>
      <c r="AA745" s="42"/>
      <c r="AB745" s="42"/>
      <c r="AC745" s="42"/>
      <c r="AD745" s="42"/>
      <c r="AE745" s="42" t="s">
        <v>102</v>
      </c>
    </row>
    <row r="746" spans="1:31" x14ac:dyDescent="0.2">
      <c r="A746" s="42" t="s">
        <v>3452</v>
      </c>
      <c r="B746" s="42" t="s">
        <v>3903</v>
      </c>
      <c r="C746" s="42" t="s">
        <v>3793</v>
      </c>
      <c r="D746" s="42">
        <v>3</v>
      </c>
      <c r="E746" s="42">
        <v>1</v>
      </c>
      <c r="F746" s="42"/>
      <c r="G746" s="42">
        <v>2</v>
      </c>
      <c r="H746" s="377">
        <f t="shared" si="46"/>
        <v>2</v>
      </c>
      <c r="I746" s="42">
        <v>1</v>
      </c>
      <c r="J746" s="42"/>
      <c r="K746" s="42" t="s">
        <v>102</v>
      </c>
      <c r="T746" s="42" t="s">
        <v>2333</v>
      </c>
      <c r="U746" s="42" t="s">
        <v>3042</v>
      </c>
      <c r="V746" s="42" t="s">
        <v>3793</v>
      </c>
      <c r="W746" s="42">
        <v>11</v>
      </c>
      <c r="X746" s="42">
        <v>3</v>
      </c>
      <c r="Y746" s="42">
        <v>3</v>
      </c>
      <c r="Z746" s="42">
        <v>40</v>
      </c>
      <c r="AA746" s="42"/>
      <c r="AB746" s="42"/>
      <c r="AC746" s="42"/>
      <c r="AD746" s="42"/>
      <c r="AE746" s="42" t="s">
        <v>102</v>
      </c>
    </row>
    <row r="747" spans="1:31" x14ac:dyDescent="0.2">
      <c r="A747" s="42" t="s">
        <v>3452</v>
      </c>
      <c r="B747" s="42" t="s">
        <v>4136</v>
      </c>
      <c r="C747" s="42" t="s">
        <v>3793</v>
      </c>
      <c r="D747" s="42">
        <v>3</v>
      </c>
      <c r="E747" s="42">
        <v>0</v>
      </c>
      <c r="F747" s="42"/>
      <c r="G747" s="42">
        <v>1</v>
      </c>
      <c r="H747" s="377">
        <v>0</v>
      </c>
      <c r="I747" s="42"/>
      <c r="J747" s="42"/>
      <c r="K747" s="42" t="s">
        <v>102</v>
      </c>
      <c r="T747" s="42" t="s">
        <v>2333</v>
      </c>
      <c r="U747" s="42" t="s">
        <v>4208</v>
      </c>
      <c r="V747" s="42" t="s">
        <v>3793</v>
      </c>
      <c r="W747" s="42">
        <v>56</v>
      </c>
      <c r="X747" s="42">
        <v>19</v>
      </c>
      <c r="Y747" s="42">
        <v>4</v>
      </c>
      <c r="Z747" s="42">
        <v>128</v>
      </c>
      <c r="AA747" s="42"/>
      <c r="AB747" s="42"/>
      <c r="AC747" s="42"/>
      <c r="AD747" s="42"/>
      <c r="AE747" s="42" t="s">
        <v>102</v>
      </c>
    </row>
    <row r="748" spans="1:31" x14ac:dyDescent="0.2">
      <c r="A748" s="42" t="s">
        <v>3452</v>
      </c>
      <c r="B748" s="42" t="s">
        <v>4140</v>
      </c>
      <c r="C748" s="42" t="s">
        <v>3793</v>
      </c>
      <c r="D748" s="42">
        <v>2</v>
      </c>
      <c r="E748" s="42" t="s">
        <v>3838</v>
      </c>
      <c r="F748" s="42"/>
      <c r="G748" s="42"/>
      <c r="H748" s="42">
        <v>0</v>
      </c>
      <c r="I748" s="42"/>
      <c r="J748" s="42"/>
      <c r="K748" s="42" t="s">
        <v>102</v>
      </c>
      <c r="T748" s="42" t="s">
        <v>2333</v>
      </c>
      <c r="U748" s="42" t="s">
        <v>4209</v>
      </c>
      <c r="V748" s="42" t="s">
        <v>3793</v>
      </c>
      <c r="W748" s="42">
        <v>11</v>
      </c>
      <c r="X748" s="42">
        <v>1</v>
      </c>
      <c r="Y748" s="42">
        <v>1</v>
      </c>
      <c r="Z748" s="42">
        <v>43</v>
      </c>
      <c r="AA748" s="42"/>
      <c r="AB748" s="42"/>
      <c r="AC748" s="42"/>
      <c r="AD748" s="42"/>
      <c r="AE748" s="42" t="s">
        <v>102</v>
      </c>
    </row>
    <row r="749" spans="1:31" x14ac:dyDescent="0.2">
      <c r="A749" s="42" t="s">
        <v>3452</v>
      </c>
      <c r="B749" s="42" t="s">
        <v>3885</v>
      </c>
      <c r="C749" s="42" t="s">
        <v>3793</v>
      </c>
      <c r="D749" s="42">
        <v>1</v>
      </c>
      <c r="E749" s="42" t="s">
        <v>3838</v>
      </c>
      <c r="F749" s="42"/>
      <c r="G749" s="42"/>
      <c r="H749" s="42">
        <v>0</v>
      </c>
      <c r="I749" s="42"/>
      <c r="J749" s="42"/>
      <c r="K749" s="42" t="s">
        <v>102</v>
      </c>
      <c r="T749" s="42" t="s">
        <v>2333</v>
      </c>
      <c r="U749" s="42" t="s">
        <v>3031</v>
      </c>
      <c r="V749" s="42" t="s">
        <v>3793</v>
      </c>
      <c r="W749" s="42">
        <v>21</v>
      </c>
      <c r="X749" s="42">
        <v>2</v>
      </c>
      <c r="Y749" s="42">
        <v>3</v>
      </c>
      <c r="Z749" s="42">
        <v>128</v>
      </c>
      <c r="AA749" s="42"/>
      <c r="AB749" s="42"/>
      <c r="AC749" s="42"/>
      <c r="AD749" s="42"/>
      <c r="AE749" s="42" t="s">
        <v>102</v>
      </c>
    </row>
    <row r="750" spans="1:31" x14ac:dyDescent="0.2">
      <c r="A750" s="42" t="s">
        <v>2706</v>
      </c>
      <c r="B750" s="42" t="s">
        <v>3916</v>
      </c>
      <c r="C750" s="42" t="s">
        <v>3793</v>
      </c>
      <c r="D750" s="42">
        <v>7</v>
      </c>
      <c r="E750" s="42">
        <v>7</v>
      </c>
      <c r="F750" s="42"/>
      <c r="G750" s="42">
        <v>296</v>
      </c>
      <c r="H750" s="377">
        <f t="shared" ref="H750:H813" si="47">G750/E750</f>
        <v>42.285714285714285</v>
      </c>
      <c r="I750" s="42">
        <v>7</v>
      </c>
      <c r="J750" s="42"/>
      <c r="K750" s="42" t="s">
        <v>102</v>
      </c>
      <c r="T750" s="42" t="s">
        <v>2333</v>
      </c>
      <c r="U750" s="42" t="s">
        <v>3915</v>
      </c>
      <c r="V750" s="42" t="s">
        <v>3793</v>
      </c>
      <c r="W750" s="42">
        <v>24</v>
      </c>
      <c r="X750" s="42">
        <v>3</v>
      </c>
      <c r="Y750" s="42">
        <v>2</v>
      </c>
      <c r="Z750" s="42">
        <v>111</v>
      </c>
      <c r="AA750" s="42"/>
      <c r="AB750" s="42"/>
      <c r="AC750" s="42"/>
      <c r="AD750" s="42"/>
      <c r="AE750" s="42" t="s">
        <v>102</v>
      </c>
    </row>
    <row r="751" spans="1:31" x14ac:dyDescent="0.2">
      <c r="A751" s="42" t="s">
        <v>2706</v>
      </c>
      <c r="B751" s="42" t="s">
        <v>1830</v>
      </c>
      <c r="C751" s="42" t="s">
        <v>3793</v>
      </c>
      <c r="D751" s="42">
        <v>4</v>
      </c>
      <c r="E751" s="42">
        <v>1</v>
      </c>
      <c r="F751" s="42"/>
      <c r="G751" s="42">
        <v>29</v>
      </c>
      <c r="H751" s="377">
        <f t="shared" si="47"/>
        <v>29</v>
      </c>
      <c r="I751" s="42"/>
      <c r="J751" s="42"/>
      <c r="K751" s="42" t="s">
        <v>102</v>
      </c>
      <c r="T751" s="42" t="s">
        <v>2333</v>
      </c>
      <c r="U751" s="42" t="s">
        <v>3958</v>
      </c>
      <c r="V751" s="42" t="s">
        <v>3793</v>
      </c>
      <c r="W751" s="42">
        <v>3</v>
      </c>
      <c r="X751" s="42">
        <v>1</v>
      </c>
      <c r="Y751" s="42"/>
      <c r="Z751" s="42">
        <v>13</v>
      </c>
      <c r="AA751" s="42"/>
      <c r="AB751" s="42"/>
      <c r="AC751" s="42"/>
      <c r="AD751" s="42"/>
      <c r="AE751" s="42" t="s">
        <v>102</v>
      </c>
    </row>
    <row r="752" spans="1:31" x14ac:dyDescent="0.2">
      <c r="A752" s="42" t="s">
        <v>2706</v>
      </c>
      <c r="B752" s="42" t="s">
        <v>3820</v>
      </c>
      <c r="C752" s="42" t="s">
        <v>3793</v>
      </c>
      <c r="D752" s="42">
        <v>4</v>
      </c>
      <c r="E752" s="42">
        <v>4</v>
      </c>
      <c r="F752" s="42"/>
      <c r="G752" s="42">
        <v>107</v>
      </c>
      <c r="H752" s="377">
        <f t="shared" si="47"/>
        <v>26.75</v>
      </c>
      <c r="I752" s="42">
        <v>3</v>
      </c>
      <c r="J752" s="42"/>
      <c r="K752" s="42" t="s">
        <v>102</v>
      </c>
      <c r="T752" s="42" t="s">
        <v>2333</v>
      </c>
      <c r="U752" s="42" t="s">
        <v>4199</v>
      </c>
      <c r="V752" s="42" t="s">
        <v>3793</v>
      </c>
      <c r="W752" s="42">
        <v>35</v>
      </c>
      <c r="X752" s="42">
        <v>9</v>
      </c>
      <c r="Y752" s="42">
        <v>3</v>
      </c>
      <c r="Z752" s="42">
        <v>116</v>
      </c>
      <c r="AA752" s="42"/>
      <c r="AB752" s="42"/>
      <c r="AC752" s="42"/>
      <c r="AD752" s="42"/>
      <c r="AE752" s="42" t="s">
        <v>102</v>
      </c>
    </row>
    <row r="753" spans="1:31" x14ac:dyDescent="0.2">
      <c r="A753" s="42" t="s">
        <v>2706</v>
      </c>
      <c r="B753" s="42" t="s">
        <v>3919</v>
      </c>
      <c r="C753" s="42" t="s">
        <v>3793</v>
      </c>
      <c r="D753" s="42">
        <v>3</v>
      </c>
      <c r="E753" s="42">
        <v>3</v>
      </c>
      <c r="F753" s="42"/>
      <c r="G753" s="42">
        <v>78</v>
      </c>
      <c r="H753" s="377">
        <f t="shared" si="47"/>
        <v>26</v>
      </c>
      <c r="I753" s="42"/>
      <c r="J753" s="42"/>
      <c r="K753" s="42" t="s">
        <v>102</v>
      </c>
      <c r="T753" s="42" t="s">
        <v>2333</v>
      </c>
      <c r="U753" s="42" t="s">
        <v>4212</v>
      </c>
      <c r="V753" s="42" t="s">
        <v>3793</v>
      </c>
      <c r="W753" s="42">
        <v>116</v>
      </c>
      <c r="X753" s="42">
        <v>27</v>
      </c>
      <c r="Y753" s="42">
        <v>7</v>
      </c>
      <c r="Z753" s="42">
        <v>323</v>
      </c>
      <c r="AA753" s="42"/>
      <c r="AB753" s="42"/>
      <c r="AC753" s="42"/>
      <c r="AD753" s="42"/>
      <c r="AE753" s="42" t="s">
        <v>102</v>
      </c>
    </row>
    <row r="754" spans="1:31" x14ac:dyDescent="0.2">
      <c r="A754" s="42" t="s">
        <v>2706</v>
      </c>
      <c r="B754" s="42" t="s">
        <v>3881</v>
      </c>
      <c r="C754" s="42" t="s">
        <v>3793</v>
      </c>
      <c r="D754" s="42">
        <v>3</v>
      </c>
      <c r="E754" s="42">
        <v>2</v>
      </c>
      <c r="F754" s="42"/>
      <c r="G754" s="42">
        <v>51</v>
      </c>
      <c r="H754" s="377">
        <f t="shared" si="47"/>
        <v>25.5</v>
      </c>
      <c r="I754" s="42"/>
      <c r="J754" s="42"/>
      <c r="K754" s="42" t="s">
        <v>102</v>
      </c>
      <c r="T754" s="42" t="s">
        <v>2333</v>
      </c>
      <c r="U754" s="42" t="s">
        <v>677</v>
      </c>
      <c r="V754" s="42" t="s">
        <v>3793</v>
      </c>
      <c r="W754" s="42">
        <v>88</v>
      </c>
      <c r="X754" s="42">
        <v>18</v>
      </c>
      <c r="Y754" s="42">
        <v>14</v>
      </c>
      <c r="Z754" s="42">
        <v>257</v>
      </c>
      <c r="AA754" s="42"/>
      <c r="AB754" s="42"/>
      <c r="AC754" s="42"/>
      <c r="AD754" s="42"/>
      <c r="AE754" s="42" t="s">
        <v>102</v>
      </c>
    </row>
    <row r="755" spans="1:31" x14ac:dyDescent="0.2">
      <c r="A755" s="42" t="s">
        <v>2706</v>
      </c>
      <c r="B755" s="42" t="s">
        <v>3911</v>
      </c>
      <c r="C755" s="42" t="s">
        <v>3793</v>
      </c>
      <c r="D755" s="42">
        <v>3</v>
      </c>
      <c r="E755" s="42">
        <v>4</v>
      </c>
      <c r="F755" s="42"/>
      <c r="G755" s="42">
        <v>99</v>
      </c>
      <c r="H755" s="377">
        <f t="shared" si="47"/>
        <v>24.75</v>
      </c>
      <c r="I755" s="42">
        <v>1</v>
      </c>
      <c r="J755" s="42"/>
      <c r="K755" s="42" t="s">
        <v>102</v>
      </c>
      <c r="T755" s="42" t="s">
        <v>2333</v>
      </c>
      <c r="U755" s="42" t="s">
        <v>284</v>
      </c>
      <c r="V755" s="42" t="s">
        <v>3793</v>
      </c>
      <c r="W755" s="42">
        <v>18</v>
      </c>
      <c r="X755" s="42">
        <v>1</v>
      </c>
      <c r="Y755" s="42">
        <v>1</v>
      </c>
      <c r="Z755" s="42">
        <v>64</v>
      </c>
      <c r="AA755" s="42"/>
      <c r="AB755" s="42"/>
      <c r="AC755" s="42"/>
      <c r="AD755" s="42"/>
      <c r="AE755" s="42" t="s">
        <v>102</v>
      </c>
    </row>
    <row r="756" spans="1:31" x14ac:dyDescent="0.2">
      <c r="A756" s="42" t="s">
        <v>2706</v>
      </c>
      <c r="B756" s="42" t="s">
        <v>3080</v>
      </c>
      <c r="C756" s="42" t="s">
        <v>3793</v>
      </c>
      <c r="D756" s="42">
        <v>3</v>
      </c>
      <c r="E756" s="42">
        <v>3</v>
      </c>
      <c r="F756" s="42"/>
      <c r="G756" s="42">
        <v>66</v>
      </c>
      <c r="H756" s="377">
        <f t="shared" si="47"/>
        <v>22</v>
      </c>
      <c r="I756" s="42"/>
      <c r="J756" s="42"/>
      <c r="K756" s="42" t="s">
        <v>102</v>
      </c>
      <c r="T756" s="42" t="s">
        <v>2333</v>
      </c>
      <c r="U756" s="42" t="s">
        <v>4213</v>
      </c>
      <c r="V756" s="42" t="s">
        <v>3793</v>
      </c>
      <c r="W756" s="42">
        <v>34</v>
      </c>
      <c r="X756" s="42">
        <v>6</v>
      </c>
      <c r="Y756" s="42">
        <v>6</v>
      </c>
      <c r="Z756" s="42">
        <v>99</v>
      </c>
      <c r="AA756" s="42"/>
      <c r="AB756" s="42"/>
      <c r="AC756" s="42"/>
      <c r="AD756" s="42"/>
      <c r="AE756" s="42" t="s">
        <v>102</v>
      </c>
    </row>
    <row r="757" spans="1:31" x14ac:dyDescent="0.2">
      <c r="A757" s="42" t="s">
        <v>2706</v>
      </c>
      <c r="B757" s="42" t="s">
        <v>3056</v>
      </c>
      <c r="C757" s="42" t="s">
        <v>3793</v>
      </c>
      <c r="D757" s="42">
        <v>8</v>
      </c>
      <c r="E757" s="42">
        <v>4</v>
      </c>
      <c r="F757" s="42"/>
      <c r="G757" s="42">
        <v>85</v>
      </c>
      <c r="H757" s="377">
        <f t="shared" si="47"/>
        <v>21.25</v>
      </c>
      <c r="I757" s="42">
        <v>3</v>
      </c>
      <c r="J757" s="42"/>
      <c r="K757" s="42" t="s">
        <v>102</v>
      </c>
      <c r="T757" s="42" t="s">
        <v>2333</v>
      </c>
      <c r="U757" s="42" t="s">
        <v>4214</v>
      </c>
      <c r="V757" s="42" t="s">
        <v>3793</v>
      </c>
      <c r="W757" s="42">
        <v>16</v>
      </c>
      <c r="X757" s="42">
        <v>5</v>
      </c>
      <c r="Y757" s="42">
        <v>3</v>
      </c>
      <c r="Z757" s="42">
        <v>47</v>
      </c>
      <c r="AA757" s="42"/>
      <c r="AB757" s="42"/>
      <c r="AC757" s="42"/>
      <c r="AD757" s="42"/>
      <c r="AE757" s="42" t="s">
        <v>102</v>
      </c>
    </row>
    <row r="758" spans="1:31" x14ac:dyDescent="0.2">
      <c r="A758" s="42" t="s">
        <v>2706</v>
      </c>
      <c r="B758" s="42" t="s">
        <v>3875</v>
      </c>
      <c r="C758" s="42" t="s">
        <v>3793</v>
      </c>
      <c r="D758" s="42">
        <v>11</v>
      </c>
      <c r="E758" s="42">
        <v>11</v>
      </c>
      <c r="F758" s="42"/>
      <c r="G758" s="42">
        <v>218</v>
      </c>
      <c r="H758" s="377">
        <f t="shared" si="47"/>
        <v>19.818181818181817</v>
      </c>
      <c r="I758" s="42">
        <v>6</v>
      </c>
      <c r="J758" s="42"/>
      <c r="K758" s="42" t="s">
        <v>102</v>
      </c>
      <c r="T758" s="42" t="s">
        <v>2333</v>
      </c>
      <c r="U758" s="42" t="s">
        <v>3044</v>
      </c>
      <c r="V758" s="42" t="s">
        <v>3793</v>
      </c>
      <c r="W758" s="42">
        <v>2</v>
      </c>
      <c r="X758" s="42"/>
      <c r="Y758" s="42"/>
      <c r="Z758" s="42">
        <v>9</v>
      </c>
      <c r="AA758" s="42"/>
      <c r="AB758" s="42"/>
      <c r="AC758" s="42"/>
      <c r="AD758" s="42"/>
      <c r="AE758" s="42" t="s">
        <v>102</v>
      </c>
    </row>
    <row r="759" spans="1:31" x14ac:dyDescent="0.2">
      <c r="A759" s="42" t="s">
        <v>2706</v>
      </c>
      <c r="B759" s="42" t="s">
        <v>1829</v>
      </c>
      <c r="C759" s="42" t="s">
        <v>3793</v>
      </c>
      <c r="D759" s="42">
        <v>10</v>
      </c>
      <c r="E759" s="42">
        <v>9</v>
      </c>
      <c r="F759" s="42"/>
      <c r="G759" s="42">
        <v>170</v>
      </c>
      <c r="H759" s="377">
        <f t="shared" si="47"/>
        <v>18.888888888888889</v>
      </c>
      <c r="I759" s="42">
        <v>6</v>
      </c>
      <c r="J759" s="42"/>
      <c r="K759" s="42" t="s">
        <v>102</v>
      </c>
      <c r="T759" s="42" t="s">
        <v>2333</v>
      </c>
      <c r="U759" s="42" t="s">
        <v>3060</v>
      </c>
      <c r="V759" s="42" t="s">
        <v>3793</v>
      </c>
      <c r="W759" s="42">
        <v>13</v>
      </c>
      <c r="X759" s="42">
        <v>2</v>
      </c>
      <c r="Y759" s="42">
        <v>2</v>
      </c>
      <c r="Z759" s="42">
        <v>43</v>
      </c>
      <c r="AA759" s="42"/>
      <c r="AB759" s="42"/>
      <c r="AC759" s="42"/>
      <c r="AD759" s="42"/>
      <c r="AE759" s="42" t="s">
        <v>102</v>
      </c>
    </row>
    <row r="760" spans="1:31" x14ac:dyDescent="0.2">
      <c r="A760" s="42" t="s">
        <v>2706</v>
      </c>
      <c r="B760" s="42" t="s">
        <v>3897</v>
      </c>
      <c r="C760" s="42" t="s">
        <v>3793</v>
      </c>
      <c r="D760" s="42">
        <v>10</v>
      </c>
      <c r="E760" s="42">
        <v>10</v>
      </c>
      <c r="F760" s="42"/>
      <c r="G760" s="42">
        <v>188</v>
      </c>
      <c r="H760" s="377">
        <f t="shared" si="47"/>
        <v>18.8</v>
      </c>
      <c r="I760" s="42">
        <v>6</v>
      </c>
      <c r="J760" s="42"/>
      <c r="K760" s="42" t="s">
        <v>102</v>
      </c>
      <c r="T760" s="42" t="s">
        <v>2333</v>
      </c>
      <c r="U760" s="42" t="s">
        <v>3047</v>
      </c>
      <c r="V760" s="42" t="s">
        <v>3793</v>
      </c>
      <c r="W760" s="42">
        <v>2</v>
      </c>
      <c r="X760" s="42"/>
      <c r="Y760" s="42"/>
      <c r="Z760" s="42">
        <v>9</v>
      </c>
      <c r="AA760" s="42"/>
      <c r="AB760" s="42"/>
      <c r="AC760" s="42"/>
      <c r="AD760" s="42"/>
      <c r="AE760" s="42" t="s">
        <v>102</v>
      </c>
    </row>
    <row r="761" spans="1:31" x14ac:dyDescent="0.2">
      <c r="A761" s="42" t="s">
        <v>2706</v>
      </c>
      <c r="B761" s="42" t="s">
        <v>3898</v>
      </c>
      <c r="C761" s="42" t="s">
        <v>3793</v>
      </c>
      <c r="D761" s="42">
        <v>2</v>
      </c>
      <c r="E761" s="42">
        <v>2</v>
      </c>
      <c r="F761" s="42"/>
      <c r="G761" s="42">
        <v>30</v>
      </c>
      <c r="H761" s="377">
        <f t="shared" si="47"/>
        <v>15</v>
      </c>
      <c r="I761" s="42">
        <v>2</v>
      </c>
      <c r="J761" s="42"/>
      <c r="K761" s="42" t="s">
        <v>102</v>
      </c>
      <c r="T761" s="42" t="s">
        <v>2333</v>
      </c>
      <c r="U761" s="42" t="s">
        <v>4200</v>
      </c>
      <c r="V761" s="42" t="s">
        <v>3793</v>
      </c>
      <c r="W761" s="42">
        <v>8</v>
      </c>
      <c r="X761" s="42">
        <v>2</v>
      </c>
      <c r="Y761" s="42"/>
      <c r="Z761" s="42">
        <v>19</v>
      </c>
      <c r="AA761" s="42"/>
      <c r="AB761" s="42"/>
      <c r="AC761" s="42"/>
      <c r="AD761" s="42"/>
      <c r="AE761" s="42" t="s">
        <v>102</v>
      </c>
    </row>
    <row r="762" spans="1:31" x14ac:dyDescent="0.2">
      <c r="A762" s="42" t="s">
        <v>2706</v>
      </c>
      <c r="B762" s="42" t="s">
        <v>3903</v>
      </c>
      <c r="C762" s="42" t="s">
        <v>3793</v>
      </c>
      <c r="D762" s="42">
        <v>10</v>
      </c>
      <c r="E762" s="42">
        <v>4</v>
      </c>
      <c r="F762" s="42"/>
      <c r="G762" s="42">
        <v>59</v>
      </c>
      <c r="H762" s="377">
        <f t="shared" si="47"/>
        <v>14.75</v>
      </c>
      <c r="I762" s="42">
        <v>2</v>
      </c>
      <c r="J762" s="42"/>
      <c r="K762" s="42" t="s">
        <v>102</v>
      </c>
      <c r="T762" s="42" t="s">
        <v>50</v>
      </c>
      <c r="U762" s="42" t="s">
        <v>3973</v>
      </c>
      <c r="V762" s="42" t="s">
        <v>3793</v>
      </c>
      <c r="W762" s="42">
        <v>5</v>
      </c>
      <c r="X762" s="42">
        <v>1</v>
      </c>
      <c r="Y762" s="42">
        <v>0</v>
      </c>
      <c r="Z762" s="42">
        <v>37</v>
      </c>
      <c r="AA762" s="42"/>
      <c r="AB762" s="42"/>
      <c r="AC762" s="42"/>
      <c r="AD762" s="42"/>
      <c r="AE762" s="42" t="s">
        <v>2727</v>
      </c>
    </row>
    <row r="763" spans="1:31" x14ac:dyDescent="0.2">
      <c r="A763" s="42" t="s">
        <v>2706</v>
      </c>
      <c r="B763" s="42" t="s">
        <v>4136</v>
      </c>
      <c r="C763" s="42" t="s">
        <v>3793</v>
      </c>
      <c r="D763" s="42">
        <v>10</v>
      </c>
      <c r="E763" s="42">
        <v>10</v>
      </c>
      <c r="F763" s="42"/>
      <c r="G763" s="42">
        <v>144</v>
      </c>
      <c r="H763" s="377">
        <f t="shared" si="47"/>
        <v>14.4</v>
      </c>
      <c r="I763" s="42">
        <v>3</v>
      </c>
      <c r="J763" s="42"/>
      <c r="K763" s="42" t="s">
        <v>102</v>
      </c>
      <c r="T763" s="42" t="s">
        <v>50</v>
      </c>
      <c r="U763" s="42" t="s">
        <v>3963</v>
      </c>
      <c r="V763" s="42" t="s">
        <v>3793</v>
      </c>
      <c r="W763" s="42">
        <v>1</v>
      </c>
      <c r="X763" s="42"/>
      <c r="Y763" s="42">
        <v>1</v>
      </c>
      <c r="Z763" s="42">
        <v>6</v>
      </c>
      <c r="AA763" s="42"/>
      <c r="AB763" s="42"/>
      <c r="AC763" s="42"/>
      <c r="AD763" s="42"/>
      <c r="AE763" s="42" t="s">
        <v>2727</v>
      </c>
    </row>
    <row r="764" spans="1:31" x14ac:dyDescent="0.2">
      <c r="A764" s="42" t="s">
        <v>2706</v>
      </c>
      <c r="B764" s="42" t="s">
        <v>3896</v>
      </c>
      <c r="C764" s="42" t="s">
        <v>3793</v>
      </c>
      <c r="D764" s="42">
        <v>1</v>
      </c>
      <c r="E764" s="42">
        <v>1</v>
      </c>
      <c r="F764" s="42"/>
      <c r="G764" s="42">
        <v>11</v>
      </c>
      <c r="H764" s="377">
        <f t="shared" si="47"/>
        <v>11</v>
      </c>
      <c r="I764" s="42"/>
      <c r="J764" s="42"/>
      <c r="K764" s="42" t="s">
        <v>102</v>
      </c>
      <c r="T764" s="42" t="s">
        <v>50</v>
      </c>
      <c r="U764" s="42" t="s">
        <v>2526</v>
      </c>
      <c r="V764" s="42" t="s">
        <v>3793</v>
      </c>
      <c r="W764" s="42">
        <v>12</v>
      </c>
      <c r="X764" s="42">
        <v>1</v>
      </c>
      <c r="Y764" s="42">
        <v>0</v>
      </c>
      <c r="Z764" s="42">
        <v>42</v>
      </c>
      <c r="AA764" s="42"/>
      <c r="AB764" s="42"/>
      <c r="AC764" s="42"/>
      <c r="AD764" s="42"/>
      <c r="AE764" s="42" t="s">
        <v>2727</v>
      </c>
    </row>
    <row r="765" spans="1:31" x14ac:dyDescent="0.2">
      <c r="A765" s="42" t="s">
        <v>2706</v>
      </c>
      <c r="B765" s="42" t="s">
        <v>4138</v>
      </c>
      <c r="C765" s="42" t="s">
        <v>3793</v>
      </c>
      <c r="D765" s="42">
        <v>3</v>
      </c>
      <c r="E765" s="42">
        <v>3</v>
      </c>
      <c r="F765" s="42"/>
      <c r="G765" s="42">
        <v>26</v>
      </c>
      <c r="H765" s="377">
        <f t="shared" si="47"/>
        <v>8.6666666666666661</v>
      </c>
      <c r="I765" s="42">
        <v>4</v>
      </c>
      <c r="J765" s="42"/>
      <c r="K765" s="42" t="s">
        <v>102</v>
      </c>
      <c r="T765" s="42" t="s">
        <v>50</v>
      </c>
      <c r="U765" s="42" t="s">
        <v>3045</v>
      </c>
      <c r="V765" s="42" t="s">
        <v>3793</v>
      </c>
      <c r="W765" s="42">
        <v>56</v>
      </c>
      <c r="X765" s="42">
        <v>15</v>
      </c>
      <c r="Y765" s="42">
        <v>9</v>
      </c>
      <c r="Z765" s="42">
        <v>154</v>
      </c>
      <c r="AA765" s="42"/>
      <c r="AB765" s="42"/>
      <c r="AC765" s="42"/>
      <c r="AD765" s="42"/>
      <c r="AE765" s="42" t="s">
        <v>2727</v>
      </c>
    </row>
    <row r="766" spans="1:31" x14ac:dyDescent="0.2">
      <c r="A766" s="42" t="s">
        <v>2706</v>
      </c>
      <c r="B766" s="42" t="s">
        <v>3882</v>
      </c>
      <c r="C766" s="42" t="s">
        <v>3793</v>
      </c>
      <c r="D766" s="42">
        <v>2</v>
      </c>
      <c r="E766" s="42">
        <v>2</v>
      </c>
      <c r="F766" s="42"/>
      <c r="G766" s="42">
        <v>16</v>
      </c>
      <c r="H766" s="377">
        <f t="shared" si="47"/>
        <v>8</v>
      </c>
      <c r="I766" s="42"/>
      <c r="J766" s="42"/>
      <c r="K766" s="42" t="s">
        <v>102</v>
      </c>
      <c r="T766" s="42" t="s">
        <v>50</v>
      </c>
      <c r="U766" s="42" t="s">
        <v>3047</v>
      </c>
      <c r="V766" s="42" t="s">
        <v>3793</v>
      </c>
      <c r="W766" s="42">
        <v>57</v>
      </c>
      <c r="X766" s="42">
        <v>11</v>
      </c>
      <c r="Y766" s="42">
        <v>7</v>
      </c>
      <c r="Z766" s="42">
        <v>164</v>
      </c>
      <c r="AA766" s="42"/>
      <c r="AB766" s="42"/>
      <c r="AC766" s="42"/>
      <c r="AD766" s="42"/>
      <c r="AE766" s="42" t="s">
        <v>2727</v>
      </c>
    </row>
    <row r="767" spans="1:31" x14ac:dyDescent="0.2">
      <c r="A767" s="42" t="s">
        <v>2706</v>
      </c>
      <c r="B767" s="42" t="s">
        <v>4128</v>
      </c>
      <c r="C767" s="42" t="s">
        <v>3793</v>
      </c>
      <c r="D767" s="42">
        <v>5</v>
      </c>
      <c r="E767" s="42">
        <v>8</v>
      </c>
      <c r="F767" s="42"/>
      <c r="G767" s="42">
        <v>51</v>
      </c>
      <c r="H767" s="377">
        <f t="shared" si="47"/>
        <v>6.375</v>
      </c>
      <c r="I767" s="42">
        <v>1</v>
      </c>
      <c r="J767" s="42"/>
      <c r="K767" s="42" t="s">
        <v>102</v>
      </c>
      <c r="T767" s="42" t="s">
        <v>50</v>
      </c>
      <c r="U767" s="42" t="s">
        <v>4216</v>
      </c>
      <c r="V767" s="42" t="s">
        <v>3793</v>
      </c>
      <c r="W767" s="42">
        <v>23</v>
      </c>
      <c r="X767" s="42">
        <v>8</v>
      </c>
      <c r="Y767" s="42">
        <v>1</v>
      </c>
      <c r="Z767" s="42">
        <v>50</v>
      </c>
      <c r="AA767" s="42"/>
      <c r="AB767" s="42"/>
      <c r="AC767" s="42"/>
      <c r="AD767" s="42"/>
      <c r="AE767" s="42" t="s">
        <v>2727</v>
      </c>
    </row>
    <row r="768" spans="1:31" x14ac:dyDescent="0.2">
      <c r="A768" s="42" t="s">
        <v>2706</v>
      </c>
      <c r="B768" s="42" t="s">
        <v>881</v>
      </c>
      <c r="C768" s="42" t="s">
        <v>3793</v>
      </c>
      <c r="D768" s="42">
        <v>2</v>
      </c>
      <c r="E768" s="42">
        <v>2</v>
      </c>
      <c r="F768" s="42"/>
      <c r="G768" s="42">
        <v>9</v>
      </c>
      <c r="H768" s="377">
        <f t="shared" si="47"/>
        <v>4.5</v>
      </c>
      <c r="I768" s="42"/>
      <c r="J768" s="42"/>
      <c r="K768" s="42" t="s">
        <v>102</v>
      </c>
      <c r="T768" s="42" t="s">
        <v>50</v>
      </c>
      <c r="U768" s="42" t="s">
        <v>4201</v>
      </c>
      <c r="V768" s="42" t="s">
        <v>3793</v>
      </c>
      <c r="W768" s="42">
        <v>15</v>
      </c>
      <c r="X768" s="42">
        <v>0</v>
      </c>
      <c r="Y768" s="42">
        <v>3</v>
      </c>
      <c r="Z768" s="42">
        <v>34</v>
      </c>
      <c r="AA768" s="42"/>
      <c r="AB768" s="42"/>
      <c r="AC768" s="42"/>
      <c r="AD768" s="42"/>
      <c r="AE768" s="42" t="s">
        <v>2727</v>
      </c>
    </row>
    <row r="769" spans="1:43" x14ac:dyDescent="0.2">
      <c r="A769" s="42" t="s">
        <v>2706</v>
      </c>
      <c r="B769" s="42" t="s">
        <v>4141</v>
      </c>
      <c r="C769" s="42" t="s">
        <v>3793</v>
      </c>
      <c r="D769" s="42">
        <v>1</v>
      </c>
      <c r="E769" s="42">
        <v>1</v>
      </c>
      <c r="F769" s="42"/>
      <c r="G769" s="42">
        <v>3</v>
      </c>
      <c r="H769" s="377">
        <f t="shared" si="47"/>
        <v>3</v>
      </c>
      <c r="I769" s="42"/>
      <c r="J769" s="42"/>
      <c r="K769" s="42" t="s">
        <v>102</v>
      </c>
      <c r="T769" s="42" t="s">
        <v>50</v>
      </c>
      <c r="U769" s="42" t="s">
        <v>3063</v>
      </c>
      <c r="V769" s="42" t="s">
        <v>3793</v>
      </c>
      <c r="W769" s="42">
        <v>9</v>
      </c>
      <c r="X769" s="42">
        <v>1</v>
      </c>
      <c r="Y769" s="42">
        <v>1</v>
      </c>
      <c r="Z769" s="42">
        <v>28</v>
      </c>
      <c r="AA769" s="42"/>
      <c r="AB769" s="42"/>
      <c r="AC769" s="42"/>
      <c r="AD769" s="42"/>
      <c r="AE769" s="42" t="s">
        <v>2727</v>
      </c>
    </row>
    <row r="770" spans="1:43" x14ac:dyDescent="0.2">
      <c r="A770" s="42" t="s">
        <v>2706</v>
      </c>
      <c r="B770" s="42" t="s">
        <v>4142</v>
      </c>
      <c r="C770" s="42" t="s">
        <v>3793</v>
      </c>
      <c r="D770" s="42">
        <v>5</v>
      </c>
      <c r="E770" s="42">
        <v>5</v>
      </c>
      <c r="F770" s="42"/>
      <c r="G770" s="42">
        <v>15</v>
      </c>
      <c r="H770" s="377">
        <f t="shared" si="47"/>
        <v>3</v>
      </c>
      <c r="I770" s="42">
        <v>3</v>
      </c>
      <c r="J770" s="42"/>
      <c r="K770" s="42" t="s">
        <v>102</v>
      </c>
      <c r="T770" s="42" t="s">
        <v>50</v>
      </c>
      <c r="U770" s="42" t="s">
        <v>3046</v>
      </c>
      <c r="V770" s="42" t="s">
        <v>3793</v>
      </c>
      <c r="W770" s="42">
        <v>113</v>
      </c>
      <c r="X770" s="42">
        <v>33</v>
      </c>
      <c r="Y770" s="42">
        <v>18</v>
      </c>
      <c r="Z770" s="42">
        <v>277</v>
      </c>
      <c r="AA770" s="42"/>
      <c r="AB770" s="42"/>
      <c r="AC770" s="42"/>
      <c r="AD770" s="42"/>
      <c r="AE770" s="42" t="s">
        <v>2727</v>
      </c>
    </row>
    <row r="771" spans="1:43" x14ac:dyDescent="0.2">
      <c r="A771" s="42" t="s">
        <v>2706</v>
      </c>
      <c r="B771" s="42" t="s">
        <v>4143</v>
      </c>
      <c r="C771" s="42" t="s">
        <v>3793</v>
      </c>
      <c r="D771" s="42">
        <v>3</v>
      </c>
      <c r="E771" s="42">
        <v>3</v>
      </c>
      <c r="F771" s="42"/>
      <c r="G771" s="42">
        <v>8</v>
      </c>
      <c r="H771" s="377">
        <f t="shared" si="47"/>
        <v>2.6666666666666665</v>
      </c>
      <c r="I771" s="42">
        <v>2</v>
      </c>
      <c r="J771" s="42"/>
      <c r="K771" s="42" t="s">
        <v>102</v>
      </c>
      <c r="T771" s="42" t="s">
        <v>50</v>
      </c>
      <c r="U771" s="42" t="s">
        <v>4218</v>
      </c>
      <c r="V771" s="42" t="s">
        <v>3793</v>
      </c>
      <c r="W771" s="42">
        <v>12</v>
      </c>
      <c r="X771" s="42">
        <v>2</v>
      </c>
      <c r="Y771" s="42">
        <v>5</v>
      </c>
      <c r="Z771" s="42">
        <v>53</v>
      </c>
      <c r="AA771" s="42"/>
      <c r="AB771" s="42"/>
      <c r="AC771" s="42"/>
      <c r="AD771" s="42"/>
      <c r="AE771" s="42" t="s">
        <v>2727</v>
      </c>
    </row>
    <row r="772" spans="1:43" x14ac:dyDescent="0.2">
      <c r="A772" s="42" t="s">
        <v>2706</v>
      </c>
      <c r="B772" s="42" t="s">
        <v>4144</v>
      </c>
      <c r="C772" s="42" t="s">
        <v>3793</v>
      </c>
      <c r="D772" s="42">
        <v>3</v>
      </c>
      <c r="E772" s="42">
        <v>2</v>
      </c>
      <c r="F772" s="42"/>
      <c r="G772" s="42">
        <v>5</v>
      </c>
      <c r="H772" s="377">
        <f t="shared" si="47"/>
        <v>2.5</v>
      </c>
      <c r="I772" s="42"/>
      <c r="J772" s="42"/>
      <c r="K772" s="42" t="s">
        <v>102</v>
      </c>
      <c r="T772" s="42" t="s">
        <v>50</v>
      </c>
      <c r="U772" s="42" t="s">
        <v>4191</v>
      </c>
      <c r="V772" s="42" t="s">
        <v>3793</v>
      </c>
      <c r="W772" s="42">
        <v>35</v>
      </c>
      <c r="X772" s="42">
        <v>2</v>
      </c>
      <c r="Y772" s="42">
        <v>5</v>
      </c>
      <c r="Z772" s="42">
        <v>185</v>
      </c>
      <c r="AA772" s="42"/>
      <c r="AB772" s="42"/>
      <c r="AC772" s="42"/>
      <c r="AD772" s="42"/>
      <c r="AE772" s="42" t="s">
        <v>2727</v>
      </c>
      <c r="AF772" s="460"/>
    </row>
    <row r="773" spans="1:43" x14ac:dyDescent="0.2">
      <c r="A773" s="42" t="s">
        <v>2706</v>
      </c>
      <c r="B773" s="42" t="s">
        <v>4140</v>
      </c>
      <c r="C773" s="42" t="s">
        <v>3793</v>
      </c>
      <c r="D773" s="42">
        <v>1</v>
      </c>
      <c r="E773" s="42">
        <v>1</v>
      </c>
      <c r="F773" s="42"/>
      <c r="G773" s="42">
        <v>1</v>
      </c>
      <c r="H773" s="377">
        <f t="shared" si="47"/>
        <v>1</v>
      </c>
      <c r="I773" s="42">
        <v>1</v>
      </c>
      <c r="J773" s="42"/>
      <c r="K773" s="42" t="s">
        <v>102</v>
      </c>
      <c r="T773" s="42" t="s">
        <v>50</v>
      </c>
      <c r="U773" s="42" t="s">
        <v>3048</v>
      </c>
      <c r="V773" s="42" t="s">
        <v>3793</v>
      </c>
      <c r="W773" s="42">
        <v>155.19999999999999</v>
      </c>
      <c r="X773" s="42">
        <v>33</v>
      </c>
      <c r="Y773" s="42">
        <v>37</v>
      </c>
      <c r="Z773" s="42">
        <v>411</v>
      </c>
      <c r="AA773" s="42"/>
      <c r="AB773" s="42"/>
      <c r="AC773" s="42"/>
      <c r="AD773" s="42"/>
      <c r="AE773" s="42" t="s">
        <v>2727</v>
      </c>
    </row>
    <row r="774" spans="1:43" x14ac:dyDescent="0.2">
      <c r="A774" s="42" t="s">
        <v>2706</v>
      </c>
      <c r="B774" s="42" t="s">
        <v>1825</v>
      </c>
      <c r="C774" s="42" t="s">
        <v>3793</v>
      </c>
      <c r="D774" s="42">
        <v>2</v>
      </c>
      <c r="E774" s="42">
        <v>3</v>
      </c>
      <c r="F774" s="42"/>
      <c r="G774" s="42">
        <v>3</v>
      </c>
      <c r="H774" s="377">
        <f t="shared" si="47"/>
        <v>1</v>
      </c>
      <c r="I774" s="42"/>
      <c r="J774" s="42"/>
      <c r="K774" s="42" t="s">
        <v>102</v>
      </c>
      <c r="T774" s="42" t="s">
        <v>50</v>
      </c>
      <c r="U774" s="42" t="s">
        <v>3042</v>
      </c>
      <c r="V774" s="42" t="s">
        <v>3793</v>
      </c>
      <c r="W774" s="42">
        <v>27.1</v>
      </c>
      <c r="X774" s="42">
        <v>5</v>
      </c>
      <c r="Y774" s="42">
        <v>10</v>
      </c>
      <c r="Z774" s="42">
        <v>114</v>
      </c>
      <c r="AA774" s="42"/>
      <c r="AB774" s="42"/>
      <c r="AC774" s="42"/>
      <c r="AD774" s="42"/>
      <c r="AE774" s="42" t="s">
        <v>2727</v>
      </c>
    </row>
    <row r="775" spans="1:43" x14ac:dyDescent="0.2">
      <c r="A775" s="42" t="s">
        <v>2706</v>
      </c>
      <c r="B775" s="42" t="s">
        <v>4130</v>
      </c>
      <c r="C775" s="42" t="s">
        <v>3793</v>
      </c>
      <c r="D775" s="42">
        <v>2</v>
      </c>
      <c r="E775" s="42">
        <v>2</v>
      </c>
      <c r="F775" s="42"/>
      <c r="G775" s="42">
        <v>1</v>
      </c>
      <c r="H775" s="377">
        <f t="shared" si="47"/>
        <v>0.5</v>
      </c>
      <c r="I775" s="42">
        <v>2</v>
      </c>
      <c r="J775" s="42"/>
      <c r="K775" s="42" t="s">
        <v>102</v>
      </c>
      <c r="T775" s="42" t="s">
        <v>50</v>
      </c>
      <c r="U775" s="42" t="s">
        <v>3049</v>
      </c>
      <c r="V775" s="42" t="s">
        <v>3793</v>
      </c>
      <c r="W775" s="42">
        <v>125.3</v>
      </c>
      <c r="X775" s="42">
        <v>37</v>
      </c>
      <c r="Y775" s="42">
        <v>15</v>
      </c>
      <c r="Z775" s="42">
        <v>287</v>
      </c>
      <c r="AA775" s="42"/>
      <c r="AB775" s="42"/>
      <c r="AC775" s="42"/>
      <c r="AD775" s="42"/>
      <c r="AE775" s="42" t="s">
        <v>2727</v>
      </c>
    </row>
    <row r="776" spans="1:43" x14ac:dyDescent="0.2">
      <c r="A776" s="42" t="s">
        <v>2706</v>
      </c>
      <c r="B776" s="42" t="s">
        <v>3885</v>
      </c>
      <c r="C776" s="42" t="s">
        <v>3793</v>
      </c>
      <c r="D776" s="42">
        <v>1</v>
      </c>
      <c r="E776" s="42">
        <v>1</v>
      </c>
      <c r="F776" s="42"/>
      <c r="G776" s="42">
        <v>0</v>
      </c>
      <c r="H776" s="377">
        <f t="shared" si="47"/>
        <v>0</v>
      </c>
      <c r="I776" s="42"/>
      <c r="J776" s="42"/>
      <c r="K776" s="42" t="s">
        <v>102</v>
      </c>
      <c r="T776" s="42" t="s">
        <v>50</v>
      </c>
      <c r="U776" s="42" t="s">
        <v>3528</v>
      </c>
      <c r="V776" s="42" t="s">
        <v>3793</v>
      </c>
      <c r="W776" s="42">
        <v>3</v>
      </c>
      <c r="X776" s="42"/>
      <c r="Y776" s="42">
        <v>0</v>
      </c>
      <c r="Z776" s="42">
        <v>20</v>
      </c>
      <c r="AA776" s="42"/>
      <c r="AB776" s="42"/>
      <c r="AC776" s="42"/>
      <c r="AD776" s="42"/>
      <c r="AE776" s="42" t="s">
        <v>2727</v>
      </c>
    </row>
    <row r="777" spans="1:43" x14ac:dyDescent="0.2">
      <c r="A777" s="42" t="s">
        <v>2706</v>
      </c>
      <c r="B777" s="42" t="s">
        <v>4133</v>
      </c>
      <c r="C777" s="42" t="s">
        <v>3793</v>
      </c>
      <c r="D777" s="42">
        <v>2</v>
      </c>
      <c r="E777" s="42">
        <v>1</v>
      </c>
      <c r="F777" s="42"/>
      <c r="G777" s="42">
        <v>35</v>
      </c>
      <c r="H777" s="377">
        <f t="shared" si="47"/>
        <v>35</v>
      </c>
      <c r="I777" s="42">
        <v>1</v>
      </c>
      <c r="J777" s="42"/>
      <c r="K777" s="42" t="s">
        <v>102</v>
      </c>
      <c r="T777" s="42" t="s">
        <v>50</v>
      </c>
      <c r="U777" s="42" t="s">
        <v>3964</v>
      </c>
      <c r="V777" s="42" t="s">
        <v>3793</v>
      </c>
      <c r="W777" s="42">
        <v>21</v>
      </c>
      <c r="X777" s="42">
        <v>5</v>
      </c>
      <c r="Y777" s="42">
        <v>1</v>
      </c>
      <c r="Z777" s="42">
        <v>85</v>
      </c>
      <c r="AA777" s="42"/>
      <c r="AB777" s="42"/>
      <c r="AC777" s="42"/>
      <c r="AD777" s="42"/>
      <c r="AE777" s="42" t="s">
        <v>2727</v>
      </c>
    </row>
    <row r="778" spans="1:43" x14ac:dyDescent="0.2">
      <c r="A778" s="42" t="s">
        <v>91</v>
      </c>
      <c r="B778" s="42" t="s">
        <v>3911</v>
      </c>
      <c r="C778" s="42" t="s">
        <v>3793</v>
      </c>
      <c r="D778" s="42">
        <v>4</v>
      </c>
      <c r="E778" s="42">
        <v>3</v>
      </c>
      <c r="F778" s="42"/>
      <c r="G778" s="42">
        <v>139</v>
      </c>
      <c r="H778" s="377">
        <f t="shared" si="47"/>
        <v>46.333333333333336</v>
      </c>
      <c r="I778" s="42">
        <v>2</v>
      </c>
      <c r="J778" s="42"/>
      <c r="K778" s="42" t="s">
        <v>102</v>
      </c>
      <c r="T778" s="42" t="s">
        <v>50</v>
      </c>
      <c r="U778" s="42" t="s">
        <v>4208</v>
      </c>
      <c r="V778" s="42" t="s">
        <v>3793</v>
      </c>
      <c r="W778" s="42">
        <v>3</v>
      </c>
      <c r="X778" s="42">
        <v>0</v>
      </c>
      <c r="Y778" s="42">
        <v>0</v>
      </c>
      <c r="Z778" s="42">
        <v>28</v>
      </c>
      <c r="AA778" s="42"/>
      <c r="AB778" s="42"/>
      <c r="AC778" s="42"/>
      <c r="AD778" s="42"/>
      <c r="AE778" s="42" t="s">
        <v>2727</v>
      </c>
    </row>
    <row r="779" spans="1:43" x14ac:dyDescent="0.2">
      <c r="A779" s="42" t="s">
        <v>91</v>
      </c>
      <c r="B779" s="42" t="s">
        <v>3867</v>
      </c>
      <c r="C779" s="42" t="s">
        <v>3793</v>
      </c>
      <c r="D779" s="42">
        <v>5</v>
      </c>
      <c r="E779" s="42">
        <v>4</v>
      </c>
      <c r="F779" s="42"/>
      <c r="G779" s="42">
        <v>177</v>
      </c>
      <c r="H779" s="377">
        <f t="shared" si="47"/>
        <v>44.25</v>
      </c>
      <c r="I779" s="42">
        <v>1</v>
      </c>
      <c r="J779" s="42"/>
      <c r="K779" s="42" t="s">
        <v>102</v>
      </c>
      <c r="T779" s="42" t="s">
        <v>50</v>
      </c>
      <c r="U779" s="42" t="s">
        <v>3975</v>
      </c>
      <c r="V779" s="42" t="s">
        <v>3793</v>
      </c>
      <c r="W779" s="42">
        <v>31</v>
      </c>
      <c r="X779" s="42">
        <v>11</v>
      </c>
      <c r="Y779" s="42">
        <v>4</v>
      </c>
      <c r="Z779" s="42">
        <v>64</v>
      </c>
      <c r="AA779" s="42"/>
      <c r="AB779" s="42"/>
      <c r="AC779" s="42"/>
      <c r="AD779" s="42"/>
      <c r="AE779" s="42" t="s">
        <v>2727</v>
      </c>
    </row>
    <row r="780" spans="1:43" x14ac:dyDescent="0.2">
      <c r="A780" s="42" t="s">
        <v>91</v>
      </c>
      <c r="B780" s="42" t="s">
        <v>3875</v>
      </c>
      <c r="C780" s="42" t="s">
        <v>3793</v>
      </c>
      <c r="D780" s="42">
        <v>7</v>
      </c>
      <c r="E780" s="42">
        <v>8</v>
      </c>
      <c r="F780" s="42"/>
      <c r="G780" s="42">
        <v>254</v>
      </c>
      <c r="H780" s="377">
        <f t="shared" si="47"/>
        <v>31.75</v>
      </c>
      <c r="I780" s="42">
        <v>2</v>
      </c>
      <c r="J780" s="42"/>
      <c r="K780" s="42" t="s">
        <v>102</v>
      </c>
      <c r="T780" s="42" t="s">
        <v>2330</v>
      </c>
      <c r="U780" s="42" t="s">
        <v>3045</v>
      </c>
      <c r="V780" s="42" t="s">
        <v>37</v>
      </c>
      <c r="W780" s="42">
        <v>19</v>
      </c>
      <c r="X780" s="42">
        <v>1</v>
      </c>
      <c r="Y780" s="42">
        <v>5</v>
      </c>
      <c r="Z780" s="42">
        <v>50</v>
      </c>
      <c r="AA780" s="42"/>
      <c r="AB780" s="42"/>
      <c r="AC780" s="42"/>
      <c r="AD780" s="42"/>
      <c r="AE780" s="42" t="s">
        <v>4471</v>
      </c>
    </row>
    <row r="781" spans="1:43" x14ac:dyDescent="0.2">
      <c r="A781" s="42" t="s">
        <v>91</v>
      </c>
      <c r="B781" s="42" t="s">
        <v>3908</v>
      </c>
      <c r="C781" s="42" t="s">
        <v>3793</v>
      </c>
      <c r="D781" s="42">
        <v>1</v>
      </c>
      <c r="E781" s="42">
        <v>1</v>
      </c>
      <c r="F781" s="42"/>
      <c r="G781" s="42">
        <v>31</v>
      </c>
      <c r="H781" s="377">
        <f t="shared" si="47"/>
        <v>31</v>
      </c>
      <c r="I781" s="42"/>
      <c r="J781" s="42"/>
      <c r="K781" s="42" t="s">
        <v>102</v>
      </c>
      <c r="T781" s="42" t="s">
        <v>2330</v>
      </c>
      <c r="U781" s="42" t="s">
        <v>3984</v>
      </c>
      <c r="V781" s="42" t="s">
        <v>37</v>
      </c>
      <c r="W781" s="42">
        <v>37</v>
      </c>
      <c r="X781" s="42">
        <v>11</v>
      </c>
      <c r="Y781" s="42">
        <v>3</v>
      </c>
      <c r="Z781" s="42">
        <v>84</v>
      </c>
      <c r="AA781" s="42"/>
      <c r="AB781" s="42"/>
      <c r="AC781" s="42"/>
      <c r="AD781" s="42"/>
      <c r="AE781" s="42" t="s">
        <v>4471</v>
      </c>
    </row>
    <row r="782" spans="1:43" x14ac:dyDescent="0.2">
      <c r="A782" s="42" t="s">
        <v>91</v>
      </c>
      <c r="B782" s="42" t="s">
        <v>3881</v>
      </c>
      <c r="C782" s="42" t="s">
        <v>3793</v>
      </c>
      <c r="D782" s="42">
        <v>6</v>
      </c>
      <c r="E782" s="42">
        <v>5</v>
      </c>
      <c r="F782" s="42"/>
      <c r="G782" s="42">
        <v>139</v>
      </c>
      <c r="H782" s="377">
        <f t="shared" si="47"/>
        <v>27.8</v>
      </c>
      <c r="I782" s="42"/>
      <c r="J782" s="42"/>
      <c r="K782" s="42" t="s">
        <v>102</v>
      </c>
      <c r="N782" s="460"/>
      <c r="T782" s="42" t="s">
        <v>2330</v>
      </c>
      <c r="U782" s="42" t="s">
        <v>3036</v>
      </c>
      <c r="V782" s="42" t="s">
        <v>37</v>
      </c>
      <c r="W782" s="42">
        <v>2</v>
      </c>
      <c r="X782" s="42"/>
      <c r="Y782" s="42">
        <v>1</v>
      </c>
      <c r="Z782" s="42">
        <v>9</v>
      </c>
      <c r="AA782" s="42"/>
      <c r="AB782" s="42"/>
      <c r="AC782" s="42"/>
      <c r="AD782" s="42"/>
      <c r="AE782" s="42" t="s">
        <v>4471</v>
      </c>
    </row>
    <row r="783" spans="1:43" x14ac:dyDescent="0.2">
      <c r="A783" s="42" t="s">
        <v>91</v>
      </c>
      <c r="B783" s="42" t="s">
        <v>3897</v>
      </c>
      <c r="C783" s="42" t="s">
        <v>3793</v>
      </c>
      <c r="D783" s="42">
        <v>12</v>
      </c>
      <c r="E783" s="42">
        <v>13</v>
      </c>
      <c r="F783" s="42"/>
      <c r="G783" s="42">
        <v>361</v>
      </c>
      <c r="H783" s="377">
        <f t="shared" si="47"/>
        <v>27.76923076923077</v>
      </c>
      <c r="I783" s="42">
        <v>4</v>
      </c>
      <c r="J783" s="42"/>
      <c r="K783" s="42" t="s">
        <v>102</v>
      </c>
      <c r="T783" s="42" t="s">
        <v>2330</v>
      </c>
      <c r="U783" s="42" t="s">
        <v>2526</v>
      </c>
      <c r="V783" s="42" t="s">
        <v>37</v>
      </c>
      <c r="W783" s="42">
        <v>7</v>
      </c>
      <c r="X783" s="42">
        <v>1</v>
      </c>
      <c r="Y783" s="42"/>
      <c r="Z783" s="42">
        <v>34</v>
      </c>
      <c r="AA783" s="42"/>
      <c r="AB783" s="42"/>
      <c r="AC783" s="42"/>
      <c r="AD783" s="42"/>
      <c r="AE783" s="42" t="s">
        <v>4471</v>
      </c>
    </row>
    <row r="784" spans="1:43" s="460" customFormat="1" x14ac:dyDescent="0.2">
      <c r="A784" s="42" t="s">
        <v>91</v>
      </c>
      <c r="B784" s="42" t="s">
        <v>3885</v>
      </c>
      <c r="C784" s="42" t="s">
        <v>3793</v>
      </c>
      <c r="D784" s="42">
        <v>12</v>
      </c>
      <c r="E784" s="42">
        <v>10</v>
      </c>
      <c r="F784" s="42"/>
      <c r="G784" s="42">
        <v>262</v>
      </c>
      <c r="H784" s="377">
        <f t="shared" si="47"/>
        <v>26.2</v>
      </c>
      <c r="I784" s="42">
        <v>5</v>
      </c>
      <c r="J784" s="42"/>
      <c r="K784" s="42" t="s">
        <v>102</v>
      </c>
      <c r="M784"/>
      <c r="N784"/>
      <c r="O784"/>
      <c r="P784"/>
      <c r="Q784"/>
      <c r="R784"/>
      <c r="T784" s="42" t="s">
        <v>2330</v>
      </c>
      <c r="U784" s="42" t="s">
        <v>3046</v>
      </c>
      <c r="V784" s="42" t="s">
        <v>37</v>
      </c>
      <c r="W784" s="42">
        <v>24</v>
      </c>
      <c r="X784" s="42">
        <v>6</v>
      </c>
      <c r="Y784" s="42">
        <v>6</v>
      </c>
      <c r="Z784" s="42">
        <v>67</v>
      </c>
      <c r="AA784" s="42"/>
      <c r="AB784" s="42"/>
      <c r="AC784" s="42"/>
      <c r="AD784" s="42"/>
      <c r="AE784" s="42" t="s">
        <v>4471</v>
      </c>
      <c r="AF784"/>
      <c r="AG784"/>
      <c r="AH784"/>
      <c r="AJ784"/>
      <c r="AK784"/>
      <c r="AL784"/>
      <c r="AM784"/>
      <c r="AN784"/>
      <c r="AO784"/>
      <c r="AP784"/>
      <c r="AQ784"/>
    </row>
    <row r="785" spans="1:31" x14ac:dyDescent="0.2">
      <c r="A785" s="42" t="s">
        <v>91</v>
      </c>
      <c r="B785" s="42" t="s">
        <v>3903</v>
      </c>
      <c r="C785" s="42" t="s">
        <v>3793</v>
      </c>
      <c r="D785" s="42">
        <v>1</v>
      </c>
      <c r="E785" s="42">
        <v>2</v>
      </c>
      <c r="F785" s="42"/>
      <c r="G785" s="42">
        <v>46</v>
      </c>
      <c r="H785" s="377">
        <f t="shared" si="47"/>
        <v>23</v>
      </c>
      <c r="I785" s="42"/>
      <c r="J785" s="42"/>
      <c r="K785" s="42" t="s">
        <v>102</v>
      </c>
      <c r="T785" s="42" t="s">
        <v>2330</v>
      </c>
      <c r="U785" s="42" t="s">
        <v>4465</v>
      </c>
      <c r="V785" s="42" t="s">
        <v>37</v>
      </c>
      <c r="W785" s="42">
        <v>73</v>
      </c>
      <c r="X785" s="42">
        <v>16</v>
      </c>
      <c r="Y785" s="42">
        <v>7</v>
      </c>
      <c r="Z785" s="42">
        <v>208</v>
      </c>
      <c r="AA785" s="42"/>
      <c r="AB785" s="42"/>
      <c r="AC785" s="42"/>
      <c r="AD785" s="42"/>
      <c r="AE785" s="42" t="s">
        <v>4471</v>
      </c>
    </row>
    <row r="786" spans="1:31" x14ac:dyDescent="0.2">
      <c r="A786" s="42" t="s">
        <v>91</v>
      </c>
      <c r="B786" s="42" t="s">
        <v>3898</v>
      </c>
      <c r="C786" s="42" t="s">
        <v>3793</v>
      </c>
      <c r="D786" s="42">
        <v>1</v>
      </c>
      <c r="E786" s="42">
        <v>1</v>
      </c>
      <c r="F786" s="42"/>
      <c r="G786" s="42">
        <v>22</v>
      </c>
      <c r="H786" s="377">
        <f t="shared" si="47"/>
        <v>22</v>
      </c>
      <c r="I786" s="42"/>
      <c r="J786" s="42"/>
      <c r="K786" s="42" t="s">
        <v>102</v>
      </c>
      <c r="T786" s="42" t="s">
        <v>2330</v>
      </c>
      <c r="U786" s="42" t="s">
        <v>3031</v>
      </c>
      <c r="V786" s="42" t="s">
        <v>37</v>
      </c>
      <c r="W786" s="42">
        <v>23</v>
      </c>
      <c r="X786" s="42">
        <v>5</v>
      </c>
      <c r="Y786" s="42">
        <v>7</v>
      </c>
      <c r="Z786" s="42">
        <v>87</v>
      </c>
      <c r="AA786" s="42"/>
      <c r="AB786" s="42"/>
      <c r="AC786" s="42"/>
      <c r="AD786" s="42"/>
      <c r="AE786" s="42" t="s">
        <v>4471</v>
      </c>
    </row>
    <row r="787" spans="1:31" x14ac:dyDescent="0.2">
      <c r="A787" s="42" t="s">
        <v>91</v>
      </c>
      <c r="B787" s="42" t="s">
        <v>3919</v>
      </c>
      <c r="C787" s="42" t="s">
        <v>3793</v>
      </c>
      <c r="D787" s="42">
        <v>12</v>
      </c>
      <c r="E787" s="42">
        <v>11</v>
      </c>
      <c r="F787" s="42"/>
      <c r="G787" s="42">
        <v>218</v>
      </c>
      <c r="H787" s="377">
        <f t="shared" si="47"/>
        <v>19.818181818181817</v>
      </c>
      <c r="I787" s="42">
        <v>5</v>
      </c>
      <c r="J787" s="42"/>
      <c r="K787" s="42" t="s">
        <v>102</v>
      </c>
      <c r="T787" s="42" t="s">
        <v>2330</v>
      </c>
      <c r="U787" s="42" t="s">
        <v>3144</v>
      </c>
      <c r="V787" s="42" t="s">
        <v>37</v>
      </c>
      <c r="W787" s="42">
        <v>97</v>
      </c>
      <c r="X787" s="42">
        <v>22</v>
      </c>
      <c r="Y787" s="42">
        <v>14</v>
      </c>
      <c r="Z787" s="42">
        <v>331</v>
      </c>
      <c r="AA787" s="42"/>
      <c r="AB787" s="42"/>
      <c r="AC787" s="42"/>
      <c r="AD787" s="42"/>
      <c r="AE787" s="42" t="s">
        <v>4471</v>
      </c>
    </row>
    <row r="788" spans="1:31" x14ac:dyDescent="0.2">
      <c r="A788" s="42" t="s">
        <v>91</v>
      </c>
      <c r="B788" s="42" t="s">
        <v>3917</v>
      </c>
      <c r="C788" s="42" t="s">
        <v>3793</v>
      </c>
      <c r="D788" s="42">
        <v>9</v>
      </c>
      <c r="E788" s="42">
        <v>8</v>
      </c>
      <c r="F788" s="42"/>
      <c r="G788" s="42">
        <v>176</v>
      </c>
      <c r="H788" s="377">
        <f t="shared" si="47"/>
        <v>22</v>
      </c>
      <c r="I788" s="42">
        <v>1</v>
      </c>
      <c r="J788" s="42"/>
      <c r="K788" s="42" t="s">
        <v>102</v>
      </c>
      <c r="T788" s="42" t="s">
        <v>2330</v>
      </c>
      <c r="U788" s="42" t="s">
        <v>3042</v>
      </c>
      <c r="V788" s="42" t="s">
        <v>37</v>
      </c>
      <c r="W788" s="42">
        <v>29</v>
      </c>
      <c r="X788" s="42">
        <v>4</v>
      </c>
      <c r="Y788" s="42">
        <v>2</v>
      </c>
      <c r="Z788" s="42">
        <v>94</v>
      </c>
      <c r="AA788" s="42"/>
      <c r="AB788" s="42"/>
      <c r="AC788" s="42"/>
      <c r="AD788" s="42"/>
      <c r="AE788" s="42" t="s">
        <v>4471</v>
      </c>
    </row>
    <row r="789" spans="1:31" x14ac:dyDescent="0.2">
      <c r="A789" s="42" t="s">
        <v>91</v>
      </c>
      <c r="B789" s="42" t="s">
        <v>3886</v>
      </c>
      <c r="C789" s="42" t="s">
        <v>3793</v>
      </c>
      <c r="D789" s="42">
        <v>1</v>
      </c>
      <c r="E789" s="42">
        <v>1</v>
      </c>
      <c r="F789" s="42"/>
      <c r="G789" s="42">
        <v>17</v>
      </c>
      <c r="H789" s="377">
        <f t="shared" si="47"/>
        <v>17</v>
      </c>
      <c r="I789" s="42"/>
      <c r="J789" s="42"/>
      <c r="K789" s="42" t="s">
        <v>102</v>
      </c>
      <c r="T789" s="42" t="s">
        <v>2330</v>
      </c>
      <c r="U789" s="42" t="s">
        <v>4466</v>
      </c>
      <c r="V789" s="42" t="s">
        <v>37</v>
      </c>
      <c r="W789" s="42">
        <v>4</v>
      </c>
      <c r="X789" s="42"/>
      <c r="Y789" s="42">
        <v>1</v>
      </c>
      <c r="Z789" s="42">
        <v>14</v>
      </c>
      <c r="AA789" s="42"/>
      <c r="AB789" s="42"/>
      <c r="AC789" s="42"/>
      <c r="AD789" s="42"/>
      <c r="AE789" s="42" t="s">
        <v>4471</v>
      </c>
    </row>
    <row r="790" spans="1:31" x14ac:dyDescent="0.2">
      <c r="A790" s="42" t="s">
        <v>91</v>
      </c>
      <c r="B790" s="42" t="s">
        <v>3918</v>
      </c>
      <c r="C790" s="42" t="s">
        <v>3793</v>
      </c>
      <c r="D790" s="42">
        <v>9</v>
      </c>
      <c r="E790" s="42">
        <v>11</v>
      </c>
      <c r="F790" s="42"/>
      <c r="G790" s="42">
        <v>185</v>
      </c>
      <c r="H790" s="377">
        <f t="shared" si="47"/>
        <v>16.818181818181817</v>
      </c>
      <c r="I790" s="42">
        <v>12</v>
      </c>
      <c r="J790" s="42">
        <v>4</v>
      </c>
      <c r="K790" s="42" t="s">
        <v>102</v>
      </c>
      <c r="T790" s="42" t="s">
        <v>2330</v>
      </c>
      <c r="U790" s="42" t="s">
        <v>3049</v>
      </c>
      <c r="V790" s="42" t="s">
        <v>37</v>
      </c>
      <c r="W790" s="42">
        <v>88</v>
      </c>
      <c r="X790" s="42">
        <v>25</v>
      </c>
      <c r="Y790" s="42">
        <v>10</v>
      </c>
      <c r="Z790" s="42">
        <v>236</v>
      </c>
      <c r="AA790" s="42"/>
      <c r="AB790" s="42"/>
      <c r="AC790" s="42"/>
      <c r="AD790" s="42"/>
      <c r="AE790" s="42" t="s">
        <v>4471</v>
      </c>
    </row>
    <row r="791" spans="1:31" x14ac:dyDescent="0.2">
      <c r="A791" s="42" t="s">
        <v>91</v>
      </c>
      <c r="B791" s="42" t="s">
        <v>4133</v>
      </c>
      <c r="C791" s="42" t="s">
        <v>3793</v>
      </c>
      <c r="D791" s="42">
        <v>5</v>
      </c>
      <c r="E791" s="42">
        <v>4</v>
      </c>
      <c r="F791" s="42"/>
      <c r="G791" s="42">
        <v>57</v>
      </c>
      <c r="H791" s="377">
        <f t="shared" si="47"/>
        <v>14.25</v>
      </c>
      <c r="I791" s="42">
        <v>1</v>
      </c>
      <c r="J791" s="42"/>
      <c r="K791" s="42" t="s">
        <v>102</v>
      </c>
      <c r="T791" s="42" t="s">
        <v>2330</v>
      </c>
      <c r="U791" s="42" t="s">
        <v>3106</v>
      </c>
      <c r="V791" s="42" t="s">
        <v>37</v>
      </c>
      <c r="W791" s="42">
        <v>61</v>
      </c>
      <c r="X791" s="42">
        <v>11</v>
      </c>
      <c r="Y791" s="42">
        <v>5</v>
      </c>
      <c r="Z791" s="42">
        <v>187</v>
      </c>
      <c r="AA791" s="42"/>
      <c r="AB791" s="42"/>
      <c r="AC791" s="42"/>
      <c r="AD791" s="42"/>
      <c r="AE791" s="42" t="s">
        <v>4471</v>
      </c>
    </row>
    <row r="792" spans="1:31" x14ac:dyDescent="0.2">
      <c r="A792" s="42" t="s">
        <v>91</v>
      </c>
      <c r="B792" s="42" t="s">
        <v>3820</v>
      </c>
      <c r="C792" s="42" t="s">
        <v>3793</v>
      </c>
      <c r="D792" s="42">
        <v>5</v>
      </c>
      <c r="E792" s="42">
        <v>7</v>
      </c>
      <c r="F792" s="42"/>
      <c r="G792" s="42">
        <v>97</v>
      </c>
      <c r="H792" s="377">
        <f t="shared" si="47"/>
        <v>13.857142857142858</v>
      </c>
      <c r="I792" s="42">
        <v>1</v>
      </c>
      <c r="J792" s="42"/>
      <c r="K792" s="42" t="s">
        <v>102</v>
      </c>
      <c r="T792" s="42" t="s">
        <v>2330</v>
      </c>
      <c r="U792" s="42" t="s">
        <v>3048</v>
      </c>
      <c r="V792" s="42" t="s">
        <v>37</v>
      </c>
      <c r="W792" s="42">
        <v>72</v>
      </c>
      <c r="X792" s="42">
        <v>24</v>
      </c>
      <c r="Y792" s="42">
        <v>11</v>
      </c>
      <c r="Z792" s="42">
        <v>177</v>
      </c>
      <c r="AA792" s="42"/>
      <c r="AB792" s="42"/>
      <c r="AC792" s="42"/>
      <c r="AD792" s="42"/>
      <c r="AE792" s="42" t="s">
        <v>4471</v>
      </c>
    </row>
    <row r="793" spans="1:31" x14ac:dyDescent="0.2">
      <c r="A793" s="42" t="s">
        <v>91</v>
      </c>
      <c r="B793" s="42" t="s">
        <v>3882</v>
      </c>
      <c r="C793" s="42" t="s">
        <v>3793</v>
      </c>
      <c r="D793" s="42">
        <v>5</v>
      </c>
      <c r="E793" s="42">
        <v>3</v>
      </c>
      <c r="F793" s="42"/>
      <c r="G793" s="42">
        <v>41</v>
      </c>
      <c r="H793" s="377">
        <f t="shared" si="47"/>
        <v>13.666666666666666</v>
      </c>
      <c r="I793" s="42">
        <v>1</v>
      </c>
      <c r="J793" s="42"/>
      <c r="K793" s="42" t="s">
        <v>102</v>
      </c>
      <c r="O793" s="460"/>
      <c r="P793" s="460"/>
      <c r="T793" s="42" t="s">
        <v>2330</v>
      </c>
      <c r="U793" s="42" t="s">
        <v>3972</v>
      </c>
      <c r="V793" s="42" t="s">
        <v>37</v>
      </c>
      <c r="W793" s="42">
        <v>40</v>
      </c>
      <c r="X793" s="42">
        <v>11</v>
      </c>
      <c r="Y793" s="42">
        <v>3</v>
      </c>
      <c r="Z793" s="42">
        <v>109</v>
      </c>
      <c r="AA793" s="42"/>
      <c r="AB793" s="42"/>
      <c r="AC793" s="42"/>
      <c r="AD793" s="42"/>
      <c r="AE793" s="42" t="s">
        <v>4471</v>
      </c>
    </row>
    <row r="794" spans="1:31" x14ac:dyDescent="0.2">
      <c r="A794" s="42" t="s">
        <v>91</v>
      </c>
      <c r="B794" s="42" t="s">
        <v>3029</v>
      </c>
      <c r="C794" s="42" t="s">
        <v>3793</v>
      </c>
      <c r="D794" s="42">
        <v>1</v>
      </c>
      <c r="E794" s="42">
        <v>1</v>
      </c>
      <c r="F794" s="42"/>
      <c r="G794" s="42">
        <v>13</v>
      </c>
      <c r="H794" s="377">
        <f t="shared" si="47"/>
        <v>13</v>
      </c>
      <c r="I794" s="42"/>
      <c r="J794" s="42"/>
      <c r="K794" s="42" t="s">
        <v>102</v>
      </c>
      <c r="T794" s="42" t="s">
        <v>2330</v>
      </c>
      <c r="U794" s="42" t="s">
        <v>4469</v>
      </c>
      <c r="V794" s="42" t="s">
        <v>37</v>
      </c>
      <c r="W794" s="42">
        <v>5</v>
      </c>
      <c r="X794" s="42"/>
      <c r="Y794" s="42"/>
      <c r="Z794" s="42">
        <v>24</v>
      </c>
      <c r="AA794" s="42"/>
      <c r="AB794" s="42"/>
      <c r="AC794" s="42"/>
      <c r="AD794" s="42"/>
      <c r="AE794" s="42" t="s">
        <v>4471</v>
      </c>
    </row>
    <row r="795" spans="1:31" x14ac:dyDescent="0.2">
      <c r="A795" s="42" t="s">
        <v>91</v>
      </c>
      <c r="B795" s="42" t="s">
        <v>3922</v>
      </c>
      <c r="C795" s="42" t="s">
        <v>3793</v>
      </c>
      <c r="D795" s="42">
        <v>3</v>
      </c>
      <c r="E795" s="42">
        <v>2</v>
      </c>
      <c r="F795" s="42"/>
      <c r="G795" s="42">
        <v>25</v>
      </c>
      <c r="H795" s="377">
        <f t="shared" si="47"/>
        <v>12.5</v>
      </c>
      <c r="I795" s="42">
        <v>1</v>
      </c>
      <c r="J795" s="42"/>
      <c r="K795" s="42" t="s">
        <v>102</v>
      </c>
      <c r="T795" s="42" t="s">
        <v>82</v>
      </c>
      <c r="U795" s="42" t="s">
        <v>3061</v>
      </c>
      <c r="V795" s="42" t="s">
        <v>37</v>
      </c>
      <c r="W795" s="42">
        <v>1</v>
      </c>
      <c r="X795" s="42"/>
      <c r="Y795" s="42"/>
      <c r="Z795" s="42">
        <v>3</v>
      </c>
      <c r="AA795" s="42"/>
      <c r="AB795" s="42"/>
      <c r="AC795" s="42"/>
      <c r="AD795" s="42"/>
      <c r="AE795" s="42" t="s">
        <v>4471</v>
      </c>
    </row>
    <row r="796" spans="1:31" x14ac:dyDescent="0.2">
      <c r="A796" s="42" t="s">
        <v>91</v>
      </c>
      <c r="B796" s="42" t="s">
        <v>3915</v>
      </c>
      <c r="C796" s="42" t="s">
        <v>3793</v>
      </c>
      <c r="D796" s="42">
        <v>3</v>
      </c>
      <c r="E796" s="42">
        <v>2</v>
      </c>
      <c r="F796" s="42"/>
      <c r="G796" s="42">
        <v>25</v>
      </c>
      <c r="H796" s="377">
        <f t="shared" si="47"/>
        <v>12.5</v>
      </c>
      <c r="I796" s="42">
        <v>2</v>
      </c>
      <c r="J796" s="42"/>
      <c r="K796" s="42" t="s">
        <v>102</v>
      </c>
      <c r="T796" s="42" t="s">
        <v>82</v>
      </c>
      <c r="U796" s="42" t="s">
        <v>3990</v>
      </c>
      <c r="V796" s="42" t="s">
        <v>37</v>
      </c>
      <c r="W796" s="42">
        <v>11</v>
      </c>
      <c r="X796" s="42">
        <v>2</v>
      </c>
      <c r="Y796" s="42">
        <v>2</v>
      </c>
      <c r="Z796" s="42">
        <v>37</v>
      </c>
      <c r="AA796" s="42"/>
      <c r="AB796" s="42"/>
      <c r="AC796" s="42"/>
      <c r="AD796" s="42"/>
      <c r="AE796" s="42" t="s">
        <v>4471</v>
      </c>
    </row>
    <row r="797" spans="1:31" x14ac:dyDescent="0.2">
      <c r="A797" s="42" t="s">
        <v>91</v>
      </c>
      <c r="B797" s="42" t="s">
        <v>4130</v>
      </c>
      <c r="C797" s="42" t="s">
        <v>3793</v>
      </c>
      <c r="D797" s="42">
        <v>4</v>
      </c>
      <c r="E797" s="42">
        <v>2</v>
      </c>
      <c r="F797" s="42"/>
      <c r="G797" s="42">
        <v>23</v>
      </c>
      <c r="H797" s="377">
        <f t="shared" si="47"/>
        <v>11.5</v>
      </c>
      <c r="I797" s="42">
        <v>1</v>
      </c>
      <c r="J797" s="42"/>
      <c r="K797" s="42" t="s">
        <v>102</v>
      </c>
      <c r="T797" s="42" t="s">
        <v>82</v>
      </c>
      <c r="U797" s="42" t="s">
        <v>3106</v>
      </c>
      <c r="V797" s="42" t="s">
        <v>37</v>
      </c>
      <c r="W797" s="42">
        <v>77</v>
      </c>
      <c r="X797" s="42">
        <v>15</v>
      </c>
      <c r="Y797" s="42">
        <v>2</v>
      </c>
      <c r="Z797" s="42">
        <v>6</v>
      </c>
      <c r="AA797" s="42"/>
      <c r="AB797" s="42"/>
      <c r="AC797" s="42"/>
      <c r="AD797" s="42"/>
      <c r="AE797" s="42" t="s">
        <v>4471</v>
      </c>
    </row>
    <row r="798" spans="1:31" x14ac:dyDescent="0.2">
      <c r="A798" s="42" t="s">
        <v>91</v>
      </c>
      <c r="B798" s="42" t="s">
        <v>4145</v>
      </c>
      <c r="C798" s="42" t="s">
        <v>3793</v>
      </c>
      <c r="D798" s="42">
        <v>2</v>
      </c>
      <c r="E798" s="42">
        <v>2</v>
      </c>
      <c r="F798" s="42"/>
      <c r="G798" s="42">
        <v>17</v>
      </c>
      <c r="H798" s="377">
        <f t="shared" si="47"/>
        <v>8.5</v>
      </c>
      <c r="I798" s="42"/>
      <c r="J798" s="42"/>
      <c r="K798" s="42" t="s">
        <v>102</v>
      </c>
      <c r="T798" s="42" t="s">
        <v>82</v>
      </c>
      <c r="U798" s="42" t="s">
        <v>248</v>
      </c>
      <c r="V798" s="42" t="s">
        <v>37</v>
      </c>
      <c r="W798" s="42">
        <v>13</v>
      </c>
      <c r="X798" s="42">
        <v>3</v>
      </c>
      <c r="Y798" s="42">
        <v>2</v>
      </c>
      <c r="Z798" s="42">
        <v>33</v>
      </c>
      <c r="AA798" s="42"/>
      <c r="AB798" s="42"/>
      <c r="AC798" s="42"/>
      <c r="AD798" s="42"/>
      <c r="AE798" s="42" t="s">
        <v>4471</v>
      </c>
    </row>
    <row r="799" spans="1:31" x14ac:dyDescent="0.2">
      <c r="A799" s="42" t="s">
        <v>91</v>
      </c>
      <c r="B799" s="42" t="s">
        <v>3056</v>
      </c>
      <c r="C799" s="42" t="s">
        <v>3793</v>
      </c>
      <c r="D799" s="42">
        <v>7</v>
      </c>
      <c r="E799" s="42">
        <v>3</v>
      </c>
      <c r="F799" s="42"/>
      <c r="G799" s="42">
        <v>21</v>
      </c>
      <c r="H799" s="377">
        <f t="shared" si="47"/>
        <v>7</v>
      </c>
      <c r="I799" s="42">
        <v>2</v>
      </c>
      <c r="J799" s="42"/>
      <c r="K799" s="42" t="s">
        <v>102</v>
      </c>
      <c r="T799" s="42" t="s">
        <v>82</v>
      </c>
      <c r="U799" s="42" t="s">
        <v>4504</v>
      </c>
      <c r="V799" s="42" t="s">
        <v>37</v>
      </c>
      <c r="W799" s="42">
        <v>172</v>
      </c>
      <c r="X799" s="42">
        <v>46</v>
      </c>
      <c r="Y799" s="42">
        <v>26</v>
      </c>
      <c r="Z799" s="42">
        <v>337</v>
      </c>
      <c r="AA799" s="42"/>
      <c r="AB799" s="42"/>
      <c r="AC799" s="42"/>
      <c r="AD799" s="42"/>
      <c r="AE799" s="42" t="s">
        <v>4471</v>
      </c>
    </row>
    <row r="800" spans="1:31" x14ac:dyDescent="0.2">
      <c r="A800" s="42" t="s">
        <v>91</v>
      </c>
      <c r="B800" s="42" t="s">
        <v>4141</v>
      </c>
      <c r="C800" s="42" t="s">
        <v>3793</v>
      </c>
      <c r="D800" s="42">
        <v>6</v>
      </c>
      <c r="E800" s="42">
        <v>5</v>
      </c>
      <c r="F800" s="42"/>
      <c r="G800" s="42">
        <v>35</v>
      </c>
      <c r="H800" s="377">
        <f t="shared" si="47"/>
        <v>7</v>
      </c>
      <c r="I800" s="42">
        <v>1</v>
      </c>
      <c r="J800" s="42"/>
      <c r="K800" s="42" t="s">
        <v>102</v>
      </c>
      <c r="T800" s="42" t="s">
        <v>82</v>
      </c>
      <c r="U800" s="42" t="s">
        <v>4463</v>
      </c>
      <c r="V800" s="42" t="s">
        <v>37</v>
      </c>
      <c r="W800" s="42">
        <v>1</v>
      </c>
      <c r="X800" s="42"/>
      <c r="Y800" s="42"/>
      <c r="Z800" s="42">
        <v>2</v>
      </c>
      <c r="AA800" s="42"/>
      <c r="AB800" s="42"/>
      <c r="AC800" s="42"/>
      <c r="AD800" s="42"/>
      <c r="AE800" s="42" t="s">
        <v>4471</v>
      </c>
    </row>
    <row r="801" spans="1:31" x14ac:dyDescent="0.2">
      <c r="A801" s="42" t="s">
        <v>91</v>
      </c>
      <c r="B801" s="42" t="s">
        <v>3916</v>
      </c>
      <c r="C801" s="42" t="s">
        <v>3793</v>
      </c>
      <c r="D801" s="42">
        <v>7</v>
      </c>
      <c r="E801" s="42">
        <v>8</v>
      </c>
      <c r="F801" s="42"/>
      <c r="G801" s="42">
        <v>54</v>
      </c>
      <c r="H801" s="377">
        <f t="shared" si="47"/>
        <v>6.75</v>
      </c>
      <c r="I801" s="42">
        <v>10</v>
      </c>
      <c r="J801" s="42"/>
      <c r="K801" s="42" t="s">
        <v>102</v>
      </c>
      <c r="Q801" s="460"/>
      <c r="T801" s="42" t="s">
        <v>82</v>
      </c>
      <c r="U801" s="42" t="s">
        <v>4505</v>
      </c>
      <c r="V801" s="42" t="s">
        <v>37</v>
      </c>
      <c r="W801" s="42">
        <v>91.3</v>
      </c>
      <c r="X801" s="42">
        <v>32</v>
      </c>
      <c r="Y801" s="42">
        <v>9</v>
      </c>
      <c r="Z801" s="42">
        <v>176</v>
      </c>
      <c r="AA801" s="42"/>
      <c r="AB801" s="42"/>
      <c r="AC801" s="42"/>
      <c r="AD801" s="42"/>
      <c r="AE801" s="42" t="s">
        <v>4471</v>
      </c>
    </row>
    <row r="802" spans="1:31" x14ac:dyDescent="0.2">
      <c r="A802" s="42" t="s">
        <v>91</v>
      </c>
      <c r="B802" s="42" t="s">
        <v>4146</v>
      </c>
      <c r="C802" s="42" t="s">
        <v>3793</v>
      </c>
      <c r="D802" s="42">
        <v>7</v>
      </c>
      <c r="E802" s="42">
        <v>3</v>
      </c>
      <c r="F802" s="42"/>
      <c r="G802" s="42">
        <v>19</v>
      </c>
      <c r="H802" s="377">
        <f t="shared" si="47"/>
        <v>6.333333333333333</v>
      </c>
      <c r="I802" s="42">
        <v>3</v>
      </c>
      <c r="J802" s="42"/>
      <c r="K802" s="42" t="s">
        <v>102</v>
      </c>
      <c r="M802" s="460"/>
      <c r="T802" s="42" t="s">
        <v>82</v>
      </c>
      <c r="U802" s="42" t="s">
        <v>3984</v>
      </c>
      <c r="V802" s="42" t="s">
        <v>37</v>
      </c>
      <c r="W802" s="42">
        <v>10</v>
      </c>
      <c r="X802" s="42">
        <v>1</v>
      </c>
      <c r="Y802" s="42"/>
      <c r="Z802" s="42">
        <v>33</v>
      </c>
      <c r="AA802" s="42"/>
      <c r="AB802" s="42"/>
      <c r="AC802" s="42"/>
      <c r="AD802" s="42"/>
      <c r="AE802" s="42" t="s">
        <v>4471</v>
      </c>
    </row>
    <row r="803" spans="1:31" x14ac:dyDescent="0.2">
      <c r="A803" s="42" t="s">
        <v>91</v>
      </c>
      <c r="B803" s="42" t="s">
        <v>3902</v>
      </c>
      <c r="C803" s="42" t="s">
        <v>3793</v>
      </c>
      <c r="D803" s="42">
        <v>7</v>
      </c>
      <c r="E803" s="42">
        <v>6</v>
      </c>
      <c r="F803" s="42"/>
      <c r="G803" s="42">
        <v>37</v>
      </c>
      <c r="H803" s="377">
        <f t="shared" si="47"/>
        <v>6.166666666666667</v>
      </c>
      <c r="I803" s="42">
        <v>1</v>
      </c>
      <c r="J803" s="42"/>
      <c r="K803" s="42" t="s">
        <v>102</v>
      </c>
      <c r="T803" s="42" t="s">
        <v>82</v>
      </c>
      <c r="U803" s="42" t="s">
        <v>3981</v>
      </c>
      <c r="V803" s="42" t="s">
        <v>37</v>
      </c>
      <c r="W803" s="42">
        <v>4</v>
      </c>
      <c r="X803" s="42"/>
      <c r="Y803" s="42"/>
      <c r="Z803" s="42">
        <v>5</v>
      </c>
      <c r="AA803" s="42"/>
      <c r="AB803" s="42"/>
      <c r="AC803" s="42"/>
      <c r="AD803" s="42"/>
      <c r="AE803" s="42" t="s">
        <v>4471</v>
      </c>
    </row>
    <row r="804" spans="1:31" x14ac:dyDescent="0.2">
      <c r="A804" s="42" t="s">
        <v>91</v>
      </c>
      <c r="B804" s="42" t="s">
        <v>1830</v>
      </c>
      <c r="C804" s="42" t="s">
        <v>3793</v>
      </c>
      <c r="D804" s="42">
        <v>4</v>
      </c>
      <c r="E804" s="42">
        <v>2</v>
      </c>
      <c r="F804" s="42"/>
      <c r="G804" s="42">
        <v>12</v>
      </c>
      <c r="H804" s="377">
        <f t="shared" si="47"/>
        <v>6</v>
      </c>
      <c r="I804" s="42">
        <v>3</v>
      </c>
      <c r="J804" s="42"/>
      <c r="K804" s="42" t="s">
        <v>102</v>
      </c>
      <c r="T804" s="42" t="s">
        <v>82</v>
      </c>
      <c r="U804" s="42" t="s">
        <v>4506</v>
      </c>
      <c r="V804" s="42" t="s">
        <v>37</v>
      </c>
      <c r="W804" s="42">
        <v>5.4</v>
      </c>
      <c r="X804" s="42">
        <v>1</v>
      </c>
      <c r="Y804" s="42">
        <v>1</v>
      </c>
      <c r="Z804" s="42">
        <v>1</v>
      </c>
      <c r="AA804" s="42"/>
      <c r="AB804" s="42"/>
      <c r="AC804" s="42"/>
      <c r="AD804" s="42"/>
      <c r="AE804" s="42" t="s">
        <v>4471</v>
      </c>
    </row>
    <row r="805" spans="1:31" x14ac:dyDescent="0.2">
      <c r="A805" s="42" t="s">
        <v>91</v>
      </c>
      <c r="B805" s="42" t="s">
        <v>4132</v>
      </c>
      <c r="C805" s="42" t="s">
        <v>3793</v>
      </c>
      <c r="D805" s="42">
        <v>8</v>
      </c>
      <c r="E805" s="42">
        <v>6</v>
      </c>
      <c r="F805" s="42"/>
      <c r="G805" s="42">
        <v>36</v>
      </c>
      <c r="H805" s="377">
        <f t="shared" si="47"/>
        <v>6</v>
      </c>
      <c r="I805" s="42">
        <v>7</v>
      </c>
      <c r="J805" s="42"/>
      <c r="K805" s="42" t="s">
        <v>102</v>
      </c>
      <c r="T805" s="42" t="s">
        <v>82</v>
      </c>
      <c r="U805" s="42" t="s">
        <v>3045</v>
      </c>
      <c r="V805" s="42" t="s">
        <v>37</v>
      </c>
      <c r="W805" s="42">
        <v>51.1</v>
      </c>
      <c r="X805" s="42">
        <v>10</v>
      </c>
      <c r="Y805" s="42">
        <v>13</v>
      </c>
      <c r="Z805" s="42">
        <v>162</v>
      </c>
      <c r="AA805" s="42"/>
      <c r="AB805" s="42"/>
      <c r="AC805" s="42"/>
      <c r="AD805" s="42"/>
      <c r="AE805" s="42" t="s">
        <v>4471</v>
      </c>
    </row>
    <row r="806" spans="1:31" x14ac:dyDescent="0.2">
      <c r="A806" s="42" t="s">
        <v>91</v>
      </c>
      <c r="B806" s="42" t="s">
        <v>4139</v>
      </c>
      <c r="C806" s="42" t="s">
        <v>3793</v>
      </c>
      <c r="D806" s="42">
        <v>1</v>
      </c>
      <c r="E806" s="42">
        <v>1</v>
      </c>
      <c r="F806" s="42"/>
      <c r="G806" s="42">
        <v>5</v>
      </c>
      <c r="H806" s="377">
        <f t="shared" si="47"/>
        <v>5</v>
      </c>
      <c r="I806" s="42">
        <v>1</v>
      </c>
      <c r="J806" s="42"/>
      <c r="K806" s="42" t="s">
        <v>102</v>
      </c>
      <c r="T806" s="42" t="s">
        <v>82</v>
      </c>
      <c r="U806" s="42" t="s">
        <v>3144</v>
      </c>
      <c r="V806" s="42" t="s">
        <v>37</v>
      </c>
      <c r="W806" s="42">
        <v>14.3</v>
      </c>
      <c r="X806" s="42">
        <v>2</v>
      </c>
      <c r="Y806" s="42">
        <v>1</v>
      </c>
      <c r="Z806" s="42">
        <v>73</v>
      </c>
      <c r="AA806" s="42"/>
      <c r="AB806" s="42"/>
      <c r="AC806" s="42"/>
      <c r="AD806" s="42"/>
      <c r="AE806" s="42" t="s">
        <v>4471</v>
      </c>
    </row>
    <row r="807" spans="1:31" x14ac:dyDescent="0.2">
      <c r="A807" s="42" t="s">
        <v>91</v>
      </c>
      <c r="B807" s="42" t="s">
        <v>3903</v>
      </c>
      <c r="C807" s="42" t="s">
        <v>3793</v>
      </c>
      <c r="D807" s="42">
        <v>1</v>
      </c>
      <c r="E807" s="42">
        <v>0</v>
      </c>
      <c r="F807" s="42"/>
      <c r="G807" s="42">
        <v>4</v>
      </c>
      <c r="H807" s="377">
        <v>0</v>
      </c>
      <c r="I807" s="42"/>
      <c r="J807" s="42"/>
      <c r="K807" s="42" t="s">
        <v>102</v>
      </c>
      <c r="T807" s="42" t="s">
        <v>82</v>
      </c>
      <c r="U807" s="42" t="s">
        <v>3036</v>
      </c>
      <c r="V807" s="42" t="s">
        <v>37</v>
      </c>
      <c r="W807" s="42">
        <v>7</v>
      </c>
      <c r="X807" s="42">
        <v>2</v>
      </c>
      <c r="Y807" s="42">
        <v>2</v>
      </c>
      <c r="Z807" s="42">
        <v>17</v>
      </c>
      <c r="AA807" s="42"/>
      <c r="AB807" s="42"/>
      <c r="AC807" s="42"/>
      <c r="AD807" s="42"/>
      <c r="AE807" s="42" t="s">
        <v>4471</v>
      </c>
    </row>
    <row r="808" spans="1:31" x14ac:dyDescent="0.2">
      <c r="A808" s="42" t="s">
        <v>3451</v>
      </c>
      <c r="B808" s="42" t="s">
        <v>1830</v>
      </c>
      <c r="C808" s="42" t="s">
        <v>3793</v>
      </c>
      <c r="D808" s="42">
        <v>3</v>
      </c>
      <c r="E808" s="42">
        <v>1</v>
      </c>
      <c r="F808" s="42"/>
      <c r="G808" s="42">
        <v>78</v>
      </c>
      <c r="H808" s="377">
        <f t="shared" si="47"/>
        <v>78</v>
      </c>
      <c r="I808" s="42">
        <v>2</v>
      </c>
      <c r="J808" s="42"/>
      <c r="K808" s="42" t="s">
        <v>102</v>
      </c>
      <c r="T808" s="42" t="s">
        <v>82</v>
      </c>
      <c r="U808" s="42" t="s">
        <v>3060</v>
      </c>
      <c r="V808" s="42" t="s">
        <v>37</v>
      </c>
      <c r="W808" s="42">
        <v>97.4</v>
      </c>
      <c r="X808" s="42">
        <v>28</v>
      </c>
      <c r="Y808" s="42">
        <v>23</v>
      </c>
      <c r="Z808" s="42">
        <v>236</v>
      </c>
      <c r="AA808" s="42"/>
      <c r="AB808" s="42"/>
      <c r="AC808" s="42"/>
      <c r="AD808" s="42"/>
      <c r="AE808" s="42" t="s">
        <v>4471</v>
      </c>
    </row>
    <row r="809" spans="1:31" x14ac:dyDescent="0.2">
      <c r="A809" s="42" t="s">
        <v>3451</v>
      </c>
      <c r="B809" s="42" t="s">
        <v>3916</v>
      </c>
      <c r="C809" s="42" t="s">
        <v>3793</v>
      </c>
      <c r="D809" s="42">
        <v>5</v>
      </c>
      <c r="E809" s="42">
        <v>6</v>
      </c>
      <c r="F809" s="42"/>
      <c r="G809" s="42">
        <v>198</v>
      </c>
      <c r="H809" s="377">
        <f t="shared" si="47"/>
        <v>33</v>
      </c>
      <c r="I809" s="42">
        <v>3</v>
      </c>
      <c r="J809" s="42"/>
      <c r="K809" s="42" t="s">
        <v>102</v>
      </c>
      <c r="T809" s="42" t="s">
        <v>82</v>
      </c>
      <c r="U809" s="42" t="s">
        <v>4508</v>
      </c>
      <c r="V809" s="42" t="s">
        <v>37</v>
      </c>
      <c r="W809" s="42">
        <v>62</v>
      </c>
      <c r="X809" s="42">
        <v>22</v>
      </c>
      <c r="Y809" s="42">
        <v>7</v>
      </c>
      <c r="Z809" s="42">
        <v>120</v>
      </c>
      <c r="AA809" s="42"/>
      <c r="AB809" s="42"/>
      <c r="AC809" s="42"/>
      <c r="AD809" s="42"/>
      <c r="AE809" s="42" t="s">
        <v>4471</v>
      </c>
    </row>
    <row r="810" spans="1:31" x14ac:dyDescent="0.2">
      <c r="A810" s="42" t="s">
        <v>3451</v>
      </c>
      <c r="B810" s="42" t="s">
        <v>3917</v>
      </c>
      <c r="C810" s="42" t="s">
        <v>3793</v>
      </c>
      <c r="D810" s="42">
        <v>5</v>
      </c>
      <c r="E810" s="42">
        <v>6</v>
      </c>
      <c r="F810" s="42"/>
      <c r="G810" s="42">
        <v>184</v>
      </c>
      <c r="H810" s="377">
        <f t="shared" si="47"/>
        <v>30.666666666666668</v>
      </c>
      <c r="I810" s="42"/>
      <c r="J810" s="42"/>
      <c r="K810" s="42" t="s">
        <v>102</v>
      </c>
      <c r="T810" s="42" t="s">
        <v>82</v>
      </c>
      <c r="U810" s="42" t="s">
        <v>3049</v>
      </c>
      <c r="V810" s="42" t="s">
        <v>37</v>
      </c>
      <c r="W810" s="42">
        <v>47</v>
      </c>
      <c r="X810" s="42">
        <v>9</v>
      </c>
      <c r="Y810" s="42">
        <v>5</v>
      </c>
      <c r="Z810" s="42">
        <v>139</v>
      </c>
      <c r="AA810" s="42"/>
      <c r="AB810" s="42"/>
      <c r="AC810" s="42"/>
      <c r="AD810" s="42"/>
      <c r="AE810" s="42" t="s">
        <v>4471</v>
      </c>
    </row>
    <row r="811" spans="1:31" x14ac:dyDescent="0.2">
      <c r="A811" s="42" t="s">
        <v>3451</v>
      </c>
      <c r="B811" s="42" t="s">
        <v>3897</v>
      </c>
      <c r="C811" s="42" t="s">
        <v>3793</v>
      </c>
      <c r="D811" s="42">
        <v>4</v>
      </c>
      <c r="E811" s="42">
        <v>3</v>
      </c>
      <c r="F811" s="42"/>
      <c r="G811" s="42">
        <v>83</v>
      </c>
      <c r="H811" s="377">
        <f t="shared" si="47"/>
        <v>27.666666666666668</v>
      </c>
      <c r="I811" s="42">
        <v>3</v>
      </c>
      <c r="J811" s="42"/>
      <c r="K811" s="42" t="s">
        <v>102</v>
      </c>
      <c r="T811" s="42" t="s">
        <v>82</v>
      </c>
      <c r="U811" s="42" t="s">
        <v>1147</v>
      </c>
      <c r="V811" s="42" t="s">
        <v>37</v>
      </c>
      <c r="W811" s="42">
        <v>12</v>
      </c>
      <c r="X811" s="42">
        <v>3</v>
      </c>
      <c r="Y811" s="42">
        <v>2</v>
      </c>
      <c r="Z811" s="42">
        <v>33</v>
      </c>
      <c r="AA811" s="42"/>
      <c r="AB811" s="42"/>
      <c r="AC811" s="42"/>
      <c r="AD811" s="42"/>
      <c r="AE811" s="42" t="s">
        <v>4471</v>
      </c>
    </row>
    <row r="812" spans="1:31" x14ac:dyDescent="0.2">
      <c r="A812" s="42" t="s">
        <v>3451</v>
      </c>
      <c r="B812" s="42" t="s">
        <v>3029</v>
      </c>
      <c r="C812" s="42" t="s">
        <v>3793</v>
      </c>
      <c r="D812" s="42">
        <v>5</v>
      </c>
      <c r="E812" s="42">
        <v>4</v>
      </c>
      <c r="F812" s="42"/>
      <c r="G812" s="42">
        <v>92</v>
      </c>
      <c r="H812" s="377">
        <f t="shared" si="47"/>
        <v>23</v>
      </c>
      <c r="I812" s="42">
        <v>2</v>
      </c>
      <c r="J812" s="42"/>
      <c r="K812" s="42" t="s">
        <v>102</v>
      </c>
      <c r="T812" s="42" t="s">
        <v>82</v>
      </c>
      <c r="U812" s="42" t="s">
        <v>3590</v>
      </c>
      <c r="V812" s="42" t="s">
        <v>37</v>
      </c>
      <c r="W812" s="42">
        <v>32</v>
      </c>
      <c r="X812" s="42">
        <v>7</v>
      </c>
      <c r="Y812" s="42">
        <v>3</v>
      </c>
      <c r="Z812" s="42">
        <v>101</v>
      </c>
      <c r="AA812" s="42"/>
      <c r="AB812" s="42"/>
      <c r="AC812" s="42"/>
      <c r="AD812" s="42"/>
      <c r="AE812" s="42" t="s">
        <v>4471</v>
      </c>
    </row>
    <row r="813" spans="1:31" x14ac:dyDescent="0.2">
      <c r="A813" s="42" t="s">
        <v>3451</v>
      </c>
      <c r="B813" s="42" t="s">
        <v>3056</v>
      </c>
      <c r="C813" s="42" t="s">
        <v>3793</v>
      </c>
      <c r="D813" s="42">
        <v>3</v>
      </c>
      <c r="E813" s="42">
        <v>3</v>
      </c>
      <c r="F813" s="42"/>
      <c r="G813" s="42">
        <v>66</v>
      </c>
      <c r="H813" s="377">
        <f t="shared" si="47"/>
        <v>22</v>
      </c>
      <c r="I813" s="42">
        <v>4</v>
      </c>
      <c r="J813" s="42"/>
      <c r="K813" s="42" t="s">
        <v>102</v>
      </c>
    </row>
    <row r="814" spans="1:31" x14ac:dyDescent="0.2">
      <c r="A814" s="42" t="s">
        <v>3451</v>
      </c>
      <c r="B814" s="42" t="s">
        <v>3875</v>
      </c>
      <c r="C814" s="42" t="s">
        <v>3793</v>
      </c>
      <c r="D814" s="42">
        <v>10</v>
      </c>
      <c r="E814" s="42">
        <v>11</v>
      </c>
      <c r="F814" s="42"/>
      <c r="G814" s="42">
        <v>235</v>
      </c>
      <c r="H814" s="377">
        <f t="shared" ref="H814:H863" si="48">G814/E814</f>
        <v>21.363636363636363</v>
      </c>
      <c r="I814" s="42">
        <v>4</v>
      </c>
      <c r="J814" s="42"/>
      <c r="K814" s="42" t="s">
        <v>102</v>
      </c>
    </row>
    <row r="815" spans="1:31" x14ac:dyDescent="0.2">
      <c r="A815" s="42" t="s">
        <v>3451</v>
      </c>
      <c r="B815" s="42" t="s">
        <v>4145</v>
      </c>
      <c r="C815" s="42" t="s">
        <v>3793</v>
      </c>
      <c r="D815" s="42">
        <v>9</v>
      </c>
      <c r="E815" s="42">
        <v>9</v>
      </c>
      <c r="F815" s="42"/>
      <c r="G815" s="42">
        <v>170</v>
      </c>
      <c r="H815" s="377">
        <f t="shared" si="48"/>
        <v>18.888888888888889</v>
      </c>
      <c r="I815" s="42">
        <v>5</v>
      </c>
      <c r="J815" s="42"/>
      <c r="K815" s="42" t="s">
        <v>102</v>
      </c>
    </row>
    <row r="816" spans="1:31" x14ac:dyDescent="0.2">
      <c r="A816" s="42" t="s">
        <v>3451</v>
      </c>
      <c r="B816" s="42" t="s">
        <v>3919</v>
      </c>
      <c r="C816" s="42" t="s">
        <v>3793</v>
      </c>
      <c r="D816" s="42">
        <v>7</v>
      </c>
      <c r="E816" s="42">
        <v>8</v>
      </c>
      <c r="F816" s="42"/>
      <c r="G816" s="42">
        <v>139</v>
      </c>
      <c r="H816" s="377">
        <f t="shared" si="48"/>
        <v>17.375</v>
      </c>
      <c r="I816" s="42">
        <v>2</v>
      </c>
      <c r="J816" s="42"/>
      <c r="K816" s="42" t="s">
        <v>102</v>
      </c>
    </row>
    <row r="817" spans="1:20" x14ac:dyDescent="0.2">
      <c r="A817" s="42" t="s">
        <v>3451</v>
      </c>
      <c r="B817" s="42" t="s">
        <v>3923</v>
      </c>
      <c r="C817" s="42" t="s">
        <v>3793</v>
      </c>
      <c r="D817" s="42">
        <v>4</v>
      </c>
      <c r="E817" s="42">
        <v>3</v>
      </c>
      <c r="F817" s="42"/>
      <c r="G817" s="42">
        <v>44</v>
      </c>
      <c r="H817" s="377">
        <f t="shared" si="48"/>
        <v>14.666666666666666</v>
      </c>
      <c r="I817" s="42">
        <v>1</v>
      </c>
      <c r="J817" s="42"/>
      <c r="K817" s="42" t="s">
        <v>102</v>
      </c>
    </row>
    <row r="818" spans="1:20" x14ac:dyDescent="0.2">
      <c r="A818" s="42" t="s">
        <v>3451</v>
      </c>
      <c r="B818" s="42" t="s">
        <v>4147</v>
      </c>
      <c r="C818" s="42" t="s">
        <v>3793</v>
      </c>
      <c r="D818" s="42">
        <v>7</v>
      </c>
      <c r="E818" s="42">
        <v>8</v>
      </c>
      <c r="F818" s="42"/>
      <c r="G818" s="42">
        <v>104</v>
      </c>
      <c r="H818" s="377">
        <f t="shared" si="48"/>
        <v>13</v>
      </c>
      <c r="I818" s="42">
        <v>3</v>
      </c>
      <c r="J818" s="42"/>
      <c r="K818" s="42" t="s">
        <v>102</v>
      </c>
    </row>
    <row r="819" spans="1:20" x14ac:dyDescent="0.2">
      <c r="A819" s="42" t="s">
        <v>3451</v>
      </c>
      <c r="B819" s="42" t="s">
        <v>3902</v>
      </c>
      <c r="C819" s="42" t="s">
        <v>3793</v>
      </c>
      <c r="D819" s="42">
        <v>3</v>
      </c>
      <c r="E819" s="42">
        <v>2</v>
      </c>
      <c r="F819" s="42"/>
      <c r="G819" s="42">
        <v>26</v>
      </c>
      <c r="H819" s="377">
        <f t="shared" si="48"/>
        <v>13</v>
      </c>
      <c r="I819" s="42">
        <v>1</v>
      </c>
      <c r="J819" s="42"/>
      <c r="K819" s="42" t="s">
        <v>102</v>
      </c>
    </row>
    <row r="820" spans="1:20" x14ac:dyDescent="0.2">
      <c r="A820" s="42" t="s">
        <v>3451</v>
      </c>
      <c r="B820" s="42" t="s">
        <v>3053</v>
      </c>
      <c r="C820" s="42" t="s">
        <v>3793</v>
      </c>
      <c r="D820" s="42">
        <v>1</v>
      </c>
      <c r="E820" s="42">
        <v>1</v>
      </c>
      <c r="F820" s="42"/>
      <c r="G820" s="42">
        <v>13</v>
      </c>
      <c r="H820" s="377">
        <f t="shared" si="48"/>
        <v>13</v>
      </c>
      <c r="I820" s="42"/>
      <c r="J820" s="42"/>
      <c r="K820" s="42" t="s">
        <v>102</v>
      </c>
    </row>
    <row r="821" spans="1:20" x14ac:dyDescent="0.2">
      <c r="A821" s="42" t="s">
        <v>3451</v>
      </c>
      <c r="B821" s="42" t="s">
        <v>3918</v>
      </c>
      <c r="C821" s="42" t="s">
        <v>3793</v>
      </c>
      <c r="D821" s="42">
        <v>4</v>
      </c>
      <c r="E821" s="42">
        <v>4</v>
      </c>
      <c r="F821" s="42"/>
      <c r="G821" s="42">
        <v>51</v>
      </c>
      <c r="H821" s="377">
        <f t="shared" si="48"/>
        <v>12.75</v>
      </c>
      <c r="I821" s="42">
        <v>3</v>
      </c>
      <c r="J821" s="42"/>
      <c r="K821" s="42" t="s">
        <v>102</v>
      </c>
      <c r="T821" s="460"/>
    </row>
    <row r="822" spans="1:20" x14ac:dyDescent="0.2">
      <c r="A822" s="42" t="s">
        <v>3451</v>
      </c>
      <c r="B822" s="42" t="s">
        <v>3911</v>
      </c>
      <c r="C822" s="42" t="s">
        <v>3793</v>
      </c>
      <c r="D822" s="42">
        <v>1</v>
      </c>
      <c r="E822" s="42">
        <v>1</v>
      </c>
      <c r="F822" s="42"/>
      <c r="G822" s="42">
        <v>12</v>
      </c>
      <c r="H822" s="377">
        <f t="shared" si="48"/>
        <v>12</v>
      </c>
      <c r="I822" s="42"/>
      <c r="J822" s="42"/>
      <c r="K822" s="42" t="s">
        <v>102</v>
      </c>
    </row>
    <row r="823" spans="1:20" x14ac:dyDescent="0.2">
      <c r="A823" s="42" t="s">
        <v>3451</v>
      </c>
      <c r="B823" s="42" t="s">
        <v>1825</v>
      </c>
      <c r="C823" s="42" t="s">
        <v>3793</v>
      </c>
      <c r="D823" s="42">
        <v>1</v>
      </c>
      <c r="E823" s="42">
        <v>1</v>
      </c>
      <c r="F823" s="42"/>
      <c r="G823" s="42">
        <v>9</v>
      </c>
      <c r="H823" s="377">
        <f t="shared" si="48"/>
        <v>9</v>
      </c>
      <c r="I823" s="42"/>
      <c r="J823" s="42"/>
      <c r="K823" s="42" t="s">
        <v>102</v>
      </c>
    </row>
    <row r="824" spans="1:20" x14ac:dyDescent="0.2">
      <c r="A824" s="42" t="s">
        <v>3451</v>
      </c>
      <c r="B824" s="42" t="s">
        <v>3882</v>
      </c>
      <c r="C824" s="42" t="s">
        <v>3793</v>
      </c>
      <c r="D824" s="42">
        <v>1</v>
      </c>
      <c r="E824" s="42">
        <v>1</v>
      </c>
      <c r="F824" s="42"/>
      <c r="G824" s="42">
        <v>8</v>
      </c>
      <c r="H824" s="377">
        <f t="shared" si="48"/>
        <v>8</v>
      </c>
      <c r="I824" s="42"/>
      <c r="J824" s="42"/>
      <c r="K824" s="42" t="s">
        <v>102</v>
      </c>
    </row>
    <row r="825" spans="1:20" x14ac:dyDescent="0.2">
      <c r="A825" s="42" t="s">
        <v>3451</v>
      </c>
      <c r="B825" s="42" t="s">
        <v>3881</v>
      </c>
      <c r="C825" s="42" t="s">
        <v>3793</v>
      </c>
      <c r="D825" s="42">
        <v>7</v>
      </c>
      <c r="E825" s="42">
        <v>7</v>
      </c>
      <c r="F825" s="42"/>
      <c r="G825" s="42">
        <v>54</v>
      </c>
      <c r="H825" s="377">
        <f t="shared" si="48"/>
        <v>7.7142857142857144</v>
      </c>
      <c r="I825" s="42">
        <v>2</v>
      </c>
      <c r="J825" s="42"/>
      <c r="K825" s="42" t="s">
        <v>102</v>
      </c>
    </row>
    <row r="826" spans="1:20" x14ac:dyDescent="0.2">
      <c r="A826" s="42" t="s">
        <v>3451</v>
      </c>
      <c r="B826" s="42" t="s">
        <v>3922</v>
      </c>
      <c r="C826" s="42" t="s">
        <v>3793</v>
      </c>
      <c r="D826" s="42">
        <v>3</v>
      </c>
      <c r="E826" s="42">
        <v>3</v>
      </c>
      <c r="F826" s="42"/>
      <c r="G826" s="42">
        <v>22</v>
      </c>
      <c r="H826" s="377">
        <f t="shared" si="48"/>
        <v>7.333333333333333</v>
      </c>
      <c r="I826" s="42">
        <v>1</v>
      </c>
      <c r="J826" s="42"/>
      <c r="K826" s="42" t="s">
        <v>102</v>
      </c>
    </row>
    <row r="827" spans="1:20" x14ac:dyDescent="0.2">
      <c r="A827" s="42" t="s">
        <v>3451</v>
      </c>
      <c r="B827" s="42" t="s">
        <v>3039</v>
      </c>
      <c r="C827" s="42" t="s">
        <v>3793</v>
      </c>
      <c r="D827" s="42">
        <v>2</v>
      </c>
      <c r="E827" s="42">
        <v>1</v>
      </c>
      <c r="F827" s="42"/>
      <c r="G827" s="42">
        <v>7</v>
      </c>
      <c r="H827" s="377">
        <f t="shared" si="48"/>
        <v>7</v>
      </c>
      <c r="I827" s="42"/>
      <c r="J827" s="42"/>
      <c r="K827" s="42" t="s">
        <v>102</v>
      </c>
    </row>
    <row r="828" spans="1:20" x14ac:dyDescent="0.2">
      <c r="A828" s="42" t="s">
        <v>3451</v>
      </c>
      <c r="B828" s="42" t="s">
        <v>4130</v>
      </c>
      <c r="C828" s="42" t="s">
        <v>3793</v>
      </c>
      <c r="D828" s="42">
        <v>2</v>
      </c>
      <c r="E828" s="42">
        <v>2</v>
      </c>
      <c r="F828" s="42"/>
      <c r="G828" s="42">
        <v>12</v>
      </c>
      <c r="H828" s="377">
        <f t="shared" si="48"/>
        <v>6</v>
      </c>
      <c r="I828" s="42">
        <v>1</v>
      </c>
      <c r="J828" s="42"/>
      <c r="K828" s="42" t="s">
        <v>102</v>
      </c>
    </row>
    <row r="829" spans="1:20" x14ac:dyDescent="0.2">
      <c r="A829" s="42" t="s">
        <v>3451</v>
      </c>
      <c r="B829" s="42" t="s">
        <v>3051</v>
      </c>
      <c r="C829" s="42" t="s">
        <v>3793</v>
      </c>
      <c r="D829" s="42">
        <v>1</v>
      </c>
      <c r="E829" s="42">
        <v>1</v>
      </c>
      <c r="F829" s="42"/>
      <c r="G829" s="42">
        <v>6</v>
      </c>
      <c r="H829" s="377">
        <f t="shared" si="48"/>
        <v>6</v>
      </c>
      <c r="I829" s="42">
        <v>1</v>
      </c>
      <c r="J829" s="42"/>
      <c r="K829" s="42" t="s">
        <v>102</v>
      </c>
    </row>
    <row r="830" spans="1:20" x14ac:dyDescent="0.2">
      <c r="A830" s="42" t="s">
        <v>3451</v>
      </c>
      <c r="B830" s="42" t="s">
        <v>3915</v>
      </c>
      <c r="C830" s="42" t="s">
        <v>3793</v>
      </c>
      <c r="D830" s="42">
        <v>5</v>
      </c>
      <c r="E830" s="42">
        <v>4</v>
      </c>
      <c r="F830" s="42"/>
      <c r="G830" s="42">
        <v>13</v>
      </c>
      <c r="H830" s="377">
        <f t="shared" si="48"/>
        <v>3.25</v>
      </c>
      <c r="I830" s="42">
        <v>2</v>
      </c>
      <c r="J830" s="42"/>
      <c r="K830" s="42" t="s">
        <v>102</v>
      </c>
    </row>
    <row r="831" spans="1:20" x14ac:dyDescent="0.2">
      <c r="A831" s="42" t="s">
        <v>3451</v>
      </c>
      <c r="B831" s="42" t="s">
        <v>4148</v>
      </c>
      <c r="C831" s="42" t="s">
        <v>3793</v>
      </c>
      <c r="D831" s="42">
        <v>1</v>
      </c>
      <c r="E831" s="42">
        <v>1</v>
      </c>
      <c r="F831" s="42"/>
      <c r="G831" s="42">
        <v>3</v>
      </c>
      <c r="H831" s="377">
        <f t="shared" si="48"/>
        <v>3</v>
      </c>
      <c r="I831" s="42"/>
      <c r="J831" s="42"/>
      <c r="K831" s="42" t="s">
        <v>102</v>
      </c>
    </row>
    <row r="832" spans="1:20" x14ac:dyDescent="0.2">
      <c r="A832" s="42" t="s">
        <v>3451</v>
      </c>
      <c r="B832" s="42" t="s">
        <v>3060</v>
      </c>
      <c r="C832" s="42" t="s">
        <v>3793</v>
      </c>
      <c r="D832" s="42">
        <v>2</v>
      </c>
      <c r="E832" s="42">
        <v>2</v>
      </c>
      <c r="F832" s="42"/>
      <c r="G832" s="42">
        <v>5</v>
      </c>
      <c r="H832" s="377">
        <f t="shared" si="48"/>
        <v>2.5</v>
      </c>
      <c r="I832" s="42">
        <v>1</v>
      </c>
      <c r="J832" s="42"/>
      <c r="K832" s="42" t="s">
        <v>102</v>
      </c>
      <c r="R832" s="460"/>
    </row>
    <row r="833" spans="1:43" x14ac:dyDescent="0.2">
      <c r="A833" s="42" t="s">
        <v>3451</v>
      </c>
      <c r="B833" s="42" t="s">
        <v>4149</v>
      </c>
      <c r="C833" s="42" t="s">
        <v>3793</v>
      </c>
      <c r="D833" s="42">
        <v>6</v>
      </c>
      <c r="E833" s="42">
        <v>4</v>
      </c>
      <c r="F833" s="42"/>
      <c r="G833" s="42">
        <v>10</v>
      </c>
      <c r="H833" s="377">
        <f t="shared" si="48"/>
        <v>2.5</v>
      </c>
      <c r="I833" s="42">
        <v>1</v>
      </c>
      <c r="J833" s="42"/>
      <c r="K833" s="42" t="s">
        <v>102</v>
      </c>
    </row>
    <row r="834" spans="1:43" x14ac:dyDescent="0.2">
      <c r="A834" s="42" t="s">
        <v>3451</v>
      </c>
      <c r="B834" s="42" t="s">
        <v>3154</v>
      </c>
      <c r="C834" s="42" t="s">
        <v>3793</v>
      </c>
      <c r="D834" s="42">
        <v>1</v>
      </c>
      <c r="E834" s="42">
        <v>1</v>
      </c>
      <c r="F834" s="42"/>
      <c r="G834" s="42">
        <v>1</v>
      </c>
      <c r="H834" s="377">
        <f t="shared" si="48"/>
        <v>1</v>
      </c>
      <c r="I834" s="42">
        <v>2</v>
      </c>
      <c r="J834" s="42"/>
      <c r="K834" s="42" t="s">
        <v>102</v>
      </c>
    </row>
    <row r="835" spans="1:43" x14ac:dyDescent="0.2">
      <c r="A835" s="42" t="s">
        <v>3451</v>
      </c>
      <c r="B835" s="42" t="s">
        <v>3885</v>
      </c>
      <c r="C835" s="42" t="s">
        <v>3793</v>
      </c>
      <c r="D835" s="42">
        <v>1</v>
      </c>
      <c r="E835" s="42">
        <v>0</v>
      </c>
      <c r="F835" s="42"/>
      <c r="G835" s="42">
        <v>19</v>
      </c>
      <c r="H835" s="377">
        <v>0</v>
      </c>
      <c r="I835" s="42">
        <v>1</v>
      </c>
      <c r="J835" s="42"/>
      <c r="K835" s="42" t="s">
        <v>102</v>
      </c>
      <c r="AG835" s="460"/>
      <c r="AH835" s="460"/>
    </row>
    <row r="836" spans="1:43" x14ac:dyDescent="0.2">
      <c r="A836" s="42" t="s">
        <v>3451</v>
      </c>
      <c r="B836" s="42" t="s">
        <v>3953</v>
      </c>
      <c r="C836" s="42" t="s">
        <v>3793</v>
      </c>
      <c r="D836" s="42">
        <v>1</v>
      </c>
      <c r="E836" s="42">
        <v>0</v>
      </c>
      <c r="F836" s="42"/>
      <c r="G836" s="42">
        <v>19</v>
      </c>
      <c r="H836" s="377">
        <v>0</v>
      </c>
      <c r="I836" s="42">
        <v>1</v>
      </c>
      <c r="J836" s="42"/>
      <c r="K836" s="42" t="s">
        <v>102</v>
      </c>
    </row>
    <row r="837" spans="1:43" x14ac:dyDescent="0.2">
      <c r="A837" s="42" t="s">
        <v>3451</v>
      </c>
      <c r="B837" s="42" t="s">
        <v>4150</v>
      </c>
      <c r="C837" s="42" t="s">
        <v>3793</v>
      </c>
      <c r="D837" s="42">
        <v>1</v>
      </c>
      <c r="E837" s="42">
        <v>0</v>
      </c>
      <c r="F837" s="42"/>
      <c r="G837" s="42">
        <v>0</v>
      </c>
      <c r="H837" s="377">
        <v>0</v>
      </c>
      <c r="I837" s="42"/>
      <c r="J837" s="42"/>
      <c r="K837" s="42" t="s">
        <v>102</v>
      </c>
    </row>
    <row r="838" spans="1:43" x14ac:dyDescent="0.2">
      <c r="A838" s="42" t="s">
        <v>3451</v>
      </c>
      <c r="B838" s="42" t="s">
        <v>4140</v>
      </c>
      <c r="C838" s="42" t="s">
        <v>3793</v>
      </c>
      <c r="D838" s="42">
        <v>2</v>
      </c>
      <c r="E838" s="42">
        <v>0</v>
      </c>
      <c r="F838" s="42"/>
      <c r="G838" s="42">
        <v>0</v>
      </c>
      <c r="H838" s="377">
        <v>0</v>
      </c>
      <c r="I838" s="42"/>
      <c r="J838" s="42"/>
      <c r="K838" s="42" t="s">
        <v>102</v>
      </c>
    </row>
    <row r="839" spans="1:43" x14ac:dyDescent="0.2">
      <c r="A839" s="42" t="s">
        <v>740</v>
      </c>
      <c r="B839" s="42" t="s">
        <v>3922</v>
      </c>
      <c r="C839" s="42" t="s">
        <v>3793</v>
      </c>
      <c r="D839" s="42">
        <v>1</v>
      </c>
      <c r="E839" s="42">
        <v>1</v>
      </c>
      <c r="F839" s="42"/>
      <c r="G839" s="42">
        <v>84</v>
      </c>
      <c r="H839" s="377">
        <f t="shared" si="48"/>
        <v>84</v>
      </c>
      <c r="I839" s="42"/>
      <c r="J839" s="42"/>
      <c r="K839" s="42" t="s">
        <v>2727</v>
      </c>
      <c r="AJ839" s="460"/>
      <c r="AK839" s="460"/>
      <c r="AL839" s="460"/>
      <c r="AM839" s="460"/>
      <c r="AN839" s="460"/>
      <c r="AO839" s="460"/>
      <c r="AP839" s="460"/>
      <c r="AQ839" s="460"/>
    </row>
    <row r="840" spans="1:43" x14ac:dyDescent="0.2">
      <c r="A840" s="42" t="s">
        <v>740</v>
      </c>
      <c r="B840" s="42" t="s">
        <v>3029</v>
      </c>
      <c r="C840" s="42" t="s">
        <v>3793</v>
      </c>
      <c r="D840" s="42">
        <v>3</v>
      </c>
      <c r="E840" s="42">
        <v>1</v>
      </c>
      <c r="F840" s="42"/>
      <c r="G840" s="42">
        <v>71</v>
      </c>
      <c r="H840" s="377">
        <f t="shared" si="48"/>
        <v>71</v>
      </c>
      <c r="I840" s="42">
        <v>1</v>
      </c>
      <c r="J840" s="42"/>
      <c r="K840" s="42" t="s">
        <v>2727</v>
      </c>
    </row>
    <row r="841" spans="1:43" x14ac:dyDescent="0.2">
      <c r="A841" s="42" t="s">
        <v>740</v>
      </c>
      <c r="B841" s="42" t="s">
        <v>3926</v>
      </c>
      <c r="C841" s="42" t="s">
        <v>3793</v>
      </c>
      <c r="D841" s="42">
        <v>1</v>
      </c>
      <c r="E841" s="42">
        <v>1</v>
      </c>
      <c r="F841" s="42"/>
      <c r="G841" s="42">
        <v>69</v>
      </c>
      <c r="H841" s="377">
        <f t="shared" si="48"/>
        <v>69</v>
      </c>
      <c r="I841" s="42"/>
      <c r="J841" s="42"/>
      <c r="K841" s="42" t="s">
        <v>2727</v>
      </c>
    </row>
    <row r="842" spans="1:43" x14ac:dyDescent="0.2">
      <c r="A842" s="42" t="s">
        <v>740</v>
      </c>
      <c r="B842" s="42" t="s">
        <v>3044</v>
      </c>
      <c r="C842" s="42" t="s">
        <v>3793</v>
      </c>
      <c r="D842" s="42">
        <v>2</v>
      </c>
      <c r="E842" s="42">
        <v>2</v>
      </c>
      <c r="F842" s="42"/>
      <c r="G842" s="42">
        <v>115</v>
      </c>
      <c r="H842" s="377">
        <f t="shared" si="48"/>
        <v>57.5</v>
      </c>
      <c r="I842" s="42">
        <v>1</v>
      </c>
      <c r="J842" s="42"/>
      <c r="K842" s="42" t="s">
        <v>2727</v>
      </c>
    </row>
    <row r="843" spans="1:43" x14ac:dyDescent="0.2">
      <c r="A843" s="42" t="s">
        <v>740</v>
      </c>
      <c r="B843" s="42" t="s">
        <v>3875</v>
      </c>
      <c r="C843" s="42" t="s">
        <v>3793</v>
      </c>
      <c r="D843" s="42">
        <v>11</v>
      </c>
      <c r="E843" s="42">
        <v>9</v>
      </c>
      <c r="F843" s="42"/>
      <c r="G843" s="42">
        <v>344</v>
      </c>
      <c r="H843" s="377">
        <f t="shared" si="48"/>
        <v>38.222222222222221</v>
      </c>
      <c r="I843" s="42">
        <v>5</v>
      </c>
      <c r="J843" s="42"/>
      <c r="K843" s="42" t="s">
        <v>2727</v>
      </c>
      <c r="AA843" s="460"/>
    </row>
    <row r="844" spans="1:43" x14ac:dyDescent="0.2">
      <c r="A844" s="42" t="s">
        <v>740</v>
      </c>
      <c r="B844" s="42" t="s">
        <v>3925</v>
      </c>
      <c r="C844" s="42" t="s">
        <v>3793</v>
      </c>
      <c r="D844" s="42">
        <v>1</v>
      </c>
      <c r="E844" s="42">
        <v>1</v>
      </c>
      <c r="F844" s="42"/>
      <c r="G844" s="42">
        <v>38</v>
      </c>
      <c r="H844" s="377">
        <f t="shared" si="48"/>
        <v>38</v>
      </c>
      <c r="I844" s="42"/>
      <c r="J844" s="42"/>
      <c r="K844" s="42" t="s">
        <v>2727</v>
      </c>
    </row>
    <row r="845" spans="1:43" x14ac:dyDescent="0.2">
      <c r="A845" s="42" t="s">
        <v>740</v>
      </c>
      <c r="B845" s="42" t="s">
        <v>3927</v>
      </c>
      <c r="C845" s="42" t="s">
        <v>3793</v>
      </c>
      <c r="D845" s="42">
        <v>3</v>
      </c>
      <c r="E845" s="42">
        <v>3</v>
      </c>
      <c r="F845" s="42"/>
      <c r="G845" s="42">
        <v>104</v>
      </c>
      <c r="H845" s="377">
        <f t="shared" si="48"/>
        <v>34.666666666666664</v>
      </c>
      <c r="I845" s="42">
        <v>1</v>
      </c>
      <c r="J845" s="42"/>
      <c r="K845" s="42" t="s">
        <v>2727</v>
      </c>
      <c r="AF845" s="460"/>
    </row>
    <row r="846" spans="1:43" x14ac:dyDescent="0.2">
      <c r="A846" s="42" t="s">
        <v>740</v>
      </c>
      <c r="B846" s="42" t="s">
        <v>3903</v>
      </c>
      <c r="C846" s="42" t="s">
        <v>3793</v>
      </c>
      <c r="D846" s="42">
        <v>3</v>
      </c>
      <c r="E846" s="42">
        <v>2</v>
      </c>
      <c r="F846" s="42"/>
      <c r="G846" s="42">
        <v>68</v>
      </c>
      <c r="H846" s="377">
        <f t="shared" si="48"/>
        <v>34</v>
      </c>
      <c r="I846" s="42">
        <v>1</v>
      </c>
      <c r="J846" s="42"/>
      <c r="K846" s="42" t="s">
        <v>2727</v>
      </c>
    </row>
    <row r="847" spans="1:43" x14ac:dyDescent="0.2">
      <c r="A847" s="42" t="s">
        <v>740</v>
      </c>
      <c r="B847" s="42" t="s">
        <v>3080</v>
      </c>
      <c r="C847" s="42" t="s">
        <v>3793</v>
      </c>
      <c r="D847" s="42">
        <v>8</v>
      </c>
      <c r="E847" s="42">
        <v>8</v>
      </c>
      <c r="F847" s="42"/>
      <c r="G847" s="42">
        <v>236</v>
      </c>
      <c r="H847" s="377">
        <f t="shared" si="48"/>
        <v>29.5</v>
      </c>
      <c r="I847" s="42">
        <v>1</v>
      </c>
      <c r="J847" s="42"/>
      <c r="K847" s="42" t="s">
        <v>2727</v>
      </c>
    </row>
    <row r="848" spans="1:43" x14ac:dyDescent="0.2">
      <c r="A848" s="42" t="s">
        <v>740</v>
      </c>
      <c r="B848" s="42" t="s">
        <v>3916</v>
      </c>
      <c r="C848" s="42" t="s">
        <v>3793</v>
      </c>
      <c r="D848" s="42">
        <v>9</v>
      </c>
      <c r="E848" s="42">
        <v>8</v>
      </c>
      <c r="F848" s="42"/>
      <c r="G848" s="42">
        <v>211</v>
      </c>
      <c r="H848" s="377">
        <f t="shared" si="48"/>
        <v>26.375</v>
      </c>
      <c r="I848" s="42">
        <v>2</v>
      </c>
      <c r="J848" s="42"/>
      <c r="K848" s="42" t="s">
        <v>2727</v>
      </c>
    </row>
    <row r="849" spans="1:43" x14ac:dyDescent="0.2">
      <c r="A849" s="42" t="s">
        <v>740</v>
      </c>
      <c r="B849" s="42" t="s">
        <v>3053</v>
      </c>
      <c r="C849" s="42" t="s">
        <v>3793</v>
      </c>
      <c r="D849" s="42">
        <v>8</v>
      </c>
      <c r="E849" s="42">
        <v>8</v>
      </c>
      <c r="F849" s="42"/>
      <c r="G849" s="42">
        <v>209</v>
      </c>
      <c r="H849" s="377">
        <f t="shared" si="48"/>
        <v>26.125</v>
      </c>
      <c r="I849" s="42"/>
      <c r="J849" s="42"/>
      <c r="K849" s="42" t="s">
        <v>2727</v>
      </c>
    </row>
    <row r="850" spans="1:43" x14ac:dyDescent="0.2">
      <c r="A850" s="42" t="s">
        <v>740</v>
      </c>
      <c r="B850" s="42" t="s">
        <v>3915</v>
      </c>
      <c r="C850" s="42" t="s">
        <v>3793</v>
      </c>
      <c r="D850" s="42">
        <v>11</v>
      </c>
      <c r="E850" s="42">
        <v>4</v>
      </c>
      <c r="F850" s="42"/>
      <c r="G850" s="42">
        <v>91</v>
      </c>
      <c r="H850" s="377">
        <f t="shared" si="48"/>
        <v>22.75</v>
      </c>
      <c r="I850" s="42">
        <v>4</v>
      </c>
      <c r="J850" s="42"/>
      <c r="K850" s="42" t="s">
        <v>2727</v>
      </c>
      <c r="AB850" s="460"/>
    </row>
    <row r="851" spans="1:43" x14ac:dyDescent="0.2">
      <c r="A851" s="42" t="s">
        <v>740</v>
      </c>
      <c r="B851" s="42" t="s">
        <v>3056</v>
      </c>
      <c r="C851" s="42" t="s">
        <v>3793</v>
      </c>
      <c r="D851" s="42">
        <v>2</v>
      </c>
      <c r="E851" s="42">
        <v>2</v>
      </c>
      <c r="F851" s="42"/>
      <c r="G851" s="42">
        <v>39</v>
      </c>
      <c r="H851" s="377">
        <f t="shared" si="48"/>
        <v>19.5</v>
      </c>
      <c r="I851" s="42">
        <v>1</v>
      </c>
      <c r="J851" s="42"/>
      <c r="K851" s="42" t="s">
        <v>2727</v>
      </c>
      <c r="AC851" s="460"/>
      <c r="AD851" s="460"/>
    </row>
    <row r="852" spans="1:43" x14ac:dyDescent="0.2">
      <c r="A852" s="42" t="s">
        <v>740</v>
      </c>
      <c r="B852" s="42" t="s">
        <v>3918</v>
      </c>
      <c r="C852" s="42" t="s">
        <v>3793</v>
      </c>
      <c r="D852" s="42">
        <v>4</v>
      </c>
      <c r="E852" s="42">
        <v>5</v>
      </c>
      <c r="F852" s="42"/>
      <c r="G852" s="42">
        <v>80</v>
      </c>
      <c r="H852" s="377">
        <f t="shared" si="48"/>
        <v>16</v>
      </c>
      <c r="I852" s="42">
        <v>7</v>
      </c>
      <c r="J852" s="42"/>
      <c r="K852" s="42" t="s">
        <v>2727</v>
      </c>
    </row>
    <row r="853" spans="1:43" x14ac:dyDescent="0.2">
      <c r="A853" s="42" t="s">
        <v>740</v>
      </c>
      <c r="B853" s="42" t="s">
        <v>4130</v>
      </c>
      <c r="C853" s="42" t="s">
        <v>3793</v>
      </c>
      <c r="D853" s="42">
        <v>6</v>
      </c>
      <c r="E853" s="42">
        <v>6</v>
      </c>
      <c r="F853" s="42"/>
      <c r="G853" s="42">
        <v>95</v>
      </c>
      <c r="H853" s="377">
        <f t="shared" si="48"/>
        <v>15.833333333333334</v>
      </c>
      <c r="I853" s="42">
        <v>6</v>
      </c>
      <c r="J853" s="42"/>
      <c r="K853" s="42" t="s">
        <v>2727</v>
      </c>
    </row>
    <row r="854" spans="1:43" x14ac:dyDescent="0.2">
      <c r="A854" s="42" t="s">
        <v>740</v>
      </c>
      <c r="B854" s="42" t="s">
        <v>3932</v>
      </c>
      <c r="C854" s="42" t="s">
        <v>3793</v>
      </c>
      <c r="D854" s="42">
        <v>4</v>
      </c>
      <c r="E854" s="42">
        <v>4</v>
      </c>
      <c r="F854" s="42"/>
      <c r="G854" s="42">
        <v>51</v>
      </c>
      <c r="H854" s="377">
        <f t="shared" si="48"/>
        <v>12.75</v>
      </c>
      <c r="I854" s="42">
        <v>1</v>
      </c>
      <c r="J854" s="42"/>
      <c r="K854" s="42" t="s">
        <v>2727</v>
      </c>
    </row>
    <row r="855" spans="1:43" x14ac:dyDescent="0.2">
      <c r="A855" s="42" t="s">
        <v>740</v>
      </c>
      <c r="B855" s="42" t="s">
        <v>1830</v>
      </c>
      <c r="C855" s="42" t="s">
        <v>3793</v>
      </c>
      <c r="D855" s="42">
        <v>2</v>
      </c>
      <c r="E855" s="42">
        <v>1</v>
      </c>
      <c r="F855" s="42"/>
      <c r="G855" s="42">
        <v>11</v>
      </c>
      <c r="H855" s="377">
        <f t="shared" si="48"/>
        <v>11</v>
      </c>
      <c r="I855" s="42">
        <v>2</v>
      </c>
      <c r="J855" s="42"/>
      <c r="K855" s="42" t="s">
        <v>2727</v>
      </c>
    </row>
    <row r="856" spans="1:43" x14ac:dyDescent="0.2">
      <c r="A856" s="42" t="s">
        <v>740</v>
      </c>
      <c r="B856" s="42" t="s">
        <v>4152</v>
      </c>
      <c r="C856" s="42" t="s">
        <v>3793</v>
      </c>
      <c r="D856" s="42">
        <v>7</v>
      </c>
      <c r="E856" s="42">
        <v>8</v>
      </c>
      <c r="F856" s="42"/>
      <c r="G856" s="42">
        <v>85</v>
      </c>
      <c r="H856" s="377">
        <f t="shared" si="48"/>
        <v>10.625</v>
      </c>
      <c r="I856" s="42">
        <v>9</v>
      </c>
      <c r="J856" s="42"/>
      <c r="K856" s="42" t="s">
        <v>2727</v>
      </c>
    </row>
    <row r="857" spans="1:43" s="460" customFormat="1" x14ac:dyDescent="0.2">
      <c r="A857" s="42" t="s">
        <v>740</v>
      </c>
      <c r="B857" s="42" t="s">
        <v>3923</v>
      </c>
      <c r="C857" s="42" t="s">
        <v>3793</v>
      </c>
      <c r="D857" s="42">
        <v>5</v>
      </c>
      <c r="E857" s="42">
        <v>4</v>
      </c>
      <c r="F857" s="42"/>
      <c r="G857" s="42">
        <v>34</v>
      </c>
      <c r="H857" s="377">
        <f t="shared" si="48"/>
        <v>8.5</v>
      </c>
      <c r="I857" s="42">
        <v>2</v>
      </c>
      <c r="J857" s="42"/>
      <c r="K857" s="42" t="s">
        <v>2727</v>
      </c>
      <c r="M857"/>
      <c r="N857"/>
      <c r="O857"/>
      <c r="P857"/>
      <c r="Q857"/>
      <c r="R857"/>
      <c r="T857"/>
      <c r="U857"/>
      <c r="W857"/>
      <c r="X857"/>
      <c r="Y857"/>
      <c r="Z857"/>
      <c r="AA857"/>
      <c r="AB857"/>
      <c r="AC857"/>
      <c r="AD857"/>
      <c r="AF857"/>
      <c r="AG857"/>
      <c r="AH857"/>
      <c r="AJ857"/>
      <c r="AK857"/>
      <c r="AL857"/>
      <c r="AM857"/>
      <c r="AN857"/>
      <c r="AO857"/>
      <c r="AP857"/>
      <c r="AQ857"/>
    </row>
    <row r="858" spans="1:43" x14ac:dyDescent="0.2">
      <c r="A858" s="42" t="s">
        <v>740</v>
      </c>
      <c r="B858" s="42" t="s">
        <v>4147</v>
      </c>
      <c r="C858" s="42" t="s">
        <v>3793</v>
      </c>
      <c r="D858" s="42">
        <v>7</v>
      </c>
      <c r="E858" s="42">
        <v>4</v>
      </c>
      <c r="F858" s="42"/>
      <c r="G858" s="42">
        <v>26</v>
      </c>
      <c r="H858" s="377">
        <f t="shared" si="48"/>
        <v>6.5</v>
      </c>
      <c r="I858" s="42">
        <v>4</v>
      </c>
      <c r="J858" s="42"/>
      <c r="K858" s="42" t="s">
        <v>2727</v>
      </c>
    </row>
    <row r="859" spans="1:43" x14ac:dyDescent="0.2">
      <c r="A859" s="42" t="s">
        <v>740</v>
      </c>
      <c r="B859" s="42" t="s">
        <v>4149</v>
      </c>
      <c r="C859" s="42" t="s">
        <v>3793</v>
      </c>
      <c r="D859" s="42">
        <v>3</v>
      </c>
      <c r="E859" s="42">
        <v>3</v>
      </c>
      <c r="F859" s="42"/>
      <c r="G859" s="42">
        <v>9</v>
      </c>
      <c r="H859" s="377">
        <f t="shared" si="48"/>
        <v>3</v>
      </c>
      <c r="I859" s="42"/>
      <c r="J859" s="42"/>
      <c r="K859" s="42" t="s">
        <v>2727</v>
      </c>
    </row>
    <row r="860" spans="1:43" x14ac:dyDescent="0.2">
      <c r="A860" s="42" t="s">
        <v>740</v>
      </c>
      <c r="B860" s="42" t="s">
        <v>4153</v>
      </c>
      <c r="C860" s="42" t="s">
        <v>3793</v>
      </c>
      <c r="D860" s="42">
        <v>3</v>
      </c>
      <c r="E860" s="42">
        <v>2</v>
      </c>
      <c r="F860" s="42"/>
      <c r="G860" s="42">
        <v>4</v>
      </c>
      <c r="H860" s="377">
        <f t="shared" si="48"/>
        <v>2</v>
      </c>
      <c r="I860" s="42"/>
      <c r="J860" s="42"/>
      <c r="K860" s="42" t="s">
        <v>2727</v>
      </c>
    </row>
    <row r="861" spans="1:43" x14ac:dyDescent="0.2">
      <c r="A861" s="42" t="s">
        <v>740</v>
      </c>
      <c r="B861" s="42" t="s">
        <v>3052</v>
      </c>
      <c r="C861" s="42" t="s">
        <v>3793</v>
      </c>
      <c r="D861" s="42">
        <v>2</v>
      </c>
      <c r="E861" s="42">
        <v>1</v>
      </c>
      <c r="F861" s="42"/>
      <c r="G861" s="42">
        <v>2</v>
      </c>
      <c r="H861" s="377">
        <f t="shared" si="48"/>
        <v>2</v>
      </c>
      <c r="I861" s="42"/>
      <c r="J861" s="42"/>
      <c r="K861" s="42" t="s">
        <v>2727</v>
      </c>
    </row>
    <row r="862" spans="1:43" x14ac:dyDescent="0.2">
      <c r="A862" s="42" t="s">
        <v>740</v>
      </c>
      <c r="B862" s="42" t="s">
        <v>4154</v>
      </c>
      <c r="C862" s="42" t="s">
        <v>3793</v>
      </c>
      <c r="D862" s="42">
        <v>1</v>
      </c>
      <c r="E862" s="42">
        <v>1</v>
      </c>
      <c r="F862" s="42"/>
      <c r="G862" s="42">
        <v>1</v>
      </c>
      <c r="H862" s="377">
        <f t="shared" si="48"/>
        <v>1</v>
      </c>
      <c r="J862" s="42"/>
      <c r="K862" s="42" t="s">
        <v>2727</v>
      </c>
    </row>
    <row r="863" spans="1:43" x14ac:dyDescent="0.2">
      <c r="A863" s="42" t="s">
        <v>740</v>
      </c>
      <c r="B863" s="42" t="s">
        <v>4140</v>
      </c>
      <c r="C863" s="42" t="s">
        <v>3793</v>
      </c>
      <c r="D863" s="42">
        <v>9</v>
      </c>
      <c r="E863" s="42">
        <v>3</v>
      </c>
      <c r="F863" s="42"/>
      <c r="G863" s="42">
        <v>1</v>
      </c>
      <c r="H863" s="377">
        <f t="shared" si="48"/>
        <v>0.33333333333333331</v>
      </c>
      <c r="I863" s="42">
        <v>2</v>
      </c>
      <c r="J863" s="42"/>
      <c r="K863" s="42" t="s">
        <v>2727</v>
      </c>
    </row>
    <row r="864" spans="1:43" x14ac:dyDescent="0.2">
      <c r="A864" s="42" t="s">
        <v>740</v>
      </c>
      <c r="B864" s="42" t="s">
        <v>3936</v>
      </c>
      <c r="C864" s="42" t="s">
        <v>3793</v>
      </c>
      <c r="D864" s="42">
        <v>1</v>
      </c>
      <c r="E864" s="42">
        <v>0</v>
      </c>
      <c r="F864" s="42"/>
      <c r="G864" s="42">
        <v>43</v>
      </c>
      <c r="H864" s="377">
        <v>0</v>
      </c>
      <c r="I864" s="42"/>
      <c r="J864" s="42"/>
      <c r="K864" s="42" t="s">
        <v>2727</v>
      </c>
    </row>
    <row r="865" spans="1:14" x14ac:dyDescent="0.2">
      <c r="A865" s="42" t="s">
        <v>740</v>
      </c>
      <c r="B865" s="42" t="s">
        <v>4155</v>
      </c>
      <c r="C865" s="42" t="s">
        <v>3793</v>
      </c>
      <c r="D865" s="42">
        <v>2</v>
      </c>
      <c r="E865" s="42" t="s">
        <v>3838</v>
      </c>
      <c r="F865" s="42"/>
      <c r="G865" s="42"/>
      <c r="H865" s="377">
        <v>0</v>
      </c>
      <c r="I865" s="42">
        <v>2</v>
      </c>
      <c r="J865" s="42"/>
      <c r="K865" s="42" t="s">
        <v>2727</v>
      </c>
    </row>
    <row r="866" spans="1:14" x14ac:dyDescent="0.2">
      <c r="A866" s="42" t="s">
        <v>740</v>
      </c>
      <c r="B866" s="42" t="s">
        <v>3051</v>
      </c>
      <c r="C866" s="42" t="s">
        <v>3793</v>
      </c>
      <c r="D866" s="42">
        <v>1</v>
      </c>
      <c r="E866" s="42" t="s">
        <v>3838</v>
      </c>
      <c r="F866" s="42"/>
      <c r="G866" s="42"/>
      <c r="H866" s="377">
        <v>0</v>
      </c>
      <c r="I866" s="42">
        <v>1</v>
      </c>
      <c r="J866" s="42"/>
      <c r="K866" s="42" t="s">
        <v>2727</v>
      </c>
    </row>
    <row r="867" spans="1:14" x14ac:dyDescent="0.2">
      <c r="A867" s="42" t="s">
        <v>740</v>
      </c>
      <c r="B867" s="42" t="s">
        <v>3850</v>
      </c>
      <c r="C867" s="42" t="s">
        <v>3793</v>
      </c>
      <c r="D867" s="42">
        <v>1</v>
      </c>
      <c r="E867" s="42" t="s">
        <v>3838</v>
      </c>
      <c r="F867" s="42"/>
      <c r="G867" s="42"/>
      <c r="H867" s="377">
        <v>0</v>
      </c>
      <c r="I867" s="42"/>
      <c r="J867" s="42"/>
      <c r="K867" s="42" t="s">
        <v>2727</v>
      </c>
    </row>
    <row r="868" spans="1:14" x14ac:dyDescent="0.2">
      <c r="A868" s="42" t="s">
        <v>328</v>
      </c>
      <c r="B868" s="42" t="s">
        <v>1825</v>
      </c>
      <c r="C868" s="42" t="s">
        <v>3793</v>
      </c>
      <c r="D868" s="42">
        <v>4</v>
      </c>
      <c r="E868" s="42">
        <v>5</v>
      </c>
      <c r="F868" s="42"/>
      <c r="G868" s="42">
        <v>185</v>
      </c>
      <c r="H868" s="377">
        <f t="shared" ref="H868:H931" si="49">G868/E868</f>
        <v>37</v>
      </c>
      <c r="I868" s="42">
        <v>1</v>
      </c>
      <c r="J868" s="42"/>
      <c r="K868" s="42" t="s">
        <v>2727</v>
      </c>
    </row>
    <row r="869" spans="1:14" x14ac:dyDescent="0.2">
      <c r="A869" s="42" t="s">
        <v>328</v>
      </c>
      <c r="B869" s="42" t="s">
        <v>4158</v>
      </c>
      <c r="C869" s="42" t="s">
        <v>3793</v>
      </c>
      <c r="D869" s="42">
        <v>1</v>
      </c>
      <c r="E869" s="42">
        <v>2</v>
      </c>
      <c r="F869" s="42"/>
      <c r="G869" s="42">
        <v>64</v>
      </c>
      <c r="H869" s="377">
        <f t="shared" si="49"/>
        <v>32</v>
      </c>
      <c r="I869" s="42"/>
      <c r="J869" s="42"/>
      <c r="K869" s="42" t="s">
        <v>2727</v>
      </c>
    </row>
    <row r="870" spans="1:14" x14ac:dyDescent="0.2">
      <c r="A870" s="42" t="s">
        <v>328</v>
      </c>
      <c r="B870" s="42" t="s">
        <v>3927</v>
      </c>
      <c r="C870" s="42" t="s">
        <v>3793</v>
      </c>
      <c r="D870" s="42">
        <v>7</v>
      </c>
      <c r="E870" s="42">
        <v>10</v>
      </c>
      <c r="F870" s="42"/>
      <c r="G870" s="42">
        <v>236</v>
      </c>
      <c r="H870" s="377">
        <f t="shared" si="49"/>
        <v>23.6</v>
      </c>
      <c r="I870" s="42">
        <v>8</v>
      </c>
      <c r="J870" s="42"/>
      <c r="K870" s="42" t="s">
        <v>2727</v>
      </c>
    </row>
    <row r="871" spans="1:14" x14ac:dyDescent="0.2">
      <c r="A871" s="42" t="s">
        <v>328</v>
      </c>
      <c r="B871" s="42" t="s">
        <v>3885</v>
      </c>
      <c r="C871" s="42" t="s">
        <v>3793</v>
      </c>
      <c r="D871" s="42">
        <v>10</v>
      </c>
      <c r="E871" s="42">
        <v>8</v>
      </c>
      <c r="F871" s="42"/>
      <c r="G871" s="42">
        <v>181</v>
      </c>
      <c r="H871" s="377">
        <f t="shared" si="49"/>
        <v>22.625</v>
      </c>
      <c r="I871" s="42">
        <v>1</v>
      </c>
      <c r="J871" s="42"/>
      <c r="K871" s="42" t="s">
        <v>2727</v>
      </c>
    </row>
    <row r="872" spans="1:14" x14ac:dyDescent="0.2">
      <c r="A872" s="42" t="s">
        <v>328</v>
      </c>
      <c r="B872" s="42" t="s">
        <v>3875</v>
      </c>
      <c r="C872" s="42" t="s">
        <v>3793</v>
      </c>
      <c r="D872" s="42">
        <v>10</v>
      </c>
      <c r="E872" s="42">
        <v>11</v>
      </c>
      <c r="F872" s="42"/>
      <c r="G872" s="42">
        <v>242</v>
      </c>
      <c r="H872" s="377">
        <f t="shared" si="49"/>
        <v>22</v>
      </c>
      <c r="I872" s="42">
        <v>6</v>
      </c>
      <c r="J872" s="42"/>
      <c r="K872" s="42" t="s">
        <v>2727</v>
      </c>
    </row>
    <row r="873" spans="1:14" x14ac:dyDescent="0.2">
      <c r="A873" s="42" t="s">
        <v>328</v>
      </c>
      <c r="B873" s="42" t="s">
        <v>3933</v>
      </c>
      <c r="C873" s="42" t="s">
        <v>3793</v>
      </c>
      <c r="D873" s="42">
        <v>10</v>
      </c>
      <c r="E873" s="42">
        <v>8</v>
      </c>
      <c r="F873" s="42"/>
      <c r="G873" s="42">
        <v>173</v>
      </c>
      <c r="H873" s="377">
        <f t="shared" si="49"/>
        <v>21.625</v>
      </c>
      <c r="I873" s="42">
        <v>2</v>
      </c>
      <c r="J873" s="42"/>
      <c r="K873" s="42" t="s">
        <v>2727</v>
      </c>
      <c r="N873" s="460"/>
    </row>
    <row r="874" spans="1:14" x14ac:dyDescent="0.2">
      <c r="A874" s="42" t="s">
        <v>328</v>
      </c>
      <c r="B874" s="42" t="s">
        <v>4159</v>
      </c>
      <c r="C874" s="42" t="s">
        <v>3793</v>
      </c>
      <c r="D874" s="42">
        <v>1</v>
      </c>
      <c r="E874" s="42">
        <v>1</v>
      </c>
      <c r="F874" s="42"/>
      <c r="G874" s="42">
        <v>20</v>
      </c>
      <c r="H874" s="377">
        <f t="shared" si="49"/>
        <v>20</v>
      </c>
      <c r="I874" s="42">
        <v>3</v>
      </c>
      <c r="J874" s="42"/>
      <c r="K874" s="42" t="s">
        <v>2727</v>
      </c>
    </row>
    <row r="875" spans="1:14" x14ac:dyDescent="0.2">
      <c r="A875" s="42" t="s">
        <v>328</v>
      </c>
      <c r="B875" s="42" t="s">
        <v>4160</v>
      </c>
      <c r="C875" s="42" t="s">
        <v>3793</v>
      </c>
      <c r="D875" s="42">
        <v>2</v>
      </c>
      <c r="E875" s="42">
        <v>1</v>
      </c>
      <c r="F875" s="42"/>
      <c r="G875" s="42">
        <v>17</v>
      </c>
      <c r="H875" s="377">
        <f t="shared" si="49"/>
        <v>17</v>
      </c>
      <c r="I875" s="42">
        <v>6</v>
      </c>
      <c r="J875" s="42"/>
      <c r="K875" s="42" t="s">
        <v>2727</v>
      </c>
    </row>
    <row r="876" spans="1:14" x14ac:dyDescent="0.2">
      <c r="A876" s="42" t="s">
        <v>328</v>
      </c>
      <c r="B876" s="42" t="s">
        <v>3032</v>
      </c>
      <c r="C876" s="42" t="s">
        <v>3793</v>
      </c>
      <c r="D876" s="42">
        <v>5</v>
      </c>
      <c r="E876" s="42">
        <v>5</v>
      </c>
      <c r="F876" s="42"/>
      <c r="G876" s="42">
        <v>76</v>
      </c>
      <c r="H876" s="377">
        <f t="shared" si="49"/>
        <v>15.2</v>
      </c>
      <c r="I876" s="42">
        <v>1</v>
      </c>
      <c r="J876" s="42"/>
      <c r="K876" s="42" t="s">
        <v>2727</v>
      </c>
    </row>
    <row r="877" spans="1:14" x14ac:dyDescent="0.2">
      <c r="A877" s="42" t="s">
        <v>328</v>
      </c>
      <c r="B877" s="42" t="s">
        <v>4130</v>
      </c>
      <c r="C877" s="42" t="s">
        <v>3793</v>
      </c>
      <c r="D877" s="42">
        <v>7</v>
      </c>
      <c r="E877" s="42">
        <v>8</v>
      </c>
      <c r="F877" s="42"/>
      <c r="G877" s="42">
        <v>119</v>
      </c>
      <c r="H877" s="377">
        <f t="shared" si="49"/>
        <v>14.875</v>
      </c>
      <c r="I877" s="42">
        <v>1</v>
      </c>
      <c r="J877" s="42"/>
      <c r="K877" s="42" t="s">
        <v>2727</v>
      </c>
    </row>
    <row r="878" spans="1:14" x14ac:dyDescent="0.2">
      <c r="A878" s="42" t="s">
        <v>328</v>
      </c>
      <c r="B878" s="42" t="s">
        <v>3932</v>
      </c>
      <c r="C878" s="42" t="s">
        <v>3793</v>
      </c>
      <c r="D878" s="42">
        <v>6</v>
      </c>
      <c r="E878" s="42">
        <v>9</v>
      </c>
      <c r="F878" s="42"/>
      <c r="G878" s="42">
        <v>119</v>
      </c>
      <c r="H878" s="377">
        <f t="shared" si="49"/>
        <v>13.222222222222221</v>
      </c>
      <c r="I878" s="42">
        <v>2</v>
      </c>
      <c r="J878" s="42"/>
      <c r="K878" s="42" t="s">
        <v>2727</v>
      </c>
    </row>
    <row r="879" spans="1:14" x14ac:dyDescent="0.2">
      <c r="A879" s="42" t="s">
        <v>328</v>
      </c>
      <c r="B879" s="42" t="s">
        <v>3056</v>
      </c>
      <c r="C879" s="42" t="s">
        <v>3793</v>
      </c>
      <c r="D879" s="42">
        <v>4</v>
      </c>
      <c r="E879" s="42">
        <v>5</v>
      </c>
      <c r="F879" s="42"/>
      <c r="G879" s="42">
        <v>64</v>
      </c>
      <c r="H879" s="377">
        <f t="shared" si="49"/>
        <v>12.8</v>
      </c>
      <c r="I879" s="42">
        <v>1</v>
      </c>
      <c r="J879" s="42"/>
      <c r="K879" s="42" t="s">
        <v>2727</v>
      </c>
    </row>
    <row r="880" spans="1:14" x14ac:dyDescent="0.2">
      <c r="A880" s="42" t="s">
        <v>328</v>
      </c>
      <c r="B880" s="42" t="s">
        <v>4161</v>
      </c>
      <c r="C880" s="42" t="s">
        <v>3793</v>
      </c>
      <c r="D880" s="42">
        <v>2</v>
      </c>
      <c r="E880" s="42">
        <v>1</v>
      </c>
      <c r="F880" s="42"/>
      <c r="G880" s="42">
        <v>12</v>
      </c>
      <c r="H880" s="377">
        <f t="shared" si="49"/>
        <v>12</v>
      </c>
      <c r="I880" s="42">
        <v>1</v>
      </c>
      <c r="J880" s="42"/>
      <c r="K880" s="42" t="s">
        <v>2727</v>
      </c>
    </row>
    <row r="881" spans="1:26" x14ac:dyDescent="0.2">
      <c r="A881" s="42" t="s">
        <v>328</v>
      </c>
      <c r="B881" s="42" t="s">
        <v>3936</v>
      </c>
      <c r="C881" s="42" t="s">
        <v>3793</v>
      </c>
      <c r="D881" s="42">
        <v>7</v>
      </c>
      <c r="E881" s="42">
        <v>6</v>
      </c>
      <c r="F881" s="42"/>
      <c r="G881" s="42">
        <v>68</v>
      </c>
      <c r="H881" s="377">
        <f t="shared" si="49"/>
        <v>11.333333333333334</v>
      </c>
      <c r="I881" s="42">
        <v>3</v>
      </c>
      <c r="J881" s="42"/>
      <c r="K881" s="42" t="s">
        <v>2727</v>
      </c>
    </row>
    <row r="882" spans="1:26" x14ac:dyDescent="0.2">
      <c r="A882" s="42" t="s">
        <v>328</v>
      </c>
      <c r="B882" s="42" t="s">
        <v>4153</v>
      </c>
      <c r="C882" s="42" t="s">
        <v>3793</v>
      </c>
      <c r="D882" s="42">
        <v>4</v>
      </c>
      <c r="E882" s="42">
        <v>4</v>
      </c>
      <c r="F882" s="42"/>
      <c r="G882" s="42">
        <v>39</v>
      </c>
      <c r="H882" s="377">
        <f t="shared" si="49"/>
        <v>9.75</v>
      </c>
      <c r="I882" s="42">
        <v>1</v>
      </c>
      <c r="J882" s="42"/>
      <c r="K882" s="42" t="s">
        <v>2727</v>
      </c>
    </row>
    <row r="883" spans="1:26" x14ac:dyDescent="0.2">
      <c r="A883" s="42" t="s">
        <v>328</v>
      </c>
      <c r="B883" s="42" t="s">
        <v>3916</v>
      </c>
      <c r="C883" s="42" t="s">
        <v>3793</v>
      </c>
      <c r="D883" s="42">
        <v>7</v>
      </c>
      <c r="E883" s="42">
        <v>8</v>
      </c>
      <c r="F883" s="42"/>
      <c r="G883" s="42">
        <v>66</v>
      </c>
      <c r="H883" s="377">
        <f t="shared" si="49"/>
        <v>8.25</v>
      </c>
      <c r="I883" s="42">
        <v>1</v>
      </c>
      <c r="J883" s="42"/>
      <c r="K883" s="42" t="s">
        <v>2727</v>
      </c>
    </row>
    <row r="884" spans="1:26" x14ac:dyDescent="0.2">
      <c r="A884" s="42" t="s">
        <v>328</v>
      </c>
      <c r="B884" s="42" t="s">
        <v>4140</v>
      </c>
      <c r="C884" s="42" t="s">
        <v>3793</v>
      </c>
      <c r="D884" s="42">
        <v>1</v>
      </c>
      <c r="E884" s="42">
        <v>1</v>
      </c>
      <c r="F884" s="42"/>
      <c r="G884" s="42">
        <v>8</v>
      </c>
      <c r="H884" s="377">
        <f t="shared" si="49"/>
        <v>8</v>
      </c>
      <c r="I884" s="42">
        <v>1</v>
      </c>
      <c r="J884" s="42"/>
      <c r="K884" s="42" t="s">
        <v>2727</v>
      </c>
      <c r="M884" s="460"/>
      <c r="O884" s="460"/>
      <c r="P884" s="460"/>
    </row>
    <row r="885" spans="1:26" x14ac:dyDescent="0.2">
      <c r="A885" s="42" t="s">
        <v>328</v>
      </c>
      <c r="B885" s="42" t="s">
        <v>3903</v>
      </c>
      <c r="C885" s="42" t="s">
        <v>3793</v>
      </c>
      <c r="D885" s="42">
        <v>9</v>
      </c>
      <c r="E885" s="42">
        <v>6</v>
      </c>
      <c r="F885" s="42"/>
      <c r="G885" s="42">
        <v>43</v>
      </c>
      <c r="H885" s="377">
        <f t="shared" si="49"/>
        <v>7.166666666666667</v>
      </c>
      <c r="I885" s="42">
        <v>4</v>
      </c>
      <c r="J885" s="42"/>
      <c r="K885" s="42" t="s">
        <v>2727</v>
      </c>
    </row>
    <row r="886" spans="1:26" x14ac:dyDescent="0.2">
      <c r="A886" s="42" t="s">
        <v>328</v>
      </c>
      <c r="B886" s="42" t="s">
        <v>3934</v>
      </c>
      <c r="C886" s="42" t="s">
        <v>3793</v>
      </c>
      <c r="D886" s="42">
        <v>8</v>
      </c>
      <c r="E886" s="42">
        <v>4</v>
      </c>
      <c r="F886" s="42"/>
      <c r="G886" s="42">
        <v>26</v>
      </c>
      <c r="H886" s="377">
        <f t="shared" si="49"/>
        <v>6.5</v>
      </c>
      <c r="I886" s="42">
        <v>2</v>
      </c>
      <c r="J886" s="42"/>
      <c r="K886" s="42" t="s">
        <v>2727</v>
      </c>
    </row>
    <row r="887" spans="1:26" x14ac:dyDescent="0.2">
      <c r="A887" s="42" t="s">
        <v>328</v>
      </c>
      <c r="B887" s="42" t="s">
        <v>3911</v>
      </c>
      <c r="C887" s="42" t="s">
        <v>3793</v>
      </c>
      <c r="D887" s="42">
        <v>2</v>
      </c>
      <c r="E887" s="42">
        <v>2</v>
      </c>
      <c r="F887" s="42"/>
      <c r="G887" s="42">
        <v>9</v>
      </c>
      <c r="H887" s="377">
        <f t="shared" si="49"/>
        <v>4.5</v>
      </c>
      <c r="I887" s="42">
        <v>1</v>
      </c>
      <c r="J887" s="42"/>
      <c r="K887" s="42" t="s">
        <v>2727</v>
      </c>
      <c r="U887" s="460"/>
      <c r="W887" s="460"/>
    </row>
    <row r="888" spans="1:26" x14ac:dyDescent="0.2">
      <c r="A888" s="42" t="s">
        <v>328</v>
      </c>
      <c r="B888" s="42" t="s">
        <v>4139</v>
      </c>
      <c r="C888" s="42" t="s">
        <v>3793</v>
      </c>
      <c r="D888" s="42">
        <v>3</v>
      </c>
      <c r="E888" s="42">
        <v>2</v>
      </c>
      <c r="F888" s="42"/>
      <c r="G888" s="42">
        <v>8</v>
      </c>
      <c r="H888" s="377">
        <f t="shared" si="49"/>
        <v>4</v>
      </c>
      <c r="I888" s="42">
        <v>3</v>
      </c>
      <c r="J888" s="42"/>
      <c r="K888" s="42" t="s">
        <v>2727</v>
      </c>
    </row>
    <row r="889" spans="1:26" x14ac:dyDescent="0.2">
      <c r="A889" s="42" t="s">
        <v>328</v>
      </c>
      <c r="B889" s="42" t="s">
        <v>3052</v>
      </c>
      <c r="C889" s="42" t="s">
        <v>3793</v>
      </c>
      <c r="D889" s="42">
        <v>1</v>
      </c>
      <c r="E889" s="42">
        <v>1</v>
      </c>
      <c r="F889" s="42"/>
      <c r="G889" s="42">
        <v>4</v>
      </c>
      <c r="H889" s="377">
        <f t="shared" si="49"/>
        <v>4</v>
      </c>
      <c r="I889" s="42"/>
      <c r="J889" s="42"/>
      <c r="K889" s="42" t="s">
        <v>2727</v>
      </c>
    </row>
    <row r="890" spans="1:26" x14ac:dyDescent="0.2">
      <c r="A890" s="42" t="s">
        <v>328</v>
      </c>
      <c r="B890" s="42" t="s">
        <v>3882</v>
      </c>
      <c r="C890" s="42" t="s">
        <v>3793</v>
      </c>
      <c r="D890" s="42">
        <v>3</v>
      </c>
      <c r="E890" s="42">
        <v>0</v>
      </c>
      <c r="F890" s="42"/>
      <c r="G890" s="42">
        <v>19</v>
      </c>
      <c r="H890" s="377">
        <v>0</v>
      </c>
      <c r="I890" s="42"/>
      <c r="J890" s="42"/>
      <c r="K890" s="42" t="s">
        <v>2727</v>
      </c>
    </row>
    <row r="891" spans="1:26" x14ac:dyDescent="0.2">
      <c r="A891" s="42" t="s">
        <v>328</v>
      </c>
      <c r="B891" s="42" t="s">
        <v>4141</v>
      </c>
      <c r="C891" s="42" t="s">
        <v>3793</v>
      </c>
      <c r="D891" s="42">
        <v>2</v>
      </c>
      <c r="E891" s="42">
        <v>0</v>
      </c>
      <c r="F891" s="42"/>
      <c r="G891" s="42">
        <v>11</v>
      </c>
      <c r="H891" s="377">
        <v>0</v>
      </c>
      <c r="I891" s="42">
        <v>2</v>
      </c>
      <c r="J891" s="42"/>
      <c r="K891" s="42" t="s">
        <v>2727</v>
      </c>
    </row>
    <row r="892" spans="1:26" x14ac:dyDescent="0.2">
      <c r="A892" s="42" t="s">
        <v>328</v>
      </c>
      <c r="B892" s="42" t="s">
        <v>3915</v>
      </c>
      <c r="C892" s="42" t="s">
        <v>3793</v>
      </c>
      <c r="D892" s="42">
        <v>1</v>
      </c>
      <c r="E892" s="42">
        <v>0</v>
      </c>
      <c r="F892" s="42"/>
      <c r="G892" s="42">
        <v>13</v>
      </c>
      <c r="H892" s="377">
        <v>0</v>
      </c>
      <c r="I892" s="42">
        <v>1</v>
      </c>
      <c r="J892" s="42"/>
      <c r="K892" s="42" t="s">
        <v>2727</v>
      </c>
      <c r="Q892" s="460"/>
      <c r="X892" s="460"/>
      <c r="Y892" s="460"/>
      <c r="Z892" s="460"/>
    </row>
    <row r="893" spans="1:26" x14ac:dyDescent="0.2">
      <c r="A893" s="42" t="s">
        <v>328</v>
      </c>
      <c r="B893" s="42" t="s">
        <v>3923</v>
      </c>
      <c r="C893" s="42" t="s">
        <v>3793</v>
      </c>
      <c r="D893" s="42">
        <v>1</v>
      </c>
      <c r="E893" s="42">
        <v>1</v>
      </c>
      <c r="F893" s="42"/>
      <c r="G893" s="42"/>
      <c r="H893" s="377">
        <f t="shared" si="49"/>
        <v>0</v>
      </c>
      <c r="I893" s="42"/>
      <c r="J893" s="42"/>
      <c r="K893" s="42" t="s">
        <v>2727</v>
      </c>
    </row>
    <row r="894" spans="1:26" x14ac:dyDescent="0.2">
      <c r="A894" s="42" t="s">
        <v>328</v>
      </c>
      <c r="B894" s="42" t="s">
        <v>4149</v>
      </c>
      <c r="C894" s="42" t="s">
        <v>3793</v>
      </c>
      <c r="D894" s="42">
        <v>1</v>
      </c>
      <c r="E894" s="42">
        <v>0</v>
      </c>
      <c r="F894" s="42"/>
      <c r="G894" s="42">
        <v>4</v>
      </c>
      <c r="H894" s="377">
        <v>0</v>
      </c>
      <c r="I894" s="42"/>
      <c r="J894" s="42"/>
      <c r="K894" s="42" t="s">
        <v>2727</v>
      </c>
    </row>
    <row r="895" spans="1:26" x14ac:dyDescent="0.2">
      <c r="A895" s="42" t="s">
        <v>328</v>
      </c>
      <c r="B895" s="42" t="s">
        <v>4162</v>
      </c>
      <c r="C895" s="42" t="s">
        <v>3793</v>
      </c>
      <c r="D895" s="42">
        <v>1</v>
      </c>
      <c r="E895" s="42">
        <v>1</v>
      </c>
      <c r="F895" s="42"/>
      <c r="G895" s="42"/>
      <c r="H895" s="377">
        <f t="shared" si="49"/>
        <v>0</v>
      </c>
      <c r="I895" s="42"/>
      <c r="J895" s="42"/>
      <c r="K895" s="42" t="s">
        <v>2727</v>
      </c>
    </row>
    <row r="896" spans="1:26" x14ac:dyDescent="0.2">
      <c r="A896" s="42" t="s">
        <v>328</v>
      </c>
      <c r="B896" s="42" t="s">
        <v>3045</v>
      </c>
      <c r="C896" s="42" t="s">
        <v>3793</v>
      </c>
      <c r="D896" s="42">
        <v>1</v>
      </c>
      <c r="E896" s="42" t="s">
        <v>3838</v>
      </c>
      <c r="F896" s="42"/>
      <c r="G896" s="42"/>
      <c r="H896" s="377">
        <v>0</v>
      </c>
      <c r="I896" s="42"/>
      <c r="J896" s="42"/>
      <c r="K896" s="42" t="s">
        <v>2727</v>
      </c>
    </row>
    <row r="897" spans="1:43" x14ac:dyDescent="0.2">
      <c r="A897" s="42" t="s">
        <v>3453</v>
      </c>
      <c r="B897" s="42" t="s">
        <v>3935</v>
      </c>
      <c r="C897" s="42" t="s">
        <v>3793</v>
      </c>
      <c r="D897" s="42">
        <v>3</v>
      </c>
      <c r="E897" s="42">
        <v>3</v>
      </c>
      <c r="F897" s="42"/>
      <c r="G897" s="42">
        <v>142</v>
      </c>
      <c r="H897" s="377">
        <f t="shared" si="49"/>
        <v>47.333333333333336</v>
      </c>
      <c r="I897" s="42">
        <v>2</v>
      </c>
      <c r="J897" s="42"/>
      <c r="K897" s="42" t="s">
        <v>2727</v>
      </c>
    </row>
    <row r="898" spans="1:43" x14ac:dyDescent="0.2">
      <c r="A898" s="42" t="s">
        <v>3453</v>
      </c>
      <c r="B898" s="42" t="s">
        <v>3053</v>
      </c>
      <c r="C898" s="42" t="s">
        <v>3793</v>
      </c>
      <c r="D898" s="42">
        <v>4</v>
      </c>
      <c r="E898" s="42">
        <v>3</v>
      </c>
      <c r="F898" s="42"/>
      <c r="G898" s="42">
        <v>141</v>
      </c>
      <c r="H898" s="377">
        <f t="shared" si="49"/>
        <v>47</v>
      </c>
      <c r="I898" s="42">
        <v>1</v>
      </c>
      <c r="J898" s="42"/>
      <c r="K898" s="42" t="s">
        <v>2727</v>
      </c>
    </row>
    <row r="899" spans="1:43" x14ac:dyDescent="0.2">
      <c r="A899" s="42" t="s">
        <v>3453</v>
      </c>
      <c r="B899" s="42" t="s">
        <v>3953</v>
      </c>
      <c r="C899" s="42" t="s">
        <v>3793</v>
      </c>
      <c r="D899" s="42">
        <v>2</v>
      </c>
      <c r="E899" s="42">
        <v>1</v>
      </c>
      <c r="F899" s="42"/>
      <c r="G899" s="42">
        <v>36</v>
      </c>
      <c r="H899" s="377">
        <f t="shared" si="49"/>
        <v>36</v>
      </c>
      <c r="I899" s="42"/>
      <c r="J899" s="42"/>
      <c r="K899" s="42" t="s">
        <v>2727</v>
      </c>
    </row>
    <row r="900" spans="1:43" x14ac:dyDescent="0.2">
      <c r="A900" s="42" t="s">
        <v>3453</v>
      </c>
      <c r="B900" s="42" t="s">
        <v>3922</v>
      </c>
      <c r="C900" s="42" t="s">
        <v>3793</v>
      </c>
      <c r="D900" s="42">
        <v>3</v>
      </c>
      <c r="E900" s="42">
        <v>2</v>
      </c>
      <c r="F900" s="42"/>
      <c r="G900" s="42">
        <v>68</v>
      </c>
      <c r="H900" s="377">
        <f t="shared" si="49"/>
        <v>34</v>
      </c>
      <c r="I900" s="42"/>
      <c r="J900" s="42"/>
      <c r="K900" s="42" t="s">
        <v>2727</v>
      </c>
    </row>
    <row r="901" spans="1:43" x14ac:dyDescent="0.2">
      <c r="A901" s="42" t="s">
        <v>3453</v>
      </c>
      <c r="B901" s="42" t="s">
        <v>3885</v>
      </c>
      <c r="C901" s="42" t="s">
        <v>3793</v>
      </c>
      <c r="D901" s="42">
        <v>6</v>
      </c>
      <c r="E901" s="42">
        <v>4</v>
      </c>
      <c r="F901" s="42"/>
      <c r="G901" s="42">
        <v>107</v>
      </c>
      <c r="H901" s="377">
        <f t="shared" si="49"/>
        <v>26.75</v>
      </c>
      <c r="I901" s="42">
        <v>1</v>
      </c>
      <c r="J901" s="42"/>
      <c r="K901" s="42" t="s">
        <v>2727</v>
      </c>
    </row>
    <row r="902" spans="1:43" x14ac:dyDescent="0.2">
      <c r="A902" s="42" t="s">
        <v>3453</v>
      </c>
      <c r="B902" s="42" t="s">
        <v>3902</v>
      </c>
      <c r="C902" s="42" t="s">
        <v>3793</v>
      </c>
      <c r="D902" s="42">
        <v>8</v>
      </c>
      <c r="E902" s="42">
        <v>6</v>
      </c>
      <c r="F902" s="42"/>
      <c r="G902" s="42">
        <v>153</v>
      </c>
      <c r="H902" s="377">
        <f t="shared" si="49"/>
        <v>25.5</v>
      </c>
      <c r="I902" s="42">
        <v>3</v>
      </c>
      <c r="J902" s="42"/>
      <c r="K902" s="42" t="s">
        <v>2727</v>
      </c>
    </row>
    <row r="903" spans="1:43" x14ac:dyDescent="0.2">
      <c r="A903" s="42" t="s">
        <v>3453</v>
      </c>
      <c r="B903" s="42" t="s">
        <v>3936</v>
      </c>
      <c r="C903" s="42" t="s">
        <v>3793</v>
      </c>
      <c r="D903" s="42">
        <v>5</v>
      </c>
      <c r="E903" s="42">
        <v>4</v>
      </c>
      <c r="F903" s="42"/>
      <c r="G903" s="42">
        <v>100</v>
      </c>
      <c r="H903" s="377">
        <f t="shared" si="49"/>
        <v>25</v>
      </c>
      <c r="I903" s="42">
        <v>1</v>
      </c>
      <c r="J903" s="42"/>
      <c r="K903" s="42" t="s">
        <v>2727</v>
      </c>
    </row>
    <row r="904" spans="1:43" x14ac:dyDescent="0.2">
      <c r="A904" s="42" t="s">
        <v>3453</v>
      </c>
      <c r="B904" s="42" t="s">
        <v>3913</v>
      </c>
      <c r="C904" s="42" t="s">
        <v>3793</v>
      </c>
      <c r="D904" s="42">
        <v>1</v>
      </c>
      <c r="E904" s="42">
        <v>1</v>
      </c>
      <c r="F904" s="42"/>
      <c r="G904" s="42">
        <v>19</v>
      </c>
      <c r="H904" s="377">
        <f t="shared" si="49"/>
        <v>19</v>
      </c>
      <c r="I904" s="42"/>
      <c r="J904" s="42"/>
      <c r="K904" s="42" t="s">
        <v>2727</v>
      </c>
    </row>
    <row r="905" spans="1:43" x14ac:dyDescent="0.2">
      <c r="A905" s="42" t="s">
        <v>3453</v>
      </c>
      <c r="B905" s="42" t="s">
        <v>3933</v>
      </c>
      <c r="C905" s="42" t="s">
        <v>3793</v>
      </c>
      <c r="D905" s="42">
        <v>1</v>
      </c>
      <c r="E905" s="42">
        <v>1</v>
      </c>
      <c r="F905" s="42"/>
      <c r="G905" s="42">
        <v>19</v>
      </c>
      <c r="H905" s="377">
        <f t="shared" si="49"/>
        <v>19</v>
      </c>
      <c r="I905" s="42"/>
      <c r="J905" s="42"/>
      <c r="K905" s="42" t="s">
        <v>2727</v>
      </c>
      <c r="R905" s="460"/>
    </row>
    <row r="906" spans="1:43" x14ac:dyDescent="0.2">
      <c r="A906" s="42" t="s">
        <v>3453</v>
      </c>
      <c r="B906" s="42" t="s">
        <v>3875</v>
      </c>
      <c r="C906" s="42" t="s">
        <v>3793</v>
      </c>
      <c r="D906" s="42">
        <v>8</v>
      </c>
      <c r="E906" s="42">
        <v>7</v>
      </c>
      <c r="F906" s="42"/>
      <c r="G906" s="42">
        <v>113</v>
      </c>
      <c r="H906" s="377">
        <f t="shared" si="49"/>
        <v>16.142857142857142</v>
      </c>
      <c r="I906" s="42"/>
      <c r="J906" s="42"/>
      <c r="K906" s="42" t="s">
        <v>2727</v>
      </c>
    </row>
    <row r="907" spans="1:43" x14ac:dyDescent="0.2">
      <c r="A907" s="42" t="s">
        <v>3453</v>
      </c>
      <c r="B907" s="42" t="s">
        <v>4149</v>
      </c>
      <c r="C907" s="42" t="s">
        <v>3793</v>
      </c>
      <c r="D907" s="42">
        <v>4</v>
      </c>
      <c r="E907" s="42">
        <v>3</v>
      </c>
      <c r="F907" s="42"/>
      <c r="G907" s="42">
        <v>40</v>
      </c>
      <c r="H907" s="377">
        <f t="shared" si="49"/>
        <v>13.333333333333334</v>
      </c>
      <c r="I907" s="42">
        <v>2</v>
      </c>
      <c r="J907" s="42"/>
      <c r="K907" s="42" t="s">
        <v>2727</v>
      </c>
    </row>
    <row r="908" spans="1:43" x14ac:dyDescent="0.2">
      <c r="A908" s="42" t="s">
        <v>3453</v>
      </c>
      <c r="B908" s="42" t="s">
        <v>1825</v>
      </c>
      <c r="C908" s="42" t="s">
        <v>3793</v>
      </c>
      <c r="D908" s="42">
        <v>3</v>
      </c>
      <c r="E908" s="42">
        <v>3</v>
      </c>
      <c r="F908" s="42"/>
      <c r="G908" s="42">
        <v>36</v>
      </c>
      <c r="H908" s="377">
        <f t="shared" si="49"/>
        <v>12</v>
      </c>
      <c r="I908" s="42">
        <v>2</v>
      </c>
      <c r="J908" s="42"/>
      <c r="K908" s="42" t="s">
        <v>2727</v>
      </c>
      <c r="AG908" s="460"/>
      <c r="AH908" s="460"/>
    </row>
    <row r="909" spans="1:43" x14ac:dyDescent="0.2">
      <c r="A909" s="42" t="s">
        <v>3453</v>
      </c>
      <c r="B909" s="42" t="s">
        <v>4163</v>
      </c>
      <c r="C909" s="42" t="s">
        <v>3793</v>
      </c>
      <c r="D909" s="42">
        <v>6</v>
      </c>
      <c r="E909" s="42">
        <v>1</v>
      </c>
      <c r="F909" s="42"/>
      <c r="G909" s="42">
        <v>12</v>
      </c>
      <c r="H909" s="377">
        <f t="shared" si="49"/>
        <v>12</v>
      </c>
      <c r="I909" s="42">
        <v>6</v>
      </c>
      <c r="J909" s="42"/>
      <c r="K909" s="42" t="s">
        <v>2727</v>
      </c>
    </row>
    <row r="910" spans="1:43" x14ac:dyDescent="0.2">
      <c r="A910" s="42" t="s">
        <v>3453</v>
      </c>
      <c r="B910" s="42" t="s">
        <v>3881</v>
      </c>
      <c r="C910" s="42" t="s">
        <v>3793</v>
      </c>
      <c r="D910" s="42">
        <v>1</v>
      </c>
      <c r="E910" s="42">
        <v>1</v>
      </c>
      <c r="F910" s="42"/>
      <c r="G910" s="42">
        <v>12</v>
      </c>
      <c r="H910" s="377">
        <f t="shared" si="49"/>
        <v>12</v>
      </c>
      <c r="I910" s="42"/>
      <c r="J910" s="42"/>
      <c r="K910" s="42" t="s">
        <v>2727</v>
      </c>
    </row>
    <row r="911" spans="1:43" x14ac:dyDescent="0.2">
      <c r="A911" s="42" t="s">
        <v>3453</v>
      </c>
      <c r="B911" s="42" t="s">
        <v>3916</v>
      </c>
      <c r="C911" s="42" t="s">
        <v>3793</v>
      </c>
      <c r="D911" s="42">
        <v>6</v>
      </c>
      <c r="E911" s="42">
        <v>5</v>
      </c>
      <c r="F911" s="42"/>
      <c r="G911" s="42">
        <v>59</v>
      </c>
      <c r="H911" s="377">
        <f t="shared" si="49"/>
        <v>11.8</v>
      </c>
      <c r="I911" s="42">
        <v>3</v>
      </c>
      <c r="J911" s="42">
        <v>4</v>
      </c>
      <c r="K911" s="42" t="s">
        <v>2727</v>
      </c>
    </row>
    <row r="912" spans="1:43" x14ac:dyDescent="0.2">
      <c r="A912" s="42" t="s">
        <v>3453</v>
      </c>
      <c r="B912" s="42" t="s">
        <v>3882</v>
      </c>
      <c r="C912" s="42" t="s">
        <v>3793</v>
      </c>
      <c r="D912" s="42">
        <v>8</v>
      </c>
      <c r="E912" s="42">
        <v>6</v>
      </c>
      <c r="F912" s="42"/>
      <c r="G912" s="42">
        <v>55</v>
      </c>
      <c r="H912" s="377">
        <f t="shared" si="49"/>
        <v>9.1666666666666661</v>
      </c>
      <c r="I912" s="42">
        <v>2</v>
      </c>
      <c r="J912" s="42"/>
      <c r="K912" s="42" t="s">
        <v>2727</v>
      </c>
      <c r="T912" s="460"/>
      <c r="AJ912" s="460"/>
      <c r="AK912" s="460"/>
      <c r="AL912" s="460"/>
      <c r="AM912" s="460"/>
      <c r="AN912" s="460"/>
      <c r="AO912" s="460"/>
      <c r="AP912" s="460"/>
      <c r="AQ912" s="460"/>
    </row>
    <row r="913" spans="1:30" x14ac:dyDescent="0.2">
      <c r="A913" s="42" t="s">
        <v>3453</v>
      </c>
      <c r="B913" s="42" t="s">
        <v>3058</v>
      </c>
      <c r="C913" s="42" t="s">
        <v>3793</v>
      </c>
      <c r="D913" s="42">
        <v>4</v>
      </c>
      <c r="E913" s="42">
        <v>3</v>
      </c>
      <c r="F913" s="42"/>
      <c r="G913" s="42">
        <v>22</v>
      </c>
      <c r="H913" s="377">
        <f t="shared" si="49"/>
        <v>7.333333333333333</v>
      </c>
      <c r="I913" s="42">
        <v>2</v>
      </c>
      <c r="J913" s="42"/>
      <c r="K913" s="42" t="s">
        <v>2727</v>
      </c>
    </row>
    <row r="914" spans="1:30" x14ac:dyDescent="0.2">
      <c r="A914" s="42" t="s">
        <v>3453</v>
      </c>
      <c r="B914" s="42" t="s">
        <v>3930</v>
      </c>
      <c r="C914" s="42" t="s">
        <v>3793</v>
      </c>
      <c r="D914" s="42">
        <v>5</v>
      </c>
      <c r="E914" s="42">
        <v>4</v>
      </c>
      <c r="F914" s="42"/>
      <c r="G914" s="42">
        <v>24</v>
      </c>
      <c r="H914" s="377">
        <f t="shared" si="49"/>
        <v>6</v>
      </c>
      <c r="I914" s="42">
        <v>2</v>
      </c>
      <c r="J914" s="42"/>
      <c r="K914" s="42" t="s">
        <v>2727</v>
      </c>
    </row>
    <row r="915" spans="1:30" x14ac:dyDescent="0.2">
      <c r="A915" s="42" t="s">
        <v>3453</v>
      </c>
      <c r="B915" s="42" t="s">
        <v>3037</v>
      </c>
      <c r="C915" s="42" t="s">
        <v>3793</v>
      </c>
      <c r="D915" s="42">
        <v>5</v>
      </c>
      <c r="E915" s="42">
        <v>3</v>
      </c>
      <c r="F915" s="42"/>
      <c r="G915" s="42">
        <v>18</v>
      </c>
      <c r="H915" s="377">
        <f t="shared" si="49"/>
        <v>6</v>
      </c>
      <c r="I915" s="42">
        <v>2</v>
      </c>
      <c r="J915" s="42"/>
      <c r="K915" s="42" t="s">
        <v>2727</v>
      </c>
    </row>
    <row r="916" spans="1:30" x14ac:dyDescent="0.2">
      <c r="A916" s="42" t="s">
        <v>3453</v>
      </c>
      <c r="B916" s="42" t="s">
        <v>3926</v>
      </c>
      <c r="C916" s="42" t="s">
        <v>3793</v>
      </c>
      <c r="D916" s="42">
        <v>4</v>
      </c>
      <c r="E916" s="42">
        <v>4</v>
      </c>
      <c r="F916" s="42"/>
      <c r="G916" s="42">
        <v>24</v>
      </c>
      <c r="H916" s="377">
        <f t="shared" si="49"/>
        <v>6</v>
      </c>
      <c r="I916" s="42"/>
      <c r="J916" s="42"/>
      <c r="K916" s="42" t="s">
        <v>2727</v>
      </c>
    </row>
    <row r="917" spans="1:30" x14ac:dyDescent="0.2">
      <c r="A917" s="42" t="s">
        <v>3453</v>
      </c>
      <c r="B917" s="42" t="s">
        <v>3923</v>
      </c>
      <c r="C917" s="42" t="s">
        <v>3793</v>
      </c>
      <c r="D917" s="42">
        <v>4</v>
      </c>
      <c r="E917" s="42">
        <v>3</v>
      </c>
      <c r="F917" s="42"/>
      <c r="G917" s="42">
        <v>14</v>
      </c>
      <c r="H917" s="377">
        <f t="shared" si="49"/>
        <v>4.666666666666667</v>
      </c>
      <c r="I917" s="42">
        <v>4</v>
      </c>
      <c r="J917" s="42"/>
      <c r="K917" s="42" t="s">
        <v>2727</v>
      </c>
    </row>
    <row r="918" spans="1:30" x14ac:dyDescent="0.2">
      <c r="A918" s="42" t="s">
        <v>3453</v>
      </c>
      <c r="B918" s="42" t="s">
        <v>3927</v>
      </c>
      <c r="C918" s="42" t="s">
        <v>3793</v>
      </c>
      <c r="D918" s="42">
        <v>2</v>
      </c>
      <c r="E918" s="42">
        <v>2</v>
      </c>
      <c r="F918" s="42"/>
      <c r="G918" s="42">
        <v>8</v>
      </c>
      <c r="H918" s="377">
        <f t="shared" si="49"/>
        <v>4</v>
      </c>
      <c r="I918" s="42"/>
      <c r="J918" s="42"/>
      <c r="K918" s="42" t="s">
        <v>2727</v>
      </c>
    </row>
    <row r="919" spans="1:30" x14ac:dyDescent="0.2">
      <c r="A919" s="42" t="s">
        <v>3453</v>
      </c>
      <c r="B919" s="42" t="s">
        <v>4164</v>
      </c>
      <c r="C919" s="42" t="s">
        <v>3793</v>
      </c>
      <c r="D919" s="42">
        <v>1</v>
      </c>
      <c r="E919" s="42">
        <v>1</v>
      </c>
      <c r="F919" s="42"/>
      <c r="G919" s="42">
        <v>3</v>
      </c>
      <c r="H919" s="377">
        <f t="shared" si="49"/>
        <v>3</v>
      </c>
      <c r="I919" s="42"/>
      <c r="J919" s="42"/>
      <c r="K919" s="42" t="s">
        <v>2727</v>
      </c>
    </row>
    <row r="920" spans="1:30" x14ac:dyDescent="0.2">
      <c r="A920" s="42" t="s">
        <v>3453</v>
      </c>
      <c r="B920" s="42" t="s">
        <v>4165</v>
      </c>
      <c r="C920" s="42" t="s">
        <v>3793</v>
      </c>
      <c r="D920" s="42">
        <v>3</v>
      </c>
      <c r="E920" s="42">
        <v>2</v>
      </c>
      <c r="F920" s="42"/>
      <c r="G920" s="42">
        <v>6</v>
      </c>
      <c r="H920" s="377">
        <f t="shared" si="49"/>
        <v>3</v>
      </c>
      <c r="I920" s="42">
        <v>1</v>
      </c>
      <c r="J920" s="42"/>
      <c r="K920" s="42" t="s">
        <v>2727</v>
      </c>
    </row>
    <row r="921" spans="1:30" x14ac:dyDescent="0.2">
      <c r="A921" s="42" t="s">
        <v>3453</v>
      </c>
      <c r="B921" s="42" t="s">
        <v>4166</v>
      </c>
      <c r="C921" s="42" t="s">
        <v>3793</v>
      </c>
      <c r="D921" s="42">
        <v>4</v>
      </c>
      <c r="E921" s="42">
        <v>2</v>
      </c>
      <c r="F921" s="42"/>
      <c r="G921" s="42">
        <v>4</v>
      </c>
      <c r="H921" s="377">
        <f t="shared" si="49"/>
        <v>2</v>
      </c>
      <c r="I921" s="42">
        <v>5</v>
      </c>
      <c r="J921" s="42"/>
      <c r="K921" s="42" t="s">
        <v>2727</v>
      </c>
      <c r="AA921" s="460"/>
    </row>
    <row r="922" spans="1:30" x14ac:dyDescent="0.2">
      <c r="A922" s="42" t="s">
        <v>3453</v>
      </c>
      <c r="B922" s="42" t="s">
        <v>3932</v>
      </c>
      <c r="C922" s="42" t="s">
        <v>3793</v>
      </c>
      <c r="D922" s="42">
        <v>2</v>
      </c>
      <c r="E922" s="42">
        <v>1</v>
      </c>
      <c r="F922" s="42"/>
      <c r="G922" s="42">
        <v>0</v>
      </c>
      <c r="H922" s="377">
        <f t="shared" si="49"/>
        <v>0</v>
      </c>
      <c r="I922" s="42">
        <v>2</v>
      </c>
      <c r="J922" s="42"/>
      <c r="K922" s="42" t="s">
        <v>2727</v>
      </c>
    </row>
    <row r="923" spans="1:30" x14ac:dyDescent="0.2">
      <c r="A923" s="42" t="s">
        <v>3453</v>
      </c>
      <c r="B923" s="42" t="s">
        <v>3045</v>
      </c>
      <c r="C923" s="42" t="s">
        <v>3793</v>
      </c>
      <c r="D923" s="42">
        <v>1</v>
      </c>
      <c r="E923" s="42" t="s">
        <v>3838</v>
      </c>
      <c r="F923" s="42"/>
      <c r="G923" s="42"/>
      <c r="H923" s="377">
        <v>0</v>
      </c>
      <c r="I923" s="42"/>
      <c r="J923" s="42"/>
      <c r="K923" s="42" t="s">
        <v>2727</v>
      </c>
    </row>
    <row r="924" spans="1:30" x14ac:dyDescent="0.2">
      <c r="A924" s="42" t="s">
        <v>3453</v>
      </c>
      <c r="B924" s="42" t="s">
        <v>4162</v>
      </c>
      <c r="C924" s="42" t="s">
        <v>3793</v>
      </c>
      <c r="D924" s="42">
        <v>1</v>
      </c>
      <c r="E924" s="42" t="s">
        <v>3838</v>
      </c>
      <c r="F924" s="42"/>
      <c r="G924" s="42"/>
      <c r="H924" s="377">
        <v>0</v>
      </c>
      <c r="I924" s="42"/>
      <c r="J924" s="42"/>
      <c r="K924" s="42" t="s">
        <v>2727</v>
      </c>
      <c r="AB924" s="460"/>
      <c r="AC924" s="460"/>
      <c r="AD924" s="460"/>
    </row>
    <row r="925" spans="1:30" x14ac:dyDescent="0.2">
      <c r="A925" s="42" t="s">
        <v>3453</v>
      </c>
      <c r="B925" s="42" t="s">
        <v>3931</v>
      </c>
      <c r="C925" s="42" t="s">
        <v>3793</v>
      </c>
      <c r="D925" s="42">
        <v>5</v>
      </c>
      <c r="E925" s="42">
        <v>5</v>
      </c>
      <c r="F925" s="42"/>
      <c r="G925" s="42">
        <v>119</v>
      </c>
      <c r="H925" s="377">
        <f t="shared" si="49"/>
        <v>23.8</v>
      </c>
      <c r="I925" s="42">
        <v>1</v>
      </c>
      <c r="J925" s="42"/>
      <c r="K925" s="42" t="s">
        <v>2727</v>
      </c>
    </row>
    <row r="926" spans="1:30" x14ac:dyDescent="0.2">
      <c r="A926" s="42" t="s">
        <v>146</v>
      </c>
      <c r="B926" s="42" t="s">
        <v>3925</v>
      </c>
      <c r="C926" s="42" t="s">
        <v>3793</v>
      </c>
      <c r="D926" s="42">
        <v>1</v>
      </c>
      <c r="E926" s="42">
        <v>1</v>
      </c>
      <c r="F926" s="42"/>
      <c r="G926" s="42">
        <v>42</v>
      </c>
      <c r="H926" s="377">
        <f t="shared" si="49"/>
        <v>42</v>
      </c>
      <c r="I926" s="42"/>
      <c r="J926" s="42"/>
      <c r="K926" s="42" t="s">
        <v>2727</v>
      </c>
    </row>
    <row r="927" spans="1:30" x14ac:dyDescent="0.2">
      <c r="A927" s="42" t="s">
        <v>146</v>
      </c>
      <c r="B927" s="42" t="s">
        <v>3051</v>
      </c>
      <c r="C927" s="42" t="s">
        <v>3793</v>
      </c>
      <c r="D927" s="42">
        <v>2</v>
      </c>
      <c r="E927" s="42">
        <v>2</v>
      </c>
      <c r="F927" s="42"/>
      <c r="G927" s="42">
        <v>81</v>
      </c>
      <c r="H927" s="377">
        <f t="shared" si="49"/>
        <v>40.5</v>
      </c>
      <c r="I927" s="42">
        <v>2</v>
      </c>
      <c r="J927" s="42"/>
      <c r="K927" s="42" t="s">
        <v>2727</v>
      </c>
    </row>
    <row r="928" spans="1:30" x14ac:dyDescent="0.2">
      <c r="A928" s="42" t="s">
        <v>146</v>
      </c>
      <c r="B928" s="42" t="s">
        <v>3053</v>
      </c>
      <c r="C928" s="42" t="s">
        <v>3793</v>
      </c>
      <c r="D928" s="42">
        <v>6</v>
      </c>
      <c r="E928" s="42">
        <v>5</v>
      </c>
      <c r="F928" s="42"/>
      <c r="G928" s="42">
        <v>164</v>
      </c>
      <c r="H928" s="377">
        <f t="shared" si="49"/>
        <v>32.799999999999997</v>
      </c>
      <c r="I928" s="42">
        <v>6</v>
      </c>
      <c r="J928" s="42"/>
      <c r="K928" s="42" t="s">
        <v>2727</v>
      </c>
    </row>
    <row r="929" spans="1:11" x14ac:dyDescent="0.2">
      <c r="A929" s="42" t="s">
        <v>146</v>
      </c>
      <c r="B929" s="42" t="s">
        <v>3882</v>
      </c>
      <c r="C929" s="42" t="s">
        <v>3793</v>
      </c>
      <c r="D929" s="42">
        <v>12</v>
      </c>
      <c r="E929" s="42">
        <v>5</v>
      </c>
      <c r="F929" s="42"/>
      <c r="G929" s="42">
        <v>159</v>
      </c>
      <c r="H929" s="377">
        <f t="shared" si="49"/>
        <v>31.8</v>
      </c>
      <c r="I929" s="42">
        <v>4</v>
      </c>
      <c r="J929" s="42"/>
      <c r="K929" s="42" t="s">
        <v>2727</v>
      </c>
    </row>
    <row r="930" spans="1:11" x14ac:dyDescent="0.2">
      <c r="A930" s="42" t="s">
        <v>146</v>
      </c>
      <c r="B930" s="42" t="s">
        <v>3940</v>
      </c>
      <c r="C930" s="42" t="s">
        <v>3793</v>
      </c>
      <c r="D930" s="42">
        <v>11</v>
      </c>
      <c r="E930" s="42">
        <v>9</v>
      </c>
      <c r="F930" s="42"/>
      <c r="G930" s="42">
        <v>244</v>
      </c>
      <c r="H930" s="377">
        <f t="shared" si="49"/>
        <v>27.111111111111111</v>
      </c>
      <c r="I930" s="42">
        <v>3</v>
      </c>
      <c r="J930" s="42"/>
      <c r="K930" s="42" t="s">
        <v>2727</v>
      </c>
    </row>
    <row r="931" spans="1:11" x14ac:dyDescent="0.2">
      <c r="A931" s="42" t="s">
        <v>146</v>
      </c>
      <c r="B931" s="42" t="s">
        <v>3058</v>
      </c>
      <c r="C931" s="42" t="s">
        <v>3793</v>
      </c>
      <c r="D931" s="42">
        <v>3</v>
      </c>
      <c r="E931" s="42">
        <v>2</v>
      </c>
      <c r="F931" s="42"/>
      <c r="G931" s="42">
        <v>52</v>
      </c>
      <c r="H931" s="377">
        <f t="shared" si="49"/>
        <v>26</v>
      </c>
      <c r="I931" s="42"/>
      <c r="J931" s="42"/>
      <c r="K931" s="42" t="s">
        <v>2727</v>
      </c>
    </row>
    <row r="932" spans="1:11" x14ac:dyDescent="0.2">
      <c r="A932" s="42" t="s">
        <v>146</v>
      </c>
      <c r="B932" s="42" t="s">
        <v>3885</v>
      </c>
      <c r="C932" s="42" t="s">
        <v>3793</v>
      </c>
      <c r="D932" s="42">
        <v>8</v>
      </c>
      <c r="E932" s="42">
        <v>7</v>
      </c>
      <c r="F932" s="42"/>
      <c r="G932" s="42">
        <v>147</v>
      </c>
      <c r="H932" s="377">
        <f t="shared" ref="H932:H995" si="50">G932/E932</f>
        <v>21</v>
      </c>
      <c r="I932" s="42"/>
      <c r="J932" s="42"/>
      <c r="K932" s="42" t="s">
        <v>2727</v>
      </c>
    </row>
    <row r="933" spans="1:11" x14ac:dyDescent="0.2">
      <c r="A933" s="42" t="s">
        <v>146</v>
      </c>
      <c r="B933" s="42" t="s">
        <v>1825</v>
      </c>
      <c r="C933" s="42" t="s">
        <v>3793</v>
      </c>
      <c r="D933" s="42">
        <v>7</v>
      </c>
      <c r="E933" s="42">
        <v>7</v>
      </c>
      <c r="F933" s="42"/>
      <c r="G933" s="42">
        <v>144</v>
      </c>
      <c r="H933" s="377">
        <f t="shared" si="50"/>
        <v>20.571428571428573</v>
      </c>
      <c r="I933" s="42">
        <v>3</v>
      </c>
      <c r="J933" s="42"/>
      <c r="K933" s="42" t="s">
        <v>2727</v>
      </c>
    </row>
    <row r="934" spans="1:11" x14ac:dyDescent="0.2">
      <c r="A934" s="42" t="s">
        <v>146</v>
      </c>
      <c r="B934" s="42" t="s">
        <v>1145</v>
      </c>
      <c r="C934" s="42" t="s">
        <v>3793</v>
      </c>
      <c r="D934" s="42">
        <v>7</v>
      </c>
      <c r="E934" s="42">
        <v>7</v>
      </c>
      <c r="F934" s="42"/>
      <c r="G934" s="42">
        <v>124</v>
      </c>
      <c r="H934" s="377">
        <f t="shared" si="50"/>
        <v>17.714285714285715</v>
      </c>
      <c r="I934" s="42">
        <v>3</v>
      </c>
      <c r="J934" s="42"/>
      <c r="K934" s="42" t="s">
        <v>2727</v>
      </c>
    </row>
    <row r="935" spans="1:11" x14ac:dyDescent="0.2">
      <c r="A935" s="42" t="s">
        <v>146</v>
      </c>
      <c r="B935" s="42" t="s">
        <v>3935</v>
      </c>
      <c r="C935" s="42" t="s">
        <v>3793</v>
      </c>
      <c r="D935" s="42">
        <v>11</v>
      </c>
      <c r="E935" s="42">
        <v>10</v>
      </c>
      <c r="F935" s="42"/>
      <c r="G935" s="42">
        <v>157</v>
      </c>
      <c r="H935" s="377">
        <f t="shared" si="50"/>
        <v>15.7</v>
      </c>
      <c r="I935" s="42">
        <v>2</v>
      </c>
      <c r="J935" s="42"/>
      <c r="K935" s="42" t="s">
        <v>2727</v>
      </c>
    </row>
    <row r="936" spans="1:11" x14ac:dyDescent="0.2">
      <c r="A936" s="42" t="s">
        <v>146</v>
      </c>
      <c r="B936" s="42" t="s">
        <v>3938</v>
      </c>
      <c r="C936" s="42" t="s">
        <v>3793</v>
      </c>
      <c r="D936" s="42">
        <v>8</v>
      </c>
      <c r="E936" s="42">
        <v>8</v>
      </c>
      <c r="F936" s="42"/>
      <c r="G936" s="42">
        <v>120</v>
      </c>
      <c r="H936" s="377">
        <f t="shared" si="50"/>
        <v>15</v>
      </c>
      <c r="I936" s="42">
        <v>4</v>
      </c>
      <c r="J936" s="42"/>
      <c r="K936" s="42" t="s">
        <v>2727</v>
      </c>
    </row>
    <row r="937" spans="1:11" x14ac:dyDescent="0.2">
      <c r="A937" s="42" t="s">
        <v>146</v>
      </c>
      <c r="B937" s="42" t="s">
        <v>3041</v>
      </c>
      <c r="C937" s="42" t="s">
        <v>3793</v>
      </c>
      <c r="D937" s="42">
        <v>4</v>
      </c>
      <c r="E937" s="42">
        <v>4</v>
      </c>
      <c r="F937" s="42"/>
      <c r="G937" s="42">
        <v>56</v>
      </c>
      <c r="H937" s="377">
        <f t="shared" si="50"/>
        <v>14</v>
      </c>
      <c r="I937" s="42">
        <v>3</v>
      </c>
      <c r="J937" s="42"/>
      <c r="K937" s="42" t="s">
        <v>2727</v>
      </c>
    </row>
    <row r="938" spans="1:11" x14ac:dyDescent="0.2">
      <c r="A938" s="42" t="s">
        <v>146</v>
      </c>
      <c r="B938" s="42" t="s">
        <v>3881</v>
      </c>
      <c r="C938" s="42" t="s">
        <v>3793</v>
      </c>
      <c r="D938" s="42">
        <v>12</v>
      </c>
      <c r="E938" s="42">
        <v>9</v>
      </c>
      <c r="F938" s="42"/>
      <c r="G938" s="42">
        <v>93</v>
      </c>
      <c r="H938" s="377">
        <f t="shared" si="50"/>
        <v>10.333333333333334</v>
      </c>
      <c r="I938" s="42">
        <v>4</v>
      </c>
      <c r="J938" s="42"/>
      <c r="K938" s="42" t="s">
        <v>2727</v>
      </c>
    </row>
    <row r="939" spans="1:11" x14ac:dyDescent="0.2">
      <c r="A939" s="42" t="s">
        <v>146</v>
      </c>
      <c r="B939" s="42" t="s">
        <v>3922</v>
      </c>
      <c r="C939" s="42" t="s">
        <v>3793</v>
      </c>
      <c r="D939" s="42">
        <v>3</v>
      </c>
      <c r="E939" s="42">
        <v>3</v>
      </c>
      <c r="F939" s="42"/>
      <c r="G939" s="42">
        <v>30</v>
      </c>
      <c r="H939" s="377">
        <f t="shared" si="50"/>
        <v>10</v>
      </c>
      <c r="I939" s="42">
        <v>1</v>
      </c>
      <c r="J939" s="42"/>
      <c r="K939" s="42" t="s">
        <v>2727</v>
      </c>
    </row>
    <row r="940" spans="1:11" x14ac:dyDescent="0.2">
      <c r="A940" s="42" t="s">
        <v>146</v>
      </c>
      <c r="B940" s="42" t="s">
        <v>3902</v>
      </c>
      <c r="C940" s="42" t="s">
        <v>3793</v>
      </c>
      <c r="D940" s="42">
        <v>8</v>
      </c>
      <c r="E940" s="42">
        <v>4</v>
      </c>
      <c r="F940" s="42"/>
      <c r="G940" s="42">
        <v>39</v>
      </c>
      <c r="H940" s="377">
        <f t="shared" si="50"/>
        <v>9.75</v>
      </c>
      <c r="I940" s="42">
        <v>2</v>
      </c>
      <c r="J940" s="42"/>
      <c r="K940" s="42" t="s">
        <v>2727</v>
      </c>
    </row>
    <row r="941" spans="1:11" x14ac:dyDescent="0.2">
      <c r="A941" s="42" t="s">
        <v>146</v>
      </c>
      <c r="B941" s="42" t="s">
        <v>3916</v>
      </c>
      <c r="C941" s="42" t="s">
        <v>3793</v>
      </c>
      <c r="D941" s="42">
        <v>10</v>
      </c>
      <c r="E941" s="42">
        <v>7</v>
      </c>
      <c r="F941" s="42"/>
      <c r="G941" s="42">
        <v>56</v>
      </c>
      <c r="H941" s="377">
        <f t="shared" si="50"/>
        <v>8</v>
      </c>
      <c r="I941" s="42">
        <v>13</v>
      </c>
      <c r="J941" s="42"/>
      <c r="K941" s="42" t="s">
        <v>2727</v>
      </c>
    </row>
    <row r="942" spans="1:11" x14ac:dyDescent="0.2">
      <c r="A942" s="42" t="s">
        <v>146</v>
      </c>
      <c r="B942" s="42" t="s">
        <v>4139</v>
      </c>
      <c r="C942" s="42" t="s">
        <v>3793</v>
      </c>
      <c r="D942" s="42">
        <v>3</v>
      </c>
      <c r="E942" s="42">
        <v>3</v>
      </c>
      <c r="F942" s="42"/>
      <c r="G942" s="42">
        <v>21</v>
      </c>
      <c r="H942" s="377">
        <f t="shared" si="50"/>
        <v>7</v>
      </c>
      <c r="I942" s="42"/>
      <c r="J942" s="42"/>
      <c r="K942" s="42" t="s">
        <v>2727</v>
      </c>
    </row>
    <row r="943" spans="1:11" x14ac:dyDescent="0.2">
      <c r="A943" s="42" t="s">
        <v>146</v>
      </c>
      <c r="B943" s="42" t="s">
        <v>4170</v>
      </c>
      <c r="C943" s="42" t="s">
        <v>3793</v>
      </c>
      <c r="D943" s="42">
        <v>2</v>
      </c>
      <c r="E943" s="42">
        <v>2</v>
      </c>
      <c r="F943" s="42"/>
      <c r="G943" s="42">
        <v>11</v>
      </c>
      <c r="H943" s="377">
        <f t="shared" si="50"/>
        <v>5.5</v>
      </c>
      <c r="I943" s="42"/>
      <c r="J943" s="42"/>
      <c r="K943" s="42" t="s">
        <v>2727</v>
      </c>
    </row>
    <row r="944" spans="1:11" x14ac:dyDescent="0.2">
      <c r="A944" s="42" t="s">
        <v>146</v>
      </c>
      <c r="B944" s="42" t="s">
        <v>3856</v>
      </c>
      <c r="C944" s="42" t="s">
        <v>3793</v>
      </c>
      <c r="D944" s="42">
        <v>9</v>
      </c>
      <c r="E944" s="42">
        <v>4</v>
      </c>
      <c r="F944" s="42"/>
      <c r="G944" s="42">
        <v>5</v>
      </c>
      <c r="H944" s="377">
        <f t="shared" si="50"/>
        <v>1.25</v>
      </c>
      <c r="I944" s="42">
        <v>5</v>
      </c>
      <c r="J944" s="42"/>
      <c r="K944" s="42" t="s">
        <v>2727</v>
      </c>
    </row>
    <row r="945" spans="1:11" x14ac:dyDescent="0.2">
      <c r="A945" s="42" t="s">
        <v>146</v>
      </c>
      <c r="B945" s="42" t="s">
        <v>3933</v>
      </c>
      <c r="C945" s="42" t="s">
        <v>3793</v>
      </c>
      <c r="D945" s="42">
        <v>3</v>
      </c>
      <c r="E945" s="42">
        <v>2</v>
      </c>
      <c r="F945" s="42"/>
      <c r="G945" s="42">
        <v>1</v>
      </c>
      <c r="H945" s="377">
        <f t="shared" si="50"/>
        <v>0.5</v>
      </c>
      <c r="I945" s="42">
        <v>1</v>
      </c>
      <c r="J945" s="42"/>
      <c r="K945" s="42" t="s">
        <v>2727</v>
      </c>
    </row>
    <row r="946" spans="1:11" x14ac:dyDescent="0.2">
      <c r="A946" s="42" t="s">
        <v>208</v>
      </c>
      <c r="B946" s="42" t="s">
        <v>3911</v>
      </c>
      <c r="C946" s="42" t="s">
        <v>3793</v>
      </c>
      <c r="D946" s="42">
        <v>4</v>
      </c>
      <c r="E946" s="42">
        <v>4</v>
      </c>
      <c r="F946" s="42"/>
      <c r="G946" s="42">
        <v>14</v>
      </c>
      <c r="H946" s="377">
        <f t="shared" si="50"/>
        <v>3.5</v>
      </c>
      <c r="I946" s="42"/>
      <c r="J946" s="42"/>
      <c r="K946" s="42" t="s">
        <v>2727</v>
      </c>
    </row>
    <row r="947" spans="1:11" x14ac:dyDescent="0.2">
      <c r="A947" s="42" t="s">
        <v>208</v>
      </c>
      <c r="B947" s="42" t="s">
        <v>3051</v>
      </c>
      <c r="C947" s="42" t="s">
        <v>3793</v>
      </c>
      <c r="D947" s="42">
        <v>3</v>
      </c>
      <c r="E947" s="42">
        <v>2</v>
      </c>
      <c r="F947" s="42"/>
      <c r="G947" s="42">
        <v>103</v>
      </c>
      <c r="H947" s="377">
        <f t="shared" si="50"/>
        <v>51.5</v>
      </c>
      <c r="I947" s="42"/>
      <c r="J947" s="42"/>
      <c r="K947" s="42" t="s">
        <v>2727</v>
      </c>
    </row>
    <row r="948" spans="1:11" x14ac:dyDescent="0.2">
      <c r="A948" s="42" t="s">
        <v>208</v>
      </c>
      <c r="B948" s="42" t="s">
        <v>3933</v>
      </c>
      <c r="C948" s="42" t="s">
        <v>3793</v>
      </c>
      <c r="D948" s="42">
        <v>8</v>
      </c>
      <c r="E948" s="42">
        <v>8</v>
      </c>
      <c r="F948" s="42"/>
      <c r="G948" s="42">
        <v>181</v>
      </c>
      <c r="H948" s="377">
        <f t="shared" si="50"/>
        <v>22.625</v>
      </c>
      <c r="I948" s="42"/>
      <c r="J948" s="42"/>
      <c r="K948" s="42" t="s">
        <v>2727</v>
      </c>
    </row>
    <row r="949" spans="1:11" x14ac:dyDescent="0.2">
      <c r="A949" s="42" t="s">
        <v>208</v>
      </c>
      <c r="B949" s="42" t="s">
        <v>3041</v>
      </c>
      <c r="C949" s="42" t="s">
        <v>3793</v>
      </c>
      <c r="D949" s="42">
        <v>11</v>
      </c>
      <c r="E949" s="42">
        <v>11</v>
      </c>
      <c r="F949" s="42"/>
      <c r="G949" s="42">
        <v>137</v>
      </c>
      <c r="H949" s="377">
        <f t="shared" si="50"/>
        <v>12.454545454545455</v>
      </c>
      <c r="I949" s="42"/>
      <c r="J949" s="42"/>
      <c r="K949" s="42" t="s">
        <v>2727</v>
      </c>
    </row>
    <row r="950" spans="1:11" x14ac:dyDescent="0.2">
      <c r="A950" s="42" t="s">
        <v>208</v>
      </c>
      <c r="B950" s="42" t="s">
        <v>4149</v>
      </c>
      <c r="C950" s="42"/>
      <c r="D950" s="42">
        <v>6</v>
      </c>
      <c r="E950" s="42">
        <v>6</v>
      </c>
      <c r="F950" s="42"/>
      <c r="G950" s="42">
        <v>113</v>
      </c>
      <c r="H950" s="377">
        <f t="shared" si="50"/>
        <v>18.833333333333332</v>
      </c>
      <c r="I950" s="42"/>
      <c r="J950" s="42"/>
      <c r="K950" s="42" t="s">
        <v>2727</v>
      </c>
    </row>
    <row r="951" spans="1:11" x14ac:dyDescent="0.2">
      <c r="A951" s="42" t="s">
        <v>208</v>
      </c>
      <c r="B951" s="42" t="s">
        <v>3881</v>
      </c>
      <c r="C951" s="42" t="s">
        <v>3793</v>
      </c>
      <c r="D951" s="42">
        <v>6</v>
      </c>
      <c r="E951" s="42">
        <v>4</v>
      </c>
      <c r="F951" s="42"/>
      <c r="G951" s="42">
        <v>39</v>
      </c>
      <c r="H951" s="377">
        <f t="shared" si="50"/>
        <v>9.75</v>
      </c>
      <c r="I951" s="42"/>
      <c r="J951" s="42"/>
      <c r="K951" s="42" t="s">
        <v>2727</v>
      </c>
    </row>
    <row r="952" spans="1:11" x14ac:dyDescent="0.2">
      <c r="A952" s="42" t="s">
        <v>208</v>
      </c>
      <c r="B952" s="42" t="s">
        <v>3916</v>
      </c>
      <c r="C952" s="42" t="s">
        <v>3793</v>
      </c>
      <c r="D952" s="42">
        <v>9</v>
      </c>
      <c r="E952" s="42">
        <v>8</v>
      </c>
      <c r="F952" s="42"/>
      <c r="G952" s="42">
        <v>120</v>
      </c>
      <c r="H952" s="377">
        <f t="shared" si="50"/>
        <v>15</v>
      </c>
      <c r="I952" s="42"/>
      <c r="J952" s="42"/>
      <c r="K952" s="42" t="s">
        <v>2727</v>
      </c>
    </row>
    <row r="953" spans="1:11" x14ac:dyDescent="0.2">
      <c r="A953" s="42" t="s">
        <v>208</v>
      </c>
      <c r="B953" s="42" t="s">
        <v>3902</v>
      </c>
      <c r="C953" s="42" t="s">
        <v>3793</v>
      </c>
      <c r="D953" s="42">
        <v>8</v>
      </c>
      <c r="E953" s="42">
        <v>6</v>
      </c>
      <c r="F953" s="42"/>
      <c r="G953" s="42">
        <v>53</v>
      </c>
      <c r="H953" s="377">
        <f t="shared" si="50"/>
        <v>8.8333333333333339</v>
      </c>
      <c r="I953" s="42"/>
      <c r="J953" s="42"/>
      <c r="K953" s="42" t="s">
        <v>2727</v>
      </c>
    </row>
    <row r="954" spans="1:11" x14ac:dyDescent="0.2">
      <c r="A954" s="42" t="s">
        <v>208</v>
      </c>
      <c r="B954" s="42" t="s">
        <v>4172</v>
      </c>
      <c r="C954" s="42" t="s">
        <v>3793</v>
      </c>
      <c r="D954" s="42">
        <v>7</v>
      </c>
      <c r="E954" s="42">
        <v>7</v>
      </c>
      <c r="F954" s="42"/>
      <c r="G954" s="42">
        <v>42</v>
      </c>
      <c r="H954" s="377">
        <f t="shared" si="50"/>
        <v>6</v>
      </c>
      <c r="I954" s="42"/>
      <c r="J954" s="42"/>
      <c r="K954" s="42" t="s">
        <v>2727</v>
      </c>
    </row>
    <row r="955" spans="1:11" x14ac:dyDescent="0.2">
      <c r="A955" s="42" t="s">
        <v>208</v>
      </c>
      <c r="B955" s="42" t="s">
        <v>3038</v>
      </c>
      <c r="C955" s="42" t="s">
        <v>3793</v>
      </c>
      <c r="D955" s="42">
        <v>12</v>
      </c>
      <c r="E955" s="42">
        <v>7</v>
      </c>
      <c r="F955" s="42"/>
      <c r="G955" s="42">
        <v>195</v>
      </c>
      <c r="H955" s="377">
        <f t="shared" si="50"/>
        <v>27.857142857142858</v>
      </c>
      <c r="I955" s="42"/>
      <c r="J955" s="42"/>
      <c r="K955" s="42" t="s">
        <v>2727</v>
      </c>
    </row>
    <row r="956" spans="1:11" x14ac:dyDescent="0.2">
      <c r="A956" s="42" t="s">
        <v>208</v>
      </c>
      <c r="B956" s="42" t="s">
        <v>1163</v>
      </c>
      <c r="C956" s="42" t="s">
        <v>3793</v>
      </c>
      <c r="D956" s="42">
        <v>6</v>
      </c>
      <c r="E956" s="42">
        <v>3</v>
      </c>
      <c r="F956" s="42"/>
      <c r="G956" s="42">
        <v>18</v>
      </c>
      <c r="H956" s="377">
        <f t="shared" si="50"/>
        <v>6</v>
      </c>
      <c r="I956" s="42"/>
      <c r="J956" s="42"/>
      <c r="K956" s="42" t="s">
        <v>2727</v>
      </c>
    </row>
    <row r="957" spans="1:11" x14ac:dyDescent="0.2">
      <c r="A957" s="42" t="s">
        <v>208</v>
      </c>
      <c r="B957" s="42" t="s">
        <v>1825</v>
      </c>
      <c r="C957" s="42" t="s">
        <v>3793</v>
      </c>
      <c r="D957" s="42">
        <v>5</v>
      </c>
      <c r="E957" s="42">
        <v>5</v>
      </c>
      <c r="F957" s="42"/>
      <c r="G957" s="42">
        <v>116</v>
      </c>
      <c r="H957" s="377">
        <f t="shared" si="50"/>
        <v>23.2</v>
      </c>
      <c r="I957" s="42"/>
      <c r="J957" s="42"/>
      <c r="K957" s="42" t="s">
        <v>2727</v>
      </c>
    </row>
    <row r="958" spans="1:11" x14ac:dyDescent="0.2">
      <c r="A958" s="42" t="s">
        <v>208</v>
      </c>
      <c r="B958" s="42" t="s">
        <v>3055</v>
      </c>
      <c r="C958" s="42" t="s">
        <v>3793</v>
      </c>
      <c r="D958" s="42">
        <v>2</v>
      </c>
      <c r="E958" s="42">
        <v>2</v>
      </c>
      <c r="F958" s="42"/>
      <c r="G958" s="42">
        <v>62</v>
      </c>
      <c r="H958" s="377">
        <f t="shared" si="50"/>
        <v>31</v>
      </c>
      <c r="I958" s="42"/>
      <c r="J958" s="42"/>
      <c r="K958" s="42" t="s">
        <v>2727</v>
      </c>
    </row>
    <row r="959" spans="1:11" x14ac:dyDescent="0.2">
      <c r="A959" s="42" t="s">
        <v>208</v>
      </c>
      <c r="B959" s="42" t="s">
        <v>3029</v>
      </c>
      <c r="C959" s="42" t="s">
        <v>3793</v>
      </c>
      <c r="D959" s="42">
        <v>7</v>
      </c>
      <c r="E959" s="42">
        <v>5</v>
      </c>
      <c r="F959" s="42"/>
      <c r="G959" s="42">
        <v>92</v>
      </c>
      <c r="H959" s="377">
        <f t="shared" si="50"/>
        <v>18.399999999999999</v>
      </c>
      <c r="I959" s="42"/>
      <c r="J959" s="42"/>
      <c r="K959" s="42" t="s">
        <v>2727</v>
      </c>
    </row>
    <row r="960" spans="1:11" x14ac:dyDescent="0.2">
      <c r="A960" s="42" t="s">
        <v>208</v>
      </c>
      <c r="B960" s="42" t="s">
        <v>3958</v>
      </c>
      <c r="C960" s="42" t="s">
        <v>3793</v>
      </c>
      <c r="D960" s="42">
        <v>6</v>
      </c>
      <c r="E960" s="42">
        <v>6</v>
      </c>
      <c r="F960" s="42"/>
      <c r="G960" s="42">
        <v>54</v>
      </c>
      <c r="H960" s="377">
        <f t="shared" si="50"/>
        <v>9</v>
      </c>
      <c r="I960" s="42"/>
      <c r="J960" s="42"/>
      <c r="K960" s="42" t="s">
        <v>2727</v>
      </c>
    </row>
    <row r="961" spans="1:11" x14ac:dyDescent="0.2">
      <c r="A961" s="42" t="s">
        <v>208</v>
      </c>
      <c r="B961" s="42" t="s">
        <v>4173</v>
      </c>
      <c r="C961" s="42" t="s">
        <v>3793</v>
      </c>
      <c r="D961" s="42">
        <v>1</v>
      </c>
      <c r="E961" s="42">
        <v>0</v>
      </c>
      <c r="F961" s="42"/>
      <c r="G961" s="42">
        <v>3</v>
      </c>
      <c r="H961" s="377">
        <v>0</v>
      </c>
      <c r="I961" s="42"/>
      <c r="J961" s="42"/>
      <c r="K961" s="42" t="s">
        <v>2727</v>
      </c>
    </row>
    <row r="962" spans="1:11" x14ac:dyDescent="0.2">
      <c r="A962" s="42" t="s">
        <v>208</v>
      </c>
      <c r="B962" s="42" t="s">
        <v>3935</v>
      </c>
      <c r="C962" s="42" t="s">
        <v>3793</v>
      </c>
      <c r="D962" s="42">
        <v>3</v>
      </c>
      <c r="E962" s="42">
        <v>3</v>
      </c>
      <c r="F962" s="42"/>
      <c r="G962" s="42">
        <v>8</v>
      </c>
      <c r="H962" s="377">
        <f t="shared" si="50"/>
        <v>2.6666666666666665</v>
      </c>
      <c r="I962" s="42"/>
      <c r="J962" s="42"/>
      <c r="K962" s="42" t="s">
        <v>2727</v>
      </c>
    </row>
    <row r="963" spans="1:11" x14ac:dyDescent="0.2">
      <c r="A963" s="42" t="s">
        <v>208</v>
      </c>
      <c r="B963" s="42" t="s">
        <v>1145</v>
      </c>
      <c r="C963" s="42" t="s">
        <v>3793</v>
      </c>
      <c r="D963" s="42">
        <v>3</v>
      </c>
      <c r="E963" s="42">
        <v>3</v>
      </c>
      <c r="F963" s="42"/>
      <c r="G963" s="42">
        <v>16</v>
      </c>
      <c r="H963" s="377">
        <f t="shared" si="50"/>
        <v>5.333333333333333</v>
      </c>
      <c r="I963" s="42"/>
      <c r="J963" s="42"/>
      <c r="K963" s="42" t="s">
        <v>2727</v>
      </c>
    </row>
    <row r="964" spans="1:11" x14ac:dyDescent="0.2">
      <c r="A964" s="42" t="s">
        <v>208</v>
      </c>
      <c r="B964" s="42" t="s">
        <v>4146</v>
      </c>
      <c r="C964" s="42" t="s">
        <v>3793</v>
      </c>
      <c r="D964" s="42">
        <v>5</v>
      </c>
      <c r="E964" s="42">
        <v>4</v>
      </c>
      <c r="F964" s="42"/>
      <c r="G964" s="42">
        <v>34</v>
      </c>
      <c r="H964" s="377">
        <f t="shared" si="50"/>
        <v>8.5</v>
      </c>
      <c r="I964" s="42"/>
      <c r="J964" s="42"/>
      <c r="K964" s="42" t="s">
        <v>2727</v>
      </c>
    </row>
    <row r="965" spans="1:11" x14ac:dyDescent="0.2">
      <c r="A965" s="42" t="s">
        <v>208</v>
      </c>
      <c r="B965" s="42" t="s">
        <v>3927</v>
      </c>
      <c r="C965" s="42" t="s">
        <v>3793</v>
      </c>
      <c r="D965" s="42">
        <v>1</v>
      </c>
      <c r="E965" s="42">
        <v>1</v>
      </c>
      <c r="F965" s="42"/>
      <c r="G965" s="42">
        <v>6</v>
      </c>
      <c r="H965" s="377">
        <f t="shared" si="50"/>
        <v>6</v>
      </c>
      <c r="I965" s="42"/>
      <c r="J965" s="42"/>
      <c r="K965" s="42" t="s">
        <v>2727</v>
      </c>
    </row>
    <row r="966" spans="1:11" x14ac:dyDescent="0.2">
      <c r="A966" s="42" t="s">
        <v>208</v>
      </c>
      <c r="B966" s="42" t="s">
        <v>3056</v>
      </c>
      <c r="C966" s="42" t="s">
        <v>3793</v>
      </c>
      <c r="D966" s="42">
        <v>3</v>
      </c>
      <c r="E966" s="42">
        <v>2</v>
      </c>
      <c r="F966" s="42"/>
      <c r="G966" s="42">
        <v>23</v>
      </c>
      <c r="H966" s="377">
        <f t="shared" si="50"/>
        <v>11.5</v>
      </c>
      <c r="I966" s="42"/>
      <c r="J966" s="42"/>
      <c r="K966" s="42" t="s">
        <v>2727</v>
      </c>
    </row>
    <row r="967" spans="1:11" x14ac:dyDescent="0.2">
      <c r="A967" s="42" t="s">
        <v>208</v>
      </c>
      <c r="B967" s="42" t="s">
        <v>3031</v>
      </c>
      <c r="C967" s="42" t="s">
        <v>3793</v>
      </c>
      <c r="D967" s="42">
        <v>2</v>
      </c>
      <c r="E967" s="42">
        <v>2</v>
      </c>
      <c r="F967" s="42"/>
      <c r="G967" s="42">
        <v>17</v>
      </c>
      <c r="H967" s="377">
        <f t="shared" si="50"/>
        <v>8.5</v>
      </c>
      <c r="I967" s="42"/>
      <c r="J967" s="42"/>
      <c r="K967" s="42" t="s">
        <v>2727</v>
      </c>
    </row>
    <row r="968" spans="1:11" x14ac:dyDescent="0.2">
      <c r="A968" s="42" t="s">
        <v>208</v>
      </c>
      <c r="B968" s="42" t="s">
        <v>3042</v>
      </c>
      <c r="C968" s="42" t="s">
        <v>3793</v>
      </c>
      <c r="D968" s="42">
        <v>2</v>
      </c>
      <c r="E968" s="42">
        <v>2</v>
      </c>
      <c r="F968" s="42"/>
      <c r="G968" s="42">
        <v>24</v>
      </c>
      <c r="H968" s="377">
        <f t="shared" si="50"/>
        <v>12</v>
      </c>
      <c r="I968" s="42"/>
      <c r="J968" s="42"/>
      <c r="K968" s="42" t="s">
        <v>2727</v>
      </c>
    </row>
    <row r="969" spans="1:11" x14ac:dyDescent="0.2">
      <c r="A969" s="42" t="s">
        <v>208</v>
      </c>
      <c r="B969" s="42" t="s">
        <v>3882</v>
      </c>
      <c r="C969" s="42" t="s">
        <v>3793</v>
      </c>
      <c r="D969" s="42">
        <v>2</v>
      </c>
      <c r="E969" s="42">
        <v>1</v>
      </c>
      <c r="F969" s="42"/>
      <c r="G969" s="42">
        <v>30</v>
      </c>
      <c r="H969" s="377">
        <f t="shared" si="50"/>
        <v>30</v>
      </c>
      <c r="I969" s="42"/>
      <c r="J969" s="42"/>
      <c r="K969" s="42" t="s">
        <v>2727</v>
      </c>
    </row>
    <row r="970" spans="1:11" x14ac:dyDescent="0.2">
      <c r="A970" s="42" t="s">
        <v>153</v>
      </c>
      <c r="B970" s="42" t="s">
        <v>3927</v>
      </c>
      <c r="C970" s="42" t="s">
        <v>3793</v>
      </c>
      <c r="D970" s="42">
        <v>2</v>
      </c>
      <c r="E970" s="42">
        <v>2</v>
      </c>
      <c r="F970" s="42"/>
      <c r="G970" s="42">
        <v>3</v>
      </c>
      <c r="H970" s="377">
        <f t="shared" si="50"/>
        <v>1.5</v>
      </c>
      <c r="I970" s="42"/>
      <c r="J970" s="42"/>
      <c r="K970" s="42" t="s">
        <v>102</v>
      </c>
    </row>
    <row r="971" spans="1:11" x14ac:dyDescent="0.2">
      <c r="A971" s="42" t="s">
        <v>153</v>
      </c>
      <c r="B971" s="42" t="s">
        <v>3915</v>
      </c>
      <c r="C971" s="42" t="s">
        <v>3793</v>
      </c>
      <c r="D971" s="42">
        <v>9</v>
      </c>
      <c r="E971" s="42">
        <v>8</v>
      </c>
      <c r="F971" s="42"/>
      <c r="G971" s="42">
        <v>75</v>
      </c>
      <c r="H971" s="377">
        <f t="shared" si="50"/>
        <v>9.375</v>
      </c>
      <c r="I971" s="42"/>
      <c r="J971" s="42"/>
      <c r="K971" s="42" t="s">
        <v>102</v>
      </c>
    </row>
    <row r="972" spans="1:11" x14ac:dyDescent="0.2">
      <c r="A972" s="42" t="s">
        <v>153</v>
      </c>
      <c r="B972" s="42" t="s">
        <v>3041</v>
      </c>
      <c r="C972" s="42" t="s">
        <v>3793</v>
      </c>
      <c r="D972" s="42">
        <v>8</v>
      </c>
      <c r="E972" s="42">
        <v>7</v>
      </c>
      <c r="F972" s="42"/>
      <c r="G972" s="42">
        <v>159</v>
      </c>
      <c r="H972" s="377">
        <f t="shared" si="50"/>
        <v>22.714285714285715</v>
      </c>
      <c r="I972" s="42"/>
      <c r="J972" s="42"/>
      <c r="K972" s="42" t="s">
        <v>102</v>
      </c>
    </row>
    <row r="973" spans="1:11" x14ac:dyDescent="0.2">
      <c r="A973" s="42" t="s">
        <v>153</v>
      </c>
      <c r="B973" s="42" t="s">
        <v>3044</v>
      </c>
      <c r="C973" s="42" t="s">
        <v>3793</v>
      </c>
      <c r="D973" s="42">
        <v>9</v>
      </c>
      <c r="E973" s="42">
        <v>8</v>
      </c>
      <c r="F973" s="42"/>
      <c r="G973" s="42">
        <v>269</v>
      </c>
      <c r="H973" s="377">
        <f t="shared" si="50"/>
        <v>33.625</v>
      </c>
      <c r="I973" s="42"/>
      <c r="J973" s="42"/>
      <c r="K973" s="42" t="s">
        <v>102</v>
      </c>
    </row>
    <row r="974" spans="1:11" x14ac:dyDescent="0.2">
      <c r="A974" s="42" t="s">
        <v>153</v>
      </c>
      <c r="B974" s="42" t="s">
        <v>4149</v>
      </c>
      <c r="C974" s="42" t="s">
        <v>3793</v>
      </c>
      <c r="D974" s="42">
        <v>8</v>
      </c>
      <c r="E974" s="42">
        <v>7</v>
      </c>
      <c r="F974" s="42"/>
      <c r="G974" s="42">
        <v>345</v>
      </c>
      <c r="H974" s="377">
        <f t="shared" si="50"/>
        <v>49.285714285714285</v>
      </c>
      <c r="I974" s="42"/>
      <c r="J974" s="42"/>
      <c r="K974" s="42" t="s">
        <v>102</v>
      </c>
    </row>
    <row r="975" spans="1:11" x14ac:dyDescent="0.2">
      <c r="A975" s="42" t="s">
        <v>153</v>
      </c>
      <c r="B975" s="42" t="s">
        <v>3916</v>
      </c>
      <c r="C975" s="42" t="s">
        <v>3793</v>
      </c>
      <c r="D975" s="42">
        <v>11</v>
      </c>
      <c r="E975" s="42">
        <v>9</v>
      </c>
      <c r="F975" s="42"/>
      <c r="G975" s="42">
        <v>322</v>
      </c>
      <c r="H975" s="377">
        <f t="shared" si="50"/>
        <v>35.777777777777779</v>
      </c>
      <c r="I975" s="42"/>
      <c r="J975" s="42"/>
      <c r="K975" s="42" t="s">
        <v>102</v>
      </c>
    </row>
    <row r="976" spans="1:11" x14ac:dyDescent="0.2">
      <c r="A976" s="42" t="s">
        <v>153</v>
      </c>
      <c r="B976" s="42" t="s">
        <v>3038</v>
      </c>
      <c r="C976" s="42" t="s">
        <v>3793</v>
      </c>
      <c r="D976" s="42">
        <v>11</v>
      </c>
      <c r="E976" s="42">
        <v>6</v>
      </c>
      <c r="F976" s="42"/>
      <c r="G976" s="42">
        <v>167</v>
      </c>
      <c r="H976" s="377">
        <f t="shared" si="50"/>
        <v>27.833333333333332</v>
      </c>
      <c r="I976" s="42"/>
      <c r="J976" s="42"/>
      <c r="K976" s="42" t="s">
        <v>102</v>
      </c>
    </row>
    <row r="977" spans="1:11" x14ac:dyDescent="0.2">
      <c r="A977" s="42" t="s">
        <v>153</v>
      </c>
      <c r="B977" s="42" t="s">
        <v>3882</v>
      </c>
      <c r="C977" s="42" t="s">
        <v>3793</v>
      </c>
      <c r="D977" s="42">
        <v>6</v>
      </c>
      <c r="E977" s="42">
        <v>3</v>
      </c>
      <c r="F977" s="42"/>
      <c r="G977" s="42">
        <v>65</v>
      </c>
      <c r="H977" s="377">
        <f t="shared" si="50"/>
        <v>21.666666666666668</v>
      </c>
      <c r="I977" s="42"/>
      <c r="J977" s="42"/>
      <c r="K977" s="42" t="s">
        <v>102</v>
      </c>
    </row>
    <row r="978" spans="1:11" x14ac:dyDescent="0.2">
      <c r="A978" s="42" t="s">
        <v>153</v>
      </c>
      <c r="B978" s="42" t="s">
        <v>4176</v>
      </c>
      <c r="C978" s="42" t="s">
        <v>3793</v>
      </c>
      <c r="D978" s="42">
        <v>2</v>
      </c>
      <c r="E978" s="42" t="s">
        <v>3838</v>
      </c>
      <c r="F978" s="42"/>
      <c r="G978" s="42"/>
      <c r="H978" s="377">
        <v>0</v>
      </c>
      <c r="I978" s="42"/>
      <c r="J978" s="42"/>
      <c r="K978" s="42" t="s">
        <v>102</v>
      </c>
    </row>
    <row r="979" spans="1:11" x14ac:dyDescent="0.2">
      <c r="A979" s="42" t="s">
        <v>153</v>
      </c>
      <c r="B979" s="42" t="s">
        <v>4177</v>
      </c>
      <c r="C979" s="42" t="s">
        <v>3793</v>
      </c>
      <c r="D979" s="42">
        <v>2</v>
      </c>
      <c r="E979" s="42" t="s">
        <v>3838</v>
      </c>
      <c r="F979" s="42"/>
      <c r="G979" s="42"/>
      <c r="H979" s="377">
        <v>0</v>
      </c>
      <c r="I979" s="42"/>
      <c r="J979" s="42"/>
      <c r="K979" s="42" t="s">
        <v>102</v>
      </c>
    </row>
    <row r="980" spans="1:11" x14ac:dyDescent="0.2">
      <c r="A980" s="42" t="s">
        <v>153</v>
      </c>
      <c r="B980" s="42" t="s">
        <v>3902</v>
      </c>
      <c r="C980" s="42" t="s">
        <v>3793</v>
      </c>
      <c r="D980" s="42">
        <v>10</v>
      </c>
      <c r="E980" s="42">
        <v>5</v>
      </c>
      <c r="F980" s="42"/>
      <c r="G980" s="42">
        <v>74</v>
      </c>
      <c r="H980" s="377">
        <f t="shared" si="50"/>
        <v>14.8</v>
      </c>
      <c r="I980" s="42"/>
      <c r="J980" s="42"/>
      <c r="K980" s="42" t="s">
        <v>102</v>
      </c>
    </row>
    <row r="981" spans="1:11" x14ac:dyDescent="0.2">
      <c r="A981" s="42" t="s">
        <v>153</v>
      </c>
      <c r="B981" s="42" t="s">
        <v>3031</v>
      </c>
      <c r="C981" s="42" t="s">
        <v>3793</v>
      </c>
      <c r="D981" s="42">
        <v>7</v>
      </c>
      <c r="E981" s="42">
        <v>6</v>
      </c>
      <c r="F981" s="42"/>
      <c r="G981" s="42">
        <v>121</v>
      </c>
      <c r="H981" s="377">
        <f t="shared" si="50"/>
        <v>20.166666666666668</v>
      </c>
      <c r="I981" s="42"/>
      <c r="J981" s="42"/>
      <c r="K981" s="42" t="s">
        <v>102</v>
      </c>
    </row>
    <row r="982" spans="1:11" x14ac:dyDescent="0.2">
      <c r="A982" s="42" t="s">
        <v>153</v>
      </c>
      <c r="B982" s="42" t="s">
        <v>3936</v>
      </c>
      <c r="C982" s="42" t="s">
        <v>3793</v>
      </c>
      <c r="D982" s="42">
        <v>3</v>
      </c>
      <c r="E982" s="42">
        <v>3</v>
      </c>
      <c r="F982" s="42"/>
      <c r="G982" s="42">
        <v>77</v>
      </c>
      <c r="H982" s="377">
        <f t="shared" si="50"/>
        <v>25.666666666666668</v>
      </c>
      <c r="I982" s="42"/>
      <c r="J982" s="42"/>
      <c r="K982" s="42" t="s">
        <v>102</v>
      </c>
    </row>
    <row r="983" spans="1:11" x14ac:dyDescent="0.2">
      <c r="A983" s="42" t="s">
        <v>153</v>
      </c>
      <c r="B983" s="42" t="s">
        <v>1163</v>
      </c>
      <c r="C983" s="42" t="s">
        <v>3793</v>
      </c>
      <c r="D983" s="42">
        <v>7</v>
      </c>
      <c r="E983" s="42">
        <v>3</v>
      </c>
      <c r="F983" s="42"/>
      <c r="G983" s="42">
        <v>39</v>
      </c>
      <c r="H983" s="377">
        <f t="shared" si="50"/>
        <v>13</v>
      </c>
      <c r="I983" s="42"/>
      <c r="J983" s="42"/>
      <c r="K983" s="42" t="s">
        <v>102</v>
      </c>
    </row>
    <row r="984" spans="1:11" x14ac:dyDescent="0.2">
      <c r="A984" s="42" t="s">
        <v>153</v>
      </c>
      <c r="B984" s="42" t="s">
        <v>4178</v>
      </c>
      <c r="C984" s="42" t="s">
        <v>3793</v>
      </c>
      <c r="D984" s="42">
        <v>3</v>
      </c>
      <c r="E984" s="42">
        <v>2</v>
      </c>
      <c r="F984" s="42"/>
      <c r="G984" s="42">
        <v>1</v>
      </c>
      <c r="H984" s="377">
        <f t="shared" si="50"/>
        <v>0.5</v>
      </c>
      <c r="I984" s="42"/>
      <c r="J984" s="42"/>
      <c r="K984" s="42" t="s">
        <v>102</v>
      </c>
    </row>
    <row r="985" spans="1:11" x14ac:dyDescent="0.2">
      <c r="A985" s="42" t="s">
        <v>153</v>
      </c>
      <c r="B985" s="42" t="s">
        <v>3940</v>
      </c>
      <c r="C985" s="42" t="s">
        <v>3793</v>
      </c>
      <c r="D985" s="42">
        <v>1</v>
      </c>
      <c r="E985" s="42">
        <v>1</v>
      </c>
      <c r="F985" s="42"/>
      <c r="G985" s="42">
        <v>3</v>
      </c>
      <c r="H985" s="377">
        <f t="shared" si="50"/>
        <v>3</v>
      </c>
      <c r="I985" s="42"/>
      <c r="J985" s="42"/>
      <c r="K985" s="42" t="s">
        <v>102</v>
      </c>
    </row>
    <row r="986" spans="1:11" x14ac:dyDescent="0.2">
      <c r="A986" s="42" t="s">
        <v>153</v>
      </c>
      <c r="B986" s="42" t="s">
        <v>2780</v>
      </c>
      <c r="C986" s="42" t="s">
        <v>3793</v>
      </c>
      <c r="D986" s="42">
        <v>5</v>
      </c>
      <c r="E986" s="42">
        <v>0</v>
      </c>
      <c r="F986" s="42"/>
      <c r="G986" s="42">
        <v>28</v>
      </c>
      <c r="H986" s="377">
        <v>0</v>
      </c>
      <c r="I986" s="42"/>
      <c r="J986" s="42"/>
      <c r="K986" s="42" t="s">
        <v>102</v>
      </c>
    </row>
    <row r="987" spans="1:11" x14ac:dyDescent="0.2">
      <c r="A987" s="42" t="s">
        <v>153</v>
      </c>
      <c r="B987" s="42" t="s">
        <v>3151</v>
      </c>
      <c r="C987" s="42" t="s">
        <v>3793</v>
      </c>
      <c r="D987" s="42">
        <v>4</v>
      </c>
      <c r="E987" s="42">
        <v>4</v>
      </c>
      <c r="F987" s="42"/>
      <c r="G987" s="42">
        <v>32</v>
      </c>
      <c r="H987" s="377">
        <f t="shared" si="50"/>
        <v>8</v>
      </c>
      <c r="I987" s="42"/>
      <c r="J987" s="42"/>
      <c r="K987" s="42" t="s">
        <v>102</v>
      </c>
    </row>
    <row r="988" spans="1:11" x14ac:dyDescent="0.2">
      <c r="A988" s="42" t="s">
        <v>153</v>
      </c>
      <c r="B988" s="42" t="s">
        <v>3029</v>
      </c>
      <c r="C988" s="42" t="s">
        <v>3793</v>
      </c>
      <c r="D988" s="42">
        <v>2</v>
      </c>
      <c r="E988" s="42">
        <v>1</v>
      </c>
      <c r="F988" s="42"/>
      <c r="G988" s="42">
        <v>45</v>
      </c>
      <c r="H988" s="377">
        <f t="shared" si="50"/>
        <v>45</v>
      </c>
      <c r="I988" s="42"/>
      <c r="J988" s="42"/>
      <c r="K988" s="42" t="s">
        <v>102</v>
      </c>
    </row>
    <row r="989" spans="1:11" x14ac:dyDescent="0.2">
      <c r="A989" s="42" t="s">
        <v>153</v>
      </c>
      <c r="B989" s="42" t="s">
        <v>3958</v>
      </c>
      <c r="C989" s="42" t="s">
        <v>3793</v>
      </c>
      <c r="D989" s="42">
        <v>1</v>
      </c>
      <c r="E989" s="42">
        <v>1</v>
      </c>
      <c r="F989" s="42"/>
      <c r="G989" s="42">
        <v>29</v>
      </c>
      <c r="H989" s="377">
        <f t="shared" si="50"/>
        <v>29</v>
      </c>
      <c r="I989" s="42"/>
      <c r="J989" s="42"/>
      <c r="K989" s="42" t="s">
        <v>102</v>
      </c>
    </row>
    <row r="990" spans="1:11" x14ac:dyDescent="0.2">
      <c r="A990" s="42" t="s">
        <v>153</v>
      </c>
      <c r="B990" s="42" t="s">
        <v>3039</v>
      </c>
      <c r="C990" s="42" t="s">
        <v>3793</v>
      </c>
      <c r="D990" s="42">
        <v>3</v>
      </c>
      <c r="E990" s="42">
        <v>3</v>
      </c>
      <c r="F990" s="42"/>
      <c r="G990" s="42">
        <v>28</v>
      </c>
      <c r="H990" s="377">
        <f t="shared" si="50"/>
        <v>9.3333333333333339</v>
      </c>
      <c r="I990" s="42"/>
      <c r="J990" s="42"/>
      <c r="K990" s="42" t="s">
        <v>102</v>
      </c>
    </row>
    <row r="991" spans="1:11" x14ac:dyDescent="0.2">
      <c r="A991" s="42" t="s">
        <v>153</v>
      </c>
      <c r="B991" s="42" t="s">
        <v>4179</v>
      </c>
      <c r="C991" s="42" t="s">
        <v>3793</v>
      </c>
      <c r="D991" s="42">
        <v>2</v>
      </c>
      <c r="E991" s="42">
        <v>2</v>
      </c>
      <c r="F991" s="42"/>
      <c r="G991" s="42">
        <v>23</v>
      </c>
      <c r="H991" s="377">
        <f t="shared" si="50"/>
        <v>11.5</v>
      </c>
      <c r="I991" s="42"/>
      <c r="J991" s="42"/>
      <c r="K991" s="42" t="s">
        <v>102</v>
      </c>
    </row>
    <row r="992" spans="1:11" x14ac:dyDescent="0.2">
      <c r="A992" s="42" t="s">
        <v>153</v>
      </c>
      <c r="B992" s="42" t="s">
        <v>3056</v>
      </c>
      <c r="C992" s="42" t="s">
        <v>3793</v>
      </c>
      <c r="D992" s="42">
        <v>2</v>
      </c>
      <c r="E992" s="42">
        <v>2</v>
      </c>
      <c r="F992" s="42"/>
      <c r="G992" s="42">
        <v>0</v>
      </c>
      <c r="H992" s="377">
        <f t="shared" si="50"/>
        <v>0</v>
      </c>
      <c r="I992" s="42"/>
      <c r="J992" s="42"/>
      <c r="K992" s="42" t="s">
        <v>102</v>
      </c>
    </row>
    <row r="993" spans="1:11" x14ac:dyDescent="0.2">
      <c r="A993" s="42" t="s">
        <v>209</v>
      </c>
      <c r="B993" s="42" t="s">
        <v>3915</v>
      </c>
      <c r="C993" s="42" t="s">
        <v>3793</v>
      </c>
      <c r="D993" s="42">
        <v>11</v>
      </c>
      <c r="E993" s="42">
        <v>12</v>
      </c>
      <c r="F993" s="42"/>
      <c r="G993" s="42">
        <v>263</v>
      </c>
      <c r="H993" s="377">
        <f t="shared" si="50"/>
        <v>21.916666666666668</v>
      </c>
      <c r="I993" s="42">
        <v>2</v>
      </c>
      <c r="J993" s="42"/>
      <c r="K993" s="42" t="s">
        <v>102</v>
      </c>
    </row>
    <row r="994" spans="1:11" x14ac:dyDescent="0.2">
      <c r="A994" s="42" t="s">
        <v>209</v>
      </c>
      <c r="B994" s="42" t="s">
        <v>3916</v>
      </c>
      <c r="C994" s="42" t="s">
        <v>3793</v>
      </c>
      <c r="D994" s="42">
        <v>10</v>
      </c>
      <c r="E994" s="42">
        <v>11</v>
      </c>
      <c r="F994" s="42"/>
      <c r="G994" s="42">
        <v>240</v>
      </c>
      <c r="H994" s="377">
        <f t="shared" si="50"/>
        <v>21.818181818181817</v>
      </c>
      <c r="I994" s="42">
        <v>15</v>
      </c>
      <c r="J994" s="42"/>
      <c r="K994" s="42" t="s">
        <v>102</v>
      </c>
    </row>
    <row r="995" spans="1:11" x14ac:dyDescent="0.2">
      <c r="A995" s="42" t="s">
        <v>209</v>
      </c>
      <c r="B995" s="42" t="s">
        <v>3053</v>
      </c>
      <c r="C995" s="42" t="s">
        <v>3793</v>
      </c>
      <c r="D995" s="42">
        <v>4</v>
      </c>
      <c r="E995" s="42">
        <v>4</v>
      </c>
      <c r="F995" s="42"/>
      <c r="G995" s="42">
        <v>227</v>
      </c>
      <c r="H995" s="377">
        <f t="shared" si="50"/>
        <v>56.75</v>
      </c>
      <c r="I995" s="42">
        <v>3</v>
      </c>
      <c r="J995" s="42"/>
      <c r="K995" s="42" t="s">
        <v>102</v>
      </c>
    </row>
    <row r="996" spans="1:11" x14ac:dyDescent="0.2">
      <c r="A996" s="42" t="s">
        <v>209</v>
      </c>
      <c r="B996" s="42" t="s">
        <v>3953</v>
      </c>
      <c r="C996" s="42" t="s">
        <v>3793</v>
      </c>
      <c r="D996" s="42">
        <v>3</v>
      </c>
      <c r="E996" s="42">
        <v>3</v>
      </c>
      <c r="F996" s="42"/>
      <c r="G996" s="42">
        <v>189</v>
      </c>
      <c r="H996" s="377">
        <f t="shared" ref="H996:H1016" si="51">G996/E996</f>
        <v>63</v>
      </c>
      <c r="I996" s="42">
        <v>2</v>
      </c>
      <c r="J996" s="42"/>
      <c r="K996" s="42" t="s">
        <v>102</v>
      </c>
    </row>
    <row r="997" spans="1:11" x14ac:dyDescent="0.2">
      <c r="A997" s="42" t="s">
        <v>209</v>
      </c>
      <c r="B997" s="42" t="s">
        <v>4182</v>
      </c>
      <c r="C997" s="42" t="s">
        <v>3793</v>
      </c>
      <c r="D997" s="42">
        <v>10</v>
      </c>
      <c r="E997" s="42">
        <v>8</v>
      </c>
      <c r="F997" s="42"/>
      <c r="G997" s="42">
        <v>176</v>
      </c>
      <c r="H997" s="377">
        <f t="shared" si="51"/>
        <v>22</v>
      </c>
      <c r="I997" s="42">
        <v>3</v>
      </c>
      <c r="J997" s="42"/>
      <c r="K997" s="42" t="s">
        <v>102</v>
      </c>
    </row>
    <row r="998" spans="1:11" x14ac:dyDescent="0.2">
      <c r="A998" s="42" t="s">
        <v>209</v>
      </c>
      <c r="B998" s="42" t="s">
        <v>4149</v>
      </c>
      <c r="C998" s="42" t="s">
        <v>3793</v>
      </c>
      <c r="D998" s="42">
        <v>11</v>
      </c>
      <c r="E998" s="42">
        <v>10</v>
      </c>
      <c r="F998" s="42"/>
      <c r="G998" s="42">
        <v>161</v>
      </c>
      <c r="H998" s="377">
        <f t="shared" si="51"/>
        <v>16.100000000000001</v>
      </c>
      <c r="I998" s="42">
        <v>7</v>
      </c>
      <c r="J998" s="42"/>
      <c r="K998" s="42" t="s">
        <v>102</v>
      </c>
    </row>
    <row r="999" spans="1:11" x14ac:dyDescent="0.2">
      <c r="A999" s="42" t="s">
        <v>209</v>
      </c>
      <c r="B999" s="42" t="s">
        <v>3063</v>
      </c>
      <c r="C999" s="42" t="s">
        <v>3793</v>
      </c>
      <c r="D999" s="42">
        <v>4</v>
      </c>
      <c r="E999" s="42">
        <v>4</v>
      </c>
      <c r="F999" s="42"/>
      <c r="G999" s="42">
        <v>130</v>
      </c>
      <c r="H999" s="377">
        <f t="shared" si="51"/>
        <v>32.5</v>
      </c>
      <c r="I999" s="42"/>
      <c r="J999" s="42"/>
      <c r="K999" s="42" t="s">
        <v>102</v>
      </c>
    </row>
    <row r="1000" spans="1:11" x14ac:dyDescent="0.2">
      <c r="A1000" s="42" t="s">
        <v>209</v>
      </c>
      <c r="B1000" s="42" t="s">
        <v>3038</v>
      </c>
      <c r="C1000" s="42" t="s">
        <v>3793</v>
      </c>
      <c r="D1000" s="42">
        <v>10</v>
      </c>
      <c r="E1000" s="42">
        <v>7</v>
      </c>
      <c r="F1000" s="42"/>
      <c r="G1000" s="42">
        <v>128</v>
      </c>
      <c r="H1000" s="377">
        <f t="shared" si="51"/>
        <v>18.285714285714285</v>
      </c>
      <c r="I1000" s="42">
        <v>5</v>
      </c>
      <c r="J1000" s="42"/>
      <c r="K1000" s="42" t="s">
        <v>102</v>
      </c>
    </row>
    <row r="1001" spans="1:11" x14ac:dyDescent="0.2">
      <c r="A1001" s="42" t="s">
        <v>209</v>
      </c>
      <c r="B1001" s="42" t="s">
        <v>3031</v>
      </c>
      <c r="C1001" s="42" t="s">
        <v>3793</v>
      </c>
      <c r="D1001" s="42">
        <v>5</v>
      </c>
      <c r="E1001" s="42">
        <v>6</v>
      </c>
      <c r="F1001" s="42"/>
      <c r="G1001" s="42">
        <v>119</v>
      </c>
      <c r="H1001" s="377">
        <f t="shared" si="51"/>
        <v>19.833333333333332</v>
      </c>
      <c r="I1001" s="42">
        <v>1</v>
      </c>
      <c r="J1001" s="42"/>
      <c r="K1001" s="42" t="s">
        <v>102</v>
      </c>
    </row>
    <row r="1002" spans="1:11" x14ac:dyDescent="0.2">
      <c r="A1002" s="42" t="s">
        <v>209</v>
      </c>
      <c r="B1002" s="42" t="s">
        <v>3902</v>
      </c>
      <c r="C1002" s="42" t="s">
        <v>3793</v>
      </c>
      <c r="D1002" s="42">
        <v>10</v>
      </c>
      <c r="E1002" s="42">
        <v>4</v>
      </c>
      <c r="F1002" s="42"/>
      <c r="G1002" s="42">
        <v>51</v>
      </c>
      <c r="H1002" s="377">
        <f t="shared" si="51"/>
        <v>12.75</v>
      </c>
      <c r="I1002" s="42">
        <v>1</v>
      </c>
      <c r="J1002" s="42"/>
      <c r="K1002" s="42" t="s">
        <v>102</v>
      </c>
    </row>
    <row r="1003" spans="1:11" x14ac:dyDescent="0.2">
      <c r="A1003" s="42" t="s">
        <v>209</v>
      </c>
      <c r="B1003" s="42" t="s">
        <v>3041</v>
      </c>
      <c r="C1003" s="42" t="s">
        <v>3793</v>
      </c>
      <c r="D1003" s="42">
        <v>3</v>
      </c>
      <c r="E1003" s="42">
        <v>3</v>
      </c>
      <c r="F1003" s="42"/>
      <c r="G1003" s="42">
        <v>50</v>
      </c>
      <c r="H1003" s="377">
        <f t="shared" si="51"/>
        <v>16.666666666666668</v>
      </c>
      <c r="I1003" s="42"/>
      <c r="J1003" s="42"/>
      <c r="K1003" s="42" t="s">
        <v>102</v>
      </c>
    </row>
    <row r="1004" spans="1:11" x14ac:dyDescent="0.2">
      <c r="A1004" s="42" t="s">
        <v>209</v>
      </c>
      <c r="B1004" s="42" t="s">
        <v>3056</v>
      </c>
      <c r="C1004" s="42" t="s">
        <v>3793</v>
      </c>
      <c r="D1004" s="42">
        <v>2</v>
      </c>
      <c r="E1004" s="42">
        <v>1</v>
      </c>
      <c r="F1004" s="42"/>
      <c r="G1004" s="42">
        <v>46</v>
      </c>
      <c r="H1004" s="377">
        <f t="shared" si="51"/>
        <v>46</v>
      </c>
      <c r="I1004" s="42">
        <v>1</v>
      </c>
      <c r="J1004" s="42"/>
      <c r="K1004" s="42" t="s">
        <v>102</v>
      </c>
    </row>
    <row r="1005" spans="1:11" x14ac:dyDescent="0.2">
      <c r="A1005" s="42" t="s">
        <v>209</v>
      </c>
      <c r="B1005" s="42" t="s">
        <v>4176</v>
      </c>
      <c r="C1005" s="42" t="s">
        <v>3793</v>
      </c>
      <c r="D1005" s="42">
        <v>2</v>
      </c>
      <c r="E1005" s="42">
        <v>1</v>
      </c>
      <c r="F1005" s="42"/>
      <c r="G1005" s="42">
        <v>45</v>
      </c>
      <c r="H1005" s="377">
        <f t="shared" si="51"/>
        <v>45</v>
      </c>
      <c r="I1005" s="42">
        <v>3</v>
      </c>
      <c r="J1005" s="42"/>
      <c r="K1005" s="42" t="s">
        <v>102</v>
      </c>
    </row>
    <row r="1006" spans="1:11" x14ac:dyDescent="0.2">
      <c r="A1006" s="42" t="s">
        <v>209</v>
      </c>
      <c r="B1006" s="42" t="s">
        <v>3039</v>
      </c>
      <c r="C1006" s="42" t="s">
        <v>3793</v>
      </c>
      <c r="D1006" s="42">
        <v>3</v>
      </c>
      <c r="E1006" s="42">
        <v>3</v>
      </c>
      <c r="F1006" s="42"/>
      <c r="G1006" s="42">
        <v>40</v>
      </c>
      <c r="H1006" s="377">
        <f t="shared" si="51"/>
        <v>13.333333333333334</v>
      </c>
      <c r="I1006" s="42"/>
      <c r="J1006" s="42"/>
      <c r="K1006" s="42" t="s">
        <v>102</v>
      </c>
    </row>
    <row r="1007" spans="1:11" x14ac:dyDescent="0.2">
      <c r="A1007" s="42" t="s">
        <v>209</v>
      </c>
      <c r="B1007" s="42" t="s">
        <v>3955</v>
      </c>
      <c r="C1007" s="42" t="s">
        <v>3793</v>
      </c>
      <c r="D1007" s="42">
        <v>9</v>
      </c>
      <c r="E1007" s="42">
        <v>5</v>
      </c>
      <c r="F1007" s="42"/>
      <c r="G1007" s="42">
        <v>31</v>
      </c>
      <c r="H1007" s="377">
        <f t="shared" si="51"/>
        <v>6.2</v>
      </c>
      <c r="I1007" s="42">
        <v>1</v>
      </c>
      <c r="J1007" s="42"/>
      <c r="K1007" s="42" t="s">
        <v>102</v>
      </c>
    </row>
    <row r="1008" spans="1:11" x14ac:dyDescent="0.2">
      <c r="A1008" s="42" t="s">
        <v>209</v>
      </c>
      <c r="B1008" s="42" t="s">
        <v>3055</v>
      </c>
      <c r="C1008" s="42" t="s">
        <v>3793</v>
      </c>
      <c r="D1008" s="42">
        <v>1</v>
      </c>
      <c r="E1008" s="42">
        <v>1</v>
      </c>
      <c r="F1008" s="42"/>
      <c r="G1008" s="42">
        <v>30</v>
      </c>
      <c r="H1008" s="377">
        <f t="shared" si="51"/>
        <v>30</v>
      </c>
      <c r="I1008" s="42">
        <v>1</v>
      </c>
      <c r="J1008" s="42"/>
      <c r="K1008" s="42" t="s">
        <v>102</v>
      </c>
    </row>
    <row r="1009" spans="1:11" x14ac:dyDescent="0.2">
      <c r="A1009" s="42" t="s">
        <v>209</v>
      </c>
      <c r="B1009" s="42" t="s">
        <v>3051</v>
      </c>
      <c r="C1009" s="42" t="s">
        <v>3793</v>
      </c>
      <c r="D1009" s="42">
        <v>1</v>
      </c>
      <c r="E1009" s="42">
        <v>1</v>
      </c>
      <c r="F1009" s="42"/>
      <c r="G1009" s="42">
        <v>27</v>
      </c>
      <c r="H1009" s="377">
        <f t="shared" si="51"/>
        <v>27</v>
      </c>
      <c r="I1009" s="42">
        <v>1</v>
      </c>
      <c r="J1009" s="42"/>
      <c r="K1009" s="42" t="s">
        <v>102</v>
      </c>
    </row>
    <row r="1010" spans="1:11" x14ac:dyDescent="0.2">
      <c r="A1010" s="42" t="s">
        <v>209</v>
      </c>
      <c r="B1010" s="42" t="s">
        <v>3882</v>
      </c>
      <c r="C1010" s="42" t="s">
        <v>3793</v>
      </c>
      <c r="D1010" s="42">
        <v>1</v>
      </c>
      <c r="E1010" s="42">
        <v>1</v>
      </c>
      <c r="F1010" s="42"/>
      <c r="G1010" s="42">
        <v>20</v>
      </c>
      <c r="H1010" s="377">
        <f t="shared" si="51"/>
        <v>20</v>
      </c>
      <c r="I1010" s="42"/>
      <c r="J1010" s="42"/>
      <c r="K1010" s="42" t="s">
        <v>102</v>
      </c>
    </row>
    <row r="1011" spans="1:11" x14ac:dyDescent="0.2">
      <c r="A1011" s="42" t="s">
        <v>209</v>
      </c>
      <c r="B1011" s="42" t="s">
        <v>3945</v>
      </c>
      <c r="C1011" s="42" t="s">
        <v>3793</v>
      </c>
      <c r="D1011" s="42">
        <v>3</v>
      </c>
      <c r="E1011" s="42">
        <v>3</v>
      </c>
      <c r="F1011" s="42"/>
      <c r="G1011" s="42">
        <v>14</v>
      </c>
      <c r="H1011" s="377">
        <f t="shared" si="51"/>
        <v>4.666666666666667</v>
      </c>
      <c r="I1011" s="42">
        <v>2</v>
      </c>
      <c r="J1011" s="42"/>
      <c r="K1011" s="42" t="s">
        <v>102</v>
      </c>
    </row>
    <row r="1012" spans="1:11" x14ac:dyDescent="0.2">
      <c r="A1012" s="42" t="s">
        <v>209</v>
      </c>
      <c r="B1012" s="42" t="s">
        <v>3032</v>
      </c>
      <c r="C1012" s="42" t="s">
        <v>3793</v>
      </c>
      <c r="D1012" s="42">
        <v>3</v>
      </c>
      <c r="E1012" s="42">
        <v>1</v>
      </c>
      <c r="F1012" s="42"/>
      <c r="G1012" s="42">
        <v>5</v>
      </c>
      <c r="H1012" s="377">
        <f t="shared" si="51"/>
        <v>5</v>
      </c>
      <c r="I1012" s="42"/>
      <c r="J1012" s="42"/>
      <c r="K1012" s="42" t="s">
        <v>102</v>
      </c>
    </row>
    <row r="1013" spans="1:11" x14ac:dyDescent="0.2">
      <c r="A1013" s="42" t="s">
        <v>209</v>
      </c>
      <c r="B1013" s="42" t="s">
        <v>4183</v>
      </c>
      <c r="C1013" s="42" t="s">
        <v>3793</v>
      </c>
      <c r="D1013" s="42">
        <v>10</v>
      </c>
      <c r="E1013" s="42">
        <v>3</v>
      </c>
      <c r="F1013" s="42"/>
      <c r="G1013" s="42">
        <v>5</v>
      </c>
      <c r="H1013" s="377">
        <f t="shared" si="51"/>
        <v>1.6666666666666667</v>
      </c>
      <c r="I1013" s="42">
        <v>3</v>
      </c>
      <c r="J1013" s="42"/>
      <c r="K1013" s="42" t="s">
        <v>102</v>
      </c>
    </row>
    <row r="1014" spans="1:11" x14ac:dyDescent="0.2">
      <c r="A1014" s="42" t="s">
        <v>209</v>
      </c>
      <c r="B1014" s="42" t="s">
        <v>3036</v>
      </c>
      <c r="C1014" s="42" t="s">
        <v>3793</v>
      </c>
      <c r="D1014" s="42">
        <v>1</v>
      </c>
      <c r="E1014" s="42">
        <v>1</v>
      </c>
      <c r="F1014" s="42"/>
      <c r="G1014" s="42">
        <v>4</v>
      </c>
      <c r="H1014" s="377">
        <f t="shared" si="51"/>
        <v>4</v>
      </c>
      <c r="I1014" s="42"/>
      <c r="J1014" s="42"/>
      <c r="K1014" s="42" t="s">
        <v>102</v>
      </c>
    </row>
    <row r="1015" spans="1:11" x14ac:dyDescent="0.2">
      <c r="A1015" s="42" t="s">
        <v>209</v>
      </c>
      <c r="B1015" s="42" t="s">
        <v>4184</v>
      </c>
      <c r="C1015" s="42" t="s">
        <v>3793</v>
      </c>
      <c r="D1015" s="42">
        <v>1</v>
      </c>
      <c r="E1015" s="42">
        <v>1</v>
      </c>
      <c r="F1015" s="42"/>
      <c r="G1015" s="42">
        <v>3</v>
      </c>
      <c r="H1015" s="377">
        <f t="shared" si="51"/>
        <v>3</v>
      </c>
      <c r="I1015" s="42"/>
      <c r="J1015" s="42"/>
      <c r="K1015" s="42" t="s">
        <v>102</v>
      </c>
    </row>
    <row r="1016" spans="1:11" x14ac:dyDescent="0.2">
      <c r="A1016" s="42" t="s">
        <v>209</v>
      </c>
      <c r="B1016" s="42" t="s">
        <v>3151</v>
      </c>
      <c r="C1016" s="42" t="s">
        <v>3793</v>
      </c>
      <c r="D1016" s="42">
        <v>1</v>
      </c>
      <c r="E1016" s="42">
        <v>1</v>
      </c>
      <c r="F1016" s="42"/>
      <c r="G1016" s="42">
        <v>3</v>
      </c>
      <c r="H1016" s="377">
        <f t="shared" si="51"/>
        <v>3</v>
      </c>
      <c r="I1016" s="42"/>
      <c r="J1016" s="42"/>
      <c r="K1016" s="42" t="s">
        <v>102</v>
      </c>
    </row>
    <row r="1017" spans="1:11" x14ac:dyDescent="0.2">
      <c r="A1017" s="42" t="s">
        <v>209</v>
      </c>
      <c r="B1017" s="42" t="s">
        <v>3820</v>
      </c>
      <c r="C1017" s="42" t="s">
        <v>3793</v>
      </c>
      <c r="D1017" s="42">
        <v>1</v>
      </c>
      <c r="E1017" s="42" t="s">
        <v>3838</v>
      </c>
      <c r="F1017" s="42"/>
      <c r="G1017" s="42"/>
      <c r="H1017" s="377">
        <v>0</v>
      </c>
      <c r="I1017" s="42">
        <v>1</v>
      </c>
      <c r="J1017" s="42"/>
      <c r="K1017" s="42" t="s">
        <v>102</v>
      </c>
    </row>
    <row r="1018" spans="1:11" x14ac:dyDescent="0.2">
      <c r="A1018" s="42" t="s">
        <v>209</v>
      </c>
      <c r="B1018" s="42" t="s">
        <v>3943</v>
      </c>
      <c r="C1018" s="42" t="s">
        <v>3793</v>
      </c>
      <c r="D1018" s="42">
        <v>1</v>
      </c>
      <c r="E1018" s="42" t="s">
        <v>3838</v>
      </c>
      <c r="F1018" s="42"/>
      <c r="G1018" s="42"/>
      <c r="H1018" s="377">
        <v>0</v>
      </c>
      <c r="I1018" s="42"/>
      <c r="J1018" s="42"/>
      <c r="K1018" s="42" t="s">
        <v>102</v>
      </c>
    </row>
    <row r="1019" spans="1:11" x14ac:dyDescent="0.2">
      <c r="A1019" s="42" t="s">
        <v>211</v>
      </c>
      <c r="B1019" s="42" t="s">
        <v>3916</v>
      </c>
      <c r="C1019" s="42" t="s">
        <v>3793</v>
      </c>
      <c r="D1019" s="42">
        <v>4</v>
      </c>
      <c r="E1019" s="42">
        <v>4</v>
      </c>
      <c r="F1019" s="42"/>
      <c r="G1019" s="42">
        <v>162</v>
      </c>
      <c r="H1019" s="377">
        <f t="shared" ref="H1019:H1066" si="52">G1019/E1019</f>
        <v>40.5</v>
      </c>
      <c r="I1019" s="42">
        <v>6</v>
      </c>
      <c r="J1019" s="42"/>
      <c r="K1019" s="42" t="s">
        <v>102</v>
      </c>
    </row>
    <row r="1020" spans="1:11" x14ac:dyDescent="0.2">
      <c r="A1020" s="42" t="s">
        <v>211</v>
      </c>
      <c r="B1020" s="42" t="s">
        <v>4185</v>
      </c>
      <c r="C1020" s="42" t="s">
        <v>3793</v>
      </c>
      <c r="D1020" s="42">
        <v>1</v>
      </c>
      <c r="E1020" s="42">
        <v>1</v>
      </c>
      <c r="F1020" s="42"/>
      <c r="G1020" s="42">
        <v>0</v>
      </c>
      <c r="H1020" s="377">
        <f t="shared" si="52"/>
        <v>0</v>
      </c>
      <c r="I1020" s="42">
        <v>1</v>
      </c>
      <c r="J1020" s="42"/>
      <c r="K1020" s="42" t="s">
        <v>102</v>
      </c>
    </row>
    <row r="1021" spans="1:11" x14ac:dyDescent="0.2">
      <c r="A1021" s="42" t="s">
        <v>211</v>
      </c>
      <c r="B1021" s="42" t="s">
        <v>3963</v>
      </c>
      <c r="C1021" s="42" t="s">
        <v>3793</v>
      </c>
      <c r="D1021" s="42">
        <v>6</v>
      </c>
      <c r="E1021" s="42">
        <v>5</v>
      </c>
      <c r="F1021" s="42"/>
      <c r="G1021" s="42">
        <v>141</v>
      </c>
      <c r="H1021" s="377">
        <f t="shared" si="52"/>
        <v>28.2</v>
      </c>
      <c r="I1021" s="42">
        <v>4</v>
      </c>
      <c r="J1021" s="42"/>
      <c r="K1021" s="42" t="s">
        <v>102</v>
      </c>
    </row>
    <row r="1022" spans="1:11" x14ac:dyDescent="0.2">
      <c r="A1022" s="42" t="s">
        <v>211</v>
      </c>
      <c r="B1022" s="42" t="s">
        <v>3053</v>
      </c>
      <c r="C1022" s="42" t="s">
        <v>3793</v>
      </c>
      <c r="D1022" s="42">
        <v>9</v>
      </c>
      <c r="E1022" s="42">
        <v>9</v>
      </c>
      <c r="F1022" s="42"/>
      <c r="G1022" s="42">
        <v>140</v>
      </c>
      <c r="H1022" s="377">
        <f t="shared" si="52"/>
        <v>15.555555555555555</v>
      </c>
      <c r="I1022" s="42">
        <v>7</v>
      </c>
      <c r="J1022" s="42"/>
      <c r="K1022" s="42" t="s">
        <v>102</v>
      </c>
    </row>
    <row r="1023" spans="1:11" x14ac:dyDescent="0.2">
      <c r="A1023" s="42" t="s">
        <v>211</v>
      </c>
      <c r="B1023" s="42" t="s">
        <v>4191</v>
      </c>
      <c r="C1023" s="42" t="s">
        <v>3793</v>
      </c>
      <c r="D1023" s="42">
        <v>10</v>
      </c>
      <c r="E1023" s="42">
        <v>9</v>
      </c>
      <c r="F1023" s="42"/>
      <c r="G1023" s="42">
        <v>146</v>
      </c>
      <c r="H1023" s="377">
        <f t="shared" si="52"/>
        <v>16.222222222222221</v>
      </c>
      <c r="I1023" s="42">
        <v>1</v>
      </c>
      <c r="J1023" s="42"/>
      <c r="K1023" s="42" t="s">
        <v>102</v>
      </c>
    </row>
    <row r="1024" spans="1:11" x14ac:dyDescent="0.2">
      <c r="A1024" s="42" t="s">
        <v>211</v>
      </c>
      <c r="B1024" s="42" t="s">
        <v>4192</v>
      </c>
      <c r="C1024" s="42" t="s">
        <v>3793</v>
      </c>
      <c r="D1024" s="42">
        <v>6</v>
      </c>
      <c r="E1024" s="42">
        <v>3</v>
      </c>
      <c r="F1024" s="42"/>
      <c r="G1024" s="42">
        <v>13</v>
      </c>
      <c r="H1024" s="377">
        <f t="shared" si="52"/>
        <v>4.333333333333333</v>
      </c>
      <c r="I1024" s="42">
        <v>3</v>
      </c>
      <c r="J1024" s="42"/>
      <c r="K1024" s="42" t="s">
        <v>102</v>
      </c>
    </row>
    <row r="1025" spans="1:11" x14ac:dyDescent="0.2">
      <c r="A1025" s="42" t="s">
        <v>211</v>
      </c>
      <c r="B1025" s="42" t="s">
        <v>3915</v>
      </c>
      <c r="C1025" s="42" t="s">
        <v>3793</v>
      </c>
      <c r="D1025" s="42">
        <v>11</v>
      </c>
      <c r="E1025" s="42">
        <v>9</v>
      </c>
      <c r="F1025" s="42"/>
      <c r="G1025" s="42">
        <v>230</v>
      </c>
      <c r="H1025" s="377">
        <f t="shared" si="52"/>
        <v>25.555555555555557</v>
      </c>
      <c r="I1025" s="42">
        <v>3</v>
      </c>
      <c r="J1025" s="42"/>
      <c r="K1025" s="42" t="s">
        <v>102</v>
      </c>
    </row>
    <row r="1026" spans="1:11" x14ac:dyDescent="0.2">
      <c r="A1026" s="42" t="s">
        <v>211</v>
      </c>
      <c r="B1026" s="42" t="s">
        <v>3038</v>
      </c>
      <c r="C1026" s="42" t="s">
        <v>3793</v>
      </c>
      <c r="D1026" s="42">
        <v>4</v>
      </c>
      <c r="E1026" s="42">
        <v>1</v>
      </c>
      <c r="F1026" s="42"/>
      <c r="G1026" s="42">
        <v>5</v>
      </c>
      <c r="H1026" s="377">
        <f t="shared" si="52"/>
        <v>5</v>
      </c>
      <c r="I1026" s="42">
        <v>0</v>
      </c>
      <c r="J1026" s="42"/>
      <c r="K1026" s="42" t="s">
        <v>102</v>
      </c>
    </row>
    <row r="1027" spans="1:11" x14ac:dyDescent="0.2">
      <c r="A1027" s="42" t="s">
        <v>211</v>
      </c>
      <c r="B1027" s="42" t="s">
        <v>4186</v>
      </c>
      <c r="C1027" s="42" t="s">
        <v>3793</v>
      </c>
      <c r="D1027" s="42">
        <v>3</v>
      </c>
      <c r="E1027" s="42">
        <v>0</v>
      </c>
      <c r="F1027" s="42"/>
      <c r="G1027" s="42">
        <v>0</v>
      </c>
      <c r="H1027" s="377">
        <v>0</v>
      </c>
      <c r="I1027" s="42">
        <v>0</v>
      </c>
      <c r="J1027" s="42"/>
      <c r="K1027" s="42" t="s">
        <v>102</v>
      </c>
    </row>
    <row r="1028" spans="1:11" x14ac:dyDescent="0.2">
      <c r="A1028" s="42" t="s">
        <v>211</v>
      </c>
      <c r="B1028" s="42" t="s">
        <v>3902</v>
      </c>
      <c r="C1028" s="42" t="s">
        <v>3793</v>
      </c>
      <c r="D1028" s="42">
        <v>11</v>
      </c>
      <c r="E1028" s="42">
        <v>4</v>
      </c>
      <c r="F1028" s="42"/>
      <c r="G1028" s="42">
        <v>12</v>
      </c>
      <c r="H1028" s="377">
        <f t="shared" si="52"/>
        <v>3</v>
      </c>
      <c r="I1028" s="42">
        <v>0</v>
      </c>
      <c r="J1028" s="42"/>
      <c r="K1028" s="42" t="s">
        <v>102</v>
      </c>
    </row>
    <row r="1029" spans="1:11" x14ac:dyDescent="0.2">
      <c r="A1029" s="42" t="s">
        <v>211</v>
      </c>
      <c r="B1029" s="42" t="s">
        <v>4187</v>
      </c>
      <c r="C1029" s="42" t="s">
        <v>3793</v>
      </c>
      <c r="D1029" s="42">
        <v>2</v>
      </c>
      <c r="E1029" s="42">
        <v>0</v>
      </c>
      <c r="F1029" s="42"/>
      <c r="G1029" s="42">
        <v>9</v>
      </c>
      <c r="H1029" s="377">
        <v>0</v>
      </c>
      <c r="I1029" s="42">
        <v>0</v>
      </c>
      <c r="J1029" s="42"/>
      <c r="K1029" s="42" t="s">
        <v>102</v>
      </c>
    </row>
    <row r="1030" spans="1:11" x14ac:dyDescent="0.2">
      <c r="A1030" s="42" t="s">
        <v>211</v>
      </c>
      <c r="B1030" s="42" t="s">
        <v>4183</v>
      </c>
      <c r="C1030" s="42" t="s">
        <v>3793</v>
      </c>
      <c r="D1030" s="42">
        <v>3</v>
      </c>
      <c r="E1030" s="42">
        <v>0</v>
      </c>
      <c r="F1030" s="42"/>
      <c r="G1030" s="42">
        <v>0</v>
      </c>
      <c r="H1030" s="377">
        <v>0</v>
      </c>
      <c r="I1030" s="42">
        <v>1</v>
      </c>
      <c r="J1030" s="42"/>
      <c r="K1030" s="42" t="s">
        <v>102</v>
      </c>
    </row>
    <row r="1031" spans="1:11" x14ac:dyDescent="0.2">
      <c r="A1031" s="42" t="s">
        <v>211</v>
      </c>
      <c r="B1031" s="42" t="s">
        <v>3958</v>
      </c>
      <c r="C1031" s="42" t="s">
        <v>3793</v>
      </c>
      <c r="D1031" s="42">
        <v>4</v>
      </c>
      <c r="E1031" s="42">
        <v>2</v>
      </c>
      <c r="F1031" s="42"/>
      <c r="G1031" s="42">
        <v>37</v>
      </c>
      <c r="H1031" s="377">
        <f t="shared" si="52"/>
        <v>18.5</v>
      </c>
      <c r="I1031" s="42"/>
      <c r="J1031" s="42"/>
      <c r="K1031" s="42" t="s">
        <v>102</v>
      </c>
    </row>
    <row r="1032" spans="1:11" x14ac:dyDescent="0.2">
      <c r="A1032" s="42" t="s">
        <v>211</v>
      </c>
      <c r="B1032" s="42" t="s">
        <v>4188</v>
      </c>
      <c r="C1032" s="42" t="s">
        <v>3793</v>
      </c>
      <c r="D1032" s="42">
        <v>2</v>
      </c>
      <c r="E1032" s="42">
        <v>0</v>
      </c>
      <c r="F1032" s="42"/>
      <c r="G1032" s="42">
        <v>0</v>
      </c>
      <c r="H1032" s="377">
        <v>0</v>
      </c>
      <c r="I1032" s="42">
        <v>1</v>
      </c>
      <c r="J1032" s="42"/>
      <c r="K1032" s="42" t="s">
        <v>102</v>
      </c>
    </row>
    <row r="1033" spans="1:11" x14ac:dyDescent="0.2">
      <c r="A1033" s="42" t="s">
        <v>211</v>
      </c>
      <c r="B1033" s="42" t="s">
        <v>4189</v>
      </c>
      <c r="C1033" s="42" t="s">
        <v>3793</v>
      </c>
      <c r="D1033" s="42">
        <v>5</v>
      </c>
      <c r="E1033" s="42">
        <v>2</v>
      </c>
      <c r="F1033" s="42"/>
      <c r="G1033" s="42">
        <v>46</v>
      </c>
      <c r="H1033" s="377">
        <f t="shared" si="52"/>
        <v>23</v>
      </c>
      <c r="I1033" s="42"/>
      <c r="J1033" s="42"/>
      <c r="K1033" s="42" t="s">
        <v>102</v>
      </c>
    </row>
    <row r="1034" spans="1:11" x14ac:dyDescent="0.2">
      <c r="A1034" s="42" t="s">
        <v>211</v>
      </c>
      <c r="B1034" s="42" t="s">
        <v>3151</v>
      </c>
      <c r="C1034" s="42" t="s">
        <v>3793</v>
      </c>
      <c r="D1034" s="42">
        <v>8</v>
      </c>
      <c r="E1034" s="42">
        <v>6</v>
      </c>
      <c r="F1034" s="42"/>
      <c r="G1034" s="42">
        <v>92</v>
      </c>
      <c r="H1034" s="377">
        <f t="shared" si="52"/>
        <v>15.333333333333334</v>
      </c>
      <c r="I1034" s="42">
        <v>11</v>
      </c>
      <c r="J1034" s="42">
        <v>7</v>
      </c>
      <c r="K1034" s="42" t="s">
        <v>102</v>
      </c>
    </row>
    <row r="1035" spans="1:11" x14ac:dyDescent="0.2">
      <c r="A1035" s="42" t="s">
        <v>211</v>
      </c>
      <c r="B1035" s="42" t="s">
        <v>3060</v>
      </c>
      <c r="C1035" s="42" t="s">
        <v>3793</v>
      </c>
      <c r="D1035" s="42">
        <v>1</v>
      </c>
      <c r="E1035" s="42">
        <v>0</v>
      </c>
      <c r="F1035" s="42"/>
      <c r="G1035" s="42">
        <v>18</v>
      </c>
      <c r="H1035" s="377">
        <v>0</v>
      </c>
      <c r="I1035" s="42"/>
      <c r="J1035" s="42"/>
      <c r="K1035" s="42" t="s">
        <v>102</v>
      </c>
    </row>
    <row r="1036" spans="1:11" x14ac:dyDescent="0.2">
      <c r="A1036" s="42" t="s">
        <v>211</v>
      </c>
      <c r="B1036" s="42" t="s">
        <v>1163</v>
      </c>
      <c r="C1036" s="42" t="s">
        <v>3793</v>
      </c>
      <c r="D1036" s="42">
        <v>8</v>
      </c>
      <c r="E1036" s="42">
        <v>4</v>
      </c>
      <c r="F1036" s="42"/>
      <c r="G1036" s="42">
        <v>134</v>
      </c>
      <c r="H1036" s="377">
        <f t="shared" si="52"/>
        <v>33.5</v>
      </c>
      <c r="I1036" s="42">
        <v>1</v>
      </c>
      <c r="J1036" s="42"/>
      <c r="K1036" s="42" t="s">
        <v>102</v>
      </c>
    </row>
    <row r="1037" spans="1:11" x14ac:dyDescent="0.2">
      <c r="A1037" s="42" t="s">
        <v>211</v>
      </c>
      <c r="B1037" s="42" t="s">
        <v>3978</v>
      </c>
      <c r="C1037" s="42" t="s">
        <v>3793</v>
      </c>
      <c r="D1037" s="42">
        <v>5</v>
      </c>
      <c r="E1037" s="42">
        <v>3</v>
      </c>
      <c r="F1037" s="42"/>
      <c r="G1037" s="42">
        <v>13</v>
      </c>
      <c r="H1037" s="377">
        <f t="shared" si="52"/>
        <v>4.333333333333333</v>
      </c>
      <c r="I1037" s="42">
        <v>3</v>
      </c>
      <c r="J1037" s="42"/>
      <c r="K1037" s="42" t="s">
        <v>102</v>
      </c>
    </row>
    <row r="1038" spans="1:11" x14ac:dyDescent="0.2">
      <c r="A1038" s="42" t="s">
        <v>211</v>
      </c>
      <c r="B1038" s="42" t="s">
        <v>3041</v>
      </c>
      <c r="C1038" s="42" t="s">
        <v>3793</v>
      </c>
      <c r="D1038" s="42">
        <v>3</v>
      </c>
      <c r="E1038" s="42">
        <v>3</v>
      </c>
      <c r="F1038" s="42"/>
      <c r="G1038" s="42">
        <v>47</v>
      </c>
      <c r="H1038" s="377">
        <f t="shared" si="52"/>
        <v>15.666666666666666</v>
      </c>
      <c r="I1038" s="42">
        <v>3</v>
      </c>
      <c r="J1038" s="42"/>
      <c r="K1038" s="42" t="s">
        <v>102</v>
      </c>
    </row>
    <row r="1039" spans="1:11" x14ac:dyDescent="0.2">
      <c r="A1039" s="42" t="s">
        <v>211</v>
      </c>
      <c r="B1039" s="42" t="s">
        <v>4190</v>
      </c>
      <c r="C1039" s="42" t="s">
        <v>3793</v>
      </c>
      <c r="D1039" s="42">
        <v>5</v>
      </c>
      <c r="E1039" s="42">
        <v>2</v>
      </c>
      <c r="F1039" s="42"/>
      <c r="G1039" s="42">
        <v>22</v>
      </c>
      <c r="H1039" s="377">
        <f t="shared" si="52"/>
        <v>11</v>
      </c>
      <c r="I1039" s="42">
        <v>4</v>
      </c>
      <c r="J1039" s="42"/>
      <c r="K1039" s="42" t="s">
        <v>102</v>
      </c>
    </row>
    <row r="1040" spans="1:11" x14ac:dyDescent="0.2">
      <c r="A1040" s="42" t="s">
        <v>211</v>
      </c>
      <c r="B1040" s="42" t="s">
        <v>3051</v>
      </c>
      <c r="C1040" s="42" t="s">
        <v>3793</v>
      </c>
      <c r="D1040" s="42">
        <v>1</v>
      </c>
      <c r="E1040" s="42">
        <v>1</v>
      </c>
      <c r="F1040" s="42"/>
      <c r="G1040" s="42">
        <v>45</v>
      </c>
      <c r="H1040" s="377">
        <f t="shared" si="52"/>
        <v>45</v>
      </c>
      <c r="I1040" s="42">
        <v>0</v>
      </c>
      <c r="J1040" s="42"/>
      <c r="K1040" s="42" t="s">
        <v>102</v>
      </c>
    </row>
    <row r="1041" spans="1:11" x14ac:dyDescent="0.2">
      <c r="A1041" s="42" t="s">
        <v>211</v>
      </c>
      <c r="B1041" s="42" t="s">
        <v>3050</v>
      </c>
      <c r="C1041" s="42" t="s">
        <v>3793</v>
      </c>
      <c r="D1041" s="42">
        <v>1</v>
      </c>
      <c r="E1041" s="42">
        <v>1</v>
      </c>
      <c r="F1041" s="42"/>
      <c r="G1041" s="42">
        <v>3</v>
      </c>
      <c r="H1041" s="377">
        <f t="shared" si="52"/>
        <v>3</v>
      </c>
      <c r="I1041" s="42">
        <v>1</v>
      </c>
      <c r="J1041" s="42"/>
      <c r="K1041" s="42" t="s">
        <v>102</v>
      </c>
    </row>
    <row r="1042" spans="1:11" x14ac:dyDescent="0.2">
      <c r="A1042" s="42" t="s">
        <v>211</v>
      </c>
      <c r="B1042" s="42" t="s">
        <v>3056</v>
      </c>
      <c r="C1042" s="42" t="s">
        <v>3793</v>
      </c>
      <c r="D1042" s="42">
        <v>4</v>
      </c>
      <c r="E1042" s="42">
        <v>1</v>
      </c>
      <c r="F1042" s="42"/>
      <c r="G1042" s="42">
        <v>31</v>
      </c>
      <c r="H1042" s="377">
        <f t="shared" si="52"/>
        <v>31</v>
      </c>
      <c r="I1042" s="42">
        <v>4</v>
      </c>
      <c r="J1042" s="42"/>
      <c r="K1042" s="42" t="s">
        <v>102</v>
      </c>
    </row>
    <row r="1043" spans="1:11" x14ac:dyDescent="0.2">
      <c r="A1043" s="42" t="s">
        <v>211</v>
      </c>
      <c r="B1043" s="42" t="s">
        <v>3042</v>
      </c>
      <c r="C1043" s="42" t="s">
        <v>3793</v>
      </c>
      <c r="D1043" s="42">
        <v>2</v>
      </c>
      <c r="E1043" s="42">
        <v>2</v>
      </c>
      <c r="F1043" s="42"/>
      <c r="G1043" s="42">
        <v>130</v>
      </c>
      <c r="H1043" s="377">
        <f t="shared" si="52"/>
        <v>65</v>
      </c>
      <c r="I1043" s="42">
        <v>1</v>
      </c>
      <c r="J1043" s="42"/>
      <c r="K1043" s="42" t="s">
        <v>102</v>
      </c>
    </row>
    <row r="1044" spans="1:11" x14ac:dyDescent="0.2">
      <c r="A1044" s="42" t="s">
        <v>211</v>
      </c>
      <c r="B1044" s="42" t="s">
        <v>3030</v>
      </c>
      <c r="C1044" s="42" t="s">
        <v>3793</v>
      </c>
      <c r="D1044" s="42">
        <v>1</v>
      </c>
      <c r="E1044" s="42">
        <v>1</v>
      </c>
      <c r="F1044" s="42"/>
      <c r="G1044" s="42">
        <v>0</v>
      </c>
      <c r="H1044" s="377">
        <f t="shared" si="52"/>
        <v>0</v>
      </c>
      <c r="I1044" s="42">
        <v>1</v>
      </c>
      <c r="J1044" s="42"/>
      <c r="K1044" s="42" t="s">
        <v>102</v>
      </c>
    </row>
    <row r="1045" spans="1:11" x14ac:dyDescent="0.2">
      <c r="A1045" s="42" t="s">
        <v>211</v>
      </c>
      <c r="B1045" s="42" t="s">
        <v>3882</v>
      </c>
      <c r="C1045" s="42" t="s">
        <v>3793</v>
      </c>
      <c r="D1045" s="42">
        <v>1</v>
      </c>
      <c r="E1045" s="42">
        <v>1</v>
      </c>
      <c r="F1045" s="42"/>
      <c r="G1045" s="42">
        <v>1</v>
      </c>
      <c r="H1045" s="377">
        <f t="shared" si="52"/>
        <v>1</v>
      </c>
      <c r="I1045" s="42"/>
      <c r="J1045" s="42"/>
      <c r="K1045" s="42" t="s">
        <v>102</v>
      </c>
    </row>
    <row r="1046" spans="1:11" x14ac:dyDescent="0.2">
      <c r="A1046" s="42" t="s">
        <v>116</v>
      </c>
      <c r="B1046" s="42" t="s">
        <v>3960</v>
      </c>
      <c r="C1046" s="42" t="s">
        <v>3793</v>
      </c>
      <c r="D1046" s="42">
        <v>1</v>
      </c>
      <c r="E1046" s="42">
        <v>1</v>
      </c>
      <c r="F1046" s="42"/>
      <c r="G1046" s="42">
        <v>50</v>
      </c>
      <c r="H1046" s="377">
        <f t="shared" si="52"/>
        <v>50</v>
      </c>
      <c r="I1046" s="42"/>
      <c r="J1046" s="42"/>
      <c r="K1046" s="42" t="s">
        <v>102</v>
      </c>
    </row>
    <row r="1047" spans="1:11" x14ac:dyDescent="0.2">
      <c r="A1047" s="42" t="s">
        <v>116</v>
      </c>
      <c r="B1047" s="42" t="s">
        <v>3060</v>
      </c>
      <c r="C1047" s="42" t="s">
        <v>3793</v>
      </c>
      <c r="D1047" s="42">
        <v>1</v>
      </c>
      <c r="E1047" s="42">
        <v>1</v>
      </c>
      <c r="F1047" s="42"/>
      <c r="G1047" s="42">
        <v>47</v>
      </c>
      <c r="H1047" s="377">
        <f t="shared" si="52"/>
        <v>47</v>
      </c>
      <c r="I1047" s="42">
        <v>1</v>
      </c>
      <c r="J1047" s="42"/>
      <c r="K1047" s="42" t="s">
        <v>102</v>
      </c>
    </row>
    <row r="1048" spans="1:11" x14ac:dyDescent="0.2">
      <c r="A1048" s="42" t="s">
        <v>116</v>
      </c>
      <c r="B1048" s="42" t="s">
        <v>3050</v>
      </c>
      <c r="C1048" s="42" t="s">
        <v>3793</v>
      </c>
      <c r="D1048" s="42">
        <v>13</v>
      </c>
      <c r="E1048" s="42">
        <v>10</v>
      </c>
      <c r="F1048" s="42"/>
      <c r="G1048" s="42">
        <v>438</v>
      </c>
      <c r="H1048" s="377">
        <f t="shared" si="52"/>
        <v>43.8</v>
      </c>
      <c r="I1048" s="42">
        <v>5</v>
      </c>
      <c r="J1048" s="42"/>
      <c r="K1048" s="42" t="s">
        <v>102</v>
      </c>
    </row>
    <row r="1049" spans="1:11" x14ac:dyDescent="0.2">
      <c r="A1049" s="42" t="s">
        <v>116</v>
      </c>
      <c r="B1049" s="42" t="s">
        <v>4193</v>
      </c>
      <c r="C1049" s="42" t="s">
        <v>3793</v>
      </c>
      <c r="D1049" s="42">
        <v>2</v>
      </c>
      <c r="E1049" s="42">
        <v>1</v>
      </c>
      <c r="F1049" s="42"/>
      <c r="G1049" s="42">
        <v>35</v>
      </c>
      <c r="H1049" s="377">
        <f t="shared" si="52"/>
        <v>35</v>
      </c>
      <c r="I1049" s="42">
        <v>1</v>
      </c>
      <c r="J1049" s="42"/>
      <c r="K1049" s="42" t="s">
        <v>102</v>
      </c>
    </row>
    <row r="1050" spans="1:11" x14ac:dyDescent="0.2">
      <c r="A1050" s="42" t="s">
        <v>116</v>
      </c>
      <c r="B1050" s="42" t="s">
        <v>4194</v>
      </c>
      <c r="C1050" s="42" t="s">
        <v>3793</v>
      </c>
      <c r="D1050" s="42">
        <v>3</v>
      </c>
      <c r="E1050" s="42">
        <v>1</v>
      </c>
      <c r="F1050" s="42"/>
      <c r="G1050" s="42">
        <v>30</v>
      </c>
      <c r="H1050" s="377">
        <f t="shared" si="52"/>
        <v>30</v>
      </c>
      <c r="I1050" s="42"/>
      <c r="J1050" s="42"/>
      <c r="K1050" s="42" t="s">
        <v>102</v>
      </c>
    </row>
    <row r="1051" spans="1:11" x14ac:dyDescent="0.2">
      <c r="A1051" s="42" t="s">
        <v>116</v>
      </c>
      <c r="B1051" s="42" t="s">
        <v>3044</v>
      </c>
      <c r="C1051" s="42" t="s">
        <v>3793</v>
      </c>
      <c r="D1051" s="42">
        <v>13</v>
      </c>
      <c r="E1051" s="42">
        <v>12</v>
      </c>
      <c r="F1051" s="42"/>
      <c r="G1051" s="42">
        <v>330</v>
      </c>
      <c r="H1051" s="377">
        <f t="shared" si="52"/>
        <v>27.5</v>
      </c>
      <c r="I1051" s="42">
        <v>3</v>
      </c>
      <c r="J1051" s="42"/>
      <c r="K1051" s="42" t="s">
        <v>102</v>
      </c>
    </row>
    <row r="1052" spans="1:11" x14ac:dyDescent="0.2">
      <c r="A1052" s="42" t="s">
        <v>116</v>
      </c>
      <c r="B1052" s="42" t="s">
        <v>3036</v>
      </c>
      <c r="C1052" s="42" t="s">
        <v>3793</v>
      </c>
      <c r="D1052" s="42">
        <v>6</v>
      </c>
      <c r="E1052" s="42">
        <v>6</v>
      </c>
      <c r="F1052" s="42"/>
      <c r="G1052" s="42">
        <v>140</v>
      </c>
      <c r="H1052" s="377">
        <f t="shared" si="52"/>
        <v>23.333333333333332</v>
      </c>
      <c r="I1052" s="42">
        <v>1</v>
      </c>
      <c r="J1052" s="42"/>
      <c r="K1052" s="42" t="s">
        <v>102</v>
      </c>
    </row>
    <row r="1053" spans="1:11" x14ac:dyDescent="0.2">
      <c r="A1053" s="42" t="s">
        <v>116</v>
      </c>
      <c r="B1053" s="42" t="s">
        <v>3963</v>
      </c>
      <c r="C1053" s="42" t="s">
        <v>3793</v>
      </c>
      <c r="D1053" s="42">
        <v>6</v>
      </c>
      <c r="E1053" s="42">
        <v>5</v>
      </c>
      <c r="F1053" s="42"/>
      <c r="G1053" s="42">
        <v>109</v>
      </c>
      <c r="H1053" s="377">
        <f t="shared" si="52"/>
        <v>21.8</v>
      </c>
      <c r="I1053" s="42">
        <v>1</v>
      </c>
      <c r="J1053" s="42"/>
      <c r="K1053" s="42" t="s">
        <v>102</v>
      </c>
    </row>
    <row r="1054" spans="1:11" x14ac:dyDescent="0.2">
      <c r="A1054" s="42" t="s">
        <v>116</v>
      </c>
      <c r="B1054" s="42" t="s">
        <v>3045</v>
      </c>
      <c r="C1054" s="42" t="s">
        <v>3793</v>
      </c>
      <c r="D1054" s="42">
        <v>8</v>
      </c>
      <c r="E1054" s="42">
        <v>6</v>
      </c>
      <c r="F1054" s="42"/>
      <c r="G1054" s="42">
        <v>129</v>
      </c>
      <c r="H1054" s="377">
        <f t="shared" si="52"/>
        <v>21.5</v>
      </c>
      <c r="I1054" s="42">
        <v>4</v>
      </c>
      <c r="J1054" s="42"/>
      <c r="K1054" s="42" t="s">
        <v>102</v>
      </c>
    </row>
    <row r="1055" spans="1:11" x14ac:dyDescent="0.2">
      <c r="A1055" s="42" t="s">
        <v>116</v>
      </c>
      <c r="B1055" s="42" t="s">
        <v>3916</v>
      </c>
      <c r="C1055" s="42" t="s">
        <v>3793</v>
      </c>
      <c r="D1055" s="42">
        <v>5</v>
      </c>
      <c r="E1055" s="42">
        <v>5</v>
      </c>
      <c r="F1055" s="42"/>
      <c r="G1055" s="42">
        <v>103</v>
      </c>
      <c r="H1055" s="377">
        <f t="shared" si="52"/>
        <v>20.6</v>
      </c>
      <c r="I1055" s="42">
        <v>3</v>
      </c>
      <c r="J1055" s="42"/>
      <c r="K1055" s="42" t="s">
        <v>102</v>
      </c>
    </row>
    <row r="1056" spans="1:11" x14ac:dyDescent="0.2">
      <c r="A1056" s="42" t="s">
        <v>116</v>
      </c>
      <c r="B1056" s="42" t="s">
        <v>4195</v>
      </c>
      <c r="C1056" s="42" t="s">
        <v>3793</v>
      </c>
      <c r="D1056" s="42">
        <v>4</v>
      </c>
      <c r="E1056" s="42">
        <v>4</v>
      </c>
      <c r="F1056" s="42"/>
      <c r="G1056" s="42">
        <v>67</v>
      </c>
      <c r="H1056" s="377">
        <f t="shared" si="52"/>
        <v>16.75</v>
      </c>
      <c r="I1056" s="42">
        <v>1</v>
      </c>
      <c r="J1056" s="42"/>
      <c r="K1056" s="42" t="s">
        <v>102</v>
      </c>
    </row>
    <row r="1057" spans="1:11" x14ac:dyDescent="0.2">
      <c r="A1057" s="42" t="s">
        <v>116</v>
      </c>
      <c r="B1057" s="42" t="s">
        <v>4191</v>
      </c>
      <c r="C1057" s="42" t="s">
        <v>3793</v>
      </c>
      <c r="D1057" s="42">
        <v>14</v>
      </c>
      <c r="E1057" s="42">
        <v>12</v>
      </c>
      <c r="F1057" s="42"/>
      <c r="G1057" s="42">
        <v>200</v>
      </c>
      <c r="H1057" s="377">
        <f t="shared" si="52"/>
        <v>16.666666666666668</v>
      </c>
      <c r="I1057" s="42">
        <v>2</v>
      </c>
      <c r="J1057" s="42"/>
      <c r="K1057" s="42" t="s">
        <v>102</v>
      </c>
    </row>
    <row r="1058" spans="1:11" x14ac:dyDescent="0.2">
      <c r="A1058" s="42" t="s">
        <v>116</v>
      </c>
      <c r="B1058" s="42" t="s">
        <v>3915</v>
      </c>
      <c r="C1058" s="42" t="s">
        <v>3793</v>
      </c>
      <c r="D1058" s="42">
        <v>12</v>
      </c>
      <c r="E1058" s="42">
        <v>9</v>
      </c>
      <c r="F1058" s="42"/>
      <c r="G1058" s="42">
        <v>144</v>
      </c>
      <c r="H1058" s="377">
        <f t="shared" si="52"/>
        <v>16</v>
      </c>
      <c r="I1058" s="42">
        <v>1</v>
      </c>
      <c r="J1058" s="42"/>
      <c r="K1058" s="42" t="s">
        <v>102</v>
      </c>
    </row>
    <row r="1059" spans="1:11" x14ac:dyDescent="0.2">
      <c r="A1059" s="42" t="s">
        <v>116</v>
      </c>
      <c r="B1059" s="42" t="s">
        <v>3056</v>
      </c>
      <c r="C1059" s="42" t="s">
        <v>3793</v>
      </c>
      <c r="D1059" s="42">
        <v>7</v>
      </c>
      <c r="E1059" s="42">
        <v>6</v>
      </c>
      <c r="F1059" s="42"/>
      <c r="G1059" s="42">
        <v>89</v>
      </c>
      <c r="H1059" s="377">
        <f t="shared" si="52"/>
        <v>14.833333333333334</v>
      </c>
      <c r="I1059" s="42">
        <v>4</v>
      </c>
      <c r="J1059" s="42"/>
      <c r="K1059" s="42" t="s">
        <v>102</v>
      </c>
    </row>
    <row r="1060" spans="1:11" x14ac:dyDescent="0.2">
      <c r="A1060" s="42" t="s">
        <v>116</v>
      </c>
      <c r="B1060" s="42" t="s">
        <v>3041</v>
      </c>
      <c r="C1060" s="42" t="s">
        <v>3793</v>
      </c>
      <c r="D1060" s="42">
        <v>12</v>
      </c>
      <c r="E1060" s="42">
        <v>10</v>
      </c>
      <c r="F1060" s="42"/>
      <c r="G1060" s="42">
        <v>143</v>
      </c>
      <c r="H1060" s="377">
        <f t="shared" si="52"/>
        <v>14.3</v>
      </c>
      <c r="I1060" s="42">
        <v>7</v>
      </c>
      <c r="J1060" s="42"/>
      <c r="K1060" s="42" t="s">
        <v>102</v>
      </c>
    </row>
    <row r="1061" spans="1:11" x14ac:dyDescent="0.2">
      <c r="A1061" s="42" t="s">
        <v>116</v>
      </c>
      <c r="B1061" s="42" t="s">
        <v>3964</v>
      </c>
      <c r="C1061" s="42" t="s">
        <v>3793</v>
      </c>
      <c r="D1061" s="42">
        <v>5</v>
      </c>
      <c r="E1061" s="42">
        <v>4</v>
      </c>
      <c r="F1061" s="42"/>
      <c r="G1061" s="42">
        <v>57</v>
      </c>
      <c r="H1061" s="377">
        <f t="shared" si="52"/>
        <v>14.25</v>
      </c>
      <c r="I1061" s="42"/>
      <c r="J1061" s="42"/>
      <c r="K1061" s="42" t="s">
        <v>102</v>
      </c>
    </row>
    <row r="1062" spans="1:11" x14ac:dyDescent="0.2">
      <c r="A1062" s="42" t="s">
        <v>116</v>
      </c>
      <c r="B1062" s="42" t="s">
        <v>1163</v>
      </c>
      <c r="C1062" s="42" t="s">
        <v>3793</v>
      </c>
      <c r="D1062" s="42">
        <v>11</v>
      </c>
      <c r="E1062" s="42">
        <v>4</v>
      </c>
      <c r="F1062" s="42"/>
      <c r="G1062" s="42">
        <v>47</v>
      </c>
      <c r="H1062" s="377">
        <f t="shared" si="52"/>
        <v>11.75</v>
      </c>
      <c r="I1062" s="42">
        <v>2</v>
      </c>
      <c r="J1062" s="42"/>
      <c r="K1062" s="42" t="s">
        <v>102</v>
      </c>
    </row>
    <row r="1063" spans="1:11" x14ac:dyDescent="0.2">
      <c r="A1063" s="42" t="s">
        <v>116</v>
      </c>
      <c r="B1063" s="42" t="s">
        <v>3151</v>
      </c>
      <c r="C1063" s="42" t="s">
        <v>3793</v>
      </c>
      <c r="D1063" s="42">
        <v>13</v>
      </c>
      <c r="E1063" s="42">
        <v>9</v>
      </c>
      <c r="F1063" s="42"/>
      <c r="G1063" s="42">
        <v>101</v>
      </c>
      <c r="H1063" s="377">
        <f t="shared" si="52"/>
        <v>11.222222222222221</v>
      </c>
      <c r="I1063" s="42">
        <v>10</v>
      </c>
      <c r="J1063" s="42">
        <v>2</v>
      </c>
      <c r="K1063" s="42" t="s">
        <v>102</v>
      </c>
    </row>
    <row r="1064" spans="1:11" x14ac:dyDescent="0.2">
      <c r="A1064" s="42" t="s">
        <v>116</v>
      </c>
      <c r="B1064" s="42" t="s">
        <v>3957</v>
      </c>
      <c r="C1064" s="42" t="s">
        <v>3793</v>
      </c>
      <c r="D1064" s="42">
        <v>4</v>
      </c>
      <c r="E1064" s="42">
        <v>3</v>
      </c>
      <c r="F1064" s="42"/>
      <c r="G1064" s="42">
        <v>32</v>
      </c>
      <c r="H1064" s="377">
        <f t="shared" si="52"/>
        <v>10.666666666666666</v>
      </c>
      <c r="I1064" s="42"/>
      <c r="J1064" s="42"/>
      <c r="K1064" s="42" t="s">
        <v>102</v>
      </c>
    </row>
    <row r="1065" spans="1:11" x14ac:dyDescent="0.2">
      <c r="A1065" s="42" t="s">
        <v>116</v>
      </c>
      <c r="B1065" s="42" t="s">
        <v>4196</v>
      </c>
      <c r="C1065" s="42" t="s">
        <v>3793</v>
      </c>
      <c r="D1065" s="42">
        <v>5</v>
      </c>
      <c r="E1065" s="42">
        <v>3</v>
      </c>
      <c r="F1065" s="42"/>
      <c r="G1065" s="42">
        <v>12</v>
      </c>
      <c r="H1065" s="377">
        <f t="shared" si="52"/>
        <v>4</v>
      </c>
      <c r="I1065" s="42">
        <v>2</v>
      </c>
      <c r="J1065" s="42"/>
      <c r="K1065" s="42" t="s">
        <v>102</v>
      </c>
    </row>
    <row r="1066" spans="1:11" x14ac:dyDescent="0.2">
      <c r="A1066" s="42" t="s">
        <v>116</v>
      </c>
      <c r="B1066" s="42" t="s">
        <v>3978</v>
      </c>
      <c r="C1066" s="42" t="s">
        <v>3793</v>
      </c>
      <c r="D1066" s="42">
        <v>2</v>
      </c>
      <c r="E1066" s="42">
        <v>1</v>
      </c>
      <c r="F1066" s="42"/>
      <c r="G1066" s="42">
        <v>4</v>
      </c>
      <c r="H1066" s="377">
        <f t="shared" si="52"/>
        <v>4</v>
      </c>
      <c r="I1066" s="42"/>
      <c r="J1066" s="42"/>
      <c r="K1066" s="42" t="s">
        <v>102</v>
      </c>
    </row>
    <row r="1067" spans="1:11" x14ac:dyDescent="0.2">
      <c r="A1067" s="42" t="s">
        <v>116</v>
      </c>
      <c r="B1067" s="42" t="s">
        <v>4197</v>
      </c>
      <c r="C1067" s="42" t="s">
        <v>3793</v>
      </c>
      <c r="D1067" s="42">
        <v>5</v>
      </c>
      <c r="E1067" s="42">
        <v>0</v>
      </c>
      <c r="F1067" s="42"/>
      <c r="G1067" s="42">
        <v>5</v>
      </c>
      <c r="H1067" s="377">
        <v>0</v>
      </c>
      <c r="I1067" s="42">
        <v>1</v>
      </c>
      <c r="J1067" s="42"/>
      <c r="K1067" s="42" t="s">
        <v>102</v>
      </c>
    </row>
    <row r="1068" spans="1:11" x14ac:dyDescent="0.2">
      <c r="A1068" s="42" t="s">
        <v>116</v>
      </c>
      <c r="B1068" s="42" t="s">
        <v>3882</v>
      </c>
      <c r="C1068" s="42" t="s">
        <v>3793</v>
      </c>
      <c r="D1068" s="42">
        <v>1</v>
      </c>
      <c r="E1068" s="42" t="s">
        <v>3838</v>
      </c>
      <c r="F1068" s="42"/>
      <c r="G1068" s="42">
        <v>0</v>
      </c>
      <c r="H1068" s="377">
        <v>0</v>
      </c>
      <c r="I1068" s="42"/>
      <c r="J1068" s="42"/>
      <c r="K1068" s="42" t="s">
        <v>102</v>
      </c>
    </row>
    <row r="1069" spans="1:11" x14ac:dyDescent="0.2">
      <c r="A1069" s="42" t="s">
        <v>116</v>
      </c>
      <c r="B1069" s="42" t="s">
        <v>3033</v>
      </c>
      <c r="C1069" s="42" t="s">
        <v>3793</v>
      </c>
      <c r="D1069" s="42">
        <v>1</v>
      </c>
      <c r="E1069" s="42" t="s">
        <v>3838</v>
      </c>
      <c r="F1069" s="42"/>
      <c r="G1069" s="42">
        <v>0</v>
      </c>
      <c r="H1069" s="377">
        <v>0</v>
      </c>
      <c r="I1069" s="42">
        <v>3</v>
      </c>
      <c r="J1069" s="42"/>
      <c r="K1069" s="42" t="s">
        <v>102</v>
      </c>
    </row>
    <row r="1070" spans="1:11" x14ac:dyDescent="0.2">
      <c r="A1070" s="42" t="s">
        <v>141</v>
      </c>
      <c r="B1070" s="42" t="s">
        <v>3052</v>
      </c>
      <c r="C1070" s="42" t="s">
        <v>3793</v>
      </c>
      <c r="D1070" s="42">
        <v>4</v>
      </c>
      <c r="E1070" s="42">
        <v>2</v>
      </c>
      <c r="F1070" s="42"/>
      <c r="G1070" s="42">
        <v>154</v>
      </c>
      <c r="H1070" s="377">
        <f t="shared" ref="H1070:H1133" si="53">G1070/E1070</f>
        <v>77</v>
      </c>
      <c r="I1070" s="42">
        <v>4</v>
      </c>
      <c r="J1070" s="42"/>
      <c r="K1070" s="42" t="s">
        <v>102</v>
      </c>
    </row>
    <row r="1071" spans="1:11" x14ac:dyDescent="0.2">
      <c r="A1071" s="42" t="s">
        <v>141</v>
      </c>
      <c r="B1071" s="42" t="s">
        <v>3916</v>
      </c>
      <c r="C1071" s="42" t="s">
        <v>3793</v>
      </c>
      <c r="D1071" s="42">
        <v>5</v>
      </c>
      <c r="E1071" s="42">
        <v>4</v>
      </c>
      <c r="F1071" s="42"/>
      <c r="G1071" s="42">
        <v>224</v>
      </c>
      <c r="H1071" s="377">
        <f t="shared" si="53"/>
        <v>56</v>
      </c>
      <c r="I1071" s="42">
        <v>2</v>
      </c>
      <c r="J1071" s="42"/>
      <c r="K1071" s="42" t="s">
        <v>102</v>
      </c>
    </row>
    <row r="1072" spans="1:11" x14ac:dyDescent="0.2">
      <c r="A1072" s="42" t="s">
        <v>141</v>
      </c>
      <c r="B1072" s="42" t="s">
        <v>4198</v>
      </c>
      <c r="C1072" s="42" t="s">
        <v>3793</v>
      </c>
      <c r="D1072" s="42">
        <v>5</v>
      </c>
      <c r="E1072" s="42">
        <v>2</v>
      </c>
      <c r="F1072" s="42"/>
      <c r="G1072" s="42">
        <v>107</v>
      </c>
      <c r="H1072" s="377">
        <f t="shared" si="53"/>
        <v>53.5</v>
      </c>
      <c r="I1072" s="42">
        <v>4</v>
      </c>
      <c r="J1072" s="42"/>
      <c r="K1072" s="42" t="s">
        <v>102</v>
      </c>
    </row>
    <row r="1073" spans="1:11" x14ac:dyDescent="0.2">
      <c r="A1073" s="42" t="s">
        <v>141</v>
      </c>
      <c r="B1073" s="42" t="s">
        <v>3045</v>
      </c>
      <c r="C1073" s="42" t="s">
        <v>3793</v>
      </c>
      <c r="D1073" s="42">
        <v>3</v>
      </c>
      <c r="E1073" s="42">
        <v>2</v>
      </c>
      <c r="F1073" s="42"/>
      <c r="G1073" s="42">
        <v>76</v>
      </c>
      <c r="H1073" s="377">
        <f t="shared" si="53"/>
        <v>38</v>
      </c>
      <c r="I1073" s="42">
        <v>4</v>
      </c>
      <c r="J1073" s="42"/>
      <c r="K1073" s="42" t="s">
        <v>102</v>
      </c>
    </row>
    <row r="1074" spans="1:11" x14ac:dyDescent="0.2">
      <c r="A1074" s="42" t="s">
        <v>141</v>
      </c>
      <c r="B1074" s="42" t="s">
        <v>4191</v>
      </c>
      <c r="C1074" s="42" t="s">
        <v>3793</v>
      </c>
      <c r="D1074" s="42">
        <v>11</v>
      </c>
      <c r="E1074" s="42">
        <v>8</v>
      </c>
      <c r="F1074" s="42"/>
      <c r="G1074" s="42">
        <v>198</v>
      </c>
      <c r="H1074" s="377">
        <f t="shared" si="53"/>
        <v>24.75</v>
      </c>
      <c r="I1074" s="42">
        <v>1</v>
      </c>
      <c r="J1074" s="42"/>
      <c r="K1074" s="42" t="s">
        <v>102</v>
      </c>
    </row>
    <row r="1075" spans="1:11" x14ac:dyDescent="0.2">
      <c r="A1075" s="42" t="s">
        <v>141</v>
      </c>
      <c r="B1075" s="42" t="s">
        <v>3151</v>
      </c>
      <c r="C1075" s="42" t="s">
        <v>3793</v>
      </c>
      <c r="D1075" s="42">
        <v>9</v>
      </c>
      <c r="E1075" s="42">
        <v>6</v>
      </c>
      <c r="F1075" s="42"/>
      <c r="G1075" s="42">
        <v>138</v>
      </c>
      <c r="H1075" s="377">
        <f t="shared" si="53"/>
        <v>23</v>
      </c>
      <c r="I1075" s="42">
        <v>11</v>
      </c>
      <c r="J1075" s="42"/>
      <c r="K1075" s="42" t="s">
        <v>102</v>
      </c>
    </row>
    <row r="1076" spans="1:11" x14ac:dyDescent="0.2">
      <c r="A1076" s="42" t="s">
        <v>141</v>
      </c>
      <c r="B1076" s="42" t="s">
        <v>3047</v>
      </c>
      <c r="C1076" s="42" t="s">
        <v>3793</v>
      </c>
      <c r="D1076" s="42">
        <v>9</v>
      </c>
      <c r="E1076" s="42">
        <v>8</v>
      </c>
      <c r="F1076" s="42"/>
      <c r="G1076" s="42">
        <v>169</v>
      </c>
      <c r="H1076" s="377">
        <f t="shared" si="53"/>
        <v>21.125</v>
      </c>
      <c r="I1076" s="42">
        <v>2</v>
      </c>
      <c r="J1076" s="42"/>
      <c r="K1076" s="42" t="s">
        <v>102</v>
      </c>
    </row>
    <row r="1077" spans="1:11" x14ac:dyDescent="0.2">
      <c r="A1077" s="42" t="s">
        <v>141</v>
      </c>
      <c r="B1077" s="42" t="s">
        <v>3965</v>
      </c>
      <c r="C1077" s="42" t="s">
        <v>3793</v>
      </c>
      <c r="D1077" s="42">
        <v>3</v>
      </c>
      <c r="E1077" s="42">
        <v>3</v>
      </c>
      <c r="F1077" s="42"/>
      <c r="G1077" s="42">
        <v>63</v>
      </c>
      <c r="H1077" s="377">
        <f t="shared" si="53"/>
        <v>21</v>
      </c>
      <c r="I1077" s="42">
        <v>1</v>
      </c>
      <c r="J1077" s="42"/>
      <c r="K1077" s="42" t="s">
        <v>102</v>
      </c>
    </row>
    <row r="1078" spans="1:11" x14ac:dyDescent="0.2">
      <c r="A1078" s="42" t="s">
        <v>141</v>
      </c>
      <c r="B1078" s="42" t="s">
        <v>3041</v>
      </c>
      <c r="C1078" s="42" t="s">
        <v>3793</v>
      </c>
      <c r="D1078" s="42">
        <v>5</v>
      </c>
      <c r="E1078" s="42">
        <v>5</v>
      </c>
      <c r="F1078" s="42"/>
      <c r="G1078" s="42">
        <v>95</v>
      </c>
      <c r="H1078" s="377">
        <f t="shared" si="53"/>
        <v>19</v>
      </c>
      <c r="I1078" s="42">
        <v>6</v>
      </c>
      <c r="J1078" s="42"/>
      <c r="K1078" s="42" t="s">
        <v>102</v>
      </c>
    </row>
    <row r="1079" spans="1:11" x14ac:dyDescent="0.2">
      <c r="A1079" s="42" t="s">
        <v>141</v>
      </c>
      <c r="B1079" s="42" t="s">
        <v>3031</v>
      </c>
      <c r="C1079" s="42" t="s">
        <v>3793</v>
      </c>
      <c r="D1079" s="42">
        <v>11</v>
      </c>
      <c r="E1079" s="42">
        <v>9</v>
      </c>
      <c r="F1079" s="42"/>
      <c r="G1079" s="42">
        <v>156</v>
      </c>
      <c r="H1079" s="377">
        <f t="shared" si="53"/>
        <v>17.333333333333332</v>
      </c>
      <c r="I1079" s="42">
        <v>2</v>
      </c>
      <c r="J1079" s="42"/>
      <c r="K1079" s="42" t="s">
        <v>102</v>
      </c>
    </row>
    <row r="1080" spans="1:11" x14ac:dyDescent="0.2">
      <c r="A1080" s="42" t="s">
        <v>141</v>
      </c>
      <c r="B1080" s="42" t="s">
        <v>3044</v>
      </c>
      <c r="C1080" s="42" t="s">
        <v>3793</v>
      </c>
      <c r="D1080" s="42">
        <v>1</v>
      </c>
      <c r="E1080" s="42">
        <v>1</v>
      </c>
      <c r="F1080" s="42"/>
      <c r="G1080" s="42">
        <v>16</v>
      </c>
      <c r="H1080" s="377">
        <f t="shared" si="53"/>
        <v>16</v>
      </c>
      <c r="I1080" s="42"/>
      <c r="J1080" s="42"/>
      <c r="K1080" s="42" t="s">
        <v>102</v>
      </c>
    </row>
    <row r="1081" spans="1:11" x14ac:dyDescent="0.2">
      <c r="A1081" s="42" t="s">
        <v>141</v>
      </c>
      <c r="B1081" s="42" t="s">
        <v>3915</v>
      </c>
      <c r="C1081" s="42" t="s">
        <v>3793</v>
      </c>
      <c r="D1081" s="42">
        <v>3</v>
      </c>
      <c r="E1081" s="42">
        <v>1</v>
      </c>
      <c r="F1081" s="42"/>
      <c r="G1081" s="42">
        <v>16</v>
      </c>
      <c r="H1081" s="377">
        <f t="shared" si="53"/>
        <v>16</v>
      </c>
      <c r="I1081" s="42"/>
      <c r="J1081" s="42"/>
      <c r="K1081" s="42" t="s">
        <v>102</v>
      </c>
    </row>
    <row r="1082" spans="1:11" x14ac:dyDescent="0.2">
      <c r="A1082" s="42" t="s">
        <v>141</v>
      </c>
      <c r="B1082" s="42" t="s">
        <v>3963</v>
      </c>
      <c r="C1082" s="42" t="s">
        <v>3793</v>
      </c>
      <c r="D1082" s="42">
        <v>3</v>
      </c>
      <c r="E1082" s="42">
        <v>3</v>
      </c>
      <c r="F1082" s="42"/>
      <c r="G1082" s="42">
        <v>46</v>
      </c>
      <c r="H1082" s="377">
        <f t="shared" si="53"/>
        <v>15.333333333333334</v>
      </c>
      <c r="I1082" s="42">
        <v>2</v>
      </c>
      <c r="J1082" s="42"/>
      <c r="K1082" s="42" t="s">
        <v>102</v>
      </c>
    </row>
    <row r="1083" spans="1:11" x14ac:dyDescent="0.2">
      <c r="A1083" s="42" t="s">
        <v>141</v>
      </c>
      <c r="B1083" s="42" t="s">
        <v>3036</v>
      </c>
      <c r="C1083" s="42" t="s">
        <v>3793</v>
      </c>
      <c r="D1083" s="42">
        <v>7</v>
      </c>
      <c r="E1083" s="42">
        <v>4</v>
      </c>
      <c r="F1083" s="42"/>
      <c r="G1083" s="42">
        <v>45</v>
      </c>
      <c r="H1083" s="377">
        <f t="shared" si="53"/>
        <v>11.25</v>
      </c>
      <c r="I1083" s="42">
        <v>3</v>
      </c>
      <c r="J1083" s="42"/>
      <c r="K1083" s="42" t="s">
        <v>102</v>
      </c>
    </row>
    <row r="1084" spans="1:11" x14ac:dyDescent="0.2">
      <c r="A1084" s="42" t="s">
        <v>141</v>
      </c>
      <c r="B1084" s="42" t="s">
        <v>4199</v>
      </c>
      <c r="C1084" s="42" t="s">
        <v>3793</v>
      </c>
      <c r="D1084" s="42">
        <v>9</v>
      </c>
      <c r="E1084" s="42">
        <v>6</v>
      </c>
      <c r="F1084" s="42"/>
      <c r="G1084" s="42">
        <v>59</v>
      </c>
      <c r="H1084" s="377">
        <f t="shared" si="53"/>
        <v>9.8333333333333339</v>
      </c>
      <c r="I1084" s="42">
        <v>2</v>
      </c>
      <c r="J1084" s="42"/>
      <c r="K1084" s="42" t="s">
        <v>102</v>
      </c>
    </row>
    <row r="1085" spans="1:11" x14ac:dyDescent="0.2">
      <c r="A1085" s="42" t="s">
        <v>141</v>
      </c>
      <c r="B1085" s="42" t="s">
        <v>4200</v>
      </c>
      <c r="C1085" s="42" t="s">
        <v>3793</v>
      </c>
      <c r="D1085" s="42">
        <v>10</v>
      </c>
      <c r="E1085" s="42">
        <v>2</v>
      </c>
      <c r="F1085" s="42"/>
      <c r="G1085" s="42">
        <v>18</v>
      </c>
      <c r="H1085" s="377">
        <f t="shared" si="53"/>
        <v>9</v>
      </c>
      <c r="I1085" s="42">
        <v>2</v>
      </c>
      <c r="J1085" s="42"/>
      <c r="K1085" s="42" t="s">
        <v>102</v>
      </c>
    </row>
    <row r="1086" spans="1:11" x14ac:dyDescent="0.2">
      <c r="A1086" s="42" t="s">
        <v>141</v>
      </c>
      <c r="B1086" s="42" t="s">
        <v>4201</v>
      </c>
      <c r="C1086" s="42" t="s">
        <v>3793</v>
      </c>
      <c r="D1086" s="42">
        <v>2</v>
      </c>
      <c r="E1086" s="42">
        <v>2</v>
      </c>
      <c r="F1086" s="42"/>
      <c r="G1086" s="42">
        <v>17</v>
      </c>
      <c r="H1086" s="377">
        <f t="shared" si="53"/>
        <v>8.5</v>
      </c>
      <c r="I1086" s="42"/>
      <c r="J1086" s="42"/>
      <c r="K1086" s="42" t="s">
        <v>102</v>
      </c>
    </row>
    <row r="1087" spans="1:11" x14ac:dyDescent="0.2">
      <c r="A1087" s="42" t="s">
        <v>141</v>
      </c>
      <c r="B1087" s="42" t="s">
        <v>4202</v>
      </c>
      <c r="C1087" s="42" t="s">
        <v>3793</v>
      </c>
      <c r="D1087" s="42">
        <v>3</v>
      </c>
      <c r="E1087" s="42">
        <v>2</v>
      </c>
      <c r="F1087" s="42"/>
      <c r="G1087" s="42">
        <v>17</v>
      </c>
      <c r="H1087" s="377">
        <f t="shared" si="53"/>
        <v>8.5</v>
      </c>
      <c r="I1087" s="42"/>
      <c r="J1087" s="42"/>
      <c r="K1087" s="42" t="s">
        <v>102</v>
      </c>
    </row>
    <row r="1088" spans="1:11" x14ac:dyDescent="0.2">
      <c r="A1088" s="42" t="s">
        <v>141</v>
      </c>
      <c r="B1088" s="42" t="s">
        <v>4149</v>
      </c>
      <c r="C1088" s="42" t="s">
        <v>3793</v>
      </c>
      <c r="D1088" s="42">
        <v>1</v>
      </c>
      <c r="E1088" s="42">
        <v>1</v>
      </c>
      <c r="F1088" s="42"/>
      <c r="G1088" s="42">
        <v>7</v>
      </c>
      <c r="H1088" s="377">
        <f t="shared" si="53"/>
        <v>7</v>
      </c>
      <c r="I1088" s="42"/>
      <c r="J1088" s="42"/>
      <c r="K1088" s="42" t="s">
        <v>102</v>
      </c>
    </row>
    <row r="1089" spans="1:11" x14ac:dyDescent="0.2">
      <c r="A1089" s="42" t="s">
        <v>141</v>
      </c>
      <c r="B1089" s="42" t="s">
        <v>3039</v>
      </c>
      <c r="C1089" s="42" t="s">
        <v>3793</v>
      </c>
      <c r="D1089" s="42">
        <v>5</v>
      </c>
      <c r="E1089" s="42">
        <v>4</v>
      </c>
      <c r="F1089" s="42"/>
      <c r="G1089" s="42">
        <v>25</v>
      </c>
      <c r="H1089" s="377">
        <f t="shared" si="53"/>
        <v>6.25</v>
      </c>
      <c r="I1089" s="42">
        <v>2</v>
      </c>
      <c r="J1089" s="42"/>
      <c r="K1089" s="42" t="s">
        <v>102</v>
      </c>
    </row>
    <row r="1090" spans="1:11" x14ac:dyDescent="0.2">
      <c r="A1090" s="42" t="s">
        <v>141</v>
      </c>
      <c r="B1090" s="42" t="s">
        <v>4203</v>
      </c>
      <c r="C1090" s="42" t="s">
        <v>3793</v>
      </c>
      <c r="D1090" s="42">
        <v>1</v>
      </c>
      <c r="E1090" s="42">
        <v>1</v>
      </c>
      <c r="F1090" s="42"/>
      <c r="G1090" s="42">
        <v>5</v>
      </c>
      <c r="H1090" s="377">
        <f t="shared" si="53"/>
        <v>5</v>
      </c>
      <c r="I1090" s="42"/>
      <c r="J1090" s="42"/>
      <c r="K1090" s="42" t="s">
        <v>102</v>
      </c>
    </row>
    <row r="1091" spans="1:11" x14ac:dyDescent="0.2">
      <c r="A1091" s="42" t="s">
        <v>141</v>
      </c>
      <c r="B1091" s="42" t="s">
        <v>4204</v>
      </c>
      <c r="C1091" s="42" t="s">
        <v>3793</v>
      </c>
      <c r="D1091" s="42">
        <v>1</v>
      </c>
      <c r="E1091" s="42">
        <v>1</v>
      </c>
      <c r="F1091" s="42"/>
      <c r="G1091" s="42">
        <v>2</v>
      </c>
      <c r="H1091" s="377">
        <f t="shared" si="53"/>
        <v>2</v>
      </c>
      <c r="I1091" s="42">
        <v>1</v>
      </c>
      <c r="J1091" s="42"/>
      <c r="K1091" s="42" t="s">
        <v>102</v>
      </c>
    </row>
    <row r="1092" spans="1:11" x14ac:dyDescent="0.2">
      <c r="A1092" s="42" t="s">
        <v>141</v>
      </c>
      <c r="B1092" s="42" t="s">
        <v>3064</v>
      </c>
      <c r="C1092" s="42" t="s">
        <v>3793</v>
      </c>
      <c r="D1092" s="42">
        <v>1</v>
      </c>
      <c r="E1092" s="42">
        <v>0</v>
      </c>
      <c r="F1092" s="42"/>
      <c r="G1092" s="42">
        <v>38</v>
      </c>
      <c r="H1092" s="377">
        <v>0</v>
      </c>
      <c r="I1092" s="42"/>
      <c r="J1092" s="42"/>
      <c r="K1092" s="42" t="s">
        <v>102</v>
      </c>
    </row>
    <row r="1093" spans="1:11" x14ac:dyDescent="0.2">
      <c r="A1093" s="42" t="s">
        <v>141</v>
      </c>
      <c r="B1093" s="42" t="s">
        <v>4205</v>
      </c>
      <c r="C1093" s="42" t="s">
        <v>3793</v>
      </c>
      <c r="D1093" s="42">
        <v>2</v>
      </c>
      <c r="E1093" s="42">
        <v>0</v>
      </c>
      <c r="F1093" s="42"/>
      <c r="G1093" s="42">
        <v>4</v>
      </c>
      <c r="H1093" s="377">
        <v>0</v>
      </c>
      <c r="I1093" s="42"/>
      <c r="J1093" s="42"/>
      <c r="K1093" s="42" t="s">
        <v>102</v>
      </c>
    </row>
    <row r="1094" spans="1:11" x14ac:dyDescent="0.2">
      <c r="A1094" s="42" t="s">
        <v>141</v>
      </c>
      <c r="B1094" s="42" t="s">
        <v>3856</v>
      </c>
      <c r="C1094" s="42" t="s">
        <v>3793</v>
      </c>
      <c r="D1094" s="42">
        <v>1</v>
      </c>
      <c r="E1094" s="42">
        <v>0</v>
      </c>
      <c r="F1094" s="42"/>
      <c r="G1094" s="42">
        <v>4</v>
      </c>
      <c r="H1094" s="377">
        <v>0</v>
      </c>
      <c r="I1094" s="42"/>
      <c r="J1094" s="42"/>
      <c r="K1094" s="42" t="s">
        <v>102</v>
      </c>
    </row>
    <row r="1095" spans="1:11" x14ac:dyDescent="0.2">
      <c r="A1095" s="42" t="s">
        <v>141</v>
      </c>
      <c r="B1095" s="42" t="s">
        <v>3968</v>
      </c>
      <c r="C1095" s="42" t="s">
        <v>3793</v>
      </c>
      <c r="D1095" s="42">
        <v>2</v>
      </c>
      <c r="E1095" s="42">
        <v>0</v>
      </c>
      <c r="F1095" s="42"/>
      <c r="G1095" s="42">
        <v>2</v>
      </c>
      <c r="H1095" s="377">
        <v>0</v>
      </c>
      <c r="I1095" s="42">
        <v>1</v>
      </c>
      <c r="J1095" s="42"/>
      <c r="K1095" s="42" t="s">
        <v>102</v>
      </c>
    </row>
    <row r="1096" spans="1:11" x14ac:dyDescent="0.2">
      <c r="A1096" s="42" t="s">
        <v>141</v>
      </c>
      <c r="B1096" s="42" t="s">
        <v>4206</v>
      </c>
      <c r="C1096" s="42" t="s">
        <v>3793</v>
      </c>
      <c r="D1096" s="42">
        <v>1</v>
      </c>
      <c r="E1096" s="42">
        <v>0</v>
      </c>
      <c r="F1096" s="42"/>
      <c r="G1096" s="42">
        <v>0</v>
      </c>
      <c r="H1096" s="377">
        <v>0</v>
      </c>
      <c r="I1096" s="42"/>
      <c r="J1096" s="42"/>
      <c r="K1096" s="42" t="s">
        <v>102</v>
      </c>
    </row>
    <row r="1097" spans="1:11" x14ac:dyDescent="0.2">
      <c r="A1097" s="42" t="s">
        <v>141</v>
      </c>
      <c r="B1097" s="42" t="s">
        <v>4207</v>
      </c>
      <c r="C1097" s="42" t="s">
        <v>3793</v>
      </c>
      <c r="D1097" s="42">
        <v>1</v>
      </c>
      <c r="E1097" s="42">
        <v>1</v>
      </c>
      <c r="F1097" s="42"/>
      <c r="G1097" s="42">
        <v>0</v>
      </c>
      <c r="H1097" s="377">
        <f t="shared" si="53"/>
        <v>0</v>
      </c>
      <c r="I1097" s="42"/>
      <c r="J1097" s="42"/>
      <c r="K1097" s="42" t="s">
        <v>102</v>
      </c>
    </row>
    <row r="1098" spans="1:11" x14ac:dyDescent="0.2">
      <c r="A1098" s="42" t="s">
        <v>141</v>
      </c>
      <c r="B1098" s="42" t="s">
        <v>4208</v>
      </c>
      <c r="C1098" s="42" t="s">
        <v>3793</v>
      </c>
      <c r="D1098" s="42">
        <v>2</v>
      </c>
      <c r="E1098" s="42" t="s">
        <v>3838</v>
      </c>
      <c r="F1098" s="42"/>
      <c r="G1098" s="42">
        <v>0</v>
      </c>
      <c r="H1098" s="377">
        <v>0</v>
      </c>
      <c r="I1098" s="42">
        <v>1</v>
      </c>
      <c r="J1098" s="42"/>
      <c r="K1098" s="42" t="s">
        <v>102</v>
      </c>
    </row>
    <row r="1099" spans="1:11" x14ac:dyDescent="0.2">
      <c r="A1099" s="42" t="s">
        <v>2333</v>
      </c>
      <c r="B1099" s="42" t="s">
        <v>787</v>
      </c>
      <c r="C1099" s="42" t="s">
        <v>3793</v>
      </c>
      <c r="D1099" s="42">
        <v>9</v>
      </c>
      <c r="E1099" s="42">
        <v>5</v>
      </c>
      <c r="F1099" s="42"/>
      <c r="G1099" s="42">
        <v>49</v>
      </c>
      <c r="H1099" s="377">
        <f t="shared" si="53"/>
        <v>9.8000000000000007</v>
      </c>
      <c r="I1099" s="42">
        <v>4</v>
      </c>
      <c r="J1099" s="42"/>
      <c r="K1099" s="42" t="s">
        <v>102</v>
      </c>
    </row>
    <row r="1100" spans="1:11" x14ac:dyDescent="0.2">
      <c r="A1100" s="42" t="s">
        <v>2333</v>
      </c>
      <c r="B1100" s="42" t="s">
        <v>4191</v>
      </c>
      <c r="C1100" s="42" t="s">
        <v>3793</v>
      </c>
      <c r="D1100" s="42">
        <v>13</v>
      </c>
      <c r="E1100" s="42">
        <v>9</v>
      </c>
      <c r="F1100" s="42"/>
      <c r="G1100" s="42">
        <v>74</v>
      </c>
      <c r="H1100" s="377">
        <f t="shared" si="53"/>
        <v>8.2222222222222214</v>
      </c>
      <c r="I1100" s="42">
        <v>1</v>
      </c>
      <c r="J1100" s="42"/>
      <c r="K1100" s="42" t="s">
        <v>102</v>
      </c>
    </row>
    <row r="1101" spans="1:11" x14ac:dyDescent="0.2">
      <c r="A1101" s="42" t="s">
        <v>2333</v>
      </c>
      <c r="B1101" s="42" t="s">
        <v>3045</v>
      </c>
      <c r="C1101" s="42" t="s">
        <v>3793</v>
      </c>
      <c r="D1101" s="42">
        <v>5</v>
      </c>
      <c r="E1101" s="42">
        <v>2</v>
      </c>
      <c r="F1101" s="42"/>
      <c r="G1101" s="42">
        <v>218</v>
      </c>
      <c r="H1101" s="377">
        <f t="shared" si="53"/>
        <v>109</v>
      </c>
      <c r="I1101" s="42">
        <v>2</v>
      </c>
      <c r="J1101" s="42"/>
      <c r="K1101" s="42" t="s">
        <v>102</v>
      </c>
    </row>
    <row r="1102" spans="1:11" x14ac:dyDescent="0.2">
      <c r="A1102" s="42" t="s">
        <v>2333</v>
      </c>
      <c r="B1102" s="42" t="s">
        <v>3042</v>
      </c>
      <c r="C1102" s="42" t="s">
        <v>3793</v>
      </c>
      <c r="D1102" s="42">
        <v>2</v>
      </c>
      <c r="E1102" s="42">
        <v>1</v>
      </c>
      <c r="F1102" s="42"/>
      <c r="G1102" s="42">
        <v>104</v>
      </c>
      <c r="H1102" s="377">
        <f t="shared" si="53"/>
        <v>104</v>
      </c>
      <c r="I1102" s="42"/>
      <c r="J1102" s="42"/>
      <c r="K1102" s="42" t="s">
        <v>102</v>
      </c>
    </row>
    <row r="1103" spans="1:11" x14ac:dyDescent="0.2">
      <c r="A1103" s="42" t="s">
        <v>2333</v>
      </c>
      <c r="B1103" s="42" t="s">
        <v>3063</v>
      </c>
      <c r="C1103" s="42" t="s">
        <v>3793</v>
      </c>
      <c r="D1103" s="42">
        <v>3</v>
      </c>
      <c r="E1103" s="42">
        <v>4</v>
      </c>
      <c r="F1103" s="42"/>
      <c r="G1103" s="42">
        <v>69</v>
      </c>
      <c r="H1103" s="377">
        <f t="shared" si="53"/>
        <v>17.25</v>
      </c>
      <c r="I1103" s="42"/>
      <c r="J1103" s="42"/>
      <c r="K1103" s="42" t="s">
        <v>102</v>
      </c>
    </row>
    <row r="1104" spans="1:11" x14ac:dyDescent="0.2">
      <c r="A1104" s="42" t="s">
        <v>2333</v>
      </c>
      <c r="B1104" s="42" t="s">
        <v>4208</v>
      </c>
      <c r="C1104" s="42" t="s">
        <v>3793</v>
      </c>
      <c r="D1104" s="42">
        <v>4</v>
      </c>
      <c r="E1104" s="42">
        <v>3</v>
      </c>
      <c r="F1104" s="42"/>
      <c r="G1104" s="42">
        <v>0</v>
      </c>
      <c r="H1104" s="377">
        <f t="shared" si="53"/>
        <v>0</v>
      </c>
      <c r="I1104" s="42"/>
      <c r="J1104" s="42"/>
      <c r="K1104" s="42" t="s">
        <v>102</v>
      </c>
    </row>
    <row r="1105" spans="1:11" x14ac:dyDescent="0.2">
      <c r="A1105" s="42" t="s">
        <v>2333</v>
      </c>
      <c r="B1105" s="42" t="s">
        <v>4209</v>
      </c>
      <c r="C1105" s="42" t="s">
        <v>3793</v>
      </c>
      <c r="D1105" s="42">
        <v>1</v>
      </c>
      <c r="E1105" s="42">
        <v>1</v>
      </c>
      <c r="F1105" s="42"/>
      <c r="G1105" s="42">
        <v>0</v>
      </c>
      <c r="H1105" s="377">
        <f t="shared" si="53"/>
        <v>0</v>
      </c>
      <c r="I1105" s="42">
        <v>1</v>
      </c>
      <c r="J1105" s="42"/>
      <c r="K1105" s="42" t="s">
        <v>102</v>
      </c>
    </row>
    <row r="1106" spans="1:11" x14ac:dyDescent="0.2">
      <c r="A1106" s="42" t="s">
        <v>2333</v>
      </c>
      <c r="B1106" s="42" t="s">
        <v>4210</v>
      </c>
      <c r="C1106" s="42" t="s">
        <v>3793</v>
      </c>
      <c r="D1106" s="42">
        <v>1</v>
      </c>
      <c r="E1106" s="42" t="s">
        <v>3838</v>
      </c>
      <c r="F1106" s="42"/>
      <c r="G1106" s="42"/>
      <c r="H1106" s="377">
        <v>0</v>
      </c>
      <c r="I1106" s="42"/>
      <c r="J1106" s="42"/>
      <c r="K1106" s="42" t="s">
        <v>102</v>
      </c>
    </row>
    <row r="1107" spans="1:11" x14ac:dyDescent="0.2">
      <c r="A1107" s="42" t="s">
        <v>2333</v>
      </c>
      <c r="B1107" s="42" t="s">
        <v>3053</v>
      </c>
      <c r="C1107" s="42" t="s">
        <v>3793</v>
      </c>
      <c r="D1107" s="42">
        <v>6</v>
      </c>
      <c r="E1107" s="42">
        <v>5</v>
      </c>
      <c r="F1107" s="42"/>
      <c r="G1107" s="42">
        <v>126</v>
      </c>
      <c r="H1107" s="377">
        <f t="shared" si="53"/>
        <v>25.2</v>
      </c>
      <c r="I1107" s="42">
        <v>5</v>
      </c>
      <c r="J1107" s="42"/>
      <c r="K1107" s="42" t="s">
        <v>102</v>
      </c>
    </row>
    <row r="1108" spans="1:11" x14ac:dyDescent="0.2">
      <c r="A1108" s="42" t="s">
        <v>2333</v>
      </c>
      <c r="B1108" s="42" t="s">
        <v>3031</v>
      </c>
      <c r="C1108" s="42" t="s">
        <v>3793</v>
      </c>
      <c r="D1108" s="42">
        <v>10</v>
      </c>
      <c r="E1108" s="42">
        <v>8</v>
      </c>
      <c r="F1108" s="42"/>
      <c r="G1108" s="42">
        <v>50</v>
      </c>
      <c r="H1108" s="377">
        <f t="shared" si="53"/>
        <v>6.25</v>
      </c>
      <c r="I1108" s="42">
        <v>3</v>
      </c>
      <c r="J1108" s="42"/>
      <c r="K1108" s="42" t="s">
        <v>102</v>
      </c>
    </row>
    <row r="1109" spans="1:11" x14ac:dyDescent="0.2">
      <c r="A1109" s="42" t="s">
        <v>2333</v>
      </c>
      <c r="B1109" s="42" t="s">
        <v>3915</v>
      </c>
      <c r="C1109" s="42" t="s">
        <v>3793</v>
      </c>
      <c r="D1109" s="42">
        <v>2</v>
      </c>
      <c r="E1109" s="42">
        <v>1</v>
      </c>
      <c r="F1109" s="42"/>
      <c r="G1109" s="42">
        <v>11</v>
      </c>
      <c r="H1109" s="377">
        <f t="shared" si="53"/>
        <v>11</v>
      </c>
      <c r="I1109" s="42"/>
      <c r="J1109" s="42"/>
      <c r="K1109" s="42" t="s">
        <v>102</v>
      </c>
    </row>
    <row r="1110" spans="1:11" x14ac:dyDescent="0.2">
      <c r="A1110" s="42" t="s">
        <v>2333</v>
      </c>
      <c r="B1110" s="42" t="s">
        <v>3958</v>
      </c>
      <c r="C1110" s="42" t="s">
        <v>3793</v>
      </c>
      <c r="D1110" s="42">
        <v>11</v>
      </c>
      <c r="E1110" s="42">
        <v>13</v>
      </c>
      <c r="F1110" s="42"/>
      <c r="G1110" s="42">
        <v>172</v>
      </c>
      <c r="H1110" s="377">
        <f t="shared" si="53"/>
        <v>13.23076923076923</v>
      </c>
      <c r="I1110" s="42">
        <v>1</v>
      </c>
      <c r="J1110" s="42"/>
      <c r="K1110" s="42" t="s">
        <v>102</v>
      </c>
    </row>
    <row r="1111" spans="1:11" x14ac:dyDescent="0.2">
      <c r="A1111" s="42" t="s">
        <v>2333</v>
      </c>
      <c r="B1111" s="42" t="s">
        <v>4199</v>
      </c>
      <c r="C1111" s="42" t="s">
        <v>3793</v>
      </c>
      <c r="D1111" s="42">
        <v>8</v>
      </c>
      <c r="E1111" s="42">
        <v>8</v>
      </c>
      <c r="F1111" s="42"/>
      <c r="G1111" s="42">
        <v>76</v>
      </c>
      <c r="H1111" s="377">
        <f t="shared" si="53"/>
        <v>9.5</v>
      </c>
      <c r="I1111" s="42">
        <v>2</v>
      </c>
      <c r="J1111" s="42"/>
      <c r="K1111" s="42" t="s">
        <v>102</v>
      </c>
    </row>
    <row r="1112" spans="1:11" x14ac:dyDescent="0.2">
      <c r="A1112" s="42" t="s">
        <v>2333</v>
      </c>
      <c r="B1112" s="42" t="s">
        <v>4211</v>
      </c>
      <c r="C1112" s="42" t="s">
        <v>3793</v>
      </c>
      <c r="D1112" s="42">
        <v>1</v>
      </c>
      <c r="E1112" s="42">
        <v>1</v>
      </c>
      <c r="F1112" s="42"/>
      <c r="G1112" s="42">
        <v>2</v>
      </c>
      <c r="H1112" s="377">
        <f t="shared" si="53"/>
        <v>2</v>
      </c>
      <c r="I1112" s="42"/>
      <c r="J1112" s="42"/>
      <c r="K1112" s="42" t="s">
        <v>102</v>
      </c>
    </row>
    <row r="1113" spans="1:11" x14ac:dyDescent="0.2">
      <c r="A1113" s="42" t="s">
        <v>2333</v>
      </c>
      <c r="B1113" s="42" t="s">
        <v>3041</v>
      </c>
      <c r="C1113" s="42" t="s">
        <v>3793</v>
      </c>
      <c r="D1113" s="42">
        <v>8</v>
      </c>
      <c r="E1113" s="42">
        <v>9</v>
      </c>
      <c r="F1113" s="42"/>
      <c r="G1113" s="42">
        <v>97</v>
      </c>
      <c r="H1113" s="377">
        <f t="shared" si="53"/>
        <v>10.777777777777779</v>
      </c>
      <c r="I1113" s="42">
        <v>2</v>
      </c>
      <c r="J1113" s="42"/>
      <c r="K1113" s="42" t="s">
        <v>102</v>
      </c>
    </row>
    <row r="1114" spans="1:11" x14ac:dyDescent="0.2">
      <c r="A1114" s="42" t="s">
        <v>2333</v>
      </c>
      <c r="B1114" s="42" t="s">
        <v>3151</v>
      </c>
      <c r="C1114" s="42" t="s">
        <v>3793</v>
      </c>
      <c r="D1114" s="42">
        <v>10</v>
      </c>
      <c r="E1114" s="42">
        <v>8</v>
      </c>
      <c r="F1114" s="42"/>
      <c r="G1114" s="42">
        <v>85</v>
      </c>
      <c r="H1114" s="377">
        <f t="shared" si="53"/>
        <v>10.625</v>
      </c>
      <c r="I1114" s="42">
        <v>14</v>
      </c>
      <c r="J1114" s="42">
        <v>2</v>
      </c>
      <c r="K1114" s="42" t="s">
        <v>102</v>
      </c>
    </row>
    <row r="1115" spans="1:11" x14ac:dyDescent="0.2">
      <c r="A1115" s="42" t="s">
        <v>2333</v>
      </c>
      <c r="B1115" s="42" t="s">
        <v>4212</v>
      </c>
      <c r="C1115" s="42" t="s">
        <v>3793</v>
      </c>
      <c r="D1115" s="42">
        <v>7</v>
      </c>
      <c r="E1115" s="42">
        <v>2</v>
      </c>
      <c r="F1115" s="42"/>
      <c r="G1115" s="42">
        <v>25</v>
      </c>
      <c r="H1115" s="377">
        <f t="shared" si="53"/>
        <v>12.5</v>
      </c>
      <c r="I1115" s="42">
        <v>3</v>
      </c>
      <c r="J1115" s="42"/>
      <c r="K1115" s="42" t="s">
        <v>102</v>
      </c>
    </row>
    <row r="1116" spans="1:11" x14ac:dyDescent="0.2">
      <c r="A1116" s="42" t="s">
        <v>2333</v>
      </c>
      <c r="B1116" s="42" t="s">
        <v>677</v>
      </c>
      <c r="C1116" s="42" t="s">
        <v>3793</v>
      </c>
      <c r="D1116" s="42">
        <v>8</v>
      </c>
      <c r="E1116" s="42">
        <v>3</v>
      </c>
      <c r="F1116" s="42"/>
      <c r="G1116" s="42">
        <v>22</v>
      </c>
      <c r="H1116" s="377">
        <f t="shared" si="53"/>
        <v>7.333333333333333</v>
      </c>
      <c r="I1116" s="42">
        <v>2</v>
      </c>
      <c r="J1116" s="42"/>
      <c r="K1116" s="42" t="s">
        <v>102</v>
      </c>
    </row>
    <row r="1117" spans="1:11" x14ac:dyDescent="0.2">
      <c r="A1117" s="42" t="s">
        <v>2333</v>
      </c>
      <c r="B1117" s="42" t="s">
        <v>3039</v>
      </c>
      <c r="C1117" s="42" t="s">
        <v>3793</v>
      </c>
      <c r="D1117" s="42">
        <v>6</v>
      </c>
      <c r="E1117" s="42">
        <v>6</v>
      </c>
      <c r="F1117" s="42"/>
      <c r="G1117" s="42">
        <v>69</v>
      </c>
      <c r="H1117" s="377">
        <f t="shared" si="53"/>
        <v>11.5</v>
      </c>
      <c r="I1117" s="42">
        <v>1</v>
      </c>
      <c r="J1117" s="42"/>
      <c r="K1117" s="42" t="s">
        <v>102</v>
      </c>
    </row>
    <row r="1118" spans="1:11" x14ac:dyDescent="0.2">
      <c r="A1118" s="42" t="s">
        <v>2333</v>
      </c>
      <c r="B1118" s="42" t="s">
        <v>284</v>
      </c>
      <c r="C1118" s="42" t="s">
        <v>3793</v>
      </c>
      <c r="D1118" s="42">
        <v>2</v>
      </c>
      <c r="E1118" s="42">
        <v>1</v>
      </c>
      <c r="F1118" s="42"/>
      <c r="G1118" s="42">
        <v>51</v>
      </c>
      <c r="H1118" s="377">
        <f t="shared" si="53"/>
        <v>51</v>
      </c>
      <c r="I1118" s="42"/>
      <c r="J1118" s="42"/>
      <c r="K1118" s="42" t="s">
        <v>102</v>
      </c>
    </row>
    <row r="1119" spans="1:11" x14ac:dyDescent="0.2">
      <c r="A1119" s="42" t="s">
        <v>2333</v>
      </c>
      <c r="B1119" s="42" t="s">
        <v>4213</v>
      </c>
      <c r="C1119" s="42" t="s">
        <v>3793</v>
      </c>
      <c r="D1119" s="42">
        <v>4</v>
      </c>
      <c r="E1119" s="42">
        <v>4</v>
      </c>
      <c r="F1119" s="42"/>
      <c r="G1119" s="42">
        <v>52</v>
      </c>
      <c r="H1119" s="377">
        <f t="shared" si="53"/>
        <v>13</v>
      </c>
      <c r="I1119" s="42">
        <v>2</v>
      </c>
      <c r="J1119" s="42"/>
      <c r="K1119" s="42" t="s">
        <v>102</v>
      </c>
    </row>
    <row r="1120" spans="1:11" x14ac:dyDescent="0.2">
      <c r="A1120" s="42" t="s">
        <v>2333</v>
      </c>
      <c r="B1120" s="42" t="s">
        <v>288</v>
      </c>
      <c r="C1120" s="42" t="s">
        <v>3793</v>
      </c>
      <c r="D1120" s="42">
        <v>1</v>
      </c>
      <c r="E1120" s="42">
        <v>1</v>
      </c>
      <c r="F1120" s="42"/>
      <c r="G1120" s="42">
        <v>37</v>
      </c>
      <c r="H1120" s="377">
        <f t="shared" si="53"/>
        <v>37</v>
      </c>
      <c r="I1120" s="42"/>
      <c r="J1120" s="42"/>
      <c r="K1120" s="42" t="s">
        <v>102</v>
      </c>
    </row>
    <row r="1121" spans="1:11" x14ac:dyDescent="0.2">
      <c r="A1121" s="42" t="s">
        <v>2333</v>
      </c>
      <c r="B1121" s="42" t="s">
        <v>3047</v>
      </c>
      <c r="C1121" s="42" t="s">
        <v>3793</v>
      </c>
      <c r="D1121" s="42">
        <v>2</v>
      </c>
      <c r="E1121" s="42">
        <v>1</v>
      </c>
      <c r="F1121" s="42"/>
      <c r="G1121" s="42">
        <v>0</v>
      </c>
      <c r="H1121" s="377">
        <f t="shared" si="53"/>
        <v>0</v>
      </c>
      <c r="I1121" s="42"/>
      <c r="J1121" s="42"/>
      <c r="K1121" s="42" t="s">
        <v>102</v>
      </c>
    </row>
    <row r="1122" spans="1:11" x14ac:dyDescent="0.2">
      <c r="A1122" s="42" t="s">
        <v>2333</v>
      </c>
      <c r="B1122" s="42" t="s">
        <v>3044</v>
      </c>
      <c r="C1122" s="42" t="s">
        <v>3793</v>
      </c>
      <c r="D1122" s="42">
        <v>1</v>
      </c>
      <c r="E1122" s="42">
        <v>1</v>
      </c>
      <c r="F1122" s="42"/>
      <c r="G1122" s="42">
        <v>0</v>
      </c>
      <c r="H1122" s="377">
        <f t="shared" si="53"/>
        <v>0</v>
      </c>
      <c r="I1122" s="42"/>
      <c r="J1122" s="42"/>
      <c r="K1122" s="42" t="s">
        <v>102</v>
      </c>
    </row>
    <row r="1123" spans="1:11" x14ac:dyDescent="0.2">
      <c r="A1123" s="42" t="s">
        <v>2333</v>
      </c>
      <c r="B1123" s="42" t="s">
        <v>4198</v>
      </c>
      <c r="C1123" s="42" t="s">
        <v>3793</v>
      </c>
      <c r="D1123" s="42">
        <v>2</v>
      </c>
      <c r="E1123" s="42">
        <v>2</v>
      </c>
      <c r="F1123" s="42"/>
      <c r="G1123" s="42">
        <v>27</v>
      </c>
      <c r="H1123" s="377">
        <f t="shared" si="53"/>
        <v>13.5</v>
      </c>
      <c r="I1123" s="42"/>
      <c r="J1123" s="42"/>
      <c r="K1123" s="42" t="s">
        <v>102</v>
      </c>
    </row>
    <row r="1124" spans="1:11" x14ac:dyDescent="0.2">
      <c r="A1124" s="42" t="s">
        <v>2333</v>
      </c>
      <c r="B1124" s="42" t="s">
        <v>3060</v>
      </c>
      <c r="C1124" s="42" t="s">
        <v>3793</v>
      </c>
      <c r="D1124" s="42">
        <v>1</v>
      </c>
      <c r="E1124" s="42">
        <v>1</v>
      </c>
      <c r="F1124" s="42"/>
      <c r="G1124" s="42">
        <v>0</v>
      </c>
      <c r="H1124" s="377">
        <f t="shared" si="53"/>
        <v>0</v>
      </c>
      <c r="I1124" s="42"/>
      <c r="J1124" s="42"/>
      <c r="K1124" s="42" t="s">
        <v>102</v>
      </c>
    </row>
    <row r="1125" spans="1:11" x14ac:dyDescent="0.2">
      <c r="A1125" s="42" t="s">
        <v>2333</v>
      </c>
      <c r="B1125" s="42" t="s">
        <v>4139</v>
      </c>
      <c r="C1125" s="42" t="s">
        <v>3793</v>
      </c>
      <c r="D1125" s="42">
        <v>1</v>
      </c>
      <c r="E1125" s="42">
        <v>1</v>
      </c>
      <c r="F1125" s="42"/>
      <c r="G1125" s="42">
        <v>0</v>
      </c>
      <c r="H1125" s="377">
        <f t="shared" si="53"/>
        <v>0</v>
      </c>
      <c r="I1125" s="42"/>
      <c r="J1125" s="42"/>
      <c r="K1125" s="42" t="s">
        <v>102</v>
      </c>
    </row>
    <row r="1126" spans="1:11" x14ac:dyDescent="0.2">
      <c r="A1126" s="42" t="s">
        <v>50</v>
      </c>
      <c r="B1126" s="42" t="s">
        <v>4215</v>
      </c>
      <c r="C1126" s="42" t="s">
        <v>3793</v>
      </c>
      <c r="D1126" s="42">
        <v>1</v>
      </c>
      <c r="E1126" s="42">
        <v>1</v>
      </c>
      <c r="F1126" s="42"/>
      <c r="G1126" s="42">
        <v>5</v>
      </c>
      <c r="H1126" s="377">
        <f t="shared" si="53"/>
        <v>5</v>
      </c>
      <c r="I1126" s="42"/>
      <c r="J1126" s="42"/>
      <c r="K1126" s="42" t="s">
        <v>2727</v>
      </c>
    </row>
    <row r="1127" spans="1:11" x14ac:dyDescent="0.2">
      <c r="A1127" s="42" t="s">
        <v>50</v>
      </c>
      <c r="B1127" s="42" t="s">
        <v>3973</v>
      </c>
      <c r="C1127" s="42" t="s">
        <v>3793</v>
      </c>
      <c r="D1127" s="42">
        <v>4</v>
      </c>
      <c r="E1127" s="42">
        <v>4</v>
      </c>
      <c r="F1127" s="42"/>
      <c r="G1127" s="42">
        <v>62</v>
      </c>
      <c r="H1127" s="377">
        <f t="shared" si="53"/>
        <v>15.5</v>
      </c>
      <c r="I1127" s="42"/>
      <c r="J1127" s="42"/>
      <c r="K1127" s="42" t="s">
        <v>2727</v>
      </c>
    </row>
    <row r="1128" spans="1:11" x14ac:dyDescent="0.2">
      <c r="A1128" s="42" t="s">
        <v>50</v>
      </c>
      <c r="B1128" s="42" t="s">
        <v>3963</v>
      </c>
      <c r="C1128" s="42" t="s">
        <v>3793</v>
      </c>
      <c r="D1128" s="42">
        <v>4</v>
      </c>
      <c r="E1128" s="42">
        <v>4</v>
      </c>
      <c r="F1128" s="42"/>
      <c r="G1128" s="42">
        <v>69</v>
      </c>
      <c r="H1128" s="377">
        <f t="shared" si="53"/>
        <v>17.25</v>
      </c>
      <c r="I1128" s="42"/>
      <c r="J1128" s="42"/>
      <c r="K1128" s="42" t="s">
        <v>2727</v>
      </c>
    </row>
    <row r="1129" spans="1:11" x14ac:dyDescent="0.2">
      <c r="A1129" s="42" t="s">
        <v>50</v>
      </c>
      <c r="B1129" s="42" t="s">
        <v>2526</v>
      </c>
      <c r="C1129" s="42" t="s">
        <v>3793</v>
      </c>
      <c r="D1129" s="42">
        <v>1</v>
      </c>
      <c r="E1129" s="42">
        <v>1</v>
      </c>
      <c r="F1129" s="42"/>
      <c r="G1129" s="42">
        <v>11</v>
      </c>
      <c r="H1129" s="377">
        <f t="shared" si="53"/>
        <v>11</v>
      </c>
      <c r="I1129" s="42"/>
      <c r="J1129" s="42"/>
      <c r="K1129" s="42" t="s">
        <v>2727</v>
      </c>
    </row>
    <row r="1130" spans="1:11" x14ac:dyDescent="0.2">
      <c r="A1130" s="42" t="s">
        <v>50</v>
      </c>
      <c r="B1130" s="42" t="s">
        <v>3045</v>
      </c>
      <c r="C1130" s="42" t="s">
        <v>3793</v>
      </c>
      <c r="D1130" s="42">
        <v>7</v>
      </c>
      <c r="E1130" s="42">
        <v>5</v>
      </c>
      <c r="F1130" s="42"/>
      <c r="G1130" s="42">
        <v>274</v>
      </c>
      <c r="H1130" s="377">
        <f t="shared" si="53"/>
        <v>54.8</v>
      </c>
      <c r="I1130" s="42"/>
      <c r="J1130" s="42"/>
      <c r="K1130" s="42" t="s">
        <v>2727</v>
      </c>
    </row>
    <row r="1131" spans="1:11" x14ac:dyDescent="0.2">
      <c r="A1131" s="42" t="s">
        <v>50</v>
      </c>
      <c r="B1131" s="42" t="s">
        <v>3047</v>
      </c>
      <c r="C1131" s="42" t="s">
        <v>3793</v>
      </c>
      <c r="D1131" s="42">
        <v>8</v>
      </c>
      <c r="E1131" s="42">
        <v>6</v>
      </c>
      <c r="F1131" s="42"/>
      <c r="G1131" s="42">
        <v>42</v>
      </c>
      <c r="H1131" s="377">
        <f t="shared" si="53"/>
        <v>7</v>
      </c>
      <c r="I1131" s="42"/>
      <c r="J1131" s="42"/>
      <c r="K1131" s="42" t="s">
        <v>2727</v>
      </c>
    </row>
    <row r="1132" spans="1:11" x14ac:dyDescent="0.2">
      <c r="A1132" s="42" t="s">
        <v>50</v>
      </c>
      <c r="B1132" s="42" t="s">
        <v>3151</v>
      </c>
      <c r="C1132" s="42" t="s">
        <v>3793</v>
      </c>
      <c r="D1132" s="42">
        <v>1</v>
      </c>
      <c r="E1132" s="42">
        <v>1</v>
      </c>
      <c r="F1132" s="42"/>
      <c r="G1132" s="42">
        <v>22</v>
      </c>
      <c r="H1132" s="377">
        <f t="shared" si="53"/>
        <v>22</v>
      </c>
      <c r="I1132" s="42"/>
      <c r="J1132" s="42"/>
      <c r="K1132" s="42" t="s">
        <v>2727</v>
      </c>
    </row>
    <row r="1133" spans="1:11" x14ac:dyDescent="0.2">
      <c r="A1133" s="42" t="s">
        <v>50</v>
      </c>
      <c r="B1133" s="42" t="s">
        <v>4216</v>
      </c>
      <c r="C1133" s="42" t="s">
        <v>3793</v>
      </c>
      <c r="D1133" s="42">
        <v>4</v>
      </c>
      <c r="E1133" s="42">
        <v>3</v>
      </c>
      <c r="F1133" s="42"/>
      <c r="G1133" s="42">
        <v>27</v>
      </c>
      <c r="H1133" s="377">
        <f t="shared" si="53"/>
        <v>9</v>
      </c>
      <c r="I1133" s="42"/>
      <c r="J1133" s="42"/>
      <c r="K1133" s="42" t="s">
        <v>2727</v>
      </c>
    </row>
    <row r="1134" spans="1:11" x14ac:dyDescent="0.2">
      <c r="A1134" s="42" t="s">
        <v>50</v>
      </c>
      <c r="B1134" s="42" t="s">
        <v>4217</v>
      </c>
      <c r="C1134" s="42" t="s">
        <v>3793</v>
      </c>
      <c r="D1134" s="42">
        <v>1</v>
      </c>
      <c r="E1134" s="42">
        <v>1</v>
      </c>
      <c r="F1134" s="42"/>
      <c r="G1134" s="42">
        <v>26</v>
      </c>
      <c r="H1134" s="377">
        <f t="shared" ref="H1134:H1152" si="54">G1134/E1134</f>
        <v>26</v>
      </c>
      <c r="I1134" s="42"/>
      <c r="J1134" s="42"/>
      <c r="K1134" s="42" t="s">
        <v>2727</v>
      </c>
    </row>
    <row r="1135" spans="1:11" x14ac:dyDescent="0.2">
      <c r="A1135" s="42" t="s">
        <v>50</v>
      </c>
      <c r="B1135" s="42" t="s">
        <v>4201</v>
      </c>
      <c r="C1135" s="42" t="s">
        <v>3793</v>
      </c>
      <c r="D1135" s="42">
        <v>1</v>
      </c>
      <c r="E1135" s="42">
        <v>1</v>
      </c>
      <c r="F1135" s="42"/>
      <c r="G1135" s="42">
        <v>62</v>
      </c>
      <c r="H1135" s="377">
        <f t="shared" si="54"/>
        <v>62</v>
      </c>
      <c r="I1135" s="42"/>
      <c r="J1135" s="42"/>
      <c r="K1135" s="42" t="s">
        <v>2727</v>
      </c>
    </row>
    <row r="1136" spans="1:11" x14ac:dyDescent="0.2">
      <c r="A1136" s="42" t="s">
        <v>50</v>
      </c>
      <c r="B1136" s="42" t="s">
        <v>3043</v>
      </c>
      <c r="C1136" s="42" t="s">
        <v>3793</v>
      </c>
      <c r="D1136" s="42">
        <v>7</v>
      </c>
      <c r="E1136" s="42">
        <v>5</v>
      </c>
      <c r="F1136" s="42"/>
      <c r="G1136" s="42">
        <v>206</v>
      </c>
      <c r="H1136" s="377">
        <f t="shared" si="54"/>
        <v>41.2</v>
      </c>
      <c r="I1136" s="42"/>
      <c r="J1136" s="42"/>
      <c r="K1136" s="42" t="s">
        <v>2727</v>
      </c>
    </row>
    <row r="1137" spans="1:11" x14ac:dyDescent="0.2">
      <c r="A1137" s="42" t="s">
        <v>50</v>
      </c>
      <c r="B1137" s="42" t="s">
        <v>423</v>
      </c>
      <c r="C1137" s="42" t="s">
        <v>3793</v>
      </c>
      <c r="D1137" s="42">
        <v>3</v>
      </c>
      <c r="E1137" s="42">
        <v>3</v>
      </c>
      <c r="F1137" s="42"/>
      <c r="G1137" s="42">
        <v>48</v>
      </c>
      <c r="H1137" s="377">
        <f t="shared" si="54"/>
        <v>16</v>
      </c>
      <c r="I1137" s="42"/>
      <c r="J1137" s="42"/>
      <c r="K1137" s="42" t="s">
        <v>2727</v>
      </c>
    </row>
    <row r="1138" spans="1:11" x14ac:dyDescent="0.2">
      <c r="A1138" s="42" t="s">
        <v>50</v>
      </c>
      <c r="B1138" s="42" t="s">
        <v>3044</v>
      </c>
      <c r="C1138" s="42" t="s">
        <v>3793</v>
      </c>
      <c r="D1138" s="42">
        <v>12</v>
      </c>
      <c r="E1138" s="42">
        <v>11</v>
      </c>
      <c r="F1138" s="42"/>
      <c r="G1138" s="42">
        <v>402</v>
      </c>
      <c r="H1138" s="377">
        <f t="shared" si="54"/>
        <v>36.545454545454547</v>
      </c>
      <c r="I1138" s="42"/>
      <c r="J1138" s="42"/>
      <c r="K1138" s="42" t="s">
        <v>2727</v>
      </c>
    </row>
    <row r="1139" spans="1:11" x14ac:dyDescent="0.2">
      <c r="A1139" s="42" t="s">
        <v>50</v>
      </c>
      <c r="B1139" s="42" t="s">
        <v>3050</v>
      </c>
      <c r="C1139" s="42" t="s">
        <v>3793</v>
      </c>
      <c r="D1139" s="42">
        <v>3</v>
      </c>
      <c r="E1139" s="42">
        <v>2</v>
      </c>
      <c r="F1139" s="42"/>
      <c r="G1139" s="42">
        <v>41</v>
      </c>
      <c r="H1139" s="377">
        <f t="shared" si="54"/>
        <v>20.5</v>
      </c>
      <c r="I1139" s="42"/>
      <c r="J1139" s="42"/>
      <c r="K1139" s="42" t="s">
        <v>2727</v>
      </c>
    </row>
    <row r="1140" spans="1:11" x14ac:dyDescent="0.2">
      <c r="A1140" s="42" t="s">
        <v>50</v>
      </c>
      <c r="B1140" s="42" t="s">
        <v>3039</v>
      </c>
      <c r="C1140" s="42" t="s">
        <v>3793</v>
      </c>
      <c r="D1140" s="42">
        <v>12</v>
      </c>
      <c r="E1140" s="42">
        <v>12</v>
      </c>
      <c r="F1140" s="42"/>
      <c r="G1140" s="42">
        <v>291</v>
      </c>
      <c r="H1140" s="377">
        <f t="shared" si="54"/>
        <v>24.25</v>
      </c>
      <c r="I1140" s="42"/>
      <c r="J1140" s="42"/>
      <c r="K1140" s="42" t="s">
        <v>2727</v>
      </c>
    </row>
    <row r="1141" spans="1:11" x14ac:dyDescent="0.2">
      <c r="A1141" s="42" t="s">
        <v>50</v>
      </c>
      <c r="B1141" s="42" t="s">
        <v>3046</v>
      </c>
      <c r="C1141" s="42" t="s">
        <v>3793</v>
      </c>
      <c r="D1141" s="42">
        <v>8</v>
      </c>
      <c r="E1141" s="42">
        <v>7</v>
      </c>
      <c r="F1141" s="42"/>
      <c r="G1141" s="42">
        <v>126</v>
      </c>
      <c r="H1141" s="377">
        <f t="shared" si="54"/>
        <v>18</v>
      </c>
      <c r="I1141" s="42"/>
      <c r="J1141" s="42"/>
      <c r="K1141" s="42" t="s">
        <v>2727</v>
      </c>
    </row>
    <row r="1142" spans="1:11" x14ac:dyDescent="0.2">
      <c r="A1142" s="42" t="s">
        <v>50</v>
      </c>
      <c r="B1142" s="42" t="s">
        <v>3041</v>
      </c>
      <c r="C1142" s="42" t="s">
        <v>3793</v>
      </c>
      <c r="D1142" s="42">
        <v>10</v>
      </c>
      <c r="E1142" s="42">
        <v>11</v>
      </c>
      <c r="F1142" s="42"/>
      <c r="G1142" s="42">
        <v>374</v>
      </c>
      <c r="H1142" s="377">
        <f t="shared" si="54"/>
        <v>34</v>
      </c>
      <c r="I1142" s="42"/>
      <c r="J1142" s="42"/>
      <c r="K1142" s="42" t="s">
        <v>2727</v>
      </c>
    </row>
    <row r="1143" spans="1:11" x14ac:dyDescent="0.2">
      <c r="A1143" s="42" t="s">
        <v>50</v>
      </c>
      <c r="B1143" s="42" t="s">
        <v>4218</v>
      </c>
      <c r="C1143" s="42" t="s">
        <v>3793</v>
      </c>
      <c r="D1143" s="42">
        <v>3</v>
      </c>
      <c r="E1143" s="42">
        <v>2</v>
      </c>
      <c r="F1143" s="42"/>
      <c r="G1143" s="42">
        <v>67</v>
      </c>
      <c r="H1143" s="377">
        <f t="shared" si="54"/>
        <v>33.5</v>
      </c>
      <c r="I1143" s="42"/>
      <c r="J1143" s="42"/>
      <c r="K1143" s="42" t="s">
        <v>2727</v>
      </c>
    </row>
    <row r="1144" spans="1:11" x14ac:dyDescent="0.2">
      <c r="A1144" s="42" t="s">
        <v>50</v>
      </c>
      <c r="B1144" s="42" t="s">
        <v>4219</v>
      </c>
      <c r="C1144" s="42" t="s">
        <v>3793</v>
      </c>
      <c r="D1144" s="42">
        <v>3</v>
      </c>
      <c r="E1144" s="42">
        <v>2</v>
      </c>
      <c r="F1144" s="42"/>
      <c r="G1144" s="42">
        <v>3</v>
      </c>
      <c r="H1144" s="377">
        <f t="shared" si="54"/>
        <v>1.5</v>
      </c>
      <c r="I1144" s="42"/>
      <c r="J1144" s="42"/>
      <c r="K1144" s="42" t="s">
        <v>2727</v>
      </c>
    </row>
    <row r="1145" spans="1:11" x14ac:dyDescent="0.2">
      <c r="A1145" s="42" t="s">
        <v>50</v>
      </c>
      <c r="B1145" s="42" t="s">
        <v>4191</v>
      </c>
      <c r="C1145" s="42" t="s">
        <v>3793</v>
      </c>
      <c r="D1145" s="42">
        <v>4</v>
      </c>
      <c r="E1145" s="42">
        <v>1</v>
      </c>
      <c r="F1145" s="42"/>
      <c r="G1145" s="42">
        <v>18</v>
      </c>
      <c r="H1145" s="377">
        <f t="shared" si="54"/>
        <v>18</v>
      </c>
      <c r="I1145" s="42"/>
      <c r="J1145" s="42"/>
      <c r="K1145" s="42" t="s">
        <v>2727</v>
      </c>
    </row>
    <row r="1146" spans="1:11" x14ac:dyDescent="0.2">
      <c r="A1146" s="42" t="s">
        <v>50</v>
      </c>
      <c r="B1146" s="42" t="s">
        <v>3048</v>
      </c>
      <c r="C1146" s="42" t="s">
        <v>3793</v>
      </c>
      <c r="D1146" s="42">
        <v>12</v>
      </c>
      <c r="E1146" s="42">
        <v>5</v>
      </c>
      <c r="F1146" s="42"/>
      <c r="G1146" s="42">
        <v>73</v>
      </c>
      <c r="H1146" s="377">
        <f t="shared" si="54"/>
        <v>14.6</v>
      </c>
      <c r="I1146" s="42"/>
      <c r="J1146" s="42"/>
      <c r="K1146" s="42" t="s">
        <v>2727</v>
      </c>
    </row>
    <row r="1147" spans="1:11" x14ac:dyDescent="0.2">
      <c r="A1147" s="42" t="s">
        <v>50</v>
      </c>
      <c r="B1147" s="42" t="s">
        <v>3042</v>
      </c>
      <c r="C1147" s="42" t="s">
        <v>3793</v>
      </c>
      <c r="D1147" s="42">
        <v>6</v>
      </c>
      <c r="E1147" s="42">
        <v>6</v>
      </c>
      <c r="F1147" s="42"/>
      <c r="G1147" s="42">
        <v>196</v>
      </c>
      <c r="H1147" s="377">
        <f t="shared" si="54"/>
        <v>32.666666666666664</v>
      </c>
      <c r="I1147" s="42"/>
      <c r="J1147" s="42"/>
      <c r="K1147" s="42" t="s">
        <v>2727</v>
      </c>
    </row>
    <row r="1148" spans="1:11" x14ac:dyDescent="0.2">
      <c r="A1148" s="42" t="s">
        <v>50</v>
      </c>
      <c r="B1148" s="42" t="s">
        <v>3049</v>
      </c>
      <c r="C1148" s="42" t="s">
        <v>3793</v>
      </c>
      <c r="D1148" s="42">
        <v>12</v>
      </c>
      <c r="E1148" s="42">
        <v>6</v>
      </c>
      <c r="F1148" s="42"/>
      <c r="G1148" s="42">
        <v>14</v>
      </c>
      <c r="H1148" s="377">
        <f t="shared" si="54"/>
        <v>2.3333333333333335</v>
      </c>
      <c r="I1148" s="42"/>
      <c r="J1148" s="42"/>
      <c r="K1148" s="42" t="s">
        <v>2727</v>
      </c>
    </row>
    <row r="1149" spans="1:11" x14ac:dyDescent="0.2">
      <c r="A1149" s="42" t="s">
        <v>50</v>
      </c>
      <c r="B1149" s="42" t="s">
        <v>3528</v>
      </c>
      <c r="C1149" s="42" t="s">
        <v>3793</v>
      </c>
      <c r="D1149" s="42">
        <v>1</v>
      </c>
      <c r="E1149" s="42">
        <v>1</v>
      </c>
      <c r="F1149" s="42"/>
      <c r="G1149" s="42">
        <v>1</v>
      </c>
      <c r="H1149" s="377">
        <f t="shared" si="54"/>
        <v>1</v>
      </c>
      <c r="I1149" s="42"/>
      <c r="J1149" s="42"/>
      <c r="K1149" s="42" t="s">
        <v>2727</v>
      </c>
    </row>
    <row r="1150" spans="1:11" x14ac:dyDescent="0.2">
      <c r="A1150" s="42" t="s">
        <v>50</v>
      </c>
      <c r="B1150" s="42" t="s">
        <v>4220</v>
      </c>
      <c r="C1150" s="42" t="s">
        <v>3793</v>
      </c>
      <c r="D1150" s="42">
        <v>5</v>
      </c>
      <c r="E1150" s="42">
        <v>5</v>
      </c>
      <c r="F1150" s="42"/>
      <c r="G1150" s="42">
        <v>68</v>
      </c>
      <c r="H1150" s="377">
        <f t="shared" si="54"/>
        <v>13.6</v>
      </c>
      <c r="I1150" s="42"/>
      <c r="J1150" s="42"/>
      <c r="K1150" s="42" t="s">
        <v>2727</v>
      </c>
    </row>
    <row r="1151" spans="1:11" x14ac:dyDescent="0.2">
      <c r="A1151" s="42" t="s">
        <v>50</v>
      </c>
      <c r="B1151" s="42" t="s">
        <v>3964</v>
      </c>
      <c r="C1151" s="42" t="s">
        <v>3793</v>
      </c>
      <c r="D1151" s="42">
        <v>3</v>
      </c>
      <c r="E1151" s="42">
        <v>2</v>
      </c>
      <c r="F1151" s="42"/>
      <c r="G1151" s="42">
        <v>3</v>
      </c>
      <c r="H1151" s="377">
        <f t="shared" si="54"/>
        <v>1.5</v>
      </c>
      <c r="I1151" s="42"/>
      <c r="J1151" s="42"/>
      <c r="K1151" s="42" t="s">
        <v>2727</v>
      </c>
    </row>
    <row r="1152" spans="1:11" x14ac:dyDescent="0.2">
      <c r="A1152" s="42" t="s">
        <v>50</v>
      </c>
      <c r="B1152" s="42" t="s">
        <v>3031</v>
      </c>
      <c r="C1152" s="42" t="s">
        <v>3793</v>
      </c>
      <c r="D1152" s="42">
        <v>1</v>
      </c>
      <c r="E1152" s="42">
        <v>2</v>
      </c>
      <c r="F1152" s="42"/>
      <c r="G1152" s="42">
        <v>14</v>
      </c>
      <c r="H1152" s="377">
        <f t="shared" si="54"/>
        <v>7</v>
      </c>
      <c r="I1152" s="42"/>
      <c r="J1152" s="42"/>
      <c r="K1152" s="42" t="s">
        <v>2727</v>
      </c>
    </row>
    <row r="1153" spans="1:11" x14ac:dyDescent="0.2">
      <c r="A1153" s="42" t="s">
        <v>50</v>
      </c>
      <c r="B1153" s="42" t="s">
        <v>3036</v>
      </c>
      <c r="C1153" s="42" t="s">
        <v>3793</v>
      </c>
      <c r="D1153" s="42">
        <v>1</v>
      </c>
      <c r="E1153" s="42">
        <v>0</v>
      </c>
      <c r="F1153" s="42"/>
      <c r="G1153" s="42">
        <v>36</v>
      </c>
      <c r="H1153" s="377">
        <v>0</v>
      </c>
      <c r="I1153" s="42"/>
      <c r="J1153" s="42"/>
      <c r="K1153" s="42" t="s">
        <v>2727</v>
      </c>
    </row>
    <row r="1154" spans="1:11" x14ac:dyDescent="0.2">
      <c r="A1154" s="42" t="s">
        <v>50</v>
      </c>
      <c r="B1154" s="42" t="s">
        <v>4208</v>
      </c>
      <c r="C1154" s="42" t="s">
        <v>3793</v>
      </c>
      <c r="D1154" s="42">
        <v>1</v>
      </c>
      <c r="E1154" s="42" t="s">
        <v>3838</v>
      </c>
      <c r="F1154" s="42"/>
      <c r="G1154" s="42"/>
      <c r="H1154" s="377">
        <v>0</v>
      </c>
      <c r="I1154" s="42"/>
      <c r="J1154" s="42"/>
      <c r="K1154" s="42" t="s">
        <v>2727</v>
      </c>
    </row>
    <row r="1155" spans="1:11" x14ac:dyDescent="0.2">
      <c r="A1155" s="42" t="s">
        <v>50</v>
      </c>
      <c r="B1155" s="42" t="s">
        <v>3975</v>
      </c>
      <c r="C1155" s="42" t="s">
        <v>3793</v>
      </c>
      <c r="D1155" s="42">
        <v>1</v>
      </c>
      <c r="E1155" s="42" t="s">
        <v>3838</v>
      </c>
      <c r="F1155" s="42"/>
      <c r="G1155" s="42"/>
      <c r="H1155" s="377">
        <v>0</v>
      </c>
      <c r="I1155" s="42"/>
      <c r="J1155" s="42"/>
      <c r="K1155" s="42" t="s">
        <v>2727</v>
      </c>
    </row>
    <row r="1156" spans="1:11" x14ac:dyDescent="0.2">
      <c r="A1156" s="42" t="s">
        <v>210</v>
      </c>
      <c r="B1156" s="42" t="s">
        <v>3056</v>
      </c>
      <c r="C1156" s="42" t="s">
        <v>3793</v>
      </c>
      <c r="D1156" s="42">
        <v>2</v>
      </c>
      <c r="E1156" s="42">
        <v>2</v>
      </c>
      <c r="F1156" s="42"/>
      <c r="G1156" s="42">
        <v>128</v>
      </c>
      <c r="H1156" s="377">
        <f t="shared" ref="H1156:H1177" si="55">G1156/E1156</f>
        <v>64</v>
      </c>
      <c r="I1156" s="42"/>
      <c r="J1156" s="42"/>
      <c r="K1156" s="42" t="s">
        <v>2727</v>
      </c>
    </row>
    <row r="1157" spans="1:11" x14ac:dyDescent="0.2">
      <c r="A1157" s="42" t="s">
        <v>210</v>
      </c>
      <c r="B1157" s="42" t="s">
        <v>1163</v>
      </c>
      <c r="C1157" s="42" t="s">
        <v>3793</v>
      </c>
      <c r="D1157" s="42">
        <v>3</v>
      </c>
      <c r="E1157" s="42">
        <v>2</v>
      </c>
      <c r="F1157" s="42"/>
      <c r="G1157" s="42">
        <v>48</v>
      </c>
      <c r="H1157" s="377">
        <f t="shared" si="55"/>
        <v>24</v>
      </c>
      <c r="I1157" s="42"/>
      <c r="J1157" s="42"/>
      <c r="K1157" s="42" t="s">
        <v>2727</v>
      </c>
    </row>
    <row r="1158" spans="1:11" x14ac:dyDescent="0.2">
      <c r="A1158" s="42" t="s">
        <v>210</v>
      </c>
      <c r="B1158" s="42" t="s">
        <v>3031</v>
      </c>
      <c r="C1158" s="42" t="s">
        <v>3793</v>
      </c>
      <c r="D1158" s="42">
        <v>11</v>
      </c>
      <c r="E1158" s="42">
        <v>10</v>
      </c>
      <c r="F1158" s="42"/>
      <c r="G1158" s="42">
        <v>254</v>
      </c>
      <c r="H1158" s="377">
        <f t="shared" si="55"/>
        <v>25.4</v>
      </c>
      <c r="I1158" s="42"/>
      <c r="J1158" s="42"/>
      <c r="K1158" s="42" t="s">
        <v>2727</v>
      </c>
    </row>
    <row r="1159" spans="1:11" x14ac:dyDescent="0.2">
      <c r="A1159" s="42" t="s">
        <v>210</v>
      </c>
      <c r="B1159" s="42" t="s">
        <v>3041</v>
      </c>
      <c r="C1159" s="42" t="s">
        <v>3793</v>
      </c>
      <c r="D1159" s="42">
        <v>7</v>
      </c>
      <c r="E1159" s="42">
        <v>6</v>
      </c>
      <c r="F1159" s="42"/>
      <c r="G1159" s="42">
        <v>251</v>
      </c>
      <c r="H1159" s="377">
        <f t="shared" si="55"/>
        <v>41.833333333333336</v>
      </c>
      <c r="I1159" s="42"/>
      <c r="J1159" s="42"/>
      <c r="K1159" s="42" t="s">
        <v>2727</v>
      </c>
    </row>
    <row r="1160" spans="1:11" x14ac:dyDescent="0.2">
      <c r="A1160" s="42" t="s">
        <v>210</v>
      </c>
      <c r="B1160" s="42" t="s">
        <v>4222</v>
      </c>
      <c r="C1160" s="42" t="s">
        <v>3793</v>
      </c>
      <c r="D1160" s="42">
        <v>6</v>
      </c>
      <c r="E1160" s="42">
        <v>5</v>
      </c>
      <c r="F1160" s="42"/>
      <c r="G1160" s="42">
        <v>34</v>
      </c>
      <c r="H1160" s="377">
        <f t="shared" si="55"/>
        <v>6.8</v>
      </c>
      <c r="I1160" s="42"/>
      <c r="J1160" s="42"/>
      <c r="K1160" s="42" t="s">
        <v>2727</v>
      </c>
    </row>
    <row r="1161" spans="1:11" x14ac:dyDescent="0.2">
      <c r="A1161" s="42" t="s">
        <v>210</v>
      </c>
      <c r="B1161" s="42" t="s">
        <v>3933</v>
      </c>
      <c r="C1161" s="42" t="s">
        <v>3793</v>
      </c>
      <c r="D1161" s="42">
        <v>3</v>
      </c>
      <c r="E1161" s="42">
        <v>3</v>
      </c>
      <c r="F1161" s="42"/>
      <c r="G1161" s="42">
        <v>69</v>
      </c>
      <c r="H1161" s="377">
        <f t="shared" si="55"/>
        <v>23</v>
      </c>
      <c r="I1161" s="42"/>
      <c r="J1161" s="42"/>
      <c r="K1161" s="42" t="s">
        <v>2727</v>
      </c>
    </row>
    <row r="1162" spans="1:11" x14ac:dyDescent="0.2">
      <c r="A1162" s="42" t="s">
        <v>210</v>
      </c>
      <c r="B1162" s="42" t="s">
        <v>3038</v>
      </c>
      <c r="C1162" s="42" t="s">
        <v>3793</v>
      </c>
      <c r="D1162" s="42">
        <v>10</v>
      </c>
      <c r="E1162" s="42">
        <v>9</v>
      </c>
      <c r="F1162" s="42"/>
      <c r="G1162" s="42">
        <v>162</v>
      </c>
      <c r="H1162" s="377">
        <f t="shared" si="55"/>
        <v>18</v>
      </c>
      <c r="I1162" s="42"/>
      <c r="J1162" s="42"/>
      <c r="K1162" s="42" t="s">
        <v>2727</v>
      </c>
    </row>
    <row r="1163" spans="1:11" x14ac:dyDescent="0.2">
      <c r="A1163" s="42" t="s">
        <v>210</v>
      </c>
      <c r="B1163" s="42" t="s">
        <v>3940</v>
      </c>
      <c r="C1163" s="42" t="s">
        <v>3793</v>
      </c>
      <c r="D1163" s="42">
        <v>11</v>
      </c>
      <c r="E1163" s="42">
        <v>11</v>
      </c>
      <c r="F1163" s="42"/>
      <c r="G1163" s="42">
        <v>145</v>
      </c>
      <c r="H1163" s="377">
        <f t="shared" si="55"/>
        <v>13.181818181818182</v>
      </c>
      <c r="I1163" s="42"/>
      <c r="J1163" s="42"/>
      <c r="K1163" s="42" t="s">
        <v>2727</v>
      </c>
    </row>
    <row r="1164" spans="1:11" x14ac:dyDescent="0.2">
      <c r="A1164" s="42" t="s">
        <v>210</v>
      </c>
      <c r="B1164" s="42" t="s">
        <v>4176</v>
      </c>
      <c r="C1164" s="42" t="s">
        <v>3793</v>
      </c>
      <c r="D1164" s="42">
        <v>3</v>
      </c>
      <c r="E1164" s="42">
        <v>1</v>
      </c>
      <c r="F1164" s="42"/>
      <c r="G1164" s="42">
        <v>18</v>
      </c>
      <c r="H1164" s="377">
        <f t="shared" si="55"/>
        <v>18</v>
      </c>
      <c r="I1164" s="42"/>
      <c r="J1164" s="42"/>
      <c r="K1164" s="42" t="s">
        <v>2727</v>
      </c>
    </row>
    <row r="1165" spans="1:11" x14ac:dyDescent="0.2">
      <c r="A1165" s="42" t="s">
        <v>210</v>
      </c>
      <c r="B1165" s="42" t="s">
        <v>3902</v>
      </c>
      <c r="C1165" s="42" t="s">
        <v>3793</v>
      </c>
      <c r="D1165" s="42">
        <v>11</v>
      </c>
      <c r="E1165" s="42">
        <v>4</v>
      </c>
      <c r="F1165" s="42"/>
      <c r="G1165" s="42">
        <v>45</v>
      </c>
      <c r="H1165" s="377">
        <f t="shared" si="55"/>
        <v>11.25</v>
      </c>
      <c r="I1165" s="42"/>
      <c r="J1165" s="42"/>
      <c r="K1165" s="42" t="s">
        <v>2727</v>
      </c>
    </row>
    <row r="1166" spans="1:11" x14ac:dyDescent="0.2">
      <c r="A1166" s="42" t="s">
        <v>210</v>
      </c>
      <c r="B1166" s="42" t="s">
        <v>3915</v>
      </c>
      <c r="C1166" s="42" t="s">
        <v>3793</v>
      </c>
      <c r="D1166" s="42">
        <v>11</v>
      </c>
      <c r="E1166" s="42">
        <v>9</v>
      </c>
      <c r="F1166" s="42"/>
      <c r="G1166" s="42">
        <v>246</v>
      </c>
      <c r="H1166" s="377">
        <f t="shared" si="55"/>
        <v>27.333333333333332</v>
      </c>
      <c r="I1166" s="42"/>
      <c r="J1166" s="42"/>
      <c r="K1166" s="42" t="s">
        <v>2727</v>
      </c>
    </row>
    <row r="1167" spans="1:11" x14ac:dyDescent="0.2">
      <c r="A1167" s="42" t="s">
        <v>210</v>
      </c>
      <c r="B1167" s="42" t="s">
        <v>3051</v>
      </c>
      <c r="C1167" s="42" t="s">
        <v>3793</v>
      </c>
      <c r="D1167" s="42">
        <v>3</v>
      </c>
      <c r="E1167" s="42">
        <v>3</v>
      </c>
      <c r="F1167" s="42"/>
      <c r="G1167" s="42">
        <v>103</v>
      </c>
      <c r="H1167" s="377">
        <f t="shared" si="55"/>
        <v>34.333333333333336</v>
      </c>
      <c r="I1167" s="42"/>
      <c r="J1167" s="42"/>
      <c r="K1167" s="42" t="s">
        <v>2727</v>
      </c>
    </row>
    <row r="1168" spans="1:11" x14ac:dyDescent="0.2">
      <c r="A1168" s="42" t="s">
        <v>210</v>
      </c>
      <c r="B1168" s="42" t="s">
        <v>3881</v>
      </c>
      <c r="C1168" s="42" t="s">
        <v>3793</v>
      </c>
      <c r="D1168" s="42">
        <v>1</v>
      </c>
      <c r="E1168" s="42" t="s">
        <v>3838</v>
      </c>
      <c r="F1168" s="42"/>
      <c r="G1168" s="42">
        <v>0</v>
      </c>
      <c r="H1168" s="377">
        <v>0</v>
      </c>
      <c r="I1168" s="42"/>
      <c r="J1168" s="42"/>
      <c r="K1168" s="42" t="s">
        <v>2727</v>
      </c>
    </row>
    <row r="1169" spans="1:11" x14ac:dyDescent="0.2">
      <c r="A1169" s="42" t="s">
        <v>210</v>
      </c>
      <c r="B1169" s="42" t="s">
        <v>4223</v>
      </c>
      <c r="C1169" s="42" t="s">
        <v>3793</v>
      </c>
      <c r="D1169" s="42">
        <v>2</v>
      </c>
      <c r="E1169" s="42">
        <v>2</v>
      </c>
      <c r="F1169" s="42"/>
      <c r="G1169" s="42">
        <v>1</v>
      </c>
      <c r="H1169" s="377">
        <f t="shared" si="55"/>
        <v>0.5</v>
      </c>
      <c r="I1169" s="42"/>
      <c r="J1169" s="42"/>
      <c r="K1169" s="42" t="s">
        <v>2727</v>
      </c>
    </row>
    <row r="1170" spans="1:11" x14ac:dyDescent="0.2">
      <c r="A1170" s="42" t="s">
        <v>210</v>
      </c>
      <c r="B1170" s="42" t="s">
        <v>3945</v>
      </c>
      <c r="C1170" s="42" t="s">
        <v>3793</v>
      </c>
      <c r="D1170" s="42">
        <v>6</v>
      </c>
      <c r="E1170" s="42">
        <v>5</v>
      </c>
      <c r="F1170" s="42"/>
      <c r="G1170" s="42">
        <v>154</v>
      </c>
      <c r="H1170" s="377">
        <f t="shared" si="55"/>
        <v>30.8</v>
      </c>
      <c r="I1170" s="42"/>
      <c r="J1170" s="42"/>
      <c r="K1170" s="42" t="s">
        <v>2727</v>
      </c>
    </row>
    <row r="1171" spans="1:11" x14ac:dyDescent="0.2">
      <c r="A1171" s="42" t="s">
        <v>210</v>
      </c>
      <c r="B1171" s="42" t="s">
        <v>4149</v>
      </c>
      <c r="C1171" s="42" t="s">
        <v>3793</v>
      </c>
      <c r="D1171" s="42">
        <v>8</v>
      </c>
      <c r="E1171" s="42">
        <v>6</v>
      </c>
      <c r="F1171" s="42"/>
      <c r="G1171" s="42">
        <v>129</v>
      </c>
      <c r="H1171" s="377">
        <f t="shared" si="55"/>
        <v>21.5</v>
      </c>
      <c r="I1171" s="42"/>
      <c r="J1171" s="42"/>
      <c r="K1171" s="42" t="s">
        <v>2727</v>
      </c>
    </row>
    <row r="1172" spans="1:11" x14ac:dyDescent="0.2">
      <c r="A1172" s="42" t="s">
        <v>210</v>
      </c>
      <c r="B1172" s="42" t="s">
        <v>3044</v>
      </c>
      <c r="C1172" s="42" t="s">
        <v>3793</v>
      </c>
      <c r="D1172" s="42">
        <v>1</v>
      </c>
      <c r="E1172" s="42">
        <v>1</v>
      </c>
      <c r="F1172" s="42"/>
      <c r="G1172" s="42">
        <v>69</v>
      </c>
      <c r="H1172" s="377">
        <f t="shared" si="55"/>
        <v>69</v>
      </c>
      <c r="I1172" s="42"/>
      <c r="J1172" s="42"/>
      <c r="K1172" s="42" t="s">
        <v>2727</v>
      </c>
    </row>
    <row r="1173" spans="1:11" x14ac:dyDescent="0.2">
      <c r="A1173" s="42" t="s">
        <v>210</v>
      </c>
      <c r="B1173" s="42" t="s">
        <v>3882</v>
      </c>
      <c r="C1173" s="42" t="s">
        <v>3793</v>
      </c>
      <c r="D1173" s="42">
        <v>5</v>
      </c>
      <c r="E1173" s="42">
        <v>4</v>
      </c>
      <c r="F1173" s="42"/>
      <c r="G1173" s="42">
        <v>67</v>
      </c>
      <c r="H1173" s="377">
        <f t="shared" si="55"/>
        <v>16.75</v>
      </c>
      <c r="I1173" s="42"/>
      <c r="J1173" s="42"/>
      <c r="K1173" s="42" t="s">
        <v>2727</v>
      </c>
    </row>
    <row r="1174" spans="1:11" x14ac:dyDescent="0.2">
      <c r="A1174" s="42" t="s">
        <v>210</v>
      </c>
      <c r="B1174" s="42" t="s">
        <v>3039</v>
      </c>
      <c r="C1174" s="42" t="s">
        <v>3793</v>
      </c>
      <c r="D1174" s="42">
        <v>1</v>
      </c>
      <c r="E1174" s="42">
        <v>1</v>
      </c>
      <c r="F1174" s="42"/>
      <c r="G1174" s="42">
        <v>13</v>
      </c>
      <c r="H1174" s="377">
        <f t="shared" si="55"/>
        <v>13</v>
      </c>
      <c r="I1174" s="42"/>
      <c r="J1174" s="42"/>
      <c r="K1174" s="42" t="s">
        <v>2727</v>
      </c>
    </row>
    <row r="1175" spans="1:11" x14ac:dyDescent="0.2">
      <c r="A1175" s="42" t="s">
        <v>210</v>
      </c>
      <c r="B1175" s="42" t="s">
        <v>3060</v>
      </c>
      <c r="C1175" s="42" t="s">
        <v>3793</v>
      </c>
      <c r="D1175" s="42">
        <v>6</v>
      </c>
      <c r="E1175" s="42">
        <v>4</v>
      </c>
      <c r="F1175" s="42"/>
      <c r="G1175" s="42">
        <v>118</v>
      </c>
      <c r="H1175" s="377">
        <f t="shared" si="55"/>
        <v>29.5</v>
      </c>
      <c r="I1175" s="42"/>
      <c r="J1175" s="42"/>
      <c r="K1175" s="42" t="s">
        <v>2727</v>
      </c>
    </row>
    <row r="1176" spans="1:11" x14ac:dyDescent="0.2">
      <c r="A1176" s="42" t="s">
        <v>210</v>
      </c>
      <c r="B1176" s="42" t="s">
        <v>3916</v>
      </c>
      <c r="C1176" s="42" t="s">
        <v>3793</v>
      </c>
      <c r="D1176" s="42">
        <v>5</v>
      </c>
      <c r="E1176" s="42">
        <v>5</v>
      </c>
      <c r="F1176" s="42"/>
      <c r="G1176" s="42">
        <v>113</v>
      </c>
      <c r="H1176" s="377">
        <f t="shared" si="55"/>
        <v>22.6</v>
      </c>
      <c r="I1176" s="42"/>
      <c r="J1176" s="42"/>
      <c r="K1176" s="42" t="s">
        <v>2727</v>
      </c>
    </row>
    <row r="1177" spans="1:11" x14ac:dyDescent="0.2">
      <c r="A1177" s="42" t="s">
        <v>210</v>
      </c>
      <c r="B1177" s="42" t="s">
        <v>4224</v>
      </c>
      <c r="C1177" s="42" t="s">
        <v>3793</v>
      </c>
      <c r="D1177" s="42">
        <v>4</v>
      </c>
      <c r="E1177" s="42">
        <v>3</v>
      </c>
      <c r="F1177" s="42"/>
      <c r="G1177" s="42">
        <v>17</v>
      </c>
      <c r="H1177" s="377">
        <f t="shared" si="55"/>
        <v>5.666666666666667</v>
      </c>
      <c r="I1177" s="42"/>
      <c r="J1177" s="42"/>
      <c r="K1177" s="42" t="s">
        <v>2727</v>
      </c>
    </row>
    <row r="1178" spans="1:11" x14ac:dyDescent="0.2">
      <c r="A1178" s="460"/>
    </row>
    <row r="1179" spans="1:11" x14ac:dyDescent="0.2">
      <c r="A1179" s="460"/>
    </row>
    <row r="1180" spans="1:11" x14ac:dyDescent="0.2">
      <c r="A1180" s="460"/>
    </row>
    <row r="1181" spans="1:11" x14ac:dyDescent="0.2">
      <c r="A1181" s="460"/>
    </row>
    <row r="1182" spans="1:11" x14ac:dyDescent="0.2">
      <c r="A1182" s="42" t="s">
        <v>2330</v>
      </c>
      <c r="B1182" s="42" t="s">
        <v>3061</v>
      </c>
      <c r="C1182" s="42" t="s">
        <v>37</v>
      </c>
      <c r="D1182" s="42">
        <v>1</v>
      </c>
      <c r="E1182" s="42">
        <v>1</v>
      </c>
      <c r="F1182" s="42">
        <v>1</v>
      </c>
      <c r="G1182" s="42">
        <v>82</v>
      </c>
      <c r="H1182" s="377">
        <v>0</v>
      </c>
      <c r="I1182" s="42">
        <v>3</v>
      </c>
      <c r="J1182" s="42"/>
      <c r="K1182" s="42" t="s">
        <v>4471</v>
      </c>
    </row>
    <row r="1183" spans="1:11" x14ac:dyDescent="0.2">
      <c r="A1183" s="42" t="s">
        <v>2330</v>
      </c>
      <c r="B1183" s="42" t="s">
        <v>3045</v>
      </c>
      <c r="C1183" s="42" t="s">
        <v>37</v>
      </c>
      <c r="D1183" s="42">
        <v>3</v>
      </c>
      <c r="E1183" s="42">
        <v>3</v>
      </c>
      <c r="F1183" s="42"/>
      <c r="G1183" s="42">
        <v>113</v>
      </c>
      <c r="H1183" s="377">
        <f t="shared" ref="H1183:H1208" si="56">G1183/(E1183-F1183)</f>
        <v>37.666666666666664</v>
      </c>
      <c r="I1183" s="42">
        <v>1</v>
      </c>
      <c r="J1183" s="42"/>
      <c r="K1183" s="42" t="s">
        <v>4471</v>
      </c>
    </row>
    <row r="1184" spans="1:11" x14ac:dyDescent="0.2">
      <c r="A1184" s="42" t="s">
        <v>2330</v>
      </c>
      <c r="B1184" s="42" t="s">
        <v>3984</v>
      </c>
      <c r="C1184" s="42" t="s">
        <v>37</v>
      </c>
      <c r="D1184" s="42">
        <v>6</v>
      </c>
      <c r="E1184" s="42">
        <v>6</v>
      </c>
      <c r="F1184" s="42"/>
      <c r="G1184" s="42">
        <v>252</v>
      </c>
      <c r="H1184" s="377">
        <f t="shared" si="56"/>
        <v>42</v>
      </c>
      <c r="I1184" s="42">
        <v>2</v>
      </c>
      <c r="J1184" s="42"/>
      <c r="K1184" s="42" t="s">
        <v>4471</v>
      </c>
    </row>
    <row r="1185" spans="1:11" x14ac:dyDescent="0.2">
      <c r="A1185" s="42" t="s">
        <v>2330</v>
      </c>
      <c r="B1185" s="42" t="s">
        <v>4463</v>
      </c>
      <c r="C1185" s="42" t="s">
        <v>37</v>
      </c>
      <c r="D1185" s="42">
        <v>7</v>
      </c>
      <c r="E1185" s="42">
        <v>7</v>
      </c>
      <c r="F1185" s="42">
        <v>4</v>
      </c>
      <c r="G1185" s="42">
        <v>109</v>
      </c>
      <c r="H1185" s="377">
        <f t="shared" si="56"/>
        <v>36.333333333333336</v>
      </c>
      <c r="I1185" s="42">
        <v>2</v>
      </c>
      <c r="J1185" s="42"/>
      <c r="K1185" s="42" t="s">
        <v>4471</v>
      </c>
    </row>
    <row r="1186" spans="1:11" x14ac:dyDescent="0.2">
      <c r="A1186" s="42" t="s">
        <v>2330</v>
      </c>
      <c r="B1186" s="42" t="s">
        <v>3036</v>
      </c>
      <c r="C1186" s="42" t="s">
        <v>37</v>
      </c>
      <c r="D1186" s="42">
        <v>5</v>
      </c>
      <c r="E1186" s="42">
        <v>5</v>
      </c>
      <c r="F1186" s="42"/>
      <c r="G1186" s="42">
        <v>165</v>
      </c>
      <c r="H1186" s="377">
        <f t="shared" si="56"/>
        <v>33</v>
      </c>
      <c r="I1186" s="42">
        <v>1</v>
      </c>
      <c r="J1186" s="42"/>
      <c r="K1186" s="42" t="s">
        <v>4471</v>
      </c>
    </row>
    <row r="1187" spans="1:11" x14ac:dyDescent="0.2">
      <c r="A1187" s="42" t="s">
        <v>2330</v>
      </c>
      <c r="B1187" s="42" t="s">
        <v>3044</v>
      </c>
      <c r="C1187" s="42" t="s">
        <v>37</v>
      </c>
      <c r="D1187" s="42">
        <v>4</v>
      </c>
      <c r="E1187" s="42">
        <v>4</v>
      </c>
      <c r="F1187" s="42"/>
      <c r="G1187" s="42">
        <v>127</v>
      </c>
      <c r="H1187" s="377">
        <f t="shared" si="56"/>
        <v>31.75</v>
      </c>
      <c r="I1187" s="42"/>
      <c r="J1187" s="42"/>
      <c r="K1187" s="42" t="s">
        <v>4471</v>
      </c>
    </row>
    <row r="1188" spans="1:11" x14ac:dyDescent="0.2">
      <c r="A1188" s="42" t="s">
        <v>2330</v>
      </c>
      <c r="B1188" s="42" t="s">
        <v>2526</v>
      </c>
      <c r="C1188" s="42" t="s">
        <v>37</v>
      </c>
      <c r="D1188" s="42">
        <v>2</v>
      </c>
      <c r="E1188" s="42">
        <v>2</v>
      </c>
      <c r="F1188" s="42"/>
      <c r="G1188" s="42">
        <v>60</v>
      </c>
      <c r="H1188" s="377">
        <f t="shared" si="56"/>
        <v>30</v>
      </c>
      <c r="I1188" s="42"/>
      <c r="J1188" s="42"/>
      <c r="K1188" s="42" t="s">
        <v>4471</v>
      </c>
    </row>
    <row r="1189" spans="1:11" x14ac:dyDescent="0.2">
      <c r="A1189" s="42" t="s">
        <v>2330</v>
      </c>
      <c r="B1189" s="42" t="s">
        <v>4464</v>
      </c>
      <c r="C1189" s="42" t="s">
        <v>37</v>
      </c>
      <c r="D1189" s="42">
        <v>4</v>
      </c>
      <c r="E1189" s="42">
        <v>4</v>
      </c>
      <c r="F1189" s="42"/>
      <c r="G1189" s="42">
        <v>108</v>
      </c>
      <c r="H1189" s="377">
        <f t="shared" si="56"/>
        <v>27</v>
      </c>
      <c r="I1189" s="42">
        <v>1</v>
      </c>
      <c r="J1189" s="42">
        <v>1</v>
      </c>
      <c r="K1189" s="42" t="s">
        <v>4471</v>
      </c>
    </row>
    <row r="1190" spans="1:11" x14ac:dyDescent="0.2">
      <c r="A1190" s="42" t="s">
        <v>2330</v>
      </c>
      <c r="B1190" s="42" t="s">
        <v>3046</v>
      </c>
      <c r="C1190" s="42" t="s">
        <v>37</v>
      </c>
      <c r="D1190" s="42">
        <v>2</v>
      </c>
      <c r="E1190" s="42">
        <v>2</v>
      </c>
      <c r="F1190" s="42"/>
      <c r="G1190" s="42">
        <v>51</v>
      </c>
      <c r="H1190" s="377">
        <f t="shared" si="56"/>
        <v>25.5</v>
      </c>
      <c r="I1190" s="42">
        <v>1</v>
      </c>
      <c r="J1190" s="42"/>
      <c r="K1190" s="42" t="s">
        <v>4471</v>
      </c>
    </row>
    <row r="1191" spans="1:11" x14ac:dyDescent="0.2">
      <c r="A1191" s="42" t="s">
        <v>2330</v>
      </c>
      <c r="B1191" s="42" t="s">
        <v>4465</v>
      </c>
      <c r="C1191" s="42" t="s">
        <v>37</v>
      </c>
      <c r="D1191" s="42">
        <v>4</v>
      </c>
      <c r="E1191" s="42">
        <v>4</v>
      </c>
      <c r="F1191" s="42">
        <v>2</v>
      </c>
      <c r="G1191" s="42">
        <v>43</v>
      </c>
      <c r="H1191" s="377">
        <f t="shared" si="56"/>
        <v>21.5</v>
      </c>
      <c r="I1191" s="42">
        <v>1</v>
      </c>
      <c r="J1191" s="42"/>
      <c r="K1191" s="42" t="s">
        <v>4471</v>
      </c>
    </row>
    <row r="1192" spans="1:11" x14ac:dyDescent="0.2">
      <c r="A1192" s="42" t="s">
        <v>2330</v>
      </c>
      <c r="B1192" s="42" t="s">
        <v>3031</v>
      </c>
      <c r="C1192" s="42" t="s">
        <v>37</v>
      </c>
      <c r="D1192" s="42">
        <v>4</v>
      </c>
      <c r="E1192" s="42">
        <v>4</v>
      </c>
      <c r="F1192" s="42">
        <v>1</v>
      </c>
      <c r="G1192" s="42">
        <v>61</v>
      </c>
      <c r="H1192" s="377">
        <f t="shared" si="56"/>
        <v>20.333333333333332</v>
      </c>
      <c r="I1192" s="42">
        <v>3</v>
      </c>
      <c r="J1192" s="42"/>
      <c r="K1192" s="42" t="s">
        <v>4471</v>
      </c>
    </row>
    <row r="1193" spans="1:11" x14ac:dyDescent="0.2">
      <c r="A1193" s="42" t="s">
        <v>2330</v>
      </c>
      <c r="B1193" s="42" t="s">
        <v>3041</v>
      </c>
      <c r="C1193" s="42" t="s">
        <v>37</v>
      </c>
      <c r="D1193" s="42">
        <v>7</v>
      </c>
      <c r="E1193" s="42">
        <v>7</v>
      </c>
      <c r="F1193" s="42"/>
      <c r="G1193" s="42">
        <v>136</v>
      </c>
      <c r="H1193" s="377">
        <f t="shared" si="56"/>
        <v>19.428571428571427</v>
      </c>
      <c r="I1193" s="42">
        <v>5</v>
      </c>
      <c r="J1193" s="42"/>
      <c r="K1193" s="42" t="s">
        <v>4471</v>
      </c>
    </row>
    <row r="1194" spans="1:11" x14ac:dyDescent="0.2">
      <c r="A1194" s="42" t="s">
        <v>2330</v>
      </c>
      <c r="B1194" s="42" t="s">
        <v>3039</v>
      </c>
      <c r="C1194" s="42" t="s">
        <v>37</v>
      </c>
      <c r="D1194" s="42">
        <v>8</v>
      </c>
      <c r="E1194" s="42">
        <v>8</v>
      </c>
      <c r="F1194" s="42"/>
      <c r="G1194" s="42">
        <v>120</v>
      </c>
      <c r="H1194" s="377">
        <f t="shared" si="56"/>
        <v>15</v>
      </c>
      <c r="I1194" s="42">
        <v>1</v>
      </c>
      <c r="J1194" s="42"/>
      <c r="K1194" s="42" t="s">
        <v>4471</v>
      </c>
    </row>
    <row r="1195" spans="1:11" x14ac:dyDescent="0.2">
      <c r="A1195" s="42" t="s">
        <v>2330</v>
      </c>
      <c r="B1195" s="42" t="s">
        <v>3151</v>
      </c>
      <c r="C1195" s="42" t="s">
        <v>37</v>
      </c>
      <c r="D1195" s="42">
        <v>2</v>
      </c>
      <c r="E1195" s="42">
        <v>2</v>
      </c>
      <c r="F1195" s="42">
        <v>1</v>
      </c>
      <c r="G1195" s="42">
        <v>14</v>
      </c>
      <c r="H1195" s="377">
        <f t="shared" si="56"/>
        <v>14</v>
      </c>
      <c r="I1195" s="42">
        <v>2</v>
      </c>
      <c r="J1195" s="42"/>
      <c r="K1195" s="42" t="s">
        <v>4471</v>
      </c>
    </row>
    <row r="1196" spans="1:11" x14ac:dyDescent="0.2">
      <c r="A1196" s="42" t="s">
        <v>2330</v>
      </c>
      <c r="B1196" s="42" t="s">
        <v>3144</v>
      </c>
      <c r="C1196" s="42" t="s">
        <v>37</v>
      </c>
      <c r="D1196" s="42">
        <v>10</v>
      </c>
      <c r="E1196" s="42">
        <v>10</v>
      </c>
      <c r="F1196" s="42"/>
      <c r="G1196" s="42">
        <v>131</v>
      </c>
      <c r="H1196" s="377">
        <f t="shared" si="56"/>
        <v>13.1</v>
      </c>
      <c r="I1196" s="42">
        <v>7</v>
      </c>
      <c r="J1196" s="42"/>
      <c r="K1196" s="42" t="s">
        <v>4471</v>
      </c>
    </row>
    <row r="1197" spans="1:11" x14ac:dyDescent="0.2">
      <c r="A1197" s="42" t="s">
        <v>2330</v>
      </c>
      <c r="B1197" s="42" t="s">
        <v>3042</v>
      </c>
      <c r="C1197" s="42" t="s">
        <v>37</v>
      </c>
      <c r="D1197" s="42">
        <v>3</v>
      </c>
      <c r="E1197" s="42">
        <v>3</v>
      </c>
      <c r="F1197" s="42"/>
      <c r="G1197" s="42">
        <v>39</v>
      </c>
      <c r="H1197" s="377">
        <f t="shared" si="56"/>
        <v>13</v>
      </c>
      <c r="I1197" s="42">
        <v>3</v>
      </c>
      <c r="J1197" s="42"/>
      <c r="K1197" s="42" t="s">
        <v>4471</v>
      </c>
    </row>
    <row r="1198" spans="1:11" x14ac:dyDescent="0.2">
      <c r="A1198" s="42" t="s">
        <v>2330</v>
      </c>
      <c r="B1198" s="42" t="s">
        <v>3043</v>
      </c>
      <c r="C1198" s="42" t="s">
        <v>37</v>
      </c>
      <c r="D1198" s="42">
        <v>1</v>
      </c>
      <c r="E1198" s="42">
        <v>1</v>
      </c>
      <c r="F1198" s="42"/>
      <c r="G1198" s="42">
        <v>10</v>
      </c>
      <c r="H1198" s="377">
        <f t="shared" si="56"/>
        <v>10</v>
      </c>
      <c r="I1198" s="42">
        <v>3</v>
      </c>
      <c r="J1198" s="42"/>
      <c r="K1198" s="42" t="s">
        <v>4471</v>
      </c>
    </row>
    <row r="1199" spans="1:11" x14ac:dyDescent="0.2">
      <c r="A1199" s="42" t="s">
        <v>2330</v>
      </c>
      <c r="B1199" s="42" t="s">
        <v>4466</v>
      </c>
      <c r="C1199" s="42" t="s">
        <v>37</v>
      </c>
      <c r="D1199" s="42">
        <v>2</v>
      </c>
      <c r="E1199" s="42">
        <v>2</v>
      </c>
      <c r="F1199" s="42"/>
      <c r="G1199" s="42">
        <v>20</v>
      </c>
      <c r="H1199" s="377">
        <f t="shared" si="56"/>
        <v>10</v>
      </c>
      <c r="I1199" s="42"/>
      <c r="J1199" s="42"/>
      <c r="K1199" s="42" t="s">
        <v>4471</v>
      </c>
    </row>
    <row r="1200" spans="1:11" x14ac:dyDescent="0.2">
      <c r="A1200" s="42" t="s">
        <v>2330</v>
      </c>
      <c r="B1200" s="42" t="s">
        <v>3923</v>
      </c>
      <c r="C1200" s="42" t="s">
        <v>37</v>
      </c>
      <c r="D1200" s="42">
        <v>2</v>
      </c>
      <c r="E1200" s="42">
        <v>2</v>
      </c>
      <c r="F1200" s="42"/>
      <c r="G1200" s="42">
        <v>19</v>
      </c>
      <c r="H1200" s="377">
        <f t="shared" si="56"/>
        <v>9.5</v>
      </c>
      <c r="I1200" s="42"/>
      <c r="J1200" s="42"/>
      <c r="K1200" s="42" t="s">
        <v>4471</v>
      </c>
    </row>
    <row r="1201" spans="1:11" x14ac:dyDescent="0.2">
      <c r="A1201" s="42" t="s">
        <v>2330</v>
      </c>
      <c r="B1201" s="42" t="s">
        <v>3990</v>
      </c>
      <c r="C1201" s="42" t="s">
        <v>37</v>
      </c>
      <c r="D1201" s="42">
        <v>3</v>
      </c>
      <c r="E1201" s="42">
        <v>3</v>
      </c>
      <c r="F1201" s="42"/>
      <c r="G1201" s="42">
        <v>25</v>
      </c>
      <c r="H1201" s="377">
        <f t="shared" si="56"/>
        <v>8.3333333333333339</v>
      </c>
      <c r="I1201" s="42">
        <v>1</v>
      </c>
      <c r="J1201" s="42"/>
      <c r="K1201" s="42" t="s">
        <v>4471</v>
      </c>
    </row>
    <row r="1202" spans="1:11" x14ac:dyDescent="0.2">
      <c r="A1202" s="42" t="s">
        <v>2330</v>
      </c>
      <c r="B1202" s="42" t="s">
        <v>4211</v>
      </c>
      <c r="C1202" s="42" t="s">
        <v>37</v>
      </c>
      <c r="D1202" s="42">
        <v>6</v>
      </c>
      <c r="E1202" s="42">
        <v>6</v>
      </c>
      <c r="F1202" s="42">
        <v>3</v>
      </c>
      <c r="G1202" s="42">
        <v>24</v>
      </c>
      <c r="H1202" s="377">
        <f t="shared" si="56"/>
        <v>8</v>
      </c>
      <c r="I1202" s="42">
        <v>4</v>
      </c>
      <c r="J1202" s="42">
        <v>1</v>
      </c>
      <c r="K1202" s="42" t="s">
        <v>4471</v>
      </c>
    </row>
    <row r="1203" spans="1:11" x14ac:dyDescent="0.2">
      <c r="A1203" s="42" t="s">
        <v>2330</v>
      </c>
      <c r="B1203" s="42" t="s">
        <v>3049</v>
      </c>
      <c r="C1203" s="42" t="s">
        <v>37</v>
      </c>
      <c r="D1203" s="42">
        <v>5</v>
      </c>
      <c r="E1203" s="42">
        <v>5</v>
      </c>
      <c r="F1203" s="42">
        <v>2</v>
      </c>
      <c r="G1203" s="42">
        <v>16</v>
      </c>
      <c r="H1203" s="377">
        <f t="shared" si="56"/>
        <v>5.333333333333333</v>
      </c>
      <c r="I1203" s="42">
        <v>2</v>
      </c>
      <c r="J1203" s="42"/>
      <c r="K1203" s="42" t="s">
        <v>4471</v>
      </c>
    </row>
    <row r="1204" spans="1:11" x14ac:dyDescent="0.2">
      <c r="A1204" s="42" t="s">
        <v>2330</v>
      </c>
      <c r="B1204" s="42" t="s">
        <v>248</v>
      </c>
      <c r="C1204" s="42" t="s">
        <v>37</v>
      </c>
      <c r="D1204" s="42">
        <v>2</v>
      </c>
      <c r="E1204" s="42">
        <v>2</v>
      </c>
      <c r="F1204" s="42"/>
      <c r="G1204" s="42">
        <v>10</v>
      </c>
      <c r="H1204" s="377">
        <f t="shared" si="56"/>
        <v>5</v>
      </c>
      <c r="I1204" s="42">
        <v>1</v>
      </c>
      <c r="J1204" s="42"/>
      <c r="K1204" s="42" t="s">
        <v>4471</v>
      </c>
    </row>
    <row r="1205" spans="1:11" x14ac:dyDescent="0.2">
      <c r="A1205" s="42" t="s">
        <v>2330</v>
      </c>
      <c r="B1205" s="42" t="s">
        <v>3106</v>
      </c>
      <c r="C1205" s="42" t="s">
        <v>37</v>
      </c>
      <c r="D1205" s="42">
        <v>2</v>
      </c>
      <c r="E1205" s="42">
        <v>2</v>
      </c>
      <c r="F1205" s="42"/>
      <c r="G1205" s="42">
        <v>8</v>
      </c>
      <c r="H1205" s="377">
        <f t="shared" si="56"/>
        <v>4</v>
      </c>
      <c r="I1205" s="42">
        <v>1</v>
      </c>
      <c r="J1205" s="42"/>
      <c r="K1205" s="42" t="s">
        <v>4471</v>
      </c>
    </row>
    <row r="1206" spans="1:11" x14ac:dyDescent="0.2">
      <c r="A1206" s="42" t="s">
        <v>2330</v>
      </c>
      <c r="B1206" s="42" t="s">
        <v>4467</v>
      </c>
      <c r="C1206" s="42" t="s">
        <v>37</v>
      </c>
      <c r="D1206" s="42">
        <v>3</v>
      </c>
      <c r="E1206" s="42">
        <v>3</v>
      </c>
      <c r="F1206" s="42"/>
      <c r="G1206" s="42">
        <v>10</v>
      </c>
      <c r="H1206" s="377">
        <f t="shared" si="56"/>
        <v>3.3333333333333335</v>
      </c>
      <c r="I1206" s="42"/>
      <c r="J1206" s="42"/>
      <c r="K1206" s="42" t="s">
        <v>4471</v>
      </c>
    </row>
    <row r="1207" spans="1:11" x14ac:dyDescent="0.2">
      <c r="A1207" s="42" t="s">
        <v>2330</v>
      </c>
      <c r="B1207" s="42" t="s">
        <v>3048</v>
      </c>
      <c r="C1207" s="42" t="s">
        <v>37</v>
      </c>
      <c r="D1207" s="42">
        <v>3</v>
      </c>
      <c r="E1207" s="42">
        <v>3</v>
      </c>
      <c r="F1207" s="42"/>
      <c r="G1207" s="42">
        <v>9</v>
      </c>
      <c r="H1207" s="42">
        <f t="shared" si="56"/>
        <v>3</v>
      </c>
      <c r="I1207" s="42">
        <v>1</v>
      </c>
      <c r="J1207" s="42"/>
      <c r="K1207" s="42" t="s">
        <v>4471</v>
      </c>
    </row>
    <row r="1208" spans="1:11" x14ac:dyDescent="0.2">
      <c r="A1208" s="42" t="s">
        <v>2330</v>
      </c>
      <c r="B1208" s="42" t="s">
        <v>4468</v>
      </c>
      <c r="C1208" s="42" t="s">
        <v>37</v>
      </c>
      <c r="D1208" s="42">
        <v>2</v>
      </c>
      <c r="E1208" s="42">
        <v>2</v>
      </c>
      <c r="F1208" s="42"/>
      <c r="G1208" s="42">
        <v>4</v>
      </c>
      <c r="H1208" s="42">
        <f t="shared" si="56"/>
        <v>2</v>
      </c>
      <c r="I1208" s="42"/>
      <c r="J1208" s="42"/>
      <c r="K1208" s="42" t="s">
        <v>4471</v>
      </c>
    </row>
    <row r="1209" spans="1:11" x14ac:dyDescent="0.2">
      <c r="A1209" s="42" t="s">
        <v>2330</v>
      </c>
      <c r="B1209" s="42" t="s">
        <v>3972</v>
      </c>
      <c r="C1209" s="42" t="s">
        <v>37</v>
      </c>
      <c r="D1209" s="42">
        <v>1</v>
      </c>
      <c r="E1209" s="42">
        <v>1</v>
      </c>
      <c r="F1209" s="42">
        <v>1</v>
      </c>
      <c r="G1209" s="42">
        <v>5</v>
      </c>
      <c r="H1209" s="42">
        <v>0</v>
      </c>
      <c r="I1209" s="42">
        <v>2</v>
      </c>
      <c r="J1209" s="42"/>
      <c r="K1209" s="42" t="s">
        <v>4471</v>
      </c>
    </row>
    <row r="1210" spans="1:11" x14ac:dyDescent="0.2">
      <c r="A1210" s="42" t="s">
        <v>2330</v>
      </c>
      <c r="B1210" s="42" t="s">
        <v>4469</v>
      </c>
      <c r="C1210" s="42" t="s">
        <v>37</v>
      </c>
      <c r="D1210" s="42">
        <v>1</v>
      </c>
      <c r="E1210" s="42">
        <v>1</v>
      </c>
      <c r="F1210" s="42">
        <v>1</v>
      </c>
      <c r="G1210" s="42">
        <v>2</v>
      </c>
      <c r="H1210" s="42">
        <v>0</v>
      </c>
      <c r="I1210" s="42"/>
      <c r="J1210" s="42"/>
      <c r="K1210" s="42" t="s">
        <v>4471</v>
      </c>
    </row>
    <row r="1211" spans="1:11" x14ac:dyDescent="0.2">
      <c r="A1211" s="42" t="s">
        <v>2330</v>
      </c>
      <c r="B1211" s="42" t="s">
        <v>4470</v>
      </c>
      <c r="C1211" s="42" t="s">
        <v>37</v>
      </c>
      <c r="D1211" s="42">
        <v>1</v>
      </c>
      <c r="E1211" s="42">
        <v>1</v>
      </c>
      <c r="F1211" s="42">
        <v>1</v>
      </c>
      <c r="G1211" s="42">
        <v>1</v>
      </c>
      <c r="H1211" s="42">
        <v>0</v>
      </c>
      <c r="I1211" s="42"/>
      <c r="J1211" s="42"/>
      <c r="K1211" s="42" t="s">
        <v>4471</v>
      </c>
    </row>
    <row r="1212" spans="1:11" x14ac:dyDescent="0.2">
      <c r="A1212" s="42" t="s">
        <v>82</v>
      </c>
      <c r="B1212" s="42" t="s">
        <v>3061</v>
      </c>
      <c r="C1212" s="42" t="s">
        <v>37</v>
      </c>
      <c r="D1212" s="42">
        <v>2</v>
      </c>
      <c r="E1212" s="42">
        <v>2</v>
      </c>
      <c r="F1212" s="42">
        <v>1</v>
      </c>
      <c r="G1212" s="42">
        <v>82</v>
      </c>
      <c r="H1212" s="377">
        <f t="shared" ref="H1212:H1232" si="57">G1212/(E1212-F1212)</f>
        <v>82</v>
      </c>
      <c r="I1212" s="42">
        <v>1</v>
      </c>
      <c r="J1212" s="42"/>
      <c r="K1212" s="42" t="s">
        <v>4471</v>
      </c>
    </row>
    <row r="1213" spans="1:11" x14ac:dyDescent="0.2">
      <c r="A1213" s="42" t="s">
        <v>82</v>
      </c>
      <c r="B1213" s="42" t="s">
        <v>3990</v>
      </c>
      <c r="C1213" s="42" t="s">
        <v>37</v>
      </c>
      <c r="D1213" s="42">
        <v>5</v>
      </c>
      <c r="E1213" s="42">
        <v>3</v>
      </c>
      <c r="F1213" s="42">
        <v>1</v>
      </c>
      <c r="G1213" s="42">
        <v>86</v>
      </c>
      <c r="H1213" s="377">
        <f t="shared" si="57"/>
        <v>43</v>
      </c>
      <c r="I1213" s="42"/>
      <c r="J1213" s="42"/>
      <c r="K1213" s="42" t="s">
        <v>4471</v>
      </c>
    </row>
    <row r="1214" spans="1:11" x14ac:dyDescent="0.2">
      <c r="A1214" s="42" t="s">
        <v>82</v>
      </c>
      <c r="B1214" s="42" t="s">
        <v>3050</v>
      </c>
      <c r="C1214" s="42" t="s">
        <v>37</v>
      </c>
      <c r="D1214" s="42">
        <v>11</v>
      </c>
      <c r="E1214" s="42">
        <v>9</v>
      </c>
      <c r="F1214" s="42"/>
      <c r="G1214" s="42">
        <v>331</v>
      </c>
      <c r="H1214" s="377">
        <f t="shared" si="57"/>
        <v>36.777777777777779</v>
      </c>
      <c r="I1214" s="42">
        <v>11</v>
      </c>
      <c r="J1214" s="42">
        <v>4</v>
      </c>
      <c r="K1214" s="42" t="s">
        <v>4471</v>
      </c>
    </row>
    <row r="1215" spans="1:11" x14ac:dyDescent="0.2">
      <c r="A1215" s="42" t="s">
        <v>82</v>
      </c>
      <c r="B1215" s="42" t="s">
        <v>3106</v>
      </c>
      <c r="C1215" s="42" t="s">
        <v>37</v>
      </c>
      <c r="D1215" s="42">
        <v>8</v>
      </c>
      <c r="E1215" s="42">
        <v>5</v>
      </c>
      <c r="F1215" s="42">
        <v>4</v>
      </c>
      <c r="G1215" s="42">
        <v>33</v>
      </c>
      <c r="H1215" s="377">
        <f t="shared" si="57"/>
        <v>33</v>
      </c>
      <c r="I1215" s="42">
        <v>2</v>
      </c>
      <c r="J1215" s="42"/>
      <c r="K1215" s="42" t="s">
        <v>4471</v>
      </c>
    </row>
    <row r="1216" spans="1:11" x14ac:dyDescent="0.2">
      <c r="A1216" s="42" t="s">
        <v>82</v>
      </c>
      <c r="B1216" s="42" t="s">
        <v>248</v>
      </c>
      <c r="C1216" s="42" t="s">
        <v>37</v>
      </c>
      <c r="D1216" s="42">
        <v>1</v>
      </c>
      <c r="E1216" s="42">
        <v>1</v>
      </c>
      <c r="F1216" s="42"/>
      <c r="G1216" s="42">
        <v>32</v>
      </c>
      <c r="H1216" s="377">
        <f t="shared" si="57"/>
        <v>32</v>
      </c>
      <c r="I1216" s="42">
        <v>1</v>
      </c>
      <c r="J1216" s="42"/>
      <c r="K1216" s="42" t="s">
        <v>4471</v>
      </c>
    </row>
    <row r="1217" spans="1:11" x14ac:dyDescent="0.2">
      <c r="A1217" s="42" t="s">
        <v>82</v>
      </c>
      <c r="B1217" s="42" t="s">
        <v>4504</v>
      </c>
      <c r="C1217" s="42" t="s">
        <v>37</v>
      </c>
      <c r="D1217" s="42">
        <v>11</v>
      </c>
      <c r="E1217" s="42">
        <v>10</v>
      </c>
      <c r="F1217" s="42"/>
      <c r="G1217" s="42">
        <v>240</v>
      </c>
      <c r="H1217" s="377">
        <f t="shared" si="57"/>
        <v>24</v>
      </c>
      <c r="I1217" s="42">
        <v>8</v>
      </c>
      <c r="J1217" s="42"/>
      <c r="K1217" s="42" t="s">
        <v>4471</v>
      </c>
    </row>
    <row r="1218" spans="1:11" x14ac:dyDescent="0.2">
      <c r="A1218" s="42" t="s">
        <v>82</v>
      </c>
      <c r="B1218" s="42" t="s">
        <v>4463</v>
      </c>
      <c r="C1218" s="42" t="s">
        <v>37</v>
      </c>
      <c r="D1218" s="42">
        <v>8</v>
      </c>
      <c r="E1218" s="42">
        <v>7</v>
      </c>
      <c r="F1218" s="42">
        <v>1</v>
      </c>
      <c r="G1218" s="42">
        <v>140</v>
      </c>
      <c r="H1218" s="377">
        <f t="shared" si="57"/>
        <v>23.333333333333332</v>
      </c>
      <c r="I1218" s="42">
        <v>1</v>
      </c>
      <c r="J1218" s="42"/>
      <c r="K1218" s="42" t="s">
        <v>4471</v>
      </c>
    </row>
    <row r="1219" spans="1:11" x14ac:dyDescent="0.2">
      <c r="A1219" s="42" t="s">
        <v>82</v>
      </c>
      <c r="B1219" s="42" t="s">
        <v>3151</v>
      </c>
      <c r="C1219" s="42" t="s">
        <v>37</v>
      </c>
      <c r="D1219" s="42">
        <v>7</v>
      </c>
      <c r="E1219" s="42">
        <v>7</v>
      </c>
      <c r="F1219" s="42">
        <v>2</v>
      </c>
      <c r="G1219" s="42">
        <v>113</v>
      </c>
      <c r="H1219" s="377">
        <f t="shared" si="57"/>
        <v>22.6</v>
      </c>
      <c r="I1219" s="42">
        <v>7</v>
      </c>
      <c r="J1219" s="42">
        <v>5</v>
      </c>
      <c r="K1219" s="42" t="s">
        <v>4471</v>
      </c>
    </row>
    <row r="1220" spans="1:11" x14ac:dyDescent="0.2">
      <c r="A1220" s="42" t="s">
        <v>82</v>
      </c>
      <c r="B1220" s="42" t="s">
        <v>4505</v>
      </c>
      <c r="C1220" s="42" t="s">
        <v>37</v>
      </c>
      <c r="D1220" s="42">
        <v>8</v>
      </c>
      <c r="E1220" s="42">
        <v>7</v>
      </c>
      <c r="F1220" s="42">
        <v>2</v>
      </c>
      <c r="G1220" s="42">
        <v>111</v>
      </c>
      <c r="H1220" s="377">
        <f t="shared" si="57"/>
        <v>22.2</v>
      </c>
      <c r="I1220" s="42">
        <v>2</v>
      </c>
      <c r="J1220" s="42"/>
      <c r="K1220" s="42" t="s">
        <v>4471</v>
      </c>
    </row>
    <row r="1221" spans="1:11" x14ac:dyDescent="0.2">
      <c r="A1221" s="42" t="s">
        <v>82</v>
      </c>
      <c r="B1221" s="42" t="s">
        <v>3984</v>
      </c>
      <c r="C1221" s="42" t="s">
        <v>37</v>
      </c>
      <c r="D1221" s="42">
        <v>8</v>
      </c>
      <c r="E1221" s="42">
        <v>8</v>
      </c>
      <c r="F1221" s="42"/>
      <c r="G1221" s="42">
        <v>165</v>
      </c>
      <c r="H1221" s="377">
        <f t="shared" si="57"/>
        <v>20.625</v>
      </c>
      <c r="I1221" s="42">
        <v>1</v>
      </c>
      <c r="J1221" s="42"/>
      <c r="K1221" s="42" t="s">
        <v>4471</v>
      </c>
    </row>
    <row r="1222" spans="1:11" x14ac:dyDescent="0.2">
      <c r="A1222" s="42" t="s">
        <v>82</v>
      </c>
      <c r="B1222" s="42" t="s">
        <v>3981</v>
      </c>
      <c r="C1222" s="42" t="s">
        <v>37</v>
      </c>
      <c r="D1222" s="42">
        <v>3</v>
      </c>
      <c r="E1222" s="42">
        <v>3</v>
      </c>
      <c r="F1222" s="42"/>
      <c r="G1222" s="42">
        <v>58</v>
      </c>
      <c r="H1222" s="377">
        <f t="shared" si="57"/>
        <v>19.333333333333332</v>
      </c>
      <c r="I1222" s="42">
        <v>1</v>
      </c>
      <c r="J1222" s="42"/>
      <c r="K1222" s="42" t="s">
        <v>4471</v>
      </c>
    </row>
    <row r="1223" spans="1:11" x14ac:dyDescent="0.2">
      <c r="A1223" s="42" t="s">
        <v>82</v>
      </c>
      <c r="B1223" s="42" t="s">
        <v>4506</v>
      </c>
      <c r="C1223" s="42" t="s">
        <v>37</v>
      </c>
      <c r="D1223" s="42">
        <v>3</v>
      </c>
      <c r="E1223" s="42">
        <v>3</v>
      </c>
      <c r="F1223" s="42">
        <v>1</v>
      </c>
      <c r="G1223" s="42">
        <v>38</v>
      </c>
      <c r="H1223" s="377">
        <f t="shared" si="57"/>
        <v>19</v>
      </c>
      <c r="I1223" s="42">
        <v>1</v>
      </c>
      <c r="J1223" s="42"/>
      <c r="K1223" s="42" t="s">
        <v>4471</v>
      </c>
    </row>
    <row r="1224" spans="1:11" x14ac:dyDescent="0.2">
      <c r="A1224" s="42" t="s">
        <v>82</v>
      </c>
      <c r="B1224" s="42" t="s">
        <v>3045</v>
      </c>
      <c r="C1224" s="42" t="s">
        <v>37</v>
      </c>
      <c r="D1224" s="42">
        <v>5</v>
      </c>
      <c r="E1224" s="42">
        <v>4</v>
      </c>
      <c r="F1224" s="42"/>
      <c r="G1224" s="42">
        <v>76</v>
      </c>
      <c r="H1224" s="377">
        <f t="shared" si="57"/>
        <v>19</v>
      </c>
      <c r="I1224" s="42">
        <v>1</v>
      </c>
      <c r="J1224" s="42"/>
      <c r="K1224" s="42" t="s">
        <v>4471</v>
      </c>
    </row>
    <row r="1225" spans="1:11" x14ac:dyDescent="0.2">
      <c r="A1225" s="42" t="s">
        <v>82</v>
      </c>
      <c r="B1225" s="42" t="s">
        <v>3144</v>
      </c>
      <c r="C1225" s="42" t="s">
        <v>37</v>
      </c>
      <c r="D1225" s="42">
        <v>10</v>
      </c>
      <c r="E1225" s="42">
        <v>9</v>
      </c>
      <c r="F1225" s="42"/>
      <c r="G1225" s="42">
        <v>126</v>
      </c>
      <c r="H1225" s="377">
        <f t="shared" si="57"/>
        <v>14</v>
      </c>
      <c r="I1225" s="42">
        <v>2</v>
      </c>
      <c r="J1225" s="42"/>
      <c r="K1225" s="42" t="s">
        <v>4471</v>
      </c>
    </row>
    <row r="1226" spans="1:11" x14ac:dyDescent="0.2">
      <c r="A1226" s="42" t="s">
        <v>82</v>
      </c>
      <c r="B1226" s="42" t="s">
        <v>3039</v>
      </c>
      <c r="C1226" s="42" t="s">
        <v>37</v>
      </c>
      <c r="D1226" s="42">
        <v>2</v>
      </c>
      <c r="E1226" s="42">
        <v>2</v>
      </c>
      <c r="F1226" s="42"/>
      <c r="G1226" s="42">
        <v>28</v>
      </c>
      <c r="H1226" s="377">
        <f t="shared" si="57"/>
        <v>14</v>
      </c>
      <c r="I1226" s="42">
        <v>1</v>
      </c>
      <c r="J1226" s="42"/>
      <c r="K1226" s="42" t="s">
        <v>4471</v>
      </c>
    </row>
    <row r="1227" spans="1:11" x14ac:dyDescent="0.2">
      <c r="A1227" s="42" t="s">
        <v>82</v>
      </c>
      <c r="B1227" s="42" t="s">
        <v>3036</v>
      </c>
      <c r="C1227" s="42" t="s">
        <v>37</v>
      </c>
      <c r="D1227" s="42">
        <v>8</v>
      </c>
      <c r="E1227" s="42">
        <v>7</v>
      </c>
      <c r="F1227" s="42"/>
      <c r="G1227" s="42">
        <v>97</v>
      </c>
      <c r="H1227" s="377">
        <f t="shared" si="57"/>
        <v>13.857142857142858</v>
      </c>
      <c r="I1227" s="42">
        <v>8</v>
      </c>
      <c r="J1227" s="42"/>
      <c r="K1227" s="42" t="s">
        <v>4471</v>
      </c>
    </row>
    <row r="1228" spans="1:11" x14ac:dyDescent="0.2">
      <c r="A1228" s="42" t="s">
        <v>82</v>
      </c>
      <c r="B1228" s="42" t="s">
        <v>4507</v>
      </c>
      <c r="C1228" s="42" t="s">
        <v>37</v>
      </c>
      <c r="D1228" s="42">
        <v>3</v>
      </c>
      <c r="E1228" s="42">
        <v>3</v>
      </c>
      <c r="F1228" s="42"/>
      <c r="G1228" s="42">
        <v>35</v>
      </c>
      <c r="H1228" s="377">
        <f t="shared" si="57"/>
        <v>11.666666666666666</v>
      </c>
      <c r="I1228" s="42">
        <v>2</v>
      </c>
      <c r="J1228" s="42"/>
      <c r="K1228" s="42" t="s">
        <v>4471</v>
      </c>
    </row>
    <row r="1229" spans="1:11" x14ac:dyDescent="0.2">
      <c r="A1229" s="42" t="s">
        <v>82</v>
      </c>
      <c r="B1229" s="42" t="s">
        <v>3963</v>
      </c>
      <c r="C1229" s="42" t="s">
        <v>37</v>
      </c>
      <c r="D1229" s="42">
        <v>1</v>
      </c>
      <c r="E1229" s="42">
        <v>1</v>
      </c>
      <c r="F1229" s="42"/>
      <c r="G1229" s="42">
        <v>11</v>
      </c>
      <c r="H1229" s="377">
        <f t="shared" si="57"/>
        <v>11</v>
      </c>
      <c r="I1229" s="42"/>
      <c r="J1229" s="42"/>
      <c r="K1229" s="42" t="s">
        <v>4471</v>
      </c>
    </row>
    <row r="1230" spans="1:11" x14ac:dyDescent="0.2">
      <c r="A1230" s="42" t="s">
        <v>82</v>
      </c>
      <c r="B1230" s="42" t="s">
        <v>3060</v>
      </c>
      <c r="C1230" s="42" t="s">
        <v>37</v>
      </c>
      <c r="D1230" s="42">
        <v>5</v>
      </c>
      <c r="E1230" s="42">
        <v>4</v>
      </c>
      <c r="F1230" s="42"/>
      <c r="G1230" s="42">
        <v>35</v>
      </c>
      <c r="H1230" s="377">
        <f t="shared" si="57"/>
        <v>8.75</v>
      </c>
      <c r="I1230" s="42">
        <v>2</v>
      </c>
      <c r="J1230" s="42"/>
      <c r="K1230" s="42" t="s">
        <v>4471</v>
      </c>
    </row>
    <row r="1231" spans="1:11" x14ac:dyDescent="0.2">
      <c r="A1231" s="42" t="s">
        <v>82</v>
      </c>
      <c r="B1231" s="42" t="s">
        <v>4508</v>
      </c>
      <c r="C1231" s="42" t="s">
        <v>37</v>
      </c>
      <c r="D1231" s="42">
        <v>4</v>
      </c>
      <c r="E1231" s="42">
        <v>3</v>
      </c>
      <c r="F1231" s="42"/>
      <c r="G1231" s="42">
        <v>4</v>
      </c>
      <c r="H1231" s="377">
        <f t="shared" si="57"/>
        <v>1.3333333333333333</v>
      </c>
      <c r="I1231" s="42"/>
      <c r="J1231" s="42"/>
      <c r="K1231" s="42" t="s">
        <v>4471</v>
      </c>
    </row>
    <row r="1232" spans="1:11" x14ac:dyDescent="0.2">
      <c r="A1232" s="42" t="s">
        <v>82</v>
      </c>
      <c r="B1232" s="42" t="s">
        <v>3049</v>
      </c>
      <c r="C1232" s="42" t="s">
        <v>37</v>
      </c>
      <c r="D1232" s="42">
        <v>4</v>
      </c>
      <c r="E1232" s="42">
        <v>2</v>
      </c>
      <c r="F1232" s="42">
        <v>1</v>
      </c>
      <c r="G1232" s="42">
        <v>1</v>
      </c>
      <c r="H1232" s="377">
        <f t="shared" si="57"/>
        <v>1</v>
      </c>
      <c r="I1232" s="42"/>
      <c r="J1232" s="42"/>
      <c r="K1232" s="42" t="s">
        <v>4471</v>
      </c>
    </row>
    <row r="1233" spans="1:11" x14ac:dyDescent="0.2">
      <c r="A1233" s="42" t="s">
        <v>82</v>
      </c>
      <c r="B1233" s="42" t="s">
        <v>1147</v>
      </c>
      <c r="C1233" s="42" t="s">
        <v>37</v>
      </c>
      <c r="D1233" s="42">
        <v>1</v>
      </c>
      <c r="E1233" s="42" t="s">
        <v>3838</v>
      </c>
      <c r="F1233" s="42"/>
      <c r="G1233" s="42">
        <v>0</v>
      </c>
      <c r="H1233" s="377">
        <v>0</v>
      </c>
      <c r="I1233" s="42"/>
      <c r="J1233" s="42"/>
      <c r="K1233" s="42" t="s">
        <v>4471</v>
      </c>
    </row>
    <row r="1234" spans="1:11" x14ac:dyDescent="0.2">
      <c r="A1234" s="42" t="s">
        <v>82</v>
      </c>
      <c r="B1234" s="42" t="s">
        <v>3590</v>
      </c>
      <c r="C1234" s="42" t="s">
        <v>37</v>
      </c>
      <c r="D1234" s="42">
        <v>3</v>
      </c>
      <c r="E1234" s="42">
        <v>2</v>
      </c>
      <c r="F1234" s="42">
        <v>2</v>
      </c>
      <c r="G1234" s="42">
        <v>0</v>
      </c>
      <c r="H1234" s="377">
        <v>0</v>
      </c>
      <c r="I1234" s="42"/>
      <c r="J1234" s="42"/>
      <c r="K1234" s="42" t="s">
        <v>4471</v>
      </c>
    </row>
    <row r="1235" spans="1:11" x14ac:dyDescent="0.2">
      <c r="A1235" s="460"/>
      <c r="C1235" s="280"/>
      <c r="K1235" s="280"/>
    </row>
    <row r="1236" spans="1:11" x14ac:dyDescent="0.2">
      <c r="A1236" s="460"/>
      <c r="C1236" s="42"/>
      <c r="K1236" s="42"/>
    </row>
    <row r="1237" spans="1:11" x14ac:dyDescent="0.2">
      <c r="A1237" s="460"/>
      <c r="C1237" s="42"/>
      <c r="K1237" s="42"/>
    </row>
    <row r="1238" spans="1:11" x14ac:dyDescent="0.2">
      <c r="A1238" s="460"/>
      <c r="C1238" s="42"/>
      <c r="K1238" s="42"/>
    </row>
    <row r="1239" spans="1:11" x14ac:dyDescent="0.2">
      <c r="A1239" s="460"/>
      <c r="C1239" s="42"/>
      <c r="K1239" s="42"/>
    </row>
    <row r="1240" spans="1:11" x14ac:dyDescent="0.2">
      <c r="A1240" s="460"/>
      <c r="C1240" s="42"/>
      <c r="K1240" s="42"/>
    </row>
    <row r="1241" spans="1:11" x14ac:dyDescent="0.2">
      <c r="A1241" s="460"/>
      <c r="C1241" s="42"/>
      <c r="K1241" s="42"/>
    </row>
    <row r="1242" spans="1:11" x14ac:dyDescent="0.2">
      <c r="A1242" s="460"/>
      <c r="C1242" s="42"/>
      <c r="K1242" s="42"/>
    </row>
    <row r="1243" spans="1:11" x14ac:dyDescent="0.2">
      <c r="A1243" s="460"/>
      <c r="C1243" s="42"/>
      <c r="K1243" s="42"/>
    </row>
    <row r="1244" spans="1:11" x14ac:dyDescent="0.2">
      <c r="A1244" s="460"/>
      <c r="C1244" s="42"/>
      <c r="K1244" s="42"/>
    </row>
    <row r="1245" spans="1:11" x14ac:dyDescent="0.2">
      <c r="K1245" s="42"/>
    </row>
    <row r="1246" spans="1:11" x14ac:dyDescent="0.2">
      <c r="K1246" s="42"/>
    </row>
    <row r="1247" spans="1:11" x14ac:dyDescent="0.2">
      <c r="K1247" s="42"/>
    </row>
    <row r="1248" spans="1:11" x14ac:dyDescent="0.2">
      <c r="K1248" s="42"/>
    </row>
  </sheetData>
  <sortState ref="AG2:AQ152">
    <sortCondition ref="AG2:AG15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topLeftCell="A7" workbookViewId="0">
      <selection activeCell="M47" sqref="M47"/>
    </sheetView>
  </sheetViews>
  <sheetFormatPr defaultRowHeight="12.75" x14ac:dyDescent="0.2"/>
  <cols>
    <col min="1" max="1" width="15.140625" customWidth="1"/>
    <col min="3" max="3" width="11.42578125" customWidth="1"/>
    <col min="4" max="4" width="11.28515625" customWidth="1"/>
    <col min="5" max="5" width="10.85546875" customWidth="1"/>
    <col min="6" max="6" width="11.42578125" customWidth="1"/>
    <col min="7" max="7" width="13.7109375" customWidth="1"/>
  </cols>
  <sheetData>
    <row r="1" spans="1:7" x14ac:dyDescent="0.2">
      <c r="A1" s="43"/>
      <c r="B1" s="44" t="s">
        <v>1394</v>
      </c>
      <c r="C1" s="44" t="s">
        <v>1395</v>
      </c>
      <c r="D1" s="44" t="s">
        <v>1398</v>
      </c>
      <c r="E1" s="44" t="s">
        <v>1394</v>
      </c>
      <c r="F1" s="44" t="s">
        <v>1395</v>
      </c>
      <c r="G1" s="44" t="s">
        <v>1398</v>
      </c>
    </row>
    <row r="2" spans="1:7" s="52" customFormat="1" x14ac:dyDescent="0.2">
      <c r="A2" s="51" t="s">
        <v>1335</v>
      </c>
      <c r="B2" s="51" t="s">
        <v>1336</v>
      </c>
      <c r="C2" s="51"/>
      <c r="D2" s="51"/>
      <c r="E2" s="51" t="s">
        <v>1337</v>
      </c>
      <c r="F2" s="51"/>
      <c r="G2" s="51"/>
    </row>
    <row r="3" spans="1:7" s="1" customFormat="1" x14ac:dyDescent="0.2">
      <c r="A3" s="42" t="s">
        <v>1440</v>
      </c>
      <c r="B3" s="42"/>
      <c r="C3" s="42"/>
      <c r="D3" s="42"/>
      <c r="E3" s="42"/>
      <c r="F3" s="42"/>
      <c r="G3" s="42"/>
    </row>
    <row r="4" spans="1:7" s="1" customFormat="1" x14ac:dyDescent="0.2">
      <c r="A4" s="42" t="s">
        <v>1439</v>
      </c>
      <c r="B4" s="42"/>
      <c r="C4" s="42"/>
      <c r="D4" s="42"/>
      <c r="E4" s="42"/>
      <c r="F4" s="42"/>
      <c r="G4" s="42"/>
    </row>
    <row r="5" spans="1:7" s="1" customFormat="1" x14ac:dyDescent="0.2">
      <c r="A5" s="42" t="s">
        <v>1438</v>
      </c>
      <c r="B5" s="42"/>
      <c r="C5" s="42"/>
      <c r="D5" s="42" t="s">
        <v>1396</v>
      </c>
      <c r="E5" s="42"/>
      <c r="F5" s="42"/>
      <c r="G5" s="42"/>
    </row>
    <row r="6" spans="1:7" s="1" customFormat="1" x14ac:dyDescent="0.2">
      <c r="A6" s="42" t="s">
        <v>1437</v>
      </c>
      <c r="B6" s="42"/>
      <c r="C6" s="42"/>
      <c r="D6" s="42"/>
      <c r="E6" s="42"/>
      <c r="F6" s="42"/>
      <c r="G6" s="42"/>
    </row>
    <row r="7" spans="1:7" x14ac:dyDescent="0.2">
      <c r="A7" s="42" t="s">
        <v>1436</v>
      </c>
      <c r="B7" s="42"/>
      <c r="C7" s="42"/>
      <c r="D7" s="42"/>
      <c r="E7" s="42"/>
      <c r="F7" s="42"/>
      <c r="G7" s="42"/>
    </row>
    <row r="8" spans="1:7" x14ac:dyDescent="0.2">
      <c r="A8" s="42" t="s">
        <v>1435</v>
      </c>
      <c r="B8" s="42"/>
      <c r="C8" s="42"/>
      <c r="D8" s="42" t="s">
        <v>1396</v>
      </c>
      <c r="E8" s="42"/>
      <c r="F8" s="42"/>
      <c r="G8" s="42"/>
    </row>
    <row r="9" spans="1:7" x14ac:dyDescent="0.2">
      <c r="A9" s="42" t="s">
        <v>1434</v>
      </c>
      <c r="B9" s="42"/>
      <c r="C9" s="42"/>
      <c r="D9" s="42"/>
      <c r="E9" s="42"/>
      <c r="F9" s="42"/>
      <c r="G9" s="42"/>
    </row>
    <row r="10" spans="1:7" x14ac:dyDescent="0.2">
      <c r="A10" s="42" t="s">
        <v>1433</v>
      </c>
      <c r="B10" s="42"/>
      <c r="C10" s="42"/>
      <c r="D10" s="42"/>
      <c r="E10" s="42"/>
      <c r="F10" s="42"/>
      <c r="G10" s="42"/>
    </row>
    <row r="11" spans="1:7" x14ac:dyDescent="0.2">
      <c r="A11" s="42" t="s">
        <v>1432</v>
      </c>
      <c r="B11" s="42"/>
      <c r="C11" s="42"/>
      <c r="D11" s="42"/>
      <c r="E11" s="42"/>
      <c r="F11" s="42"/>
      <c r="G11" s="42"/>
    </row>
    <row r="12" spans="1:7" x14ac:dyDescent="0.2">
      <c r="A12" s="42" t="s">
        <v>1431</v>
      </c>
      <c r="B12" s="42"/>
      <c r="C12" s="42"/>
      <c r="D12" s="42"/>
      <c r="E12" s="42"/>
      <c r="F12" s="42"/>
      <c r="G12" s="42"/>
    </row>
    <row r="13" spans="1:7" x14ac:dyDescent="0.2">
      <c r="A13" s="42" t="s">
        <v>1430</v>
      </c>
      <c r="B13" s="42"/>
      <c r="C13" s="42"/>
      <c r="D13" s="42"/>
      <c r="E13" s="42"/>
      <c r="F13" s="42"/>
      <c r="G13" s="42"/>
    </row>
    <row r="14" spans="1:7" x14ac:dyDescent="0.2">
      <c r="A14" s="42" t="s">
        <v>1429</v>
      </c>
      <c r="B14" s="42"/>
      <c r="C14" s="42"/>
      <c r="D14" s="42" t="s">
        <v>1396</v>
      </c>
      <c r="E14" s="42"/>
      <c r="F14" s="42"/>
      <c r="G14" s="42"/>
    </row>
    <row r="15" spans="1:7" x14ac:dyDescent="0.2">
      <c r="A15" s="42" t="s">
        <v>1428</v>
      </c>
      <c r="B15" s="42"/>
      <c r="C15" s="42"/>
      <c r="D15" s="42"/>
      <c r="E15" s="42"/>
      <c r="F15" s="42"/>
      <c r="G15" s="42"/>
    </row>
    <row r="16" spans="1:7" x14ac:dyDescent="0.2">
      <c r="A16" s="42" t="s">
        <v>1427</v>
      </c>
      <c r="B16" s="42"/>
      <c r="C16" s="42"/>
      <c r="D16" s="42" t="s">
        <v>1396</v>
      </c>
      <c r="E16" s="42"/>
      <c r="F16" s="42"/>
      <c r="G16" s="42"/>
    </row>
    <row r="17" spans="1:7" x14ac:dyDescent="0.2">
      <c r="A17" s="42" t="s">
        <v>1426</v>
      </c>
      <c r="B17" s="42"/>
      <c r="C17" s="42"/>
      <c r="D17" s="42" t="s">
        <v>1396</v>
      </c>
      <c r="E17" s="42"/>
      <c r="F17" s="42"/>
      <c r="G17" s="42"/>
    </row>
    <row r="18" spans="1:7" x14ac:dyDescent="0.2">
      <c r="A18" s="42" t="s">
        <v>1425</v>
      </c>
      <c r="B18" s="42"/>
      <c r="C18" s="42"/>
      <c r="D18" s="42" t="s">
        <v>1396</v>
      </c>
      <c r="E18" s="42"/>
      <c r="F18" s="42"/>
      <c r="G18" s="42" t="s">
        <v>1441</v>
      </c>
    </row>
    <row r="19" spans="1:7" x14ac:dyDescent="0.2">
      <c r="A19" s="42" t="s">
        <v>1424</v>
      </c>
      <c r="B19" s="42"/>
      <c r="C19" s="42"/>
      <c r="D19" s="42"/>
      <c r="E19" s="42"/>
      <c r="F19" s="42"/>
      <c r="G19" s="42"/>
    </row>
    <row r="20" spans="1:7" x14ac:dyDescent="0.2">
      <c r="A20" s="42" t="s">
        <v>1423</v>
      </c>
      <c r="B20" s="42"/>
      <c r="C20" s="42"/>
      <c r="D20" s="42" t="s">
        <v>1396</v>
      </c>
      <c r="E20" s="42"/>
      <c r="F20" s="42"/>
      <c r="G20" s="42" t="s">
        <v>1396</v>
      </c>
    </row>
    <row r="21" spans="1:7" x14ac:dyDescent="0.2">
      <c r="A21" s="42" t="s">
        <v>1422</v>
      </c>
      <c r="B21" s="42"/>
      <c r="C21" s="42"/>
      <c r="D21" s="42"/>
      <c r="E21" s="42"/>
      <c r="F21" s="42"/>
      <c r="G21" s="42"/>
    </row>
    <row r="22" spans="1:7" x14ac:dyDescent="0.2">
      <c r="A22" s="42" t="s">
        <v>1421</v>
      </c>
      <c r="B22" s="42"/>
      <c r="C22" s="42"/>
      <c r="D22" s="42"/>
      <c r="E22" s="42"/>
      <c r="F22" s="42"/>
      <c r="G22" s="42"/>
    </row>
    <row r="23" spans="1:7" x14ac:dyDescent="0.2">
      <c r="A23" s="42" t="s">
        <v>1420</v>
      </c>
      <c r="B23" s="42"/>
      <c r="C23" s="42"/>
      <c r="D23" s="42" t="s">
        <v>1396</v>
      </c>
      <c r="E23" s="42"/>
      <c r="F23" s="42"/>
      <c r="G23" s="42"/>
    </row>
    <row r="24" spans="1:7" x14ac:dyDescent="0.2">
      <c r="A24" s="42" t="s">
        <v>1419</v>
      </c>
      <c r="B24" s="42"/>
      <c r="C24" s="42"/>
      <c r="D24" s="42"/>
      <c r="E24" s="42"/>
      <c r="F24" s="42"/>
      <c r="G24" s="42"/>
    </row>
    <row r="25" spans="1:7" x14ac:dyDescent="0.2">
      <c r="A25" s="42" t="s">
        <v>1418</v>
      </c>
      <c r="B25" s="42"/>
      <c r="C25" s="42"/>
      <c r="D25" s="42"/>
      <c r="E25" s="42"/>
      <c r="F25" s="42"/>
      <c r="G25" s="42"/>
    </row>
    <row r="26" spans="1:7" x14ac:dyDescent="0.2">
      <c r="A26" s="42" t="s">
        <v>1417</v>
      </c>
      <c r="B26" s="42"/>
      <c r="C26" s="42"/>
      <c r="D26" s="42"/>
      <c r="E26" s="42"/>
      <c r="F26" s="42"/>
      <c r="G26" s="42"/>
    </row>
    <row r="27" spans="1:7" x14ac:dyDescent="0.2">
      <c r="A27" s="42" t="s">
        <v>1415</v>
      </c>
      <c r="B27" s="42"/>
      <c r="C27" s="42"/>
      <c r="D27" s="42"/>
      <c r="E27" s="42"/>
      <c r="F27" s="42"/>
      <c r="G27" s="42"/>
    </row>
    <row r="28" spans="1:7" x14ac:dyDescent="0.2">
      <c r="A28" s="42" t="s">
        <v>1416</v>
      </c>
      <c r="B28" s="42"/>
      <c r="C28" s="42"/>
      <c r="D28" s="42"/>
      <c r="E28" s="42"/>
      <c r="F28" s="42"/>
      <c r="G28" s="42"/>
    </row>
    <row r="29" spans="1:7" x14ac:dyDescent="0.2">
      <c r="A29" s="42" t="s">
        <v>1414</v>
      </c>
      <c r="B29" s="42"/>
      <c r="C29" s="42"/>
      <c r="D29" s="42" t="s">
        <v>1396</v>
      </c>
      <c r="E29" s="42"/>
      <c r="F29" s="42"/>
      <c r="G29" s="42" t="s">
        <v>1396</v>
      </c>
    </row>
    <row r="30" spans="1:7" x14ac:dyDescent="0.2">
      <c r="A30" s="42" t="s">
        <v>1413</v>
      </c>
      <c r="B30" s="42"/>
      <c r="C30" s="42"/>
      <c r="D30" s="42" t="s">
        <v>1396</v>
      </c>
      <c r="E30" s="42"/>
      <c r="F30" s="42"/>
      <c r="G30" s="42" t="s">
        <v>1396</v>
      </c>
    </row>
    <row r="31" spans="1:7" x14ac:dyDescent="0.2">
      <c r="A31" s="42" t="s">
        <v>1412</v>
      </c>
      <c r="B31" s="42"/>
      <c r="C31" s="42"/>
      <c r="D31" s="42" t="s">
        <v>1396</v>
      </c>
      <c r="E31" s="42"/>
      <c r="F31" s="42"/>
      <c r="G31" s="42" t="s">
        <v>1396</v>
      </c>
    </row>
    <row r="32" spans="1:7" x14ac:dyDescent="0.2">
      <c r="A32" s="42" t="s">
        <v>1411</v>
      </c>
      <c r="B32" s="42"/>
      <c r="C32" s="42"/>
      <c r="D32" s="42"/>
      <c r="E32" s="42"/>
      <c r="F32" s="42"/>
      <c r="G32" s="42" t="s">
        <v>1396</v>
      </c>
    </row>
    <row r="33" spans="1:7" x14ac:dyDescent="0.2">
      <c r="A33" s="42" t="s">
        <v>1410</v>
      </c>
      <c r="B33" s="42"/>
      <c r="C33" s="42"/>
      <c r="D33" s="42"/>
      <c r="E33" s="42"/>
      <c r="F33" s="42"/>
      <c r="G33" s="42"/>
    </row>
    <row r="34" spans="1:7" x14ac:dyDescent="0.2">
      <c r="A34" s="42" t="s">
        <v>1409</v>
      </c>
      <c r="B34" s="42"/>
      <c r="C34" s="42"/>
      <c r="D34" s="42"/>
      <c r="E34" s="42"/>
      <c r="F34" s="42"/>
      <c r="G34" s="42"/>
    </row>
    <row r="35" spans="1:7" x14ac:dyDescent="0.2">
      <c r="A35" s="42" t="s">
        <v>1408</v>
      </c>
      <c r="B35" s="42"/>
      <c r="C35" s="42"/>
      <c r="D35" s="42"/>
      <c r="E35" s="42"/>
      <c r="F35" s="42"/>
      <c r="G35" s="42" t="s">
        <v>1396</v>
      </c>
    </row>
    <row r="36" spans="1:7" x14ac:dyDescent="0.2">
      <c r="A36" s="42" t="s">
        <v>1407</v>
      </c>
      <c r="B36" s="42"/>
      <c r="C36" s="42"/>
      <c r="D36" s="42" t="s">
        <v>1396</v>
      </c>
      <c r="E36" s="42"/>
      <c r="F36" s="42"/>
      <c r="G36" s="42" t="s">
        <v>1396</v>
      </c>
    </row>
    <row r="37" spans="1:7" x14ac:dyDescent="0.2">
      <c r="A37" s="42" t="s">
        <v>1406</v>
      </c>
      <c r="B37" s="42"/>
      <c r="C37" s="42"/>
      <c r="D37" s="42" t="s">
        <v>1396</v>
      </c>
      <c r="E37" s="42"/>
      <c r="F37" s="42"/>
      <c r="G37" s="42" t="s">
        <v>1396</v>
      </c>
    </row>
    <row r="38" spans="1:7" x14ac:dyDescent="0.2">
      <c r="A38" s="42" t="s">
        <v>1405</v>
      </c>
      <c r="B38" s="42"/>
      <c r="C38" s="42"/>
      <c r="D38" s="42" t="s">
        <v>1396</v>
      </c>
      <c r="E38" s="42"/>
      <c r="F38" s="42"/>
      <c r="G38" s="42" t="s">
        <v>1396</v>
      </c>
    </row>
    <row r="39" spans="1:7" x14ac:dyDescent="0.2">
      <c r="A39" s="42" t="s">
        <v>1404</v>
      </c>
      <c r="B39" s="42"/>
      <c r="C39" s="42"/>
      <c r="D39" s="42" t="s">
        <v>1396</v>
      </c>
      <c r="E39" s="42"/>
      <c r="F39" s="42"/>
      <c r="G39" s="42" t="s">
        <v>1396</v>
      </c>
    </row>
    <row r="40" spans="1:7" x14ac:dyDescent="0.2">
      <c r="A40" s="42" t="s">
        <v>1403</v>
      </c>
      <c r="B40" s="42"/>
      <c r="C40" s="42"/>
      <c r="D40" s="42" t="s">
        <v>1396</v>
      </c>
      <c r="E40" s="42"/>
      <c r="F40" s="42"/>
      <c r="G40" s="42" t="s">
        <v>1396</v>
      </c>
    </row>
    <row r="41" spans="1:7" x14ac:dyDescent="0.2">
      <c r="A41" s="42" t="s">
        <v>1402</v>
      </c>
      <c r="B41" s="42"/>
      <c r="C41" s="42"/>
      <c r="D41" s="42" t="s">
        <v>1396</v>
      </c>
      <c r="E41" s="42"/>
      <c r="F41" s="42"/>
      <c r="G41" s="42" t="s">
        <v>1396</v>
      </c>
    </row>
    <row r="42" spans="1:7" x14ac:dyDescent="0.2">
      <c r="A42" s="42" t="s">
        <v>1401</v>
      </c>
      <c r="B42" s="42"/>
      <c r="C42" s="42"/>
      <c r="D42" s="42" t="s">
        <v>1396</v>
      </c>
      <c r="E42" s="42"/>
      <c r="F42" s="42"/>
      <c r="G42" s="42" t="s">
        <v>1396</v>
      </c>
    </row>
    <row r="43" spans="1:7" x14ac:dyDescent="0.2">
      <c r="A43" s="42" t="s">
        <v>1400</v>
      </c>
      <c r="B43" s="42"/>
      <c r="C43" s="42"/>
      <c r="D43" s="42" t="s">
        <v>1396</v>
      </c>
      <c r="E43" s="42"/>
      <c r="F43" s="42"/>
      <c r="G43" s="42" t="s">
        <v>1396</v>
      </c>
    </row>
    <row r="44" spans="1:7" x14ac:dyDescent="0.2">
      <c r="A44" s="42" t="s">
        <v>1393</v>
      </c>
      <c r="B44" s="42"/>
      <c r="C44" s="42"/>
      <c r="D44" s="42" t="s">
        <v>1396</v>
      </c>
      <c r="E44" s="42"/>
      <c r="F44" s="42"/>
      <c r="G44" s="42" t="s">
        <v>1396</v>
      </c>
    </row>
    <row r="45" spans="1:7" x14ac:dyDescent="0.2">
      <c r="A45" s="42" t="s">
        <v>1392</v>
      </c>
      <c r="B45" s="42"/>
      <c r="C45" s="42"/>
      <c r="D45" s="42"/>
      <c r="E45" s="42"/>
      <c r="F45" s="42"/>
      <c r="G45" s="42" t="s">
        <v>1396</v>
      </c>
    </row>
    <row r="47" spans="1:7" x14ac:dyDescent="0.2">
      <c r="G47" t="s">
        <v>1442</v>
      </c>
    </row>
  </sheetData>
  <pageMargins left="0.7" right="0.7" top="0.75" bottom="0.75" header="0.3" footer="0.3"/>
  <pageSetup paperSize="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64"/>
  <sheetViews>
    <sheetView topLeftCell="A16" workbookViewId="0">
      <selection activeCell="L57" sqref="L57"/>
    </sheetView>
  </sheetViews>
  <sheetFormatPr defaultRowHeight="12.75" x14ac:dyDescent="0.2"/>
  <cols>
    <col min="1" max="1" width="15.140625" style="460" customWidth="1"/>
    <col min="2" max="2" width="8" style="460" customWidth="1"/>
    <col min="3" max="3" width="7.5703125" style="460" customWidth="1"/>
    <col min="4" max="7" width="9.140625" style="460"/>
    <col min="8" max="8" width="9.5703125" style="460" bestFit="1" customWidth="1"/>
    <col min="9" max="23" width="9.140625" style="460"/>
    <col min="24" max="24" width="3.85546875" style="460" customWidth="1"/>
    <col min="25" max="25" width="11" style="460" customWidth="1"/>
    <col min="26" max="26" width="4.140625" style="460" customWidth="1"/>
    <col min="27" max="27" width="6.140625" style="460" customWidth="1"/>
    <col min="28" max="28" width="6.5703125" style="460" customWidth="1"/>
    <col min="29" max="16384" width="9.140625" style="460"/>
  </cols>
  <sheetData>
    <row r="1" spans="1:30" ht="13.5" thickBot="1" x14ac:dyDescent="0.25">
      <c r="A1" s="461" t="s">
        <v>4439</v>
      </c>
      <c r="B1" s="460" t="s">
        <v>2569</v>
      </c>
      <c r="P1" s="529" t="s">
        <v>4400</v>
      </c>
    </row>
    <row r="2" spans="1:30" ht="13.5" thickBot="1" x14ac:dyDescent="0.25">
      <c r="A2" s="65" t="s">
        <v>4417</v>
      </c>
      <c r="B2" s="128" t="s">
        <v>3657</v>
      </c>
      <c r="C2" s="120" t="s">
        <v>3657</v>
      </c>
      <c r="D2" s="460" t="s">
        <v>4233</v>
      </c>
      <c r="E2" s="460" t="s">
        <v>4233</v>
      </c>
      <c r="F2" s="460" t="s">
        <v>4431</v>
      </c>
      <c r="G2" s="460" t="s">
        <v>4431</v>
      </c>
      <c r="H2" s="542" t="s">
        <v>4398</v>
      </c>
      <c r="I2" s="65" t="s">
        <v>4398</v>
      </c>
      <c r="J2" s="304" t="s">
        <v>4445</v>
      </c>
      <c r="K2" s="184" t="s">
        <v>4445</v>
      </c>
      <c r="L2" s="542" t="s">
        <v>4037</v>
      </c>
      <c r="M2" s="42" t="s">
        <v>4037</v>
      </c>
      <c r="N2" s="128" t="s">
        <v>3657</v>
      </c>
      <c r="O2" s="120" t="s">
        <v>3657</v>
      </c>
      <c r="P2" s="542" t="s">
        <v>4448</v>
      </c>
      <c r="Q2" s="542" t="s">
        <v>4448</v>
      </c>
      <c r="R2" s="460" t="s">
        <v>3555</v>
      </c>
      <c r="S2" s="460" t="s">
        <v>3555</v>
      </c>
      <c r="T2" s="542" t="s">
        <v>4236</v>
      </c>
      <c r="U2" s="542" t="s">
        <v>4236</v>
      </c>
      <c r="V2" s="460" t="s">
        <v>4445</v>
      </c>
      <c r="W2" s="460" t="s">
        <v>4445</v>
      </c>
      <c r="Z2" s="460" t="s">
        <v>4438</v>
      </c>
      <c r="AA2" s="460" t="s">
        <v>2569</v>
      </c>
      <c r="AB2" s="460" t="s">
        <v>3693</v>
      </c>
      <c r="AC2" s="460" t="s">
        <v>4257</v>
      </c>
      <c r="AD2" s="460" t="s">
        <v>2956</v>
      </c>
    </row>
    <row r="3" spans="1:30" ht="13.5" thickBot="1" x14ac:dyDescent="0.25">
      <c r="A3" s="539" t="s">
        <v>3185</v>
      </c>
      <c r="B3" s="543">
        <v>1</v>
      </c>
      <c r="C3" s="566"/>
      <c r="D3" s="540" t="s">
        <v>3838</v>
      </c>
      <c r="E3" s="540" t="s">
        <v>3838</v>
      </c>
      <c r="F3" s="543">
        <v>3</v>
      </c>
      <c r="G3" s="553">
        <v>0</v>
      </c>
      <c r="H3" s="540" t="s">
        <v>3838</v>
      </c>
      <c r="I3" s="547"/>
      <c r="J3" s="185">
        <v>15</v>
      </c>
      <c r="K3" s="544"/>
      <c r="L3" s="557">
        <v>17</v>
      </c>
      <c r="M3" s="547">
        <v>5</v>
      </c>
      <c r="N3" s="545">
        <v>37</v>
      </c>
      <c r="O3" s="544"/>
      <c r="P3" s="540">
        <v>5</v>
      </c>
      <c r="Q3" s="547"/>
      <c r="R3" s="543">
        <v>29</v>
      </c>
      <c r="S3" s="544"/>
      <c r="T3" s="540">
        <v>0</v>
      </c>
      <c r="U3" s="547">
        <v>1</v>
      </c>
      <c r="V3" s="304">
        <v>4</v>
      </c>
      <c r="W3" s="184"/>
      <c r="Y3" s="538" t="str">
        <f>A3</f>
        <v>Mahnacke E</v>
      </c>
      <c r="Z3" s="460">
        <v>11</v>
      </c>
      <c r="AA3" s="460">
        <f>COUNT(B3:W3)</f>
        <v>12</v>
      </c>
      <c r="AB3" s="460">
        <v>1</v>
      </c>
      <c r="AC3" s="460">
        <f t="shared" ref="AC3:AC20" si="0">SUM(B3:W3)</f>
        <v>117</v>
      </c>
      <c r="AD3" s="133">
        <f>AC3/(AA3-AB3)</f>
        <v>10.636363636363637</v>
      </c>
    </row>
    <row r="4" spans="1:30" ht="13.5" thickBot="1" x14ac:dyDescent="0.25">
      <c r="A4" s="460" t="s">
        <v>4074</v>
      </c>
      <c r="B4" s="543">
        <v>20</v>
      </c>
      <c r="C4" s="566"/>
      <c r="D4" s="540">
        <v>21</v>
      </c>
      <c r="E4" s="540" t="s">
        <v>3838</v>
      </c>
      <c r="F4" s="543">
        <v>6</v>
      </c>
      <c r="G4" s="555">
        <v>52</v>
      </c>
      <c r="H4" s="540"/>
      <c r="I4" s="547"/>
      <c r="J4" s="185">
        <v>19</v>
      </c>
      <c r="K4" s="544"/>
      <c r="L4" s="569">
        <v>21</v>
      </c>
      <c r="M4" s="547" t="s">
        <v>3838</v>
      </c>
      <c r="N4" s="553"/>
      <c r="O4" s="544"/>
      <c r="P4" s="540"/>
      <c r="Q4" s="547"/>
      <c r="R4" s="543"/>
      <c r="S4" s="544"/>
      <c r="T4" s="540">
        <v>15</v>
      </c>
      <c r="U4" s="547">
        <v>39</v>
      </c>
      <c r="V4" s="537">
        <v>56</v>
      </c>
      <c r="W4" s="552"/>
      <c r="Y4" s="538" t="str">
        <f t="shared" ref="Y4:Y22" si="1">A4</f>
        <v>Roscoe R</v>
      </c>
      <c r="Z4" s="460">
        <v>7</v>
      </c>
      <c r="AA4" s="460">
        <f t="shared" ref="AA4:AA22" si="2">COUNT(B4:W4)</f>
        <v>9</v>
      </c>
      <c r="AB4" s="460">
        <v>1</v>
      </c>
      <c r="AC4" s="460">
        <f t="shared" si="0"/>
        <v>249</v>
      </c>
      <c r="AD4" s="133">
        <f t="shared" ref="AD4:AD20" si="3">AC4/(AA4-AB4)</f>
        <v>31.125</v>
      </c>
    </row>
    <row r="5" spans="1:30" ht="13.5" thickBot="1" x14ac:dyDescent="0.25">
      <c r="A5" s="65" t="s">
        <v>3080</v>
      </c>
      <c r="B5" s="543">
        <v>6</v>
      </c>
      <c r="C5" s="566"/>
      <c r="D5" s="540">
        <v>12</v>
      </c>
      <c r="E5" s="540" t="s">
        <v>3838</v>
      </c>
      <c r="F5" s="543"/>
      <c r="G5" s="554"/>
      <c r="H5" s="540" t="s">
        <v>3838</v>
      </c>
      <c r="I5" s="547"/>
      <c r="J5" s="185">
        <v>19</v>
      </c>
      <c r="K5" s="544"/>
      <c r="L5" s="558">
        <v>12</v>
      </c>
      <c r="M5" s="548">
        <v>15</v>
      </c>
      <c r="N5" s="555">
        <v>71</v>
      </c>
      <c r="O5" s="552"/>
      <c r="P5" s="540"/>
      <c r="Q5" s="547"/>
      <c r="R5" s="543"/>
      <c r="S5" s="544"/>
      <c r="T5" s="540"/>
      <c r="U5" s="547"/>
      <c r="V5" s="554"/>
      <c r="W5" s="544"/>
      <c r="Y5" s="538" t="str">
        <f t="shared" si="1"/>
        <v>Melville E</v>
      </c>
      <c r="Z5" s="460">
        <v>6</v>
      </c>
      <c r="AA5" s="460">
        <f t="shared" si="2"/>
        <v>6</v>
      </c>
      <c r="AB5" s="460">
        <v>1</v>
      </c>
      <c r="AC5" s="460">
        <f t="shared" si="0"/>
        <v>135</v>
      </c>
      <c r="AD5" s="133">
        <f t="shared" si="3"/>
        <v>27</v>
      </c>
    </row>
    <row r="6" spans="1:30" ht="13.5" thickBot="1" x14ac:dyDescent="0.25">
      <c r="A6" s="65" t="s">
        <v>3093</v>
      </c>
      <c r="B6" s="543">
        <v>4</v>
      </c>
      <c r="C6" s="566"/>
      <c r="D6" s="540">
        <v>4</v>
      </c>
      <c r="E6" s="548">
        <v>6</v>
      </c>
      <c r="F6" s="543">
        <v>21</v>
      </c>
      <c r="G6" s="553">
        <v>6</v>
      </c>
      <c r="H6" s="540" t="s">
        <v>3838</v>
      </c>
      <c r="I6" s="547"/>
      <c r="J6" s="185">
        <v>31</v>
      </c>
      <c r="K6" s="544"/>
      <c r="L6" s="540">
        <v>7</v>
      </c>
      <c r="M6" s="547">
        <v>2</v>
      </c>
      <c r="N6" s="554">
        <v>1</v>
      </c>
      <c r="O6" s="544"/>
      <c r="P6" s="540"/>
      <c r="Q6" s="547"/>
      <c r="R6" s="543">
        <v>16</v>
      </c>
      <c r="S6" s="544"/>
      <c r="T6" s="540">
        <v>1</v>
      </c>
      <c r="U6" s="547" t="s">
        <v>3838</v>
      </c>
      <c r="V6" s="543">
        <v>3</v>
      </c>
      <c r="W6" s="544"/>
      <c r="Y6" s="538" t="str">
        <f t="shared" si="1"/>
        <v>Chambers B</v>
      </c>
      <c r="Z6" s="460">
        <v>10</v>
      </c>
      <c r="AA6" s="460">
        <f t="shared" si="2"/>
        <v>12</v>
      </c>
      <c r="AB6" s="460">
        <v>1</v>
      </c>
      <c r="AC6" s="460">
        <f t="shared" si="0"/>
        <v>102</v>
      </c>
      <c r="AD6" s="133">
        <f t="shared" si="3"/>
        <v>9.2727272727272734</v>
      </c>
    </row>
    <row r="7" spans="1:30" ht="13.5" thickBot="1" x14ac:dyDescent="0.25">
      <c r="A7" s="65" t="s">
        <v>4052</v>
      </c>
      <c r="B7" s="543">
        <v>1</v>
      </c>
      <c r="C7" s="544"/>
      <c r="D7" s="540">
        <v>0</v>
      </c>
      <c r="E7" s="540" t="s">
        <v>3838</v>
      </c>
      <c r="F7" s="543">
        <v>3</v>
      </c>
      <c r="G7" s="537">
        <v>10</v>
      </c>
      <c r="H7" s="540" t="s">
        <v>3838</v>
      </c>
      <c r="I7" s="547"/>
      <c r="J7" s="185">
        <v>0</v>
      </c>
      <c r="K7" s="552"/>
      <c r="L7" s="540">
        <v>5</v>
      </c>
      <c r="M7" s="547">
        <v>4</v>
      </c>
      <c r="N7" s="543" t="s">
        <v>3838</v>
      </c>
      <c r="O7" s="544"/>
      <c r="P7" s="540">
        <v>5</v>
      </c>
      <c r="Q7" s="547"/>
      <c r="R7" s="543">
        <v>1</v>
      </c>
      <c r="S7" s="544"/>
      <c r="T7" s="541">
        <v>2</v>
      </c>
      <c r="U7" s="547">
        <v>4</v>
      </c>
      <c r="V7" s="543"/>
      <c r="W7" s="544"/>
      <c r="Y7" s="538" t="str">
        <f t="shared" si="1"/>
        <v>Dillon P</v>
      </c>
      <c r="Z7" s="460">
        <v>10</v>
      </c>
      <c r="AA7" s="460">
        <f t="shared" si="2"/>
        <v>11</v>
      </c>
      <c r="AB7" s="460">
        <v>2</v>
      </c>
      <c r="AC7" s="460">
        <f t="shared" si="0"/>
        <v>35</v>
      </c>
      <c r="AD7" s="133">
        <f t="shared" si="3"/>
        <v>3.8888888888888888</v>
      </c>
    </row>
    <row r="8" spans="1:30" x14ac:dyDescent="0.2">
      <c r="A8" s="460" t="s">
        <v>4050</v>
      </c>
      <c r="B8" s="543">
        <v>29</v>
      </c>
      <c r="C8" s="544"/>
      <c r="D8" s="540">
        <v>3</v>
      </c>
      <c r="E8" s="548">
        <v>23</v>
      </c>
      <c r="F8" s="543">
        <v>0</v>
      </c>
      <c r="G8" s="554">
        <v>1</v>
      </c>
      <c r="H8" s="540" t="s">
        <v>3838</v>
      </c>
      <c r="I8" s="547"/>
      <c r="J8" s="185">
        <v>8</v>
      </c>
      <c r="K8" s="544"/>
      <c r="L8" s="540"/>
      <c r="M8" s="547"/>
      <c r="N8" s="543"/>
      <c r="O8" s="544"/>
      <c r="P8" s="540"/>
      <c r="Q8" s="547"/>
      <c r="R8" s="543"/>
      <c r="S8" s="544"/>
      <c r="T8" s="540">
        <v>12</v>
      </c>
      <c r="U8" s="547">
        <v>11</v>
      </c>
      <c r="V8" s="543">
        <v>0</v>
      </c>
      <c r="W8" s="544"/>
      <c r="Y8" s="538" t="str">
        <f t="shared" si="1"/>
        <v>Cooper I</v>
      </c>
      <c r="Z8" s="460">
        <v>7</v>
      </c>
      <c r="AA8" s="460">
        <f t="shared" si="2"/>
        <v>9</v>
      </c>
      <c r="AB8" s="460">
        <v>1</v>
      </c>
      <c r="AC8" s="460">
        <f t="shared" si="0"/>
        <v>87</v>
      </c>
      <c r="AD8" s="133">
        <f t="shared" si="3"/>
        <v>10.875</v>
      </c>
    </row>
    <row r="9" spans="1:30" x14ac:dyDescent="0.2">
      <c r="A9" s="460" t="s">
        <v>4444</v>
      </c>
      <c r="B9" s="543"/>
      <c r="C9" s="544"/>
      <c r="D9" s="540">
        <v>37</v>
      </c>
      <c r="E9" s="547">
        <v>3</v>
      </c>
      <c r="F9" s="543"/>
      <c r="G9" s="543"/>
      <c r="H9" s="540"/>
      <c r="I9" s="547"/>
      <c r="J9" s="185"/>
      <c r="K9" s="544"/>
      <c r="L9" s="540"/>
      <c r="M9" s="547"/>
      <c r="N9" s="543"/>
      <c r="O9" s="544"/>
      <c r="P9" s="540"/>
      <c r="Q9" s="547"/>
      <c r="R9" s="543"/>
      <c r="S9" s="544"/>
      <c r="T9" s="540"/>
      <c r="U9" s="547"/>
      <c r="V9" s="543"/>
      <c r="W9" s="544"/>
      <c r="Y9" s="538" t="str">
        <f t="shared" si="1"/>
        <v>Cann</v>
      </c>
      <c r="Z9" s="460">
        <v>1</v>
      </c>
      <c r="AA9" s="460">
        <f t="shared" si="2"/>
        <v>2</v>
      </c>
      <c r="AB9" s="460">
        <v>0</v>
      </c>
      <c r="AC9" s="460">
        <f t="shared" si="0"/>
        <v>40</v>
      </c>
      <c r="AD9" s="133">
        <f t="shared" si="3"/>
        <v>20</v>
      </c>
    </row>
    <row r="10" spans="1:30" x14ac:dyDescent="0.2">
      <c r="A10" s="65" t="s">
        <v>3189</v>
      </c>
      <c r="B10" s="543">
        <v>8</v>
      </c>
      <c r="C10" s="544"/>
      <c r="D10" s="540">
        <v>5</v>
      </c>
      <c r="E10" s="540" t="s">
        <v>3838</v>
      </c>
      <c r="F10" s="543">
        <v>0</v>
      </c>
      <c r="G10" s="543" t="s">
        <v>3838</v>
      </c>
      <c r="H10" s="540" t="s">
        <v>3838</v>
      </c>
      <c r="I10" s="547"/>
      <c r="J10" s="185">
        <v>13</v>
      </c>
      <c r="K10" s="544"/>
      <c r="L10" s="540">
        <v>2</v>
      </c>
      <c r="M10" s="547" t="s">
        <v>3838</v>
      </c>
      <c r="N10" s="543" t="s">
        <v>3838</v>
      </c>
      <c r="O10" s="544"/>
      <c r="P10" s="540">
        <v>1</v>
      </c>
      <c r="Q10" s="547"/>
      <c r="R10" s="543">
        <v>7</v>
      </c>
      <c r="S10" s="544"/>
      <c r="T10" s="540"/>
      <c r="U10" s="547"/>
      <c r="V10" s="543">
        <v>0</v>
      </c>
      <c r="W10" s="544"/>
      <c r="Y10" s="538" t="str">
        <f t="shared" si="1"/>
        <v>Considine A</v>
      </c>
      <c r="Z10" s="460">
        <v>10</v>
      </c>
      <c r="AA10" s="460">
        <f t="shared" si="2"/>
        <v>8</v>
      </c>
      <c r="AB10" s="460">
        <v>0</v>
      </c>
      <c r="AC10" s="460">
        <f t="shared" si="0"/>
        <v>36</v>
      </c>
      <c r="AD10" s="133">
        <f t="shared" si="3"/>
        <v>4.5</v>
      </c>
    </row>
    <row r="11" spans="1:30" x14ac:dyDescent="0.2">
      <c r="A11" s="460" t="s">
        <v>4049</v>
      </c>
      <c r="B11" s="543"/>
      <c r="C11" s="544"/>
      <c r="D11" s="540"/>
      <c r="E11" s="547"/>
      <c r="F11" s="543"/>
      <c r="G11" s="543"/>
      <c r="H11" s="540"/>
      <c r="I11" s="547"/>
      <c r="J11" s="185"/>
      <c r="K11" s="544"/>
      <c r="L11" s="540"/>
      <c r="M11" s="547"/>
      <c r="N11" s="543"/>
      <c r="O11" s="544"/>
      <c r="P11" s="540">
        <v>22</v>
      </c>
      <c r="Q11" s="547"/>
      <c r="R11" s="543">
        <v>32</v>
      </c>
      <c r="S11" s="544"/>
      <c r="T11" s="540">
        <v>19</v>
      </c>
      <c r="U11" s="548">
        <v>1</v>
      </c>
      <c r="V11" s="543">
        <v>7</v>
      </c>
      <c r="W11" s="544"/>
      <c r="Y11" s="538" t="str">
        <f t="shared" si="1"/>
        <v>O'Donnell P</v>
      </c>
      <c r="Z11" s="460">
        <v>4</v>
      </c>
      <c r="AA11" s="460">
        <f t="shared" si="2"/>
        <v>5</v>
      </c>
      <c r="AB11" s="460">
        <v>1</v>
      </c>
      <c r="AC11" s="460">
        <f t="shared" si="0"/>
        <v>81</v>
      </c>
      <c r="AD11" s="133">
        <f t="shared" si="3"/>
        <v>20.25</v>
      </c>
    </row>
    <row r="12" spans="1:30" x14ac:dyDescent="0.2">
      <c r="A12" s="539" t="s">
        <v>4056</v>
      </c>
      <c r="B12" s="543"/>
      <c r="C12" s="544"/>
      <c r="D12" s="540"/>
      <c r="E12" s="547"/>
      <c r="F12" s="543">
        <v>0</v>
      </c>
      <c r="G12" s="543" t="s">
        <v>3838</v>
      </c>
      <c r="H12" s="540" t="s">
        <v>3838</v>
      </c>
      <c r="I12" s="547"/>
      <c r="J12" s="570">
        <v>0</v>
      </c>
      <c r="K12" s="544"/>
      <c r="L12" s="540"/>
      <c r="M12" s="547"/>
      <c r="N12" s="543"/>
      <c r="O12" s="544"/>
      <c r="P12" s="541">
        <v>2</v>
      </c>
      <c r="Q12" s="547"/>
      <c r="R12" s="543" t="s">
        <v>3838</v>
      </c>
      <c r="S12" s="544"/>
      <c r="T12" s="540"/>
      <c r="U12" s="547"/>
      <c r="V12" s="543"/>
      <c r="W12" s="544"/>
      <c r="Y12" s="538" t="str">
        <f t="shared" si="1"/>
        <v>Rapson D</v>
      </c>
      <c r="Z12" s="460">
        <v>5</v>
      </c>
      <c r="AA12" s="460">
        <f t="shared" si="2"/>
        <v>3</v>
      </c>
      <c r="AB12" s="460">
        <v>2</v>
      </c>
      <c r="AC12" s="460">
        <f t="shared" si="0"/>
        <v>2</v>
      </c>
      <c r="AD12" s="133">
        <f t="shared" si="3"/>
        <v>2</v>
      </c>
    </row>
    <row r="13" spans="1:30" ht="13.5" thickBot="1" x14ac:dyDescent="0.25">
      <c r="A13" s="460" t="s">
        <v>3098</v>
      </c>
      <c r="B13" s="543"/>
      <c r="C13" s="544"/>
      <c r="D13" s="541">
        <v>0</v>
      </c>
      <c r="E13" s="540" t="s">
        <v>3838</v>
      </c>
      <c r="F13" s="543">
        <v>0</v>
      </c>
      <c r="G13" s="543" t="s">
        <v>3838</v>
      </c>
      <c r="H13" s="540"/>
      <c r="I13" s="547"/>
      <c r="J13" s="185"/>
      <c r="K13" s="544"/>
      <c r="L13" s="541">
        <v>1</v>
      </c>
      <c r="M13" s="547" t="s">
        <v>3838</v>
      </c>
      <c r="N13" s="543"/>
      <c r="O13" s="544"/>
      <c r="P13" s="557"/>
      <c r="Q13" s="547"/>
      <c r="R13" s="543"/>
      <c r="S13" s="544"/>
      <c r="T13" s="557"/>
      <c r="U13" s="547"/>
      <c r="V13" s="543"/>
      <c r="W13" s="544"/>
      <c r="Y13" s="538" t="str">
        <f t="shared" si="1"/>
        <v>Foster J</v>
      </c>
      <c r="Z13" s="460">
        <v>3</v>
      </c>
      <c r="AA13" s="460">
        <f t="shared" si="2"/>
        <v>3</v>
      </c>
      <c r="AB13" s="460">
        <v>2</v>
      </c>
      <c r="AC13" s="460">
        <f t="shared" si="0"/>
        <v>1</v>
      </c>
      <c r="AD13" s="133">
        <f t="shared" si="3"/>
        <v>1</v>
      </c>
    </row>
    <row r="14" spans="1:30" ht="13.5" thickBot="1" x14ac:dyDescent="0.25">
      <c r="A14" s="65" t="s">
        <v>3455</v>
      </c>
      <c r="B14" s="543"/>
      <c r="C14" s="544"/>
      <c r="D14" s="3"/>
      <c r="E14" s="3"/>
      <c r="F14" s="368"/>
      <c r="G14" s="543"/>
      <c r="H14" s="3"/>
      <c r="I14" s="547"/>
      <c r="J14" s="185"/>
      <c r="K14" s="544"/>
      <c r="L14" s="540">
        <v>13</v>
      </c>
      <c r="M14" s="547">
        <v>40</v>
      </c>
      <c r="N14" s="543"/>
      <c r="O14" s="544"/>
      <c r="P14" s="537">
        <v>51</v>
      </c>
      <c r="Q14" s="556"/>
      <c r="R14" s="543"/>
      <c r="S14" s="544"/>
      <c r="T14" s="555">
        <v>55</v>
      </c>
      <c r="U14" s="556" t="s">
        <v>3838</v>
      </c>
      <c r="V14" s="543">
        <v>0</v>
      </c>
      <c r="W14" s="544"/>
      <c r="Y14" s="538" t="str">
        <f t="shared" si="1"/>
        <v>Carter D</v>
      </c>
      <c r="Z14" s="460">
        <v>4</v>
      </c>
      <c r="AA14" s="460">
        <f t="shared" si="2"/>
        <v>5</v>
      </c>
      <c r="AB14" s="460">
        <v>1</v>
      </c>
      <c r="AC14" s="460">
        <f t="shared" si="0"/>
        <v>159</v>
      </c>
      <c r="AD14" s="133">
        <f t="shared" si="3"/>
        <v>39.75</v>
      </c>
    </row>
    <row r="15" spans="1:30" ht="13.5" thickBot="1" x14ac:dyDescent="0.25">
      <c r="A15" s="460" t="s">
        <v>4051</v>
      </c>
      <c r="B15" s="543"/>
      <c r="C15" s="544"/>
      <c r="D15" s="540"/>
      <c r="E15" s="547"/>
      <c r="F15" s="543"/>
      <c r="G15" s="543"/>
      <c r="H15" s="540" t="s">
        <v>3838</v>
      </c>
      <c r="I15" s="3"/>
      <c r="J15" s="185">
        <v>6</v>
      </c>
      <c r="K15" s="544"/>
      <c r="L15" s="540">
        <v>1</v>
      </c>
      <c r="M15" s="547" t="s">
        <v>3838</v>
      </c>
      <c r="N15" s="553" t="s">
        <v>3838</v>
      </c>
      <c r="O15" s="544"/>
      <c r="P15" s="558">
        <v>2</v>
      </c>
      <c r="Q15" s="547"/>
      <c r="R15" s="543">
        <v>0</v>
      </c>
      <c r="S15" s="544"/>
      <c r="T15" s="558">
        <v>0</v>
      </c>
      <c r="U15" s="547" t="s">
        <v>3838</v>
      </c>
      <c r="V15" s="543">
        <v>2</v>
      </c>
      <c r="W15" s="550"/>
      <c r="Y15" s="538" t="str">
        <f t="shared" si="1"/>
        <v>O'Donnell F</v>
      </c>
      <c r="Z15" s="460">
        <v>8</v>
      </c>
      <c r="AA15" s="460">
        <f t="shared" si="2"/>
        <v>6</v>
      </c>
      <c r="AB15" s="460">
        <v>0</v>
      </c>
      <c r="AC15" s="460">
        <f t="shared" si="0"/>
        <v>11</v>
      </c>
      <c r="AD15" s="133">
        <f t="shared" si="3"/>
        <v>1.8333333333333333</v>
      </c>
    </row>
    <row r="16" spans="1:30" ht="13.5" thickBot="1" x14ac:dyDescent="0.25">
      <c r="A16" s="65" t="s">
        <v>3585</v>
      </c>
      <c r="B16" s="543"/>
      <c r="C16" s="544"/>
      <c r="D16" s="540"/>
      <c r="E16" s="547"/>
      <c r="F16" s="543"/>
      <c r="G16" s="543"/>
      <c r="H16" s="540"/>
      <c r="I16" s="547"/>
      <c r="J16" s="185"/>
      <c r="K16" s="544"/>
      <c r="L16" s="540"/>
      <c r="M16" s="547"/>
      <c r="N16" s="537">
        <v>53</v>
      </c>
      <c r="O16" s="552"/>
      <c r="P16" s="540">
        <v>5</v>
      </c>
      <c r="Q16" s="547"/>
      <c r="R16" s="543">
        <v>13</v>
      </c>
      <c r="S16" s="544"/>
      <c r="T16" s="540">
        <v>8</v>
      </c>
      <c r="U16" s="547">
        <v>36</v>
      </c>
      <c r="V16" s="559">
        <v>8</v>
      </c>
      <c r="W16" s="555"/>
      <c r="Y16" s="538" t="str">
        <f t="shared" si="1"/>
        <v>Nokes W</v>
      </c>
      <c r="Z16" s="460">
        <v>5</v>
      </c>
      <c r="AA16" s="460">
        <f t="shared" si="2"/>
        <v>6</v>
      </c>
      <c r="AB16" s="460">
        <v>1</v>
      </c>
      <c r="AC16" s="460">
        <f t="shared" si="0"/>
        <v>123</v>
      </c>
      <c r="AD16" s="133">
        <f t="shared" si="3"/>
        <v>24.6</v>
      </c>
    </row>
    <row r="17" spans="1:59" x14ac:dyDescent="0.2">
      <c r="A17" s="65" t="s">
        <v>4058</v>
      </c>
      <c r="B17" s="543">
        <v>1</v>
      </c>
      <c r="C17" s="544"/>
      <c r="D17" s="540">
        <v>1</v>
      </c>
      <c r="E17" s="540" t="s">
        <v>3838</v>
      </c>
      <c r="F17" s="545">
        <v>4</v>
      </c>
      <c r="G17" s="543" t="s">
        <v>3838</v>
      </c>
      <c r="H17" s="540" t="s">
        <v>3838</v>
      </c>
      <c r="I17" s="547"/>
      <c r="J17" s="185"/>
      <c r="K17" s="544"/>
      <c r="L17" s="540">
        <v>9</v>
      </c>
      <c r="M17" s="547" t="s">
        <v>3838</v>
      </c>
      <c r="N17" s="554" t="s">
        <v>3838</v>
      </c>
      <c r="O17" s="544"/>
      <c r="P17" s="540">
        <v>0</v>
      </c>
      <c r="Q17" s="547"/>
      <c r="R17" s="545">
        <v>5</v>
      </c>
      <c r="S17" s="544"/>
      <c r="T17" s="540"/>
      <c r="U17" s="547"/>
      <c r="V17" s="543"/>
      <c r="W17" s="551"/>
      <c r="Y17" s="538" t="str">
        <f t="shared" si="1"/>
        <v>Moran L</v>
      </c>
      <c r="Z17" s="460">
        <v>8</v>
      </c>
      <c r="AA17" s="460">
        <f t="shared" si="2"/>
        <v>6</v>
      </c>
      <c r="AB17" s="460">
        <v>2</v>
      </c>
      <c r="AC17" s="460">
        <f t="shared" si="0"/>
        <v>20</v>
      </c>
      <c r="AD17" s="133">
        <f t="shared" si="3"/>
        <v>5</v>
      </c>
    </row>
    <row r="18" spans="1:59" ht="13.5" thickBot="1" x14ac:dyDescent="0.25">
      <c r="A18" s="460" t="s">
        <v>4442</v>
      </c>
      <c r="B18" s="543">
        <v>6</v>
      </c>
      <c r="C18" s="544"/>
      <c r="D18" s="540"/>
      <c r="E18" s="547"/>
      <c r="F18" s="543">
        <v>24</v>
      </c>
      <c r="G18" s="543">
        <v>27</v>
      </c>
      <c r="H18" s="540" t="s">
        <v>3838</v>
      </c>
      <c r="I18" s="547"/>
      <c r="J18" s="185">
        <v>0</v>
      </c>
      <c r="K18" s="544"/>
      <c r="L18" s="540"/>
      <c r="M18" s="547"/>
      <c r="N18" s="543"/>
      <c r="O18" s="544"/>
      <c r="P18" s="540"/>
      <c r="Q18" s="547"/>
      <c r="R18" s="543"/>
      <c r="S18" s="544"/>
      <c r="T18" s="557"/>
      <c r="U18" s="547"/>
      <c r="V18" s="543"/>
      <c r="W18" s="544"/>
      <c r="Y18" s="538" t="str">
        <f t="shared" si="1"/>
        <v>Miles Max</v>
      </c>
      <c r="Z18" s="460">
        <v>3</v>
      </c>
      <c r="AA18" s="460">
        <f t="shared" si="2"/>
        <v>4</v>
      </c>
      <c r="AB18" s="460">
        <v>0</v>
      </c>
      <c r="AC18" s="460">
        <f t="shared" si="0"/>
        <v>57</v>
      </c>
      <c r="AD18" s="133">
        <f t="shared" si="3"/>
        <v>14.25</v>
      </c>
    </row>
    <row r="19" spans="1:59" ht="13.5" thickBot="1" x14ac:dyDescent="0.25">
      <c r="A19" s="65" t="s">
        <v>3090</v>
      </c>
      <c r="B19" s="543"/>
      <c r="C19" s="544"/>
      <c r="D19" s="540"/>
      <c r="E19" s="547"/>
      <c r="F19" s="543"/>
      <c r="G19" s="543"/>
      <c r="H19" s="540"/>
      <c r="I19" s="547"/>
      <c r="J19" s="185"/>
      <c r="K19" s="544"/>
      <c r="L19" s="540"/>
      <c r="M19" s="547"/>
      <c r="N19" s="543">
        <v>17</v>
      </c>
      <c r="O19" s="544"/>
      <c r="P19" s="540"/>
      <c r="Q19" s="547"/>
      <c r="R19" s="543">
        <v>9</v>
      </c>
      <c r="S19" s="544"/>
      <c r="T19" s="555">
        <v>50</v>
      </c>
      <c r="U19" s="556" t="s">
        <v>3838</v>
      </c>
      <c r="V19" s="543">
        <v>2</v>
      </c>
      <c r="W19" s="544"/>
      <c r="Y19" s="538" t="str">
        <f t="shared" si="1"/>
        <v>Smith B</v>
      </c>
      <c r="Z19" s="460">
        <v>4</v>
      </c>
      <c r="AA19" s="460">
        <f t="shared" si="2"/>
        <v>4</v>
      </c>
      <c r="AB19" s="460">
        <v>0</v>
      </c>
      <c r="AC19" s="460">
        <f t="shared" si="0"/>
        <v>78</v>
      </c>
      <c r="AD19" s="133">
        <f t="shared" si="3"/>
        <v>19.5</v>
      </c>
    </row>
    <row r="20" spans="1:59" ht="13.5" thickBot="1" x14ac:dyDescent="0.25">
      <c r="A20" s="65" t="s">
        <v>3184</v>
      </c>
      <c r="B20" s="543">
        <v>10</v>
      </c>
      <c r="C20" s="544"/>
      <c r="D20" s="540" t="s">
        <v>3838</v>
      </c>
      <c r="E20" s="540" t="s">
        <v>3838</v>
      </c>
      <c r="F20" s="543">
        <v>11</v>
      </c>
      <c r="G20" s="543">
        <v>6</v>
      </c>
      <c r="H20" s="540" t="s">
        <v>3838</v>
      </c>
      <c r="I20" s="547"/>
      <c r="J20" s="185">
        <v>48</v>
      </c>
      <c r="K20" s="544"/>
      <c r="L20" s="540">
        <v>39</v>
      </c>
      <c r="M20" s="548">
        <v>4</v>
      </c>
      <c r="N20" s="543">
        <v>16</v>
      </c>
      <c r="O20" s="544"/>
      <c r="P20" s="540">
        <v>18</v>
      </c>
      <c r="Q20" s="547"/>
      <c r="R20" s="543">
        <v>38</v>
      </c>
      <c r="S20" s="544"/>
      <c r="T20" s="555">
        <v>14</v>
      </c>
      <c r="U20" s="556" t="s">
        <v>3838</v>
      </c>
      <c r="V20" s="543">
        <v>9</v>
      </c>
      <c r="W20" s="544"/>
      <c r="Y20" s="538" t="str">
        <f t="shared" si="1"/>
        <v>Burns A</v>
      </c>
      <c r="Z20" s="460">
        <v>11</v>
      </c>
      <c r="AA20" s="460">
        <f t="shared" si="2"/>
        <v>11</v>
      </c>
      <c r="AB20" s="460">
        <v>1</v>
      </c>
      <c r="AC20" s="460">
        <f t="shared" si="0"/>
        <v>213</v>
      </c>
      <c r="AD20" s="133">
        <f t="shared" si="3"/>
        <v>21.3</v>
      </c>
    </row>
    <row r="21" spans="1:59" x14ac:dyDescent="0.2">
      <c r="A21" s="65" t="s">
        <v>4446</v>
      </c>
      <c r="B21" s="280"/>
      <c r="C21" s="280"/>
      <c r="D21" s="42"/>
      <c r="E21" s="42"/>
      <c r="F21" s="280"/>
      <c r="G21" s="280"/>
      <c r="H21" s="42"/>
      <c r="I21" s="42"/>
      <c r="J21" s="280"/>
      <c r="K21" s="280"/>
      <c r="L21" s="42"/>
      <c r="M21" s="42"/>
      <c r="N21" s="280" t="s">
        <v>3838</v>
      </c>
      <c r="O21" s="280"/>
      <c r="P21" s="42"/>
      <c r="Q21" s="42"/>
      <c r="R21" s="280"/>
      <c r="S21" s="280"/>
      <c r="T21" s="42"/>
      <c r="U21" s="42"/>
      <c r="V21" s="280"/>
      <c r="W21" s="280"/>
      <c r="Y21" s="538" t="str">
        <f t="shared" si="1"/>
        <v>Euster</v>
      </c>
      <c r="Z21" s="460">
        <v>1</v>
      </c>
      <c r="AA21" s="460">
        <f t="shared" si="2"/>
        <v>0</v>
      </c>
      <c r="AB21" s="460">
        <v>0</v>
      </c>
      <c r="AD21" s="133">
        <v>0</v>
      </c>
    </row>
    <row r="22" spans="1:59" x14ac:dyDescent="0.2">
      <c r="A22" s="460" t="s">
        <v>4443</v>
      </c>
      <c r="B22" s="48">
        <v>9</v>
      </c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Y22" s="538" t="str">
        <f t="shared" si="1"/>
        <v>Miles Marty</v>
      </c>
      <c r="Z22" s="460">
        <v>1</v>
      </c>
      <c r="AA22" s="460">
        <f t="shared" si="2"/>
        <v>1</v>
      </c>
      <c r="AB22" s="460">
        <v>1</v>
      </c>
      <c r="AD22" s="133">
        <v>0</v>
      </c>
    </row>
    <row r="24" spans="1:59" ht="13.5" thickBot="1" x14ac:dyDescent="0.25"/>
    <row r="25" spans="1:59" s="461" customFormat="1" ht="13.5" thickBot="1" x14ac:dyDescent="0.25">
      <c r="C25" s="182" t="s">
        <v>3189</v>
      </c>
      <c r="D25" s="183"/>
      <c r="E25" s="183"/>
      <c r="F25" s="301"/>
      <c r="G25" s="461" t="s">
        <v>3080</v>
      </c>
      <c r="K25" s="182" t="s">
        <v>4433</v>
      </c>
      <c r="L25" s="183"/>
      <c r="M25" s="183"/>
      <c r="N25" s="301"/>
      <c r="O25" s="461" t="s">
        <v>3184</v>
      </c>
      <c r="S25" s="182" t="s">
        <v>4051</v>
      </c>
      <c r="T25" s="183"/>
      <c r="U25" s="183"/>
      <c r="V25" s="301"/>
      <c r="W25" s="461" t="s">
        <v>4444</v>
      </c>
      <c r="AA25" s="182" t="s">
        <v>4447</v>
      </c>
      <c r="AB25" s="183"/>
      <c r="AC25" s="183"/>
      <c r="AD25" s="301"/>
      <c r="AE25" s="461" t="s">
        <v>4049</v>
      </c>
      <c r="AI25" s="182" t="s">
        <v>3585</v>
      </c>
      <c r="AJ25" s="183"/>
      <c r="AK25" s="183"/>
      <c r="AL25" s="301"/>
      <c r="AM25" s="461" t="s">
        <v>3184</v>
      </c>
      <c r="AQ25" s="182" t="s">
        <v>3585</v>
      </c>
      <c r="AR25" s="183"/>
      <c r="AS25" s="183"/>
      <c r="AT25" s="301"/>
    </row>
    <row r="26" spans="1:59" ht="13.5" thickBot="1" x14ac:dyDescent="0.25">
      <c r="A26" s="128" t="s">
        <v>3657</v>
      </c>
      <c r="B26" s="531">
        <v>1</v>
      </c>
      <c r="C26" s="185">
        <v>5</v>
      </c>
      <c r="D26" s="90"/>
      <c r="E26" s="90"/>
      <c r="F26" s="186">
        <v>12</v>
      </c>
      <c r="G26" s="90">
        <v>1</v>
      </c>
      <c r="H26" s="90"/>
      <c r="I26" s="90"/>
      <c r="J26" s="90">
        <v>5</v>
      </c>
      <c r="K26" s="185">
        <v>6</v>
      </c>
      <c r="L26" s="90"/>
      <c r="M26" s="90">
        <v>2</v>
      </c>
      <c r="N26" s="186">
        <v>28</v>
      </c>
      <c r="O26" s="90"/>
      <c r="P26" s="90"/>
      <c r="Q26" s="90"/>
      <c r="R26" s="90"/>
      <c r="S26" s="185"/>
      <c r="T26" s="90"/>
      <c r="U26" s="90"/>
      <c r="V26" s="186"/>
      <c r="W26" s="90"/>
      <c r="X26" s="90"/>
      <c r="Y26" s="90"/>
      <c r="Z26" s="90"/>
      <c r="AA26" s="185"/>
      <c r="AB26" s="90"/>
      <c r="AC26" s="90"/>
      <c r="AD26" s="186"/>
      <c r="AE26" s="90"/>
      <c r="AF26" s="90"/>
      <c r="AG26" s="90"/>
      <c r="AH26" s="90"/>
      <c r="AI26" s="185"/>
      <c r="AJ26" s="90"/>
      <c r="AK26" s="90"/>
      <c r="AL26" s="186"/>
      <c r="AM26" s="90"/>
      <c r="AN26" s="90"/>
      <c r="AO26" s="90"/>
      <c r="AP26" s="90"/>
      <c r="AQ26" s="185"/>
      <c r="AR26" s="90"/>
      <c r="AS26" s="90"/>
      <c r="AT26" s="186"/>
      <c r="AU26" s="90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</row>
    <row r="27" spans="1:59" x14ac:dyDescent="0.2">
      <c r="A27" s="128" t="s">
        <v>3657</v>
      </c>
      <c r="B27" s="531">
        <v>2</v>
      </c>
      <c r="C27" s="185"/>
      <c r="D27" s="90"/>
      <c r="E27" s="90"/>
      <c r="F27" s="186"/>
      <c r="G27" s="90"/>
      <c r="H27" s="90"/>
      <c r="I27" s="90"/>
      <c r="J27" s="90"/>
      <c r="K27" s="185"/>
      <c r="L27" s="90"/>
      <c r="M27" s="90"/>
      <c r="N27" s="186"/>
      <c r="O27" s="90"/>
      <c r="P27" s="90"/>
      <c r="Q27" s="90"/>
      <c r="R27" s="90"/>
      <c r="S27" s="185"/>
      <c r="T27" s="90"/>
      <c r="U27" s="90"/>
      <c r="V27" s="186"/>
      <c r="W27" s="90"/>
      <c r="X27" s="90"/>
      <c r="Y27" s="90"/>
      <c r="Z27" s="90"/>
      <c r="AA27" s="185"/>
      <c r="AB27" s="90"/>
      <c r="AC27" s="90"/>
      <c r="AD27" s="186"/>
      <c r="AE27" s="90"/>
      <c r="AF27" s="90"/>
      <c r="AG27" s="90"/>
      <c r="AH27" s="90"/>
      <c r="AI27" s="185"/>
      <c r="AJ27" s="90"/>
      <c r="AK27" s="90"/>
      <c r="AL27" s="186"/>
      <c r="AM27" s="90"/>
      <c r="AN27" s="90"/>
      <c r="AO27" s="90"/>
      <c r="AP27" s="90"/>
      <c r="AQ27" s="185"/>
      <c r="AR27" s="90"/>
      <c r="AS27" s="90"/>
      <c r="AT27" s="186"/>
      <c r="AU27" s="90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</row>
    <row r="28" spans="1:59" x14ac:dyDescent="0.2">
      <c r="A28" s="460" t="s">
        <v>4233</v>
      </c>
      <c r="B28" s="460">
        <v>1</v>
      </c>
      <c r="C28" s="185">
        <v>7</v>
      </c>
      <c r="D28" s="90"/>
      <c r="E28" s="90">
        <v>1</v>
      </c>
      <c r="F28" s="186">
        <v>34</v>
      </c>
      <c r="G28" s="90"/>
      <c r="H28" s="90"/>
      <c r="I28" s="90"/>
      <c r="J28" s="90"/>
      <c r="K28" s="185">
        <v>7</v>
      </c>
      <c r="L28" s="90"/>
      <c r="M28" s="90"/>
      <c r="N28" s="186">
        <v>53</v>
      </c>
      <c r="O28" s="90"/>
      <c r="P28" s="90"/>
      <c r="Q28" s="90"/>
      <c r="R28" s="90"/>
      <c r="S28" s="185"/>
      <c r="T28" s="90"/>
      <c r="U28" s="90"/>
      <c r="V28" s="186"/>
      <c r="W28" s="90">
        <v>7.5</v>
      </c>
      <c r="X28" s="90"/>
      <c r="Y28" s="90">
        <v>4</v>
      </c>
      <c r="Z28" s="90">
        <v>32</v>
      </c>
      <c r="AA28" s="185"/>
      <c r="AB28" s="90"/>
      <c r="AC28" s="90"/>
      <c r="AD28" s="186"/>
      <c r="AE28" s="90"/>
      <c r="AF28" s="90"/>
      <c r="AG28" s="90"/>
      <c r="AH28" s="90"/>
      <c r="AI28" s="185"/>
      <c r="AJ28" s="90"/>
      <c r="AK28" s="90"/>
      <c r="AL28" s="186"/>
      <c r="AM28" s="90"/>
      <c r="AN28" s="90"/>
      <c r="AO28" s="90"/>
      <c r="AP28" s="90"/>
      <c r="AQ28" s="185"/>
      <c r="AR28" s="90"/>
      <c r="AS28" s="90"/>
      <c r="AT28" s="186"/>
      <c r="AU28" s="90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</row>
    <row r="29" spans="1:59" x14ac:dyDescent="0.2">
      <c r="A29" s="460" t="s">
        <v>4233</v>
      </c>
      <c r="B29" s="460">
        <v>2</v>
      </c>
      <c r="C29" s="185"/>
      <c r="D29" s="90"/>
      <c r="E29" s="90"/>
      <c r="F29" s="186"/>
      <c r="G29" s="90"/>
      <c r="H29" s="90"/>
      <c r="I29" s="90"/>
      <c r="J29" s="90"/>
      <c r="K29" s="185"/>
      <c r="L29" s="90"/>
      <c r="M29" s="90"/>
      <c r="N29" s="186"/>
      <c r="O29" s="90"/>
      <c r="P29" s="90"/>
      <c r="Q29" s="90"/>
      <c r="R29" s="90"/>
      <c r="S29" s="185"/>
      <c r="T29" s="90"/>
      <c r="U29" s="90"/>
      <c r="V29" s="186"/>
      <c r="W29" s="90"/>
      <c r="X29" s="90"/>
      <c r="Y29" s="90"/>
      <c r="Z29" s="90"/>
      <c r="AA29" s="185"/>
      <c r="AB29" s="90"/>
      <c r="AC29" s="90"/>
      <c r="AD29" s="186"/>
      <c r="AE29" s="90"/>
      <c r="AF29" s="90"/>
      <c r="AG29" s="90"/>
      <c r="AH29" s="90"/>
      <c r="AI29" s="185"/>
      <c r="AJ29" s="90"/>
      <c r="AK29" s="90"/>
      <c r="AL29" s="186"/>
      <c r="AM29" s="90"/>
      <c r="AN29" s="90"/>
      <c r="AO29" s="90"/>
      <c r="AP29" s="90"/>
      <c r="AQ29" s="185"/>
      <c r="AR29" s="90"/>
      <c r="AS29" s="90"/>
      <c r="AT29" s="186"/>
      <c r="AU29" s="90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</row>
    <row r="30" spans="1:59" x14ac:dyDescent="0.2">
      <c r="A30" s="460" t="s">
        <v>4431</v>
      </c>
      <c r="B30" s="531">
        <v>1</v>
      </c>
      <c r="C30" s="185">
        <v>4.5</v>
      </c>
      <c r="D30" s="90"/>
      <c r="E30" s="90">
        <v>3</v>
      </c>
      <c r="F30" s="186">
        <v>24</v>
      </c>
      <c r="G30" s="90"/>
      <c r="H30" s="90"/>
      <c r="I30" s="90"/>
      <c r="J30" s="90"/>
      <c r="K30" s="185">
        <v>8</v>
      </c>
      <c r="L30" s="90"/>
      <c r="M30" s="90">
        <v>3</v>
      </c>
      <c r="N30" s="186">
        <v>45</v>
      </c>
      <c r="O30" s="90">
        <v>8</v>
      </c>
      <c r="P30" s="90">
        <v>1</v>
      </c>
      <c r="Q30" s="90">
        <v>3</v>
      </c>
      <c r="R30" s="90">
        <v>24</v>
      </c>
      <c r="S30" s="185"/>
      <c r="T30" s="90"/>
      <c r="U30" s="90"/>
      <c r="V30" s="186"/>
      <c r="W30" s="90"/>
      <c r="X30" s="90"/>
      <c r="Y30" s="90"/>
      <c r="Z30" s="90"/>
      <c r="AA30" s="185"/>
      <c r="AB30" s="90"/>
      <c r="AC30" s="90"/>
      <c r="AD30" s="186"/>
      <c r="AE30" s="90"/>
      <c r="AF30" s="90"/>
      <c r="AG30" s="90"/>
      <c r="AH30" s="90"/>
      <c r="AI30" s="185"/>
      <c r="AJ30" s="90"/>
      <c r="AK30" s="90"/>
      <c r="AL30" s="186"/>
      <c r="AM30" s="90"/>
      <c r="AN30" s="90"/>
      <c r="AO30" s="90"/>
      <c r="AP30" s="90"/>
      <c r="AQ30" s="185"/>
      <c r="AR30" s="90"/>
      <c r="AS30" s="90"/>
      <c r="AT30" s="186"/>
      <c r="AU30" s="90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</row>
    <row r="31" spans="1:59" x14ac:dyDescent="0.2">
      <c r="A31" s="460" t="s">
        <v>4431</v>
      </c>
      <c r="B31" s="531">
        <v>2</v>
      </c>
      <c r="C31" s="185">
        <v>2</v>
      </c>
      <c r="D31" s="90"/>
      <c r="E31" s="90"/>
      <c r="F31" s="186">
        <v>6</v>
      </c>
      <c r="G31" s="90"/>
      <c r="H31" s="90"/>
      <c r="I31" s="90"/>
      <c r="J31" s="90"/>
      <c r="K31" s="185">
        <v>8</v>
      </c>
      <c r="L31" s="90">
        <v>1</v>
      </c>
      <c r="M31" s="90">
        <v>4</v>
      </c>
      <c r="N31" s="186">
        <v>30</v>
      </c>
      <c r="O31" s="90">
        <v>5.2</v>
      </c>
      <c r="P31" s="90"/>
      <c r="Q31" s="90">
        <v>5</v>
      </c>
      <c r="R31" s="90">
        <v>31</v>
      </c>
      <c r="S31" s="185"/>
      <c r="T31" s="90"/>
      <c r="U31" s="90"/>
      <c r="V31" s="186"/>
      <c r="W31" s="90"/>
      <c r="X31" s="90"/>
      <c r="Y31" s="90"/>
      <c r="Z31" s="90"/>
      <c r="AA31" s="185"/>
      <c r="AB31" s="90"/>
      <c r="AC31" s="90"/>
      <c r="AD31" s="186"/>
      <c r="AE31" s="90"/>
      <c r="AF31" s="90"/>
      <c r="AG31" s="90"/>
      <c r="AH31" s="90"/>
      <c r="AI31" s="185"/>
      <c r="AJ31" s="90"/>
      <c r="AK31" s="90"/>
      <c r="AL31" s="186"/>
      <c r="AM31" s="90"/>
      <c r="AN31" s="90"/>
      <c r="AO31" s="90"/>
      <c r="AP31" s="90"/>
      <c r="AQ31" s="185"/>
      <c r="AR31" s="90"/>
      <c r="AS31" s="90"/>
      <c r="AT31" s="186"/>
      <c r="AU31" s="90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</row>
    <row r="32" spans="1:59" x14ac:dyDescent="0.2">
      <c r="A32" s="42" t="s">
        <v>4398</v>
      </c>
      <c r="B32" s="460">
        <v>1</v>
      </c>
      <c r="C32" s="185">
        <v>9</v>
      </c>
      <c r="D32" s="90">
        <v>1</v>
      </c>
      <c r="E32" s="90">
        <v>2</v>
      </c>
      <c r="F32" s="186">
        <v>33</v>
      </c>
      <c r="G32" s="90"/>
      <c r="H32" s="90"/>
      <c r="I32" s="90"/>
      <c r="J32" s="90"/>
      <c r="K32" s="185">
        <v>5</v>
      </c>
      <c r="L32" s="90"/>
      <c r="M32" s="90">
        <v>2</v>
      </c>
      <c r="N32" s="186">
        <v>40</v>
      </c>
      <c r="O32" s="90">
        <v>1.7</v>
      </c>
      <c r="P32" s="90"/>
      <c r="Q32" s="90">
        <v>3</v>
      </c>
      <c r="R32" s="90">
        <v>9</v>
      </c>
      <c r="S32" s="185">
        <v>6</v>
      </c>
      <c r="T32" s="90"/>
      <c r="U32" s="90">
        <v>3</v>
      </c>
      <c r="V32" s="186">
        <v>29</v>
      </c>
      <c r="W32" s="90"/>
      <c r="X32" s="90"/>
      <c r="Y32" s="90"/>
      <c r="Z32" s="90"/>
      <c r="AA32" s="185"/>
      <c r="AB32" s="90"/>
      <c r="AC32" s="90"/>
      <c r="AD32" s="186"/>
      <c r="AE32" s="90"/>
      <c r="AF32" s="90"/>
      <c r="AG32" s="90"/>
      <c r="AH32" s="90"/>
      <c r="AI32" s="185"/>
      <c r="AJ32" s="90"/>
      <c r="AK32" s="90"/>
      <c r="AL32" s="186"/>
      <c r="AM32" s="90"/>
      <c r="AN32" s="90"/>
      <c r="AO32" s="90"/>
      <c r="AP32" s="90"/>
      <c r="AQ32" s="185"/>
      <c r="AR32" s="90"/>
      <c r="AS32" s="90"/>
      <c r="AT32" s="186"/>
      <c r="AU32" s="90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</row>
    <row r="33" spans="1:59" x14ac:dyDescent="0.2">
      <c r="A33" s="42" t="s">
        <v>4398</v>
      </c>
      <c r="B33" s="460">
        <v>2</v>
      </c>
      <c r="C33" s="185"/>
      <c r="D33" s="90"/>
      <c r="E33" s="90"/>
      <c r="F33" s="186"/>
      <c r="G33" s="90"/>
      <c r="H33" s="90"/>
      <c r="I33" s="90"/>
      <c r="J33" s="90"/>
      <c r="K33" s="185"/>
      <c r="L33" s="90"/>
      <c r="M33" s="90"/>
      <c r="N33" s="186"/>
      <c r="O33" s="90"/>
      <c r="P33" s="90"/>
      <c r="Q33" s="90"/>
      <c r="R33" s="90"/>
      <c r="S33" s="185"/>
      <c r="T33" s="90"/>
      <c r="U33" s="90"/>
      <c r="V33" s="186"/>
      <c r="W33" s="90"/>
      <c r="X33" s="90"/>
      <c r="Y33" s="90"/>
      <c r="Z33" s="90"/>
      <c r="AA33" s="185"/>
      <c r="AB33" s="90"/>
      <c r="AC33" s="90"/>
      <c r="AD33" s="186"/>
      <c r="AE33" s="90"/>
      <c r="AF33" s="90"/>
      <c r="AG33" s="90"/>
      <c r="AH33" s="90"/>
      <c r="AI33" s="185"/>
      <c r="AJ33" s="90"/>
      <c r="AK33" s="90"/>
      <c r="AL33" s="186"/>
      <c r="AM33" s="90"/>
      <c r="AN33" s="90"/>
      <c r="AO33" s="90"/>
      <c r="AP33" s="90"/>
      <c r="AQ33" s="185"/>
      <c r="AR33" s="90"/>
      <c r="AS33" s="90"/>
      <c r="AT33" s="186"/>
      <c r="AU33" s="90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</row>
    <row r="34" spans="1:59" x14ac:dyDescent="0.2">
      <c r="A34" s="460" t="s">
        <v>4445</v>
      </c>
      <c r="B34" s="531">
        <v>1</v>
      </c>
      <c r="C34" s="185">
        <v>9</v>
      </c>
      <c r="D34" s="90"/>
      <c r="E34" s="90">
        <v>2</v>
      </c>
      <c r="F34" s="186">
        <v>34</v>
      </c>
      <c r="G34" s="90">
        <v>1</v>
      </c>
      <c r="H34" s="90"/>
      <c r="I34" s="90"/>
      <c r="J34" s="90">
        <v>11</v>
      </c>
      <c r="K34" s="185">
        <v>7</v>
      </c>
      <c r="L34" s="90"/>
      <c r="M34" s="90"/>
      <c r="N34" s="186">
        <v>58</v>
      </c>
      <c r="O34" s="90">
        <v>8</v>
      </c>
      <c r="P34" s="90"/>
      <c r="Q34" s="90">
        <v>1</v>
      </c>
      <c r="R34" s="90">
        <v>63</v>
      </c>
      <c r="S34" s="185">
        <v>10</v>
      </c>
      <c r="T34" s="90">
        <v>1</v>
      </c>
      <c r="U34" s="90"/>
      <c r="V34" s="186">
        <v>70</v>
      </c>
      <c r="W34" s="90"/>
      <c r="X34" s="90"/>
      <c r="Y34" s="90"/>
      <c r="Z34" s="90"/>
      <c r="AA34" s="185"/>
      <c r="AB34" s="90"/>
      <c r="AC34" s="90"/>
      <c r="AD34" s="186"/>
      <c r="AE34" s="90"/>
      <c r="AF34" s="90"/>
      <c r="AG34" s="90"/>
      <c r="AH34" s="90"/>
      <c r="AI34" s="185"/>
      <c r="AJ34" s="90"/>
      <c r="AK34" s="90"/>
      <c r="AL34" s="186"/>
      <c r="AM34" s="90"/>
      <c r="AN34" s="90"/>
      <c r="AO34" s="90"/>
      <c r="AP34" s="90"/>
      <c r="AQ34" s="185"/>
      <c r="AR34" s="90"/>
      <c r="AS34" s="90"/>
      <c r="AT34" s="186"/>
      <c r="AU34" s="90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</row>
    <row r="35" spans="1:59" x14ac:dyDescent="0.2">
      <c r="A35" s="460" t="s">
        <v>4445</v>
      </c>
      <c r="B35" s="531">
        <v>2</v>
      </c>
      <c r="C35" s="185"/>
      <c r="D35" s="90"/>
      <c r="E35" s="90"/>
      <c r="F35" s="186"/>
      <c r="G35" s="90"/>
      <c r="H35" s="90"/>
      <c r="I35" s="90"/>
      <c r="J35" s="90"/>
      <c r="K35" s="185"/>
      <c r="L35" s="90"/>
      <c r="M35" s="90"/>
      <c r="N35" s="186"/>
      <c r="O35" s="90"/>
      <c r="P35" s="90"/>
      <c r="Q35" s="90"/>
      <c r="R35" s="90"/>
      <c r="S35" s="185"/>
      <c r="T35" s="90"/>
      <c r="U35" s="90"/>
      <c r="V35" s="186"/>
      <c r="W35" s="90"/>
      <c r="X35" s="90"/>
      <c r="Y35" s="90"/>
      <c r="Z35" s="90"/>
      <c r="AA35" s="185"/>
      <c r="AB35" s="90"/>
      <c r="AC35" s="90"/>
      <c r="AD35" s="186"/>
      <c r="AE35" s="90"/>
      <c r="AF35" s="90"/>
      <c r="AG35" s="90"/>
      <c r="AH35" s="90"/>
      <c r="AI35" s="185"/>
      <c r="AJ35" s="90"/>
      <c r="AK35" s="90"/>
      <c r="AL35" s="186"/>
      <c r="AM35" s="90"/>
      <c r="AN35" s="90"/>
      <c r="AO35" s="90"/>
      <c r="AP35" s="90"/>
      <c r="AQ35" s="185"/>
      <c r="AR35" s="90"/>
      <c r="AS35" s="90"/>
      <c r="AT35" s="186"/>
      <c r="AU35" s="90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</row>
    <row r="36" spans="1:59" x14ac:dyDescent="0.2">
      <c r="A36" s="42" t="s">
        <v>4037</v>
      </c>
      <c r="B36" s="460">
        <v>1</v>
      </c>
      <c r="C36" s="185">
        <v>6.7</v>
      </c>
      <c r="D36" s="90">
        <v>2</v>
      </c>
      <c r="E36" s="90">
        <v>5</v>
      </c>
      <c r="F36" s="186">
        <v>28</v>
      </c>
      <c r="G36" s="90"/>
      <c r="H36" s="90"/>
      <c r="I36" s="90"/>
      <c r="J36" s="90"/>
      <c r="K36" s="185">
        <v>4</v>
      </c>
      <c r="L36" s="90">
        <v>1</v>
      </c>
      <c r="M36" s="90">
        <v>2</v>
      </c>
      <c r="N36" s="186">
        <v>20</v>
      </c>
      <c r="O36" s="90">
        <v>3</v>
      </c>
      <c r="P36" s="90"/>
      <c r="Q36" s="90">
        <v>2</v>
      </c>
      <c r="R36" s="90">
        <v>40</v>
      </c>
      <c r="S36" s="185">
        <v>6</v>
      </c>
      <c r="T36" s="90"/>
      <c r="U36" s="90">
        <v>1</v>
      </c>
      <c r="V36" s="186">
        <v>28</v>
      </c>
      <c r="W36" s="90"/>
      <c r="X36" s="90"/>
      <c r="Y36" s="90"/>
      <c r="Z36" s="90"/>
      <c r="AA36" s="185"/>
      <c r="AB36" s="90"/>
      <c r="AC36" s="90"/>
      <c r="AD36" s="186"/>
      <c r="AE36" s="90"/>
      <c r="AF36" s="90"/>
      <c r="AG36" s="90"/>
      <c r="AH36" s="90"/>
      <c r="AI36" s="185"/>
      <c r="AJ36" s="90"/>
      <c r="AK36" s="90"/>
      <c r="AL36" s="186"/>
      <c r="AM36" s="90"/>
      <c r="AN36" s="90"/>
      <c r="AO36" s="90"/>
      <c r="AP36" s="90"/>
      <c r="AQ36" s="185"/>
      <c r="AR36" s="90"/>
      <c r="AS36" s="90"/>
      <c r="AT36" s="186"/>
      <c r="AU36" s="90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</row>
    <row r="37" spans="1:59" ht="13.5" thickBot="1" x14ac:dyDescent="0.25">
      <c r="A37" s="42" t="s">
        <v>4037</v>
      </c>
      <c r="B37" s="460">
        <v>2</v>
      </c>
      <c r="C37" s="185">
        <v>8</v>
      </c>
      <c r="D37" s="90">
        <v>1</v>
      </c>
      <c r="E37" s="90">
        <v>1</v>
      </c>
      <c r="F37" s="186">
        <v>38</v>
      </c>
      <c r="G37" s="90"/>
      <c r="H37" s="90"/>
      <c r="I37" s="90"/>
      <c r="J37" s="90"/>
      <c r="K37" s="185">
        <v>4</v>
      </c>
      <c r="L37" s="90"/>
      <c r="M37" s="90"/>
      <c r="N37" s="186">
        <v>27</v>
      </c>
      <c r="O37" s="90">
        <v>4</v>
      </c>
      <c r="P37" s="90"/>
      <c r="Q37" s="90">
        <v>1</v>
      </c>
      <c r="R37" s="90">
        <v>41</v>
      </c>
      <c r="S37" s="185">
        <v>3</v>
      </c>
      <c r="T37" s="90"/>
      <c r="U37" s="90">
        <v>3</v>
      </c>
      <c r="V37" s="186">
        <v>49</v>
      </c>
      <c r="W37" s="90"/>
      <c r="X37" s="90"/>
      <c r="Y37" s="90"/>
      <c r="Z37" s="90"/>
      <c r="AA37" s="185"/>
      <c r="AB37" s="90"/>
      <c r="AC37" s="90"/>
      <c r="AD37" s="186"/>
      <c r="AE37" s="90"/>
      <c r="AF37" s="90"/>
      <c r="AG37" s="90"/>
      <c r="AH37" s="90"/>
      <c r="AI37" s="185"/>
      <c r="AJ37" s="90"/>
      <c r="AK37" s="90"/>
      <c r="AL37" s="186"/>
      <c r="AM37" s="90"/>
      <c r="AN37" s="90"/>
      <c r="AO37" s="90"/>
      <c r="AP37" s="90"/>
      <c r="AQ37" s="185"/>
      <c r="AR37" s="90"/>
      <c r="AS37" s="90"/>
      <c r="AT37" s="186"/>
      <c r="AU37" s="90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</row>
    <row r="38" spans="1:59" ht="13.5" thickBot="1" x14ac:dyDescent="0.25">
      <c r="A38" s="128" t="s">
        <v>3657</v>
      </c>
      <c r="B38" s="531">
        <v>1</v>
      </c>
      <c r="C38" s="185">
        <v>1.4</v>
      </c>
      <c r="D38" s="90"/>
      <c r="E38" s="90">
        <v>1</v>
      </c>
      <c r="F38" s="186">
        <v>6</v>
      </c>
      <c r="G38" s="90"/>
      <c r="H38" s="90"/>
      <c r="I38" s="90"/>
      <c r="J38" s="90"/>
      <c r="K38" s="185">
        <v>4</v>
      </c>
      <c r="L38" s="90"/>
      <c r="M38" s="90"/>
      <c r="N38" s="186">
        <v>19</v>
      </c>
      <c r="O38" s="90">
        <v>11</v>
      </c>
      <c r="P38" s="90">
        <v>2</v>
      </c>
      <c r="Q38" s="90">
        <v>8</v>
      </c>
      <c r="R38" s="90">
        <v>30</v>
      </c>
      <c r="S38" s="185">
        <v>6</v>
      </c>
      <c r="T38" s="90">
        <v>1</v>
      </c>
      <c r="U38" s="90">
        <v>1</v>
      </c>
      <c r="V38" s="186">
        <v>14</v>
      </c>
      <c r="W38" s="90"/>
      <c r="X38" s="90"/>
      <c r="Y38" s="90"/>
      <c r="Z38" s="90"/>
      <c r="AA38" s="185"/>
      <c r="AB38" s="90"/>
      <c r="AC38" s="90"/>
      <c r="AD38" s="186"/>
      <c r="AE38" s="90"/>
      <c r="AF38" s="90"/>
      <c r="AG38" s="90"/>
      <c r="AH38" s="90"/>
      <c r="AI38" s="185"/>
      <c r="AJ38" s="90"/>
      <c r="AK38" s="90"/>
      <c r="AL38" s="186"/>
      <c r="AM38" s="90"/>
      <c r="AN38" s="90"/>
      <c r="AO38" s="90"/>
      <c r="AP38" s="90"/>
      <c r="AQ38" s="185"/>
      <c r="AR38" s="90"/>
      <c r="AS38" s="90"/>
      <c r="AT38" s="186"/>
      <c r="AU38" s="90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</row>
    <row r="39" spans="1:59" x14ac:dyDescent="0.2">
      <c r="A39" s="128" t="s">
        <v>3657</v>
      </c>
      <c r="B39" s="531">
        <v>2</v>
      </c>
      <c r="C39" s="185">
        <v>5</v>
      </c>
      <c r="D39" s="90"/>
      <c r="E39" s="90">
        <v>1</v>
      </c>
      <c r="F39" s="186">
        <v>21</v>
      </c>
      <c r="G39" s="90">
        <v>2</v>
      </c>
      <c r="H39" s="90"/>
      <c r="I39" s="90"/>
      <c r="J39" s="90">
        <v>17</v>
      </c>
      <c r="K39" s="185">
        <v>4</v>
      </c>
      <c r="L39" s="90"/>
      <c r="M39" s="90"/>
      <c r="N39" s="186">
        <v>16</v>
      </c>
      <c r="O39" s="90">
        <v>11</v>
      </c>
      <c r="P39" s="90">
        <v>1</v>
      </c>
      <c r="Q39" s="90">
        <v>1</v>
      </c>
      <c r="R39" s="90">
        <v>61</v>
      </c>
      <c r="S39" s="185">
        <v>6</v>
      </c>
      <c r="T39" s="90">
        <v>1</v>
      </c>
      <c r="U39" s="90"/>
      <c r="V39" s="186">
        <v>36</v>
      </c>
      <c r="W39" s="90"/>
      <c r="X39" s="90"/>
      <c r="Y39" s="90"/>
      <c r="Z39" s="90"/>
      <c r="AA39" s="185">
        <v>2</v>
      </c>
      <c r="AB39" s="90"/>
      <c r="AC39" s="90"/>
      <c r="AD39" s="186">
        <v>17</v>
      </c>
      <c r="AE39" s="90"/>
      <c r="AF39" s="90"/>
      <c r="AG39" s="90"/>
      <c r="AH39" s="90"/>
      <c r="AI39" s="185"/>
      <c r="AJ39" s="90"/>
      <c r="AK39" s="90"/>
      <c r="AL39" s="186"/>
      <c r="AM39" s="90"/>
      <c r="AN39" s="90"/>
      <c r="AO39" s="90"/>
      <c r="AP39" s="90"/>
      <c r="AQ39" s="185"/>
      <c r="AR39" s="90"/>
      <c r="AS39" s="90"/>
      <c r="AT39" s="186"/>
      <c r="AU39" s="90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</row>
    <row r="40" spans="1:59" x14ac:dyDescent="0.2">
      <c r="A40" s="542" t="s">
        <v>4448</v>
      </c>
      <c r="B40" s="460">
        <v>1</v>
      </c>
      <c r="C40" s="185">
        <v>6</v>
      </c>
      <c r="D40" s="90">
        <v>1</v>
      </c>
      <c r="E40" s="90">
        <v>2</v>
      </c>
      <c r="F40" s="186">
        <v>46</v>
      </c>
      <c r="G40" s="90"/>
      <c r="H40" s="90"/>
      <c r="I40" s="90"/>
      <c r="J40" s="90"/>
      <c r="K40" s="185">
        <v>4</v>
      </c>
      <c r="L40" s="90"/>
      <c r="M40" s="90">
        <v>2</v>
      </c>
      <c r="N40" s="186">
        <v>25</v>
      </c>
      <c r="O40" s="90">
        <v>7</v>
      </c>
      <c r="P40" s="90"/>
      <c r="Q40" s="90">
        <v>2</v>
      </c>
      <c r="R40" s="90">
        <v>51</v>
      </c>
      <c r="S40" s="185">
        <v>2.1</v>
      </c>
      <c r="T40" s="90"/>
      <c r="U40" s="90">
        <v>3</v>
      </c>
      <c r="V40" s="186">
        <v>15</v>
      </c>
      <c r="W40" s="90"/>
      <c r="X40" s="90"/>
      <c r="Y40" s="90"/>
      <c r="Z40" s="90"/>
      <c r="AA40" s="185"/>
      <c r="AB40" s="90"/>
      <c r="AC40" s="90"/>
      <c r="AD40" s="186"/>
      <c r="AE40" s="90">
        <v>8</v>
      </c>
      <c r="AF40" s="90">
        <v>2</v>
      </c>
      <c r="AG40" s="90">
        <v>1</v>
      </c>
      <c r="AH40" s="90">
        <v>29</v>
      </c>
      <c r="AI40" s="185"/>
      <c r="AJ40" s="90"/>
      <c r="AK40" s="90"/>
      <c r="AL40" s="186"/>
      <c r="AM40" s="90"/>
      <c r="AN40" s="90"/>
      <c r="AO40" s="90"/>
      <c r="AP40" s="90"/>
      <c r="AQ40" s="185"/>
      <c r="AR40" s="90"/>
      <c r="AS40" s="90"/>
      <c r="AT40" s="186"/>
      <c r="AU40" s="90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</row>
    <row r="41" spans="1:59" x14ac:dyDescent="0.2">
      <c r="A41" s="542" t="s">
        <v>4448</v>
      </c>
      <c r="B41" s="460">
        <v>2</v>
      </c>
      <c r="C41" s="185">
        <v>5</v>
      </c>
      <c r="D41" s="90"/>
      <c r="E41" s="90">
        <v>1</v>
      </c>
      <c r="F41" s="186">
        <v>23</v>
      </c>
      <c r="G41" s="90"/>
      <c r="H41" s="90"/>
      <c r="I41" s="90"/>
      <c r="J41" s="90"/>
      <c r="K41" s="185">
        <v>3</v>
      </c>
      <c r="L41" s="90"/>
      <c r="M41" s="90"/>
      <c r="N41" s="186">
        <v>9</v>
      </c>
      <c r="O41" s="90">
        <v>6</v>
      </c>
      <c r="P41" s="90"/>
      <c r="Q41" s="90">
        <v>1</v>
      </c>
      <c r="R41" s="90">
        <v>24</v>
      </c>
      <c r="S41" s="185">
        <v>4</v>
      </c>
      <c r="T41" s="90"/>
      <c r="U41" s="90">
        <v>2</v>
      </c>
      <c r="V41" s="186">
        <v>9</v>
      </c>
      <c r="W41" s="90"/>
      <c r="X41" s="90"/>
      <c r="Y41" s="90"/>
      <c r="Z41" s="90"/>
      <c r="AA41" s="185">
        <v>2</v>
      </c>
      <c r="AB41" s="90"/>
      <c r="AC41" s="90">
        <v>1</v>
      </c>
      <c r="AD41" s="186">
        <v>3</v>
      </c>
      <c r="AE41" s="90">
        <v>6</v>
      </c>
      <c r="AF41" s="90"/>
      <c r="AG41" s="90">
        <v>1</v>
      </c>
      <c r="AH41" s="90">
        <v>24</v>
      </c>
      <c r="AI41" s="185">
        <v>1</v>
      </c>
      <c r="AJ41" s="90"/>
      <c r="AK41" s="90"/>
      <c r="AL41" s="186">
        <v>4</v>
      </c>
      <c r="AM41" s="90"/>
      <c r="AN41" s="90"/>
      <c r="AO41" s="90"/>
      <c r="AP41" s="90"/>
      <c r="AQ41" s="185"/>
      <c r="AR41" s="90"/>
      <c r="AS41" s="90"/>
      <c r="AT41" s="186"/>
      <c r="AU41" s="90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</row>
    <row r="42" spans="1:59" x14ac:dyDescent="0.2">
      <c r="A42" s="460" t="s">
        <v>3555</v>
      </c>
      <c r="B42" s="460">
        <v>1</v>
      </c>
      <c r="C42" s="185">
        <v>7</v>
      </c>
      <c r="D42" s="90">
        <v>3</v>
      </c>
      <c r="E42" s="90">
        <v>1</v>
      </c>
      <c r="F42" s="186">
        <v>17</v>
      </c>
      <c r="G42" s="90"/>
      <c r="H42" s="90"/>
      <c r="I42" s="90"/>
      <c r="J42" s="90"/>
      <c r="K42" s="185">
        <v>4</v>
      </c>
      <c r="L42" s="90"/>
      <c r="M42" s="90"/>
      <c r="N42" s="186">
        <v>28</v>
      </c>
      <c r="O42" s="90">
        <v>10.4</v>
      </c>
      <c r="P42" s="90"/>
      <c r="Q42" s="90">
        <v>8</v>
      </c>
      <c r="R42" s="90">
        <v>37</v>
      </c>
      <c r="S42" s="185">
        <v>8</v>
      </c>
      <c r="T42" s="90"/>
      <c r="U42" s="90"/>
      <c r="V42" s="186">
        <v>21</v>
      </c>
      <c r="W42" s="90"/>
      <c r="X42" s="90"/>
      <c r="Y42" s="90"/>
      <c r="Z42" s="90"/>
      <c r="AA42" s="185"/>
      <c r="AB42" s="90"/>
      <c r="AC42" s="90"/>
      <c r="AD42" s="186"/>
      <c r="AE42" s="90">
        <v>7</v>
      </c>
      <c r="AF42" s="90">
        <v>1</v>
      </c>
      <c r="AG42" s="90"/>
      <c r="AH42" s="90">
        <v>15</v>
      </c>
      <c r="AI42" s="185"/>
      <c r="AJ42" s="90"/>
      <c r="AK42" s="90"/>
      <c r="AL42" s="186"/>
      <c r="AM42" s="90"/>
      <c r="AN42" s="90"/>
      <c r="AO42" s="90"/>
      <c r="AP42" s="90"/>
      <c r="AQ42" s="185"/>
      <c r="AR42" s="90"/>
      <c r="AS42" s="90"/>
      <c r="AT42" s="186"/>
      <c r="AU42" s="90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</row>
    <row r="43" spans="1:59" x14ac:dyDescent="0.2">
      <c r="A43" s="460" t="s">
        <v>3555</v>
      </c>
      <c r="B43" s="460">
        <v>2</v>
      </c>
      <c r="C43" s="185">
        <v>4</v>
      </c>
      <c r="D43" s="90"/>
      <c r="E43" s="90"/>
      <c r="F43" s="186">
        <v>14</v>
      </c>
      <c r="G43" s="90"/>
      <c r="H43" s="90"/>
      <c r="I43" s="90"/>
      <c r="J43" s="90"/>
      <c r="K43" s="185">
        <v>4</v>
      </c>
      <c r="L43" s="90"/>
      <c r="M43" s="90">
        <v>2</v>
      </c>
      <c r="N43" s="186">
        <v>17</v>
      </c>
      <c r="O43" s="90">
        <v>5</v>
      </c>
      <c r="P43" s="90">
        <v>1</v>
      </c>
      <c r="Q43" s="90"/>
      <c r="R43" s="90">
        <v>12</v>
      </c>
      <c r="S43" s="185">
        <v>2</v>
      </c>
      <c r="T43" s="90"/>
      <c r="U43" s="90">
        <v>1</v>
      </c>
      <c r="V43" s="186">
        <v>16</v>
      </c>
      <c r="W43" s="90"/>
      <c r="X43" s="90"/>
      <c r="Y43" s="90"/>
      <c r="Z43" s="90"/>
      <c r="AA43" s="185">
        <v>1</v>
      </c>
      <c r="AB43" s="90"/>
      <c r="AC43" s="90"/>
      <c r="AD43" s="186">
        <v>13</v>
      </c>
      <c r="AE43" s="90">
        <v>3</v>
      </c>
      <c r="AF43" s="90"/>
      <c r="AG43" s="90"/>
      <c r="AH43" s="90">
        <v>16</v>
      </c>
      <c r="AI43" s="185">
        <v>4</v>
      </c>
      <c r="AJ43" s="90"/>
      <c r="AK43" s="90">
        <v>1</v>
      </c>
      <c r="AL43" s="186">
        <v>13</v>
      </c>
      <c r="AM43" s="90"/>
      <c r="AN43" s="90"/>
      <c r="AO43" s="90"/>
      <c r="AP43" s="90"/>
      <c r="AQ43" s="185"/>
      <c r="AR43" s="90"/>
      <c r="AS43" s="90"/>
      <c r="AT43" s="186"/>
      <c r="AU43" s="90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</row>
    <row r="44" spans="1:59" x14ac:dyDescent="0.2">
      <c r="A44" s="542" t="s">
        <v>4236</v>
      </c>
      <c r="B44" s="460">
        <v>1</v>
      </c>
      <c r="C44" s="185"/>
      <c r="D44" s="90"/>
      <c r="E44" s="90"/>
      <c r="F44" s="186"/>
      <c r="G44" s="90"/>
      <c r="H44" s="90"/>
      <c r="I44" s="90"/>
      <c r="J44" s="90"/>
      <c r="K44" s="185">
        <v>6</v>
      </c>
      <c r="L44" s="90">
        <v>2</v>
      </c>
      <c r="M44" s="90">
        <v>1</v>
      </c>
      <c r="N44" s="186">
        <v>22</v>
      </c>
      <c r="O44" s="90">
        <v>11</v>
      </c>
      <c r="P44" s="90">
        <v>2</v>
      </c>
      <c r="Q44" s="90">
        <v>6</v>
      </c>
      <c r="R44" s="90">
        <v>38</v>
      </c>
      <c r="S44" s="185">
        <v>6</v>
      </c>
      <c r="T44" s="90"/>
      <c r="U44" s="90"/>
      <c r="V44" s="186">
        <v>27</v>
      </c>
      <c r="W44" s="90"/>
      <c r="X44" s="90"/>
      <c r="Y44" s="90"/>
      <c r="Z44" s="90"/>
      <c r="AA44" s="185">
        <v>0.6</v>
      </c>
      <c r="AB44" s="90"/>
      <c r="AC44" s="90">
        <v>1</v>
      </c>
      <c r="AD44" s="186">
        <v>0</v>
      </c>
      <c r="AE44" s="90">
        <v>10</v>
      </c>
      <c r="AF44" s="90">
        <v>2</v>
      </c>
      <c r="AG44" s="90">
        <v>2</v>
      </c>
      <c r="AH44" s="90">
        <v>43</v>
      </c>
      <c r="AI44" s="185"/>
      <c r="AJ44" s="90"/>
      <c r="AK44" s="90"/>
      <c r="AL44" s="186"/>
      <c r="AM44" s="90"/>
      <c r="AN44" s="90"/>
      <c r="AO44" s="90"/>
      <c r="AP44" s="90"/>
      <c r="AQ44" s="185"/>
      <c r="AR44" s="90"/>
      <c r="AS44" s="90"/>
      <c r="AT44" s="186"/>
      <c r="AU44" s="90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</row>
    <row r="45" spans="1:59" x14ac:dyDescent="0.2">
      <c r="A45" s="542" t="s">
        <v>4236</v>
      </c>
      <c r="B45" s="460">
        <v>2</v>
      </c>
      <c r="C45" s="185"/>
      <c r="D45" s="90"/>
      <c r="E45" s="90"/>
      <c r="F45" s="186"/>
      <c r="G45" s="90"/>
      <c r="H45" s="90"/>
      <c r="I45" s="90"/>
      <c r="J45" s="90"/>
      <c r="K45" s="185"/>
      <c r="L45" s="90"/>
      <c r="M45" s="90"/>
      <c r="N45" s="186"/>
      <c r="O45" s="90"/>
      <c r="P45" s="90"/>
      <c r="Q45" s="90"/>
      <c r="R45" s="90"/>
      <c r="S45" s="185"/>
      <c r="T45" s="90"/>
      <c r="U45" s="90"/>
      <c r="V45" s="186"/>
      <c r="W45" s="90"/>
      <c r="X45" s="90"/>
      <c r="Y45" s="90"/>
      <c r="Z45" s="90"/>
      <c r="AA45" s="185"/>
      <c r="AB45" s="90"/>
      <c r="AC45" s="90"/>
      <c r="AD45" s="186"/>
      <c r="AE45" s="90"/>
      <c r="AF45" s="90"/>
      <c r="AG45" s="90"/>
      <c r="AH45" s="90"/>
      <c r="AI45" s="185"/>
      <c r="AJ45" s="90"/>
      <c r="AK45" s="90"/>
      <c r="AL45" s="186"/>
      <c r="AM45" s="90"/>
      <c r="AN45" s="90"/>
      <c r="AO45" s="90"/>
      <c r="AP45" s="90"/>
      <c r="AQ45" s="185"/>
      <c r="AR45" s="90"/>
      <c r="AS45" s="90"/>
      <c r="AT45" s="186"/>
      <c r="AU45" s="90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</row>
    <row r="46" spans="1:59" x14ac:dyDescent="0.2">
      <c r="A46" s="460" t="s">
        <v>4445</v>
      </c>
      <c r="B46" s="460">
        <v>1</v>
      </c>
      <c r="C46" s="185">
        <v>6</v>
      </c>
      <c r="D46" s="90"/>
      <c r="E46" s="90">
        <v>2</v>
      </c>
      <c r="F46" s="186">
        <v>17</v>
      </c>
      <c r="G46" s="90"/>
      <c r="H46" s="90"/>
      <c r="I46" s="90"/>
      <c r="J46" s="90"/>
      <c r="K46" s="185"/>
      <c r="L46" s="90"/>
      <c r="M46" s="90"/>
      <c r="N46" s="186"/>
      <c r="O46" s="90">
        <v>9.5</v>
      </c>
      <c r="P46" s="90"/>
      <c r="Q46" s="90">
        <v>4</v>
      </c>
      <c r="R46" s="90">
        <v>35</v>
      </c>
      <c r="S46" s="185">
        <v>8</v>
      </c>
      <c r="T46" s="90"/>
      <c r="U46" s="90">
        <v>3</v>
      </c>
      <c r="V46" s="186">
        <v>23</v>
      </c>
      <c r="W46" s="90"/>
      <c r="X46" s="90"/>
      <c r="Y46" s="90"/>
      <c r="Z46" s="90"/>
      <c r="AA46" s="185"/>
      <c r="AB46" s="90"/>
      <c r="AC46" s="90"/>
      <c r="AD46" s="186"/>
      <c r="AE46" s="90">
        <v>8</v>
      </c>
      <c r="AF46" s="90"/>
      <c r="AG46" s="90">
        <v>1</v>
      </c>
      <c r="AH46" s="90">
        <v>31</v>
      </c>
      <c r="AI46" s="185"/>
      <c r="AJ46" s="90"/>
      <c r="AK46" s="90"/>
      <c r="AL46" s="186"/>
      <c r="AM46" s="90"/>
      <c r="AN46" s="90"/>
      <c r="AO46" s="90"/>
      <c r="AP46" s="90"/>
      <c r="AQ46" s="185"/>
      <c r="AR46" s="90"/>
      <c r="AS46" s="90"/>
      <c r="AT46" s="186"/>
      <c r="AU46" s="90"/>
    </row>
    <row r="47" spans="1:59" ht="13.5" thickBot="1" x14ac:dyDescent="0.25">
      <c r="A47" s="460" t="s">
        <v>4445</v>
      </c>
      <c r="B47" s="460">
        <v>2</v>
      </c>
      <c r="C47" s="187"/>
      <c r="D47" s="188"/>
      <c r="E47" s="188"/>
      <c r="F47" s="189"/>
      <c r="G47" s="90"/>
      <c r="H47" s="90"/>
      <c r="I47" s="90"/>
      <c r="J47" s="90"/>
      <c r="K47" s="187"/>
      <c r="L47" s="188"/>
      <c r="M47" s="188"/>
      <c r="N47" s="189"/>
      <c r="O47" s="90"/>
      <c r="P47" s="90"/>
      <c r="Q47" s="90"/>
      <c r="R47" s="90"/>
      <c r="S47" s="187"/>
      <c r="T47" s="188"/>
      <c r="U47" s="188"/>
      <c r="V47" s="189"/>
      <c r="W47" s="90"/>
      <c r="X47" s="90"/>
      <c r="Y47" s="90"/>
      <c r="Z47" s="90"/>
      <c r="AA47" s="187"/>
      <c r="AB47" s="188"/>
      <c r="AC47" s="188"/>
      <c r="AD47" s="189"/>
      <c r="AE47" s="90"/>
      <c r="AF47" s="90"/>
      <c r="AG47" s="90"/>
      <c r="AH47" s="90"/>
      <c r="AI47" s="187"/>
      <c r="AJ47" s="188"/>
      <c r="AK47" s="188"/>
      <c r="AL47" s="189"/>
      <c r="AM47" s="90"/>
      <c r="AN47" s="90"/>
      <c r="AO47" s="90"/>
      <c r="AP47" s="90"/>
      <c r="AQ47" s="187"/>
      <c r="AR47" s="188"/>
      <c r="AS47" s="188"/>
      <c r="AT47" s="189"/>
      <c r="AU47" s="90"/>
    </row>
    <row r="48" spans="1:59" x14ac:dyDescent="0.2">
      <c r="C48" s="90"/>
      <c r="D48" s="90"/>
      <c r="E48" s="90"/>
      <c r="F48" s="90"/>
      <c r="G48" s="90"/>
      <c r="H48" s="90"/>
      <c r="I48" s="90"/>
      <c r="J48" s="90"/>
      <c r="K48" s="90"/>
      <c r="L48" s="191"/>
      <c r="M48" s="191"/>
      <c r="N48" s="191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</row>
    <row r="51" spans="3:58" x14ac:dyDescent="0.2">
      <c r="C51" s="460">
        <f>SUM(C26:C50)</f>
        <v>85.6</v>
      </c>
      <c r="D51" s="460">
        <f t="shared" ref="D51:BF51" si="4">SUM(D26:D50)</f>
        <v>8</v>
      </c>
      <c r="E51" s="460">
        <f t="shared" si="4"/>
        <v>22</v>
      </c>
      <c r="F51" s="460">
        <f t="shared" si="4"/>
        <v>353</v>
      </c>
      <c r="G51" s="460">
        <f t="shared" si="4"/>
        <v>4</v>
      </c>
      <c r="H51" s="460">
        <f t="shared" si="4"/>
        <v>0</v>
      </c>
      <c r="I51" s="460">
        <f t="shared" si="4"/>
        <v>0</v>
      </c>
      <c r="J51" s="460">
        <f t="shared" si="4"/>
        <v>33</v>
      </c>
      <c r="K51" s="460">
        <f t="shared" si="4"/>
        <v>78</v>
      </c>
      <c r="L51" s="460">
        <f t="shared" si="4"/>
        <v>4</v>
      </c>
      <c r="M51" s="460">
        <f t="shared" si="4"/>
        <v>18</v>
      </c>
      <c r="N51" s="460">
        <f t="shared" si="4"/>
        <v>437</v>
      </c>
      <c r="O51" s="460">
        <f t="shared" si="4"/>
        <v>100.80000000000001</v>
      </c>
      <c r="P51" s="460">
        <f t="shared" si="4"/>
        <v>7</v>
      </c>
      <c r="Q51" s="460">
        <f t="shared" si="4"/>
        <v>45</v>
      </c>
      <c r="R51" s="460">
        <f t="shared" si="4"/>
        <v>496</v>
      </c>
      <c r="S51" s="460">
        <f t="shared" si="4"/>
        <v>67.099999999999994</v>
      </c>
      <c r="T51" s="460">
        <f t="shared" si="4"/>
        <v>3</v>
      </c>
      <c r="U51" s="460">
        <f t="shared" si="4"/>
        <v>17</v>
      </c>
      <c r="V51" s="460">
        <f t="shared" si="4"/>
        <v>337</v>
      </c>
      <c r="W51" s="460">
        <f t="shared" si="4"/>
        <v>7.5</v>
      </c>
      <c r="X51" s="460">
        <f t="shared" si="4"/>
        <v>0</v>
      </c>
      <c r="Y51" s="460">
        <f t="shared" si="4"/>
        <v>4</v>
      </c>
      <c r="Z51" s="460">
        <f t="shared" si="4"/>
        <v>32</v>
      </c>
      <c r="AA51" s="460">
        <f t="shared" si="4"/>
        <v>5.6</v>
      </c>
      <c r="AB51" s="460">
        <f t="shared" si="4"/>
        <v>0</v>
      </c>
      <c r="AC51" s="460">
        <f t="shared" si="4"/>
        <v>2</v>
      </c>
      <c r="AD51" s="460">
        <f t="shared" si="4"/>
        <v>33</v>
      </c>
      <c r="AE51" s="460">
        <f t="shared" si="4"/>
        <v>42</v>
      </c>
      <c r="AF51" s="460">
        <f t="shared" si="4"/>
        <v>5</v>
      </c>
      <c r="AG51" s="460">
        <f t="shared" si="4"/>
        <v>5</v>
      </c>
      <c r="AH51" s="460">
        <f t="shared" si="4"/>
        <v>158</v>
      </c>
      <c r="AI51" s="460">
        <f t="shared" si="4"/>
        <v>5</v>
      </c>
      <c r="AJ51" s="460">
        <f t="shared" si="4"/>
        <v>0</v>
      </c>
      <c r="AK51" s="460">
        <f t="shared" si="4"/>
        <v>1</v>
      </c>
      <c r="AL51" s="460">
        <f t="shared" si="4"/>
        <v>17</v>
      </c>
      <c r="AM51" s="460">
        <f t="shared" si="4"/>
        <v>0</v>
      </c>
      <c r="AN51" s="460">
        <f t="shared" si="4"/>
        <v>0</v>
      </c>
      <c r="AO51" s="460">
        <f t="shared" si="4"/>
        <v>0</v>
      </c>
      <c r="AP51" s="460">
        <f t="shared" si="4"/>
        <v>0</v>
      </c>
      <c r="AQ51" s="460">
        <f t="shared" si="4"/>
        <v>0</v>
      </c>
      <c r="AR51" s="460">
        <f t="shared" si="4"/>
        <v>0</v>
      </c>
      <c r="AS51" s="460">
        <f t="shared" si="4"/>
        <v>0</v>
      </c>
      <c r="AT51" s="460">
        <f t="shared" si="4"/>
        <v>0</v>
      </c>
      <c r="AU51" s="460">
        <f t="shared" si="4"/>
        <v>0</v>
      </c>
      <c r="AV51" s="460">
        <f t="shared" si="4"/>
        <v>0</v>
      </c>
      <c r="AW51" s="460">
        <f t="shared" si="4"/>
        <v>0</v>
      </c>
      <c r="AX51" s="460">
        <f t="shared" si="4"/>
        <v>0</v>
      </c>
      <c r="AY51" s="460">
        <f t="shared" si="4"/>
        <v>0</v>
      </c>
      <c r="AZ51" s="460">
        <f t="shared" si="4"/>
        <v>0</v>
      </c>
      <c r="BA51" s="460">
        <f t="shared" si="4"/>
        <v>0</v>
      </c>
      <c r="BB51" s="460">
        <f t="shared" si="4"/>
        <v>0</v>
      </c>
      <c r="BC51" s="460">
        <f t="shared" si="4"/>
        <v>0</v>
      </c>
      <c r="BD51" s="460">
        <f t="shared" si="4"/>
        <v>0</v>
      </c>
      <c r="BE51" s="460">
        <f t="shared" si="4"/>
        <v>0</v>
      </c>
      <c r="BF51" s="460">
        <f t="shared" si="4"/>
        <v>0</v>
      </c>
    </row>
    <row r="52" spans="3:58" x14ac:dyDescent="0.2">
      <c r="F52" s="93">
        <f>F51/E51</f>
        <v>16.045454545454547</v>
      </c>
      <c r="J52" s="93" t="e">
        <f>J51/I51</f>
        <v>#DIV/0!</v>
      </c>
      <c r="N52" s="93">
        <f>N51/M51</f>
        <v>24.277777777777779</v>
      </c>
      <c r="R52" s="93">
        <f>R51/Q51</f>
        <v>11.022222222222222</v>
      </c>
      <c r="V52" s="93">
        <f>V51/U51</f>
        <v>19.823529411764707</v>
      </c>
      <c r="Z52" s="93">
        <f>Z51/Y51</f>
        <v>8</v>
      </c>
      <c r="AD52" s="93">
        <f>AD51/AC51</f>
        <v>16.5</v>
      </c>
      <c r="AH52" s="93">
        <f>AH51/AG51</f>
        <v>31.6</v>
      </c>
      <c r="AL52" s="93">
        <f>AL51/AK51</f>
        <v>17</v>
      </c>
      <c r="AP52" s="93" t="e">
        <f>AP51/AO51</f>
        <v>#DIV/0!</v>
      </c>
      <c r="AT52" s="93" t="e">
        <f>AT51/AS51</f>
        <v>#DIV/0!</v>
      </c>
      <c r="AX52" s="93" t="e">
        <f>AX51/AW51</f>
        <v>#DIV/0!</v>
      </c>
      <c r="BB52" s="93" t="e">
        <f>BB51/BA51</f>
        <v>#DIV/0!</v>
      </c>
      <c r="BF52" s="93" t="e">
        <f>BF51/BE51</f>
        <v>#DIV/0!</v>
      </c>
    </row>
    <row r="53" spans="3:58" ht="13.5" thickBot="1" x14ac:dyDescent="0.25"/>
    <row r="54" spans="3:58" x14ac:dyDescent="0.2">
      <c r="C54" s="182" t="s">
        <v>3189</v>
      </c>
      <c r="D54" s="460">
        <v>85.6</v>
      </c>
      <c r="E54" s="460">
        <v>8</v>
      </c>
      <c r="F54" s="460">
        <v>22</v>
      </c>
      <c r="G54" s="460">
        <v>353</v>
      </c>
      <c r="H54" s="93">
        <f>G54/F54</f>
        <v>16.045454545454547</v>
      </c>
    </row>
    <row r="55" spans="3:58" ht="13.5" thickBot="1" x14ac:dyDescent="0.25">
      <c r="C55" s="461" t="s">
        <v>3080</v>
      </c>
      <c r="D55" s="93">
        <v>4</v>
      </c>
      <c r="E55" s="460">
        <v>0</v>
      </c>
      <c r="F55" s="460">
        <v>0</v>
      </c>
      <c r="G55" s="460">
        <v>33</v>
      </c>
      <c r="H55" s="93">
        <v>0</v>
      </c>
    </row>
    <row r="56" spans="3:58" x14ac:dyDescent="0.2">
      <c r="C56" s="182" t="s">
        <v>4433</v>
      </c>
      <c r="D56" s="460">
        <v>78</v>
      </c>
      <c r="E56" s="460">
        <v>4</v>
      </c>
      <c r="F56" s="460">
        <v>18</v>
      </c>
      <c r="G56" s="460">
        <v>437</v>
      </c>
      <c r="H56" s="93">
        <f t="shared" ref="H56:H62" si="5">G56/F56</f>
        <v>24.277777777777779</v>
      </c>
    </row>
    <row r="57" spans="3:58" ht="13.5" thickBot="1" x14ac:dyDescent="0.25">
      <c r="C57" s="461" t="s">
        <v>3184</v>
      </c>
      <c r="D57" s="460">
        <v>100.80000000000001</v>
      </c>
      <c r="E57" s="460">
        <v>7</v>
      </c>
      <c r="F57" s="460">
        <v>45</v>
      </c>
      <c r="G57" s="460">
        <v>496</v>
      </c>
      <c r="H57" s="93">
        <f t="shared" si="5"/>
        <v>11.022222222222222</v>
      </c>
    </row>
    <row r="58" spans="3:58" x14ac:dyDescent="0.2">
      <c r="C58" s="182" t="s">
        <v>4051</v>
      </c>
      <c r="D58" s="460">
        <v>67.099999999999994</v>
      </c>
      <c r="E58" s="460">
        <v>3</v>
      </c>
      <c r="F58" s="460">
        <v>17</v>
      </c>
      <c r="G58" s="460">
        <v>337</v>
      </c>
      <c r="H58" s="93">
        <f t="shared" si="5"/>
        <v>19.823529411764707</v>
      </c>
    </row>
    <row r="59" spans="3:58" ht="13.5" thickBot="1" x14ac:dyDescent="0.25">
      <c r="C59" s="461" t="s">
        <v>4444</v>
      </c>
      <c r="D59" s="460">
        <v>7.5</v>
      </c>
      <c r="E59" s="460">
        <v>0</v>
      </c>
      <c r="F59" s="460">
        <v>4</v>
      </c>
      <c r="G59" s="460">
        <v>32</v>
      </c>
      <c r="H59" s="93">
        <f t="shared" si="5"/>
        <v>8</v>
      </c>
    </row>
    <row r="60" spans="3:58" x14ac:dyDescent="0.2">
      <c r="C60" s="182" t="s">
        <v>4447</v>
      </c>
      <c r="D60" s="460">
        <v>5.6</v>
      </c>
      <c r="E60" s="460">
        <v>0</v>
      </c>
      <c r="F60" s="460">
        <v>2</v>
      </c>
      <c r="G60" s="460">
        <v>33</v>
      </c>
      <c r="H60" s="93">
        <f t="shared" si="5"/>
        <v>16.5</v>
      </c>
    </row>
    <row r="61" spans="3:58" ht="13.5" thickBot="1" x14ac:dyDescent="0.25">
      <c r="C61" s="461" t="s">
        <v>4049</v>
      </c>
      <c r="D61" s="460">
        <v>42</v>
      </c>
      <c r="E61" s="460">
        <v>5</v>
      </c>
      <c r="F61" s="460">
        <v>5</v>
      </c>
      <c r="G61" s="460">
        <v>158</v>
      </c>
      <c r="H61" s="93">
        <f t="shared" si="5"/>
        <v>31.6</v>
      </c>
    </row>
    <row r="62" spans="3:58" x14ac:dyDescent="0.2">
      <c r="C62" s="182" t="s">
        <v>3585</v>
      </c>
      <c r="D62" s="460">
        <v>5</v>
      </c>
      <c r="E62" s="460">
        <v>0</v>
      </c>
      <c r="F62" s="460">
        <v>1</v>
      </c>
      <c r="G62" s="460">
        <v>17</v>
      </c>
      <c r="H62" s="93">
        <f t="shared" si="5"/>
        <v>17</v>
      </c>
    </row>
    <row r="63" spans="3:58" ht="13.5" thickBot="1" x14ac:dyDescent="0.25">
      <c r="C63" s="461"/>
    </row>
    <row r="64" spans="3:58" x14ac:dyDescent="0.2">
      <c r="C64" s="182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71"/>
  <sheetViews>
    <sheetView topLeftCell="A22" workbookViewId="0">
      <selection activeCell="V2" sqref="V2:Z2"/>
    </sheetView>
  </sheetViews>
  <sheetFormatPr defaultRowHeight="12.75" x14ac:dyDescent="0.2"/>
  <cols>
    <col min="1" max="1" width="15.140625" style="460" customWidth="1"/>
    <col min="2" max="2" width="8" style="460" customWidth="1"/>
    <col min="3" max="3" width="7.5703125" style="460" customWidth="1"/>
    <col min="4" max="23" width="9.140625" style="460"/>
    <col min="24" max="24" width="3.85546875" style="460" customWidth="1"/>
    <col min="25" max="25" width="9.140625" style="460"/>
    <col min="26" max="26" width="6.28515625" style="460" customWidth="1"/>
    <col min="27" max="27" width="6.140625" style="460" customWidth="1"/>
    <col min="28" max="28" width="6.5703125" style="460" customWidth="1"/>
    <col min="29" max="16384" width="9.140625" style="460"/>
  </cols>
  <sheetData>
    <row r="1" spans="1:26" ht="13.5" thickBot="1" x14ac:dyDescent="0.25">
      <c r="A1" s="461" t="s">
        <v>4439</v>
      </c>
      <c r="B1" s="460" t="s">
        <v>2569</v>
      </c>
      <c r="P1" s="529" t="s">
        <v>4400</v>
      </c>
    </row>
    <row r="2" spans="1:26" x14ac:dyDescent="0.2">
      <c r="A2" s="65" t="s">
        <v>4417</v>
      </c>
      <c r="B2" s="128" t="s">
        <v>3540</v>
      </c>
      <c r="C2" s="120" t="s">
        <v>3540</v>
      </c>
      <c r="D2" s="460" t="s">
        <v>4235</v>
      </c>
      <c r="E2" s="460" t="s">
        <v>4235</v>
      </c>
      <c r="F2" s="542" t="s">
        <v>4398</v>
      </c>
      <c r="G2" s="65" t="s">
        <v>4398</v>
      </c>
      <c r="H2" s="460" t="s">
        <v>4456</v>
      </c>
      <c r="I2" s="460" t="s">
        <v>4456</v>
      </c>
      <c r="J2" s="42" t="s">
        <v>4037</v>
      </c>
      <c r="K2" s="42" t="s">
        <v>4037</v>
      </c>
      <c r="L2" s="42" t="s">
        <v>3555</v>
      </c>
      <c r="M2" s="42" t="s">
        <v>3555</v>
      </c>
      <c r="N2" s="128" t="s">
        <v>3657</v>
      </c>
      <c r="O2" s="120" t="s">
        <v>3657</v>
      </c>
      <c r="P2" s="542" t="s">
        <v>4233</v>
      </c>
      <c r="Q2" s="542" t="s">
        <v>4233</v>
      </c>
      <c r="R2" s="42" t="s">
        <v>2544</v>
      </c>
      <c r="S2" s="42" t="s">
        <v>2544</v>
      </c>
      <c r="V2" s="460" t="s">
        <v>4438</v>
      </c>
      <c r="W2" s="460" t="s">
        <v>2569</v>
      </c>
      <c r="X2" s="460" t="s">
        <v>3693</v>
      </c>
      <c r="Y2" s="460" t="s">
        <v>4257</v>
      </c>
      <c r="Z2" s="460" t="s">
        <v>2956</v>
      </c>
    </row>
    <row r="3" spans="1:26" ht="13.5" thickBot="1" x14ac:dyDescent="0.25">
      <c r="A3" s="539" t="s">
        <v>3586</v>
      </c>
      <c r="B3" s="543">
        <v>0</v>
      </c>
      <c r="C3" s="566">
        <v>2</v>
      </c>
      <c r="D3" s="540">
        <v>4</v>
      </c>
      <c r="E3" s="548">
        <v>2</v>
      </c>
      <c r="F3" s="543">
        <v>0</v>
      </c>
      <c r="G3" s="544"/>
      <c r="H3" s="540"/>
      <c r="I3" s="547"/>
      <c r="J3" s="543"/>
      <c r="K3" s="544"/>
      <c r="L3" s="557">
        <v>13</v>
      </c>
      <c r="M3" s="547"/>
      <c r="N3" s="547">
        <v>34</v>
      </c>
      <c r="O3" s="549">
        <v>15</v>
      </c>
      <c r="P3" s="540">
        <v>4</v>
      </c>
      <c r="Q3" s="547"/>
      <c r="R3" s="543">
        <v>1</v>
      </c>
      <c r="S3" s="544"/>
      <c r="U3" s="538" t="str">
        <f>A3</f>
        <v>Parlby A</v>
      </c>
      <c r="V3" s="460">
        <v>7</v>
      </c>
      <c r="W3" s="460">
        <f t="shared" ref="W3:W19" si="0">COUNT(B3:S3)</f>
        <v>10</v>
      </c>
      <c r="X3" s="460">
        <v>2</v>
      </c>
      <c r="Y3" s="460">
        <f t="shared" ref="Y3:Y19" si="1">SUM(B3:S3)</f>
        <v>75</v>
      </c>
      <c r="Z3" s="133">
        <f>Y3/(W3-X3)</f>
        <v>9.375</v>
      </c>
    </row>
    <row r="4" spans="1:26" ht="13.5" thickBot="1" x14ac:dyDescent="0.25">
      <c r="A4" s="539" t="s">
        <v>4406</v>
      </c>
      <c r="B4" s="543">
        <v>9</v>
      </c>
      <c r="C4" s="566">
        <v>1</v>
      </c>
      <c r="D4" s="540">
        <v>0</v>
      </c>
      <c r="E4" s="547">
        <v>4</v>
      </c>
      <c r="F4" s="543">
        <v>9</v>
      </c>
      <c r="G4" s="544"/>
      <c r="H4" s="540">
        <v>17</v>
      </c>
      <c r="I4" s="547"/>
      <c r="J4" s="543">
        <v>1</v>
      </c>
      <c r="K4" s="544"/>
      <c r="L4" s="555"/>
      <c r="M4" s="547"/>
      <c r="N4" s="572">
        <v>0</v>
      </c>
      <c r="O4" s="544"/>
      <c r="P4" s="540">
        <v>6</v>
      </c>
      <c r="Q4" s="547"/>
      <c r="R4" s="543">
        <v>0</v>
      </c>
      <c r="S4" s="544"/>
      <c r="U4" s="538" t="str">
        <f t="shared" ref="U4:U19" si="2">A4</f>
        <v>Manhcke E</v>
      </c>
      <c r="V4" s="460">
        <v>8</v>
      </c>
      <c r="W4" s="460">
        <f t="shared" si="0"/>
        <v>10</v>
      </c>
      <c r="X4" s="460">
        <v>0</v>
      </c>
      <c r="Y4" s="460">
        <f t="shared" si="1"/>
        <v>47</v>
      </c>
      <c r="Z4" s="133">
        <f t="shared" ref="Z4:Z19" si="3">Y4/(W4-X4)</f>
        <v>4.7</v>
      </c>
    </row>
    <row r="5" spans="1:26" ht="13.5" thickBot="1" x14ac:dyDescent="0.25">
      <c r="A5" s="65" t="s">
        <v>3183</v>
      </c>
      <c r="B5" s="543">
        <v>12</v>
      </c>
      <c r="C5" s="566">
        <v>0</v>
      </c>
      <c r="D5" s="540">
        <v>18</v>
      </c>
      <c r="E5" s="547">
        <v>7</v>
      </c>
      <c r="F5" s="543">
        <v>22</v>
      </c>
      <c r="G5" s="544"/>
      <c r="H5" s="540">
        <v>11</v>
      </c>
      <c r="I5" s="547"/>
      <c r="J5" s="543">
        <v>34</v>
      </c>
      <c r="K5" s="544"/>
      <c r="L5" s="558">
        <v>45</v>
      </c>
      <c r="M5" s="547"/>
      <c r="N5" s="555">
        <v>51</v>
      </c>
      <c r="O5" s="552">
        <v>2</v>
      </c>
      <c r="P5" s="540">
        <v>19</v>
      </c>
      <c r="Q5" s="547"/>
      <c r="R5" s="543">
        <v>14</v>
      </c>
      <c r="S5" s="544"/>
      <c r="U5" s="538" t="str">
        <f t="shared" si="2"/>
        <v>Langham R</v>
      </c>
      <c r="V5" s="460">
        <v>9</v>
      </c>
      <c r="W5" s="460">
        <f t="shared" si="0"/>
        <v>12</v>
      </c>
      <c r="X5" s="460">
        <v>0</v>
      </c>
      <c r="Y5" s="460">
        <f t="shared" si="1"/>
        <v>235</v>
      </c>
      <c r="Z5" s="133">
        <f t="shared" si="3"/>
        <v>19.583333333333332</v>
      </c>
    </row>
    <row r="6" spans="1:26" ht="13.5" thickBot="1" x14ac:dyDescent="0.25">
      <c r="A6" s="65" t="s">
        <v>4021</v>
      </c>
      <c r="B6" s="543">
        <v>13</v>
      </c>
      <c r="C6" s="566">
        <v>2</v>
      </c>
      <c r="D6" s="540">
        <v>1</v>
      </c>
      <c r="E6" s="548">
        <v>2</v>
      </c>
      <c r="F6" s="553">
        <v>0</v>
      </c>
      <c r="G6" s="544"/>
      <c r="H6" s="540">
        <v>0</v>
      </c>
      <c r="I6" s="547"/>
      <c r="J6" s="553">
        <v>12</v>
      </c>
      <c r="K6" s="544"/>
      <c r="L6" s="540"/>
      <c r="M6" s="547"/>
      <c r="N6" s="573"/>
      <c r="O6" s="544"/>
      <c r="P6" s="540"/>
      <c r="Q6" s="547"/>
      <c r="R6" s="553"/>
      <c r="S6" s="544"/>
      <c r="U6" s="538" t="str">
        <f t="shared" si="2"/>
        <v>Vine B</v>
      </c>
      <c r="V6" s="460">
        <v>5</v>
      </c>
      <c r="W6" s="460">
        <f t="shared" si="0"/>
        <v>7</v>
      </c>
      <c r="X6" s="460">
        <v>1</v>
      </c>
      <c r="Y6" s="460">
        <f t="shared" si="1"/>
        <v>30</v>
      </c>
      <c r="Z6" s="133">
        <f t="shared" si="3"/>
        <v>5</v>
      </c>
    </row>
    <row r="7" spans="1:26" ht="13.5" thickBot="1" x14ac:dyDescent="0.25">
      <c r="A7" s="539" t="s">
        <v>4030</v>
      </c>
      <c r="B7" s="543">
        <v>5</v>
      </c>
      <c r="C7" s="544">
        <v>18</v>
      </c>
      <c r="D7" s="540">
        <v>0</v>
      </c>
      <c r="E7" s="547"/>
      <c r="F7" s="555">
        <v>52</v>
      </c>
      <c r="G7" s="552"/>
      <c r="H7" s="540">
        <v>19</v>
      </c>
      <c r="I7" s="547"/>
      <c r="J7" s="555">
        <v>13</v>
      </c>
      <c r="K7" s="552"/>
      <c r="L7" s="557">
        <v>0</v>
      </c>
      <c r="M7" s="547"/>
      <c r="N7" s="547">
        <v>0</v>
      </c>
      <c r="O7" s="544">
        <v>11</v>
      </c>
      <c r="P7" s="540">
        <v>2</v>
      </c>
      <c r="Q7" s="547"/>
      <c r="R7" s="555">
        <v>108</v>
      </c>
      <c r="S7" s="552"/>
      <c r="U7" s="538" t="str">
        <f t="shared" si="2"/>
        <v>Miles M</v>
      </c>
      <c r="V7" s="460">
        <v>9</v>
      </c>
      <c r="W7" s="460">
        <f t="shared" si="0"/>
        <v>11</v>
      </c>
      <c r="X7" s="460">
        <v>0</v>
      </c>
      <c r="Y7" s="460">
        <f t="shared" si="1"/>
        <v>228</v>
      </c>
      <c r="Z7" s="133">
        <f t="shared" si="3"/>
        <v>20.727272727272727</v>
      </c>
    </row>
    <row r="8" spans="1:26" ht="13.5" thickBot="1" x14ac:dyDescent="0.25">
      <c r="A8" s="65" t="s">
        <v>4455</v>
      </c>
      <c r="B8" s="543">
        <v>19</v>
      </c>
      <c r="C8" s="544">
        <v>10</v>
      </c>
      <c r="D8" s="540"/>
      <c r="E8" s="547"/>
      <c r="F8" s="554"/>
      <c r="G8" s="544"/>
      <c r="H8" s="540">
        <v>4</v>
      </c>
      <c r="I8" s="547"/>
      <c r="J8" s="571">
        <v>2</v>
      </c>
      <c r="K8" s="544"/>
      <c r="L8" s="537">
        <v>102</v>
      </c>
      <c r="M8" s="556"/>
      <c r="N8" s="547">
        <v>19</v>
      </c>
      <c r="O8" s="544"/>
      <c r="P8" s="540"/>
      <c r="Q8" s="547"/>
      <c r="R8" s="554"/>
      <c r="S8" s="544"/>
      <c r="U8" s="538" t="str">
        <f t="shared" si="2"/>
        <v>Burns C</v>
      </c>
      <c r="V8" s="460">
        <v>5</v>
      </c>
      <c r="W8" s="460">
        <f t="shared" si="0"/>
        <v>6</v>
      </c>
      <c r="X8" s="460">
        <v>2</v>
      </c>
      <c r="Y8" s="460">
        <f t="shared" si="1"/>
        <v>156</v>
      </c>
      <c r="Z8" s="133">
        <f t="shared" si="3"/>
        <v>39</v>
      </c>
    </row>
    <row r="9" spans="1:26" x14ac:dyDescent="0.2">
      <c r="A9" s="460" t="s">
        <v>3075</v>
      </c>
      <c r="B9" s="543">
        <v>0</v>
      </c>
      <c r="C9" s="544">
        <v>0</v>
      </c>
      <c r="D9" s="540">
        <v>18</v>
      </c>
      <c r="E9" s="547"/>
      <c r="F9" s="543"/>
      <c r="G9" s="544"/>
      <c r="H9" s="540"/>
      <c r="I9" s="547"/>
      <c r="J9" s="543">
        <v>1</v>
      </c>
      <c r="K9" s="544"/>
      <c r="L9" s="558">
        <v>3</v>
      </c>
      <c r="M9" s="547"/>
      <c r="N9" s="547"/>
      <c r="O9" s="544"/>
      <c r="P9" s="540"/>
      <c r="Q9" s="547"/>
      <c r="R9" s="543">
        <v>0</v>
      </c>
      <c r="S9" s="544"/>
      <c r="U9" s="538" t="str">
        <f t="shared" si="2"/>
        <v>Melville A</v>
      </c>
      <c r="V9" s="460">
        <v>5</v>
      </c>
      <c r="W9" s="460">
        <f t="shared" si="0"/>
        <v>6</v>
      </c>
      <c r="X9" s="460">
        <v>0</v>
      </c>
      <c r="Y9" s="460">
        <f t="shared" si="1"/>
        <v>22</v>
      </c>
      <c r="Z9" s="133">
        <f t="shared" si="3"/>
        <v>3.6666666666666665</v>
      </c>
    </row>
    <row r="10" spans="1:26" x14ac:dyDescent="0.2">
      <c r="A10" s="65" t="s">
        <v>4044</v>
      </c>
      <c r="B10" s="543">
        <v>6</v>
      </c>
      <c r="C10" s="544">
        <v>6</v>
      </c>
      <c r="D10" s="541">
        <v>21</v>
      </c>
      <c r="E10" s="547"/>
      <c r="F10" s="543">
        <v>11</v>
      </c>
      <c r="G10" s="544"/>
      <c r="H10" s="540">
        <v>4</v>
      </c>
      <c r="I10" s="547"/>
      <c r="J10" s="543">
        <v>1</v>
      </c>
      <c r="K10" s="544"/>
      <c r="L10" s="540">
        <v>11</v>
      </c>
      <c r="M10" s="547"/>
      <c r="N10" s="548">
        <v>10</v>
      </c>
      <c r="O10" s="544">
        <v>11</v>
      </c>
      <c r="P10" s="540" t="s">
        <v>3838</v>
      </c>
      <c r="Q10" s="547"/>
      <c r="R10" s="543">
        <v>0</v>
      </c>
      <c r="S10" s="544"/>
      <c r="U10" s="538" t="str">
        <f t="shared" si="2"/>
        <v>Boldiston W</v>
      </c>
      <c r="V10" s="460">
        <v>9</v>
      </c>
      <c r="W10" s="460">
        <f t="shared" si="0"/>
        <v>10</v>
      </c>
      <c r="X10" s="460">
        <v>2</v>
      </c>
      <c r="Y10" s="460">
        <f t="shared" si="1"/>
        <v>81</v>
      </c>
      <c r="Z10" s="133">
        <f t="shared" si="3"/>
        <v>10.125</v>
      </c>
    </row>
    <row r="11" spans="1:26" x14ac:dyDescent="0.2">
      <c r="A11" s="460" t="s">
        <v>3189</v>
      </c>
      <c r="B11" s="543">
        <v>1</v>
      </c>
      <c r="C11" s="549">
        <v>13</v>
      </c>
      <c r="D11" s="540">
        <v>0</v>
      </c>
      <c r="E11" s="547"/>
      <c r="F11" s="543">
        <v>0</v>
      </c>
      <c r="G11" s="544"/>
      <c r="H11" s="540">
        <v>9</v>
      </c>
      <c r="I11" s="547"/>
      <c r="J11" s="543">
        <v>11</v>
      </c>
      <c r="K11" s="544"/>
      <c r="L11" s="540">
        <v>2</v>
      </c>
      <c r="M11" s="547"/>
      <c r="N11" s="547">
        <v>7</v>
      </c>
      <c r="O11" s="544">
        <v>2</v>
      </c>
      <c r="P11" s="541">
        <v>0</v>
      </c>
      <c r="Q11" s="547"/>
      <c r="R11" s="543">
        <v>6</v>
      </c>
      <c r="S11" s="544"/>
      <c r="U11" s="538" t="str">
        <f t="shared" si="2"/>
        <v>Considine A</v>
      </c>
      <c r="V11" s="460">
        <v>9</v>
      </c>
      <c r="W11" s="460">
        <f t="shared" si="0"/>
        <v>11</v>
      </c>
      <c r="X11" s="460">
        <v>2</v>
      </c>
      <c r="Y11" s="460">
        <f t="shared" si="1"/>
        <v>51</v>
      </c>
      <c r="Z11" s="133">
        <f t="shared" si="3"/>
        <v>5.666666666666667</v>
      </c>
    </row>
    <row r="12" spans="1:26" x14ac:dyDescent="0.2">
      <c r="A12" s="539" t="s">
        <v>3188</v>
      </c>
      <c r="B12" s="545">
        <v>3</v>
      </c>
      <c r="C12" s="544">
        <v>6</v>
      </c>
      <c r="D12" s="540">
        <v>2</v>
      </c>
      <c r="E12" s="547"/>
      <c r="F12" s="545">
        <v>4</v>
      </c>
      <c r="G12" s="544"/>
      <c r="H12" s="540">
        <v>1</v>
      </c>
      <c r="I12" s="547"/>
      <c r="J12" s="543"/>
      <c r="K12" s="544"/>
      <c r="L12" s="541">
        <v>23</v>
      </c>
      <c r="M12" s="547"/>
      <c r="N12" s="547"/>
      <c r="O12" s="544"/>
      <c r="P12" s="540" t="s">
        <v>3838</v>
      </c>
      <c r="Q12" s="547"/>
      <c r="R12" s="545">
        <v>17</v>
      </c>
      <c r="S12" s="544"/>
      <c r="U12" s="538" t="str">
        <f t="shared" si="2"/>
        <v>Bennett G</v>
      </c>
      <c r="V12" s="460">
        <v>7</v>
      </c>
      <c r="W12" s="460">
        <f t="shared" si="0"/>
        <v>7</v>
      </c>
      <c r="X12" s="460">
        <v>4</v>
      </c>
      <c r="Y12" s="460">
        <f t="shared" si="1"/>
        <v>56</v>
      </c>
      <c r="Z12" s="133">
        <f t="shared" si="3"/>
        <v>18.666666666666668</v>
      </c>
    </row>
    <row r="13" spans="1:26" ht="13.5" thickBot="1" x14ac:dyDescent="0.25">
      <c r="A13" s="460" t="s">
        <v>4042</v>
      </c>
      <c r="B13" s="543">
        <v>4</v>
      </c>
      <c r="C13" s="544">
        <v>4</v>
      </c>
      <c r="D13" s="557"/>
      <c r="E13" s="547"/>
      <c r="F13" s="543"/>
      <c r="G13" s="550"/>
      <c r="H13" s="540"/>
      <c r="I13" s="547"/>
      <c r="J13" s="543"/>
      <c r="K13" s="544"/>
      <c r="L13" s="540"/>
      <c r="M13" s="547"/>
      <c r="N13" s="547"/>
      <c r="O13" s="544"/>
      <c r="P13" s="540"/>
      <c r="Q13" s="547"/>
      <c r="R13" s="543"/>
      <c r="S13" s="544"/>
      <c r="U13" s="538" t="str">
        <f t="shared" si="2"/>
        <v>Sunderland I</v>
      </c>
      <c r="V13" s="460">
        <v>1</v>
      </c>
      <c r="W13" s="460">
        <f t="shared" si="0"/>
        <v>2</v>
      </c>
      <c r="X13" s="460">
        <v>0</v>
      </c>
      <c r="Y13" s="460">
        <f t="shared" si="1"/>
        <v>8</v>
      </c>
      <c r="Z13" s="133">
        <f t="shared" si="3"/>
        <v>4</v>
      </c>
    </row>
    <row r="14" spans="1:26" ht="13.5" thickBot="1" x14ac:dyDescent="0.25">
      <c r="A14" s="65" t="s">
        <v>4453</v>
      </c>
      <c r="B14" s="543"/>
      <c r="C14" s="544"/>
      <c r="D14" s="555">
        <v>55</v>
      </c>
      <c r="E14" s="3"/>
      <c r="F14" s="368">
        <v>18</v>
      </c>
      <c r="G14" s="555"/>
      <c r="H14" s="3">
        <v>31</v>
      </c>
      <c r="I14" s="547"/>
      <c r="J14" s="543">
        <v>4</v>
      </c>
      <c r="K14" s="544"/>
      <c r="L14" s="540">
        <v>13</v>
      </c>
      <c r="M14" s="547"/>
      <c r="N14" s="547">
        <v>1</v>
      </c>
      <c r="O14" s="529">
        <v>25</v>
      </c>
      <c r="P14" s="557">
        <v>0</v>
      </c>
      <c r="Q14" s="547"/>
      <c r="R14" s="543">
        <v>4</v>
      </c>
      <c r="S14" s="544"/>
      <c r="U14" s="538" t="str">
        <f t="shared" si="2"/>
        <v>McGuire B</v>
      </c>
      <c r="V14" s="460">
        <v>8</v>
      </c>
      <c r="W14" s="460">
        <f t="shared" si="0"/>
        <v>9</v>
      </c>
      <c r="X14" s="460">
        <v>1</v>
      </c>
      <c r="Y14" s="460">
        <f t="shared" si="1"/>
        <v>151</v>
      </c>
      <c r="Z14" s="133">
        <f t="shared" si="3"/>
        <v>18.875</v>
      </c>
    </row>
    <row r="15" spans="1:26" ht="13.5" thickBot="1" x14ac:dyDescent="0.25">
      <c r="A15" s="460" t="s">
        <v>4018</v>
      </c>
      <c r="B15" s="543"/>
      <c r="C15" s="544"/>
      <c r="D15" s="558">
        <v>4</v>
      </c>
      <c r="E15" s="547">
        <v>8</v>
      </c>
      <c r="F15" s="543">
        <v>5</v>
      </c>
      <c r="G15" s="551"/>
      <c r="H15" s="3">
        <v>8</v>
      </c>
      <c r="I15" s="3"/>
      <c r="J15" s="543">
        <v>42</v>
      </c>
      <c r="K15" s="544"/>
      <c r="L15" s="540">
        <v>15</v>
      </c>
      <c r="M15" s="547"/>
      <c r="N15" s="547">
        <v>12</v>
      </c>
      <c r="O15" s="544">
        <v>6</v>
      </c>
      <c r="P15" s="555">
        <v>60</v>
      </c>
      <c r="Q15" s="556"/>
      <c r="R15" s="543">
        <v>0</v>
      </c>
      <c r="S15" s="544"/>
      <c r="U15" s="538" t="str">
        <f t="shared" si="2"/>
        <v>Boldiston K</v>
      </c>
      <c r="V15" s="460">
        <v>8</v>
      </c>
      <c r="W15" s="460">
        <f t="shared" si="0"/>
        <v>10</v>
      </c>
      <c r="X15" s="460">
        <v>0</v>
      </c>
      <c r="Y15" s="460">
        <f t="shared" si="1"/>
        <v>160</v>
      </c>
      <c r="Z15" s="133">
        <f t="shared" si="3"/>
        <v>16</v>
      </c>
    </row>
    <row r="16" spans="1:26" x14ac:dyDescent="0.2">
      <c r="A16" s="65" t="s">
        <v>4454</v>
      </c>
      <c r="B16" s="543"/>
      <c r="C16" s="544"/>
      <c r="D16" s="540"/>
      <c r="E16" s="547"/>
      <c r="F16" s="543">
        <v>9</v>
      </c>
      <c r="G16" s="544"/>
      <c r="H16" s="540"/>
      <c r="I16" s="547"/>
      <c r="J16" s="543"/>
      <c r="K16" s="544"/>
      <c r="L16" s="540"/>
      <c r="M16" s="547"/>
      <c r="N16" s="547"/>
      <c r="O16" s="544"/>
      <c r="P16" s="558"/>
      <c r="Q16" s="547"/>
      <c r="R16" s="543"/>
      <c r="S16" s="544"/>
      <c r="U16" s="538" t="str">
        <f t="shared" si="2"/>
        <v>McGuire R</v>
      </c>
      <c r="V16" s="460">
        <v>1</v>
      </c>
      <c r="W16" s="460">
        <f t="shared" si="0"/>
        <v>1</v>
      </c>
      <c r="X16" s="460">
        <v>0</v>
      </c>
      <c r="Y16" s="460">
        <f t="shared" si="1"/>
        <v>9</v>
      </c>
      <c r="Z16" s="133">
        <f t="shared" si="3"/>
        <v>9</v>
      </c>
    </row>
    <row r="17" spans="1:43" x14ac:dyDescent="0.2">
      <c r="A17" s="65" t="s">
        <v>3080</v>
      </c>
      <c r="B17" s="543"/>
      <c r="C17" s="544"/>
      <c r="D17" s="540"/>
      <c r="E17" s="547"/>
      <c r="F17" s="543"/>
      <c r="G17" s="544"/>
      <c r="H17" s="541">
        <v>15</v>
      </c>
      <c r="I17" s="547"/>
      <c r="J17" s="543"/>
      <c r="K17" s="544"/>
      <c r="L17" s="540">
        <v>7</v>
      </c>
      <c r="M17" s="547"/>
      <c r="N17" s="547">
        <v>0</v>
      </c>
      <c r="O17" s="544">
        <v>6</v>
      </c>
      <c r="P17" s="541">
        <v>24</v>
      </c>
      <c r="Q17" s="547"/>
      <c r="R17" s="543"/>
      <c r="S17" s="544"/>
      <c r="U17" s="538" t="str">
        <f t="shared" si="2"/>
        <v>Melville E</v>
      </c>
      <c r="V17" s="460">
        <v>4</v>
      </c>
      <c r="W17" s="460">
        <f t="shared" si="0"/>
        <v>5</v>
      </c>
      <c r="X17" s="460">
        <v>2</v>
      </c>
      <c r="Y17" s="460">
        <f t="shared" si="1"/>
        <v>52</v>
      </c>
      <c r="Z17" s="133">
        <f t="shared" si="3"/>
        <v>17.333333333333332</v>
      </c>
    </row>
    <row r="18" spans="1:43" ht="13.5" thickBot="1" x14ac:dyDescent="0.25">
      <c r="A18" s="65" t="s">
        <v>4277</v>
      </c>
      <c r="B18" s="543"/>
      <c r="C18" s="544"/>
      <c r="D18" s="540"/>
      <c r="E18" s="547"/>
      <c r="F18" s="543"/>
      <c r="G18" s="544"/>
      <c r="H18" s="540"/>
      <c r="I18" s="547"/>
      <c r="J18" s="543">
        <v>40</v>
      </c>
      <c r="K18" s="544"/>
      <c r="L18" s="540"/>
      <c r="M18" s="547"/>
      <c r="N18" s="547">
        <v>0</v>
      </c>
      <c r="O18" s="549">
        <v>0</v>
      </c>
      <c r="P18" s="540"/>
      <c r="Q18" s="547"/>
      <c r="R18" s="553"/>
      <c r="S18" s="544"/>
      <c r="U18" s="538" t="str">
        <f t="shared" si="2"/>
        <v>Japp D</v>
      </c>
      <c r="V18" s="460">
        <v>2</v>
      </c>
      <c r="W18" s="460">
        <f t="shared" si="0"/>
        <v>3</v>
      </c>
      <c r="X18" s="460">
        <v>1</v>
      </c>
      <c r="Y18" s="460">
        <f t="shared" si="1"/>
        <v>40</v>
      </c>
      <c r="Z18" s="133">
        <f t="shared" si="3"/>
        <v>20</v>
      </c>
    </row>
    <row r="19" spans="1:43" ht="13.5" thickBot="1" x14ac:dyDescent="0.25">
      <c r="A19" s="65" t="s">
        <v>3093</v>
      </c>
      <c r="B19" s="543"/>
      <c r="C19" s="544"/>
      <c r="D19" s="540"/>
      <c r="E19" s="547"/>
      <c r="F19" s="543"/>
      <c r="G19" s="544"/>
      <c r="H19" s="540"/>
      <c r="I19" s="547"/>
      <c r="J19" s="543"/>
      <c r="K19" s="544"/>
      <c r="L19" s="540"/>
      <c r="M19" s="547"/>
      <c r="N19" s="543"/>
      <c r="O19" s="544"/>
      <c r="P19" s="540">
        <v>10</v>
      </c>
      <c r="Q19" s="547"/>
      <c r="R19" s="555">
        <v>70</v>
      </c>
      <c r="S19" s="552"/>
      <c r="U19" s="538" t="str">
        <f t="shared" si="2"/>
        <v>Chambers B</v>
      </c>
      <c r="V19" s="460">
        <v>2</v>
      </c>
      <c r="W19" s="460">
        <f t="shared" si="0"/>
        <v>2</v>
      </c>
      <c r="X19" s="460">
        <v>0</v>
      </c>
      <c r="Y19" s="460">
        <f t="shared" si="1"/>
        <v>80</v>
      </c>
      <c r="Z19" s="133">
        <f t="shared" si="3"/>
        <v>40</v>
      </c>
    </row>
    <row r="20" spans="1:43" x14ac:dyDescent="0.2">
      <c r="A20" s="65"/>
      <c r="B20" s="543"/>
      <c r="C20" s="544"/>
      <c r="D20" s="540"/>
      <c r="E20" s="547"/>
      <c r="F20" s="543"/>
      <c r="G20" s="544"/>
      <c r="H20" s="540"/>
      <c r="I20" s="547"/>
      <c r="J20" s="543"/>
      <c r="K20" s="544"/>
      <c r="L20" s="540"/>
      <c r="M20" s="547"/>
      <c r="N20" s="543"/>
      <c r="O20" s="544"/>
      <c r="P20" s="540"/>
      <c r="Q20" s="547"/>
      <c r="R20" s="554"/>
      <c r="S20" s="544"/>
      <c r="U20" s="538"/>
      <c r="Z20" s="133"/>
    </row>
    <row r="21" spans="1:43" x14ac:dyDescent="0.2">
      <c r="A21" s="65"/>
      <c r="B21" s="543"/>
      <c r="C21" s="544"/>
      <c r="D21" s="540"/>
      <c r="E21" s="547"/>
      <c r="F21" s="543"/>
      <c r="G21" s="544"/>
      <c r="H21" s="540"/>
      <c r="I21" s="547"/>
      <c r="J21" s="543"/>
      <c r="K21" s="544"/>
      <c r="L21" s="540"/>
      <c r="M21" s="547"/>
      <c r="N21" s="543"/>
      <c r="O21" s="544"/>
      <c r="P21" s="540"/>
      <c r="Q21" s="547"/>
      <c r="R21" s="543"/>
      <c r="S21" s="544"/>
    </row>
    <row r="22" spans="1:43" ht="13.5" thickBot="1" x14ac:dyDescent="0.25">
      <c r="A22" s="539"/>
      <c r="B22" s="567"/>
      <c r="C22" s="568"/>
      <c r="D22" s="540"/>
      <c r="E22" s="547"/>
      <c r="F22" s="567"/>
      <c r="G22" s="568"/>
      <c r="H22" s="540"/>
      <c r="I22" s="547"/>
      <c r="J22" s="567"/>
      <c r="K22" s="568"/>
      <c r="L22" s="540"/>
      <c r="M22" s="547"/>
      <c r="N22" s="567"/>
      <c r="O22" s="568"/>
      <c r="P22" s="540"/>
      <c r="Q22" s="547"/>
      <c r="R22" s="567"/>
      <c r="S22" s="568"/>
    </row>
    <row r="23" spans="1:43" x14ac:dyDescent="0.2">
      <c r="A23" s="42"/>
      <c r="B23" s="280"/>
      <c r="C23" s="280"/>
      <c r="D23" s="42"/>
      <c r="E23" s="42"/>
      <c r="F23" s="280"/>
      <c r="G23" s="280"/>
      <c r="H23" s="42"/>
      <c r="I23" s="42"/>
      <c r="J23" s="280"/>
      <c r="K23" s="280"/>
      <c r="L23" s="42"/>
      <c r="M23" s="42"/>
      <c r="N23" s="280"/>
      <c r="O23" s="280"/>
      <c r="P23" s="42"/>
      <c r="Q23" s="42"/>
      <c r="R23" s="280"/>
      <c r="S23" s="280"/>
    </row>
    <row r="24" spans="1:43" x14ac:dyDescent="0.2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</row>
    <row r="29" spans="1:43" x14ac:dyDescent="0.2"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</row>
    <row r="32" spans="1:43" x14ac:dyDescent="0.2">
      <c r="C32" s="460" t="s">
        <v>3189</v>
      </c>
      <c r="G32" s="460" t="s">
        <v>3075</v>
      </c>
      <c r="K32" s="460" t="s">
        <v>4044</v>
      </c>
      <c r="O32" s="460" t="s">
        <v>3586</v>
      </c>
      <c r="S32" s="460" t="s">
        <v>4406</v>
      </c>
      <c r="W32" s="460" t="s">
        <v>4453</v>
      </c>
      <c r="AA32" s="460" t="s">
        <v>3183</v>
      </c>
      <c r="AE32" s="460" t="s">
        <v>4030</v>
      </c>
      <c r="AI32" s="460" t="s">
        <v>4455</v>
      </c>
      <c r="AM32" s="460" t="s">
        <v>4018</v>
      </c>
      <c r="AQ32" s="460" t="s">
        <v>3188</v>
      </c>
    </row>
    <row r="33" spans="1:59" x14ac:dyDescent="0.2">
      <c r="A33" s="42" t="s">
        <v>3540</v>
      </c>
      <c r="B33" s="531">
        <v>1</v>
      </c>
      <c r="C33" s="460">
        <v>4</v>
      </c>
      <c r="F33" s="460">
        <v>16</v>
      </c>
      <c r="G33" s="460">
        <v>4</v>
      </c>
      <c r="I33" s="460">
        <v>3</v>
      </c>
      <c r="J33" s="460">
        <v>17</v>
      </c>
      <c r="K33" s="460">
        <v>10</v>
      </c>
      <c r="M33" s="460">
        <v>3</v>
      </c>
      <c r="N33" s="460">
        <v>14</v>
      </c>
      <c r="O33" s="460">
        <v>4</v>
      </c>
      <c r="R33" s="460">
        <v>19</v>
      </c>
      <c r="S33" s="460">
        <v>7</v>
      </c>
      <c r="U33" s="460">
        <v>3</v>
      </c>
      <c r="V33" s="460">
        <v>31</v>
      </c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</row>
    <row r="34" spans="1:59" x14ac:dyDescent="0.2">
      <c r="A34" s="42" t="s">
        <v>3540</v>
      </c>
      <c r="B34" s="531">
        <v>2</v>
      </c>
      <c r="C34" s="460">
        <v>6</v>
      </c>
      <c r="F34" s="460">
        <v>16</v>
      </c>
      <c r="G34" s="460">
        <v>2</v>
      </c>
      <c r="I34" s="460">
        <v>2</v>
      </c>
      <c r="J34" s="460">
        <v>6</v>
      </c>
      <c r="K34" s="460">
        <v>3</v>
      </c>
      <c r="N34" s="460">
        <v>8</v>
      </c>
      <c r="S34" s="460">
        <v>5</v>
      </c>
      <c r="U34" s="460">
        <v>3</v>
      </c>
      <c r="V34" s="460">
        <v>16</v>
      </c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</row>
    <row r="35" spans="1:59" x14ac:dyDescent="0.2">
      <c r="A35" s="460" t="s">
        <v>4235</v>
      </c>
      <c r="B35" s="460">
        <v>1</v>
      </c>
      <c r="C35" s="460">
        <v>6</v>
      </c>
      <c r="D35" s="460">
        <v>1</v>
      </c>
      <c r="E35" s="460">
        <v>4</v>
      </c>
      <c r="F35" s="460">
        <v>27</v>
      </c>
      <c r="K35" s="460">
        <v>3</v>
      </c>
      <c r="M35" s="460">
        <v>4</v>
      </c>
      <c r="N35" s="460">
        <v>13</v>
      </c>
      <c r="S35" s="460">
        <v>3</v>
      </c>
      <c r="T35" s="460">
        <v>1</v>
      </c>
      <c r="V35" s="460">
        <v>3</v>
      </c>
      <c r="W35" s="460">
        <v>5</v>
      </c>
      <c r="Y35" s="460">
        <v>1</v>
      </c>
      <c r="Z35" s="460">
        <v>15</v>
      </c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</row>
    <row r="36" spans="1:59" ht="13.5" thickBot="1" x14ac:dyDescent="0.25">
      <c r="A36" s="460" t="s">
        <v>4235</v>
      </c>
      <c r="B36" s="460">
        <v>2</v>
      </c>
      <c r="C36" s="460">
        <v>10</v>
      </c>
      <c r="E36" s="460">
        <v>1</v>
      </c>
      <c r="F36" s="460">
        <v>34</v>
      </c>
      <c r="G36" s="460">
        <v>1</v>
      </c>
      <c r="J36" s="460">
        <v>9</v>
      </c>
      <c r="K36" s="460">
        <v>5</v>
      </c>
      <c r="L36" s="460">
        <v>2</v>
      </c>
      <c r="M36" s="460">
        <v>2</v>
      </c>
      <c r="N36" s="460">
        <v>8</v>
      </c>
      <c r="S36" s="460">
        <v>5</v>
      </c>
      <c r="T36" s="460">
        <v>1</v>
      </c>
      <c r="U36" s="460">
        <v>2</v>
      </c>
      <c r="V36" s="460">
        <v>17</v>
      </c>
      <c r="W36" s="460">
        <v>8</v>
      </c>
      <c r="X36" s="460">
        <v>1</v>
      </c>
      <c r="Y36" s="460">
        <v>4</v>
      </c>
      <c r="Z36" s="460">
        <v>38</v>
      </c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</row>
    <row r="37" spans="1:59" ht="13.5" thickBot="1" x14ac:dyDescent="0.25">
      <c r="A37" s="542" t="s">
        <v>4398</v>
      </c>
      <c r="B37" s="531">
        <v>1</v>
      </c>
      <c r="C37" s="460">
        <v>7</v>
      </c>
      <c r="D37" s="460">
        <v>2</v>
      </c>
      <c r="E37" s="460">
        <v>2</v>
      </c>
      <c r="F37" s="460">
        <v>19</v>
      </c>
      <c r="K37" s="304">
        <v>3.3</v>
      </c>
      <c r="L37" s="300"/>
      <c r="M37" s="300">
        <v>2</v>
      </c>
      <c r="N37" s="184">
        <v>11</v>
      </c>
      <c r="S37" s="460">
        <v>4</v>
      </c>
      <c r="T37" s="460">
        <v>1</v>
      </c>
      <c r="U37" s="460">
        <v>4</v>
      </c>
      <c r="V37" s="460">
        <v>3</v>
      </c>
      <c r="W37" s="460">
        <v>7</v>
      </c>
      <c r="X37" s="460">
        <v>1</v>
      </c>
      <c r="Y37" s="460">
        <v>2</v>
      </c>
      <c r="Z37" s="460">
        <v>28</v>
      </c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</row>
    <row r="38" spans="1:59" ht="13.5" thickBot="1" x14ac:dyDescent="0.25">
      <c r="A38" s="542" t="s">
        <v>4398</v>
      </c>
      <c r="B38" s="531">
        <v>2</v>
      </c>
      <c r="C38" s="561">
        <v>10</v>
      </c>
      <c r="D38" s="386">
        <v>2</v>
      </c>
      <c r="E38" s="386">
        <v>7</v>
      </c>
      <c r="F38" s="387">
        <v>19</v>
      </c>
      <c r="K38" s="187">
        <v>1.5</v>
      </c>
      <c r="L38" s="188"/>
      <c r="M38" s="188">
        <v>1</v>
      </c>
      <c r="N38" s="189">
        <v>7</v>
      </c>
      <c r="S38" s="460">
        <v>2</v>
      </c>
      <c r="T38" s="460">
        <v>1</v>
      </c>
      <c r="V38" s="460">
        <v>1</v>
      </c>
      <c r="W38" s="460">
        <v>6</v>
      </c>
      <c r="Y38" s="460">
        <v>2</v>
      </c>
      <c r="Z38" s="460">
        <v>28</v>
      </c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</row>
    <row r="39" spans="1:59" ht="13.5" thickBot="1" x14ac:dyDescent="0.25">
      <c r="A39" s="460" t="s">
        <v>4456</v>
      </c>
      <c r="B39" s="460">
        <v>1</v>
      </c>
      <c r="C39" s="460">
        <v>2.4</v>
      </c>
      <c r="E39" s="460">
        <v>1</v>
      </c>
      <c r="F39" s="460">
        <v>10</v>
      </c>
      <c r="K39" s="561">
        <v>18</v>
      </c>
      <c r="L39" s="386">
        <v>8</v>
      </c>
      <c r="M39" s="386">
        <v>6</v>
      </c>
      <c r="N39" s="387">
        <v>43</v>
      </c>
      <c r="O39" s="561"/>
      <c r="P39" s="386"/>
      <c r="Q39" s="386"/>
      <c r="R39" s="387"/>
      <c r="W39" s="460">
        <v>15</v>
      </c>
      <c r="X39" s="460">
        <v>5</v>
      </c>
      <c r="Y39" s="460">
        <v>2</v>
      </c>
      <c r="Z39" s="460">
        <v>50</v>
      </c>
      <c r="AA39" s="460">
        <v>4</v>
      </c>
      <c r="AC39" s="460">
        <v>1</v>
      </c>
      <c r="AD39" s="460">
        <v>18</v>
      </c>
      <c r="AE39" s="460">
        <v>3</v>
      </c>
      <c r="AH39" s="460">
        <v>20</v>
      </c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</row>
    <row r="40" spans="1:59" x14ac:dyDescent="0.2">
      <c r="A40" s="460" t="s">
        <v>4456</v>
      </c>
      <c r="B40" s="460">
        <v>2</v>
      </c>
      <c r="C40" s="460">
        <v>8</v>
      </c>
      <c r="F40" s="460">
        <v>20</v>
      </c>
      <c r="K40" s="460">
        <v>2</v>
      </c>
      <c r="L40" s="460">
        <v>1</v>
      </c>
      <c r="N40" s="460">
        <v>1</v>
      </c>
      <c r="S40" s="460">
        <v>4</v>
      </c>
      <c r="U40" s="460">
        <v>1</v>
      </c>
      <c r="V40" s="460">
        <v>16</v>
      </c>
      <c r="W40" s="460">
        <v>3</v>
      </c>
      <c r="Z40" s="460">
        <v>17</v>
      </c>
      <c r="AA40" s="460">
        <v>3</v>
      </c>
      <c r="AC40" s="460">
        <v>1</v>
      </c>
      <c r="AD40" s="460">
        <v>11</v>
      </c>
      <c r="AE40" s="460">
        <v>2</v>
      </c>
      <c r="AH40" s="460">
        <v>18</v>
      </c>
      <c r="AI40" s="460">
        <v>2</v>
      </c>
      <c r="AK40" s="460">
        <v>1</v>
      </c>
      <c r="AL40" s="460">
        <v>21</v>
      </c>
      <c r="AM40" s="460">
        <v>1</v>
      </c>
      <c r="AP40" s="460">
        <v>7</v>
      </c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</row>
    <row r="41" spans="1:59" x14ac:dyDescent="0.2">
      <c r="A41" s="42" t="s">
        <v>4037</v>
      </c>
      <c r="B41" s="531">
        <v>1</v>
      </c>
      <c r="C41" s="460">
        <v>17</v>
      </c>
      <c r="D41" s="460">
        <v>5</v>
      </c>
      <c r="E41" s="460">
        <v>3</v>
      </c>
      <c r="F41" s="460">
        <v>57</v>
      </c>
      <c r="G41" s="460">
        <v>2</v>
      </c>
      <c r="J41" s="460">
        <v>13</v>
      </c>
      <c r="K41" s="460">
        <v>15</v>
      </c>
      <c r="L41" s="460">
        <v>1</v>
      </c>
      <c r="M41" s="460">
        <v>2</v>
      </c>
      <c r="N41" s="460">
        <v>74</v>
      </c>
      <c r="S41" s="460">
        <v>11</v>
      </c>
      <c r="T41" s="460">
        <v>1</v>
      </c>
      <c r="U41" s="460">
        <v>4</v>
      </c>
      <c r="V41" s="460">
        <v>32</v>
      </c>
      <c r="W41" s="460">
        <v>5</v>
      </c>
      <c r="Z41" s="460">
        <v>30</v>
      </c>
      <c r="AE41" s="460">
        <v>1</v>
      </c>
      <c r="AG41" s="460">
        <v>1</v>
      </c>
      <c r="AH41" s="460">
        <v>3</v>
      </c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</row>
    <row r="42" spans="1:59" ht="13.5" thickBot="1" x14ac:dyDescent="0.25">
      <c r="A42" s="42" t="s">
        <v>4037</v>
      </c>
      <c r="B42" s="531">
        <v>2</v>
      </c>
      <c r="C42" s="460">
        <v>6</v>
      </c>
      <c r="E42" s="460">
        <v>1</v>
      </c>
      <c r="F42" s="460">
        <v>22</v>
      </c>
      <c r="S42" s="460">
        <v>3</v>
      </c>
      <c r="V42" s="460">
        <v>11</v>
      </c>
      <c r="AE42" s="460">
        <v>3</v>
      </c>
      <c r="AG42" s="460">
        <v>1</v>
      </c>
      <c r="AH42" s="460">
        <v>23</v>
      </c>
      <c r="AI42" s="460">
        <v>1</v>
      </c>
      <c r="AK42" s="460">
        <v>1</v>
      </c>
      <c r="AL42" s="460">
        <v>5</v>
      </c>
      <c r="AM42" s="460">
        <v>2</v>
      </c>
      <c r="AP42" s="460">
        <v>9</v>
      </c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</row>
    <row r="43" spans="1:59" x14ac:dyDescent="0.2">
      <c r="A43" s="42" t="s">
        <v>3555</v>
      </c>
      <c r="B43" s="460">
        <v>1</v>
      </c>
      <c r="C43" s="304">
        <v>12</v>
      </c>
      <c r="D43" s="300"/>
      <c r="E43" s="300">
        <v>8</v>
      </c>
      <c r="F43" s="184">
        <v>47</v>
      </c>
      <c r="K43" s="460">
        <v>10</v>
      </c>
      <c r="M43" s="460">
        <v>2</v>
      </c>
      <c r="N43" s="460">
        <v>37</v>
      </c>
      <c r="W43" s="460">
        <v>1</v>
      </c>
      <c r="Z43" s="460">
        <v>4</v>
      </c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</row>
    <row r="44" spans="1:59" ht="13.5" thickBot="1" x14ac:dyDescent="0.25">
      <c r="A44" s="42" t="s">
        <v>3555</v>
      </c>
      <c r="B44" s="460">
        <v>2</v>
      </c>
      <c r="C44" s="187">
        <v>7</v>
      </c>
      <c r="D44" s="188">
        <v>3</v>
      </c>
      <c r="E44" s="188">
        <v>8</v>
      </c>
      <c r="F44" s="189">
        <v>8</v>
      </c>
      <c r="W44" s="460">
        <v>6</v>
      </c>
      <c r="X44" s="460">
        <v>1</v>
      </c>
      <c r="Y44" s="460">
        <v>2</v>
      </c>
      <c r="Z44" s="460">
        <v>15</v>
      </c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</row>
    <row r="45" spans="1:59" ht="13.5" thickBot="1" x14ac:dyDescent="0.25">
      <c r="A45" s="128" t="s">
        <v>3657</v>
      </c>
      <c r="B45" s="531">
        <v>1</v>
      </c>
      <c r="C45" s="460">
        <v>15</v>
      </c>
      <c r="E45" s="460">
        <v>3</v>
      </c>
      <c r="F45" s="460">
        <v>70</v>
      </c>
      <c r="K45" s="460">
        <v>12</v>
      </c>
      <c r="M45" s="460">
        <v>3</v>
      </c>
      <c r="N45" s="460">
        <v>32</v>
      </c>
      <c r="W45" s="460">
        <v>12.3</v>
      </c>
      <c r="Y45" s="460">
        <v>3</v>
      </c>
      <c r="Z45" s="460">
        <v>38</v>
      </c>
      <c r="AI45" s="460">
        <v>2.7</v>
      </c>
      <c r="AK45" s="460">
        <v>1</v>
      </c>
      <c r="AL45" s="460">
        <v>12</v>
      </c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</row>
    <row r="46" spans="1:59" x14ac:dyDescent="0.2">
      <c r="A46" s="128" t="s">
        <v>3657</v>
      </c>
      <c r="B46" s="531">
        <v>2</v>
      </c>
      <c r="C46" s="460">
        <v>7</v>
      </c>
      <c r="E46" s="460">
        <v>2</v>
      </c>
      <c r="F46" s="460">
        <v>20</v>
      </c>
      <c r="K46" s="460">
        <v>5</v>
      </c>
      <c r="M46" s="460">
        <v>3</v>
      </c>
      <c r="N46" s="460">
        <v>17</v>
      </c>
      <c r="W46" s="460">
        <v>5.0999999999999996</v>
      </c>
      <c r="Y46" s="460">
        <v>4</v>
      </c>
      <c r="Z46" s="460">
        <v>18</v>
      </c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</row>
    <row r="47" spans="1:59" x14ac:dyDescent="0.2">
      <c r="A47" s="542" t="s">
        <v>4233</v>
      </c>
      <c r="B47" s="460">
        <v>1</v>
      </c>
      <c r="C47" s="460">
        <v>5</v>
      </c>
      <c r="D47" s="460">
        <v>2</v>
      </c>
      <c r="F47" s="460">
        <v>14</v>
      </c>
      <c r="K47" s="460">
        <v>2</v>
      </c>
      <c r="M47" s="460">
        <v>1</v>
      </c>
      <c r="N47" s="460">
        <v>8</v>
      </c>
      <c r="S47" s="460">
        <v>4.2</v>
      </c>
      <c r="T47" s="460">
        <v>3</v>
      </c>
      <c r="U47" s="460">
        <v>1</v>
      </c>
      <c r="V47" s="460">
        <v>2</v>
      </c>
      <c r="W47" s="460">
        <v>7</v>
      </c>
      <c r="X47" s="460">
        <v>2</v>
      </c>
      <c r="Y47" s="460">
        <v>4</v>
      </c>
      <c r="Z47" s="460">
        <v>12</v>
      </c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</row>
    <row r="48" spans="1:59" ht="13.5" thickBot="1" x14ac:dyDescent="0.25">
      <c r="A48" s="542" t="s">
        <v>4233</v>
      </c>
      <c r="B48" s="460">
        <v>2</v>
      </c>
      <c r="C48" s="460">
        <v>4</v>
      </c>
      <c r="E48" s="460">
        <v>2</v>
      </c>
      <c r="F48" s="460">
        <v>11</v>
      </c>
      <c r="K48" s="460">
        <v>3</v>
      </c>
      <c r="N48" s="460">
        <v>4</v>
      </c>
      <c r="O48" s="460">
        <v>2</v>
      </c>
      <c r="Q48" s="460">
        <v>2</v>
      </c>
      <c r="R48" s="460">
        <v>5</v>
      </c>
      <c r="S48" s="460">
        <v>11</v>
      </c>
      <c r="U48" s="460">
        <v>1</v>
      </c>
      <c r="V48" s="460">
        <v>17</v>
      </c>
      <c r="W48" s="460">
        <v>6</v>
      </c>
      <c r="Z48" s="460">
        <v>16</v>
      </c>
      <c r="AA48" s="460">
        <v>3</v>
      </c>
      <c r="AC48" s="460">
        <v>3</v>
      </c>
      <c r="AD48" s="460">
        <v>21</v>
      </c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</row>
    <row r="49" spans="1:59" ht="13.5" thickBot="1" x14ac:dyDescent="0.25">
      <c r="A49" s="42" t="s">
        <v>2544</v>
      </c>
      <c r="B49" s="460">
        <v>1</v>
      </c>
      <c r="C49" s="561">
        <v>9</v>
      </c>
      <c r="D49" s="386"/>
      <c r="E49" s="386">
        <v>5</v>
      </c>
      <c r="F49" s="387">
        <v>31</v>
      </c>
      <c r="K49" s="460">
        <v>4</v>
      </c>
      <c r="N49" s="460">
        <v>10</v>
      </c>
      <c r="O49" s="460">
        <v>1</v>
      </c>
      <c r="R49" s="460">
        <v>10</v>
      </c>
      <c r="S49" s="460">
        <v>3</v>
      </c>
      <c r="V49" s="460">
        <v>25</v>
      </c>
      <c r="W49" s="561">
        <v>8</v>
      </c>
      <c r="X49" s="386"/>
      <c r="Y49" s="386">
        <v>5</v>
      </c>
      <c r="Z49" s="387">
        <v>40</v>
      </c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</row>
    <row r="50" spans="1:59" x14ac:dyDescent="0.2">
      <c r="A50" s="42" t="s">
        <v>2544</v>
      </c>
      <c r="B50" s="460">
        <v>2</v>
      </c>
      <c r="C50" s="460">
        <v>6</v>
      </c>
      <c r="E50" s="460">
        <v>1</v>
      </c>
      <c r="F50" s="460">
        <v>30</v>
      </c>
      <c r="G50" s="460">
        <v>2</v>
      </c>
      <c r="H50" s="460">
        <v>2</v>
      </c>
      <c r="I50" s="460">
        <v>2</v>
      </c>
      <c r="J50" s="460">
        <v>0</v>
      </c>
      <c r="K50" s="460">
        <v>2</v>
      </c>
      <c r="N50" s="460">
        <v>5</v>
      </c>
      <c r="S50" s="460">
        <v>2</v>
      </c>
      <c r="V50" s="460">
        <v>6</v>
      </c>
      <c r="W50" s="460">
        <v>10</v>
      </c>
      <c r="Y50" s="460">
        <v>1</v>
      </c>
      <c r="Z50" s="460">
        <v>39</v>
      </c>
      <c r="AA50" s="460">
        <v>4</v>
      </c>
      <c r="AD50" s="460">
        <v>30</v>
      </c>
      <c r="AM50" s="460">
        <v>6</v>
      </c>
      <c r="AO50" s="460">
        <v>1</v>
      </c>
      <c r="AP50" s="460">
        <v>21</v>
      </c>
      <c r="AQ50" s="460">
        <v>1</v>
      </c>
      <c r="AS50" s="460">
        <v>1</v>
      </c>
      <c r="AT50" s="460">
        <v>4</v>
      </c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</row>
    <row r="51" spans="1:59" x14ac:dyDescent="0.2">
      <c r="A51" s="42"/>
      <c r="B51" s="460">
        <v>1</v>
      </c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</row>
    <row r="52" spans="1:59" x14ac:dyDescent="0.2">
      <c r="A52" s="42"/>
      <c r="B52" s="460">
        <v>2</v>
      </c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</row>
    <row r="53" spans="1:59" x14ac:dyDescent="0.2">
      <c r="B53" s="460">
        <v>1</v>
      </c>
    </row>
    <row r="54" spans="1:59" x14ac:dyDescent="0.2">
      <c r="B54" s="460">
        <v>2</v>
      </c>
    </row>
    <row r="55" spans="1:59" x14ac:dyDescent="0.2">
      <c r="L55" s="3"/>
      <c r="M55" s="3"/>
      <c r="N55" s="3"/>
    </row>
    <row r="58" spans="1:59" x14ac:dyDescent="0.2">
      <c r="C58" s="460">
        <f>SUM(C33:C57)</f>
        <v>141.4</v>
      </c>
      <c r="D58" s="460">
        <f t="shared" ref="D58:BF58" si="4">SUM(D33:D57)</f>
        <v>15</v>
      </c>
      <c r="E58" s="460">
        <f t="shared" si="4"/>
        <v>48</v>
      </c>
      <c r="F58" s="460">
        <f t="shared" si="4"/>
        <v>471</v>
      </c>
      <c r="G58" s="460">
        <f t="shared" si="4"/>
        <v>11</v>
      </c>
      <c r="H58" s="460">
        <f t="shared" si="4"/>
        <v>2</v>
      </c>
      <c r="I58" s="460">
        <f t="shared" si="4"/>
        <v>7</v>
      </c>
      <c r="J58" s="460">
        <f t="shared" si="4"/>
        <v>45</v>
      </c>
      <c r="K58" s="460">
        <f t="shared" si="4"/>
        <v>98.8</v>
      </c>
      <c r="L58" s="460">
        <f t="shared" si="4"/>
        <v>12</v>
      </c>
      <c r="M58" s="460">
        <f t="shared" si="4"/>
        <v>29</v>
      </c>
      <c r="N58" s="460">
        <f t="shared" si="4"/>
        <v>292</v>
      </c>
      <c r="O58" s="460">
        <f t="shared" si="4"/>
        <v>7</v>
      </c>
      <c r="P58" s="460">
        <f t="shared" si="4"/>
        <v>0</v>
      </c>
      <c r="Q58" s="460">
        <f t="shared" si="4"/>
        <v>2</v>
      </c>
      <c r="R58" s="460">
        <f t="shared" si="4"/>
        <v>34</v>
      </c>
      <c r="S58" s="460">
        <f t="shared" si="4"/>
        <v>64.2</v>
      </c>
      <c r="T58" s="460">
        <f t="shared" si="4"/>
        <v>8</v>
      </c>
      <c r="U58" s="460">
        <f t="shared" si="4"/>
        <v>19</v>
      </c>
      <c r="V58" s="460">
        <f t="shared" si="4"/>
        <v>180</v>
      </c>
      <c r="W58" s="460">
        <f t="shared" si="4"/>
        <v>104.39999999999999</v>
      </c>
      <c r="X58" s="460">
        <f t="shared" si="4"/>
        <v>10</v>
      </c>
      <c r="Y58" s="460">
        <f t="shared" si="4"/>
        <v>30</v>
      </c>
      <c r="Z58" s="460">
        <f t="shared" si="4"/>
        <v>388</v>
      </c>
      <c r="AA58" s="460">
        <f t="shared" si="4"/>
        <v>14</v>
      </c>
      <c r="AB58" s="460">
        <f t="shared" si="4"/>
        <v>0</v>
      </c>
      <c r="AC58" s="460">
        <f t="shared" si="4"/>
        <v>5</v>
      </c>
      <c r="AD58" s="460">
        <f t="shared" si="4"/>
        <v>80</v>
      </c>
      <c r="AE58" s="460">
        <f t="shared" si="4"/>
        <v>9</v>
      </c>
      <c r="AF58" s="460">
        <f t="shared" si="4"/>
        <v>0</v>
      </c>
      <c r="AG58" s="460">
        <f t="shared" si="4"/>
        <v>2</v>
      </c>
      <c r="AH58" s="460">
        <f t="shared" si="4"/>
        <v>64</v>
      </c>
      <c r="AI58" s="460">
        <f t="shared" si="4"/>
        <v>5.7</v>
      </c>
      <c r="AJ58" s="460">
        <f t="shared" si="4"/>
        <v>0</v>
      </c>
      <c r="AK58" s="460">
        <f t="shared" si="4"/>
        <v>3</v>
      </c>
      <c r="AL58" s="460">
        <f t="shared" si="4"/>
        <v>38</v>
      </c>
      <c r="AM58" s="460">
        <f t="shared" si="4"/>
        <v>9</v>
      </c>
      <c r="AN58" s="460">
        <f t="shared" si="4"/>
        <v>0</v>
      </c>
      <c r="AO58" s="460">
        <f t="shared" si="4"/>
        <v>1</v>
      </c>
      <c r="AP58" s="460">
        <f t="shared" si="4"/>
        <v>37</v>
      </c>
      <c r="AQ58" s="460">
        <f t="shared" si="4"/>
        <v>1</v>
      </c>
      <c r="AR58" s="460">
        <f t="shared" si="4"/>
        <v>0</v>
      </c>
      <c r="AS58" s="460">
        <f t="shared" si="4"/>
        <v>1</v>
      </c>
      <c r="AT58" s="460">
        <f t="shared" si="4"/>
        <v>4</v>
      </c>
      <c r="AU58" s="460">
        <f t="shared" si="4"/>
        <v>0</v>
      </c>
      <c r="AV58" s="460">
        <f t="shared" si="4"/>
        <v>0</v>
      </c>
      <c r="AW58" s="460">
        <f t="shared" si="4"/>
        <v>0</v>
      </c>
      <c r="AX58" s="460">
        <f t="shared" si="4"/>
        <v>0</v>
      </c>
      <c r="AY58" s="460">
        <f t="shared" si="4"/>
        <v>0</v>
      </c>
      <c r="AZ58" s="460">
        <f t="shared" si="4"/>
        <v>0</v>
      </c>
      <c r="BA58" s="460">
        <f t="shared" si="4"/>
        <v>0</v>
      </c>
      <c r="BB58" s="460">
        <f t="shared" si="4"/>
        <v>0</v>
      </c>
      <c r="BC58" s="460">
        <f t="shared" si="4"/>
        <v>0</v>
      </c>
      <c r="BD58" s="460">
        <f t="shared" si="4"/>
        <v>0</v>
      </c>
      <c r="BE58" s="460">
        <f t="shared" si="4"/>
        <v>0</v>
      </c>
      <c r="BF58" s="460">
        <f t="shared" si="4"/>
        <v>0</v>
      </c>
    </row>
    <row r="59" spans="1:59" x14ac:dyDescent="0.2">
      <c r="F59" s="93">
        <f>F58/E58</f>
        <v>9.8125</v>
      </c>
      <c r="J59" s="93">
        <f>J58/I58</f>
        <v>6.4285714285714288</v>
      </c>
      <c r="N59" s="93">
        <f>N58/M58</f>
        <v>10.068965517241379</v>
      </c>
      <c r="R59" s="93">
        <f>R58/Q58</f>
        <v>17</v>
      </c>
      <c r="V59" s="93">
        <f>V58/U58</f>
        <v>9.473684210526315</v>
      </c>
      <c r="Z59" s="93">
        <f>Z58/Y58</f>
        <v>12.933333333333334</v>
      </c>
      <c r="AD59" s="93">
        <f>AD58/AC58</f>
        <v>16</v>
      </c>
      <c r="AH59" s="93">
        <f>AH58/AG58</f>
        <v>32</v>
      </c>
      <c r="AL59" s="93">
        <f>AL58/AK58</f>
        <v>12.666666666666666</v>
      </c>
      <c r="AP59" s="93">
        <f>AP58/AO58</f>
        <v>37</v>
      </c>
      <c r="AT59" s="93">
        <f>AT58/AS58</f>
        <v>4</v>
      </c>
      <c r="AX59" s="93" t="e">
        <f>AX58/AW58</f>
        <v>#DIV/0!</v>
      </c>
      <c r="BB59" s="93" t="e">
        <f>BB58/BA58</f>
        <v>#DIV/0!</v>
      </c>
      <c r="BF59" s="93" t="e">
        <f>BF58/BE58</f>
        <v>#DIV/0!</v>
      </c>
    </row>
    <row r="61" spans="1:59" x14ac:dyDescent="0.2">
      <c r="C61" s="460" t="s">
        <v>3189</v>
      </c>
      <c r="D61" s="460">
        <f>C58</f>
        <v>141.4</v>
      </c>
      <c r="E61" s="460">
        <f t="shared" ref="E61:G61" si="5">D58</f>
        <v>15</v>
      </c>
      <c r="F61" s="460">
        <f t="shared" si="5"/>
        <v>48</v>
      </c>
      <c r="G61" s="460">
        <f t="shared" si="5"/>
        <v>471</v>
      </c>
      <c r="H61" s="93">
        <f>G61/F61</f>
        <v>9.8125</v>
      </c>
    </row>
    <row r="62" spans="1:59" x14ac:dyDescent="0.2">
      <c r="C62" s="460" t="s">
        <v>3080</v>
      </c>
      <c r="D62" s="460">
        <f>G58</f>
        <v>11</v>
      </c>
      <c r="E62" s="460">
        <f t="shared" ref="E62:G62" si="6">H58</f>
        <v>2</v>
      </c>
      <c r="F62" s="460">
        <f t="shared" si="6"/>
        <v>7</v>
      </c>
      <c r="G62" s="460">
        <f t="shared" si="6"/>
        <v>45</v>
      </c>
      <c r="H62" s="93">
        <f t="shared" ref="H62:H71" si="7">G62/F62</f>
        <v>6.4285714285714288</v>
      </c>
    </row>
    <row r="63" spans="1:59" x14ac:dyDescent="0.2">
      <c r="C63" s="460" t="str">
        <f>K32</f>
        <v>Boldiston W</v>
      </c>
      <c r="D63" s="460">
        <f>K58</f>
        <v>98.8</v>
      </c>
      <c r="E63" s="460">
        <f t="shared" ref="E63:G63" si="8">L58</f>
        <v>12</v>
      </c>
      <c r="F63" s="460">
        <f t="shared" si="8"/>
        <v>29</v>
      </c>
      <c r="G63" s="460">
        <f t="shared" si="8"/>
        <v>292</v>
      </c>
      <c r="H63" s="93">
        <f t="shared" si="7"/>
        <v>10.068965517241379</v>
      </c>
    </row>
    <row r="64" spans="1:59" x14ac:dyDescent="0.2">
      <c r="C64" s="460" t="str">
        <f>O32</f>
        <v>Parlby A</v>
      </c>
      <c r="D64" s="460">
        <f>O58</f>
        <v>7</v>
      </c>
      <c r="E64" s="460">
        <f t="shared" ref="E64:G64" si="9">P58</f>
        <v>0</v>
      </c>
      <c r="F64" s="460">
        <f t="shared" si="9"/>
        <v>2</v>
      </c>
      <c r="G64" s="460">
        <f t="shared" si="9"/>
        <v>34</v>
      </c>
      <c r="H64" s="93">
        <f t="shared" si="7"/>
        <v>17</v>
      </c>
    </row>
    <row r="65" spans="3:8" x14ac:dyDescent="0.2">
      <c r="C65" s="460" t="s">
        <v>4406</v>
      </c>
      <c r="D65" s="460">
        <f>S58</f>
        <v>64.2</v>
      </c>
      <c r="E65" s="460">
        <f t="shared" ref="E65:G65" si="10">T58</f>
        <v>8</v>
      </c>
      <c r="F65" s="460">
        <f t="shared" si="10"/>
        <v>19</v>
      </c>
      <c r="G65" s="460">
        <f t="shared" si="10"/>
        <v>180</v>
      </c>
      <c r="H65" s="93">
        <f t="shared" si="7"/>
        <v>9.473684210526315</v>
      </c>
    </row>
    <row r="66" spans="3:8" x14ac:dyDescent="0.2">
      <c r="C66" s="460" t="str">
        <f>W32</f>
        <v>McGuire B</v>
      </c>
      <c r="D66" s="460">
        <f>W58</f>
        <v>104.39999999999999</v>
      </c>
      <c r="E66" s="460">
        <f t="shared" ref="E66:G66" si="11">X58</f>
        <v>10</v>
      </c>
      <c r="F66" s="460">
        <f t="shared" si="11"/>
        <v>30</v>
      </c>
      <c r="G66" s="460">
        <f t="shared" si="11"/>
        <v>388</v>
      </c>
      <c r="H66" s="93">
        <f t="shared" si="7"/>
        <v>12.933333333333334</v>
      </c>
    </row>
    <row r="67" spans="3:8" x14ac:dyDescent="0.2">
      <c r="C67" s="460" t="str">
        <f>AA32</f>
        <v>Langham R</v>
      </c>
      <c r="D67" s="460">
        <f>AA58</f>
        <v>14</v>
      </c>
      <c r="E67" s="460">
        <f t="shared" ref="E67:G67" si="12">AB58</f>
        <v>0</v>
      </c>
      <c r="F67" s="460">
        <f t="shared" si="12"/>
        <v>5</v>
      </c>
      <c r="G67" s="460">
        <f t="shared" si="12"/>
        <v>80</v>
      </c>
      <c r="H67" s="93">
        <f t="shared" si="7"/>
        <v>16</v>
      </c>
    </row>
    <row r="68" spans="3:8" x14ac:dyDescent="0.2">
      <c r="C68" s="460" t="str">
        <f>AE32</f>
        <v>Miles M</v>
      </c>
      <c r="D68" s="460">
        <f>AE58</f>
        <v>9</v>
      </c>
      <c r="E68" s="460">
        <f t="shared" ref="E68:G68" si="13">AF58</f>
        <v>0</v>
      </c>
      <c r="F68" s="460">
        <f t="shared" si="13"/>
        <v>2</v>
      </c>
      <c r="G68" s="460">
        <f t="shared" si="13"/>
        <v>64</v>
      </c>
      <c r="H68" s="93">
        <f t="shared" si="7"/>
        <v>32</v>
      </c>
    </row>
    <row r="69" spans="3:8" x14ac:dyDescent="0.2">
      <c r="C69" s="460" t="str">
        <f>AI32</f>
        <v>Burns C</v>
      </c>
      <c r="D69" s="460">
        <f>AI58</f>
        <v>5.7</v>
      </c>
      <c r="E69" s="460">
        <f t="shared" ref="E69:G69" si="14">AJ58</f>
        <v>0</v>
      </c>
      <c r="F69" s="460">
        <f t="shared" si="14"/>
        <v>3</v>
      </c>
      <c r="G69" s="460">
        <f t="shared" si="14"/>
        <v>38</v>
      </c>
      <c r="H69" s="93">
        <f t="shared" si="7"/>
        <v>12.666666666666666</v>
      </c>
    </row>
    <row r="70" spans="3:8" x14ac:dyDescent="0.2">
      <c r="C70" s="460" t="str">
        <f>AM32</f>
        <v>Boldiston K</v>
      </c>
      <c r="D70" s="460">
        <f>AM58</f>
        <v>9</v>
      </c>
      <c r="E70" s="460">
        <f t="shared" ref="E70:G70" si="15">AN58</f>
        <v>0</v>
      </c>
      <c r="F70" s="460">
        <f t="shared" si="15"/>
        <v>1</v>
      </c>
      <c r="G70" s="460">
        <f t="shared" si="15"/>
        <v>37</v>
      </c>
      <c r="H70" s="93">
        <f t="shared" si="7"/>
        <v>37</v>
      </c>
    </row>
    <row r="71" spans="3:8" x14ac:dyDescent="0.2">
      <c r="C71" s="460" t="str">
        <f>AQ32</f>
        <v>Bennett G</v>
      </c>
      <c r="D71" s="460">
        <f>AQ58</f>
        <v>1</v>
      </c>
      <c r="E71" s="460">
        <f t="shared" ref="E71:G71" si="16">AR58</f>
        <v>0</v>
      </c>
      <c r="F71" s="460">
        <f t="shared" si="16"/>
        <v>1</v>
      </c>
      <c r="G71" s="460">
        <f t="shared" si="16"/>
        <v>4</v>
      </c>
      <c r="H71" s="93">
        <f t="shared" si="7"/>
        <v>4</v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>
      <selection activeCell="K44" sqref="K44"/>
    </sheetView>
  </sheetViews>
  <sheetFormatPr defaultRowHeight="12.75" x14ac:dyDescent="0.2"/>
  <sheetData>
    <row r="1" spans="1:1" x14ac:dyDescent="0.2">
      <c r="A1" s="461" t="s">
        <v>2424</v>
      </c>
    </row>
    <row r="2" spans="1:1" x14ac:dyDescent="0.2">
      <c r="A2" t="s">
        <v>4620</v>
      </c>
    </row>
    <row r="3" spans="1:1" x14ac:dyDescent="0.2">
      <c r="A3" t="s">
        <v>4619</v>
      </c>
    </row>
    <row r="4" spans="1:1" x14ac:dyDescent="0.2">
      <c r="A4" t="s">
        <v>4449</v>
      </c>
    </row>
    <row r="5" spans="1:1" x14ac:dyDescent="0.2">
      <c r="A5" t="s">
        <v>4503</v>
      </c>
    </row>
    <row r="6" spans="1:1" x14ac:dyDescent="0.2">
      <c r="A6" t="s">
        <v>4618</v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65"/>
  <sheetViews>
    <sheetView topLeftCell="A4" workbookViewId="0">
      <selection activeCell="L43" sqref="L43"/>
    </sheetView>
  </sheetViews>
  <sheetFormatPr defaultRowHeight="12.75" x14ac:dyDescent="0.2"/>
  <cols>
    <col min="1" max="1" width="13.5703125" customWidth="1"/>
    <col min="2" max="2" width="9.140625" style="460"/>
  </cols>
  <sheetData>
    <row r="1" spans="1:31" ht="18" x14ac:dyDescent="0.25">
      <c r="A1" t="s">
        <v>2932</v>
      </c>
      <c r="B1" s="460" t="s">
        <v>2569</v>
      </c>
      <c r="C1" s="460" t="s">
        <v>2438</v>
      </c>
      <c r="D1" s="530" t="s">
        <v>3771</v>
      </c>
    </row>
    <row r="2" spans="1:31" x14ac:dyDescent="0.2">
      <c r="A2" t="s">
        <v>4237</v>
      </c>
      <c r="C2" t="s">
        <v>3557</v>
      </c>
      <c r="D2" t="s">
        <v>4253</v>
      </c>
      <c r="E2" t="s">
        <v>4001</v>
      </c>
      <c r="F2" t="s">
        <v>4244</v>
      </c>
      <c r="G2" t="s">
        <v>4239</v>
      </c>
      <c r="H2" t="s">
        <v>4254</v>
      </c>
      <c r="I2" t="s">
        <v>2387</v>
      </c>
      <c r="J2" t="s">
        <v>4240</v>
      </c>
      <c r="K2" t="s">
        <v>4241</v>
      </c>
      <c r="L2" t="s">
        <v>4242</v>
      </c>
      <c r="M2" t="s">
        <v>4243</v>
      </c>
      <c r="N2" t="s">
        <v>4247</v>
      </c>
      <c r="O2" t="s">
        <v>4245</v>
      </c>
      <c r="P2" t="s">
        <v>4246</v>
      </c>
      <c r="Q2" t="s">
        <v>4248</v>
      </c>
      <c r="R2" t="s">
        <v>3799</v>
      </c>
      <c r="S2" s="460" t="s">
        <v>4249</v>
      </c>
      <c r="T2" t="s">
        <v>4250</v>
      </c>
      <c r="U2" t="s">
        <v>4251</v>
      </c>
      <c r="V2" t="s">
        <v>4016</v>
      </c>
      <c r="W2" t="s">
        <v>4255</v>
      </c>
      <c r="Z2" s="460" t="s">
        <v>3557</v>
      </c>
      <c r="AA2" s="460">
        <v>1</v>
      </c>
      <c r="AB2">
        <v>2</v>
      </c>
      <c r="AC2" s="460"/>
      <c r="AD2" s="460">
        <v>5</v>
      </c>
      <c r="AE2" s="93">
        <f>AD2/(AB2-AC2)</f>
        <v>2.5</v>
      </c>
    </row>
    <row r="3" spans="1:31" x14ac:dyDescent="0.2">
      <c r="A3" t="s">
        <v>4238</v>
      </c>
      <c r="B3" s="460">
        <v>1</v>
      </c>
      <c r="C3">
        <v>5</v>
      </c>
      <c r="D3">
        <v>7</v>
      </c>
      <c r="E3">
        <v>2</v>
      </c>
      <c r="F3">
        <v>7</v>
      </c>
      <c r="G3">
        <v>0</v>
      </c>
      <c r="H3" s="27">
        <v>1</v>
      </c>
      <c r="I3">
        <v>0</v>
      </c>
      <c r="J3">
        <v>2</v>
      </c>
      <c r="K3">
        <v>0</v>
      </c>
      <c r="Z3" s="460" t="s">
        <v>4253</v>
      </c>
      <c r="AA3" s="460">
        <v>9</v>
      </c>
      <c r="AB3">
        <v>10</v>
      </c>
      <c r="AC3" s="460">
        <v>1</v>
      </c>
      <c r="AD3" s="460">
        <v>62</v>
      </c>
      <c r="AE3" s="93">
        <f t="shared" ref="AE3:AE22" si="0">AD3/(AB3-AC3)</f>
        <v>6.8888888888888893</v>
      </c>
    </row>
    <row r="4" spans="1:31" x14ac:dyDescent="0.2">
      <c r="A4" s="460" t="s">
        <v>4238</v>
      </c>
      <c r="B4" s="460">
        <v>2</v>
      </c>
      <c r="C4">
        <v>0</v>
      </c>
      <c r="D4">
        <v>7</v>
      </c>
      <c r="E4">
        <v>3</v>
      </c>
      <c r="F4">
        <v>9</v>
      </c>
      <c r="G4" s="27">
        <v>44</v>
      </c>
      <c r="H4">
        <v>0</v>
      </c>
      <c r="I4">
        <v>0</v>
      </c>
      <c r="J4">
        <v>0</v>
      </c>
      <c r="K4">
        <v>0</v>
      </c>
      <c r="L4">
        <v>1</v>
      </c>
      <c r="M4">
        <v>0</v>
      </c>
      <c r="Z4" s="460" t="s">
        <v>4001</v>
      </c>
      <c r="AA4" s="460">
        <v>10</v>
      </c>
      <c r="AB4">
        <v>11</v>
      </c>
      <c r="AC4" s="460"/>
      <c r="AD4" s="460">
        <v>158</v>
      </c>
      <c r="AE4" s="93">
        <f t="shared" si="0"/>
        <v>14.363636363636363</v>
      </c>
    </row>
    <row r="5" spans="1:31" x14ac:dyDescent="0.2">
      <c r="A5" t="s">
        <v>3571</v>
      </c>
      <c r="B5" s="460">
        <v>1</v>
      </c>
      <c r="D5">
        <v>8</v>
      </c>
      <c r="E5">
        <v>0</v>
      </c>
      <c r="F5">
        <v>32</v>
      </c>
      <c r="H5">
        <v>15</v>
      </c>
      <c r="I5">
        <v>0</v>
      </c>
      <c r="L5">
        <v>1</v>
      </c>
      <c r="M5" s="27">
        <v>3</v>
      </c>
      <c r="N5">
        <v>1</v>
      </c>
      <c r="O5">
        <v>2</v>
      </c>
      <c r="P5">
        <v>2</v>
      </c>
      <c r="Q5" s="460">
        <v>10</v>
      </c>
      <c r="Z5" s="460" t="s">
        <v>4244</v>
      </c>
      <c r="AA5" s="460">
        <v>4</v>
      </c>
      <c r="AB5">
        <v>5</v>
      </c>
      <c r="AC5" s="460"/>
      <c r="AD5" s="460">
        <v>128</v>
      </c>
      <c r="AE5" s="93">
        <f t="shared" si="0"/>
        <v>25.6</v>
      </c>
    </row>
    <row r="6" spans="1:31" x14ac:dyDescent="0.2">
      <c r="A6" s="460" t="s">
        <v>3571</v>
      </c>
      <c r="B6" s="460">
        <v>2</v>
      </c>
      <c r="D6">
        <v>0</v>
      </c>
      <c r="E6">
        <v>0</v>
      </c>
      <c r="F6">
        <v>39</v>
      </c>
      <c r="H6">
        <v>23</v>
      </c>
      <c r="I6" s="27">
        <v>2</v>
      </c>
      <c r="L6">
        <v>28</v>
      </c>
      <c r="M6">
        <v>7</v>
      </c>
      <c r="N6">
        <v>9</v>
      </c>
      <c r="O6" t="s">
        <v>3838</v>
      </c>
      <c r="P6" t="s">
        <v>3838</v>
      </c>
      <c r="Q6" s="27">
        <v>0</v>
      </c>
      <c r="Z6" s="460" t="s">
        <v>4239</v>
      </c>
      <c r="AA6" s="460">
        <v>8</v>
      </c>
      <c r="AB6">
        <v>8</v>
      </c>
      <c r="AC6" s="460">
        <v>2</v>
      </c>
      <c r="AD6" s="460">
        <v>74</v>
      </c>
      <c r="AE6" s="93">
        <f t="shared" si="0"/>
        <v>12.333333333333334</v>
      </c>
    </row>
    <row r="7" spans="1:31" x14ac:dyDescent="0.2">
      <c r="A7" t="s">
        <v>3572</v>
      </c>
      <c r="B7" s="460">
        <v>1</v>
      </c>
      <c r="E7">
        <v>17</v>
      </c>
      <c r="H7">
        <v>0</v>
      </c>
      <c r="I7" s="27">
        <v>2</v>
      </c>
      <c r="L7">
        <v>2</v>
      </c>
      <c r="M7">
        <v>5</v>
      </c>
      <c r="N7">
        <v>2</v>
      </c>
      <c r="O7">
        <v>0</v>
      </c>
      <c r="Q7">
        <v>4</v>
      </c>
      <c r="R7">
        <v>20</v>
      </c>
      <c r="S7">
        <v>0</v>
      </c>
      <c r="T7">
        <v>0</v>
      </c>
      <c r="Z7" s="460" t="s">
        <v>4254</v>
      </c>
      <c r="AA7" s="460">
        <v>9</v>
      </c>
      <c r="AB7">
        <v>10</v>
      </c>
      <c r="AC7" s="460">
        <v>1</v>
      </c>
      <c r="AD7" s="460">
        <v>87</v>
      </c>
      <c r="AE7" s="93">
        <f t="shared" si="0"/>
        <v>9.6666666666666661</v>
      </c>
    </row>
    <row r="8" spans="1:31" x14ac:dyDescent="0.2">
      <c r="A8" s="460" t="s">
        <v>3572</v>
      </c>
      <c r="B8" s="460">
        <v>2</v>
      </c>
      <c r="Z8" s="460" t="s">
        <v>2387</v>
      </c>
      <c r="AA8" s="460">
        <v>3</v>
      </c>
      <c r="AB8">
        <v>5</v>
      </c>
      <c r="AC8" s="460">
        <v>2</v>
      </c>
      <c r="AD8" s="460">
        <v>4</v>
      </c>
      <c r="AE8" s="93">
        <f t="shared" si="0"/>
        <v>1.3333333333333333</v>
      </c>
    </row>
    <row r="9" spans="1:31" x14ac:dyDescent="0.2">
      <c r="A9" t="s">
        <v>3607</v>
      </c>
      <c r="B9" s="460">
        <v>1</v>
      </c>
      <c r="D9">
        <v>6</v>
      </c>
      <c r="E9">
        <v>18</v>
      </c>
      <c r="G9">
        <v>5</v>
      </c>
      <c r="H9">
        <v>14</v>
      </c>
      <c r="J9" s="27">
        <v>1</v>
      </c>
      <c r="L9">
        <v>8</v>
      </c>
      <c r="M9">
        <v>5</v>
      </c>
      <c r="N9">
        <v>0</v>
      </c>
      <c r="R9">
        <v>6</v>
      </c>
      <c r="S9">
        <v>5</v>
      </c>
      <c r="U9">
        <v>12</v>
      </c>
      <c r="Z9" s="460" t="s">
        <v>4240</v>
      </c>
      <c r="AA9" s="460">
        <v>3</v>
      </c>
      <c r="AB9">
        <v>3</v>
      </c>
      <c r="AC9" s="460">
        <v>1</v>
      </c>
      <c r="AD9" s="460">
        <v>3</v>
      </c>
      <c r="AE9" s="93">
        <f t="shared" si="0"/>
        <v>1.5</v>
      </c>
    </row>
    <row r="10" spans="1:31" x14ac:dyDescent="0.2">
      <c r="A10" s="460" t="s">
        <v>3607</v>
      </c>
      <c r="B10" s="460">
        <v>2</v>
      </c>
      <c r="Z10" s="460" t="s">
        <v>4241</v>
      </c>
      <c r="AA10" s="460">
        <v>1</v>
      </c>
      <c r="AB10">
        <v>2</v>
      </c>
      <c r="AC10" s="460"/>
      <c r="AD10" s="460">
        <v>0</v>
      </c>
      <c r="AE10" s="93">
        <f t="shared" si="0"/>
        <v>0</v>
      </c>
    </row>
    <row r="11" spans="1:31" x14ac:dyDescent="0.2">
      <c r="A11" t="s">
        <v>4252</v>
      </c>
      <c r="B11" s="460">
        <v>1</v>
      </c>
      <c r="D11">
        <v>7</v>
      </c>
      <c r="E11">
        <v>38</v>
      </c>
      <c r="G11">
        <v>5</v>
      </c>
      <c r="H11">
        <v>27</v>
      </c>
      <c r="L11">
        <v>12</v>
      </c>
      <c r="M11">
        <v>0</v>
      </c>
      <c r="N11" s="27">
        <v>1</v>
      </c>
      <c r="O11" t="s">
        <v>3838</v>
      </c>
      <c r="S11">
        <v>0</v>
      </c>
      <c r="U11">
        <v>0</v>
      </c>
      <c r="V11" s="50">
        <v>93</v>
      </c>
      <c r="Z11" s="460" t="s">
        <v>4242</v>
      </c>
      <c r="AA11" s="460">
        <v>5</v>
      </c>
      <c r="AB11">
        <v>6</v>
      </c>
      <c r="AC11" s="460"/>
      <c r="AD11" s="460">
        <v>52</v>
      </c>
      <c r="AE11" s="93">
        <f t="shared" si="0"/>
        <v>8.6666666666666661</v>
      </c>
    </row>
    <row r="12" spans="1:31" x14ac:dyDescent="0.2">
      <c r="A12" s="460" t="s">
        <v>4252</v>
      </c>
      <c r="B12" s="460">
        <v>2</v>
      </c>
      <c r="Z12" s="460" t="s">
        <v>4243</v>
      </c>
      <c r="AA12" s="460">
        <v>5</v>
      </c>
      <c r="AB12">
        <v>8</v>
      </c>
      <c r="AC12" s="460">
        <v>2</v>
      </c>
      <c r="AD12" s="460">
        <v>20</v>
      </c>
      <c r="AE12" s="93">
        <f t="shared" si="0"/>
        <v>3.3333333333333335</v>
      </c>
    </row>
    <row r="13" spans="1:31" x14ac:dyDescent="0.2">
      <c r="A13" t="s">
        <v>3540</v>
      </c>
      <c r="B13" s="460">
        <v>1</v>
      </c>
      <c r="D13">
        <v>2</v>
      </c>
      <c r="E13">
        <v>4</v>
      </c>
      <c r="G13" s="27">
        <v>1</v>
      </c>
      <c r="Q13" t="s">
        <v>3838</v>
      </c>
      <c r="V13" s="27">
        <v>24</v>
      </c>
      <c r="Z13" s="460" t="s">
        <v>4247</v>
      </c>
      <c r="AA13" s="460">
        <v>8</v>
      </c>
      <c r="AB13">
        <v>8</v>
      </c>
      <c r="AC13" s="460">
        <v>1</v>
      </c>
      <c r="AD13" s="460">
        <v>19</v>
      </c>
      <c r="AE13" s="93">
        <f t="shared" si="0"/>
        <v>2.7142857142857144</v>
      </c>
    </row>
    <row r="14" spans="1:31" x14ac:dyDescent="0.2">
      <c r="A14" s="460" t="s">
        <v>3540</v>
      </c>
      <c r="B14" s="460">
        <v>2</v>
      </c>
      <c r="Z14" s="460" t="s">
        <v>4245</v>
      </c>
      <c r="AA14" s="460">
        <v>3</v>
      </c>
      <c r="AB14">
        <v>3</v>
      </c>
      <c r="AC14" s="460"/>
      <c r="AD14" s="460">
        <v>5</v>
      </c>
      <c r="AE14" s="93">
        <f t="shared" si="0"/>
        <v>1.6666666666666667</v>
      </c>
    </row>
    <row r="15" spans="1:31" x14ac:dyDescent="0.2">
      <c r="A15" s="460" t="s">
        <v>3645</v>
      </c>
      <c r="B15" s="460">
        <v>1</v>
      </c>
      <c r="D15">
        <v>9</v>
      </c>
      <c r="E15">
        <v>16</v>
      </c>
      <c r="F15" t="s">
        <v>3642</v>
      </c>
      <c r="G15">
        <v>2</v>
      </c>
      <c r="H15">
        <v>7</v>
      </c>
      <c r="J15" t="s">
        <v>3838</v>
      </c>
      <c r="N15">
        <v>0</v>
      </c>
      <c r="S15" t="s">
        <v>3838</v>
      </c>
      <c r="U15" s="27">
        <v>16</v>
      </c>
      <c r="V15">
        <v>32</v>
      </c>
      <c r="W15">
        <v>16</v>
      </c>
      <c r="Z15" s="460" t="s">
        <v>4246</v>
      </c>
      <c r="AA15" s="460">
        <v>1</v>
      </c>
      <c r="AB15">
        <v>1</v>
      </c>
      <c r="AC15" s="460"/>
      <c r="AD15" s="460">
        <v>2</v>
      </c>
      <c r="AE15" s="93">
        <f t="shared" si="0"/>
        <v>2</v>
      </c>
    </row>
    <row r="16" spans="1:31" x14ac:dyDescent="0.2">
      <c r="A16" t="s">
        <v>3645</v>
      </c>
      <c r="B16" s="460">
        <v>2</v>
      </c>
      <c r="Z16" s="460" t="s">
        <v>4248</v>
      </c>
      <c r="AA16" s="460">
        <v>3</v>
      </c>
      <c r="AB16">
        <v>3</v>
      </c>
      <c r="AC16" s="460">
        <v>1</v>
      </c>
      <c r="AD16" s="460">
        <v>14</v>
      </c>
      <c r="AE16" s="93">
        <f t="shared" si="0"/>
        <v>7</v>
      </c>
    </row>
    <row r="17" spans="1:47" x14ac:dyDescent="0.2">
      <c r="A17" t="s">
        <v>2544</v>
      </c>
      <c r="B17" s="460">
        <v>1</v>
      </c>
      <c r="D17">
        <v>11</v>
      </c>
      <c r="E17">
        <v>10</v>
      </c>
      <c r="G17">
        <v>5</v>
      </c>
      <c r="H17">
        <v>0</v>
      </c>
      <c r="M17">
        <v>0</v>
      </c>
      <c r="N17">
        <v>4</v>
      </c>
      <c r="O17">
        <v>3</v>
      </c>
      <c r="S17">
        <v>0</v>
      </c>
      <c r="U17" s="27">
        <v>2</v>
      </c>
      <c r="V17">
        <v>29</v>
      </c>
      <c r="W17">
        <v>1</v>
      </c>
      <c r="Z17" s="460" t="s">
        <v>3799</v>
      </c>
      <c r="AA17" s="460">
        <v>2</v>
      </c>
      <c r="AB17">
        <v>2</v>
      </c>
      <c r="AC17" s="460"/>
      <c r="AD17" s="460">
        <v>26</v>
      </c>
      <c r="AE17" s="93">
        <f t="shared" si="0"/>
        <v>13</v>
      </c>
    </row>
    <row r="18" spans="1:47" x14ac:dyDescent="0.2">
      <c r="A18" s="460" t="s">
        <v>2544</v>
      </c>
      <c r="B18" s="460">
        <v>2</v>
      </c>
      <c r="Z18" s="460" t="s">
        <v>4249</v>
      </c>
      <c r="AA18" s="460">
        <v>7</v>
      </c>
      <c r="AB18">
        <v>5</v>
      </c>
      <c r="AC18" s="460"/>
      <c r="AD18" s="460">
        <v>5</v>
      </c>
      <c r="AE18" s="93">
        <f t="shared" si="0"/>
        <v>1</v>
      </c>
    </row>
    <row r="19" spans="1:47" x14ac:dyDescent="0.2">
      <c r="A19" s="460" t="s">
        <v>4238</v>
      </c>
      <c r="B19" s="460">
        <v>1</v>
      </c>
      <c r="D19" s="27">
        <v>5</v>
      </c>
      <c r="E19" s="50">
        <v>50</v>
      </c>
      <c r="F19">
        <v>41</v>
      </c>
      <c r="G19">
        <v>12</v>
      </c>
      <c r="H19">
        <v>0</v>
      </c>
      <c r="M19" s="27">
        <v>0</v>
      </c>
      <c r="N19">
        <v>2</v>
      </c>
      <c r="S19">
        <v>0</v>
      </c>
      <c r="U19">
        <v>23</v>
      </c>
      <c r="V19">
        <v>4</v>
      </c>
      <c r="W19" s="50">
        <v>89</v>
      </c>
      <c r="Z19" s="460" t="s">
        <v>4250</v>
      </c>
      <c r="AA19" s="460">
        <v>1</v>
      </c>
      <c r="AB19">
        <v>1</v>
      </c>
      <c r="AC19" s="460"/>
      <c r="AD19" s="460">
        <v>0</v>
      </c>
      <c r="AE19" s="93">
        <f t="shared" si="0"/>
        <v>0</v>
      </c>
    </row>
    <row r="20" spans="1:47" x14ac:dyDescent="0.2">
      <c r="A20" s="460" t="s">
        <v>4238</v>
      </c>
      <c r="B20" s="460">
        <v>2</v>
      </c>
      <c r="Z20" s="460" t="s">
        <v>4251</v>
      </c>
      <c r="AA20" s="460">
        <v>6</v>
      </c>
      <c r="AB20">
        <v>5</v>
      </c>
      <c r="AC20" s="460">
        <v>1</v>
      </c>
      <c r="AD20" s="460">
        <v>53</v>
      </c>
      <c r="AE20" s="93">
        <f t="shared" si="0"/>
        <v>13.25</v>
      </c>
    </row>
    <row r="21" spans="1:47" s="460" customFormat="1" x14ac:dyDescent="0.2">
      <c r="A21" s="460" t="s">
        <v>2548</v>
      </c>
      <c r="B21" s="460">
        <v>1</v>
      </c>
      <c r="D21" s="460">
        <v>0</v>
      </c>
      <c r="E21" s="460">
        <v>0</v>
      </c>
      <c r="F21" s="460">
        <v>11</v>
      </c>
      <c r="G21" s="460">
        <v>38</v>
      </c>
      <c r="H21" s="460">
        <v>3</v>
      </c>
      <c r="M21" s="460">
        <v>0</v>
      </c>
      <c r="N21" s="460">
        <v>1</v>
      </c>
      <c r="S21" s="27">
        <v>1</v>
      </c>
      <c r="U21" s="460">
        <v>5</v>
      </c>
      <c r="W21" s="460">
        <v>1</v>
      </c>
      <c r="Z21" s="460" t="s">
        <v>4016</v>
      </c>
      <c r="AA21" s="460">
        <v>5</v>
      </c>
      <c r="AB21" s="460">
        <v>5</v>
      </c>
      <c r="AC21" s="460">
        <v>1</v>
      </c>
      <c r="AD21" s="460">
        <v>182</v>
      </c>
      <c r="AE21" s="93">
        <f t="shared" si="0"/>
        <v>45.5</v>
      </c>
    </row>
    <row r="22" spans="1:47" s="460" customFormat="1" x14ac:dyDescent="0.2">
      <c r="A22" s="460" t="s">
        <v>2548</v>
      </c>
      <c r="B22" s="460">
        <v>2</v>
      </c>
      <c r="Z22" s="460" t="s">
        <v>4255</v>
      </c>
      <c r="AA22" s="460">
        <v>4</v>
      </c>
      <c r="AB22" s="460">
        <v>3</v>
      </c>
      <c r="AD22" s="460">
        <v>106</v>
      </c>
      <c r="AE22" s="93">
        <f t="shared" si="0"/>
        <v>35.333333333333336</v>
      </c>
    </row>
    <row r="23" spans="1:47" x14ac:dyDescent="0.2">
      <c r="A23" t="s">
        <v>4256</v>
      </c>
      <c r="C23">
        <f>COUNT(C3:C20)</f>
        <v>2</v>
      </c>
      <c r="D23" s="460">
        <f t="shared" ref="D23:W23" si="1">COUNT(D3:D20)</f>
        <v>10</v>
      </c>
      <c r="E23" s="460">
        <f t="shared" si="1"/>
        <v>11</v>
      </c>
      <c r="F23" s="460">
        <f t="shared" si="1"/>
        <v>5</v>
      </c>
      <c r="G23" s="460">
        <f t="shared" si="1"/>
        <v>8</v>
      </c>
      <c r="H23" s="460">
        <f t="shared" si="1"/>
        <v>10</v>
      </c>
      <c r="I23" s="460">
        <f t="shared" si="1"/>
        <v>5</v>
      </c>
      <c r="J23" s="460">
        <f t="shared" si="1"/>
        <v>3</v>
      </c>
      <c r="K23" s="460">
        <f t="shared" si="1"/>
        <v>2</v>
      </c>
      <c r="L23" s="460">
        <f t="shared" si="1"/>
        <v>6</v>
      </c>
      <c r="M23" s="460">
        <f t="shared" si="1"/>
        <v>8</v>
      </c>
      <c r="N23" s="460">
        <f t="shared" si="1"/>
        <v>8</v>
      </c>
      <c r="O23" s="460">
        <f t="shared" si="1"/>
        <v>3</v>
      </c>
      <c r="P23" s="460">
        <f t="shared" si="1"/>
        <v>1</v>
      </c>
      <c r="Q23" s="460">
        <f t="shared" si="1"/>
        <v>3</v>
      </c>
      <c r="R23" s="460">
        <f t="shared" si="1"/>
        <v>2</v>
      </c>
      <c r="S23" s="460">
        <f t="shared" si="1"/>
        <v>5</v>
      </c>
      <c r="T23" s="460">
        <f t="shared" si="1"/>
        <v>1</v>
      </c>
      <c r="U23" s="460">
        <f t="shared" si="1"/>
        <v>5</v>
      </c>
      <c r="V23" s="460">
        <f t="shared" si="1"/>
        <v>5</v>
      </c>
      <c r="W23" s="460">
        <f t="shared" si="1"/>
        <v>3</v>
      </c>
    </row>
    <row r="24" spans="1:47" x14ac:dyDescent="0.2">
      <c r="A24" t="s">
        <v>4257</v>
      </c>
      <c r="C24">
        <f>SUM(C3:C20)</f>
        <v>5</v>
      </c>
      <c r="D24" s="460">
        <f t="shared" ref="D24:W24" si="2">SUM(D3:D20)</f>
        <v>62</v>
      </c>
      <c r="E24" s="460">
        <f t="shared" si="2"/>
        <v>158</v>
      </c>
      <c r="F24" s="460">
        <f t="shared" si="2"/>
        <v>128</v>
      </c>
      <c r="G24" s="460">
        <f t="shared" si="2"/>
        <v>74</v>
      </c>
      <c r="H24" s="460">
        <f t="shared" si="2"/>
        <v>87</v>
      </c>
      <c r="I24" s="460">
        <f t="shared" si="2"/>
        <v>4</v>
      </c>
      <c r="J24" s="460">
        <f t="shared" si="2"/>
        <v>3</v>
      </c>
      <c r="K24" s="460">
        <f t="shared" si="2"/>
        <v>0</v>
      </c>
      <c r="L24" s="460">
        <f t="shared" si="2"/>
        <v>52</v>
      </c>
      <c r="M24" s="460">
        <f t="shared" si="2"/>
        <v>20</v>
      </c>
      <c r="N24" s="460">
        <f t="shared" si="2"/>
        <v>19</v>
      </c>
      <c r="O24" s="460">
        <f t="shared" si="2"/>
        <v>5</v>
      </c>
      <c r="P24" s="460">
        <f t="shared" si="2"/>
        <v>2</v>
      </c>
      <c r="Q24" s="460">
        <f t="shared" si="2"/>
        <v>14</v>
      </c>
      <c r="R24" s="460">
        <f t="shared" si="2"/>
        <v>26</v>
      </c>
      <c r="S24" s="460">
        <f t="shared" si="2"/>
        <v>5</v>
      </c>
      <c r="T24" s="460">
        <f t="shared" si="2"/>
        <v>0</v>
      </c>
      <c r="U24" s="460">
        <f t="shared" si="2"/>
        <v>53</v>
      </c>
      <c r="V24" s="460">
        <f t="shared" si="2"/>
        <v>182</v>
      </c>
      <c r="W24" s="460">
        <f t="shared" si="2"/>
        <v>106</v>
      </c>
    </row>
    <row r="25" spans="1:47" x14ac:dyDescent="0.2">
      <c r="A25" t="s">
        <v>4258</v>
      </c>
      <c r="D25">
        <v>1</v>
      </c>
      <c r="G25">
        <v>2</v>
      </c>
      <c r="H25">
        <v>1</v>
      </c>
      <c r="I25">
        <v>2</v>
      </c>
      <c r="J25">
        <v>1</v>
      </c>
      <c r="M25">
        <v>2</v>
      </c>
      <c r="N25">
        <v>1</v>
      </c>
      <c r="Q25">
        <v>1</v>
      </c>
      <c r="U25">
        <v>1</v>
      </c>
      <c r="V25">
        <v>1</v>
      </c>
    </row>
    <row r="26" spans="1:47" x14ac:dyDescent="0.2">
      <c r="A26" t="s">
        <v>2956</v>
      </c>
      <c r="C26" s="93">
        <f>C24/(C23-C25)</f>
        <v>2.5</v>
      </c>
      <c r="D26" s="93">
        <f t="shared" ref="D26:W26" si="3">D24/(D23-D25)</f>
        <v>6.8888888888888893</v>
      </c>
      <c r="E26" s="93">
        <f t="shared" si="3"/>
        <v>14.363636363636363</v>
      </c>
      <c r="F26" s="93">
        <f t="shared" si="3"/>
        <v>25.6</v>
      </c>
      <c r="G26" s="93">
        <f t="shared" si="3"/>
        <v>12.333333333333334</v>
      </c>
      <c r="H26" s="93">
        <f t="shared" si="3"/>
        <v>9.6666666666666661</v>
      </c>
      <c r="I26" s="93">
        <f t="shared" si="3"/>
        <v>1.3333333333333333</v>
      </c>
      <c r="J26" s="93">
        <f t="shared" si="3"/>
        <v>1.5</v>
      </c>
      <c r="K26" s="93">
        <f t="shared" si="3"/>
        <v>0</v>
      </c>
      <c r="L26" s="93">
        <f t="shared" si="3"/>
        <v>8.6666666666666661</v>
      </c>
      <c r="M26" s="93">
        <f t="shared" si="3"/>
        <v>3.3333333333333335</v>
      </c>
      <c r="N26" s="93">
        <f t="shared" si="3"/>
        <v>2.7142857142857144</v>
      </c>
      <c r="O26" s="93">
        <f t="shared" si="3"/>
        <v>1.6666666666666667</v>
      </c>
      <c r="P26" s="93">
        <f t="shared" si="3"/>
        <v>2</v>
      </c>
      <c r="Q26" s="93">
        <f t="shared" si="3"/>
        <v>7</v>
      </c>
      <c r="R26" s="93">
        <f t="shared" si="3"/>
        <v>13</v>
      </c>
      <c r="S26" s="93">
        <f t="shared" si="3"/>
        <v>1</v>
      </c>
      <c r="T26" s="93">
        <f t="shared" si="3"/>
        <v>0</v>
      </c>
      <c r="U26" s="93">
        <f t="shared" si="3"/>
        <v>13.25</v>
      </c>
      <c r="V26" s="93">
        <f t="shared" si="3"/>
        <v>45.5</v>
      </c>
      <c r="W26" s="93">
        <f t="shared" si="3"/>
        <v>35.333333333333336</v>
      </c>
    </row>
    <row r="27" spans="1:47" x14ac:dyDescent="0.2">
      <c r="A27" t="s">
        <v>5</v>
      </c>
      <c r="C27">
        <v>1</v>
      </c>
      <c r="D27">
        <v>9</v>
      </c>
      <c r="E27">
        <v>10</v>
      </c>
      <c r="F27">
        <v>4</v>
      </c>
      <c r="G27">
        <v>8</v>
      </c>
      <c r="H27">
        <v>9</v>
      </c>
      <c r="I27">
        <v>3</v>
      </c>
      <c r="J27">
        <v>3</v>
      </c>
      <c r="K27">
        <v>1</v>
      </c>
      <c r="L27">
        <v>5</v>
      </c>
      <c r="M27">
        <v>5</v>
      </c>
      <c r="N27">
        <v>8</v>
      </c>
      <c r="O27">
        <v>3</v>
      </c>
      <c r="P27">
        <v>1</v>
      </c>
      <c r="Q27">
        <v>3</v>
      </c>
      <c r="R27">
        <v>2</v>
      </c>
      <c r="S27">
        <v>7</v>
      </c>
      <c r="T27">
        <v>1</v>
      </c>
      <c r="U27">
        <v>6</v>
      </c>
      <c r="V27">
        <v>5</v>
      </c>
      <c r="W27">
        <v>4</v>
      </c>
    </row>
    <row r="28" spans="1:47" x14ac:dyDescent="0.2">
      <c r="C28" s="460" t="s">
        <v>4239</v>
      </c>
      <c r="G28" s="460" t="s">
        <v>4253</v>
      </c>
      <c r="K28" s="460" t="s">
        <v>4244</v>
      </c>
      <c r="O28" t="s">
        <v>4243</v>
      </c>
      <c r="S28" t="s">
        <v>4254</v>
      </c>
      <c r="W28" t="s">
        <v>4242</v>
      </c>
      <c r="AA28" t="s">
        <v>4247</v>
      </c>
      <c r="AE28" t="s">
        <v>4249</v>
      </c>
      <c r="AI28" t="s">
        <v>4250</v>
      </c>
      <c r="AM28" t="s">
        <v>2387</v>
      </c>
      <c r="AQ28" t="s">
        <v>4255</v>
      </c>
      <c r="AU28" t="s">
        <v>4265</v>
      </c>
    </row>
    <row r="29" spans="1:47" x14ac:dyDescent="0.2">
      <c r="A29" s="460" t="s">
        <v>4238</v>
      </c>
      <c r="B29" s="460">
        <v>1</v>
      </c>
      <c r="C29" s="528">
        <v>7.6</v>
      </c>
      <c r="D29" s="528"/>
      <c r="E29" s="528">
        <v>5</v>
      </c>
      <c r="F29" s="528">
        <v>43</v>
      </c>
      <c r="G29">
        <v>3</v>
      </c>
      <c r="I29">
        <v>2</v>
      </c>
      <c r="J29">
        <v>15</v>
      </c>
      <c r="K29">
        <v>4</v>
      </c>
      <c r="M29">
        <v>3</v>
      </c>
      <c r="N29">
        <v>23</v>
      </c>
    </row>
    <row r="30" spans="1:47" x14ac:dyDescent="0.2">
      <c r="A30" s="460" t="s">
        <v>4238</v>
      </c>
      <c r="B30" s="460">
        <v>2</v>
      </c>
      <c r="O30">
        <v>3</v>
      </c>
      <c r="Q30">
        <v>1</v>
      </c>
      <c r="R30">
        <v>10</v>
      </c>
      <c r="S30">
        <v>2.2000000000000002</v>
      </c>
      <c r="U30">
        <v>2</v>
      </c>
      <c r="V30">
        <v>7</v>
      </c>
    </row>
    <row r="31" spans="1:47" x14ac:dyDescent="0.2">
      <c r="A31" s="460" t="s">
        <v>3571</v>
      </c>
      <c r="B31" s="460">
        <v>1</v>
      </c>
      <c r="G31">
        <v>3</v>
      </c>
      <c r="J31">
        <v>9</v>
      </c>
      <c r="K31">
        <v>9</v>
      </c>
      <c r="N31">
        <v>57</v>
      </c>
      <c r="O31">
        <v>11</v>
      </c>
      <c r="Q31">
        <v>4</v>
      </c>
      <c r="R31">
        <v>58</v>
      </c>
      <c r="S31" s="528">
        <v>6</v>
      </c>
      <c r="T31" s="528"/>
      <c r="U31" s="528">
        <v>5</v>
      </c>
      <c r="V31" s="528">
        <v>37</v>
      </c>
      <c r="W31">
        <v>3</v>
      </c>
      <c r="Z31">
        <v>10</v>
      </c>
      <c r="AA31">
        <v>2</v>
      </c>
      <c r="AC31">
        <v>1</v>
      </c>
      <c r="AD31">
        <v>5</v>
      </c>
    </row>
    <row r="32" spans="1:47" x14ac:dyDescent="0.2">
      <c r="A32" s="460" t="s">
        <v>3571</v>
      </c>
      <c r="B32" s="460">
        <v>2</v>
      </c>
    </row>
    <row r="33" spans="1:50" x14ac:dyDescent="0.2">
      <c r="A33" s="460" t="s">
        <v>3572</v>
      </c>
      <c r="B33" s="460">
        <v>1</v>
      </c>
      <c r="O33">
        <v>10</v>
      </c>
      <c r="Q33">
        <v>4</v>
      </c>
      <c r="R33">
        <v>21</v>
      </c>
      <c r="S33">
        <v>7</v>
      </c>
      <c r="V33">
        <v>38</v>
      </c>
      <c r="W33">
        <v>7</v>
      </c>
      <c r="Y33">
        <v>2</v>
      </c>
      <c r="Z33">
        <v>23</v>
      </c>
      <c r="AA33">
        <v>1</v>
      </c>
      <c r="AD33">
        <v>3</v>
      </c>
      <c r="AE33">
        <v>2</v>
      </c>
      <c r="AH33">
        <v>10</v>
      </c>
      <c r="AI33">
        <v>7</v>
      </c>
      <c r="AK33">
        <v>1</v>
      </c>
      <c r="AL33">
        <v>40</v>
      </c>
      <c r="AM33">
        <v>1</v>
      </c>
      <c r="AP33">
        <v>3</v>
      </c>
    </row>
    <row r="34" spans="1:50" x14ac:dyDescent="0.2">
      <c r="A34" s="460" t="s">
        <v>3572</v>
      </c>
      <c r="B34" s="460">
        <v>2</v>
      </c>
    </row>
    <row r="35" spans="1:50" x14ac:dyDescent="0.2">
      <c r="A35" s="529" t="s">
        <v>3607</v>
      </c>
      <c r="B35" s="529">
        <v>1</v>
      </c>
      <c r="C35" s="529">
        <v>8</v>
      </c>
      <c r="D35" s="529"/>
      <c r="E35" s="529">
        <v>3</v>
      </c>
      <c r="F35" s="529">
        <v>31</v>
      </c>
      <c r="G35" s="529">
        <v>7.2</v>
      </c>
      <c r="H35" s="529"/>
      <c r="I35" s="529">
        <v>3</v>
      </c>
      <c r="J35" s="529">
        <v>27</v>
      </c>
      <c r="K35" s="529"/>
      <c r="L35" s="529"/>
      <c r="M35" s="529"/>
      <c r="N35" s="529"/>
      <c r="O35" s="529"/>
      <c r="P35" s="529"/>
      <c r="Q35" s="529"/>
      <c r="R35" s="529"/>
      <c r="S35" s="529">
        <v>4</v>
      </c>
      <c r="T35" s="529"/>
      <c r="U35" s="529">
        <v>3</v>
      </c>
      <c r="V35" s="529">
        <v>20</v>
      </c>
      <c r="W35" s="529">
        <v>3</v>
      </c>
      <c r="X35" s="529"/>
      <c r="Y35" s="529"/>
      <c r="Z35" s="529">
        <v>28</v>
      </c>
      <c r="AA35" s="529"/>
      <c r="AB35" s="529"/>
      <c r="AC35" s="529"/>
      <c r="AD35" s="529"/>
      <c r="AE35" s="529"/>
      <c r="AF35" s="529"/>
      <c r="AG35" s="529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50" x14ac:dyDescent="0.2">
      <c r="A36" s="529" t="s">
        <v>3607</v>
      </c>
      <c r="B36" s="529">
        <v>2</v>
      </c>
      <c r="C36" s="529">
        <v>6</v>
      </c>
      <c r="D36" s="529"/>
      <c r="E36" s="529">
        <v>2</v>
      </c>
      <c r="F36" s="529">
        <v>32</v>
      </c>
      <c r="G36" s="529">
        <v>3</v>
      </c>
      <c r="H36" s="529"/>
      <c r="I36" s="529">
        <v>1</v>
      </c>
      <c r="J36" s="529">
        <v>20</v>
      </c>
      <c r="K36" s="529"/>
      <c r="L36" s="529"/>
      <c r="M36" s="529"/>
      <c r="N36" s="529"/>
      <c r="O36" s="529"/>
      <c r="P36" s="529"/>
      <c r="Q36" s="529"/>
      <c r="R36" s="529"/>
      <c r="S36" s="529">
        <v>2</v>
      </c>
      <c r="T36" s="529"/>
      <c r="U36" s="529"/>
      <c r="V36" s="529">
        <v>18</v>
      </c>
      <c r="W36" s="529"/>
      <c r="X36" s="529"/>
      <c r="Y36" s="529"/>
      <c r="Z36" s="529"/>
      <c r="AA36" s="529"/>
      <c r="AB36" s="529"/>
      <c r="AC36" s="529"/>
      <c r="AD36" s="529"/>
      <c r="AE36" s="529"/>
      <c r="AF36" s="529"/>
      <c r="AG36" s="529"/>
      <c r="AH36" s="529"/>
      <c r="AI36" s="529"/>
      <c r="AJ36" s="529"/>
      <c r="AK36" s="529"/>
      <c r="AL36" s="529"/>
      <c r="AM36" s="529"/>
      <c r="AN36" s="529"/>
      <c r="AO36" s="529"/>
      <c r="AP36" s="529"/>
      <c r="AQ36" s="529"/>
    </row>
    <row r="37" spans="1:50" x14ac:dyDescent="0.2">
      <c r="A37" s="460" t="s">
        <v>4252</v>
      </c>
      <c r="B37" s="460">
        <v>1</v>
      </c>
      <c r="C37">
        <v>7</v>
      </c>
      <c r="F37">
        <v>19</v>
      </c>
      <c r="G37">
        <v>8</v>
      </c>
      <c r="I37">
        <v>4</v>
      </c>
      <c r="J37">
        <v>40</v>
      </c>
      <c r="O37">
        <v>6</v>
      </c>
      <c r="Q37">
        <v>4</v>
      </c>
      <c r="R37">
        <v>21</v>
      </c>
      <c r="S37">
        <v>4.4000000000000004</v>
      </c>
      <c r="U37">
        <v>2</v>
      </c>
      <c r="V37">
        <v>14</v>
      </c>
    </row>
    <row r="38" spans="1:50" x14ac:dyDescent="0.2">
      <c r="A38" s="460" t="s">
        <v>4252</v>
      </c>
      <c r="B38" s="460">
        <v>2</v>
      </c>
      <c r="C38" s="528">
        <v>4.7</v>
      </c>
      <c r="D38" s="528"/>
      <c r="E38" s="528">
        <v>8</v>
      </c>
      <c r="F38" s="528">
        <v>10</v>
      </c>
      <c r="G38">
        <v>3</v>
      </c>
      <c r="I38">
        <v>2</v>
      </c>
      <c r="J38">
        <v>2</v>
      </c>
      <c r="W38">
        <v>1</v>
      </c>
      <c r="Z38">
        <v>1</v>
      </c>
    </row>
    <row r="39" spans="1:50" x14ac:dyDescent="0.2">
      <c r="A39" s="460" t="s">
        <v>3540</v>
      </c>
      <c r="B39" s="460">
        <v>1</v>
      </c>
      <c r="C39" s="528">
        <v>5.4</v>
      </c>
      <c r="D39" s="528"/>
      <c r="E39" s="528">
        <v>8</v>
      </c>
      <c r="F39" s="528">
        <v>15</v>
      </c>
      <c r="G39">
        <v>5</v>
      </c>
      <c r="I39">
        <v>2</v>
      </c>
      <c r="J39">
        <v>9</v>
      </c>
    </row>
    <row r="40" spans="1:50" x14ac:dyDescent="0.2">
      <c r="A40" s="460" t="s">
        <v>3540</v>
      </c>
      <c r="B40" s="460">
        <v>2</v>
      </c>
    </row>
    <row r="41" spans="1:50" x14ac:dyDescent="0.2">
      <c r="A41" s="529" t="s">
        <v>3645</v>
      </c>
      <c r="B41" s="529">
        <v>1</v>
      </c>
      <c r="C41" s="529">
        <v>8</v>
      </c>
      <c r="D41" s="529"/>
      <c r="E41" s="529">
        <v>2</v>
      </c>
      <c r="F41" s="529">
        <v>6</v>
      </c>
      <c r="G41" s="529">
        <v>3</v>
      </c>
      <c r="H41" s="529"/>
      <c r="I41" s="529"/>
      <c r="J41" s="529">
        <v>16</v>
      </c>
      <c r="K41" s="529"/>
      <c r="L41" s="529"/>
      <c r="M41" s="529"/>
      <c r="N41" s="529"/>
      <c r="O41" s="529"/>
      <c r="P41" s="529"/>
      <c r="Q41" s="529"/>
      <c r="R41" s="529"/>
      <c r="S41" s="529">
        <v>4</v>
      </c>
      <c r="T41" s="529"/>
      <c r="U41" s="529">
        <v>3</v>
      </c>
      <c r="V41" s="529">
        <v>10</v>
      </c>
      <c r="W41" s="529">
        <v>9</v>
      </c>
      <c r="X41" s="529"/>
      <c r="Y41" s="529">
        <v>4</v>
      </c>
      <c r="Z41" s="529">
        <v>28</v>
      </c>
      <c r="AA41" s="529"/>
      <c r="AB41" s="529"/>
      <c r="AC41" s="529"/>
      <c r="AD41" s="529"/>
      <c r="AE41" s="529"/>
      <c r="AF41" s="529"/>
      <c r="AG41" s="529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50" x14ac:dyDescent="0.2">
      <c r="A42" s="529" t="s">
        <v>3645</v>
      </c>
      <c r="B42" s="529">
        <v>2</v>
      </c>
      <c r="C42" s="529"/>
      <c r="D42" s="529"/>
      <c r="E42" s="529"/>
      <c r="F42" s="529"/>
      <c r="G42" s="529"/>
      <c r="H42" s="529"/>
      <c r="I42" s="529"/>
      <c r="J42" s="529"/>
      <c r="K42" s="529"/>
      <c r="L42" s="529"/>
      <c r="M42" s="529"/>
      <c r="N42" s="529"/>
      <c r="O42" s="529"/>
      <c r="P42" s="529"/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</row>
    <row r="43" spans="1:50" x14ac:dyDescent="0.2">
      <c r="A43" s="460" t="s">
        <v>2544</v>
      </c>
      <c r="B43" s="460">
        <v>1</v>
      </c>
      <c r="C43" s="528">
        <v>9.5</v>
      </c>
      <c r="D43" s="528"/>
      <c r="E43" s="528">
        <v>6</v>
      </c>
      <c r="F43" s="528">
        <v>46</v>
      </c>
      <c r="G43">
        <v>4</v>
      </c>
      <c r="J43">
        <v>16</v>
      </c>
      <c r="O43">
        <v>8</v>
      </c>
      <c r="Q43">
        <v>2</v>
      </c>
      <c r="R43">
        <v>57</v>
      </c>
      <c r="S43">
        <v>3</v>
      </c>
      <c r="U43">
        <v>1</v>
      </c>
      <c r="V43">
        <v>15</v>
      </c>
    </row>
    <row r="44" spans="1:50" x14ac:dyDescent="0.2">
      <c r="A44" s="460" t="s">
        <v>2544</v>
      </c>
      <c r="B44" s="460">
        <v>2</v>
      </c>
      <c r="C44">
        <v>5.5</v>
      </c>
      <c r="E44">
        <v>3</v>
      </c>
      <c r="F44">
        <v>54</v>
      </c>
      <c r="G44">
        <v>3</v>
      </c>
      <c r="I44">
        <v>1</v>
      </c>
      <c r="J44">
        <v>27</v>
      </c>
      <c r="AQ44">
        <v>2</v>
      </c>
      <c r="AT44">
        <v>14</v>
      </c>
    </row>
    <row r="45" spans="1:50" x14ac:dyDescent="0.2">
      <c r="A45" s="460" t="s">
        <v>4238</v>
      </c>
      <c r="B45" s="460">
        <v>1</v>
      </c>
      <c r="C45">
        <v>7</v>
      </c>
      <c r="F45">
        <v>25</v>
      </c>
      <c r="G45">
        <v>2</v>
      </c>
      <c r="J45">
        <v>16</v>
      </c>
      <c r="K45">
        <v>6.5</v>
      </c>
      <c r="M45">
        <v>2</v>
      </c>
      <c r="N45">
        <v>43</v>
      </c>
      <c r="O45">
        <v>3</v>
      </c>
      <c r="R45">
        <v>19</v>
      </c>
      <c r="S45">
        <v>3</v>
      </c>
      <c r="V45">
        <v>35</v>
      </c>
      <c r="AQ45">
        <v>4</v>
      </c>
      <c r="AS45">
        <v>1</v>
      </c>
      <c r="AT45">
        <v>33</v>
      </c>
    </row>
    <row r="46" spans="1:50" x14ac:dyDescent="0.2">
      <c r="A46" s="460" t="s">
        <v>4238</v>
      </c>
      <c r="B46" s="460">
        <v>2</v>
      </c>
    </row>
    <row r="47" spans="1:50" s="460" customFormat="1" x14ac:dyDescent="0.2">
      <c r="A47" s="460" t="s">
        <v>2548</v>
      </c>
      <c r="B47" s="460">
        <v>1</v>
      </c>
      <c r="C47" s="460">
        <v>9</v>
      </c>
      <c r="E47" s="460">
        <v>1</v>
      </c>
      <c r="F47" s="460">
        <v>31</v>
      </c>
      <c r="K47" s="460">
        <v>3.4</v>
      </c>
      <c r="M47" s="460">
        <v>4</v>
      </c>
      <c r="N47" s="460">
        <v>27</v>
      </c>
      <c r="AU47" s="528">
        <v>12</v>
      </c>
      <c r="AV47" s="528"/>
      <c r="AW47" s="528">
        <v>6</v>
      </c>
      <c r="AX47" s="528">
        <v>42</v>
      </c>
    </row>
    <row r="48" spans="1:50" s="460" customFormat="1" x14ac:dyDescent="0.2">
      <c r="A48" s="460" t="s">
        <v>2548</v>
      </c>
      <c r="B48" s="460">
        <v>2</v>
      </c>
      <c r="C48" s="460">
        <v>3</v>
      </c>
      <c r="E48" s="460">
        <v>1</v>
      </c>
      <c r="F48" s="460">
        <v>22</v>
      </c>
      <c r="K48" s="460">
        <v>3</v>
      </c>
      <c r="N48" s="460">
        <v>6</v>
      </c>
    </row>
    <row r="49" spans="1:51" x14ac:dyDescent="0.2">
      <c r="A49" s="460"/>
    </row>
    <row r="50" spans="1:51" x14ac:dyDescent="0.2">
      <c r="A50" s="460"/>
      <c r="C50">
        <f>SUM(C29:C49)</f>
        <v>80.7</v>
      </c>
      <c r="D50" s="460">
        <f t="shared" ref="D50:F50" si="4">SUM(D29:D49)</f>
        <v>0</v>
      </c>
      <c r="E50" s="460">
        <f t="shared" si="4"/>
        <v>39</v>
      </c>
      <c r="F50" s="460">
        <f t="shared" si="4"/>
        <v>334</v>
      </c>
      <c r="G50" s="460">
        <f t="shared" ref="G50" si="5">SUM(G29:G49)</f>
        <v>44.2</v>
      </c>
      <c r="H50" s="460">
        <f t="shared" ref="H50" si="6">SUM(H29:H49)</f>
        <v>0</v>
      </c>
      <c r="I50" s="460">
        <f t="shared" ref="I50" si="7">SUM(I29:I49)</f>
        <v>15</v>
      </c>
      <c r="J50" s="460">
        <f t="shared" ref="J50" si="8">SUM(J29:J49)</f>
        <v>197</v>
      </c>
      <c r="K50" s="460">
        <f t="shared" ref="K50" si="9">SUM(K29:K49)</f>
        <v>25.9</v>
      </c>
      <c r="L50" s="460">
        <f t="shared" ref="L50" si="10">SUM(L29:L49)</f>
        <v>0</v>
      </c>
      <c r="M50" s="460">
        <f t="shared" ref="M50" si="11">SUM(M29:M49)</f>
        <v>9</v>
      </c>
      <c r="N50" s="460">
        <f t="shared" ref="N50" si="12">SUM(N29:N49)</f>
        <v>156</v>
      </c>
      <c r="O50" s="460">
        <f t="shared" ref="O50" si="13">SUM(O29:O49)</f>
        <v>41</v>
      </c>
      <c r="P50" s="460">
        <f t="shared" ref="P50" si="14">SUM(P29:P49)</f>
        <v>0</v>
      </c>
      <c r="Q50" s="460">
        <f t="shared" ref="Q50" si="15">SUM(Q29:Q49)</f>
        <v>15</v>
      </c>
      <c r="R50" s="460">
        <f t="shared" ref="R50" si="16">SUM(R29:R49)</f>
        <v>186</v>
      </c>
      <c r="S50" s="460">
        <f t="shared" ref="S50" si="17">SUM(S29:S49)</f>
        <v>35.6</v>
      </c>
      <c r="T50" s="460">
        <f t="shared" ref="T50" si="18">SUM(T29:T49)</f>
        <v>0</v>
      </c>
      <c r="U50" s="460">
        <f t="shared" ref="U50" si="19">SUM(U29:U49)</f>
        <v>16</v>
      </c>
      <c r="V50" s="460">
        <f t="shared" ref="V50" si="20">SUM(V29:V49)</f>
        <v>194</v>
      </c>
      <c r="W50" s="460">
        <f t="shared" ref="W50" si="21">SUM(W29:W49)</f>
        <v>23</v>
      </c>
      <c r="X50" s="460">
        <f t="shared" ref="X50" si="22">SUM(X29:X49)</f>
        <v>0</v>
      </c>
      <c r="Y50" s="460">
        <f t="shared" ref="Y50" si="23">SUM(Y29:Y49)</f>
        <v>6</v>
      </c>
      <c r="Z50" s="460">
        <f t="shared" ref="Z50" si="24">SUM(Z29:Z49)</f>
        <v>90</v>
      </c>
      <c r="AA50" s="460">
        <f t="shared" ref="AA50" si="25">SUM(AA29:AA49)</f>
        <v>3</v>
      </c>
      <c r="AB50" s="460">
        <f t="shared" ref="AB50" si="26">SUM(AB29:AB49)</f>
        <v>0</v>
      </c>
      <c r="AC50" s="460">
        <f t="shared" ref="AC50" si="27">SUM(AC29:AC49)</f>
        <v>1</v>
      </c>
      <c r="AD50" s="460">
        <f t="shared" ref="AD50" si="28">SUM(AD29:AD49)</f>
        <v>8</v>
      </c>
      <c r="AE50" s="460">
        <f t="shared" ref="AE50" si="29">SUM(AE29:AE49)</f>
        <v>2</v>
      </c>
      <c r="AF50" s="460">
        <f t="shared" ref="AF50" si="30">SUM(AF29:AF49)</f>
        <v>0</v>
      </c>
      <c r="AG50" s="460">
        <f t="shared" ref="AG50" si="31">SUM(AG29:AG49)</f>
        <v>0</v>
      </c>
      <c r="AH50" s="460">
        <f t="shared" ref="AH50" si="32">SUM(AH29:AH49)</f>
        <v>10</v>
      </c>
      <c r="AI50" s="460">
        <f t="shared" ref="AI50" si="33">SUM(AI29:AI49)</f>
        <v>7</v>
      </c>
      <c r="AJ50" s="460">
        <f t="shared" ref="AJ50" si="34">SUM(AJ29:AJ49)</f>
        <v>0</v>
      </c>
      <c r="AK50" s="460">
        <f t="shared" ref="AK50" si="35">SUM(AK29:AK49)</f>
        <v>1</v>
      </c>
      <c r="AL50" s="460">
        <f t="shared" ref="AL50" si="36">SUM(AL29:AL49)</f>
        <v>40</v>
      </c>
      <c r="AM50" s="460">
        <f t="shared" ref="AM50" si="37">SUM(AM29:AM49)</f>
        <v>1</v>
      </c>
      <c r="AN50" s="460">
        <f t="shared" ref="AN50" si="38">SUM(AN29:AN49)</f>
        <v>0</v>
      </c>
      <c r="AO50" s="460">
        <f t="shared" ref="AO50" si="39">SUM(AO29:AO49)</f>
        <v>0</v>
      </c>
      <c r="AP50" s="460">
        <f t="shared" ref="AP50" si="40">SUM(AP29:AP49)</f>
        <v>3</v>
      </c>
      <c r="AQ50" s="460">
        <f t="shared" ref="AQ50" si="41">SUM(AQ29:AQ49)</f>
        <v>6</v>
      </c>
      <c r="AR50" s="460">
        <f t="shared" ref="AR50" si="42">SUM(AR29:AR49)</f>
        <v>0</v>
      </c>
      <c r="AS50" s="460">
        <f t="shared" ref="AS50" si="43">SUM(AS29:AS49)</f>
        <v>1</v>
      </c>
      <c r="AT50" s="460">
        <f t="shared" ref="AT50" si="44">SUM(AT29:AT49)</f>
        <v>47</v>
      </c>
      <c r="AU50">
        <v>12</v>
      </c>
      <c r="AW50">
        <v>6</v>
      </c>
      <c r="AX50">
        <v>42</v>
      </c>
    </row>
    <row r="51" spans="1:51" x14ac:dyDescent="0.2">
      <c r="A51" t="s">
        <v>2956</v>
      </c>
      <c r="F51" s="93">
        <f>F50/E50</f>
        <v>8.5641025641025639</v>
      </c>
      <c r="J51" s="93">
        <f>J50/I50</f>
        <v>13.133333333333333</v>
      </c>
      <c r="N51" s="93">
        <f>N50/M50</f>
        <v>17.333333333333332</v>
      </c>
      <c r="R51" s="93">
        <f>R50/Q50</f>
        <v>12.4</v>
      </c>
      <c r="V51" s="93">
        <f>V50/U50</f>
        <v>12.125</v>
      </c>
      <c r="Z51" s="93">
        <f>Z50/Y50</f>
        <v>15</v>
      </c>
      <c r="AD51" s="93">
        <f>AD50/AC50</f>
        <v>8</v>
      </c>
      <c r="AH51" s="93" t="e">
        <f>AH50/AG50</f>
        <v>#DIV/0!</v>
      </c>
      <c r="AL51" s="93">
        <f>AL50/AK50</f>
        <v>40</v>
      </c>
      <c r="AP51" s="93" t="e">
        <f>AP50/AO50</f>
        <v>#DIV/0!</v>
      </c>
      <c r="AT51" s="93">
        <f>AT50/AS50</f>
        <v>47</v>
      </c>
    </row>
    <row r="53" spans="1:51" x14ac:dyDescent="0.2">
      <c r="C53" s="460" t="s">
        <v>4239</v>
      </c>
      <c r="D53">
        <v>80.7</v>
      </c>
      <c r="E53">
        <v>0</v>
      </c>
      <c r="F53">
        <v>39</v>
      </c>
      <c r="G53">
        <v>334</v>
      </c>
      <c r="AY53">
        <v>42</v>
      </c>
    </row>
    <row r="54" spans="1:51" x14ac:dyDescent="0.2">
      <c r="C54" s="460" t="s">
        <v>4253</v>
      </c>
      <c r="D54">
        <v>44.2</v>
      </c>
      <c r="E54">
        <v>0</v>
      </c>
      <c r="F54">
        <v>15</v>
      </c>
      <c r="G54">
        <v>197</v>
      </c>
      <c r="R54" s="3"/>
      <c r="S54" s="3"/>
      <c r="T54" s="3"/>
      <c r="U54" s="3"/>
      <c r="V54" s="3"/>
      <c r="W54" s="3"/>
    </row>
    <row r="55" spans="1:51" x14ac:dyDescent="0.2">
      <c r="C55" s="460" t="s">
        <v>4244</v>
      </c>
      <c r="D55">
        <v>25.9</v>
      </c>
      <c r="E55">
        <v>0</v>
      </c>
      <c r="F55">
        <v>9</v>
      </c>
      <c r="G55">
        <v>156</v>
      </c>
      <c r="R55" s="3"/>
      <c r="S55" s="3"/>
      <c r="T55" s="3"/>
      <c r="U55" s="3"/>
      <c r="V55" s="3"/>
      <c r="W55" s="3"/>
    </row>
    <row r="56" spans="1:51" x14ac:dyDescent="0.2">
      <c r="C56" s="460" t="s">
        <v>4243</v>
      </c>
      <c r="D56">
        <v>41</v>
      </c>
      <c r="E56">
        <v>0</v>
      </c>
      <c r="F56">
        <v>15</v>
      </c>
      <c r="G56">
        <v>186</v>
      </c>
    </row>
    <row r="57" spans="1:51" x14ac:dyDescent="0.2">
      <c r="C57" s="460" t="s">
        <v>4254</v>
      </c>
      <c r="D57">
        <v>35.6</v>
      </c>
      <c r="E57">
        <v>0</v>
      </c>
      <c r="F57">
        <v>16</v>
      </c>
      <c r="G57">
        <v>194</v>
      </c>
    </row>
    <row r="58" spans="1:51" x14ac:dyDescent="0.2">
      <c r="C58" s="460" t="s">
        <v>4242</v>
      </c>
      <c r="D58">
        <v>23</v>
      </c>
      <c r="E58">
        <v>0</v>
      </c>
      <c r="F58">
        <v>6</v>
      </c>
      <c r="G58">
        <v>90</v>
      </c>
    </row>
    <row r="59" spans="1:51" x14ac:dyDescent="0.2">
      <c r="C59" s="460" t="s">
        <v>4247</v>
      </c>
      <c r="D59">
        <v>3</v>
      </c>
      <c r="E59">
        <v>0</v>
      </c>
      <c r="F59">
        <v>1</v>
      </c>
      <c r="G59">
        <v>8</v>
      </c>
    </row>
    <row r="60" spans="1:51" x14ac:dyDescent="0.2">
      <c r="C60" s="460" t="s">
        <v>4249</v>
      </c>
      <c r="D60">
        <v>2</v>
      </c>
      <c r="E60">
        <v>0</v>
      </c>
      <c r="F60">
        <v>0</v>
      </c>
      <c r="G60">
        <v>10</v>
      </c>
    </row>
    <row r="61" spans="1:51" x14ac:dyDescent="0.2">
      <c r="C61" s="460" t="s">
        <v>4250</v>
      </c>
      <c r="D61">
        <v>7</v>
      </c>
      <c r="E61">
        <v>0</v>
      </c>
      <c r="F61">
        <v>1</v>
      </c>
      <c r="G61">
        <v>40</v>
      </c>
    </row>
    <row r="62" spans="1:51" x14ac:dyDescent="0.2">
      <c r="C62" s="460" t="s">
        <v>2387</v>
      </c>
      <c r="D62">
        <v>1</v>
      </c>
      <c r="E62">
        <v>0</v>
      </c>
      <c r="F62">
        <v>0</v>
      </c>
      <c r="G62">
        <v>3</v>
      </c>
    </row>
    <row r="63" spans="1:51" x14ac:dyDescent="0.2">
      <c r="C63" s="460" t="s">
        <v>4255</v>
      </c>
      <c r="D63">
        <v>6</v>
      </c>
      <c r="E63">
        <v>0</v>
      </c>
      <c r="F63">
        <v>1</v>
      </c>
      <c r="G63">
        <v>47</v>
      </c>
    </row>
    <row r="64" spans="1:51" x14ac:dyDescent="0.2">
      <c r="C64" s="460" t="s">
        <v>4265</v>
      </c>
      <c r="D64">
        <v>12</v>
      </c>
      <c r="F64">
        <v>6</v>
      </c>
      <c r="G64">
        <v>42</v>
      </c>
    </row>
    <row r="65" spans="3:3" x14ac:dyDescent="0.2">
      <c r="C65" s="460"/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6"/>
  <sheetViews>
    <sheetView topLeftCell="A10" workbookViewId="0">
      <selection activeCell="AA35" sqref="AA35:AD35"/>
    </sheetView>
  </sheetViews>
  <sheetFormatPr defaultRowHeight="12.75" x14ac:dyDescent="0.2"/>
  <cols>
    <col min="1" max="1" width="11.7109375" customWidth="1"/>
  </cols>
  <sheetData>
    <row r="1" spans="1:31" ht="18" x14ac:dyDescent="0.25">
      <c r="A1" s="460" t="s">
        <v>2932</v>
      </c>
      <c r="B1" s="460" t="s">
        <v>2569</v>
      </c>
      <c r="C1" s="460" t="s">
        <v>2438</v>
      </c>
      <c r="D1" s="530" t="s">
        <v>3770</v>
      </c>
      <c r="E1" s="460"/>
      <c r="F1" s="460"/>
      <c r="G1" s="460"/>
    </row>
    <row r="2" spans="1:31" x14ac:dyDescent="0.2">
      <c r="A2" s="460" t="s">
        <v>4237</v>
      </c>
      <c r="B2" s="460"/>
      <c r="C2" s="460" t="s">
        <v>4244</v>
      </c>
      <c r="D2" s="460" t="s">
        <v>4260</v>
      </c>
      <c r="E2" s="460" t="s">
        <v>4001</v>
      </c>
      <c r="F2" s="460" t="s">
        <v>4261</v>
      </c>
      <c r="G2" s="460" t="s">
        <v>4018</v>
      </c>
      <c r="H2" t="s">
        <v>4249</v>
      </c>
      <c r="I2" t="s">
        <v>4262</v>
      </c>
      <c r="J2" t="s">
        <v>4270</v>
      </c>
      <c r="K2" t="s">
        <v>4243</v>
      </c>
      <c r="L2" t="s">
        <v>4004</v>
      </c>
      <c r="M2" t="s">
        <v>4263</v>
      </c>
      <c r="N2" t="s">
        <v>4264</v>
      </c>
      <c r="O2" t="s">
        <v>4265</v>
      </c>
      <c r="P2" t="s">
        <v>4002</v>
      </c>
      <c r="Q2" t="s">
        <v>4266</v>
      </c>
      <c r="R2" t="s">
        <v>3649</v>
      </c>
      <c r="S2" s="460" t="s">
        <v>4267</v>
      </c>
      <c r="T2" t="s">
        <v>4268</v>
      </c>
      <c r="U2" t="s">
        <v>3189</v>
      </c>
      <c r="X2" s="460"/>
      <c r="Y2" t="s">
        <v>2569</v>
      </c>
      <c r="Z2" s="460" t="s">
        <v>4274</v>
      </c>
      <c r="AE2" t="s">
        <v>5</v>
      </c>
    </row>
    <row r="3" spans="1:31" x14ac:dyDescent="0.2">
      <c r="A3" s="529" t="s">
        <v>3607</v>
      </c>
      <c r="B3" s="460">
        <v>1</v>
      </c>
      <c r="C3" s="460">
        <v>0</v>
      </c>
      <c r="D3" s="460">
        <v>13</v>
      </c>
      <c r="E3" s="460">
        <v>21</v>
      </c>
      <c r="F3" s="460">
        <v>9</v>
      </c>
      <c r="G3" s="460">
        <v>8</v>
      </c>
      <c r="H3">
        <v>6</v>
      </c>
      <c r="I3">
        <v>2</v>
      </c>
      <c r="J3">
        <v>1</v>
      </c>
      <c r="K3">
        <v>0</v>
      </c>
      <c r="L3">
        <v>0</v>
      </c>
      <c r="M3" s="27">
        <v>1</v>
      </c>
      <c r="W3" s="460" t="s">
        <v>4244</v>
      </c>
      <c r="X3" s="460">
        <v>6</v>
      </c>
      <c r="Y3" s="460">
        <v>7</v>
      </c>
      <c r="Z3" s="460">
        <v>2</v>
      </c>
      <c r="AA3" s="460">
        <v>116</v>
      </c>
      <c r="AB3" s="460"/>
      <c r="AC3" s="93">
        <f>AA3/(Y3-Z3)</f>
        <v>23.2</v>
      </c>
    </row>
    <row r="4" spans="1:31" x14ac:dyDescent="0.2">
      <c r="A4" s="529" t="s">
        <v>3607</v>
      </c>
      <c r="B4" s="460">
        <v>2</v>
      </c>
      <c r="C4" s="27">
        <v>24</v>
      </c>
      <c r="D4" s="460" t="s">
        <v>3642</v>
      </c>
      <c r="E4" s="460">
        <v>6</v>
      </c>
      <c r="F4" s="528">
        <v>57</v>
      </c>
      <c r="G4" s="3">
        <v>0</v>
      </c>
      <c r="H4" s="27">
        <v>7</v>
      </c>
      <c r="I4">
        <v>5</v>
      </c>
      <c r="K4">
        <v>1</v>
      </c>
      <c r="L4">
        <v>2</v>
      </c>
      <c r="M4">
        <v>14</v>
      </c>
      <c r="N4" t="s">
        <v>3838</v>
      </c>
      <c r="W4" s="460" t="s">
        <v>4260</v>
      </c>
      <c r="X4" s="460">
        <v>4</v>
      </c>
      <c r="Y4" s="460">
        <v>4</v>
      </c>
      <c r="Z4" s="460"/>
      <c r="AA4" s="460">
        <v>58</v>
      </c>
      <c r="AB4" s="460">
        <v>1</v>
      </c>
      <c r="AC4" s="93">
        <f t="shared" ref="AC4:AC21" si="0">AA4/(Y4-Z4)</f>
        <v>14.5</v>
      </c>
    </row>
    <row r="5" spans="1:31" x14ac:dyDescent="0.2">
      <c r="A5" s="460" t="s">
        <v>3544</v>
      </c>
      <c r="B5" s="460">
        <v>1</v>
      </c>
      <c r="C5" s="460">
        <v>22</v>
      </c>
      <c r="D5" s="460"/>
      <c r="E5" s="528">
        <v>60</v>
      </c>
      <c r="F5" s="460">
        <v>8</v>
      </c>
      <c r="G5" s="27">
        <v>0</v>
      </c>
      <c r="H5">
        <v>0</v>
      </c>
      <c r="I5">
        <v>8</v>
      </c>
      <c r="L5" s="27">
        <v>1</v>
      </c>
      <c r="M5">
        <v>1</v>
      </c>
      <c r="O5">
        <v>11</v>
      </c>
      <c r="P5">
        <v>2</v>
      </c>
      <c r="W5" s="460" t="s">
        <v>4001</v>
      </c>
      <c r="X5" s="460">
        <v>5</v>
      </c>
      <c r="Y5" s="460">
        <v>6</v>
      </c>
      <c r="Z5" s="460"/>
      <c r="AA5" s="460">
        <v>153</v>
      </c>
      <c r="AB5" s="460"/>
      <c r="AC5" s="93">
        <f t="shared" si="0"/>
        <v>25.5</v>
      </c>
    </row>
    <row r="6" spans="1:31" x14ac:dyDescent="0.2">
      <c r="A6" s="460" t="s">
        <v>3544</v>
      </c>
      <c r="B6" s="460">
        <v>2</v>
      </c>
      <c r="C6" s="460"/>
      <c r="D6" s="460"/>
      <c r="E6" s="460"/>
      <c r="F6" s="460"/>
      <c r="G6" s="460"/>
      <c r="W6" s="460" t="s">
        <v>4261</v>
      </c>
      <c r="X6" s="460">
        <v>2</v>
      </c>
      <c r="Y6" s="460">
        <v>3</v>
      </c>
      <c r="Z6" s="460"/>
      <c r="AA6" s="460">
        <v>74</v>
      </c>
      <c r="AB6" s="460"/>
      <c r="AC6" s="93">
        <f t="shared" si="0"/>
        <v>24.666666666666668</v>
      </c>
    </row>
    <row r="7" spans="1:31" x14ac:dyDescent="0.2">
      <c r="A7" s="460" t="s">
        <v>3759</v>
      </c>
      <c r="B7" s="460">
        <v>1</v>
      </c>
      <c r="C7" s="460">
        <v>1</v>
      </c>
      <c r="D7" s="460"/>
      <c r="E7" s="460">
        <v>22</v>
      </c>
      <c r="F7" s="460"/>
      <c r="G7" s="460">
        <v>0</v>
      </c>
      <c r="H7">
        <v>11</v>
      </c>
      <c r="I7">
        <v>18</v>
      </c>
      <c r="J7" s="27">
        <v>4</v>
      </c>
      <c r="L7">
        <v>14</v>
      </c>
      <c r="P7">
        <v>11</v>
      </c>
      <c r="Q7">
        <v>3</v>
      </c>
      <c r="R7">
        <v>21</v>
      </c>
      <c r="S7">
        <v>2</v>
      </c>
      <c r="W7" s="460" t="s">
        <v>4018</v>
      </c>
      <c r="X7" s="460">
        <v>6</v>
      </c>
      <c r="Y7" s="460">
        <v>5</v>
      </c>
      <c r="Z7" s="460">
        <v>2</v>
      </c>
      <c r="AA7" s="460">
        <v>44</v>
      </c>
      <c r="AB7" s="460">
        <v>2</v>
      </c>
      <c r="AC7" s="93">
        <f t="shared" si="0"/>
        <v>14.666666666666666</v>
      </c>
    </row>
    <row r="8" spans="1:31" x14ac:dyDescent="0.2">
      <c r="A8" s="460" t="s">
        <v>3759</v>
      </c>
      <c r="B8" s="460">
        <v>2</v>
      </c>
      <c r="C8" s="460"/>
      <c r="D8" s="460"/>
      <c r="E8" s="460"/>
      <c r="F8" s="460"/>
      <c r="G8" s="460"/>
      <c r="W8" s="460" t="s">
        <v>4249</v>
      </c>
      <c r="X8" s="460">
        <v>5</v>
      </c>
      <c r="Y8" s="460">
        <v>6</v>
      </c>
      <c r="Z8" s="460">
        <v>1</v>
      </c>
      <c r="AA8" s="460">
        <v>44</v>
      </c>
      <c r="AB8" s="460">
        <v>1</v>
      </c>
      <c r="AC8" s="93">
        <f t="shared" si="0"/>
        <v>8.8000000000000007</v>
      </c>
    </row>
    <row r="9" spans="1:31" x14ac:dyDescent="0.2">
      <c r="A9" s="460" t="s">
        <v>4269</v>
      </c>
      <c r="B9" s="460">
        <v>1</v>
      </c>
      <c r="C9" s="528">
        <v>54</v>
      </c>
      <c r="D9" s="460">
        <v>19</v>
      </c>
      <c r="E9" s="460">
        <v>8</v>
      </c>
      <c r="F9" s="460"/>
      <c r="G9" s="460" t="s">
        <v>3838</v>
      </c>
      <c r="H9">
        <v>11</v>
      </c>
      <c r="I9">
        <v>22</v>
      </c>
      <c r="J9" t="s">
        <v>3838</v>
      </c>
      <c r="L9" s="27">
        <v>1</v>
      </c>
      <c r="O9">
        <v>25</v>
      </c>
      <c r="P9" s="27">
        <v>49</v>
      </c>
      <c r="T9">
        <v>0</v>
      </c>
      <c r="W9" s="460" t="s">
        <v>4262</v>
      </c>
      <c r="X9" s="460">
        <v>6</v>
      </c>
      <c r="Y9" s="460">
        <v>6</v>
      </c>
      <c r="Z9" s="460"/>
      <c r="AA9" s="460">
        <v>55</v>
      </c>
      <c r="AB9" s="460"/>
      <c r="AC9" s="93">
        <f t="shared" si="0"/>
        <v>9.1666666666666661</v>
      </c>
    </row>
    <row r="10" spans="1:31" x14ac:dyDescent="0.2">
      <c r="A10" s="460" t="s">
        <v>4269</v>
      </c>
      <c r="B10" s="460">
        <v>2</v>
      </c>
      <c r="C10" s="460"/>
      <c r="D10" s="460"/>
      <c r="E10" s="460"/>
      <c r="F10" s="460"/>
      <c r="G10" s="460"/>
      <c r="W10" s="460" t="s">
        <v>4270</v>
      </c>
      <c r="X10" s="460">
        <v>4</v>
      </c>
      <c r="Y10" s="460">
        <v>2</v>
      </c>
      <c r="Z10" s="460">
        <v>1</v>
      </c>
      <c r="AA10" s="460">
        <v>5</v>
      </c>
      <c r="AB10" s="460">
        <v>1</v>
      </c>
      <c r="AC10" s="93">
        <f t="shared" si="0"/>
        <v>5</v>
      </c>
    </row>
    <row r="11" spans="1:31" x14ac:dyDescent="0.2">
      <c r="A11" s="460" t="s">
        <v>4271</v>
      </c>
      <c r="B11" s="460">
        <v>1</v>
      </c>
      <c r="C11" s="27">
        <v>15</v>
      </c>
      <c r="D11" s="460">
        <v>18</v>
      </c>
      <c r="E11" s="460" t="s">
        <v>4272</v>
      </c>
      <c r="F11" s="460"/>
      <c r="G11" s="460" t="s">
        <v>4272</v>
      </c>
      <c r="I11" t="s">
        <v>3838</v>
      </c>
      <c r="J11" t="s">
        <v>3838</v>
      </c>
      <c r="L11" t="s">
        <v>3838</v>
      </c>
      <c r="O11">
        <v>21</v>
      </c>
      <c r="P11">
        <v>0</v>
      </c>
      <c r="T11" t="s">
        <v>3838</v>
      </c>
      <c r="U11">
        <v>6</v>
      </c>
      <c r="W11" s="460" t="s">
        <v>4243</v>
      </c>
      <c r="X11" s="460">
        <v>1</v>
      </c>
      <c r="Y11" s="460">
        <v>2</v>
      </c>
      <c r="Z11" s="460"/>
      <c r="AA11" s="460">
        <v>1</v>
      </c>
      <c r="AB11" s="460"/>
      <c r="AC11" s="93">
        <f t="shared" si="0"/>
        <v>0.5</v>
      </c>
    </row>
    <row r="12" spans="1:31" x14ac:dyDescent="0.2">
      <c r="A12" s="460" t="s">
        <v>4271</v>
      </c>
      <c r="B12" s="460">
        <v>2</v>
      </c>
      <c r="C12" s="460"/>
      <c r="D12" s="460"/>
      <c r="E12" s="460"/>
      <c r="F12" s="460"/>
      <c r="G12" s="460"/>
      <c r="W12" s="460" t="s">
        <v>4004</v>
      </c>
      <c r="X12" s="460">
        <v>6</v>
      </c>
      <c r="Y12" s="460">
        <v>6</v>
      </c>
      <c r="Z12" s="460">
        <v>2</v>
      </c>
      <c r="AA12" s="460">
        <v>23</v>
      </c>
      <c r="AB12" s="460">
        <v>2</v>
      </c>
      <c r="AC12" s="93">
        <f t="shared" si="0"/>
        <v>5.75</v>
      </c>
    </row>
    <row r="13" spans="1:31" x14ac:dyDescent="0.2">
      <c r="A13" s="460" t="s">
        <v>3544</v>
      </c>
      <c r="B13" s="460">
        <v>1</v>
      </c>
      <c r="C13" s="460">
        <v>0</v>
      </c>
      <c r="D13" s="460">
        <v>8</v>
      </c>
      <c r="E13" s="460">
        <v>36</v>
      </c>
      <c r="F13" s="460"/>
      <c r="G13" s="27">
        <v>36</v>
      </c>
      <c r="H13">
        <v>9</v>
      </c>
      <c r="I13">
        <v>0</v>
      </c>
      <c r="L13">
        <v>5</v>
      </c>
      <c r="O13">
        <v>2</v>
      </c>
      <c r="P13">
        <v>16</v>
      </c>
      <c r="S13">
        <v>2</v>
      </c>
      <c r="U13">
        <v>0</v>
      </c>
      <c r="W13" s="460" t="s">
        <v>4263</v>
      </c>
      <c r="X13" s="460">
        <v>2</v>
      </c>
      <c r="Y13" s="460">
        <v>3</v>
      </c>
      <c r="Z13" s="460">
        <v>1</v>
      </c>
      <c r="AA13" s="460">
        <v>16</v>
      </c>
      <c r="AB13" s="460">
        <v>1</v>
      </c>
      <c r="AC13" s="93">
        <f t="shared" si="0"/>
        <v>8</v>
      </c>
    </row>
    <row r="14" spans="1:31" x14ac:dyDescent="0.2">
      <c r="A14" s="460" t="s">
        <v>3544</v>
      </c>
      <c r="B14" s="460">
        <v>2</v>
      </c>
      <c r="C14" s="460"/>
      <c r="D14" s="460"/>
      <c r="E14" s="460"/>
      <c r="F14" s="460"/>
      <c r="G14" s="460"/>
      <c r="W14" s="460" t="s">
        <v>4264</v>
      </c>
      <c r="X14" s="460">
        <v>1</v>
      </c>
      <c r="Y14" s="460">
        <v>0</v>
      </c>
      <c r="Z14" s="460"/>
      <c r="AA14" s="460">
        <v>0</v>
      </c>
      <c r="AB14" s="460"/>
      <c r="AC14" s="93">
        <v>0</v>
      </c>
    </row>
    <row r="15" spans="1:31" x14ac:dyDescent="0.2">
      <c r="A15" s="460"/>
      <c r="B15" s="460">
        <v>1</v>
      </c>
      <c r="C15" s="460"/>
      <c r="D15" s="460"/>
      <c r="E15" s="460"/>
      <c r="F15" s="460"/>
      <c r="G15" s="460"/>
      <c r="W15" s="460" t="s">
        <v>4265</v>
      </c>
      <c r="X15" s="460">
        <v>4</v>
      </c>
      <c r="Y15" s="460">
        <v>4</v>
      </c>
      <c r="Z15" s="460"/>
      <c r="AA15" s="460">
        <v>59</v>
      </c>
      <c r="AB15" s="460"/>
      <c r="AC15" s="93">
        <f t="shared" si="0"/>
        <v>14.75</v>
      </c>
    </row>
    <row r="16" spans="1:31" x14ac:dyDescent="0.2">
      <c r="A16" s="460" t="s">
        <v>4273</v>
      </c>
      <c r="B16" s="460"/>
      <c r="C16" s="460">
        <v>6</v>
      </c>
      <c r="D16" s="460">
        <v>4</v>
      </c>
      <c r="E16" s="460">
        <v>5</v>
      </c>
      <c r="F16" s="460">
        <v>2</v>
      </c>
      <c r="G16" s="460">
        <v>6</v>
      </c>
      <c r="H16">
        <v>5</v>
      </c>
      <c r="I16">
        <v>6</v>
      </c>
      <c r="J16">
        <v>4</v>
      </c>
      <c r="K16">
        <v>1</v>
      </c>
      <c r="L16">
        <v>6</v>
      </c>
      <c r="M16">
        <v>2</v>
      </c>
      <c r="N16">
        <v>1</v>
      </c>
      <c r="O16">
        <v>4</v>
      </c>
      <c r="P16">
        <v>5</v>
      </c>
      <c r="Q16">
        <v>1</v>
      </c>
      <c r="R16">
        <v>1</v>
      </c>
      <c r="S16">
        <v>2</v>
      </c>
      <c r="T16">
        <v>2</v>
      </c>
      <c r="U16">
        <v>2</v>
      </c>
      <c r="W16" s="460" t="s">
        <v>4002</v>
      </c>
      <c r="X16" s="460">
        <v>5</v>
      </c>
      <c r="Y16" s="460">
        <v>5</v>
      </c>
      <c r="Z16" s="460">
        <v>1</v>
      </c>
      <c r="AA16" s="460">
        <v>78</v>
      </c>
      <c r="AB16" s="460">
        <v>1</v>
      </c>
      <c r="AC16" s="93">
        <f t="shared" si="0"/>
        <v>19.5</v>
      </c>
    </row>
    <row r="17" spans="1:47" x14ac:dyDescent="0.2">
      <c r="A17" s="460"/>
      <c r="B17" s="460"/>
      <c r="C17" s="460"/>
      <c r="D17" s="460"/>
      <c r="E17" s="460"/>
      <c r="F17" s="460"/>
      <c r="G17" s="460"/>
      <c r="W17" s="460" t="s">
        <v>4266</v>
      </c>
      <c r="X17" s="460">
        <v>1</v>
      </c>
      <c r="Y17" s="460">
        <v>1</v>
      </c>
      <c r="Z17" s="460"/>
      <c r="AA17" s="460">
        <v>3</v>
      </c>
      <c r="AB17" s="460"/>
      <c r="AC17" s="93">
        <f t="shared" si="0"/>
        <v>3</v>
      </c>
    </row>
    <row r="18" spans="1:47" x14ac:dyDescent="0.2">
      <c r="A18" s="460"/>
      <c r="B18" s="460"/>
      <c r="C18" s="460"/>
      <c r="D18" s="460"/>
      <c r="E18" s="460"/>
      <c r="F18" s="460"/>
      <c r="G18" s="460"/>
      <c r="W18" s="460" t="s">
        <v>3649</v>
      </c>
      <c r="X18" s="460">
        <v>1</v>
      </c>
      <c r="Y18" s="460">
        <v>1</v>
      </c>
      <c r="Z18" s="460"/>
      <c r="AA18" s="460">
        <v>21</v>
      </c>
      <c r="AB18" s="460"/>
      <c r="AC18" s="93">
        <f t="shared" si="0"/>
        <v>21</v>
      </c>
    </row>
    <row r="19" spans="1:47" x14ac:dyDescent="0.2">
      <c r="A19" s="460"/>
      <c r="B19" s="460"/>
      <c r="C19" s="460"/>
      <c r="D19" s="3"/>
      <c r="E19" s="460"/>
      <c r="F19" s="460"/>
      <c r="G19" s="460"/>
      <c r="W19" s="460" t="s">
        <v>4267</v>
      </c>
      <c r="X19" s="460">
        <v>2</v>
      </c>
      <c r="Y19" s="460">
        <v>2</v>
      </c>
      <c r="Z19" s="460"/>
      <c r="AA19" s="460">
        <v>4</v>
      </c>
      <c r="AB19" s="460"/>
      <c r="AC19" s="93">
        <f t="shared" si="0"/>
        <v>2</v>
      </c>
    </row>
    <row r="20" spans="1:47" x14ac:dyDescent="0.2">
      <c r="A20" s="460"/>
      <c r="B20" s="460"/>
      <c r="C20" s="460"/>
      <c r="D20" s="460"/>
      <c r="E20" s="460"/>
      <c r="F20" s="460"/>
      <c r="G20" s="460"/>
      <c r="W20" s="460" t="s">
        <v>4268</v>
      </c>
      <c r="X20" s="460">
        <v>2</v>
      </c>
      <c r="Y20" s="460">
        <v>1</v>
      </c>
      <c r="Z20" s="460"/>
      <c r="AA20" s="460">
        <v>0</v>
      </c>
      <c r="AB20" s="460"/>
      <c r="AC20" s="93">
        <f t="shared" si="0"/>
        <v>0</v>
      </c>
    </row>
    <row r="21" spans="1:47" x14ac:dyDescent="0.2">
      <c r="A21" s="531" t="s">
        <v>4256</v>
      </c>
      <c r="B21" s="531"/>
      <c r="C21" s="531">
        <v>7</v>
      </c>
      <c r="D21" s="531">
        <v>4</v>
      </c>
      <c r="E21" s="531">
        <v>6</v>
      </c>
      <c r="F21" s="531">
        <v>3</v>
      </c>
      <c r="G21" s="531">
        <v>5</v>
      </c>
      <c r="H21" s="531">
        <v>6</v>
      </c>
      <c r="I21" s="531">
        <v>6</v>
      </c>
      <c r="J21" s="531">
        <v>2</v>
      </c>
      <c r="K21" s="531">
        <v>2</v>
      </c>
      <c r="L21" s="531">
        <v>6</v>
      </c>
      <c r="M21" s="531">
        <v>3</v>
      </c>
      <c r="N21" s="531">
        <v>0</v>
      </c>
      <c r="O21" s="531">
        <v>4</v>
      </c>
      <c r="P21" s="531">
        <v>5</v>
      </c>
      <c r="Q21" s="531">
        <v>1</v>
      </c>
      <c r="R21" s="531">
        <v>1</v>
      </c>
      <c r="S21" s="531">
        <v>2</v>
      </c>
      <c r="T21" s="531">
        <v>1</v>
      </c>
      <c r="U21" s="531">
        <v>2</v>
      </c>
      <c r="W21" s="460" t="s">
        <v>3189</v>
      </c>
      <c r="X21" s="460">
        <v>2</v>
      </c>
      <c r="Y21" s="460">
        <v>2</v>
      </c>
      <c r="Z21" s="460"/>
      <c r="AA21" s="460">
        <v>6</v>
      </c>
      <c r="AB21" s="460"/>
      <c r="AC21" s="93">
        <f t="shared" si="0"/>
        <v>3</v>
      </c>
    </row>
    <row r="22" spans="1:47" x14ac:dyDescent="0.2">
      <c r="A22" s="531" t="s">
        <v>4257</v>
      </c>
      <c r="B22" s="531"/>
      <c r="C22" s="531">
        <f>SUM(C3:C14)</f>
        <v>116</v>
      </c>
      <c r="D22" s="531">
        <f t="shared" ref="D22:U22" si="1">SUM(D3:D14)</f>
        <v>58</v>
      </c>
      <c r="E22" s="531">
        <f t="shared" si="1"/>
        <v>153</v>
      </c>
      <c r="F22" s="531">
        <f t="shared" si="1"/>
        <v>74</v>
      </c>
      <c r="G22" s="531">
        <f t="shared" si="1"/>
        <v>44</v>
      </c>
      <c r="H22" s="531">
        <f t="shared" si="1"/>
        <v>44</v>
      </c>
      <c r="I22" s="531">
        <f t="shared" si="1"/>
        <v>55</v>
      </c>
      <c r="J22" s="531">
        <f t="shared" si="1"/>
        <v>5</v>
      </c>
      <c r="K22" s="531">
        <f t="shared" si="1"/>
        <v>1</v>
      </c>
      <c r="L22" s="531">
        <f t="shared" si="1"/>
        <v>23</v>
      </c>
      <c r="M22" s="531">
        <f t="shared" si="1"/>
        <v>16</v>
      </c>
      <c r="N22" s="531">
        <f t="shared" si="1"/>
        <v>0</v>
      </c>
      <c r="O22" s="531">
        <f t="shared" si="1"/>
        <v>59</v>
      </c>
      <c r="P22" s="531">
        <f t="shared" si="1"/>
        <v>78</v>
      </c>
      <c r="Q22" s="531">
        <f t="shared" si="1"/>
        <v>3</v>
      </c>
      <c r="R22" s="531">
        <f t="shared" si="1"/>
        <v>21</v>
      </c>
      <c r="S22" s="531">
        <f t="shared" si="1"/>
        <v>4</v>
      </c>
      <c r="T22" s="531">
        <f t="shared" si="1"/>
        <v>0</v>
      </c>
      <c r="U22" s="531">
        <f t="shared" si="1"/>
        <v>6</v>
      </c>
    </row>
    <row r="23" spans="1:47" x14ac:dyDescent="0.2">
      <c r="A23" s="531" t="s">
        <v>4258</v>
      </c>
      <c r="B23" s="531"/>
      <c r="C23" s="531">
        <v>2</v>
      </c>
      <c r="D23" s="531">
        <v>0</v>
      </c>
      <c r="E23" s="531"/>
      <c r="F23" s="531"/>
      <c r="G23" s="531">
        <v>2</v>
      </c>
      <c r="H23" s="531">
        <v>1</v>
      </c>
      <c r="I23" s="531"/>
      <c r="J23" s="531">
        <v>1</v>
      </c>
      <c r="K23" s="531"/>
      <c r="L23" s="531">
        <v>2</v>
      </c>
      <c r="M23" s="531">
        <v>1</v>
      </c>
      <c r="N23" s="531"/>
      <c r="O23" s="531"/>
      <c r="P23" s="531">
        <v>1</v>
      </c>
      <c r="Q23" s="531"/>
      <c r="R23" s="531"/>
      <c r="S23" s="531"/>
      <c r="T23" s="531"/>
      <c r="U23" s="531"/>
    </row>
    <row r="24" spans="1:47" x14ac:dyDescent="0.2">
      <c r="A24" s="531" t="s">
        <v>2956</v>
      </c>
      <c r="B24" s="531"/>
      <c r="C24" s="532">
        <f>C22/(C21-C23)</f>
        <v>23.2</v>
      </c>
      <c r="D24" s="532">
        <f t="shared" ref="D24:G24" si="2">D22/(D21-D23)</f>
        <v>14.5</v>
      </c>
      <c r="E24" s="532">
        <f t="shared" si="2"/>
        <v>25.5</v>
      </c>
      <c r="F24" s="532">
        <f t="shared" si="2"/>
        <v>24.666666666666668</v>
      </c>
      <c r="G24" s="532">
        <f t="shared" si="2"/>
        <v>14.666666666666666</v>
      </c>
      <c r="H24" s="532">
        <f t="shared" ref="H24" si="3">H22/(H21-H23)</f>
        <v>8.8000000000000007</v>
      </c>
      <c r="I24" s="532">
        <f t="shared" ref="I24" si="4">I22/(I21-I23)</f>
        <v>9.1666666666666661</v>
      </c>
      <c r="J24" s="532">
        <f t="shared" ref="J24" si="5">J22/(J21-J23)</f>
        <v>5</v>
      </c>
      <c r="K24" s="532">
        <f t="shared" ref="K24" si="6">K22/(K21-K23)</f>
        <v>0.5</v>
      </c>
      <c r="L24" s="532">
        <f t="shared" ref="L24" si="7">L22/(L21-L23)</f>
        <v>5.75</v>
      </c>
      <c r="M24" s="532">
        <f t="shared" ref="M24" si="8">M22/(M21-M23)</f>
        <v>8</v>
      </c>
      <c r="N24" s="532">
        <v>0</v>
      </c>
      <c r="O24" s="532">
        <f t="shared" ref="O24" si="9">O22/(O21-O23)</f>
        <v>14.75</v>
      </c>
      <c r="P24" s="532">
        <f t="shared" ref="P24" si="10">P22/(P21-P23)</f>
        <v>19.5</v>
      </c>
      <c r="Q24" s="532">
        <f t="shared" ref="Q24" si="11">Q22/(Q21-Q23)</f>
        <v>3</v>
      </c>
      <c r="R24" s="532">
        <f t="shared" ref="R24" si="12">R22/(R21-R23)</f>
        <v>21</v>
      </c>
      <c r="S24" s="532">
        <f t="shared" ref="S24" si="13">S22/(S21-S23)</f>
        <v>2</v>
      </c>
      <c r="T24" s="532">
        <f t="shared" ref="T24" si="14">T22/(T21-T23)</f>
        <v>0</v>
      </c>
      <c r="U24" s="532">
        <f t="shared" ref="U24" si="15">U22/(U21-U23)</f>
        <v>3</v>
      </c>
    </row>
    <row r="25" spans="1:47" x14ac:dyDescent="0.2">
      <c r="A25" s="460"/>
      <c r="B25" s="460"/>
      <c r="C25" s="460"/>
      <c r="D25" s="460"/>
      <c r="E25" s="460"/>
      <c r="F25" s="460"/>
      <c r="G25" s="460"/>
    </row>
    <row r="26" spans="1:47" x14ac:dyDescent="0.2">
      <c r="A26" s="460"/>
      <c r="B26" s="460"/>
      <c r="C26" s="460" t="s">
        <v>4249</v>
      </c>
      <c r="D26" s="460"/>
      <c r="E26" s="460"/>
      <c r="F26" s="460"/>
      <c r="G26" s="460" t="s">
        <v>4244</v>
      </c>
      <c r="K26" t="s">
        <v>4243</v>
      </c>
      <c r="O26" t="s">
        <v>4259</v>
      </c>
      <c r="S26" t="s">
        <v>4255</v>
      </c>
      <c r="W26" t="s">
        <v>654</v>
      </c>
      <c r="AA26" s="460" t="s">
        <v>4002</v>
      </c>
      <c r="AE26" t="s">
        <v>4265</v>
      </c>
      <c r="AI26" t="s">
        <v>4270</v>
      </c>
      <c r="AM26" t="s">
        <v>4268</v>
      </c>
      <c r="AQ26" t="s">
        <v>3189</v>
      </c>
      <c r="AU26" t="s">
        <v>4260</v>
      </c>
    </row>
    <row r="27" spans="1:47" x14ac:dyDescent="0.2">
      <c r="A27" s="529" t="s">
        <v>3607</v>
      </c>
      <c r="B27" s="460">
        <v>1</v>
      </c>
      <c r="C27" s="460">
        <v>4</v>
      </c>
      <c r="D27" s="460"/>
      <c r="E27" s="460">
        <v>1</v>
      </c>
      <c r="F27" s="460">
        <v>20</v>
      </c>
      <c r="G27" s="460">
        <v>4</v>
      </c>
      <c r="I27">
        <v>3</v>
      </c>
      <c r="J27">
        <v>29</v>
      </c>
      <c r="K27">
        <v>3.6</v>
      </c>
      <c r="M27">
        <v>3</v>
      </c>
      <c r="N27">
        <v>25</v>
      </c>
      <c r="O27">
        <v>6</v>
      </c>
      <c r="Q27">
        <v>3</v>
      </c>
      <c r="R27">
        <v>23</v>
      </c>
      <c r="S27">
        <v>2</v>
      </c>
      <c r="V27">
        <v>15</v>
      </c>
    </row>
    <row r="28" spans="1:47" x14ac:dyDescent="0.2">
      <c r="A28" s="529" t="s">
        <v>3607</v>
      </c>
      <c r="B28" s="460">
        <v>2</v>
      </c>
      <c r="C28" s="460"/>
      <c r="D28" s="460"/>
      <c r="E28" s="460"/>
      <c r="F28" s="460"/>
      <c r="G28" s="460">
        <v>5</v>
      </c>
      <c r="I28">
        <v>3</v>
      </c>
      <c r="J28">
        <v>12</v>
      </c>
      <c r="O28">
        <v>1</v>
      </c>
      <c r="R28">
        <v>12</v>
      </c>
      <c r="W28">
        <v>7</v>
      </c>
      <c r="Y28" s="528">
        <v>5</v>
      </c>
      <c r="Z28" s="528">
        <v>29</v>
      </c>
    </row>
    <row r="29" spans="1:47" x14ac:dyDescent="0.2">
      <c r="A29" s="460" t="s">
        <v>3544</v>
      </c>
      <c r="B29" s="460">
        <v>1</v>
      </c>
      <c r="C29" s="460"/>
      <c r="D29" s="460"/>
      <c r="E29" s="460"/>
      <c r="F29" s="460"/>
      <c r="G29" s="460">
        <v>4</v>
      </c>
      <c r="I29">
        <v>2</v>
      </c>
      <c r="J29">
        <v>18</v>
      </c>
      <c r="O29">
        <v>1</v>
      </c>
      <c r="Q29">
        <v>1</v>
      </c>
      <c r="R29">
        <v>8</v>
      </c>
      <c r="W29">
        <v>5</v>
      </c>
      <c r="Y29">
        <v>1</v>
      </c>
      <c r="Z29">
        <v>13</v>
      </c>
      <c r="AA29">
        <v>5</v>
      </c>
      <c r="AD29">
        <v>21</v>
      </c>
      <c r="AE29">
        <v>4</v>
      </c>
      <c r="AG29">
        <v>2</v>
      </c>
      <c r="AH29">
        <v>18</v>
      </c>
    </row>
    <row r="30" spans="1:47" x14ac:dyDescent="0.2">
      <c r="A30" s="460" t="s">
        <v>3544</v>
      </c>
      <c r="B30" s="460">
        <v>2</v>
      </c>
      <c r="C30" s="460"/>
      <c r="D30" s="460"/>
      <c r="E30" s="460"/>
      <c r="F30" s="460"/>
      <c r="G30" s="460"/>
    </row>
    <row r="31" spans="1:47" x14ac:dyDescent="0.2">
      <c r="A31" s="460" t="s">
        <v>3759</v>
      </c>
      <c r="B31" s="460">
        <v>1</v>
      </c>
      <c r="C31" s="460"/>
      <c r="D31" s="460"/>
      <c r="E31" s="460"/>
      <c r="F31" s="460"/>
      <c r="G31" s="460">
        <v>1</v>
      </c>
      <c r="I31">
        <v>1</v>
      </c>
      <c r="J31">
        <v>4</v>
      </c>
      <c r="AA31">
        <v>1.5</v>
      </c>
      <c r="AD31">
        <v>23</v>
      </c>
    </row>
    <row r="32" spans="1:47" x14ac:dyDescent="0.2">
      <c r="A32" s="460" t="s">
        <v>3759</v>
      </c>
      <c r="B32" s="460">
        <v>2</v>
      </c>
      <c r="C32" s="460"/>
      <c r="D32" s="460"/>
      <c r="E32" s="460"/>
      <c r="F32" s="460"/>
      <c r="G32" s="460"/>
    </row>
    <row r="33" spans="1:50" x14ac:dyDescent="0.2">
      <c r="A33" s="460" t="s">
        <v>4269</v>
      </c>
      <c r="B33" s="529">
        <v>1</v>
      </c>
      <c r="C33" s="529"/>
      <c r="D33" s="529"/>
      <c r="E33" s="529"/>
      <c r="F33" s="529"/>
      <c r="G33" s="529">
        <v>5</v>
      </c>
      <c r="I33">
        <v>2</v>
      </c>
      <c r="J33">
        <v>11</v>
      </c>
      <c r="O33">
        <v>1</v>
      </c>
      <c r="R33">
        <v>3</v>
      </c>
      <c r="AA33">
        <v>4</v>
      </c>
      <c r="AC33">
        <v>3</v>
      </c>
      <c r="AD33">
        <v>11</v>
      </c>
      <c r="AE33">
        <v>1.5</v>
      </c>
      <c r="AG33">
        <v>3</v>
      </c>
      <c r="AH33">
        <v>2</v>
      </c>
      <c r="AI33">
        <v>4</v>
      </c>
      <c r="AK33">
        <v>2</v>
      </c>
      <c r="AL33">
        <v>30</v>
      </c>
      <c r="AM33">
        <v>4</v>
      </c>
      <c r="AP33">
        <v>29</v>
      </c>
    </row>
    <row r="34" spans="1:50" x14ac:dyDescent="0.2">
      <c r="A34" s="460" t="s">
        <v>4269</v>
      </c>
      <c r="B34" s="529">
        <v>2</v>
      </c>
      <c r="C34" s="529"/>
      <c r="D34" s="529"/>
      <c r="E34" s="529"/>
      <c r="F34" s="529"/>
      <c r="G34" s="529"/>
    </row>
    <row r="35" spans="1:50" x14ac:dyDescent="0.2">
      <c r="A35" s="460" t="s">
        <v>4271</v>
      </c>
      <c r="B35" s="460">
        <v>1</v>
      </c>
      <c r="C35" s="460"/>
      <c r="D35" s="460"/>
      <c r="E35" s="460"/>
      <c r="F35" s="460"/>
      <c r="G35" s="460">
        <v>6</v>
      </c>
      <c r="J35">
        <v>33</v>
      </c>
      <c r="O35">
        <v>6</v>
      </c>
      <c r="Q35">
        <v>2</v>
      </c>
      <c r="R35">
        <v>60</v>
      </c>
      <c r="AA35">
        <v>12.3</v>
      </c>
      <c r="AC35" s="528">
        <v>7</v>
      </c>
      <c r="AD35" s="528">
        <v>71</v>
      </c>
      <c r="AE35">
        <v>2</v>
      </c>
      <c r="AH35">
        <v>47</v>
      </c>
      <c r="AQ35">
        <v>2</v>
      </c>
      <c r="AT35">
        <v>19</v>
      </c>
      <c r="AU35">
        <v>4</v>
      </c>
      <c r="AW35">
        <v>1</v>
      </c>
      <c r="AX35">
        <v>22</v>
      </c>
    </row>
    <row r="36" spans="1:50" x14ac:dyDescent="0.2">
      <c r="A36" s="460" t="s">
        <v>4271</v>
      </c>
      <c r="B36" s="460">
        <v>2</v>
      </c>
      <c r="C36" s="460"/>
      <c r="D36" s="460"/>
      <c r="E36" s="460"/>
      <c r="F36" s="460"/>
      <c r="G36" s="460"/>
    </row>
    <row r="37" spans="1:50" x14ac:dyDescent="0.2">
      <c r="A37" s="460" t="s">
        <v>3544</v>
      </c>
      <c r="B37" s="460">
        <v>1</v>
      </c>
      <c r="C37" s="460"/>
      <c r="D37" s="460"/>
      <c r="E37" s="460"/>
      <c r="F37" s="460"/>
      <c r="G37" s="460"/>
    </row>
    <row r="38" spans="1:50" x14ac:dyDescent="0.2">
      <c r="A38" s="460" t="s">
        <v>3544</v>
      </c>
      <c r="B38" s="460">
        <v>2</v>
      </c>
      <c r="C38" s="460"/>
      <c r="D38" s="460"/>
      <c r="E38" s="460"/>
      <c r="F38" s="460"/>
      <c r="G38" s="460"/>
    </row>
    <row r="39" spans="1:50" x14ac:dyDescent="0.2">
      <c r="A39" s="529"/>
      <c r="B39" s="529">
        <v>1</v>
      </c>
      <c r="C39" s="529"/>
      <c r="D39" s="529"/>
      <c r="E39" s="529"/>
      <c r="F39" s="529"/>
      <c r="G39" s="529"/>
    </row>
    <row r="40" spans="1:50" x14ac:dyDescent="0.2">
      <c r="A40" s="529"/>
      <c r="B40" s="529">
        <v>2</v>
      </c>
      <c r="C40" s="529"/>
      <c r="D40" s="529"/>
      <c r="E40" s="529"/>
      <c r="F40" s="529"/>
      <c r="G40" s="529"/>
    </row>
    <row r="41" spans="1:50" x14ac:dyDescent="0.2">
      <c r="A41" s="460"/>
      <c r="B41" s="460">
        <v>1</v>
      </c>
      <c r="C41" s="460"/>
      <c r="D41" s="460"/>
      <c r="E41" s="460"/>
      <c r="F41" s="460"/>
      <c r="G41" s="460"/>
    </row>
    <row r="42" spans="1:50" x14ac:dyDescent="0.2">
      <c r="A42" s="460"/>
      <c r="B42" s="460">
        <v>2</v>
      </c>
      <c r="C42" s="460"/>
      <c r="D42" s="460"/>
      <c r="E42" s="460"/>
      <c r="F42" s="460"/>
      <c r="G42" s="460"/>
    </row>
    <row r="43" spans="1:50" x14ac:dyDescent="0.2">
      <c r="A43" s="460"/>
      <c r="B43" s="460">
        <v>1</v>
      </c>
      <c r="C43" s="460"/>
      <c r="D43" s="460"/>
      <c r="E43" s="460"/>
      <c r="F43" s="460"/>
      <c r="G43" s="460"/>
    </row>
    <row r="44" spans="1:50" x14ac:dyDescent="0.2">
      <c r="A44" s="460"/>
      <c r="B44" s="460">
        <v>2</v>
      </c>
      <c r="C44" s="460"/>
      <c r="D44" s="460"/>
      <c r="E44" s="460"/>
      <c r="F44" s="460"/>
      <c r="G44" s="460"/>
    </row>
    <row r="45" spans="1:50" x14ac:dyDescent="0.2">
      <c r="A45" s="460"/>
      <c r="B45" s="460"/>
      <c r="C45" s="460"/>
      <c r="D45" s="460"/>
      <c r="E45" s="460"/>
      <c r="F45" s="460"/>
      <c r="G45" s="460"/>
    </row>
    <row r="46" spans="1:50" x14ac:dyDescent="0.2">
      <c r="A46" s="460"/>
      <c r="B46" s="460"/>
      <c r="C46" s="460">
        <f>SUM(C27:C45)</f>
        <v>4</v>
      </c>
      <c r="D46" s="460">
        <f t="shared" ref="D46:G46" si="16">SUM(D27:D45)</f>
        <v>0</v>
      </c>
      <c r="E46" s="460">
        <f t="shared" si="16"/>
        <v>1</v>
      </c>
      <c r="F46" s="460">
        <f t="shared" si="16"/>
        <v>20</v>
      </c>
      <c r="G46" s="460">
        <f t="shared" si="16"/>
        <v>25</v>
      </c>
      <c r="H46" s="460">
        <f t="shared" ref="H46" si="17">SUM(H27:H45)</f>
        <v>0</v>
      </c>
      <c r="I46" s="460">
        <f t="shared" ref="I46" si="18">SUM(I27:I45)</f>
        <v>11</v>
      </c>
      <c r="J46" s="460">
        <f t="shared" ref="J46" si="19">SUM(J27:J45)</f>
        <v>107</v>
      </c>
      <c r="K46" s="460">
        <f t="shared" ref="K46" si="20">SUM(K27:K45)</f>
        <v>3.6</v>
      </c>
      <c r="L46" s="460">
        <f t="shared" ref="L46" si="21">SUM(L27:L45)</f>
        <v>0</v>
      </c>
      <c r="M46" s="460">
        <f t="shared" ref="M46" si="22">SUM(M27:M45)</f>
        <v>3</v>
      </c>
      <c r="N46" s="460">
        <f t="shared" ref="N46" si="23">SUM(N27:N45)</f>
        <v>25</v>
      </c>
      <c r="O46" s="460">
        <f t="shared" ref="O46" si="24">SUM(O27:O45)</f>
        <v>15</v>
      </c>
      <c r="P46" s="460">
        <f t="shared" ref="P46" si="25">SUM(P27:P45)</f>
        <v>0</v>
      </c>
      <c r="Q46" s="460">
        <f t="shared" ref="Q46" si="26">SUM(Q27:Q45)</f>
        <v>6</v>
      </c>
      <c r="R46" s="460">
        <f t="shared" ref="R46" si="27">SUM(R27:R45)</f>
        <v>106</v>
      </c>
      <c r="S46" s="460">
        <f t="shared" ref="S46" si="28">SUM(S27:S45)</f>
        <v>2</v>
      </c>
      <c r="T46" s="460">
        <f t="shared" ref="T46" si="29">SUM(T27:T45)</f>
        <v>0</v>
      </c>
      <c r="U46" s="460">
        <f t="shared" ref="U46" si="30">SUM(U27:U45)</f>
        <v>0</v>
      </c>
      <c r="V46" s="460">
        <f t="shared" ref="V46" si="31">SUM(V27:V45)</f>
        <v>15</v>
      </c>
      <c r="W46" s="460">
        <f t="shared" ref="W46" si="32">SUM(W27:W45)</f>
        <v>12</v>
      </c>
      <c r="X46" s="460">
        <f t="shared" ref="X46" si="33">SUM(X27:X45)</f>
        <v>0</v>
      </c>
      <c r="Y46" s="460">
        <f t="shared" ref="Y46" si="34">SUM(Y27:Y45)</f>
        <v>6</v>
      </c>
      <c r="Z46" s="460">
        <f t="shared" ref="Z46" si="35">SUM(Z27:Z45)</f>
        <v>42</v>
      </c>
      <c r="AA46" s="460">
        <f t="shared" ref="AA46" si="36">SUM(AA27:AA45)</f>
        <v>22.8</v>
      </c>
      <c r="AB46" s="460">
        <f t="shared" ref="AB46" si="37">SUM(AB27:AB45)</f>
        <v>0</v>
      </c>
      <c r="AC46" s="460">
        <f t="shared" ref="AC46" si="38">SUM(AC27:AC45)</f>
        <v>10</v>
      </c>
      <c r="AD46" s="460">
        <f t="shared" ref="AD46" si="39">SUM(AD27:AD45)</f>
        <v>126</v>
      </c>
      <c r="AE46" s="460">
        <f t="shared" ref="AE46" si="40">SUM(AE27:AE45)</f>
        <v>7.5</v>
      </c>
      <c r="AF46" s="460">
        <f t="shared" ref="AF46" si="41">SUM(AF27:AF45)</f>
        <v>0</v>
      </c>
      <c r="AG46" s="460">
        <f t="shared" ref="AG46" si="42">SUM(AG27:AG45)</f>
        <v>5</v>
      </c>
      <c r="AH46" s="460">
        <f t="shared" ref="AH46" si="43">SUM(AH27:AH45)</f>
        <v>67</v>
      </c>
      <c r="AI46" s="460">
        <f t="shared" ref="AI46" si="44">SUM(AI27:AI45)</f>
        <v>4</v>
      </c>
      <c r="AJ46" s="460">
        <f t="shared" ref="AJ46" si="45">SUM(AJ27:AJ45)</f>
        <v>0</v>
      </c>
      <c r="AK46" s="460">
        <f t="shared" ref="AK46" si="46">SUM(AK27:AK45)</f>
        <v>2</v>
      </c>
      <c r="AL46" s="460">
        <f t="shared" ref="AL46" si="47">SUM(AL27:AL45)</f>
        <v>30</v>
      </c>
      <c r="AM46" s="460">
        <f t="shared" ref="AM46" si="48">SUM(AM27:AM45)</f>
        <v>4</v>
      </c>
      <c r="AN46" s="460">
        <f t="shared" ref="AN46" si="49">SUM(AN27:AN45)</f>
        <v>0</v>
      </c>
      <c r="AO46" s="460">
        <f t="shared" ref="AO46" si="50">SUM(AO27:AO45)</f>
        <v>0</v>
      </c>
      <c r="AP46" s="460">
        <f t="shared" ref="AP46" si="51">SUM(AP27:AP45)</f>
        <v>29</v>
      </c>
      <c r="AQ46" s="460">
        <f t="shared" ref="AQ46" si="52">SUM(AQ27:AQ45)</f>
        <v>2</v>
      </c>
      <c r="AR46" s="460">
        <f t="shared" ref="AR46" si="53">SUM(AR27:AR45)</f>
        <v>0</v>
      </c>
      <c r="AS46" s="460">
        <f t="shared" ref="AS46" si="54">SUM(AS27:AS45)</f>
        <v>0</v>
      </c>
      <c r="AT46" s="460">
        <f t="shared" ref="AT46" si="55">SUM(AT27:AT45)</f>
        <v>19</v>
      </c>
      <c r="AU46" s="460">
        <f t="shared" ref="AU46" si="56">SUM(AU27:AU45)</f>
        <v>4</v>
      </c>
      <c r="AV46" s="460">
        <f t="shared" ref="AV46" si="57">SUM(AV27:AV45)</f>
        <v>0</v>
      </c>
      <c r="AW46" s="460">
        <f t="shared" ref="AW46" si="58">SUM(AW27:AW45)</f>
        <v>1</v>
      </c>
      <c r="AX46" s="460">
        <f t="shared" ref="AX46" si="59">SUM(AX27:AX45)</f>
        <v>22</v>
      </c>
    </row>
    <row r="47" spans="1:50" x14ac:dyDescent="0.2">
      <c r="A47" s="460" t="s">
        <v>2956</v>
      </c>
      <c r="B47" s="460"/>
      <c r="C47" s="460"/>
      <c r="D47" s="460"/>
      <c r="E47" s="460"/>
      <c r="F47" s="93">
        <f>F46/E46</f>
        <v>20</v>
      </c>
      <c r="G47" s="460"/>
      <c r="J47" s="93">
        <f>J46/I46</f>
        <v>9.7272727272727266</v>
      </c>
      <c r="N47" s="93">
        <f>N46/M46</f>
        <v>8.3333333333333339</v>
      </c>
      <c r="R47" s="93">
        <f>R46/Q46</f>
        <v>17.666666666666668</v>
      </c>
      <c r="V47" s="93" t="e">
        <f>V46/U46</f>
        <v>#DIV/0!</v>
      </c>
      <c r="Z47" s="93">
        <f>Z46/Y46</f>
        <v>7</v>
      </c>
      <c r="AD47" s="93">
        <f>AD46/AC46</f>
        <v>12.6</v>
      </c>
      <c r="AH47" s="93">
        <f>AH46/AG46</f>
        <v>13.4</v>
      </c>
      <c r="AL47" s="93">
        <f>AL46/AK46</f>
        <v>15</v>
      </c>
      <c r="AP47" s="93" t="e">
        <f>AP46/AO46</f>
        <v>#DIV/0!</v>
      </c>
      <c r="AT47" s="93" t="e">
        <f>AT46/AS46</f>
        <v>#DIV/0!</v>
      </c>
      <c r="AX47" s="93">
        <f>AX46/AW46</f>
        <v>22</v>
      </c>
    </row>
    <row r="49" spans="1:50" x14ac:dyDescent="0.2">
      <c r="C49">
        <v>4</v>
      </c>
      <c r="D49">
        <v>0</v>
      </c>
      <c r="E49">
        <v>1</v>
      </c>
      <c r="F49">
        <v>20</v>
      </c>
      <c r="G49">
        <v>25</v>
      </c>
      <c r="H49">
        <v>0</v>
      </c>
      <c r="I49">
        <v>11</v>
      </c>
      <c r="J49">
        <v>107</v>
      </c>
      <c r="K49">
        <v>3.6</v>
      </c>
      <c r="L49">
        <v>0</v>
      </c>
      <c r="M49">
        <v>3</v>
      </c>
      <c r="N49">
        <v>25</v>
      </c>
      <c r="O49">
        <v>15</v>
      </c>
      <c r="P49">
        <v>0</v>
      </c>
      <c r="Q49">
        <v>6</v>
      </c>
      <c r="R49">
        <v>106</v>
      </c>
      <c r="S49">
        <v>2</v>
      </c>
      <c r="T49">
        <v>0</v>
      </c>
      <c r="U49">
        <v>0</v>
      </c>
      <c r="V49">
        <v>15</v>
      </c>
      <c r="W49">
        <v>12</v>
      </c>
      <c r="X49">
        <v>0</v>
      </c>
      <c r="Y49">
        <v>6</v>
      </c>
      <c r="Z49">
        <v>42</v>
      </c>
      <c r="AA49">
        <v>22.8</v>
      </c>
      <c r="AB49">
        <v>0</v>
      </c>
      <c r="AC49">
        <v>10</v>
      </c>
      <c r="AD49">
        <v>126</v>
      </c>
      <c r="AE49">
        <v>7.5</v>
      </c>
      <c r="AF49">
        <v>0</v>
      </c>
      <c r="AG49">
        <v>5</v>
      </c>
      <c r="AH49">
        <v>67</v>
      </c>
      <c r="AI49">
        <v>4</v>
      </c>
      <c r="AJ49">
        <v>0</v>
      </c>
      <c r="AK49">
        <v>2</v>
      </c>
      <c r="AL49">
        <v>30</v>
      </c>
      <c r="AM49">
        <v>4</v>
      </c>
      <c r="AN49">
        <v>0</v>
      </c>
      <c r="AO49">
        <v>0</v>
      </c>
      <c r="AP49">
        <v>29</v>
      </c>
      <c r="AQ49">
        <v>2</v>
      </c>
      <c r="AR49">
        <v>0</v>
      </c>
      <c r="AS49">
        <v>0</v>
      </c>
      <c r="AT49">
        <v>19</v>
      </c>
      <c r="AU49">
        <v>4</v>
      </c>
      <c r="AV49">
        <v>0</v>
      </c>
      <c r="AW49">
        <v>1</v>
      </c>
      <c r="AX49">
        <v>22</v>
      </c>
    </row>
    <row r="50" spans="1:50" x14ac:dyDescent="0.2">
      <c r="F50">
        <v>20</v>
      </c>
      <c r="J50">
        <v>9.7272727272727266</v>
      </c>
      <c r="N50">
        <v>8.3333333333333339</v>
      </c>
      <c r="R50">
        <v>17.666666666666668</v>
      </c>
      <c r="V50" t="e">
        <v>#DIV/0!</v>
      </c>
      <c r="Z50">
        <v>7</v>
      </c>
      <c r="AD50">
        <v>12.6</v>
      </c>
      <c r="AH50">
        <v>13.4</v>
      </c>
      <c r="AL50">
        <v>15</v>
      </c>
      <c r="AP50" t="e">
        <v>#DIV/0!</v>
      </c>
      <c r="AT50" t="e">
        <v>#DIV/0!</v>
      </c>
      <c r="AX50">
        <v>22</v>
      </c>
    </row>
    <row r="58" spans="1:50" x14ac:dyDescent="0.2">
      <c r="C58" s="460" t="s">
        <v>4244</v>
      </c>
      <c r="D58" s="460" t="s">
        <v>4260</v>
      </c>
      <c r="E58" s="460" t="s">
        <v>4001</v>
      </c>
      <c r="F58" s="460" t="s">
        <v>4261</v>
      </c>
      <c r="G58" s="460" t="s">
        <v>4018</v>
      </c>
      <c r="H58" s="460" t="s">
        <v>4249</v>
      </c>
      <c r="I58" s="460" t="s">
        <v>4262</v>
      </c>
      <c r="J58" s="460" t="s">
        <v>4270</v>
      </c>
      <c r="K58" s="460" t="s">
        <v>4243</v>
      </c>
      <c r="L58" s="460" t="s">
        <v>4004</v>
      </c>
      <c r="M58" s="460" t="s">
        <v>4263</v>
      </c>
      <c r="N58" s="460" t="s">
        <v>4264</v>
      </c>
      <c r="O58" s="460" t="s">
        <v>4265</v>
      </c>
      <c r="P58" s="460" t="s">
        <v>4002</v>
      </c>
      <c r="Q58" s="460" t="s">
        <v>4266</v>
      </c>
      <c r="R58" s="460" t="s">
        <v>3649</v>
      </c>
      <c r="S58" s="460" t="s">
        <v>4267</v>
      </c>
      <c r="T58" s="460" t="s">
        <v>4268</v>
      </c>
      <c r="U58" s="460" t="s">
        <v>3189</v>
      </c>
    </row>
    <row r="59" spans="1:50" x14ac:dyDescent="0.2">
      <c r="A59" t="s">
        <v>4256</v>
      </c>
      <c r="C59">
        <v>7</v>
      </c>
      <c r="D59">
        <v>4</v>
      </c>
      <c r="E59">
        <v>6</v>
      </c>
      <c r="F59">
        <v>3</v>
      </c>
      <c r="G59">
        <v>5</v>
      </c>
      <c r="H59">
        <v>6</v>
      </c>
      <c r="I59">
        <v>6</v>
      </c>
      <c r="J59">
        <v>2</v>
      </c>
      <c r="K59">
        <v>2</v>
      </c>
      <c r="L59">
        <v>6</v>
      </c>
      <c r="M59">
        <v>3</v>
      </c>
      <c r="N59">
        <v>0</v>
      </c>
      <c r="O59">
        <v>4</v>
      </c>
      <c r="P59">
        <v>5</v>
      </c>
      <c r="Q59">
        <v>1</v>
      </c>
      <c r="R59">
        <v>1</v>
      </c>
      <c r="S59">
        <v>2</v>
      </c>
      <c r="T59">
        <v>1</v>
      </c>
      <c r="U59">
        <v>2</v>
      </c>
    </row>
    <row r="60" spans="1:50" x14ac:dyDescent="0.2">
      <c r="A60" t="s">
        <v>4257</v>
      </c>
      <c r="C60">
        <v>116</v>
      </c>
      <c r="D60">
        <v>58</v>
      </c>
      <c r="E60">
        <v>153</v>
      </c>
      <c r="F60">
        <v>74</v>
      </c>
      <c r="G60">
        <v>44</v>
      </c>
      <c r="H60">
        <v>44</v>
      </c>
      <c r="I60">
        <v>55</v>
      </c>
      <c r="J60">
        <v>5</v>
      </c>
      <c r="K60">
        <v>1</v>
      </c>
      <c r="L60">
        <v>23</v>
      </c>
      <c r="M60">
        <v>16</v>
      </c>
      <c r="N60">
        <v>0</v>
      </c>
      <c r="O60">
        <v>59</v>
      </c>
      <c r="P60">
        <v>78</v>
      </c>
      <c r="Q60">
        <v>3</v>
      </c>
      <c r="R60">
        <v>21</v>
      </c>
      <c r="S60">
        <v>4</v>
      </c>
      <c r="T60">
        <v>0</v>
      </c>
      <c r="U60">
        <v>6</v>
      </c>
    </row>
    <row r="61" spans="1:50" x14ac:dyDescent="0.2">
      <c r="A61" t="s">
        <v>4258</v>
      </c>
      <c r="D61">
        <v>1</v>
      </c>
      <c r="G61">
        <v>2</v>
      </c>
      <c r="H61">
        <v>1</v>
      </c>
      <c r="J61">
        <v>1</v>
      </c>
      <c r="L61">
        <v>2</v>
      </c>
      <c r="M61">
        <v>1</v>
      </c>
      <c r="P61">
        <v>1</v>
      </c>
    </row>
    <row r="62" spans="1:50" x14ac:dyDescent="0.2">
      <c r="A62" t="s">
        <v>2956</v>
      </c>
      <c r="C62" s="93">
        <v>16.571428571428573</v>
      </c>
      <c r="D62" s="93">
        <v>19.333333333333332</v>
      </c>
      <c r="E62" s="93">
        <v>25.5</v>
      </c>
      <c r="F62" s="93">
        <v>24.666666666666668</v>
      </c>
      <c r="G62" s="93">
        <v>14.666666666666666</v>
      </c>
      <c r="H62" s="93">
        <v>8.8000000000000007</v>
      </c>
      <c r="I62" s="93">
        <v>9.1666666666666661</v>
      </c>
      <c r="J62" s="93">
        <v>5</v>
      </c>
      <c r="K62" s="93">
        <v>0.5</v>
      </c>
      <c r="L62" s="93">
        <v>5.75</v>
      </c>
      <c r="M62" s="93">
        <v>8</v>
      </c>
      <c r="N62" s="93">
        <v>0</v>
      </c>
      <c r="O62" s="93">
        <v>14.75</v>
      </c>
      <c r="P62" s="93">
        <v>19.5</v>
      </c>
      <c r="Q62" s="93">
        <v>3</v>
      </c>
      <c r="R62" s="93">
        <v>21</v>
      </c>
      <c r="S62" s="93">
        <v>2</v>
      </c>
      <c r="T62" s="93">
        <v>0</v>
      </c>
      <c r="U62" s="93">
        <v>3</v>
      </c>
    </row>
    <row r="65" spans="3:8" x14ac:dyDescent="0.2">
      <c r="C65" s="460" t="s">
        <v>4249</v>
      </c>
      <c r="D65" s="460">
        <v>4</v>
      </c>
      <c r="E65" s="460">
        <v>0</v>
      </c>
      <c r="F65">
        <v>1</v>
      </c>
      <c r="G65">
        <v>20</v>
      </c>
      <c r="H65" s="93">
        <f>G65/F65</f>
        <v>20</v>
      </c>
    </row>
    <row r="66" spans="3:8" x14ac:dyDescent="0.2">
      <c r="C66" s="460" t="s">
        <v>4244</v>
      </c>
      <c r="D66" s="460">
        <v>25</v>
      </c>
      <c r="E66" s="93">
        <v>0</v>
      </c>
      <c r="F66">
        <v>11</v>
      </c>
      <c r="G66">
        <v>107</v>
      </c>
      <c r="H66" s="93">
        <f t="shared" ref="H66:H76" si="60">G66/F66</f>
        <v>9.7272727272727266</v>
      </c>
    </row>
    <row r="67" spans="3:8" x14ac:dyDescent="0.2">
      <c r="C67" s="460" t="s">
        <v>4243</v>
      </c>
      <c r="D67" s="460">
        <v>3.6</v>
      </c>
      <c r="E67" s="93">
        <v>0</v>
      </c>
      <c r="F67">
        <v>3</v>
      </c>
      <c r="G67">
        <v>25</v>
      </c>
      <c r="H67" s="93">
        <f t="shared" si="60"/>
        <v>8.3333333333333339</v>
      </c>
    </row>
    <row r="68" spans="3:8" x14ac:dyDescent="0.2">
      <c r="C68" s="460" t="s">
        <v>4259</v>
      </c>
      <c r="D68" s="460">
        <v>15</v>
      </c>
      <c r="E68" s="93">
        <v>0</v>
      </c>
      <c r="F68">
        <v>6</v>
      </c>
      <c r="G68">
        <v>106</v>
      </c>
      <c r="H68" s="93">
        <f t="shared" si="60"/>
        <v>17.666666666666668</v>
      </c>
    </row>
    <row r="69" spans="3:8" x14ac:dyDescent="0.2">
      <c r="C69" s="460" t="s">
        <v>4255</v>
      </c>
      <c r="D69" s="460">
        <v>2</v>
      </c>
      <c r="E69" s="93">
        <v>0</v>
      </c>
      <c r="F69">
        <v>0</v>
      </c>
      <c r="G69">
        <v>15</v>
      </c>
      <c r="H69" s="93">
        <v>0</v>
      </c>
    </row>
    <row r="70" spans="3:8" x14ac:dyDescent="0.2">
      <c r="C70" s="460" t="s">
        <v>654</v>
      </c>
      <c r="D70" s="460">
        <v>12</v>
      </c>
      <c r="E70" s="93">
        <v>0</v>
      </c>
      <c r="F70">
        <v>6</v>
      </c>
      <c r="G70">
        <v>42</v>
      </c>
      <c r="H70" s="93">
        <f t="shared" si="60"/>
        <v>7</v>
      </c>
    </row>
    <row r="71" spans="3:8" x14ac:dyDescent="0.2">
      <c r="C71" s="460" t="s">
        <v>4002</v>
      </c>
      <c r="D71" s="460">
        <v>22.8</v>
      </c>
      <c r="E71" s="93">
        <v>0</v>
      </c>
      <c r="F71">
        <v>10</v>
      </c>
      <c r="G71">
        <v>126</v>
      </c>
      <c r="H71" s="93">
        <f t="shared" si="60"/>
        <v>12.6</v>
      </c>
    </row>
    <row r="72" spans="3:8" x14ac:dyDescent="0.2">
      <c r="C72" s="460" t="s">
        <v>4265</v>
      </c>
      <c r="D72" s="460">
        <v>7.5</v>
      </c>
      <c r="E72" s="93">
        <v>0</v>
      </c>
      <c r="F72">
        <v>5</v>
      </c>
      <c r="G72">
        <v>67</v>
      </c>
      <c r="H72" s="93">
        <f t="shared" si="60"/>
        <v>13.4</v>
      </c>
    </row>
    <row r="73" spans="3:8" x14ac:dyDescent="0.2">
      <c r="C73" s="460" t="s">
        <v>4270</v>
      </c>
      <c r="D73" s="460">
        <v>4</v>
      </c>
      <c r="E73" s="93">
        <v>0</v>
      </c>
      <c r="F73">
        <v>2</v>
      </c>
      <c r="G73">
        <v>30</v>
      </c>
      <c r="H73" s="93">
        <f t="shared" si="60"/>
        <v>15</v>
      </c>
    </row>
    <row r="74" spans="3:8" x14ac:dyDescent="0.2">
      <c r="C74" s="460" t="s">
        <v>4268</v>
      </c>
      <c r="D74" s="460">
        <v>4</v>
      </c>
      <c r="E74" s="93">
        <v>0</v>
      </c>
      <c r="F74">
        <v>0</v>
      </c>
      <c r="G74">
        <v>29</v>
      </c>
      <c r="H74" s="93">
        <v>0</v>
      </c>
    </row>
    <row r="75" spans="3:8" x14ac:dyDescent="0.2">
      <c r="C75" s="460" t="s">
        <v>3189</v>
      </c>
      <c r="D75" s="460">
        <v>2</v>
      </c>
      <c r="E75" s="93">
        <v>0</v>
      </c>
      <c r="F75">
        <v>0</v>
      </c>
      <c r="G75">
        <v>19</v>
      </c>
      <c r="H75" s="93">
        <v>0</v>
      </c>
    </row>
    <row r="76" spans="3:8" x14ac:dyDescent="0.2">
      <c r="C76" s="460" t="s">
        <v>4260</v>
      </c>
      <c r="D76" s="460">
        <v>4</v>
      </c>
      <c r="E76" s="93">
        <v>0</v>
      </c>
      <c r="F76">
        <v>1</v>
      </c>
      <c r="G76">
        <v>22</v>
      </c>
      <c r="H76" s="93">
        <f t="shared" si="60"/>
        <v>22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B553"/>
  <sheetViews>
    <sheetView workbookViewId="0">
      <pane xSplit="1" ySplit="4" topLeftCell="AH512" activePane="bottomRight" state="frozen"/>
      <selection pane="topRight" activeCell="B1" sqref="B1"/>
      <selection pane="bottomLeft" activeCell="A5" sqref="A5"/>
      <selection pane="bottomRight" activeCell="BE530" sqref="BE530"/>
    </sheetView>
  </sheetViews>
  <sheetFormatPr defaultRowHeight="12.75" x14ac:dyDescent="0.2"/>
  <cols>
    <col min="1" max="1" width="15.42578125" bestFit="1" customWidth="1"/>
    <col min="2" max="2" width="17" bestFit="1" customWidth="1"/>
    <col min="3" max="53" width="7.5703125" bestFit="1" customWidth="1"/>
    <col min="54" max="54" width="11.7109375" bestFit="1" customWidth="1"/>
  </cols>
  <sheetData>
    <row r="3" spans="1:54" x14ac:dyDescent="0.2">
      <c r="A3" s="533" t="s">
        <v>4374</v>
      </c>
      <c r="B3" s="533" t="s">
        <v>4275</v>
      </c>
    </row>
    <row r="4" spans="1:54" x14ac:dyDescent="0.2">
      <c r="A4" s="533" t="s">
        <v>4276</v>
      </c>
      <c r="B4" s="460" t="s">
        <v>3778</v>
      </c>
      <c r="C4" s="460" t="s">
        <v>3774</v>
      </c>
      <c r="D4" s="460" t="s">
        <v>3773</v>
      </c>
      <c r="E4" s="460" t="s">
        <v>3772</v>
      </c>
      <c r="F4" s="460" t="s">
        <v>3771</v>
      </c>
      <c r="G4" s="460" t="s">
        <v>3770</v>
      </c>
      <c r="H4" s="460" t="s">
        <v>3767</v>
      </c>
      <c r="I4" s="460" t="s">
        <v>3442</v>
      </c>
      <c r="J4" s="460" t="s">
        <v>3070</v>
      </c>
      <c r="K4" s="460" t="s">
        <v>3443</v>
      </c>
      <c r="L4" s="460" t="s">
        <v>3182</v>
      </c>
      <c r="M4" s="460" t="s">
        <v>3069</v>
      </c>
      <c r="N4" s="460" t="s">
        <v>3068</v>
      </c>
      <c r="O4" s="460" t="s">
        <v>3067</v>
      </c>
      <c r="P4" s="460" t="s">
        <v>3066</v>
      </c>
      <c r="Q4" s="460" t="s">
        <v>3444</v>
      </c>
      <c r="R4" s="460" t="s">
        <v>3445</v>
      </c>
      <c r="S4" s="460" t="s">
        <v>3446</v>
      </c>
      <c r="T4" s="460" t="s">
        <v>3447</v>
      </c>
      <c r="U4" s="460" t="s">
        <v>2715</v>
      </c>
      <c r="V4" s="460" t="s">
        <v>2714</v>
      </c>
      <c r="W4" s="460" t="s">
        <v>3448</v>
      </c>
      <c r="X4" s="460" t="s">
        <v>3449</v>
      </c>
      <c r="Y4" s="460" t="s">
        <v>3450</v>
      </c>
      <c r="Z4" s="460" t="s">
        <v>2716</v>
      </c>
      <c r="AA4" s="460" t="s">
        <v>89</v>
      </c>
      <c r="AB4" s="460" t="s">
        <v>93</v>
      </c>
      <c r="AC4" s="460" t="s">
        <v>92</v>
      </c>
      <c r="AD4" s="460" t="s">
        <v>88</v>
      </c>
      <c r="AE4" s="460" t="s">
        <v>87</v>
      </c>
      <c r="AF4" s="460" t="s">
        <v>86</v>
      </c>
      <c r="AG4" s="460" t="s">
        <v>90</v>
      </c>
      <c r="AH4" s="460" t="s">
        <v>3452</v>
      </c>
      <c r="AI4" s="460" t="s">
        <v>2706</v>
      </c>
      <c r="AJ4" s="460" t="s">
        <v>91</v>
      </c>
      <c r="AK4" s="460" t="s">
        <v>3451</v>
      </c>
      <c r="AL4" s="460" t="s">
        <v>740</v>
      </c>
      <c r="AM4" s="460" t="s">
        <v>328</v>
      </c>
      <c r="AN4" s="460" t="s">
        <v>3453</v>
      </c>
      <c r="AO4" s="460" t="s">
        <v>146</v>
      </c>
      <c r="AP4" s="460" t="s">
        <v>208</v>
      </c>
      <c r="AQ4" s="460" t="s">
        <v>210</v>
      </c>
      <c r="AR4" s="460" t="s">
        <v>153</v>
      </c>
      <c r="AS4" s="460" t="s">
        <v>209</v>
      </c>
      <c r="AT4" s="460" t="s">
        <v>211</v>
      </c>
      <c r="AU4" s="460" t="s">
        <v>116</v>
      </c>
      <c r="AV4" s="460" t="s">
        <v>141</v>
      </c>
      <c r="AW4" s="460" t="s">
        <v>2333</v>
      </c>
      <c r="AX4" s="460" t="s">
        <v>50</v>
      </c>
      <c r="AY4" s="460" t="s">
        <v>2330</v>
      </c>
      <c r="AZ4" s="460" t="s">
        <v>82</v>
      </c>
      <c r="BA4" s="460" t="s">
        <v>55</v>
      </c>
      <c r="BB4" s="460" t="s">
        <v>769</v>
      </c>
    </row>
    <row r="5" spans="1:54" x14ac:dyDescent="0.2">
      <c r="A5" s="4" t="s">
        <v>4038</v>
      </c>
      <c r="B5" s="445"/>
      <c r="C5" s="445"/>
      <c r="D5" s="445"/>
      <c r="E5" s="445"/>
      <c r="F5" s="445"/>
      <c r="G5" s="445"/>
      <c r="H5" s="445"/>
      <c r="I5" s="445">
        <v>5</v>
      </c>
      <c r="J5" s="445"/>
      <c r="K5" s="445"/>
      <c r="L5" s="445"/>
      <c r="M5" s="445"/>
      <c r="N5" s="445"/>
      <c r="O5" s="445"/>
      <c r="P5" s="445"/>
      <c r="Q5" s="445"/>
      <c r="R5" s="445"/>
      <c r="S5" s="445"/>
      <c r="T5" s="445"/>
      <c r="U5" s="445"/>
      <c r="V5" s="445"/>
      <c r="W5" s="445"/>
      <c r="X5" s="445"/>
      <c r="Y5" s="445"/>
      <c r="Z5" s="445"/>
      <c r="AA5" s="445"/>
      <c r="AB5" s="445"/>
      <c r="AC5" s="445"/>
      <c r="AD5" s="445"/>
      <c r="AE5" s="445"/>
      <c r="AF5" s="445"/>
      <c r="AG5" s="445"/>
      <c r="AH5" s="445"/>
      <c r="AI5" s="445"/>
      <c r="AJ5" s="445"/>
      <c r="AK5" s="445"/>
      <c r="AL5" s="445"/>
      <c r="AM5" s="445"/>
      <c r="AN5" s="445"/>
      <c r="AO5" s="445"/>
      <c r="AP5" s="445"/>
      <c r="AQ5" s="445"/>
      <c r="AR5" s="445"/>
      <c r="AS5" s="445"/>
      <c r="AT5" s="445"/>
      <c r="AU5" s="445"/>
      <c r="AV5" s="445"/>
      <c r="AW5" s="445"/>
      <c r="AX5" s="445"/>
      <c r="AY5" s="445"/>
      <c r="AZ5" s="445"/>
      <c r="BA5" s="445"/>
      <c r="BB5" s="445">
        <v>5</v>
      </c>
    </row>
    <row r="6" spans="1:54" x14ac:dyDescent="0.2">
      <c r="A6" s="4" t="s">
        <v>3652</v>
      </c>
      <c r="B6" s="445"/>
      <c r="C6" s="445"/>
      <c r="D6" s="445"/>
      <c r="E6" s="445"/>
      <c r="F6" s="445"/>
      <c r="G6" s="445"/>
      <c r="H6" s="445"/>
      <c r="I6" s="445">
        <v>2</v>
      </c>
      <c r="J6" s="445"/>
      <c r="K6" s="445"/>
      <c r="L6" s="445"/>
      <c r="M6" s="445"/>
      <c r="N6" s="445"/>
      <c r="O6" s="445"/>
      <c r="P6" s="445"/>
      <c r="Q6" s="445"/>
      <c r="R6" s="445"/>
      <c r="S6" s="445"/>
      <c r="T6" s="445"/>
      <c r="U6" s="445"/>
      <c r="V6" s="445"/>
      <c r="W6" s="445"/>
      <c r="X6" s="445"/>
      <c r="Y6" s="445"/>
      <c r="Z6" s="445"/>
      <c r="AA6" s="445"/>
      <c r="AB6" s="445"/>
      <c r="AC6" s="445"/>
      <c r="AD6" s="445"/>
      <c r="AE6" s="445"/>
      <c r="AF6" s="445"/>
      <c r="AG6" s="445"/>
      <c r="AH6" s="445"/>
      <c r="AI6" s="445"/>
      <c r="AJ6" s="445"/>
      <c r="AK6" s="445"/>
      <c r="AL6" s="445"/>
      <c r="AM6" s="445"/>
      <c r="AN6" s="445"/>
      <c r="AO6" s="445"/>
      <c r="AP6" s="445"/>
      <c r="AQ6" s="445"/>
      <c r="AR6" s="445"/>
      <c r="AS6" s="445"/>
      <c r="AT6" s="445"/>
      <c r="AU6" s="445"/>
      <c r="AV6" s="445"/>
      <c r="AW6" s="445"/>
      <c r="AX6" s="445"/>
      <c r="AY6" s="445"/>
      <c r="AZ6" s="445"/>
      <c r="BA6" s="445"/>
      <c r="BB6" s="445">
        <v>2</v>
      </c>
    </row>
    <row r="7" spans="1:54" x14ac:dyDescent="0.2">
      <c r="A7" s="4" t="s">
        <v>1288</v>
      </c>
      <c r="B7" s="445"/>
      <c r="C7" s="445"/>
      <c r="D7" s="445"/>
      <c r="E7" s="445"/>
      <c r="F7" s="445"/>
      <c r="G7" s="445"/>
      <c r="H7" s="445">
        <v>3</v>
      </c>
      <c r="I7" s="445"/>
      <c r="J7" s="445"/>
      <c r="K7" s="445"/>
      <c r="L7" s="445"/>
      <c r="M7" s="445"/>
      <c r="N7" s="445"/>
      <c r="O7" s="445"/>
      <c r="P7" s="445"/>
      <c r="Q7" s="445"/>
      <c r="R7" s="445"/>
      <c r="S7" s="445"/>
      <c r="T7" s="445"/>
      <c r="U7" s="445"/>
      <c r="V7" s="445"/>
      <c r="W7" s="445"/>
      <c r="X7" s="445"/>
      <c r="Y7" s="445"/>
      <c r="Z7" s="445"/>
      <c r="AA7" s="445"/>
      <c r="AB7" s="445"/>
      <c r="AC7" s="445"/>
      <c r="AD7" s="445"/>
      <c r="AE7" s="445"/>
      <c r="AF7" s="445"/>
      <c r="AG7" s="445"/>
      <c r="AH7" s="445"/>
      <c r="AI7" s="445"/>
      <c r="AJ7" s="445"/>
      <c r="AK7" s="445"/>
      <c r="AL7" s="445"/>
      <c r="AM7" s="445"/>
      <c r="AN7" s="445"/>
      <c r="AO7" s="445"/>
      <c r="AP7" s="445"/>
      <c r="AQ7" s="445"/>
      <c r="AR7" s="445"/>
      <c r="AS7" s="445"/>
      <c r="AT7" s="445"/>
      <c r="AU7" s="445"/>
      <c r="AV7" s="445"/>
      <c r="AW7" s="445"/>
      <c r="AX7" s="445"/>
      <c r="AY7" s="445"/>
      <c r="AZ7" s="445"/>
      <c r="BA7" s="445"/>
      <c r="BB7" s="445">
        <v>3</v>
      </c>
    </row>
    <row r="8" spans="1:54" x14ac:dyDescent="0.2">
      <c r="A8" s="4" t="s">
        <v>4279</v>
      </c>
      <c r="B8" s="445"/>
      <c r="C8" s="445"/>
      <c r="D8" s="445"/>
      <c r="E8" s="445"/>
      <c r="F8" s="445"/>
      <c r="G8" s="445"/>
      <c r="H8" s="445"/>
      <c r="I8" s="445"/>
      <c r="J8" s="445">
        <v>1</v>
      </c>
      <c r="K8" s="445"/>
      <c r="L8" s="445"/>
      <c r="M8" s="445"/>
      <c r="N8" s="445"/>
      <c r="O8" s="445"/>
      <c r="P8" s="445"/>
      <c r="Q8" s="445"/>
      <c r="R8" s="445"/>
      <c r="S8" s="445"/>
      <c r="T8" s="445"/>
      <c r="U8" s="445"/>
      <c r="V8" s="445"/>
      <c r="W8" s="445"/>
      <c r="X8" s="445"/>
      <c r="Y8" s="445"/>
      <c r="Z8" s="445"/>
      <c r="AA8" s="445"/>
      <c r="AB8" s="445"/>
      <c r="AC8" s="445"/>
      <c r="AD8" s="445"/>
      <c r="AE8" s="445"/>
      <c r="AF8" s="445"/>
      <c r="AG8" s="445"/>
      <c r="AH8" s="445"/>
      <c r="AI8" s="445"/>
      <c r="AJ8" s="445"/>
      <c r="AK8" s="445"/>
      <c r="AL8" s="445"/>
      <c r="AM8" s="445"/>
      <c r="AN8" s="445"/>
      <c r="AO8" s="445"/>
      <c r="AP8" s="445"/>
      <c r="AQ8" s="445"/>
      <c r="AR8" s="445"/>
      <c r="AS8" s="445"/>
      <c r="AT8" s="445"/>
      <c r="AU8" s="445"/>
      <c r="AV8" s="445"/>
      <c r="AW8" s="445"/>
      <c r="AX8" s="445"/>
      <c r="AY8" s="445"/>
      <c r="AZ8" s="445"/>
      <c r="BA8" s="445"/>
      <c r="BB8" s="445">
        <v>1</v>
      </c>
    </row>
    <row r="9" spans="1:54" x14ac:dyDescent="0.2">
      <c r="A9" s="4" t="s">
        <v>3854</v>
      </c>
      <c r="B9" s="445"/>
      <c r="C9" s="445"/>
      <c r="D9" s="445"/>
      <c r="E9" s="445"/>
      <c r="F9" s="445"/>
      <c r="G9" s="445"/>
      <c r="H9" s="445"/>
      <c r="I9" s="445"/>
      <c r="J9" s="445"/>
      <c r="K9" s="445"/>
      <c r="L9" s="445"/>
      <c r="M9" s="445"/>
      <c r="N9" s="445"/>
      <c r="O9" s="445"/>
      <c r="P9" s="445"/>
      <c r="Q9" s="445"/>
      <c r="R9" s="445"/>
      <c r="S9" s="445"/>
      <c r="T9" s="445"/>
      <c r="U9" s="445"/>
      <c r="V9" s="445"/>
      <c r="W9" s="445"/>
      <c r="X9" s="445">
        <v>10</v>
      </c>
      <c r="Y9" s="445">
        <v>9</v>
      </c>
      <c r="Z9" s="445"/>
      <c r="AA9" s="445"/>
      <c r="AB9" s="445"/>
      <c r="AC9" s="445"/>
      <c r="AD9" s="445"/>
      <c r="AE9" s="445"/>
      <c r="AF9" s="445"/>
      <c r="AG9" s="445"/>
      <c r="AH9" s="445"/>
      <c r="AI9" s="445"/>
      <c r="AJ9" s="445"/>
      <c r="AK9" s="445"/>
      <c r="AL9" s="445"/>
      <c r="AM9" s="445"/>
      <c r="AN9" s="445"/>
      <c r="AO9" s="445"/>
      <c r="AP9" s="445"/>
      <c r="AQ9" s="445"/>
      <c r="AR9" s="445"/>
      <c r="AS9" s="445"/>
      <c r="AT9" s="445"/>
      <c r="AU9" s="445"/>
      <c r="AV9" s="445"/>
      <c r="AW9" s="445"/>
      <c r="AX9" s="445"/>
      <c r="AY9" s="445"/>
      <c r="AZ9" s="445"/>
      <c r="BA9" s="445"/>
      <c r="BB9" s="445">
        <v>19</v>
      </c>
    </row>
    <row r="10" spans="1:54" x14ac:dyDescent="0.2">
      <c r="A10" s="4" t="s">
        <v>4024</v>
      </c>
      <c r="B10" s="445"/>
      <c r="C10" s="445"/>
      <c r="D10" s="445"/>
      <c r="E10" s="445"/>
      <c r="F10" s="445"/>
      <c r="G10" s="445"/>
      <c r="H10" s="445">
        <v>4</v>
      </c>
      <c r="I10" s="445"/>
      <c r="J10" s="445"/>
      <c r="K10" s="445"/>
      <c r="L10" s="445"/>
      <c r="M10" s="445"/>
      <c r="N10" s="445"/>
      <c r="O10" s="445"/>
      <c r="P10" s="445"/>
      <c r="Q10" s="445"/>
      <c r="R10" s="445"/>
      <c r="S10" s="445"/>
      <c r="T10" s="445"/>
      <c r="U10" s="445"/>
      <c r="V10" s="445"/>
      <c r="W10" s="445"/>
      <c r="X10" s="445"/>
      <c r="Y10" s="445"/>
      <c r="Z10" s="445"/>
      <c r="AA10" s="445"/>
      <c r="AB10" s="445"/>
      <c r="AC10" s="445"/>
      <c r="AD10" s="445"/>
      <c r="AE10" s="445"/>
      <c r="AF10" s="445"/>
      <c r="AG10" s="445"/>
      <c r="AH10" s="445"/>
      <c r="AI10" s="445"/>
      <c r="AJ10" s="445"/>
      <c r="AK10" s="445"/>
      <c r="AL10" s="445"/>
      <c r="AM10" s="445"/>
      <c r="AN10" s="445"/>
      <c r="AO10" s="445"/>
      <c r="AP10" s="445"/>
      <c r="AQ10" s="445"/>
      <c r="AR10" s="445"/>
      <c r="AS10" s="445"/>
      <c r="AT10" s="445"/>
      <c r="AU10" s="445"/>
      <c r="AV10" s="445"/>
      <c r="AW10" s="445"/>
      <c r="AX10" s="445"/>
      <c r="AY10" s="445"/>
      <c r="AZ10" s="445"/>
      <c r="BA10" s="445"/>
      <c r="BB10" s="445">
        <v>4</v>
      </c>
    </row>
    <row r="11" spans="1:54" x14ac:dyDescent="0.2">
      <c r="A11" s="4" t="s">
        <v>3055</v>
      </c>
      <c r="B11" s="445"/>
      <c r="C11" s="445"/>
      <c r="D11" s="445"/>
      <c r="E11" s="445"/>
      <c r="F11" s="445"/>
      <c r="G11" s="445"/>
      <c r="H11" s="445"/>
      <c r="I11" s="445"/>
      <c r="J11" s="445"/>
      <c r="K11" s="445"/>
      <c r="L11" s="445"/>
      <c r="M11" s="445"/>
      <c r="N11" s="445"/>
      <c r="O11" s="445"/>
      <c r="P11" s="445"/>
      <c r="Q11" s="445"/>
      <c r="R11" s="445"/>
      <c r="S11" s="445"/>
      <c r="T11" s="445"/>
      <c r="U11" s="445"/>
      <c r="V11" s="445"/>
      <c r="W11" s="445"/>
      <c r="X11" s="445"/>
      <c r="Y11" s="445"/>
      <c r="Z11" s="445"/>
      <c r="AA11" s="445"/>
      <c r="AB11" s="445"/>
      <c r="AC11" s="445"/>
      <c r="AD11" s="445"/>
      <c r="AE11" s="445"/>
      <c r="AF11" s="445"/>
      <c r="AG11" s="445"/>
      <c r="AH11" s="445"/>
      <c r="AI11" s="445"/>
      <c r="AJ11" s="445"/>
      <c r="AK11" s="445"/>
      <c r="AL11" s="445"/>
      <c r="AM11" s="445"/>
      <c r="AN11" s="445"/>
      <c r="AO11" s="445"/>
      <c r="AP11" s="445">
        <v>12</v>
      </c>
      <c r="AQ11" s="445">
        <v>12</v>
      </c>
      <c r="AR11" s="445"/>
      <c r="AS11" s="445">
        <v>13</v>
      </c>
      <c r="AT11" s="445"/>
      <c r="AU11" s="445"/>
      <c r="AV11" s="445"/>
      <c r="AW11" s="445"/>
      <c r="AX11" s="445"/>
      <c r="AY11" s="445"/>
      <c r="AZ11" s="445"/>
      <c r="BA11" s="445"/>
      <c r="BB11" s="445">
        <v>37</v>
      </c>
    </row>
    <row r="12" spans="1:54" x14ac:dyDescent="0.2">
      <c r="A12" s="4" t="s">
        <v>4203</v>
      </c>
      <c r="B12" s="445"/>
      <c r="C12" s="445"/>
      <c r="D12" s="445"/>
      <c r="E12" s="445"/>
      <c r="F12" s="445"/>
      <c r="G12" s="445"/>
      <c r="H12" s="445"/>
      <c r="I12" s="445"/>
      <c r="J12" s="445"/>
      <c r="K12" s="445"/>
      <c r="L12" s="445"/>
      <c r="M12" s="445"/>
      <c r="N12" s="445"/>
      <c r="O12" s="445"/>
      <c r="P12" s="445"/>
      <c r="Q12" s="445"/>
      <c r="R12" s="445"/>
      <c r="S12" s="445"/>
      <c r="T12" s="445"/>
      <c r="U12" s="445"/>
      <c r="V12" s="445"/>
      <c r="W12" s="445"/>
      <c r="X12" s="445"/>
      <c r="Y12" s="445"/>
      <c r="Z12" s="445"/>
      <c r="AA12" s="445"/>
      <c r="AB12" s="445"/>
      <c r="AC12" s="445"/>
      <c r="AD12" s="445"/>
      <c r="AE12" s="445"/>
      <c r="AF12" s="445"/>
      <c r="AG12" s="445"/>
      <c r="AH12" s="445"/>
      <c r="AI12" s="445"/>
      <c r="AJ12" s="445"/>
      <c r="AK12" s="445"/>
      <c r="AL12" s="445"/>
      <c r="AM12" s="445"/>
      <c r="AN12" s="445"/>
      <c r="AO12" s="445"/>
      <c r="AP12" s="445"/>
      <c r="AQ12" s="445"/>
      <c r="AR12" s="445"/>
      <c r="AS12" s="445"/>
      <c r="AT12" s="445"/>
      <c r="AU12" s="445"/>
      <c r="AV12" s="445">
        <v>1</v>
      </c>
      <c r="AW12" s="445"/>
      <c r="AX12" s="445"/>
      <c r="AY12" s="445"/>
      <c r="AZ12" s="445"/>
      <c r="BA12" s="445"/>
      <c r="BB12" s="445">
        <v>1</v>
      </c>
    </row>
    <row r="13" spans="1:54" x14ac:dyDescent="0.2">
      <c r="A13" s="4" t="s">
        <v>3970</v>
      </c>
      <c r="B13" s="445"/>
      <c r="C13" s="445"/>
      <c r="D13" s="445"/>
      <c r="E13" s="445"/>
      <c r="F13" s="445"/>
      <c r="G13" s="445"/>
      <c r="H13" s="445"/>
      <c r="I13" s="445"/>
      <c r="J13" s="445"/>
      <c r="K13" s="445"/>
      <c r="L13" s="445"/>
      <c r="M13" s="445"/>
      <c r="N13" s="445"/>
      <c r="O13" s="445"/>
      <c r="P13" s="445"/>
      <c r="Q13" s="445"/>
      <c r="R13" s="445"/>
      <c r="S13" s="445"/>
      <c r="T13" s="445"/>
      <c r="U13" s="445"/>
      <c r="V13" s="445"/>
      <c r="W13" s="445"/>
      <c r="X13" s="445"/>
      <c r="Y13" s="445"/>
      <c r="Z13" s="445"/>
      <c r="AA13" s="445"/>
      <c r="AB13" s="445"/>
      <c r="AC13" s="445"/>
      <c r="AD13" s="445"/>
      <c r="AE13" s="445"/>
      <c r="AF13" s="445"/>
      <c r="AG13" s="445"/>
      <c r="AH13" s="445"/>
      <c r="AI13" s="445"/>
      <c r="AJ13" s="445"/>
      <c r="AK13" s="445"/>
      <c r="AL13" s="445"/>
      <c r="AM13" s="445"/>
      <c r="AN13" s="445"/>
      <c r="AO13" s="445"/>
      <c r="AP13" s="445"/>
      <c r="AQ13" s="445"/>
      <c r="AR13" s="445"/>
      <c r="AS13" s="445"/>
      <c r="AT13" s="445"/>
      <c r="AU13" s="445"/>
      <c r="AV13" s="445"/>
      <c r="AW13" s="445">
        <v>12</v>
      </c>
      <c r="AX13" s="445">
        <v>10</v>
      </c>
      <c r="AY13" s="445"/>
      <c r="AZ13" s="445"/>
      <c r="BA13" s="445"/>
      <c r="BB13" s="445">
        <v>22</v>
      </c>
    </row>
    <row r="14" spans="1:54" x14ac:dyDescent="0.2">
      <c r="A14" s="4" t="s">
        <v>57</v>
      </c>
      <c r="B14" s="445"/>
      <c r="C14" s="445"/>
      <c r="D14" s="445"/>
      <c r="E14" s="445"/>
      <c r="F14" s="445"/>
      <c r="G14" s="445"/>
      <c r="H14" s="445">
        <v>1</v>
      </c>
      <c r="I14" s="445"/>
      <c r="J14" s="445"/>
      <c r="K14" s="445"/>
      <c r="L14" s="445"/>
      <c r="M14" s="445"/>
      <c r="N14" s="445"/>
      <c r="O14" s="445"/>
      <c r="P14" s="445"/>
      <c r="Q14" s="445"/>
      <c r="R14" s="445"/>
      <c r="S14" s="445"/>
      <c r="T14" s="445"/>
      <c r="U14" s="445"/>
      <c r="V14" s="445"/>
      <c r="W14" s="445"/>
      <c r="X14" s="445"/>
      <c r="Y14" s="445"/>
      <c r="Z14" s="445"/>
      <c r="AA14" s="445"/>
      <c r="AB14" s="445"/>
      <c r="AC14" s="445"/>
      <c r="AD14" s="445"/>
      <c r="AE14" s="445"/>
      <c r="AF14" s="445"/>
      <c r="AG14" s="445"/>
      <c r="AH14" s="445"/>
      <c r="AI14" s="445"/>
      <c r="AJ14" s="445"/>
      <c r="AK14" s="445"/>
      <c r="AL14" s="445"/>
      <c r="AM14" s="445"/>
      <c r="AN14" s="445"/>
      <c r="AO14" s="445"/>
      <c r="AP14" s="445"/>
      <c r="AQ14" s="445"/>
      <c r="AR14" s="445"/>
      <c r="AS14" s="445"/>
      <c r="AT14" s="445"/>
      <c r="AU14" s="445"/>
      <c r="AV14" s="445"/>
      <c r="AW14" s="445"/>
      <c r="AX14" s="445"/>
      <c r="AY14" s="445"/>
      <c r="AZ14" s="445"/>
      <c r="BA14" s="445"/>
      <c r="BB14" s="445">
        <v>1</v>
      </c>
    </row>
    <row r="15" spans="1:54" x14ac:dyDescent="0.2">
      <c r="A15" s="4" t="s">
        <v>3634</v>
      </c>
      <c r="B15" s="445"/>
      <c r="C15" s="445"/>
      <c r="D15" s="445"/>
      <c r="E15" s="445"/>
      <c r="F15" s="445"/>
      <c r="G15" s="445"/>
      <c r="H15" s="445"/>
      <c r="I15" s="445">
        <v>13</v>
      </c>
      <c r="J15" s="445"/>
      <c r="K15" s="445"/>
      <c r="L15" s="445"/>
      <c r="M15" s="445"/>
      <c r="N15" s="445"/>
      <c r="O15" s="445"/>
      <c r="P15" s="445"/>
      <c r="Q15" s="445"/>
      <c r="R15" s="445"/>
      <c r="S15" s="445"/>
      <c r="T15" s="445"/>
      <c r="U15" s="445"/>
      <c r="V15" s="445"/>
      <c r="W15" s="445"/>
      <c r="X15" s="445"/>
      <c r="Y15" s="445"/>
      <c r="Z15" s="445"/>
      <c r="AA15" s="445"/>
      <c r="AB15" s="445"/>
      <c r="AC15" s="445"/>
      <c r="AD15" s="445"/>
      <c r="AE15" s="445"/>
      <c r="AF15" s="445"/>
      <c r="AG15" s="445"/>
      <c r="AH15" s="445"/>
      <c r="AI15" s="445"/>
      <c r="AJ15" s="445"/>
      <c r="AK15" s="445"/>
      <c r="AL15" s="445"/>
      <c r="AM15" s="445"/>
      <c r="AN15" s="445"/>
      <c r="AO15" s="445"/>
      <c r="AP15" s="445"/>
      <c r="AQ15" s="445"/>
      <c r="AR15" s="445"/>
      <c r="AS15" s="445"/>
      <c r="AT15" s="445"/>
      <c r="AU15" s="445"/>
      <c r="AV15" s="445"/>
      <c r="AW15" s="445"/>
      <c r="AX15" s="445"/>
      <c r="AY15" s="445"/>
      <c r="AZ15" s="445"/>
      <c r="BA15" s="445"/>
      <c r="BB15" s="445">
        <v>13</v>
      </c>
    </row>
    <row r="16" spans="1:54" x14ac:dyDescent="0.2">
      <c r="A16" s="4" t="s">
        <v>3076</v>
      </c>
      <c r="B16" s="445"/>
      <c r="C16" s="445"/>
      <c r="D16" s="445"/>
      <c r="E16" s="445"/>
      <c r="F16" s="445"/>
      <c r="G16" s="445"/>
      <c r="H16" s="445"/>
      <c r="I16" s="445"/>
      <c r="J16" s="445"/>
      <c r="K16" s="445"/>
      <c r="L16" s="445">
        <v>11</v>
      </c>
      <c r="M16" s="445">
        <v>13</v>
      </c>
      <c r="N16" s="445">
        <v>13</v>
      </c>
      <c r="O16" s="445">
        <v>13</v>
      </c>
      <c r="P16" s="445">
        <v>12</v>
      </c>
      <c r="Q16" s="445"/>
      <c r="R16" s="445">
        <v>13</v>
      </c>
      <c r="S16" s="445">
        <v>11</v>
      </c>
      <c r="T16" s="445">
        <v>11</v>
      </c>
      <c r="U16" s="445">
        <v>2</v>
      </c>
      <c r="V16" s="445"/>
      <c r="W16" s="445"/>
      <c r="X16" s="445"/>
      <c r="Y16" s="445"/>
      <c r="Z16" s="445"/>
      <c r="AA16" s="445"/>
      <c r="AB16" s="445"/>
      <c r="AC16" s="445"/>
      <c r="AD16" s="445"/>
      <c r="AE16" s="445"/>
      <c r="AF16" s="445"/>
      <c r="AG16" s="445"/>
      <c r="AH16" s="445"/>
      <c r="AI16" s="445"/>
      <c r="AJ16" s="445"/>
      <c r="AK16" s="445"/>
      <c r="AL16" s="445"/>
      <c r="AM16" s="445"/>
      <c r="AN16" s="445"/>
      <c r="AO16" s="445"/>
      <c r="AP16" s="445"/>
      <c r="AQ16" s="445"/>
      <c r="AR16" s="445"/>
      <c r="AS16" s="445"/>
      <c r="AT16" s="445"/>
      <c r="AU16" s="445"/>
      <c r="AV16" s="445"/>
      <c r="AW16" s="445"/>
      <c r="AX16" s="445"/>
      <c r="AY16" s="445"/>
      <c r="AZ16" s="445"/>
      <c r="BA16" s="445"/>
      <c r="BB16" s="445">
        <v>99</v>
      </c>
    </row>
    <row r="17" spans="1:54" x14ac:dyDescent="0.2">
      <c r="A17" s="4" t="s">
        <v>4136</v>
      </c>
      <c r="B17" s="445"/>
      <c r="C17" s="445"/>
      <c r="D17" s="445"/>
      <c r="E17" s="445"/>
      <c r="F17" s="445"/>
      <c r="G17" s="445"/>
      <c r="H17" s="445"/>
      <c r="I17" s="445"/>
      <c r="J17" s="445"/>
      <c r="K17" s="445"/>
      <c r="L17" s="445"/>
      <c r="M17" s="445"/>
      <c r="N17" s="445"/>
      <c r="O17" s="445"/>
      <c r="P17" s="445"/>
      <c r="Q17" s="445"/>
      <c r="R17" s="445"/>
      <c r="S17" s="445"/>
      <c r="T17" s="445"/>
      <c r="U17" s="445"/>
      <c r="V17" s="445"/>
      <c r="W17" s="445"/>
      <c r="X17" s="445"/>
      <c r="Y17" s="445"/>
      <c r="Z17" s="445"/>
      <c r="AA17" s="445"/>
      <c r="AB17" s="445"/>
      <c r="AC17" s="445"/>
      <c r="AD17" s="445"/>
      <c r="AE17" s="445"/>
      <c r="AF17" s="445"/>
      <c r="AG17" s="445">
        <v>1</v>
      </c>
      <c r="AH17" s="445">
        <v>3</v>
      </c>
      <c r="AI17" s="445">
        <v>10</v>
      </c>
      <c r="AJ17" s="445"/>
      <c r="AK17" s="445"/>
      <c r="AL17" s="445"/>
      <c r="AM17" s="445"/>
      <c r="AN17" s="445"/>
      <c r="AO17" s="445"/>
      <c r="AP17" s="445"/>
      <c r="AQ17" s="445"/>
      <c r="AR17" s="445"/>
      <c r="AS17" s="445"/>
      <c r="AT17" s="445"/>
      <c r="AU17" s="445"/>
      <c r="AV17" s="445"/>
      <c r="AW17" s="445"/>
      <c r="AX17" s="445"/>
      <c r="AY17" s="445"/>
      <c r="AZ17" s="445"/>
      <c r="BA17" s="445"/>
      <c r="BB17" s="445">
        <v>14</v>
      </c>
    </row>
    <row r="18" spans="1:54" x14ac:dyDescent="0.2">
      <c r="A18" s="4" t="s">
        <v>4007</v>
      </c>
      <c r="B18" s="445"/>
      <c r="C18" s="445">
        <v>8</v>
      </c>
      <c r="D18" s="445">
        <v>6</v>
      </c>
      <c r="E18" s="445"/>
      <c r="F18" s="445"/>
      <c r="G18" s="445"/>
      <c r="H18" s="445"/>
      <c r="I18" s="445"/>
      <c r="J18" s="445"/>
      <c r="K18" s="445"/>
      <c r="L18" s="445"/>
      <c r="M18" s="445"/>
      <c r="N18" s="445"/>
      <c r="O18" s="445"/>
      <c r="P18" s="445"/>
      <c r="Q18" s="445"/>
      <c r="R18" s="445"/>
      <c r="S18" s="445"/>
      <c r="T18" s="445"/>
      <c r="U18" s="445"/>
      <c r="V18" s="445"/>
      <c r="W18" s="445"/>
      <c r="X18" s="445"/>
      <c r="Y18" s="445"/>
      <c r="Z18" s="445"/>
      <c r="AA18" s="445"/>
      <c r="AB18" s="445"/>
      <c r="AC18" s="445"/>
      <c r="AD18" s="445"/>
      <c r="AE18" s="445"/>
      <c r="AF18" s="445"/>
      <c r="AG18" s="445"/>
      <c r="AH18" s="445"/>
      <c r="AI18" s="445"/>
      <c r="AJ18" s="445"/>
      <c r="AK18" s="445"/>
      <c r="AL18" s="445"/>
      <c r="AM18" s="445"/>
      <c r="AN18" s="445"/>
      <c r="AO18" s="445"/>
      <c r="AP18" s="445"/>
      <c r="AQ18" s="445"/>
      <c r="AR18" s="445"/>
      <c r="AS18" s="445"/>
      <c r="AT18" s="445"/>
      <c r="AU18" s="445"/>
      <c r="AV18" s="445"/>
      <c r="AW18" s="445"/>
      <c r="AX18" s="445"/>
      <c r="AY18" s="445"/>
      <c r="AZ18" s="445"/>
      <c r="BA18" s="445"/>
      <c r="BB18" s="445">
        <v>14</v>
      </c>
    </row>
    <row r="19" spans="1:54" x14ac:dyDescent="0.2">
      <c r="A19" s="4" t="s">
        <v>3795</v>
      </c>
      <c r="B19" s="445">
        <v>9</v>
      </c>
      <c r="C19" s="445"/>
      <c r="D19" s="445"/>
      <c r="E19" s="445"/>
      <c r="F19" s="445"/>
      <c r="G19" s="445"/>
      <c r="H19" s="445"/>
      <c r="I19" s="445"/>
      <c r="J19" s="445"/>
      <c r="K19" s="445"/>
      <c r="L19" s="445"/>
      <c r="M19" s="445"/>
      <c r="N19" s="445"/>
      <c r="O19" s="445"/>
      <c r="P19" s="445"/>
      <c r="Q19" s="445"/>
      <c r="R19" s="445"/>
      <c r="S19" s="445"/>
      <c r="T19" s="445"/>
      <c r="U19" s="445"/>
      <c r="V19" s="445"/>
      <c r="W19" s="445"/>
      <c r="X19" s="445"/>
      <c r="Y19" s="445"/>
      <c r="Z19" s="445"/>
      <c r="AA19" s="445"/>
      <c r="AB19" s="445"/>
      <c r="AC19" s="445"/>
      <c r="AD19" s="445"/>
      <c r="AE19" s="445"/>
      <c r="AF19" s="445"/>
      <c r="AG19" s="445"/>
      <c r="AH19" s="445"/>
      <c r="AI19" s="445"/>
      <c r="AJ19" s="445"/>
      <c r="AK19" s="445"/>
      <c r="AL19" s="445"/>
      <c r="AM19" s="445"/>
      <c r="AN19" s="445"/>
      <c r="AO19" s="445"/>
      <c r="AP19" s="445"/>
      <c r="AQ19" s="445"/>
      <c r="AR19" s="445"/>
      <c r="AS19" s="445"/>
      <c r="AT19" s="445"/>
      <c r="AU19" s="445"/>
      <c r="AV19" s="445"/>
      <c r="AW19" s="445"/>
      <c r="AX19" s="445"/>
      <c r="AY19" s="445"/>
      <c r="AZ19" s="445"/>
      <c r="BA19" s="445"/>
      <c r="BB19" s="445">
        <v>9</v>
      </c>
    </row>
    <row r="20" spans="1:54" x14ac:dyDescent="0.2">
      <c r="A20" s="4" t="s">
        <v>4164</v>
      </c>
      <c r="B20" s="445"/>
      <c r="C20" s="445"/>
      <c r="D20" s="445"/>
      <c r="E20" s="445"/>
      <c r="F20" s="445"/>
      <c r="G20" s="445"/>
      <c r="H20" s="445"/>
      <c r="I20" s="445"/>
      <c r="J20" s="445"/>
      <c r="K20" s="445"/>
      <c r="L20" s="445"/>
      <c r="M20" s="445"/>
      <c r="N20" s="445"/>
      <c r="O20" s="445"/>
      <c r="P20" s="445"/>
      <c r="Q20" s="445"/>
      <c r="R20" s="445"/>
      <c r="S20" s="445"/>
      <c r="T20" s="445"/>
      <c r="U20" s="445"/>
      <c r="V20" s="445"/>
      <c r="W20" s="445"/>
      <c r="X20" s="445"/>
      <c r="Y20" s="445"/>
      <c r="Z20" s="445"/>
      <c r="AA20" s="445"/>
      <c r="AB20" s="445"/>
      <c r="AC20" s="445"/>
      <c r="AD20" s="445"/>
      <c r="AE20" s="445"/>
      <c r="AF20" s="445"/>
      <c r="AG20" s="445"/>
      <c r="AH20" s="445"/>
      <c r="AI20" s="445"/>
      <c r="AJ20" s="445"/>
      <c r="AK20" s="445"/>
      <c r="AL20" s="445"/>
      <c r="AM20" s="445"/>
      <c r="AN20" s="445">
        <v>1</v>
      </c>
      <c r="AO20" s="445"/>
      <c r="AP20" s="445"/>
      <c r="AQ20" s="445"/>
      <c r="AR20" s="445"/>
      <c r="AS20" s="445"/>
      <c r="AT20" s="445"/>
      <c r="AU20" s="445"/>
      <c r="AV20" s="445"/>
      <c r="AW20" s="445"/>
      <c r="AX20" s="445"/>
      <c r="AY20" s="445"/>
      <c r="AZ20" s="445"/>
      <c r="BA20" s="445"/>
      <c r="BB20" s="445">
        <v>1</v>
      </c>
    </row>
    <row r="21" spans="1:54" x14ac:dyDescent="0.2">
      <c r="A21" s="4" t="s">
        <v>787</v>
      </c>
      <c r="B21" s="445"/>
      <c r="C21" s="445"/>
      <c r="D21" s="445"/>
      <c r="E21" s="445"/>
      <c r="F21" s="445"/>
      <c r="G21" s="445"/>
      <c r="H21" s="445"/>
      <c r="I21" s="445"/>
      <c r="J21" s="445"/>
      <c r="K21" s="445"/>
      <c r="L21" s="445"/>
      <c r="M21" s="445"/>
      <c r="N21" s="445"/>
      <c r="O21" s="445"/>
      <c r="P21" s="445"/>
      <c r="Q21" s="445"/>
      <c r="R21" s="445"/>
      <c r="S21" s="445"/>
      <c r="T21" s="445"/>
      <c r="U21" s="445"/>
      <c r="V21" s="445"/>
      <c r="W21" s="445"/>
      <c r="X21" s="445"/>
      <c r="Y21" s="445"/>
      <c r="Z21" s="445"/>
      <c r="AA21" s="445"/>
      <c r="AB21" s="445"/>
      <c r="AC21" s="445"/>
      <c r="AD21" s="445"/>
      <c r="AE21" s="445"/>
      <c r="AF21" s="445"/>
      <c r="AG21" s="445"/>
      <c r="AH21" s="445"/>
      <c r="AI21" s="445"/>
      <c r="AJ21" s="445"/>
      <c r="AK21" s="445"/>
      <c r="AL21" s="445"/>
      <c r="AM21" s="445"/>
      <c r="AN21" s="445"/>
      <c r="AO21" s="445"/>
      <c r="AP21" s="445"/>
      <c r="AQ21" s="445"/>
      <c r="AR21" s="445"/>
      <c r="AS21" s="445"/>
      <c r="AT21" s="445"/>
      <c r="AU21" s="445"/>
      <c r="AV21" s="445"/>
      <c r="AW21" s="445">
        <v>9</v>
      </c>
      <c r="AX21" s="445"/>
      <c r="AY21" s="445"/>
      <c r="AZ21" s="445"/>
      <c r="BA21" s="445"/>
      <c r="BB21" s="445">
        <v>9</v>
      </c>
    </row>
    <row r="22" spans="1:54" x14ac:dyDescent="0.2">
      <c r="A22" s="4" t="s">
        <v>3043</v>
      </c>
      <c r="B22" s="445"/>
      <c r="C22" s="445"/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45"/>
      <c r="U22" s="445"/>
      <c r="V22" s="445"/>
      <c r="W22" s="445"/>
      <c r="X22" s="445"/>
      <c r="Y22" s="445"/>
      <c r="Z22" s="445"/>
      <c r="AA22" s="445"/>
      <c r="AB22" s="445"/>
      <c r="AC22" s="445"/>
      <c r="AD22" s="445"/>
      <c r="AE22" s="445"/>
      <c r="AF22" s="445"/>
      <c r="AG22" s="445"/>
      <c r="AH22" s="445"/>
      <c r="AI22" s="445"/>
      <c r="AJ22" s="445"/>
      <c r="AK22" s="445"/>
      <c r="AL22" s="445"/>
      <c r="AM22" s="445"/>
      <c r="AN22" s="445"/>
      <c r="AO22" s="445"/>
      <c r="AP22" s="445"/>
      <c r="AQ22" s="445"/>
      <c r="AR22" s="445"/>
      <c r="AS22" s="445"/>
      <c r="AT22" s="445"/>
      <c r="AU22" s="445"/>
      <c r="AV22" s="445"/>
      <c r="AW22" s="445"/>
      <c r="AX22" s="445">
        <v>7</v>
      </c>
      <c r="AY22" s="445">
        <v>10</v>
      </c>
      <c r="AZ22" s="445">
        <v>9</v>
      </c>
      <c r="BA22" s="445">
        <v>11</v>
      </c>
      <c r="BB22" s="445">
        <v>37</v>
      </c>
    </row>
    <row r="23" spans="1:54" x14ac:dyDescent="0.2">
      <c r="A23" s="4" t="s">
        <v>4150</v>
      </c>
      <c r="B23" s="445"/>
      <c r="C23" s="445"/>
      <c r="D23" s="445"/>
      <c r="E23" s="445"/>
      <c r="F23" s="445"/>
      <c r="G23" s="445"/>
      <c r="H23" s="445"/>
      <c r="I23" s="445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  <c r="U23" s="445"/>
      <c r="V23" s="445"/>
      <c r="W23" s="445"/>
      <c r="X23" s="445"/>
      <c r="Y23" s="445"/>
      <c r="Z23" s="445"/>
      <c r="AA23" s="445"/>
      <c r="AB23" s="445"/>
      <c r="AC23" s="445"/>
      <c r="AD23" s="445"/>
      <c r="AE23" s="445"/>
      <c r="AF23" s="445"/>
      <c r="AG23" s="445"/>
      <c r="AH23" s="445"/>
      <c r="AI23" s="445"/>
      <c r="AJ23" s="445"/>
      <c r="AK23" s="445">
        <v>1</v>
      </c>
      <c r="AL23" s="445"/>
      <c r="AM23" s="445"/>
      <c r="AN23" s="445"/>
      <c r="AO23" s="445"/>
      <c r="AP23" s="445"/>
      <c r="AQ23" s="445"/>
      <c r="AR23" s="445"/>
      <c r="AS23" s="445"/>
      <c r="AT23" s="445"/>
      <c r="AU23" s="445"/>
      <c r="AV23" s="445"/>
      <c r="AW23" s="445"/>
      <c r="AX23" s="445"/>
      <c r="AY23" s="445"/>
      <c r="AZ23" s="445"/>
      <c r="BA23" s="445"/>
      <c r="BB23" s="445">
        <v>1</v>
      </c>
    </row>
    <row r="24" spans="1:54" x14ac:dyDescent="0.2">
      <c r="A24" s="4" t="s">
        <v>3913</v>
      </c>
      <c r="B24" s="445"/>
      <c r="C24" s="445"/>
      <c r="D24" s="445"/>
      <c r="E24" s="445"/>
      <c r="F24" s="445"/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5"/>
      <c r="R24" s="445"/>
      <c r="S24" s="445"/>
      <c r="T24" s="445"/>
      <c r="U24" s="445"/>
      <c r="V24" s="445"/>
      <c r="W24" s="445"/>
      <c r="X24" s="445"/>
      <c r="Y24" s="445"/>
      <c r="Z24" s="445"/>
      <c r="AA24" s="445"/>
      <c r="AB24" s="445"/>
      <c r="AC24" s="445"/>
      <c r="AD24" s="445"/>
      <c r="AE24" s="445"/>
      <c r="AF24" s="445"/>
      <c r="AG24" s="445">
        <v>1</v>
      </c>
      <c r="AH24" s="445">
        <v>11</v>
      </c>
      <c r="AI24" s="445">
        <v>10</v>
      </c>
      <c r="AJ24" s="445">
        <v>6</v>
      </c>
      <c r="AK24" s="445"/>
      <c r="AL24" s="445"/>
      <c r="AM24" s="445"/>
      <c r="AN24" s="445">
        <v>4</v>
      </c>
      <c r="AO24" s="445"/>
      <c r="AP24" s="445"/>
      <c r="AQ24" s="445"/>
      <c r="AR24" s="445"/>
      <c r="AS24" s="445"/>
      <c r="AT24" s="445"/>
      <c r="AU24" s="445"/>
      <c r="AV24" s="445"/>
      <c r="AW24" s="445"/>
      <c r="AX24" s="445"/>
      <c r="AY24" s="445"/>
      <c r="AZ24" s="445"/>
      <c r="BA24" s="445"/>
      <c r="BB24" s="445">
        <v>32</v>
      </c>
    </row>
    <row r="25" spans="1:54" x14ac:dyDescent="0.2">
      <c r="A25" s="4" t="s">
        <v>3875</v>
      </c>
      <c r="B25" s="445"/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  <c r="R25" s="445"/>
      <c r="S25" s="445"/>
      <c r="T25" s="445"/>
      <c r="U25" s="445"/>
      <c r="V25" s="445"/>
      <c r="W25" s="445"/>
      <c r="X25" s="445"/>
      <c r="Y25" s="445"/>
      <c r="Z25" s="445"/>
      <c r="AA25" s="445">
        <v>7</v>
      </c>
      <c r="AB25" s="445">
        <v>9</v>
      </c>
      <c r="AC25" s="445">
        <v>11</v>
      </c>
      <c r="AD25" s="445">
        <v>10</v>
      </c>
      <c r="AE25" s="445">
        <v>11</v>
      </c>
      <c r="AF25" s="445">
        <v>13</v>
      </c>
      <c r="AG25" s="445">
        <v>10</v>
      </c>
      <c r="AH25" s="445">
        <v>12</v>
      </c>
      <c r="AI25" s="445">
        <v>11</v>
      </c>
      <c r="AJ25" s="445">
        <v>12</v>
      </c>
      <c r="AK25" s="445">
        <v>10</v>
      </c>
      <c r="AL25" s="445">
        <v>11</v>
      </c>
      <c r="AM25" s="445">
        <v>10</v>
      </c>
      <c r="AN25" s="445">
        <v>8</v>
      </c>
      <c r="AO25" s="445"/>
      <c r="AP25" s="445"/>
      <c r="AQ25" s="445"/>
      <c r="AR25" s="445"/>
      <c r="AS25" s="445"/>
      <c r="AT25" s="445"/>
      <c r="AU25" s="445"/>
      <c r="AV25" s="445"/>
      <c r="AW25" s="445"/>
      <c r="AX25" s="445"/>
      <c r="AY25" s="445"/>
      <c r="AZ25" s="445"/>
      <c r="BA25" s="445"/>
      <c r="BB25" s="445">
        <v>145</v>
      </c>
    </row>
    <row r="26" spans="1:54" x14ac:dyDescent="0.2">
      <c r="A26" s="4" t="s">
        <v>3963</v>
      </c>
      <c r="B26" s="445"/>
      <c r="C26" s="445"/>
      <c r="D26" s="445"/>
      <c r="E26" s="445"/>
      <c r="F26" s="445"/>
      <c r="G26" s="445"/>
      <c r="H26" s="445"/>
      <c r="I26" s="445"/>
      <c r="J26" s="445"/>
      <c r="K26" s="445"/>
      <c r="L26" s="445"/>
      <c r="M26" s="445"/>
      <c r="N26" s="445"/>
      <c r="O26" s="445"/>
      <c r="P26" s="445"/>
      <c r="Q26" s="445"/>
      <c r="R26" s="445"/>
      <c r="S26" s="445"/>
      <c r="T26" s="445"/>
      <c r="U26" s="445"/>
      <c r="V26" s="445"/>
      <c r="W26" s="445"/>
      <c r="X26" s="445"/>
      <c r="Y26" s="445"/>
      <c r="Z26" s="445"/>
      <c r="AA26" s="445"/>
      <c r="AB26" s="445"/>
      <c r="AC26" s="445"/>
      <c r="AD26" s="445"/>
      <c r="AE26" s="445"/>
      <c r="AF26" s="445"/>
      <c r="AG26" s="445"/>
      <c r="AH26" s="445"/>
      <c r="AI26" s="445"/>
      <c r="AJ26" s="445"/>
      <c r="AK26" s="445"/>
      <c r="AL26" s="445"/>
      <c r="AM26" s="445"/>
      <c r="AN26" s="445"/>
      <c r="AO26" s="445"/>
      <c r="AP26" s="445"/>
      <c r="AQ26" s="445"/>
      <c r="AR26" s="445"/>
      <c r="AS26" s="445"/>
      <c r="AT26" s="445">
        <v>6</v>
      </c>
      <c r="AU26" s="445">
        <v>11</v>
      </c>
      <c r="AV26" s="445">
        <v>3</v>
      </c>
      <c r="AW26" s="445"/>
      <c r="AX26" s="445">
        <v>4</v>
      </c>
      <c r="AY26" s="445"/>
      <c r="AZ26" s="445"/>
      <c r="BA26" s="445"/>
      <c r="BB26" s="445">
        <v>24</v>
      </c>
    </row>
    <row r="27" spans="1:54" x14ac:dyDescent="0.2">
      <c r="A27" s="4" t="s">
        <v>4179</v>
      </c>
      <c r="B27" s="445"/>
      <c r="C27" s="445"/>
      <c r="D27" s="445"/>
      <c r="E27" s="445"/>
      <c r="F27" s="445"/>
      <c r="G27" s="445"/>
      <c r="H27" s="445"/>
      <c r="I27" s="445"/>
      <c r="J27" s="445"/>
      <c r="K27" s="445"/>
      <c r="L27" s="445"/>
      <c r="M27" s="445"/>
      <c r="N27" s="445"/>
      <c r="O27" s="445"/>
      <c r="P27" s="445"/>
      <c r="Q27" s="445"/>
      <c r="R27" s="445"/>
      <c r="S27" s="445"/>
      <c r="T27" s="445"/>
      <c r="U27" s="445"/>
      <c r="V27" s="445"/>
      <c r="W27" s="445"/>
      <c r="X27" s="445"/>
      <c r="Y27" s="445"/>
      <c r="Z27" s="445"/>
      <c r="AA27" s="445"/>
      <c r="AB27" s="445"/>
      <c r="AC27" s="445"/>
      <c r="AD27" s="445"/>
      <c r="AE27" s="445"/>
      <c r="AF27" s="445"/>
      <c r="AG27" s="445"/>
      <c r="AH27" s="445"/>
      <c r="AI27" s="445"/>
      <c r="AJ27" s="445"/>
      <c r="AK27" s="445"/>
      <c r="AL27" s="445"/>
      <c r="AM27" s="445"/>
      <c r="AN27" s="445"/>
      <c r="AO27" s="445"/>
      <c r="AP27" s="445"/>
      <c r="AQ27" s="445"/>
      <c r="AR27" s="445">
        <v>2</v>
      </c>
      <c r="AS27" s="445"/>
      <c r="AT27" s="445"/>
      <c r="AU27" s="445"/>
      <c r="AV27" s="445"/>
      <c r="AW27" s="445"/>
      <c r="AX27" s="445"/>
      <c r="AY27" s="445"/>
      <c r="AZ27" s="445"/>
      <c r="BA27" s="445"/>
      <c r="BB27" s="445">
        <v>2</v>
      </c>
    </row>
    <row r="28" spans="1:54" x14ac:dyDescent="0.2">
      <c r="A28" s="4" t="s">
        <v>3822</v>
      </c>
      <c r="B28" s="445"/>
      <c r="C28" s="445"/>
      <c r="D28" s="445"/>
      <c r="E28" s="445"/>
      <c r="F28" s="445"/>
      <c r="G28" s="445"/>
      <c r="H28" s="445"/>
      <c r="I28" s="445"/>
      <c r="J28" s="445"/>
      <c r="K28" s="445"/>
      <c r="L28" s="445"/>
      <c r="M28" s="445"/>
      <c r="N28" s="445"/>
      <c r="O28" s="445"/>
      <c r="P28" s="445"/>
      <c r="Q28" s="445"/>
      <c r="R28" s="445"/>
      <c r="S28" s="445">
        <v>9</v>
      </c>
      <c r="T28" s="445">
        <v>10</v>
      </c>
      <c r="U28" s="445">
        <v>11</v>
      </c>
      <c r="V28" s="445">
        <v>14</v>
      </c>
      <c r="W28" s="445"/>
      <c r="X28" s="445">
        <v>9</v>
      </c>
      <c r="Y28" s="445">
        <v>10</v>
      </c>
      <c r="Z28" s="445">
        <v>12</v>
      </c>
      <c r="AA28" s="445">
        <v>7</v>
      </c>
      <c r="AB28" s="445">
        <v>4</v>
      </c>
      <c r="AC28" s="445">
        <v>12</v>
      </c>
      <c r="AD28" s="445">
        <v>10</v>
      </c>
      <c r="AE28" s="445">
        <v>11</v>
      </c>
      <c r="AF28" s="445">
        <v>13</v>
      </c>
      <c r="AG28" s="445">
        <v>7</v>
      </c>
      <c r="AH28" s="445"/>
      <c r="AI28" s="445"/>
      <c r="AJ28" s="445"/>
      <c r="AK28" s="445"/>
      <c r="AL28" s="445"/>
      <c r="AM28" s="445"/>
      <c r="AN28" s="445"/>
      <c r="AO28" s="445"/>
      <c r="AP28" s="445"/>
      <c r="AQ28" s="445"/>
      <c r="AR28" s="445"/>
      <c r="AS28" s="445"/>
      <c r="AT28" s="445"/>
      <c r="AU28" s="445"/>
      <c r="AV28" s="445"/>
      <c r="AW28" s="445"/>
      <c r="AX28" s="445"/>
      <c r="AY28" s="445"/>
      <c r="AZ28" s="445"/>
      <c r="BA28" s="445"/>
      <c r="BB28" s="445">
        <v>139</v>
      </c>
    </row>
    <row r="29" spans="1:54" x14ac:dyDescent="0.2">
      <c r="A29" s="4" t="s">
        <v>3038</v>
      </c>
      <c r="B29" s="445"/>
      <c r="C29" s="445"/>
      <c r="D29" s="445"/>
      <c r="E29" s="445"/>
      <c r="F29" s="445"/>
      <c r="G29" s="445"/>
      <c r="H29" s="445"/>
      <c r="I29" s="445"/>
      <c r="J29" s="445"/>
      <c r="K29" s="445"/>
      <c r="L29" s="445"/>
      <c r="M29" s="445"/>
      <c r="N29" s="445"/>
      <c r="O29" s="445"/>
      <c r="P29" s="445"/>
      <c r="Q29" s="445"/>
      <c r="R29" s="445"/>
      <c r="S29" s="445"/>
      <c r="T29" s="445"/>
      <c r="U29" s="445"/>
      <c r="V29" s="445"/>
      <c r="W29" s="445"/>
      <c r="X29" s="445"/>
      <c r="Y29" s="445"/>
      <c r="Z29" s="445"/>
      <c r="AA29" s="445"/>
      <c r="AB29" s="445"/>
      <c r="AC29" s="445"/>
      <c r="AD29" s="445"/>
      <c r="AE29" s="445"/>
      <c r="AF29" s="445"/>
      <c r="AG29" s="445"/>
      <c r="AH29" s="445"/>
      <c r="AI29" s="445"/>
      <c r="AJ29" s="445"/>
      <c r="AK29" s="445"/>
      <c r="AL29" s="445"/>
      <c r="AM29" s="445"/>
      <c r="AN29" s="445"/>
      <c r="AO29" s="445">
        <v>4</v>
      </c>
      <c r="AP29" s="445">
        <v>12</v>
      </c>
      <c r="AQ29" s="445">
        <v>10</v>
      </c>
      <c r="AR29" s="445">
        <v>11</v>
      </c>
      <c r="AS29" s="445">
        <v>10</v>
      </c>
      <c r="AT29" s="445">
        <v>4</v>
      </c>
      <c r="AU29" s="445"/>
      <c r="AV29" s="445"/>
      <c r="AW29" s="445"/>
      <c r="AX29" s="445"/>
      <c r="AY29" s="445"/>
      <c r="AZ29" s="445"/>
      <c r="BA29" s="445"/>
      <c r="BB29" s="445">
        <v>51</v>
      </c>
    </row>
    <row r="30" spans="1:54" x14ac:dyDescent="0.2">
      <c r="A30" s="4" t="s">
        <v>3855</v>
      </c>
      <c r="B30" s="445"/>
      <c r="C30" s="445"/>
      <c r="D30" s="445"/>
      <c r="E30" s="445"/>
      <c r="F30" s="445"/>
      <c r="G30" s="445"/>
      <c r="H30" s="445"/>
      <c r="I30" s="445"/>
      <c r="J30" s="445"/>
      <c r="K30" s="445"/>
      <c r="L30" s="445"/>
      <c r="M30" s="445"/>
      <c r="N30" s="445"/>
      <c r="O30" s="445"/>
      <c r="P30" s="445"/>
      <c r="Q30" s="445"/>
      <c r="R30" s="445"/>
      <c r="S30" s="445"/>
      <c r="T30" s="445"/>
      <c r="U30" s="445"/>
      <c r="V30" s="445"/>
      <c r="W30" s="445"/>
      <c r="X30" s="445">
        <v>8</v>
      </c>
      <c r="Y30" s="445">
        <v>9</v>
      </c>
      <c r="Z30" s="445">
        <v>12</v>
      </c>
      <c r="AA30" s="445">
        <v>9</v>
      </c>
      <c r="AB30" s="445">
        <v>9</v>
      </c>
      <c r="AC30" s="445">
        <v>12</v>
      </c>
      <c r="AD30" s="445">
        <v>8</v>
      </c>
      <c r="AE30" s="445"/>
      <c r="AF30" s="445">
        <v>8</v>
      </c>
      <c r="AG30" s="445"/>
      <c r="AH30" s="445"/>
      <c r="AI30" s="445"/>
      <c r="AJ30" s="445"/>
      <c r="AK30" s="445"/>
      <c r="AL30" s="445"/>
      <c r="AM30" s="445"/>
      <c r="AN30" s="445"/>
      <c r="AO30" s="445"/>
      <c r="AP30" s="445"/>
      <c r="AQ30" s="445"/>
      <c r="AR30" s="445"/>
      <c r="AS30" s="445"/>
      <c r="AT30" s="445"/>
      <c r="AU30" s="445"/>
      <c r="AV30" s="445"/>
      <c r="AW30" s="445"/>
      <c r="AX30" s="445"/>
      <c r="AY30" s="445"/>
      <c r="AZ30" s="445"/>
      <c r="BA30" s="445"/>
      <c r="BB30" s="445">
        <v>75</v>
      </c>
    </row>
    <row r="31" spans="1:54" x14ac:dyDescent="0.2">
      <c r="A31" s="4" t="s">
        <v>4191</v>
      </c>
      <c r="B31" s="445"/>
      <c r="C31" s="445"/>
      <c r="D31" s="445"/>
      <c r="E31" s="445"/>
      <c r="F31" s="445"/>
      <c r="G31" s="445"/>
      <c r="H31" s="445"/>
      <c r="I31" s="445"/>
      <c r="J31" s="445"/>
      <c r="K31" s="445"/>
      <c r="L31" s="445"/>
      <c r="M31" s="445"/>
      <c r="N31" s="445"/>
      <c r="O31" s="445"/>
      <c r="P31" s="445"/>
      <c r="Q31" s="445"/>
      <c r="R31" s="445"/>
      <c r="S31" s="445"/>
      <c r="T31" s="445"/>
      <c r="U31" s="445"/>
      <c r="V31" s="445"/>
      <c r="W31" s="445"/>
      <c r="X31" s="445"/>
      <c r="Y31" s="445"/>
      <c r="Z31" s="445"/>
      <c r="AA31" s="445"/>
      <c r="AB31" s="445"/>
      <c r="AC31" s="445"/>
      <c r="AD31" s="445"/>
      <c r="AE31" s="445"/>
      <c r="AF31" s="445"/>
      <c r="AG31" s="445"/>
      <c r="AH31" s="445"/>
      <c r="AI31" s="445"/>
      <c r="AJ31" s="445"/>
      <c r="AK31" s="445"/>
      <c r="AL31" s="445"/>
      <c r="AM31" s="445"/>
      <c r="AN31" s="445"/>
      <c r="AO31" s="445"/>
      <c r="AP31" s="445"/>
      <c r="AQ31" s="445"/>
      <c r="AR31" s="445"/>
      <c r="AS31" s="445"/>
      <c r="AT31" s="445">
        <v>10</v>
      </c>
      <c r="AU31" s="445">
        <v>14</v>
      </c>
      <c r="AV31" s="445">
        <v>11</v>
      </c>
      <c r="AW31" s="445">
        <v>13</v>
      </c>
      <c r="AX31" s="445">
        <v>4</v>
      </c>
      <c r="AY31" s="445"/>
      <c r="AZ31" s="445"/>
      <c r="BA31" s="445"/>
      <c r="BB31" s="445">
        <v>52</v>
      </c>
    </row>
    <row r="32" spans="1:54" x14ac:dyDescent="0.2">
      <c r="A32" s="4" t="s">
        <v>4345</v>
      </c>
      <c r="B32" s="445"/>
      <c r="C32" s="445"/>
      <c r="D32" s="445"/>
      <c r="E32" s="445"/>
      <c r="F32" s="445"/>
      <c r="G32" s="445"/>
      <c r="H32" s="445"/>
      <c r="I32" s="445"/>
      <c r="J32" s="445"/>
      <c r="K32" s="445"/>
      <c r="L32" s="445"/>
      <c r="M32" s="445"/>
      <c r="N32" s="445"/>
      <c r="O32" s="445"/>
      <c r="P32" s="445"/>
      <c r="Q32" s="445"/>
      <c r="R32" s="445"/>
      <c r="S32" s="445"/>
      <c r="T32" s="445"/>
      <c r="U32" s="445"/>
      <c r="V32" s="445"/>
      <c r="W32" s="445"/>
      <c r="X32" s="445">
        <v>1</v>
      </c>
      <c r="Y32" s="445"/>
      <c r="Z32" s="445"/>
      <c r="AA32" s="445"/>
      <c r="AB32" s="445"/>
      <c r="AC32" s="445"/>
      <c r="AD32" s="445"/>
      <c r="AE32" s="445"/>
      <c r="AF32" s="445"/>
      <c r="AG32" s="445"/>
      <c r="AH32" s="445"/>
      <c r="AI32" s="445"/>
      <c r="AJ32" s="445"/>
      <c r="AK32" s="445"/>
      <c r="AL32" s="445"/>
      <c r="AM32" s="445"/>
      <c r="AN32" s="445"/>
      <c r="AO32" s="445"/>
      <c r="AP32" s="445"/>
      <c r="AQ32" s="445"/>
      <c r="AR32" s="445"/>
      <c r="AS32" s="445"/>
      <c r="AT32" s="445"/>
      <c r="AU32" s="445"/>
      <c r="AV32" s="445"/>
      <c r="AW32" s="445"/>
      <c r="AX32" s="445"/>
      <c r="AY32" s="445"/>
      <c r="AZ32" s="445"/>
      <c r="BA32" s="445"/>
      <c r="BB32" s="445">
        <v>1</v>
      </c>
    </row>
    <row r="33" spans="1:54" x14ac:dyDescent="0.2">
      <c r="A33" s="4" t="s">
        <v>4096</v>
      </c>
      <c r="B33" s="445"/>
      <c r="C33" s="445"/>
      <c r="D33" s="445"/>
      <c r="E33" s="445"/>
      <c r="F33" s="445"/>
      <c r="G33" s="445"/>
      <c r="H33" s="445"/>
      <c r="I33" s="445"/>
      <c r="J33" s="445"/>
      <c r="K33" s="445"/>
      <c r="L33" s="445"/>
      <c r="M33" s="445"/>
      <c r="N33" s="445"/>
      <c r="O33" s="445"/>
      <c r="P33" s="445"/>
      <c r="Q33" s="445"/>
      <c r="R33" s="445"/>
      <c r="S33" s="445"/>
      <c r="T33" s="445"/>
      <c r="U33" s="445"/>
      <c r="V33" s="445"/>
      <c r="W33" s="445">
        <v>3</v>
      </c>
      <c r="X33" s="445">
        <v>7</v>
      </c>
      <c r="Y33" s="445"/>
      <c r="Z33" s="445"/>
      <c r="AA33" s="445"/>
      <c r="AB33" s="445"/>
      <c r="AC33" s="445"/>
      <c r="AD33" s="445"/>
      <c r="AE33" s="445"/>
      <c r="AF33" s="445"/>
      <c r="AG33" s="445"/>
      <c r="AH33" s="445"/>
      <c r="AI33" s="445"/>
      <c r="AJ33" s="445"/>
      <c r="AK33" s="445"/>
      <c r="AL33" s="445"/>
      <c r="AM33" s="445"/>
      <c r="AN33" s="445"/>
      <c r="AO33" s="445"/>
      <c r="AP33" s="445"/>
      <c r="AQ33" s="445"/>
      <c r="AR33" s="445"/>
      <c r="AS33" s="445"/>
      <c r="AT33" s="445"/>
      <c r="AU33" s="445"/>
      <c r="AV33" s="445"/>
      <c r="AW33" s="445"/>
      <c r="AX33" s="445"/>
      <c r="AY33" s="445"/>
      <c r="AZ33" s="445"/>
      <c r="BA33" s="445"/>
      <c r="BB33" s="445">
        <v>10</v>
      </c>
    </row>
    <row r="34" spans="1:54" x14ac:dyDescent="0.2">
      <c r="A34" s="4" t="s">
        <v>4108</v>
      </c>
      <c r="B34" s="445"/>
      <c r="C34" s="445"/>
      <c r="D34" s="445"/>
      <c r="E34" s="445"/>
      <c r="F34" s="445"/>
      <c r="G34" s="445"/>
      <c r="H34" s="445"/>
      <c r="I34" s="445"/>
      <c r="J34" s="445"/>
      <c r="K34" s="445"/>
      <c r="L34" s="445"/>
      <c r="M34" s="445"/>
      <c r="N34" s="445"/>
      <c r="O34" s="445"/>
      <c r="P34" s="445"/>
      <c r="Q34" s="445"/>
      <c r="R34" s="445"/>
      <c r="S34" s="445"/>
      <c r="T34" s="445"/>
      <c r="U34" s="445"/>
      <c r="V34" s="445"/>
      <c r="W34" s="445"/>
      <c r="X34" s="445"/>
      <c r="Y34" s="445"/>
      <c r="Z34" s="445"/>
      <c r="AA34" s="445">
        <v>2</v>
      </c>
      <c r="AB34" s="445"/>
      <c r="AC34" s="445"/>
      <c r="AD34" s="445">
        <v>2</v>
      </c>
      <c r="AE34" s="445"/>
      <c r="AF34" s="445"/>
      <c r="AG34" s="445"/>
      <c r="AH34" s="445"/>
      <c r="AI34" s="445"/>
      <c r="AJ34" s="445"/>
      <c r="AK34" s="445"/>
      <c r="AL34" s="445"/>
      <c r="AM34" s="445"/>
      <c r="AN34" s="445"/>
      <c r="AO34" s="445"/>
      <c r="AP34" s="445"/>
      <c r="AQ34" s="445"/>
      <c r="AR34" s="445"/>
      <c r="AS34" s="445"/>
      <c r="AT34" s="445"/>
      <c r="AU34" s="445"/>
      <c r="AV34" s="445"/>
      <c r="AW34" s="445"/>
      <c r="AX34" s="445"/>
      <c r="AY34" s="445"/>
      <c r="AZ34" s="445"/>
      <c r="BA34" s="445"/>
      <c r="BB34" s="445">
        <v>4</v>
      </c>
    </row>
    <row r="35" spans="1:54" x14ac:dyDescent="0.2">
      <c r="A35" s="4" t="s">
        <v>3188</v>
      </c>
      <c r="B35" s="445"/>
      <c r="C35" s="445"/>
      <c r="D35" s="445"/>
      <c r="E35" s="445"/>
      <c r="F35" s="445"/>
      <c r="G35" s="445"/>
      <c r="H35" s="445"/>
      <c r="I35" s="445"/>
      <c r="J35" s="445">
        <v>5</v>
      </c>
      <c r="K35" s="445"/>
      <c r="L35" s="445">
        <v>12</v>
      </c>
      <c r="M35" s="445"/>
      <c r="N35" s="445"/>
      <c r="O35" s="445"/>
      <c r="P35" s="445"/>
      <c r="Q35" s="445"/>
      <c r="R35" s="445"/>
      <c r="S35" s="445"/>
      <c r="T35" s="445"/>
      <c r="U35" s="445">
        <v>8</v>
      </c>
      <c r="V35" s="445"/>
      <c r="W35" s="445">
        <v>1</v>
      </c>
      <c r="X35" s="445">
        <v>9</v>
      </c>
      <c r="Y35" s="445"/>
      <c r="Z35" s="445"/>
      <c r="AA35" s="445"/>
      <c r="AB35" s="445"/>
      <c r="AC35" s="445"/>
      <c r="AD35" s="445"/>
      <c r="AE35" s="445"/>
      <c r="AF35" s="445"/>
      <c r="AG35" s="445"/>
      <c r="AH35" s="445"/>
      <c r="AI35" s="445"/>
      <c r="AJ35" s="445"/>
      <c r="AK35" s="445"/>
      <c r="AL35" s="445"/>
      <c r="AM35" s="445"/>
      <c r="AN35" s="445"/>
      <c r="AO35" s="445"/>
      <c r="AP35" s="445"/>
      <c r="AQ35" s="445"/>
      <c r="AR35" s="445"/>
      <c r="AS35" s="445"/>
      <c r="AT35" s="445"/>
      <c r="AU35" s="445"/>
      <c r="AV35" s="445"/>
      <c r="AW35" s="445"/>
      <c r="AX35" s="445"/>
      <c r="AY35" s="445"/>
      <c r="AZ35" s="445"/>
      <c r="BA35" s="445"/>
      <c r="BB35" s="445">
        <v>35</v>
      </c>
    </row>
    <row r="36" spans="1:54" x14ac:dyDescent="0.2">
      <c r="A36" s="4" t="s">
        <v>4207</v>
      </c>
      <c r="B36" s="445"/>
      <c r="C36" s="445"/>
      <c r="D36" s="445"/>
      <c r="E36" s="445"/>
      <c r="F36" s="445"/>
      <c r="G36" s="445"/>
      <c r="H36" s="445"/>
      <c r="I36" s="445"/>
      <c r="J36" s="445"/>
      <c r="K36" s="445"/>
      <c r="L36" s="445"/>
      <c r="M36" s="445"/>
      <c r="N36" s="445"/>
      <c r="O36" s="445"/>
      <c r="P36" s="445"/>
      <c r="Q36" s="445"/>
      <c r="R36" s="445"/>
      <c r="S36" s="445"/>
      <c r="T36" s="445"/>
      <c r="U36" s="445"/>
      <c r="V36" s="445"/>
      <c r="W36" s="445"/>
      <c r="X36" s="445"/>
      <c r="Y36" s="445"/>
      <c r="Z36" s="445"/>
      <c r="AA36" s="445"/>
      <c r="AB36" s="445"/>
      <c r="AC36" s="445"/>
      <c r="AD36" s="445"/>
      <c r="AE36" s="445"/>
      <c r="AF36" s="445"/>
      <c r="AG36" s="445"/>
      <c r="AH36" s="445"/>
      <c r="AI36" s="445"/>
      <c r="AJ36" s="445"/>
      <c r="AK36" s="445"/>
      <c r="AL36" s="445"/>
      <c r="AM36" s="445"/>
      <c r="AN36" s="445"/>
      <c r="AO36" s="445"/>
      <c r="AP36" s="445"/>
      <c r="AQ36" s="445"/>
      <c r="AR36" s="445"/>
      <c r="AS36" s="445"/>
      <c r="AT36" s="445"/>
      <c r="AU36" s="445"/>
      <c r="AV36" s="445">
        <v>1</v>
      </c>
      <c r="AW36" s="445"/>
      <c r="AX36" s="445"/>
      <c r="AY36" s="445"/>
      <c r="AZ36" s="445"/>
      <c r="BA36" s="445"/>
      <c r="BB36" s="445">
        <v>1</v>
      </c>
    </row>
    <row r="37" spans="1:54" x14ac:dyDescent="0.2">
      <c r="A37" s="4" t="s">
        <v>4370</v>
      </c>
      <c r="B37" s="445"/>
      <c r="C37" s="445"/>
      <c r="D37" s="445"/>
      <c r="E37" s="445"/>
      <c r="F37" s="445"/>
      <c r="G37" s="445"/>
      <c r="H37" s="445"/>
      <c r="I37" s="445"/>
      <c r="J37" s="445"/>
      <c r="K37" s="445"/>
      <c r="L37" s="445"/>
      <c r="M37" s="445"/>
      <c r="N37" s="445"/>
      <c r="O37" s="445"/>
      <c r="P37" s="445"/>
      <c r="Q37" s="445"/>
      <c r="R37" s="445"/>
      <c r="S37" s="445"/>
      <c r="T37" s="445"/>
      <c r="U37" s="445"/>
      <c r="V37" s="445"/>
      <c r="W37" s="445"/>
      <c r="X37" s="445"/>
      <c r="Y37" s="445"/>
      <c r="Z37" s="445"/>
      <c r="AA37" s="445"/>
      <c r="AB37" s="445"/>
      <c r="AC37" s="445">
        <v>6</v>
      </c>
      <c r="AD37" s="445"/>
      <c r="AE37" s="445"/>
      <c r="AF37" s="445"/>
      <c r="AG37" s="445"/>
      <c r="AH37" s="445"/>
      <c r="AI37" s="445"/>
      <c r="AJ37" s="445"/>
      <c r="AK37" s="445"/>
      <c r="AL37" s="445"/>
      <c r="AM37" s="445"/>
      <c r="AN37" s="445"/>
      <c r="AO37" s="445"/>
      <c r="AP37" s="445"/>
      <c r="AQ37" s="445"/>
      <c r="AR37" s="445"/>
      <c r="AS37" s="445"/>
      <c r="AT37" s="445"/>
      <c r="AU37" s="445"/>
      <c r="AV37" s="445"/>
      <c r="AW37" s="445"/>
      <c r="AX37" s="445"/>
      <c r="AY37" s="445"/>
      <c r="AZ37" s="445"/>
      <c r="BA37" s="445"/>
      <c r="BB37" s="445">
        <v>6</v>
      </c>
    </row>
    <row r="38" spans="1:54" x14ac:dyDescent="0.2">
      <c r="A38" s="4" t="s">
        <v>3981</v>
      </c>
      <c r="B38" s="445"/>
      <c r="C38" s="445"/>
      <c r="D38" s="445"/>
      <c r="E38" s="445"/>
      <c r="F38" s="445"/>
      <c r="G38" s="445"/>
      <c r="H38" s="445"/>
      <c r="I38" s="445"/>
      <c r="J38" s="445"/>
      <c r="K38" s="445"/>
      <c r="L38" s="445"/>
      <c r="M38" s="445"/>
      <c r="N38" s="445"/>
      <c r="O38" s="445"/>
      <c r="P38" s="445"/>
      <c r="Q38" s="445"/>
      <c r="R38" s="445"/>
      <c r="S38" s="445"/>
      <c r="T38" s="445"/>
      <c r="U38" s="445"/>
      <c r="V38" s="445"/>
      <c r="W38" s="445"/>
      <c r="X38" s="445"/>
      <c r="Y38" s="445"/>
      <c r="Z38" s="445"/>
      <c r="AA38" s="445"/>
      <c r="AB38" s="445"/>
      <c r="AC38" s="445"/>
      <c r="AD38" s="445"/>
      <c r="AE38" s="445"/>
      <c r="AF38" s="445"/>
      <c r="AG38" s="445"/>
      <c r="AH38" s="445"/>
      <c r="AI38" s="445"/>
      <c r="AJ38" s="445"/>
      <c r="AK38" s="445"/>
      <c r="AL38" s="445"/>
      <c r="AM38" s="445"/>
      <c r="AN38" s="445"/>
      <c r="AO38" s="445"/>
      <c r="AP38" s="445"/>
      <c r="AQ38" s="445"/>
      <c r="AR38" s="445"/>
      <c r="AS38" s="445"/>
      <c r="AT38" s="445"/>
      <c r="AU38" s="445"/>
      <c r="AV38" s="445"/>
      <c r="AW38" s="445"/>
      <c r="AX38" s="445"/>
      <c r="AY38" s="445">
        <v>9</v>
      </c>
      <c r="AZ38" s="445">
        <v>3</v>
      </c>
      <c r="BA38" s="445"/>
      <c r="BB38" s="445">
        <v>12</v>
      </c>
    </row>
    <row r="39" spans="1:54" x14ac:dyDescent="0.2">
      <c r="A39" s="4" t="s">
        <v>2526</v>
      </c>
      <c r="B39" s="445"/>
      <c r="C39" s="445"/>
      <c r="D39" s="445"/>
      <c r="E39" s="445"/>
      <c r="F39" s="445"/>
      <c r="G39" s="445"/>
      <c r="H39" s="445"/>
      <c r="I39" s="445"/>
      <c r="J39" s="445"/>
      <c r="K39" s="445"/>
      <c r="L39" s="445"/>
      <c r="M39" s="445"/>
      <c r="N39" s="445"/>
      <c r="O39" s="445"/>
      <c r="P39" s="445"/>
      <c r="Q39" s="445"/>
      <c r="R39" s="445"/>
      <c r="S39" s="445"/>
      <c r="T39" s="445"/>
      <c r="U39" s="445"/>
      <c r="V39" s="445"/>
      <c r="W39" s="445"/>
      <c r="X39" s="445"/>
      <c r="Y39" s="445"/>
      <c r="Z39" s="445"/>
      <c r="AA39" s="445"/>
      <c r="AB39" s="445"/>
      <c r="AC39" s="445"/>
      <c r="AD39" s="445"/>
      <c r="AE39" s="445"/>
      <c r="AF39" s="445"/>
      <c r="AG39" s="445"/>
      <c r="AH39" s="445"/>
      <c r="AI39" s="445"/>
      <c r="AJ39" s="445"/>
      <c r="AK39" s="445"/>
      <c r="AL39" s="445"/>
      <c r="AM39" s="445"/>
      <c r="AN39" s="445"/>
      <c r="AO39" s="445"/>
      <c r="AP39" s="445"/>
      <c r="AQ39" s="445"/>
      <c r="AR39" s="445"/>
      <c r="AS39" s="445"/>
      <c r="AT39" s="445"/>
      <c r="AU39" s="445"/>
      <c r="AV39" s="445"/>
      <c r="AW39" s="445">
        <v>12</v>
      </c>
      <c r="AX39" s="445">
        <v>2</v>
      </c>
      <c r="AY39" s="445">
        <v>4</v>
      </c>
      <c r="AZ39" s="445"/>
      <c r="BA39" s="445"/>
      <c r="BB39" s="445">
        <v>18</v>
      </c>
    </row>
    <row r="40" spans="1:54" x14ac:dyDescent="0.2">
      <c r="A40" s="4" t="s">
        <v>4100</v>
      </c>
      <c r="B40" s="445"/>
      <c r="C40" s="445"/>
      <c r="D40" s="445"/>
      <c r="E40" s="445"/>
      <c r="F40" s="445"/>
      <c r="G40" s="445"/>
      <c r="H40" s="445"/>
      <c r="I40" s="445"/>
      <c r="J40" s="445"/>
      <c r="K40" s="445"/>
      <c r="L40" s="445"/>
      <c r="M40" s="445"/>
      <c r="N40" s="445"/>
      <c r="O40" s="445"/>
      <c r="P40" s="445"/>
      <c r="Q40" s="445"/>
      <c r="R40" s="445"/>
      <c r="S40" s="445"/>
      <c r="T40" s="445"/>
      <c r="U40" s="445"/>
      <c r="V40" s="445"/>
      <c r="W40" s="445"/>
      <c r="X40" s="445"/>
      <c r="Y40" s="445">
        <v>2</v>
      </c>
      <c r="Z40" s="445"/>
      <c r="AA40" s="445"/>
      <c r="AB40" s="445"/>
      <c r="AC40" s="445"/>
      <c r="AD40" s="445"/>
      <c r="AE40" s="445"/>
      <c r="AF40" s="445"/>
      <c r="AG40" s="445"/>
      <c r="AH40" s="445"/>
      <c r="AI40" s="445"/>
      <c r="AJ40" s="445"/>
      <c r="AK40" s="445"/>
      <c r="AL40" s="445"/>
      <c r="AM40" s="445"/>
      <c r="AN40" s="445"/>
      <c r="AO40" s="445"/>
      <c r="AP40" s="445"/>
      <c r="AQ40" s="445"/>
      <c r="AR40" s="445"/>
      <c r="AS40" s="445"/>
      <c r="AT40" s="445"/>
      <c r="AU40" s="445"/>
      <c r="AV40" s="445"/>
      <c r="AW40" s="445"/>
      <c r="AX40" s="445"/>
      <c r="AY40" s="445"/>
      <c r="AZ40" s="445"/>
      <c r="BA40" s="445"/>
      <c r="BB40" s="445">
        <v>2</v>
      </c>
    </row>
    <row r="41" spans="1:54" x14ac:dyDescent="0.2">
      <c r="A41" s="4" t="s">
        <v>3048</v>
      </c>
      <c r="B41" s="445"/>
      <c r="C41" s="445"/>
      <c r="D41" s="445"/>
      <c r="E41" s="445"/>
      <c r="F41" s="445"/>
      <c r="G41" s="445"/>
      <c r="H41" s="445"/>
      <c r="I41" s="445"/>
      <c r="J41" s="445"/>
      <c r="K41" s="445"/>
      <c r="L41" s="445"/>
      <c r="M41" s="445"/>
      <c r="N41" s="445"/>
      <c r="O41" s="445"/>
      <c r="P41" s="445"/>
      <c r="Q41" s="445"/>
      <c r="R41" s="445"/>
      <c r="S41" s="445"/>
      <c r="T41" s="445"/>
      <c r="U41" s="445"/>
      <c r="V41" s="445"/>
      <c r="W41" s="445"/>
      <c r="X41" s="445"/>
      <c r="Y41" s="445"/>
      <c r="Z41" s="445"/>
      <c r="AA41" s="445"/>
      <c r="AB41" s="445"/>
      <c r="AC41" s="445"/>
      <c r="AD41" s="445"/>
      <c r="AE41" s="445"/>
      <c r="AF41" s="445"/>
      <c r="AG41" s="445"/>
      <c r="AH41" s="445"/>
      <c r="AI41" s="445"/>
      <c r="AJ41" s="445"/>
      <c r="AK41" s="445"/>
      <c r="AL41" s="445"/>
      <c r="AM41" s="445"/>
      <c r="AN41" s="445"/>
      <c r="AO41" s="445"/>
      <c r="AP41" s="445"/>
      <c r="AQ41" s="445"/>
      <c r="AR41" s="445"/>
      <c r="AS41" s="445"/>
      <c r="AT41" s="445"/>
      <c r="AU41" s="445"/>
      <c r="AV41" s="445"/>
      <c r="AW41" s="445"/>
      <c r="AX41" s="445">
        <v>13</v>
      </c>
      <c r="AY41" s="445">
        <v>6</v>
      </c>
      <c r="AZ41" s="445"/>
      <c r="BA41" s="445">
        <v>3</v>
      </c>
      <c r="BB41" s="445">
        <v>22</v>
      </c>
    </row>
    <row r="42" spans="1:54" x14ac:dyDescent="0.2">
      <c r="A42" s="4" t="s">
        <v>4320</v>
      </c>
      <c r="B42" s="445"/>
      <c r="C42" s="445"/>
      <c r="D42" s="445">
        <v>3</v>
      </c>
      <c r="E42" s="445"/>
      <c r="F42" s="445"/>
      <c r="G42" s="445"/>
      <c r="H42" s="445"/>
      <c r="I42" s="445"/>
      <c r="J42" s="445"/>
      <c r="K42" s="445"/>
      <c r="L42" s="445"/>
      <c r="M42" s="445"/>
      <c r="N42" s="445"/>
      <c r="O42" s="445"/>
      <c r="P42" s="445"/>
      <c r="Q42" s="445"/>
      <c r="R42" s="445"/>
      <c r="S42" s="445"/>
      <c r="T42" s="445"/>
      <c r="U42" s="445"/>
      <c r="V42" s="445"/>
      <c r="W42" s="445"/>
      <c r="X42" s="445"/>
      <c r="Y42" s="445"/>
      <c r="Z42" s="445"/>
      <c r="AA42" s="445"/>
      <c r="AB42" s="445"/>
      <c r="AC42" s="445"/>
      <c r="AD42" s="445"/>
      <c r="AE42" s="445"/>
      <c r="AF42" s="445"/>
      <c r="AG42" s="445"/>
      <c r="AH42" s="445"/>
      <c r="AI42" s="445"/>
      <c r="AJ42" s="445"/>
      <c r="AK42" s="445"/>
      <c r="AL42" s="445"/>
      <c r="AM42" s="445"/>
      <c r="AN42" s="445"/>
      <c r="AO42" s="445"/>
      <c r="AP42" s="445"/>
      <c r="AQ42" s="445"/>
      <c r="AR42" s="445"/>
      <c r="AS42" s="445"/>
      <c r="AT42" s="445"/>
      <c r="AU42" s="445"/>
      <c r="AV42" s="445"/>
      <c r="AW42" s="445"/>
      <c r="AX42" s="445"/>
      <c r="AY42" s="445"/>
      <c r="AZ42" s="445"/>
      <c r="BA42" s="445"/>
      <c r="BB42" s="445">
        <v>3</v>
      </c>
    </row>
    <row r="43" spans="1:54" x14ac:dyDescent="0.2">
      <c r="A43" s="4" t="s">
        <v>4311</v>
      </c>
      <c r="B43" s="445"/>
      <c r="C43" s="445">
        <v>4</v>
      </c>
      <c r="D43" s="445">
        <v>5</v>
      </c>
      <c r="E43" s="445"/>
      <c r="F43" s="445"/>
      <c r="G43" s="445"/>
      <c r="H43" s="445"/>
      <c r="I43" s="445"/>
      <c r="J43" s="445"/>
      <c r="K43" s="445"/>
      <c r="L43" s="445"/>
      <c r="M43" s="445"/>
      <c r="N43" s="445"/>
      <c r="O43" s="445"/>
      <c r="P43" s="445"/>
      <c r="Q43" s="445"/>
      <c r="R43" s="445"/>
      <c r="S43" s="445"/>
      <c r="T43" s="445"/>
      <c r="U43" s="445"/>
      <c r="V43" s="445"/>
      <c r="W43" s="445"/>
      <c r="X43" s="445"/>
      <c r="Y43" s="445"/>
      <c r="Z43" s="445"/>
      <c r="AA43" s="445"/>
      <c r="AB43" s="445"/>
      <c r="AC43" s="445"/>
      <c r="AD43" s="445"/>
      <c r="AE43" s="445"/>
      <c r="AF43" s="445"/>
      <c r="AG43" s="445"/>
      <c r="AH43" s="445"/>
      <c r="AI43" s="445"/>
      <c r="AJ43" s="445"/>
      <c r="AK43" s="445"/>
      <c r="AL43" s="445"/>
      <c r="AM43" s="445"/>
      <c r="AN43" s="445"/>
      <c r="AO43" s="445"/>
      <c r="AP43" s="445"/>
      <c r="AQ43" s="445"/>
      <c r="AR43" s="445"/>
      <c r="AS43" s="445"/>
      <c r="AT43" s="445"/>
      <c r="AU43" s="445"/>
      <c r="AV43" s="445"/>
      <c r="AW43" s="445"/>
      <c r="AX43" s="445"/>
      <c r="AY43" s="445"/>
      <c r="AZ43" s="445"/>
      <c r="BA43" s="445"/>
      <c r="BB43" s="445">
        <v>9</v>
      </c>
    </row>
    <row r="44" spans="1:54" x14ac:dyDescent="0.2">
      <c r="A44" s="4" t="s">
        <v>3933</v>
      </c>
      <c r="B44" s="445"/>
      <c r="C44" s="445"/>
      <c r="D44" s="445"/>
      <c r="E44" s="445"/>
      <c r="F44" s="445"/>
      <c r="G44" s="445"/>
      <c r="H44" s="445"/>
      <c r="I44" s="445"/>
      <c r="J44" s="445"/>
      <c r="K44" s="445"/>
      <c r="L44" s="445"/>
      <c r="M44" s="445"/>
      <c r="N44" s="445"/>
      <c r="O44" s="445"/>
      <c r="P44" s="445"/>
      <c r="Q44" s="445"/>
      <c r="R44" s="445"/>
      <c r="S44" s="445"/>
      <c r="T44" s="445"/>
      <c r="U44" s="445"/>
      <c r="V44" s="445"/>
      <c r="W44" s="445"/>
      <c r="X44" s="445"/>
      <c r="Y44" s="445"/>
      <c r="Z44" s="445"/>
      <c r="AA44" s="445"/>
      <c r="AB44" s="445"/>
      <c r="AC44" s="445"/>
      <c r="AD44" s="445"/>
      <c r="AE44" s="445"/>
      <c r="AF44" s="445"/>
      <c r="AG44" s="445"/>
      <c r="AH44" s="445"/>
      <c r="AI44" s="445"/>
      <c r="AJ44" s="445"/>
      <c r="AK44" s="445"/>
      <c r="AL44" s="445"/>
      <c r="AM44" s="445">
        <v>11</v>
      </c>
      <c r="AN44" s="445">
        <v>9</v>
      </c>
      <c r="AO44" s="445">
        <v>6</v>
      </c>
      <c r="AP44" s="445">
        <v>8</v>
      </c>
      <c r="AQ44" s="445">
        <v>6</v>
      </c>
      <c r="AR44" s="445"/>
      <c r="AS44" s="445"/>
      <c r="AT44" s="445"/>
      <c r="AU44" s="445"/>
      <c r="AV44" s="445"/>
      <c r="AW44" s="445"/>
      <c r="AX44" s="445"/>
      <c r="AY44" s="445"/>
      <c r="AZ44" s="445"/>
      <c r="BA44" s="445"/>
      <c r="BB44" s="445">
        <v>40</v>
      </c>
    </row>
    <row r="45" spans="1:54" x14ac:dyDescent="0.2">
      <c r="A45" s="4" t="s">
        <v>3909</v>
      </c>
      <c r="B45" s="445"/>
      <c r="C45" s="445"/>
      <c r="D45" s="445"/>
      <c r="E45" s="445"/>
      <c r="F45" s="445"/>
      <c r="G45" s="445"/>
      <c r="H45" s="445"/>
      <c r="I45" s="445"/>
      <c r="J45" s="445"/>
      <c r="K45" s="445"/>
      <c r="L45" s="445"/>
      <c r="M45" s="445"/>
      <c r="N45" s="445"/>
      <c r="O45" s="445"/>
      <c r="P45" s="445"/>
      <c r="Q45" s="445"/>
      <c r="R45" s="445"/>
      <c r="S45" s="445"/>
      <c r="T45" s="445"/>
      <c r="U45" s="445"/>
      <c r="V45" s="445"/>
      <c r="W45" s="445"/>
      <c r="X45" s="445"/>
      <c r="Y45" s="445"/>
      <c r="Z45" s="445"/>
      <c r="AA45" s="445"/>
      <c r="AB45" s="445"/>
      <c r="AC45" s="445"/>
      <c r="AD45" s="445"/>
      <c r="AE45" s="445"/>
      <c r="AF45" s="445"/>
      <c r="AG45" s="445"/>
      <c r="AH45" s="445">
        <v>11</v>
      </c>
      <c r="AI45" s="445"/>
      <c r="AJ45" s="445"/>
      <c r="AK45" s="445"/>
      <c r="AL45" s="445"/>
      <c r="AM45" s="445"/>
      <c r="AN45" s="445"/>
      <c r="AO45" s="445"/>
      <c r="AP45" s="445"/>
      <c r="AQ45" s="445"/>
      <c r="AR45" s="445"/>
      <c r="AS45" s="445"/>
      <c r="AT45" s="445"/>
      <c r="AU45" s="445"/>
      <c r="AV45" s="445"/>
      <c r="AW45" s="445"/>
      <c r="AX45" s="445"/>
      <c r="AY45" s="445"/>
      <c r="AZ45" s="445"/>
      <c r="BA45" s="445"/>
      <c r="BB45" s="445">
        <v>11</v>
      </c>
    </row>
    <row r="46" spans="1:54" x14ac:dyDescent="0.2">
      <c r="A46" s="4" t="s">
        <v>3045</v>
      </c>
      <c r="B46" s="445"/>
      <c r="C46" s="445"/>
      <c r="D46" s="445"/>
      <c r="E46" s="445"/>
      <c r="F46" s="445"/>
      <c r="G46" s="445"/>
      <c r="H46" s="445"/>
      <c r="I46" s="445"/>
      <c r="J46" s="445"/>
      <c r="K46" s="445"/>
      <c r="L46" s="445"/>
      <c r="M46" s="445"/>
      <c r="N46" s="445"/>
      <c r="O46" s="445"/>
      <c r="P46" s="445"/>
      <c r="Q46" s="445"/>
      <c r="R46" s="445"/>
      <c r="S46" s="445"/>
      <c r="T46" s="445"/>
      <c r="U46" s="445"/>
      <c r="V46" s="445"/>
      <c r="W46" s="445"/>
      <c r="X46" s="445"/>
      <c r="Y46" s="445"/>
      <c r="Z46" s="445"/>
      <c r="AA46" s="445"/>
      <c r="AB46" s="445"/>
      <c r="AC46" s="445"/>
      <c r="AD46" s="445"/>
      <c r="AE46" s="445"/>
      <c r="AF46" s="445"/>
      <c r="AG46" s="445"/>
      <c r="AH46" s="445"/>
      <c r="AI46" s="445"/>
      <c r="AJ46" s="445"/>
      <c r="AK46" s="445"/>
      <c r="AL46" s="445"/>
      <c r="AM46" s="445">
        <v>1</v>
      </c>
      <c r="AN46" s="445">
        <v>1</v>
      </c>
      <c r="AO46" s="445"/>
      <c r="AP46" s="445"/>
      <c r="AQ46" s="445"/>
      <c r="AR46" s="445"/>
      <c r="AS46" s="445"/>
      <c r="AT46" s="445"/>
      <c r="AU46" s="445">
        <v>8</v>
      </c>
      <c r="AV46" s="445">
        <v>12</v>
      </c>
      <c r="AW46" s="445">
        <v>11</v>
      </c>
      <c r="AX46" s="445">
        <v>7</v>
      </c>
      <c r="AY46" s="445">
        <v>6</v>
      </c>
      <c r="AZ46" s="445"/>
      <c r="BA46" s="445">
        <v>3</v>
      </c>
      <c r="BB46" s="445">
        <v>49</v>
      </c>
    </row>
    <row r="47" spans="1:54" x14ac:dyDescent="0.2">
      <c r="A47" s="4" t="s">
        <v>4270</v>
      </c>
      <c r="B47" s="445"/>
      <c r="C47" s="445"/>
      <c r="D47" s="445"/>
      <c r="E47" s="445"/>
      <c r="F47" s="445"/>
      <c r="G47" s="445">
        <v>4</v>
      </c>
      <c r="H47" s="445"/>
      <c r="I47" s="445"/>
      <c r="J47" s="445"/>
      <c r="K47" s="445"/>
      <c r="L47" s="445"/>
      <c r="M47" s="445"/>
      <c r="N47" s="445"/>
      <c r="O47" s="445"/>
      <c r="P47" s="445"/>
      <c r="Q47" s="445"/>
      <c r="R47" s="445"/>
      <c r="S47" s="445"/>
      <c r="T47" s="445"/>
      <c r="U47" s="445"/>
      <c r="V47" s="445"/>
      <c r="W47" s="445"/>
      <c r="X47" s="445"/>
      <c r="Y47" s="445"/>
      <c r="Z47" s="445"/>
      <c r="AA47" s="445"/>
      <c r="AB47" s="445"/>
      <c r="AC47" s="445"/>
      <c r="AD47" s="445"/>
      <c r="AE47" s="445"/>
      <c r="AF47" s="445"/>
      <c r="AG47" s="445"/>
      <c r="AH47" s="445"/>
      <c r="AI47" s="445"/>
      <c r="AJ47" s="445"/>
      <c r="AK47" s="445"/>
      <c r="AL47" s="445"/>
      <c r="AM47" s="445"/>
      <c r="AN47" s="445"/>
      <c r="AO47" s="445"/>
      <c r="AP47" s="445"/>
      <c r="AQ47" s="445"/>
      <c r="AR47" s="445"/>
      <c r="AS47" s="445"/>
      <c r="AT47" s="445"/>
      <c r="AU47" s="445"/>
      <c r="AV47" s="445"/>
      <c r="AW47" s="445"/>
      <c r="AX47" s="445"/>
      <c r="AY47" s="445"/>
      <c r="AZ47" s="445"/>
      <c r="BA47" s="445"/>
      <c r="BB47" s="445">
        <v>4</v>
      </c>
    </row>
    <row r="48" spans="1:54" x14ac:dyDescent="0.2">
      <c r="A48" s="4" t="s">
        <v>3799</v>
      </c>
      <c r="B48" s="445">
        <v>2</v>
      </c>
      <c r="C48" s="445">
        <v>9</v>
      </c>
      <c r="D48" s="445">
        <v>4</v>
      </c>
      <c r="E48" s="445">
        <v>8</v>
      </c>
      <c r="F48" s="445">
        <v>2</v>
      </c>
      <c r="G48" s="445"/>
      <c r="H48" s="445"/>
      <c r="I48" s="445"/>
      <c r="J48" s="445"/>
      <c r="K48" s="445"/>
      <c r="L48" s="445"/>
      <c r="M48" s="445"/>
      <c r="N48" s="445"/>
      <c r="O48" s="445"/>
      <c r="P48" s="445"/>
      <c r="Q48" s="445"/>
      <c r="R48" s="445"/>
      <c r="S48" s="445"/>
      <c r="T48" s="445"/>
      <c r="U48" s="445"/>
      <c r="V48" s="445"/>
      <c r="W48" s="445"/>
      <c r="X48" s="445"/>
      <c r="Y48" s="445"/>
      <c r="Z48" s="445"/>
      <c r="AA48" s="445"/>
      <c r="AB48" s="445"/>
      <c r="AC48" s="445"/>
      <c r="AD48" s="445"/>
      <c r="AE48" s="445"/>
      <c r="AF48" s="445"/>
      <c r="AG48" s="445"/>
      <c r="AH48" s="445"/>
      <c r="AI48" s="445"/>
      <c r="AJ48" s="445"/>
      <c r="AK48" s="445"/>
      <c r="AL48" s="445"/>
      <c r="AM48" s="445"/>
      <c r="AN48" s="445"/>
      <c r="AO48" s="445"/>
      <c r="AP48" s="445"/>
      <c r="AQ48" s="445"/>
      <c r="AR48" s="445"/>
      <c r="AS48" s="445"/>
      <c r="AT48" s="445"/>
      <c r="AU48" s="445"/>
      <c r="AV48" s="445"/>
      <c r="AW48" s="445"/>
      <c r="AX48" s="445"/>
      <c r="AY48" s="445"/>
      <c r="AZ48" s="445"/>
      <c r="BA48" s="445"/>
      <c r="BB48" s="445">
        <v>25</v>
      </c>
    </row>
    <row r="49" spans="1:54" x14ac:dyDescent="0.2">
      <c r="A49" s="4" t="s">
        <v>4280</v>
      </c>
      <c r="B49" s="445"/>
      <c r="C49" s="445"/>
      <c r="D49" s="445"/>
      <c r="E49" s="445"/>
      <c r="F49" s="445"/>
      <c r="G49" s="445"/>
      <c r="H49" s="445"/>
      <c r="I49" s="445"/>
      <c r="J49" s="445">
        <v>6</v>
      </c>
      <c r="K49" s="445"/>
      <c r="L49" s="445"/>
      <c r="M49" s="445"/>
      <c r="N49" s="445"/>
      <c r="O49" s="445"/>
      <c r="P49" s="445"/>
      <c r="Q49" s="445"/>
      <c r="R49" s="445"/>
      <c r="S49" s="445"/>
      <c r="T49" s="445"/>
      <c r="U49" s="445"/>
      <c r="V49" s="445"/>
      <c r="W49" s="445"/>
      <c r="X49" s="445"/>
      <c r="Y49" s="445"/>
      <c r="Z49" s="445"/>
      <c r="AA49" s="445"/>
      <c r="AB49" s="445"/>
      <c r="AC49" s="445"/>
      <c r="AD49" s="445"/>
      <c r="AE49" s="445"/>
      <c r="AF49" s="445"/>
      <c r="AG49" s="445"/>
      <c r="AH49" s="445"/>
      <c r="AI49" s="445"/>
      <c r="AJ49" s="445"/>
      <c r="AK49" s="445"/>
      <c r="AL49" s="445"/>
      <c r="AM49" s="445"/>
      <c r="AN49" s="445"/>
      <c r="AO49" s="445"/>
      <c r="AP49" s="445"/>
      <c r="AQ49" s="445"/>
      <c r="AR49" s="445"/>
      <c r="AS49" s="445"/>
      <c r="AT49" s="445"/>
      <c r="AU49" s="445"/>
      <c r="AV49" s="445"/>
      <c r="AW49" s="445"/>
      <c r="AX49" s="445"/>
      <c r="AY49" s="445"/>
      <c r="AZ49" s="445"/>
      <c r="BA49" s="445"/>
      <c r="BB49" s="445">
        <v>6</v>
      </c>
    </row>
    <row r="50" spans="1:54" x14ac:dyDescent="0.2">
      <c r="A50" s="4" t="s">
        <v>3077</v>
      </c>
      <c r="B50" s="445"/>
      <c r="C50" s="445"/>
      <c r="D50" s="445"/>
      <c r="E50" s="445"/>
      <c r="F50" s="445"/>
      <c r="G50" s="445"/>
      <c r="H50" s="445"/>
      <c r="I50" s="445">
        <v>13</v>
      </c>
      <c r="J50" s="445">
        <v>2</v>
      </c>
      <c r="K50" s="445">
        <v>11</v>
      </c>
      <c r="L50" s="445">
        <v>11</v>
      </c>
      <c r="M50" s="445">
        <v>13</v>
      </c>
      <c r="N50" s="445">
        <v>12</v>
      </c>
      <c r="O50" s="445"/>
      <c r="P50" s="445">
        <v>9</v>
      </c>
      <c r="Q50" s="445"/>
      <c r="R50" s="445">
        <v>8</v>
      </c>
      <c r="S50" s="445"/>
      <c r="T50" s="445"/>
      <c r="U50" s="445"/>
      <c r="V50" s="445"/>
      <c r="W50" s="445"/>
      <c r="X50" s="445"/>
      <c r="Y50" s="445"/>
      <c r="Z50" s="445"/>
      <c r="AA50" s="445"/>
      <c r="AB50" s="445"/>
      <c r="AC50" s="445"/>
      <c r="AD50" s="445"/>
      <c r="AE50" s="445"/>
      <c r="AF50" s="445"/>
      <c r="AG50" s="445"/>
      <c r="AH50" s="445"/>
      <c r="AI50" s="445"/>
      <c r="AJ50" s="445"/>
      <c r="AK50" s="445"/>
      <c r="AL50" s="445"/>
      <c r="AM50" s="445"/>
      <c r="AN50" s="445"/>
      <c r="AO50" s="445"/>
      <c r="AP50" s="445"/>
      <c r="AQ50" s="445"/>
      <c r="AR50" s="445"/>
      <c r="AS50" s="445"/>
      <c r="AT50" s="445"/>
      <c r="AU50" s="445"/>
      <c r="AV50" s="445"/>
      <c r="AW50" s="445"/>
      <c r="AX50" s="445"/>
      <c r="AY50" s="445"/>
      <c r="AZ50" s="445"/>
      <c r="BA50" s="445"/>
      <c r="BB50" s="445">
        <v>79</v>
      </c>
    </row>
    <row r="51" spans="1:54" x14ac:dyDescent="0.2">
      <c r="A51" s="4" t="s">
        <v>4084</v>
      </c>
      <c r="B51" s="445"/>
      <c r="C51" s="445"/>
      <c r="D51" s="445"/>
      <c r="E51" s="445"/>
      <c r="F51" s="445"/>
      <c r="G51" s="445"/>
      <c r="H51" s="445"/>
      <c r="I51" s="445"/>
      <c r="J51" s="445"/>
      <c r="K51" s="445"/>
      <c r="L51" s="445"/>
      <c r="M51" s="445"/>
      <c r="N51" s="445"/>
      <c r="O51" s="445"/>
      <c r="P51" s="445"/>
      <c r="Q51" s="445"/>
      <c r="R51" s="445"/>
      <c r="S51" s="445"/>
      <c r="T51" s="445"/>
      <c r="U51" s="445">
        <v>12</v>
      </c>
      <c r="V51" s="445">
        <v>8</v>
      </c>
      <c r="W51" s="445"/>
      <c r="X51" s="445"/>
      <c r="Y51" s="445"/>
      <c r="Z51" s="445"/>
      <c r="AA51" s="445"/>
      <c r="AB51" s="445"/>
      <c r="AC51" s="445"/>
      <c r="AD51" s="445"/>
      <c r="AE51" s="445"/>
      <c r="AF51" s="445"/>
      <c r="AG51" s="445"/>
      <c r="AH51" s="445"/>
      <c r="AI51" s="445"/>
      <c r="AJ51" s="445"/>
      <c r="AK51" s="445"/>
      <c r="AL51" s="445"/>
      <c r="AM51" s="445"/>
      <c r="AN51" s="445"/>
      <c r="AO51" s="445"/>
      <c r="AP51" s="445"/>
      <c r="AQ51" s="445"/>
      <c r="AR51" s="445"/>
      <c r="AS51" s="445"/>
      <c r="AT51" s="445"/>
      <c r="AU51" s="445"/>
      <c r="AV51" s="445"/>
      <c r="AW51" s="445"/>
      <c r="AX51" s="445"/>
      <c r="AY51" s="445"/>
      <c r="AZ51" s="445"/>
      <c r="BA51" s="445"/>
      <c r="BB51" s="445">
        <v>20</v>
      </c>
    </row>
    <row r="52" spans="1:54" x14ac:dyDescent="0.2">
      <c r="A52" s="4" t="s">
        <v>3969</v>
      </c>
      <c r="B52" s="445"/>
      <c r="C52" s="445"/>
      <c r="D52" s="445"/>
      <c r="E52" s="445"/>
      <c r="F52" s="445"/>
      <c r="G52" s="445"/>
      <c r="H52" s="445"/>
      <c r="I52" s="445"/>
      <c r="J52" s="445"/>
      <c r="K52" s="445"/>
      <c r="L52" s="445"/>
      <c r="M52" s="445"/>
      <c r="N52" s="445"/>
      <c r="O52" s="445"/>
      <c r="P52" s="445"/>
      <c r="Q52" s="445"/>
      <c r="R52" s="445"/>
      <c r="S52" s="445"/>
      <c r="T52" s="445"/>
      <c r="U52" s="445"/>
      <c r="V52" s="445"/>
      <c r="W52" s="445"/>
      <c r="X52" s="445"/>
      <c r="Y52" s="445"/>
      <c r="Z52" s="445"/>
      <c r="AA52" s="445"/>
      <c r="AB52" s="445"/>
      <c r="AC52" s="445"/>
      <c r="AD52" s="445"/>
      <c r="AE52" s="445"/>
      <c r="AF52" s="445"/>
      <c r="AG52" s="445"/>
      <c r="AH52" s="445"/>
      <c r="AI52" s="445"/>
      <c r="AJ52" s="445"/>
      <c r="AK52" s="445"/>
      <c r="AL52" s="445"/>
      <c r="AM52" s="445"/>
      <c r="AN52" s="445"/>
      <c r="AO52" s="445"/>
      <c r="AP52" s="445"/>
      <c r="AQ52" s="445"/>
      <c r="AR52" s="445"/>
      <c r="AS52" s="445"/>
      <c r="AT52" s="445"/>
      <c r="AU52" s="445"/>
      <c r="AV52" s="445"/>
      <c r="AW52" s="445">
        <v>10</v>
      </c>
      <c r="AX52" s="445"/>
      <c r="AY52" s="445"/>
      <c r="AZ52" s="445"/>
      <c r="BA52" s="445"/>
      <c r="BB52" s="445">
        <v>10</v>
      </c>
    </row>
    <row r="53" spans="1:54" x14ac:dyDescent="0.2">
      <c r="A53" s="4" t="s">
        <v>4220</v>
      </c>
      <c r="B53" s="445"/>
      <c r="C53" s="445"/>
      <c r="D53" s="445"/>
      <c r="E53" s="445"/>
      <c r="F53" s="445"/>
      <c r="G53" s="445"/>
      <c r="H53" s="445"/>
      <c r="I53" s="445"/>
      <c r="J53" s="445"/>
      <c r="K53" s="445"/>
      <c r="L53" s="445"/>
      <c r="M53" s="445"/>
      <c r="N53" s="445"/>
      <c r="O53" s="445"/>
      <c r="P53" s="445"/>
      <c r="Q53" s="445"/>
      <c r="R53" s="445"/>
      <c r="S53" s="445"/>
      <c r="T53" s="445"/>
      <c r="U53" s="445"/>
      <c r="V53" s="445"/>
      <c r="W53" s="445"/>
      <c r="X53" s="445"/>
      <c r="Y53" s="445"/>
      <c r="Z53" s="445"/>
      <c r="AA53" s="445"/>
      <c r="AB53" s="445"/>
      <c r="AC53" s="445"/>
      <c r="AD53" s="445"/>
      <c r="AE53" s="445"/>
      <c r="AF53" s="445"/>
      <c r="AG53" s="445"/>
      <c r="AH53" s="445"/>
      <c r="AI53" s="445"/>
      <c r="AJ53" s="445"/>
      <c r="AK53" s="445"/>
      <c r="AL53" s="445"/>
      <c r="AM53" s="445"/>
      <c r="AN53" s="445"/>
      <c r="AO53" s="445"/>
      <c r="AP53" s="445"/>
      <c r="AQ53" s="445"/>
      <c r="AR53" s="445"/>
      <c r="AS53" s="445"/>
      <c r="AT53" s="445"/>
      <c r="AU53" s="445"/>
      <c r="AV53" s="445"/>
      <c r="AW53" s="445"/>
      <c r="AX53" s="445">
        <v>5</v>
      </c>
      <c r="AY53" s="445"/>
      <c r="AZ53" s="445"/>
      <c r="BA53" s="445"/>
      <c r="BB53" s="445">
        <v>5</v>
      </c>
    </row>
    <row r="54" spans="1:54" x14ac:dyDescent="0.2">
      <c r="A54" s="4" t="s">
        <v>3040</v>
      </c>
      <c r="B54" s="445"/>
      <c r="C54" s="445"/>
      <c r="D54" s="445"/>
      <c r="E54" s="445"/>
      <c r="F54" s="445"/>
      <c r="G54" s="445"/>
      <c r="H54" s="445"/>
      <c r="I54" s="445"/>
      <c r="J54" s="445"/>
      <c r="K54" s="445"/>
      <c r="L54" s="445"/>
      <c r="M54" s="445"/>
      <c r="N54" s="445"/>
      <c r="O54" s="445"/>
      <c r="P54" s="445"/>
      <c r="Q54" s="445"/>
      <c r="R54" s="445"/>
      <c r="S54" s="445"/>
      <c r="T54" s="445"/>
      <c r="U54" s="445"/>
      <c r="V54" s="445"/>
      <c r="W54" s="445"/>
      <c r="X54" s="445"/>
      <c r="Y54" s="445"/>
      <c r="Z54" s="445"/>
      <c r="AA54" s="445"/>
      <c r="AB54" s="445"/>
      <c r="AC54" s="445"/>
      <c r="AD54" s="445"/>
      <c r="AE54" s="445"/>
      <c r="AF54" s="445"/>
      <c r="AG54" s="445"/>
      <c r="AH54" s="445"/>
      <c r="AI54" s="445"/>
      <c r="AJ54" s="445"/>
      <c r="AK54" s="445"/>
      <c r="AL54" s="445"/>
      <c r="AM54" s="445"/>
      <c r="AN54" s="445"/>
      <c r="AO54" s="445"/>
      <c r="AP54" s="445"/>
      <c r="AQ54" s="445"/>
      <c r="AR54" s="445"/>
      <c r="AS54" s="445"/>
      <c r="AT54" s="445"/>
      <c r="AU54" s="445"/>
      <c r="AV54" s="445"/>
      <c r="AW54" s="445"/>
      <c r="AX54" s="445">
        <v>1</v>
      </c>
      <c r="AY54" s="445"/>
      <c r="AZ54" s="445"/>
      <c r="BA54" s="445"/>
      <c r="BB54" s="445">
        <v>1</v>
      </c>
    </row>
    <row r="55" spans="1:54" x14ac:dyDescent="0.2">
      <c r="A55" s="4" t="s">
        <v>3457</v>
      </c>
      <c r="B55" s="445"/>
      <c r="C55" s="445"/>
      <c r="D55" s="445"/>
      <c r="E55" s="445"/>
      <c r="F55" s="445"/>
      <c r="G55" s="445"/>
      <c r="H55" s="445"/>
      <c r="I55" s="445"/>
      <c r="J55" s="445"/>
      <c r="K55" s="445"/>
      <c r="L55" s="445"/>
      <c r="M55" s="445"/>
      <c r="N55" s="445"/>
      <c r="O55" s="445"/>
      <c r="P55" s="445"/>
      <c r="Q55" s="445"/>
      <c r="R55" s="445">
        <v>13</v>
      </c>
      <c r="S55" s="445"/>
      <c r="T55" s="445">
        <v>11</v>
      </c>
      <c r="U55" s="445">
        <v>13</v>
      </c>
      <c r="V55" s="445">
        <v>13</v>
      </c>
      <c r="W55" s="445">
        <v>11</v>
      </c>
      <c r="X55" s="445">
        <v>10</v>
      </c>
      <c r="Y55" s="445">
        <v>1</v>
      </c>
      <c r="Z55" s="445">
        <v>5</v>
      </c>
      <c r="AA55" s="445"/>
      <c r="AB55" s="445"/>
      <c r="AC55" s="445"/>
      <c r="AD55" s="445"/>
      <c r="AE55" s="445"/>
      <c r="AF55" s="445"/>
      <c r="AG55" s="445"/>
      <c r="AH55" s="445"/>
      <c r="AI55" s="445"/>
      <c r="AJ55" s="445"/>
      <c r="AK55" s="445"/>
      <c r="AL55" s="445"/>
      <c r="AM55" s="445"/>
      <c r="AN55" s="445"/>
      <c r="AO55" s="445"/>
      <c r="AP55" s="445"/>
      <c r="AQ55" s="445"/>
      <c r="AR55" s="445"/>
      <c r="AS55" s="445"/>
      <c r="AT55" s="445"/>
      <c r="AU55" s="445"/>
      <c r="AV55" s="445"/>
      <c r="AW55" s="445"/>
      <c r="AX55" s="445"/>
      <c r="AY55" s="445"/>
      <c r="AZ55" s="445"/>
      <c r="BA55" s="445"/>
      <c r="BB55" s="445">
        <v>77</v>
      </c>
    </row>
    <row r="56" spans="1:54" x14ac:dyDescent="0.2">
      <c r="A56" s="4" t="s">
        <v>3596</v>
      </c>
      <c r="B56" s="445"/>
      <c r="C56" s="445"/>
      <c r="D56" s="445"/>
      <c r="E56" s="445"/>
      <c r="F56" s="445"/>
      <c r="G56" s="445"/>
      <c r="H56" s="445"/>
      <c r="I56" s="445"/>
      <c r="J56" s="445"/>
      <c r="K56" s="445">
        <v>10</v>
      </c>
      <c r="L56" s="445"/>
      <c r="M56" s="445"/>
      <c r="N56" s="445"/>
      <c r="O56" s="445"/>
      <c r="P56" s="445"/>
      <c r="Q56" s="445"/>
      <c r="R56" s="445"/>
      <c r="S56" s="445"/>
      <c r="T56" s="445"/>
      <c r="U56" s="445"/>
      <c r="V56" s="445"/>
      <c r="W56" s="445"/>
      <c r="X56" s="445"/>
      <c r="Y56" s="445"/>
      <c r="Z56" s="445"/>
      <c r="AA56" s="445"/>
      <c r="AB56" s="445"/>
      <c r="AC56" s="445"/>
      <c r="AD56" s="445"/>
      <c r="AE56" s="445"/>
      <c r="AF56" s="445"/>
      <c r="AG56" s="445"/>
      <c r="AH56" s="445"/>
      <c r="AI56" s="445"/>
      <c r="AJ56" s="445"/>
      <c r="AK56" s="445"/>
      <c r="AL56" s="445"/>
      <c r="AM56" s="445"/>
      <c r="AN56" s="445"/>
      <c r="AO56" s="445"/>
      <c r="AP56" s="445"/>
      <c r="AQ56" s="445"/>
      <c r="AR56" s="445"/>
      <c r="AS56" s="445"/>
      <c r="AT56" s="445"/>
      <c r="AU56" s="445"/>
      <c r="AV56" s="445"/>
      <c r="AW56" s="445"/>
      <c r="AX56" s="445"/>
      <c r="AY56" s="445"/>
      <c r="AZ56" s="445"/>
      <c r="BA56" s="445"/>
      <c r="BB56" s="445">
        <v>10</v>
      </c>
    </row>
    <row r="57" spans="1:54" x14ac:dyDescent="0.2">
      <c r="A57" s="4" t="s">
        <v>4018</v>
      </c>
      <c r="B57" s="445"/>
      <c r="C57" s="445"/>
      <c r="D57" s="445"/>
      <c r="E57" s="445"/>
      <c r="F57" s="445"/>
      <c r="G57" s="445">
        <v>6</v>
      </c>
      <c r="H57" s="445">
        <v>11</v>
      </c>
      <c r="I57" s="445">
        <v>12</v>
      </c>
      <c r="J57" s="445">
        <v>10</v>
      </c>
      <c r="K57" s="445"/>
      <c r="L57" s="445"/>
      <c r="M57" s="445"/>
      <c r="N57" s="445"/>
      <c r="O57" s="445"/>
      <c r="P57" s="445"/>
      <c r="Q57" s="445"/>
      <c r="R57" s="445"/>
      <c r="S57" s="445"/>
      <c r="T57" s="445"/>
      <c r="U57" s="445"/>
      <c r="V57" s="445"/>
      <c r="W57" s="445"/>
      <c r="X57" s="445"/>
      <c r="Y57" s="445"/>
      <c r="Z57" s="445"/>
      <c r="AA57" s="445"/>
      <c r="AB57" s="445"/>
      <c r="AC57" s="445"/>
      <c r="AD57" s="445"/>
      <c r="AE57" s="445"/>
      <c r="AF57" s="445"/>
      <c r="AG57" s="445"/>
      <c r="AH57" s="445"/>
      <c r="AI57" s="445"/>
      <c r="AJ57" s="445"/>
      <c r="AK57" s="445"/>
      <c r="AL57" s="445"/>
      <c r="AM57" s="445"/>
      <c r="AN57" s="445"/>
      <c r="AO57" s="445"/>
      <c r="AP57" s="445"/>
      <c r="AQ57" s="445"/>
      <c r="AR57" s="445"/>
      <c r="AS57" s="445"/>
      <c r="AT57" s="445"/>
      <c r="AU57" s="445"/>
      <c r="AV57" s="445"/>
      <c r="AW57" s="445"/>
      <c r="AX57" s="445"/>
      <c r="AY57" s="445"/>
      <c r="AZ57" s="445"/>
      <c r="BA57" s="445"/>
      <c r="BB57" s="445">
        <v>39</v>
      </c>
    </row>
    <row r="58" spans="1:54" x14ac:dyDescent="0.2">
      <c r="A58" s="4" t="s">
        <v>4044</v>
      </c>
      <c r="B58" s="445"/>
      <c r="C58" s="445"/>
      <c r="D58" s="445"/>
      <c r="E58" s="445"/>
      <c r="F58" s="445"/>
      <c r="G58" s="445"/>
      <c r="H58" s="445"/>
      <c r="I58" s="445"/>
      <c r="J58" s="445">
        <v>10</v>
      </c>
      <c r="K58" s="445">
        <v>8</v>
      </c>
      <c r="L58" s="445"/>
      <c r="M58" s="445"/>
      <c r="N58" s="445"/>
      <c r="O58" s="445"/>
      <c r="P58" s="445"/>
      <c r="Q58" s="445"/>
      <c r="R58" s="445"/>
      <c r="S58" s="445"/>
      <c r="T58" s="445"/>
      <c r="U58" s="445"/>
      <c r="V58" s="445"/>
      <c r="W58" s="445"/>
      <c r="X58" s="445"/>
      <c r="Y58" s="445"/>
      <c r="Z58" s="445"/>
      <c r="AA58" s="445"/>
      <c r="AB58" s="445"/>
      <c r="AC58" s="445"/>
      <c r="AD58" s="445"/>
      <c r="AE58" s="445"/>
      <c r="AF58" s="445"/>
      <c r="AG58" s="445"/>
      <c r="AH58" s="445"/>
      <c r="AI58" s="445"/>
      <c r="AJ58" s="445"/>
      <c r="AK58" s="445"/>
      <c r="AL58" s="445"/>
      <c r="AM58" s="445"/>
      <c r="AN58" s="445"/>
      <c r="AO58" s="445"/>
      <c r="AP58" s="445"/>
      <c r="AQ58" s="445"/>
      <c r="AR58" s="445"/>
      <c r="AS58" s="445"/>
      <c r="AT58" s="445"/>
      <c r="AU58" s="445"/>
      <c r="AV58" s="445"/>
      <c r="AW58" s="445"/>
      <c r="AX58" s="445"/>
      <c r="AY58" s="445"/>
      <c r="AZ58" s="445"/>
      <c r="BA58" s="445"/>
      <c r="BB58" s="445">
        <v>18</v>
      </c>
    </row>
    <row r="59" spans="1:54" x14ac:dyDescent="0.2">
      <c r="A59" s="4" t="s">
        <v>4103</v>
      </c>
      <c r="B59" s="445"/>
      <c r="C59" s="445"/>
      <c r="D59" s="445"/>
      <c r="E59" s="445"/>
      <c r="F59" s="445"/>
      <c r="G59" s="445"/>
      <c r="H59" s="445"/>
      <c r="I59" s="445"/>
      <c r="J59" s="445"/>
      <c r="K59" s="445"/>
      <c r="L59" s="445"/>
      <c r="M59" s="445"/>
      <c r="N59" s="445"/>
      <c r="O59" s="445"/>
      <c r="P59" s="445"/>
      <c r="Q59" s="445"/>
      <c r="R59" s="445"/>
      <c r="S59" s="445"/>
      <c r="T59" s="445"/>
      <c r="U59" s="445"/>
      <c r="V59" s="445"/>
      <c r="W59" s="445"/>
      <c r="X59" s="445"/>
      <c r="Y59" s="445"/>
      <c r="Z59" s="445">
        <v>2</v>
      </c>
      <c r="AA59" s="445"/>
      <c r="AB59" s="445"/>
      <c r="AC59" s="445"/>
      <c r="AD59" s="445"/>
      <c r="AE59" s="445"/>
      <c r="AF59" s="445"/>
      <c r="AG59" s="445"/>
      <c r="AH59" s="445"/>
      <c r="AI59" s="445"/>
      <c r="AJ59" s="445"/>
      <c r="AK59" s="445"/>
      <c r="AL59" s="445"/>
      <c r="AM59" s="445"/>
      <c r="AN59" s="445"/>
      <c r="AO59" s="445"/>
      <c r="AP59" s="445"/>
      <c r="AQ59" s="445"/>
      <c r="AR59" s="445"/>
      <c r="AS59" s="445"/>
      <c r="AT59" s="445"/>
      <c r="AU59" s="445"/>
      <c r="AV59" s="445"/>
      <c r="AW59" s="445"/>
      <c r="AX59" s="445"/>
      <c r="AY59" s="445"/>
      <c r="AZ59" s="445"/>
      <c r="BA59" s="445"/>
      <c r="BB59" s="445">
        <v>2</v>
      </c>
    </row>
    <row r="60" spans="1:54" x14ac:dyDescent="0.2">
      <c r="A60" s="4" t="s">
        <v>3099</v>
      </c>
      <c r="B60" s="445"/>
      <c r="C60" s="445"/>
      <c r="D60" s="445"/>
      <c r="E60" s="445"/>
      <c r="F60" s="445"/>
      <c r="G60" s="445"/>
      <c r="H60" s="445"/>
      <c r="I60" s="445"/>
      <c r="J60" s="445"/>
      <c r="K60" s="445"/>
      <c r="L60" s="445"/>
      <c r="M60" s="445"/>
      <c r="N60" s="445"/>
      <c r="O60" s="445"/>
      <c r="P60" s="445"/>
      <c r="Q60" s="445"/>
      <c r="R60" s="445"/>
      <c r="S60" s="445"/>
      <c r="T60" s="445">
        <v>12</v>
      </c>
      <c r="U60" s="445">
        <v>9</v>
      </c>
      <c r="V60" s="445">
        <v>9</v>
      </c>
      <c r="W60" s="445">
        <v>11</v>
      </c>
      <c r="X60" s="445">
        <v>10</v>
      </c>
      <c r="Y60" s="445">
        <v>11</v>
      </c>
      <c r="Z60" s="445">
        <v>2</v>
      </c>
      <c r="AA60" s="445">
        <v>9</v>
      </c>
      <c r="AB60" s="445">
        <v>9</v>
      </c>
      <c r="AC60" s="445">
        <v>12</v>
      </c>
      <c r="AD60" s="445">
        <v>9</v>
      </c>
      <c r="AE60" s="445">
        <v>11</v>
      </c>
      <c r="AF60" s="445">
        <v>10</v>
      </c>
      <c r="AG60" s="445">
        <v>2</v>
      </c>
      <c r="AH60" s="445"/>
      <c r="AI60" s="445"/>
      <c r="AJ60" s="445"/>
      <c r="AK60" s="445"/>
      <c r="AL60" s="445"/>
      <c r="AM60" s="445"/>
      <c r="AN60" s="445"/>
      <c r="AO60" s="445"/>
      <c r="AP60" s="445"/>
      <c r="AQ60" s="445"/>
      <c r="AR60" s="445"/>
      <c r="AS60" s="445"/>
      <c r="AT60" s="445"/>
      <c r="AU60" s="445"/>
      <c r="AV60" s="445"/>
      <c r="AW60" s="445"/>
      <c r="AX60" s="445"/>
      <c r="AY60" s="445"/>
      <c r="AZ60" s="445"/>
      <c r="BA60" s="445"/>
      <c r="BB60" s="445">
        <v>126</v>
      </c>
    </row>
    <row r="61" spans="1:54" x14ac:dyDescent="0.2">
      <c r="A61" s="4" t="s">
        <v>4184</v>
      </c>
      <c r="B61" s="445"/>
      <c r="C61" s="445"/>
      <c r="D61" s="445"/>
      <c r="E61" s="445"/>
      <c r="F61" s="445"/>
      <c r="G61" s="445"/>
      <c r="H61" s="445"/>
      <c r="I61" s="445"/>
      <c r="J61" s="445"/>
      <c r="K61" s="445"/>
      <c r="L61" s="445"/>
      <c r="M61" s="445"/>
      <c r="N61" s="445"/>
      <c r="O61" s="445"/>
      <c r="P61" s="445"/>
      <c r="Q61" s="445"/>
      <c r="R61" s="445"/>
      <c r="S61" s="445"/>
      <c r="T61" s="445"/>
      <c r="U61" s="445"/>
      <c r="V61" s="445"/>
      <c r="W61" s="445"/>
      <c r="X61" s="445"/>
      <c r="Y61" s="445"/>
      <c r="Z61" s="445"/>
      <c r="AA61" s="445"/>
      <c r="AB61" s="445"/>
      <c r="AC61" s="445"/>
      <c r="AD61" s="445"/>
      <c r="AE61" s="445"/>
      <c r="AF61" s="445"/>
      <c r="AG61" s="445"/>
      <c r="AH61" s="445"/>
      <c r="AI61" s="445"/>
      <c r="AJ61" s="445"/>
      <c r="AK61" s="445"/>
      <c r="AL61" s="445"/>
      <c r="AM61" s="445"/>
      <c r="AN61" s="445"/>
      <c r="AO61" s="445"/>
      <c r="AP61" s="445"/>
      <c r="AQ61" s="445"/>
      <c r="AR61" s="445"/>
      <c r="AS61" s="445">
        <v>1</v>
      </c>
      <c r="AT61" s="445"/>
      <c r="AU61" s="445"/>
      <c r="AV61" s="445"/>
      <c r="AW61" s="445"/>
      <c r="AX61" s="445"/>
      <c r="AY61" s="445"/>
      <c r="AZ61" s="445"/>
      <c r="BA61" s="445"/>
      <c r="BB61" s="445">
        <v>1</v>
      </c>
    </row>
    <row r="62" spans="1:54" x14ac:dyDescent="0.2">
      <c r="A62" s="4" t="s">
        <v>3954</v>
      </c>
      <c r="B62" s="445"/>
      <c r="C62" s="445"/>
      <c r="D62" s="445"/>
      <c r="E62" s="445"/>
      <c r="F62" s="445"/>
      <c r="G62" s="445"/>
      <c r="H62" s="445"/>
      <c r="I62" s="445"/>
      <c r="J62" s="445"/>
      <c r="K62" s="445"/>
      <c r="L62" s="445"/>
      <c r="M62" s="445"/>
      <c r="N62" s="445"/>
      <c r="O62" s="445"/>
      <c r="P62" s="445"/>
      <c r="Q62" s="445"/>
      <c r="R62" s="445"/>
      <c r="S62" s="445"/>
      <c r="T62" s="445"/>
      <c r="U62" s="445"/>
      <c r="V62" s="445"/>
      <c r="W62" s="445"/>
      <c r="X62" s="445"/>
      <c r="Y62" s="445"/>
      <c r="Z62" s="445"/>
      <c r="AA62" s="445"/>
      <c r="AB62" s="445"/>
      <c r="AC62" s="445"/>
      <c r="AD62" s="445"/>
      <c r="AE62" s="445"/>
      <c r="AF62" s="445"/>
      <c r="AG62" s="445"/>
      <c r="AH62" s="445"/>
      <c r="AI62" s="445"/>
      <c r="AJ62" s="445"/>
      <c r="AK62" s="445"/>
      <c r="AL62" s="445"/>
      <c r="AM62" s="445"/>
      <c r="AN62" s="445"/>
      <c r="AO62" s="445"/>
      <c r="AP62" s="445"/>
      <c r="AQ62" s="445"/>
      <c r="AR62" s="445"/>
      <c r="AS62" s="445">
        <v>1</v>
      </c>
      <c r="AT62" s="445"/>
      <c r="AU62" s="445"/>
      <c r="AV62" s="445"/>
      <c r="AW62" s="445"/>
      <c r="AX62" s="445"/>
      <c r="AY62" s="445"/>
      <c r="AZ62" s="445"/>
      <c r="BA62" s="445"/>
      <c r="BB62" s="445">
        <v>1</v>
      </c>
    </row>
    <row r="63" spans="1:54" x14ac:dyDescent="0.2">
      <c r="A63" s="4" t="s">
        <v>1826</v>
      </c>
      <c r="B63" s="445"/>
      <c r="C63" s="445"/>
      <c r="D63" s="445"/>
      <c r="E63" s="445"/>
      <c r="F63" s="445"/>
      <c r="G63" s="445"/>
      <c r="H63" s="445"/>
      <c r="I63" s="445"/>
      <c r="J63" s="445"/>
      <c r="K63" s="445"/>
      <c r="L63" s="445"/>
      <c r="M63" s="445"/>
      <c r="N63" s="445"/>
      <c r="O63" s="445"/>
      <c r="P63" s="445"/>
      <c r="Q63" s="445"/>
      <c r="R63" s="445"/>
      <c r="S63" s="445"/>
      <c r="T63" s="445"/>
      <c r="U63" s="445"/>
      <c r="V63" s="445"/>
      <c r="W63" s="445"/>
      <c r="X63" s="445"/>
      <c r="Y63" s="445">
        <v>7</v>
      </c>
      <c r="Z63" s="445">
        <v>9</v>
      </c>
      <c r="AA63" s="445">
        <v>7</v>
      </c>
      <c r="AB63" s="445">
        <v>9</v>
      </c>
      <c r="AC63" s="445">
        <v>10</v>
      </c>
      <c r="AD63" s="445">
        <v>9</v>
      </c>
      <c r="AE63" s="445">
        <v>8</v>
      </c>
      <c r="AF63" s="445">
        <v>11</v>
      </c>
      <c r="AG63" s="445">
        <v>8</v>
      </c>
      <c r="AH63" s="445">
        <v>12</v>
      </c>
      <c r="AI63" s="445"/>
      <c r="AJ63" s="445"/>
      <c r="AK63" s="445"/>
      <c r="AL63" s="445"/>
      <c r="AM63" s="445"/>
      <c r="AN63" s="445"/>
      <c r="AO63" s="445"/>
      <c r="AP63" s="445"/>
      <c r="AQ63" s="445"/>
      <c r="AR63" s="445"/>
      <c r="AS63" s="445"/>
      <c r="AT63" s="445"/>
      <c r="AU63" s="445"/>
      <c r="AV63" s="445"/>
      <c r="AW63" s="445"/>
      <c r="AX63" s="445"/>
      <c r="AY63" s="445"/>
      <c r="AZ63" s="445"/>
      <c r="BA63" s="445"/>
      <c r="BB63" s="445">
        <v>90</v>
      </c>
    </row>
    <row r="64" spans="1:54" x14ac:dyDescent="0.2">
      <c r="A64" s="4" t="s">
        <v>3030</v>
      </c>
      <c r="B64" s="445"/>
      <c r="C64" s="445"/>
      <c r="D64" s="445"/>
      <c r="E64" s="445"/>
      <c r="F64" s="445"/>
      <c r="G64" s="445"/>
      <c r="H64" s="445"/>
      <c r="I64" s="445"/>
      <c r="J64" s="445"/>
      <c r="K64" s="445"/>
      <c r="L64" s="445"/>
      <c r="M64" s="445"/>
      <c r="N64" s="445"/>
      <c r="O64" s="445"/>
      <c r="P64" s="445"/>
      <c r="Q64" s="445"/>
      <c r="R64" s="445"/>
      <c r="S64" s="445"/>
      <c r="T64" s="445"/>
      <c r="U64" s="445"/>
      <c r="V64" s="445"/>
      <c r="W64" s="445"/>
      <c r="X64" s="445"/>
      <c r="Y64" s="445"/>
      <c r="Z64" s="445"/>
      <c r="AA64" s="445"/>
      <c r="AB64" s="445"/>
      <c r="AC64" s="445"/>
      <c r="AD64" s="445"/>
      <c r="AE64" s="445"/>
      <c r="AF64" s="445"/>
      <c r="AG64" s="445"/>
      <c r="AH64" s="445"/>
      <c r="AI64" s="445"/>
      <c r="AJ64" s="445"/>
      <c r="AK64" s="445"/>
      <c r="AL64" s="445"/>
      <c r="AM64" s="445"/>
      <c r="AN64" s="445"/>
      <c r="AO64" s="445"/>
      <c r="AP64" s="445"/>
      <c r="AQ64" s="445"/>
      <c r="AR64" s="445"/>
      <c r="AS64" s="445"/>
      <c r="AT64" s="445">
        <v>1</v>
      </c>
      <c r="AU64" s="445"/>
      <c r="AV64" s="445"/>
      <c r="AW64" s="445"/>
      <c r="AX64" s="445"/>
      <c r="AY64" s="445"/>
      <c r="AZ64" s="445"/>
      <c r="BA64" s="445"/>
      <c r="BB64" s="445">
        <v>1</v>
      </c>
    </row>
    <row r="65" spans="1:54" x14ac:dyDescent="0.2">
      <c r="A65" s="4" t="s">
        <v>4053</v>
      </c>
      <c r="B65" s="445"/>
      <c r="C65" s="445"/>
      <c r="D65" s="445"/>
      <c r="E65" s="445"/>
      <c r="F65" s="445"/>
      <c r="G65" s="445"/>
      <c r="H65" s="445"/>
      <c r="I65" s="445"/>
      <c r="J65" s="445"/>
      <c r="K65" s="445"/>
      <c r="L65" s="445"/>
      <c r="M65" s="445"/>
      <c r="N65" s="445"/>
      <c r="O65" s="445"/>
      <c r="P65" s="445"/>
      <c r="Q65" s="445"/>
      <c r="R65" s="445"/>
      <c r="S65" s="445"/>
      <c r="T65" s="445"/>
      <c r="U65" s="445"/>
      <c r="V65" s="445"/>
      <c r="W65" s="445"/>
      <c r="X65" s="445"/>
      <c r="Y65" s="445"/>
      <c r="Z65" s="445"/>
      <c r="AA65" s="445"/>
      <c r="AB65" s="445"/>
      <c r="AC65" s="445"/>
      <c r="AD65" s="445"/>
      <c r="AE65" s="445"/>
      <c r="AF65" s="445"/>
      <c r="AG65" s="445"/>
      <c r="AH65" s="445"/>
      <c r="AI65" s="445"/>
      <c r="AJ65" s="445"/>
      <c r="AK65" s="445"/>
      <c r="AL65" s="445"/>
      <c r="AM65" s="445"/>
      <c r="AN65" s="445"/>
      <c r="AO65" s="445"/>
      <c r="AP65" s="445"/>
      <c r="AQ65" s="445"/>
      <c r="AR65" s="445"/>
      <c r="AS65" s="445"/>
      <c r="AT65" s="445"/>
      <c r="AU65" s="445"/>
      <c r="AV65" s="445"/>
      <c r="AW65" s="445"/>
      <c r="AX65" s="445"/>
      <c r="AY65" s="445"/>
      <c r="AZ65" s="445"/>
      <c r="BA65" s="445"/>
      <c r="BB65" s="445"/>
    </row>
    <row r="66" spans="1:54" x14ac:dyDescent="0.2">
      <c r="A66" s="4" t="s">
        <v>3635</v>
      </c>
      <c r="B66" s="445"/>
      <c r="C66" s="445"/>
      <c r="D66" s="445"/>
      <c r="E66" s="445"/>
      <c r="F66" s="445"/>
      <c r="G66" s="445"/>
      <c r="H66" s="445"/>
      <c r="I66" s="445">
        <v>4</v>
      </c>
      <c r="J66" s="445"/>
      <c r="K66" s="445"/>
      <c r="L66" s="445"/>
      <c r="M66" s="445"/>
      <c r="N66" s="445"/>
      <c r="O66" s="445"/>
      <c r="P66" s="445"/>
      <c r="Q66" s="445"/>
      <c r="R66" s="445"/>
      <c r="S66" s="445"/>
      <c r="T66" s="445"/>
      <c r="U66" s="445"/>
      <c r="V66" s="445"/>
      <c r="W66" s="445"/>
      <c r="X66" s="445"/>
      <c r="Y66" s="445"/>
      <c r="Z66" s="445"/>
      <c r="AA66" s="445"/>
      <c r="AB66" s="445"/>
      <c r="AC66" s="445"/>
      <c r="AD66" s="445"/>
      <c r="AE66" s="445"/>
      <c r="AF66" s="445"/>
      <c r="AG66" s="445"/>
      <c r="AH66" s="445"/>
      <c r="AI66" s="445"/>
      <c r="AJ66" s="445"/>
      <c r="AK66" s="445"/>
      <c r="AL66" s="445"/>
      <c r="AM66" s="445"/>
      <c r="AN66" s="445"/>
      <c r="AO66" s="445"/>
      <c r="AP66" s="445"/>
      <c r="AQ66" s="445"/>
      <c r="AR66" s="445"/>
      <c r="AS66" s="445"/>
      <c r="AT66" s="445"/>
      <c r="AU66" s="445"/>
      <c r="AV66" s="445"/>
      <c r="AW66" s="445"/>
      <c r="AX66" s="445"/>
      <c r="AY66" s="445"/>
      <c r="AZ66" s="445"/>
      <c r="BA66" s="445"/>
      <c r="BB66" s="445">
        <v>4</v>
      </c>
    </row>
    <row r="67" spans="1:54" x14ac:dyDescent="0.2">
      <c r="A67" s="4" t="s">
        <v>3874</v>
      </c>
      <c r="B67" s="445"/>
      <c r="C67" s="445"/>
      <c r="D67" s="445"/>
      <c r="E67" s="445"/>
      <c r="F67" s="445"/>
      <c r="G67" s="445"/>
      <c r="H67" s="445"/>
      <c r="I67" s="445"/>
      <c r="J67" s="445"/>
      <c r="K67" s="445"/>
      <c r="L67" s="445"/>
      <c r="M67" s="445"/>
      <c r="N67" s="445"/>
      <c r="O67" s="445"/>
      <c r="P67" s="445"/>
      <c r="Q67" s="445"/>
      <c r="R67" s="445"/>
      <c r="S67" s="445"/>
      <c r="T67" s="445"/>
      <c r="U67" s="445"/>
      <c r="V67" s="445"/>
      <c r="W67" s="445"/>
      <c r="X67" s="445"/>
      <c r="Y67" s="445"/>
      <c r="Z67" s="445">
        <v>8</v>
      </c>
      <c r="AA67" s="445">
        <v>8</v>
      </c>
      <c r="AB67" s="445">
        <v>8</v>
      </c>
      <c r="AC67" s="445">
        <v>3</v>
      </c>
      <c r="AD67" s="445">
        <v>2</v>
      </c>
      <c r="AE67" s="445"/>
      <c r="AF67" s="445"/>
      <c r="AG67" s="445"/>
      <c r="AH67" s="445"/>
      <c r="AI67" s="445"/>
      <c r="AJ67" s="445"/>
      <c r="AK67" s="445"/>
      <c r="AL67" s="445"/>
      <c r="AM67" s="445"/>
      <c r="AN67" s="445"/>
      <c r="AO67" s="445"/>
      <c r="AP67" s="445"/>
      <c r="AQ67" s="445"/>
      <c r="AR67" s="445"/>
      <c r="AS67" s="445"/>
      <c r="AT67" s="445"/>
      <c r="AU67" s="445"/>
      <c r="AV67" s="445"/>
      <c r="AW67" s="445"/>
      <c r="AX67" s="445"/>
      <c r="AY67" s="445"/>
      <c r="AZ67" s="445"/>
      <c r="BA67" s="445"/>
      <c r="BB67" s="445">
        <v>29</v>
      </c>
    </row>
    <row r="68" spans="1:54" x14ac:dyDescent="0.2">
      <c r="A68" s="4" t="s">
        <v>4125</v>
      </c>
      <c r="B68" s="445"/>
      <c r="C68" s="445"/>
      <c r="D68" s="445"/>
      <c r="E68" s="445"/>
      <c r="F68" s="445"/>
      <c r="G68" s="445"/>
      <c r="H68" s="445"/>
      <c r="I68" s="445"/>
      <c r="J68" s="445"/>
      <c r="K68" s="445"/>
      <c r="L68" s="445"/>
      <c r="M68" s="445"/>
      <c r="N68" s="445"/>
      <c r="O68" s="445"/>
      <c r="P68" s="445"/>
      <c r="Q68" s="445"/>
      <c r="R68" s="445"/>
      <c r="S68" s="445"/>
      <c r="T68" s="445"/>
      <c r="U68" s="445"/>
      <c r="V68" s="445"/>
      <c r="W68" s="445"/>
      <c r="X68" s="445"/>
      <c r="Y68" s="445"/>
      <c r="Z68" s="445"/>
      <c r="AA68" s="445"/>
      <c r="AB68" s="445"/>
      <c r="AC68" s="445"/>
      <c r="AD68" s="445"/>
      <c r="AE68" s="445">
        <v>1</v>
      </c>
      <c r="AF68" s="445"/>
      <c r="AG68" s="445"/>
      <c r="AH68" s="445"/>
      <c r="AI68" s="445"/>
      <c r="AJ68" s="445"/>
      <c r="AK68" s="445"/>
      <c r="AL68" s="445"/>
      <c r="AM68" s="445"/>
      <c r="AN68" s="445"/>
      <c r="AO68" s="445"/>
      <c r="AP68" s="445"/>
      <c r="AQ68" s="445"/>
      <c r="AR68" s="445"/>
      <c r="AS68" s="445"/>
      <c r="AT68" s="445"/>
      <c r="AU68" s="445"/>
      <c r="AV68" s="445"/>
      <c r="AW68" s="445"/>
      <c r="AX68" s="445"/>
      <c r="AY68" s="445"/>
      <c r="AZ68" s="445"/>
      <c r="BA68" s="445"/>
      <c r="BB68" s="445">
        <v>1</v>
      </c>
    </row>
    <row r="69" spans="1:54" x14ac:dyDescent="0.2">
      <c r="A69" s="4" t="s">
        <v>4046</v>
      </c>
      <c r="B69" s="445"/>
      <c r="C69" s="445"/>
      <c r="D69" s="445"/>
      <c r="E69" s="445"/>
      <c r="F69" s="445"/>
      <c r="G69" s="445"/>
      <c r="H69" s="445"/>
      <c r="I69" s="445"/>
      <c r="J69" s="445"/>
      <c r="K69" s="445">
        <v>3</v>
      </c>
      <c r="L69" s="445"/>
      <c r="M69" s="445"/>
      <c r="N69" s="445"/>
      <c r="O69" s="445"/>
      <c r="P69" s="445"/>
      <c r="Q69" s="445"/>
      <c r="R69" s="445"/>
      <c r="S69" s="445"/>
      <c r="T69" s="445"/>
      <c r="U69" s="445"/>
      <c r="V69" s="445"/>
      <c r="W69" s="445"/>
      <c r="X69" s="445"/>
      <c r="Y69" s="445"/>
      <c r="Z69" s="445"/>
      <c r="AA69" s="445"/>
      <c r="AB69" s="445"/>
      <c r="AC69" s="445"/>
      <c r="AD69" s="445"/>
      <c r="AE69" s="445"/>
      <c r="AF69" s="445"/>
      <c r="AG69" s="445"/>
      <c r="AH69" s="445"/>
      <c r="AI69" s="445"/>
      <c r="AJ69" s="445"/>
      <c r="AK69" s="445"/>
      <c r="AL69" s="445"/>
      <c r="AM69" s="445"/>
      <c r="AN69" s="445"/>
      <c r="AO69" s="445"/>
      <c r="AP69" s="445"/>
      <c r="AQ69" s="445"/>
      <c r="AR69" s="445"/>
      <c r="AS69" s="445"/>
      <c r="AT69" s="445"/>
      <c r="AU69" s="445"/>
      <c r="AV69" s="445"/>
      <c r="AW69" s="445"/>
      <c r="AX69" s="445"/>
      <c r="AY69" s="445"/>
      <c r="AZ69" s="445"/>
      <c r="BA69" s="445"/>
      <c r="BB69" s="445">
        <v>3</v>
      </c>
    </row>
    <row r="70" spans="1:54" x14ac:dyDescent="0.2">
      <c r="A70" s="4" t="s">
        <v>3184</v>
      </c>
      <c r="B70" s="445"/>
      <c r="C70" s="445"/>
      <c r="D70" s="445"/>
      <c r="E70" s="445"/>
      <c r="F70" s="445"/>
      <c r="G70" s="445"/>
      <c r="H70" s="445"/>
      <c r="I70" s="445"/>
      <c r="J70" s="445"/>
      <c r="K70" s="445"/>
      <c r="L70" s="445">
        <v>12</v>
      </c>
      <c r="M70" s="445"/>
      <c r="N70" s="445"/>
      <c r="O70" s="445"/>
      <c r="P70" s="445"/>
      <c r="Q70" s="445"/>
      <c r="R70" s="445"/>
      <c r="S70" s="445"/>
      <c r="T70" s="445"/>
      <c r="U70" s="445"/>
      <c r="V70" s="445"/>
      <c r="W70" s="445"/>
      <c r="X70" s="445"/>
      <c r="Y70" s="445"/>
      <c r="Z70" s="445"/>
      <c r="AA70" s="445"/>
      <c r="AB70" s="445"/>
      <c r="AC70" s="445"/>
      <c r="AD70" s="445"/>
      <c r="AE70" s="445"/>
      <c r="AF70" s="445"/>
      <c r="AG70" s="445"/>
      <c r="AH70" s="445"/>
      <c r="AI70" s="445"/>
      <c r="AJ70" s="445"/>
      <c r="AK70" s="445"/>
      <c r="AL70" s="445"/>
      <c r="AM70" s="445"/>
      <c r="AN70" s="445"/>
      <c r="AO70" s="445"/>
      <c r="AP70" s="445"/>
      <c r="AQ70" s="445"/>
      <c r="AR70" s="445"/>
      <c r="AS70" s="445"/>
      <c r="AT70" s="445"/>
      <c r="AU70" s="445"/>
      <c r="AV70" s="445"/>
      <c r="AW70" s="445"/>
      <c r="AX70" s="445"/>
      <c r="AY70" s="445"/>
      <c r="AZ70" s="445"/>
      <c r="BA70" s="445"/>
      <c r="BB70" s="445">
        <v>12</v>
      </c>
    </row>
    <row r="71" spans="1:54" x14ac:dyDescent="0.2">
      <c r="A71" s="4" t="s">
        <v>4249</v>
      </c>
      <c r="B71" s="445"/>
      <c r="C71" s="445"/>
      <c r="D71" s="445"/>
      <c r="E71" s="445"/>
      <c r="F71" s="445">
        <v>7</v>
      </c>
      <c r="G71" s="445">
        <v>5</v>
      </c>
      <c r="H71" s="445"/>
      <c r="I71" s="445"/>
      <c r="J71" s="445"/>
      <c r="K71" s="445"/>
      <c r="L71" s="445"/>
      <c r="M71" s="445"/>
      <c r="N71" s="445"/>
      <c r="O71" s="445"/>
      <c r="P71" s="445"/>
      <c r="Q71" s="445"/>
      <c r="R71" s="445"/>
      <c r="S71" s="445"/>
      <c r="T71" s="445"/>
      <c r="U71" s="445"/>
      <c r="V71" s="445"/>
      <c r="W71" s="445"/>
      <c r="X71" s="445"/>
      <c r="Y71" s="445"/>
      <c r="Z71" s="445"/>
      <c r="AA71" s="445"/>
      <c r="AB71" s="445"/>
      <c r="AC71" s="445"/>
      <c r="AD71" s="445"/>
      <c r="AE71" s="445"/>
      <c r="AF71" s="445"/>
      <c r="AG71" s="445"/>
      <c r="AH71" s="445"/>
      <c r="AI71" s="445"/>
      <c r="AJ71" s="445"/>
      <c r="AK71" s="445"/>
      <c r="AL71" s="445"/>
      <c r="AM71" s="445"/>
      <c r="AN71" s="445"/>
      <c r="AO71" s="445"/>
      <c r="AP71" s="445"/>
      <c r="AQ71" s="445"/>
      <c r="AR71" s="445"/>
      <c r="AS71" s="445"/>
      <c r="AT71" s="445"/>
      <c r="AU71" s="445"/>
      <c r="AV71" s="445"/>
      <c r="AW71" s="445"/>
      <c r="AX71" s="445"/>
      <c r="AY71" s="445"/>
      <c r="AZ71" s="445"/>
      <c r="BA71" s="445"/>
      <c r="BB71" s="445">
        <v>12</v>
      </c>
    </row>
    <row r="72" spans="1:54" x14ac:dyDescent="0.2">
      <c r="A72" s="4" t="s">
        <v>4243</v>
      </c>
      <c r="B72" s="445"/>
      <c r="C72" s="445"/>
      <c r="D72" s="445"/>
      <c r="E72" s="445"/>
      <c r="F72" s="445">
        <v>5</v>
      </c>
      <c r="G72" s="445">
        <v>1</v>
      </c>
      <c r="H72" s="445"/>
      <c r="I72" s="445"/>
      <c r="J72" s="445"/>
      <c r="K72" s="445"/>
      <c r="L72" s="445"/>
      <c r="M72" s="445"/>
      <c r="N72" s="445"/>
      <c r="O72" s="445"/>
      <c r="P72" s="445"/>
      <c r="Q72" s="445"/>
      <c r="R72" s="445"/>
      <c r="S72" s="445"/>
      <c r="T72" s="445"/>
      <c r="U72" s="445"/>
      <c r="V72" s="445"/>
      <c r="W72" s="445"/>
      <c r="X72" s="445"/>
      <c r="Y72" s="445"/>
      <c r="Z72" s="445"/>
      <c r="AA72" s="445"/>
      <c r="AB72" s="445"/>
      <c r="AC72" s="445"/>
      <c r="AD72" s="445"/>
      <c r="AE72" s="445"/>
      <c r="AF72" s="445"/>
      <c r="AG72" s="445"/>
      <c r="AH72" s="445"/>
      <c r="AI72" s="445"/>
      <c r="AJ72" s="445"/>
      <c r="AK72" s="445"/>
      <c r="AL72" s="445"/>
      <c r="AM72" s="445"/>
      <c r="AN72" s="445"/>
      <c r="AO72" s="445"/>
      <c r="AP72" s="445"/>
      <c r="AQ72" s="445"/>
      <c r="AR72" s="445"/>
      <c r="AS72" s="445"/>
      <c r="AT72" s="445"/>
      <c r="AU72" s="445"/>
      <c r="AV72" s="445"/>
      <c r="AW72" s="445"/>
      <c r="AX72" s="445"/>
      <c r="AY72" s="445"/>
      <c r="AZ72" s="445"/>
      <c r="BA72" s="445"/>
      <c r="BB72" s="445">
        <v>6</v>
      </c>
    </row>
    <row r="73" spans="1:54" x14ac:dyDescent="0.2">
      <c r="A73" s="4" t="s">
        <v>4242</v>
      </c>
      <c r="B73" s="445"/>
      <c r="C73" s="445"/>
      <c r="D73" s="445"/>
      <c r="E73" s="445"/>
      <c r="F73" s="445">
        <v>5</v>
      </c>
      <c r="G73" s="445"/>
      <c r="H73" s="445"/>
      <c r="I73" s="445"/>
      <c r="J73" s="445"/>
      <c r="K73" s="445"/>
      <c r="L73" s="445"/>
      <c r="M73" s="445"/>
      <c r="N73" s="445"/>
      <c r="O73" s="445"/>
      <c r="P73" s="445"/>
      <c r="Q73" s="445"/>
      <c r="R73" s="445"/>
      <c r="S73" s="445"/>
      <c r="T73" s="445"/>
      <c r="U73" s="445"/>
      <c r="V73" s="445"/>
      <c r="W73" s="445"/>
      <c r="X73" s="445"/>
      <c r="Y73" s="445"/>
      <c r="Z73" s="445"/>
      <c r="AA73" s="445"/>
      <c r="AB73" s="445"/>
      <c r="AC73" s="445"/>
      <c r="AD73" s="445"/>
      <c r="AE73" s="445"/>
      <c r="AF73" s="445"/>
      <c r="AG73" s="445"/>
      <c r="AH73" s="445"/>
      <c r="AI73" s="445"/>
      <c r="AJ73" s="445"/>
      <c r="AK73" s="445"/>
      <c r="AL73" s="445"/>
      <c r="AM73" s="445"/>
      <c r="AN73" s="445"/>
      <c r="AO73" s="445"/>
      <c r="AP73" s="445"/>
      <c r="AQ73" s="445"/>
      <c r="AR73" s="445"/>
      <c r="AS73" s="445"/>
      <c r="AT73" s="445"/>
      <c r="AU73" s="445"/>
      <c r="AV73" s="445"/>
      <c r="AW73" s="445"/>
      <c r="AX73" s="445"/>
      <c r="AY73" s="445"/>
      <c r="AZ73" s="445"/>
      <c r="BA73" s="445"/>
      <c r="BB73" s="445">
        <v>5</v>
      </c>
    </row>
    <row r="74" spans="1:54" x14ac:dyDescent="0.2">
      <c r="A74" s="4" t="s">
        <v>3826</v>
      </c>
      <c r="B74" s="445"/>
      <c r="C74" s="445"/>
      <c r="D74" s="445"/>
      <c r="E74" s="445"/>
      <c r="F74" s="445"/>
      <c r="G74" s="445"/>
      <c r="H74" s="445"/>
      <c r="I74" s="445"/>
      <c r="J74" s="445"/>
      <c r="K74" s="445"/>
      <c r="L74" s="445"/>
      <c r="M74" s="445"/>
      <c r="N74" s="445"/>
      <c r="O74" s="445"/>
      <c r="P74" s="445"/>
      <c r="Q74" s="445"/>
      <c r="R74" s="445"/>
      <c r="S74" s="445"/>
      <c r="T74" s="445">
        <v>12</v>
      </c>
      <c r="U74" s="445">
        <v>13</v>
      </c>
      <c r="V74" s="445">
        <v>14</v>
      </c>
      <c r="W74" s="445"/>
      <c r="X74" s="445"/>
      <c r="Y74" s="445"/>
      <c r="Z74" s="445"/>
      <c r="AA74" s="445"/>
      <c r="AB74" s="445"/>
      <c r="AC74" s="445"/>
      <c r="AD74" s="445"/>
      <c r="AE74" s="445"/>
      <c r="AF74" s="445"/>
      <c r="AG74" s="445"/>
      <c r="AH74" s="445"/>
      <c r="AI74" s="445"/>
      <c r="AJ74" s="445"/>
      <c r="AK74" s="445"/>
      <c r="AL74" s="445"/>
      <c r="AM74" s="445"/>
      <c r="AN74" s="445"/>
      <c r="AO74" s="445"/>
      <c r="AP74" s="445"/>
      <c r="AQ74" s="445"/>
      <c r="AR74" s="445"/>
      <c r="AS74" s="445"/>
      <c r="AT74" s="445"/>
      <c r="AU74" s="445"/>
      <c r="AV74" s="445"/>
      <c r="AW74" s="445"/>
      <c r="AX74" s="445"/>
      <c r="AY74" s="445"/>
      <c r="AZ74" s="445"/>
      <c r="BA74" s="445"/>
      <c r="BB74" s="445">
        <v>39</v>
      </c>
    </row>
    <row r="75" spans="1:54" x14ac:dyDescent="0.2">
      <c r="A75" s="4" t="s">
        <v>4328</v>
      </c>
      <c r="B75" s="445"/>
      <c r="C75" s="445"/>
      <c r="D75" s="445"/>
      <c r="E75" s="445"/>
      <c r="F75" s="445"/>
      <c r="G75" s="445"/>
      <c r="H75" s="445"/>
      <c r="I75" s="445"/>
      <c r="J75" s="445"/>
      <c r="K75" s="445"/>
      <c r="L75" s="445"/>
      <c r="M75" s="445"/>
      <c r="N75" s="445"/>
      <c r="O75" s="445"/>
      <c r="P75" s="445"/>
      <c r="Q75" s="445"/>
      <c r="R75" s="445"/>
      <c r="S75" s="445"/>
      <c r="T75" s="445">
        <v>10</v>
      </c>
      <c r="U75" s="445">
        <v>2</v>
      </c>
      <c r="V75" s="445">
        <v>3</v>
      </c>
      <c r="W75" s="445"/>
      <c r="X75" s="445"/>
      <c r="Y75" s="445"/>
      <c r="Z75" s="445"/>
      <c r="AA75" s="445"/>
      <c r="AB75" s="445"/>
      <c r="AC75" s="445"/>
      <c r="AD75" s="445"/>
      <c r="AE75" s="445"/>
      <c r="AF75" s="445"/>
      <c r="AG75" s="445"/>
      <c r="AH75" s="445"/>
      <c r="AI75" s="445"/>
      <c r="AJ75" s="445"/>
      <c r="AK75" s="445"/>
      <c r="AL75" s="445"/>
      <c r="AM75" s="445"/>
      <c r="AN75" s="445"/>
      <c r="AO75" s="445"/>
      <c r="AP75" s="445"/>
      <c r="AQ75" s="445"/>
      <c r="AR75" s="445"/>
      <c r="AS75" s="445"/>
      <c r="AT75" s="445"/>
      <c r="AU75" s="445"/>
      <c r="AV75" s="445"/>
      <c r="AW75" s="445"/>
      <c r="AX75" s="445"/>
      <c r="AY75" s="445"/>
      <c r="AZ75" s="445"/>
      <c r="BA75" s="445"/>
      <c r="BB75" s="445">
        <v>15</v>
      </c>
    </row>
    <row r="76" spans="1:54" x14ac:dyDescent="0.2">
      <c r="A76" s="4" t="s">
        <v>4177</v>
      </c>
      <c r="B76" s="445"/>
      <c r="C76" s="445"/>
      <c r="D76" s="445"/>
      <c r="E76" s="445"/>
      <c r="F76" s="445"/>
      <c r="G76" s="445"/>
      <c r="H76" s="445"/>
      <c r="I76" s="445"/>
      <c r="J76" s="445"/>
      <c r="K76" s="445"/>
      <c r="L76" s="445"/>
      <c r="M76" s="445"/>
      <c r="N76" s="445"/>
      <c r="O76" s="445"/>
      <c r="P76" s="445"/>
      <c r="Q76" s="445"/>
      <c r="R76" s="445"/>
      <c r="S76" s="445"/>
      <c r="T76" s="445"/>
      <c r="U76" s="445"/>
      <c r="V76" s="445"/>
      <c r="W76" s="445"/>
      <c r="X76" s="445"/>
      <c r="Y76" s="445"/>
      <c r="Z76" s="445"/>
      <c r="AA76" s="445"/>
      <c r="AB76" s="445"/>
      <c r="AC76" s="445"/>
      <c r="AD76" s="445"/>
      <c r="AE76" s="445"/>
      <c r="AF76" s="445"/>
      <c r="AG76" s="445"/>
      <c r="AH76" s="445"/>
      <c r="AI76" s="445"/>
      <c r="AJ76" s="445"/>
      <c r="AK76" s="445"/>
      <c r="AL76" s="445"/>
      <c r="AM76" s="445"/>
      <c r="AN76" s="445"/>
      <c r="AO76" s="445"/>
      <c r="AP76" s="445"/>
      <c r="AQ76" s="445"/>
      <c r="AR76" s="445">
        <v>2</v>
      </c>
      <c r="AS76" s="445"/>
      <c r="AT76" s="445"/>
      <c r="AU76" s="445"/>
      <c r="AV76" s="445"/>
      <c r="AW76" s="445"/>
      <c r="AX76" s="445"/>
      <c r="AY76" s="445"/>
      <c r="AZ76" s="445"/>
      <c r="BA76" s="445"/>
      <c r="BB76" s="445">
        <v>2</v>
      </c>
    </row>
    <row r="77" spans="1:54" x14ac:dyDescent="0.2">
      <c r="A77" s="4" t="s">
        <v>3946</v>
      </c>
      <c r="B77" s="445"/>
      <c r="C77" s="445"/>
      <c r="D77" s="445"/>
      <c r="E77" s="445"/>
      <c r="F77" s="445"/>
      <c r="G77" s="445"/>
      <c r="H77" s="445"/>
      <c r="I77" s="445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445"/>
      <c r="AF77" s="445"/>
      <c r="AG77" s="445"/>
      <c r="AH77" s="445"/>
      <c r="AI77" s="445"/>
      <c r="AJ77" s="445"/>
      <c r="AK77" s="445"/>
      <c r="AL77" s="445"/>
      <c r="AM77" s="445"/>
      <c r="AN77" s="445"/>
      <c r="AO77" s="445"/>
      <c r="AP77" s="445"/>
      <c r="AQ77" s="445">
        <v>3</v>
      </c>
      <c r="AR77" s="445">
        <v>3</v>
      </c>
      <c r="AS77" s="445"/>
      <c r="AT77" s="445">
        <v>9</v>
      </c>
      <c r="AU77" s="445">
        <v>12</v>
      </c>
      <c r="AV77" s="445">
        <v>5</v>
      </c>
      <c r="AW77" s="445"/>
      <c r="AX77" s="445"/>
      <c r="AY77" s="445"/>
      <c r="AZ77" s="445"/>
      <c r="BA77" s="445"/>
      <c r="BB77" s="445">
        <v>32</v>
      </c>
    </row>
    <row r="78" spans="1:54" x14ac:dyDescent="0.2">
      <c r="A78" s="4" t="s">
        <v>4149</v>
      </c>
      <c r="B78" s="445"/>
      <c r="C78" s="445"/>
      <c r="D78" s="445"/>
      <c r="E78" s="445"/>
      <c r="F78" s="445"/>
      <c r="G78" s="445"/>
      <c r="H78" s="445"/>
      <c r="I78" s="445"/>
      <c r="J78" s="445"/>
      <c r="K78" s="445"/>
      <c r="L78" s="445"/>
      <c r="M78" s="445"/>
      <c r="N78" s="445"/>
      <c r="O78" s="445"/>
      <c r="P78" s="445"/>
      <c r="Q78" s="445"/>
      <c r="R78" s="445"/>
      <c r="S78" s="445"/>
      <c r="T78" s="445"/>
      <c r="U78" s="445"/>
      <c r="V78" s="445"/>
      <c r="W78" s="445"/>
      <c r="X78" s="445"/>
      <c r="Y78" s="445"/>
      <c r="Z78" s="445"/>
      <c r="AA78" s="445"/>
      <c r="AB78" s="445"/>
      <c r="AC78" s="445"/>
      <c r="AD78" s="445"/>
      <c r="AE78" s="445"/>
      <c r="AF78" s="445"/>
      <c r="AG78" s="445"/>
      <c r="AH78" s="445"/>
      <c r="AI78" s="445"/>
      <c r="AJ78" s="445"/>
      <c r="AK78" s="445">
        <v>6</v>
      </c>
      <c r="AL78" s="445">
        <v>3</v>
      </c>
      <c r="AM78" s="445">
        <v>1</v>
      </c>
      <c r="AN78" s="445">
        <v>4</v>
      </c>
      <c r="AO78" s="445"/>
      <c r="AP78" s="445">
        <v>6</v>
      </c>
      <c r="AQ78" s="445">
        <v>8</v>
      </c>
      <c r="AR78" s="445">
        <v>8</v>
      </c>
      <c r="AS78" s="445">
        <v>11</v>
      </c>
      <c r="AT78" s="445"/>
      <c r="AU78" s="445"/>
      <c r="AV78" s="445">
        <v>1</v>
      </c>
      <c r="AW78" s="445"/>
      <c r="AX78" s="445"/>
      <c r="AY78" s="445"/>
      <c r="AZ78" s="445"/>
      <c r="BA78" s="445"/>
      <c r="BB78" s="445">
        <v>48</v>
      </c>
    </row>
    <row r="79" spans="1:54" x14ac:dyDescent="0.2">
      <c r="A79" s="4" t="s">
        <v>188</v>
      </c>
      <c r="B79" s="445"/>
      <c r="C79" s="445"/>
      <c r="D79" s="445"/>
      <c r="E79" s="445"/>
      <c r="F79" s="445"/>
      <c r="G79" s="445"/>
      <c r="H79" s="445">
        <v>1</v>
      </c>
      <c r="I79" s="445"/>
      <c r="J79" s="445"/>
      <c r="K79" s="445"/>
      <c r="L79" s="445"/>
      <c r="M79" s="445"/>
      <c r="N79" s="445"/>
      <c r="O79" s="445"/>
      <c r="P79" s="445"/>
      <c r="Q79" s="445"/>
      <c r="R79" s="445"/>
      <c r="S79" s="445"/>
      <c r="T79" s="445"/>
      <c r="U79" s="445"/>
      <c r="V79" s="445"/>
      <c r="W79" s="445"/>
      <c r="X79" s="445"/>
      <c r="Y79" s="445"/>
      <c r="Z79" s="445"/>
      <c r="AA79" s="445"/>
      <c r="AB79" s="445"/>
      <c r="AC79" s="445"/>
      <c r="AD79" s="445"/>
      <c r="AE79" s="445"/>
      <c r="AF79" s="445"/>
      <c r="AG79" s="445"/>
      <c r="AH79" s="445"/>
      <c r="AI79" s="445"/>
      <c r="AJ79" s="445"/>
      <c r="AK79" s="445"/>
      <c r="AL79" s="445"/>
      <c r="AM79" s="445"/>
      <c r="AN79" s="445"/>
      <c r="AO79" s="445"/>
      <c r="AP79" s="445"/>
      <c r="AQ79" s="445"/>
      <c r="AR79" s="445"/>
      <c r="AS79" s="445"/>
      <c r="AT79" s="445"/>
      <c r="AU79" s="445"/>
      <c r="AV79" s="445"/>
      <c r="AW79" s="445"/>
      <c r="AX79" s="445"/>
      <c r="AY79" s="445"/>
      <c r="AZ79" s="445"/>
      <c r="BA79" s="445"/>
      <c r="BB79" s="445">
        <v>1</v>
      </c>
    </row>
    <row r="80" spans="1:54" x14ac:dyDescent="0.2">
      <c r="A80" s="4" t="s">
        <v>3827</v>
      </c>
      <c r="B80" s="445"/>
      <c r="C80" s="445"/>
      <c r="D80" s="445"/>
      <c r="E80" s="445"/>
      <c r="F80" s="445"/>
      <c r="G80" s="445"/>
      <c r="H80" s="445"/>
      <c r="I80" s="445"/>
      <c r="J80" s="445"/>
      <c r="K80" s="445"/>
      <c r="L80" s="445"/>
      <c r="M80" s="445"/>
      <c r="N80" s="445"/>
      <c r="O80" s="445"/>
      <c r="P80" s="445"/>
      <c r="Q80" s="445"/>
      <c r="R80" s="445"/>
      <c r="S80" s="445"/>
      <c r="T80" s="445">
        <v>8</v>
      </c>
      <c r="U80" s="445"/>
      <c r="V80" s="445"/>
      <c r="W80" s="445"/>
      <c r="X80" s="445"/>
      <c r="Y80" s="445"/>
      <c r="Z80" s="445"/>
      <c r="AA80" s="445"/>
      <c r="AB80" s="445"/>
      <c r="AC80" s="445"/>
      <c r="AD80" s="445"/>
      <c r="AE80" s="445"/>
      <c r="AF80" s="445"/>
      <c r="AG80" s="445"/>
      <c r="AH80" s="445"/>
      <c r="AI80" s="445"/>
      <c r="AJ80" s="445"/>
      <c r="AK80" s="445"/>
      <c r="AL80" s="445"/>
      <c r="AM80" s="445"/>
      <c r="AN80" s="445"/>
      <c r="AO80" s="445"/>
      <c r="AP80" s="445"/>
      <c r="AQ80" s="445"/>
      <c r="AR80" s="445"/>
      <c r="AS80" s="445"/>
      <c r="AT80" s="445"/>
      <c r="AU80" s="445"/>
      <c r="AV80" s="445"/>
      <c r="AW80" s="445"/>
      <c r="AX80" s="445"/>
      <c r="AY80" s="445"/>
      <c r="AZ80" s="445"/>
      <c r="BA80" s="445"/>
      <c r="BB80" s="445">
        <v>8</v>
      </c>
    </row>
    <row r="81" spans="1:54" x14ac:dyDescent="0.2">
      <c r="A81" s="4" t="s">
        <v>4195</v>
      </c>
      <c r="B81" s="445"/>
      <c r="C81" s="445"/>
      <c r="D81" s="445"/>
      <c r="E81" s="445"/>
      <c r="F81" s="445"/>
      <c r="G81" s="445"/>
      <c r="H81" s="445"/>
      <c r="I81" s="445"/>
      <c r="J81" s="445"/>
      <c r="K81" s="445"/>
      <c r="L81" s="445"/>
      <c r="M81" s="445"/>
      <c r="N81" s="445"/>
      <c r="O81" s="445"/>
      <c r="P81" s="445"/>
      <c r="Q81" s="445"/>
      <c r="R81" s="445"/>
      <c r="S81" s="445"/>
      <c r="T81" s="445"/>
      <c r="U81" s="445"/>
      <c r="V81" s="445"/>
      <c r="W81" s="445"/>
      <c r="X81" s="445"/>
      <c r="Y81" s="445"/>
      <c r="Z81" s="445"/>
      <c r="AA81" s="445"/>
      <c r="AB81" s="445"/>
      <c r="AC81" s="445"/>
      <c r="AD81" s="445"/>
      <c r="AE81" s="445"/>
      <c r="AF81" s="445"/>
      <c r="AG81" s="445"/>
      <c r="AH81" s="445"/>
      <c r="AI81" s="445"/>
      <c r="AJ81" s="445"/>
      <c r="AK81" s="445"/>
      <c r="AL81" s="445"/>
      <c r="AM81" s="445"/>
      <c r="AN81" s="445"/>
      <c r="AO81" s="445"/>
      <c r="AP81" s="445"/>
      <c r="AQ81" s="445"/>
      <c r="AR81" s="445"/>
      <c r="AS81" s="445"/>
      <c r="AT81" s="445"/>
      <c r="AU81" s="445">
        <v>4</v>
      </c>
      <c r="AV81" s="445"/>
      <c r="AW81" s="445"/>
      <c r="AX81" s="445"/>
      <c r="AY81" s="445"/>
      <c r="AZ81" s="445"/>
      <c r="BA81" s="445"/>
      <c r="BB81" s="445">
        <v>4</v>
      </c>
    </row>
    <row r="82" spans="1:54" x14ac:dyDescent="0.2">
      <c r="A82" s="4" t="s">
        <v>4048</v>
      </c>
      <c r="B82" s="445"/>
      <c r="C82" s="445"/>
      <c r="D82" s="445"/>
      <c r="E82" s="445"/>
      <c r="F82" s="445"/>
      <c r="G82" s="445"/>
      <c r="H82" s="445"/>
      <c r="I82" s="445"/>
      <c r="J82" s="445"/>
      <c r="K82" s="445"/>
      <c r="L82" s="445">
        <v>1</v>
      </c>
      <c r="M82" s="445"/>
      <c r="N82" s="445"/>
      <c r="O82" s="445"/>
      <c r="P82" s="445"/>
      <c r="Q82" s="445"/>
      <c r="R82" s="445"/>
      <c r="S82" s="445"/>
      <c r="T82" s="445"/>
      <c r="U82" s="445"/>
      <c r="V82" s="445"/>
      <c r="W82" s="445"/>
      <c r="X82" s="445"/>
      <c r="Y82" s="445"/>
      <c r="Z82" s="445"/>
      <c r="AA82" s="445"/>
      <c r="AB82" s="445"/>
      <c r="AC82" s="445"/>
      <c r="AD82" s="445"/>
      <c r="AE82" s="445"/>
      <c r="AF82" s="445"/>
      <c r="AG82" s="445"/>
      <c r="AH82" s="445"/>
      <c r="AI82" s="445"/>
      <c r="AJ82" s="445"/>
      <c r="AK82" s="445"/>
      <c r="AL82" s="445"/>
      <c r="AM82" s="445"/>
      <c r="AN82" s="445"/>
      <c r="AO82" s="445"/>
      <c r="AP82" s="445"/>
      <c r="AQ82" s="445"/>
      <c r="AR82" s="445"/>
      <c r="AS82" s="445"/>
      <c r="AT82" s="445"/>
      <c r="AU82" s="445"/>
      <c r="AV82" s="445"/>
      <c r="AW82" s="445"/>
      <c r="AX82" s="445"/>
      <c r="AY82" s="445"/>
      <c r="AZ82" s="445"/>
      <c r="BA82" s="445"/>
      <c r="BB82" s="445">
        <v>1</v>
      </c>
    </row>
    <row r="83" spans="1:54" x14ac:dyDescent="0.2">
      <c r="A83" s="4" t="s">
        <v>4250</v>
      </c>
      <c r="B83" s="445"/>
      <c r="C83" s="445"/>
      <c r="D83" s="445"/>
      <c r="E83" s="445"/>
      <c r="F83" s="445">
        <v>1</v>
      </c>
      <c r="G83" s="445"/>
      <c r="H83" s="445"/>
      <c r="I83" s="445"/>
      <c r="J83" s="445"/>
      <c r="K83" s="445"/>
      <c r="L83" s="445"/>
      <c r="M83" s="445"/>
      <c r="N83" s="445"/>
      <c r="O83" s="445"/>
      <c r="P83" s="445"/>
      <c r="Q83" s="445"/>
      <c r="R83" s="445"/>
      <c r="S83" s="445"/>
      <c r="T83" s="445"/>
      <c r="U83" s="445"/>
      <c r="V83" s="445"/>
      <c r="W83" s="445"/>
      <c r="X83" s="445"/>
      <c r="Y83" s="445"/>
      <c r="Z83" s="445"/>
      <c r="AA83" s="445"/>
      <c r="AB83" s="445"/>
      <c r="AC83" s="445"/>
      <c r="AD83" s="445"/>
      <c r="AE83" s="445"/>
      <c r="AF83" s="445"/>
      <c r="AG83" s="445"/>
      <c r="AH83" s="445"/>
      <c r="AI83" s="445"/>
      <c r="AJ83" s="445"/>
      <c r="AK83" s="445"/>
      <c r="AL83" s="445"/>
      <c r="AM83" s="445"/>
      <c r="AN83" s="445"/>
      <c r="AO83" s="445"/>
      <c r="AP83" s="445"/>
      <c r="AQ83" s="445"/>
      <c r="AR83" s="445"/>
      <c r="AS83" s="445"/>
      <c r="AT83" s="445"/>
      <c r="AU83" s="445"/>
      <c r="AV83" s="445"/>
      <c r="AW83" s="445"/>
      <c r="AX83" s="445"/>
      <c r="AY83" s="445"/>
      <c r="AZ83" s="445"/>
      <c r="BA83" s="445"/>
      <c r="BB83" s="445">
        <v>1</v>
      </c>
    </row>
    <row r="84" spans="1:54" x14ac:dyDescent="0.2">
      <c r="A84" s="4" t="s">
        <v>4095</v>
      </c>
      <c r="B84" s="445"/>
      <c r="C84" s="445"/>
      <c r="D84" s="445"/>
      <c r="E84" s="445"/>
      <c r="F84" s="445"/>
      <c r="G84" s="445"/>
      <c r="H84" s="445"/>
      <c r="I84" s="445"/>
      <c r="J84" s="445"/>
      <c r="K84" s="445"/>
      <c r="L84" s="445"/>
      <c r="M84" s="445"/>
      <c r="N84" s="445"/>
      <c r="O84" s="445"/>
      <c r="P84" s="445"/>
      <c r="Q84" s="445"/>
      <c r="R84" s="445"/>
      <c r="S84" s="445"/>
      <c r="T84" s="445"/>
      <c r="U84" s="445"/>
      <c r="V84" s="445"/>
      <c r="W84" s="445"/>
      <c r="X84" s="445">
        <v>4</v>
      </c>
      <c r="Y84" s="445">
        <v>9</v>
      </c>
      <c r="Z84" s="445">
        <v>10</v>
      </c>
      <c r="AA84" s="445">
        <v>1</v>
      </c>
      <c r="AB84" s="445"/>
      <c r="AC84" s="445"/>
      <c r="AD84" s="445"/>
      <c r="AE84" s="445"/>
      <c r="AF84" s="445"/>
      <c r="AG84" s="445"/>
      <c r="AH84" s="445"/>
      <c r="AI84" s="445"/>
      <c r="AJ84" s="445"/>
      <c r="AK84" s="445"/>
      <c r="AL84" s="445"/>
      <c r="AM84" s="445"/>
      <c r="AN84" s="445"/>
      <c r="AO84" s="445"/>
      <c r="AP84" s="445"/>
      <c r="AQ84" s="445"/>
      <c r="AR84" s="445"/>
      <c r="AS84" s="445"/>
      <c r="AT84" s="445"/>
      <c r="AU84" s="445"/>
      <c r="AV84" s="445"/>
      <c r="AW84" s="445"/>
      <c r="AX84" s="445"/>
      <c r="AY84" s="445"/>
      <c r="AZ84" s="445"/>
      <c r="BA84" s="445"/>
      <c r="BB84" s="445">
        <v>24</v>
      </c>
    </row>
    <row r="85" spans="1:54" x14ac:dyDescent="0.2">
      <c r="A85" s="4" t="s">
        <v>4054</v>
      </c>
      <c r="B85" s="445"/>
      <c r="C85" s="445"/>
      <c r="D85" s="445"/>
      <c r="E85" s="445"/>
      <c r="F85" s="445"/>
      <c r="G85" s="445"/>
      <c r="H85" s="445"/>
      <c r="I85" s="445"/>
      <c r="J85" s="445"/>
      <c r="K85" s="445"/>
      <c r="L85" s="445"/>
      <c r="M85" s="445"/>
      <c r="N85" s="445"/>
      <c r="O85" s="445"/>
      <c r="P85" s="445"/>
      <c r="Q85" s="445"/>
      <c r="R85" s="445"/>
      <c r="S85" s="445"/>
      <c r="T85" s="445"/>
      <c r="U85" s="445"/>
      <c r="V85" s="445"/>
      <c r="W85" s="445"/>
      <c r="X85" s="445"/>
      <c r="Y85" s="445"/>
      <c r="Z85" s="445"/>
      <c r="AA85" s="445"/>
      <c r="AB85" s="445"/>
      <c r="AC85" s="445"/>
      <c r="AD85" s="445"/>
      <c r="AE85" s="445"/>
      <c r="AF85" s="445"/>
      <c r="AG85" s="445"/>
      <c r="AH85" s="445"/>
      <c r="AI85" s="445"/>
      <c r="AJ85" s="445"/>
      <c r="AK85" s="445"/>
      <c r="AL85" s="445"/>
      <c r="AM85" s="445"/>
      <c r="AN85" s="445"/>
      <c r="AO85" s="445"/>
      <c r="AP85" s="445"/>
      <c r="AQ85" s="445"/>
      <c r="AR85" s="445"/>
      <c r="AS85" s="445"/>
      <c r="AT85" s="445"/>
      <c r="AU85" s="445"/>
      <c r="AV85" s="445"/>
      <c r="AW85" s="445"/>
      <c r="AX85" s="445"/>
      <c r="AY85" s="445"/>
      <c r="AZ85" s="445"/>
      <c r="BA85" s="445"/>
      <c r="BB85" s="445"/>
    </row>
    <row r="86" spans="1:54" x14ac:dyDescent="0.2">
      <c r="A86" s="4" t="s">
        <v>3455</v>
      </c>
      <c r="B86" s="445"/>
      <c r="C86" s="445"/>
      <c r="D86" s="445"/>
      <c r="E86" s="445"/>
      <c r="F86" s="445"/>
      <c r="G86" s="445"/>
      <c r="H86" s="445"/>
      <c r="I86" s="445"/>
      <c r="J86" s="445"/>
      <c r="K86" s="445"/>
      <c r="L86" s="445"/>
      <c r="M86" s="445"/>
      <c r="N86" s="445">
        <v>5</v>
      </c>
      <c r="O86" s="445">
        <v>11</v>
      </c>
      <c r="P86" s="445">
        <v>4</v>
      </c>
      <c r="Q86" s="445"/>
      <c r="R86" s="445"/>
      <c r="S86" s="445"/>
      <c r="T86" s="445"/>
      <c r="U86" s="445"/>
      <c r="V86" s="445"/>
      <c r="W86" s="445"/>
      <c r="X86" s="445"/>
      <c r="Y86" s="445"/>
      <c r="Z86" s="445"/>
      <c r="AA86" s="445"/>
      <c r="AB86" s="445"/>
      <c r="AC86" s="445"/>
      <c r="AD86" s="445"/>
      <c r="AE86" s="445"/>
      <c r="AF86" s="445"/>
      <c r="AG86" s="445"/>
      <c r="AH86" s="445"/>
      <c r="AI86" s="445"/>
      <c r="AJ86" s="445"/>
      <c r="AK86" s="445"/>
      <c r="AL86" s="445"/>
      <c r="AM86" s="445"/>
      <c r="AN86" s="445"/>
      <c r="AO86" s="445"/>
      <c r="AP86" s="445"/>
      <c r="AQ86" s="445"/>
      <c r="AR86" s="445"/>
      <c r="AS86" s="445"/>
      <c r="AT86" s="445"/>
      <c r="AU86" s="445"/>
      <c r="AV86" s="445"/>
      <c r="AW86" s="445"/>
      <c r="AX86" s="445"/>
      <c r="AY86" s="445"/>
      <c r="AZ86" s="445"/>
      <c r="BA86" s="445"/>
      <c r="BB86" s="445">
        <v>20</v>
      </c>
    </row>
    <row r="87" spans="1:54" x14ac:dyDescent="0.2">
      <c r="A87" s="4" t="s">
        <v>3901</v>
      </c>
      <c r="B87" s="445"/>
      <c r="C87" s="445"/>
      <c r="D87" s="445"/>
      <c r="E87" s="445"/>
      <c r="F87" s="445"/>
      <c r="G87" s="445"/>
      <c r="H87" s="445"/>
      <c r="I87" s="445"/>
      <c r="J87" s="445"/>
      <c r="K87" s="445"/>
      <c r="L87" s="445"/>
      <c r="M87" s="445"/>
      <c r="N87" s="445"/>
      <c r="O87" s="445"/>
      <c r="P87" s="445"/>
      <c r="Q87" s="445"/>
      <c r="R87" s="445"/>
      <c r="S87" s="445"/>
      <c r="T87" s="445"/>
      <c r="U87" s="445"/>
      <c r="V87" s="445"/>
      <c r="W87" s="445"/>
      <c r="X87" s="445"/>
      <c r="Y87" s="445"/>
      <c r="Z87" s="445"/>
      <c r="AA87" s="445"/>
      <c r="AB87" s="445"/>
      <c r="AC87" s="445"/>
      <c r="AD87" s="445"/>
      <c r="AE87" s="445"/>
      <c r="AF87" s="445"/>
      <c r="AG87" s="445">
        <v>1</v>
      </c>
      <c r="AH87" s="445"/>
      <c r="AI87" s="445"/>
      <c r="AJ87" s="445"/>
      <c r="AK87" s="445"/>
      <c r="AL87" s="445"/>
      <c r="AM87" s="445"/>
      <c r="AN87" s="445"/>
      <c r="AO87" s="445"/>
      <c r="AP87" s="445"/>
      <c r="AQ87" s="445"/>
      <c r="AR87" s="445"/>
      <c r="AS87" s="445"/>
      <c r="AT87" s="445"/>
      <c r="AU87" s="445"/>
      <c r="AV87" s="445"/>
      <c r="AW87" s="445"/>
      <c r="AX87" s="445"/>
      <c r="AY87" s="445"/>
      <c r="AZ87" s="445"/>
      <c r="BA87" s="445"/>
      <c r="BB87" s="445">
        <v>1</v>
      </c>
    </row>
    <row r="88" spans="1:54" x14ac:dyDescent="0.2">
      <c r="A88" s="4" t="s">
        <v>4133</v>
      </c>
      <c r="B88" s="445"/>
      <c r="C88" s="445"/>
      <c r="D88" s="445"/>
      <c r="E88" s="445"/>
      <c r="F88" s="445"/>
      <c r="G88" s="445"/>
      <c r="H88" s="445"/>
      <c r="I88" s="445"/>
      <c r="J88" s="445"/>
      <c r="K88" s="445"/>
      <c r="L88" s="445"/>
      <c r="M88" s="445"/>
      <c r="N88" s="445"/>
      <c r="O88" s="445"/>
      <c r="P88" s="445"/>
      <c r="Q88" s="445"/>
      <c r="R88" s="445"/>
      <c r="S88" s="445"/>
      <c r="T88" s="445"/>
      <c r="U88" s="445"/>
      <c r="V88" s="445"/>
      <c r="W88" s="445"/>
      <c r="X88" s="445"/>
      <c r="Y88" s="445"/>
      <c r="Z88" s="445"/>
      <c r="AA88" s="445"/>
      <c r="AB88" s="445"/>
      <c r="AC88" s="445"/>
      <c r="AD88" s="445"/>
      <c r="AE88" s="445"/>
      <c r="AF88" s="445"/>
      <c r="AG88" s="445">
        <v>9</v>
      </c>
      <c r="AH88" s="445"/>
      <c r="AI88" s="445">
        <v>2</v>
      </c>
      <c r="AJ88" s="445">
        <v>5</v>
      </c>
      <c r="AK88" s="445"/>
      <c r="AL88" s="445"/>
      <c r="AM88" s="445"/>
      <c r="AN88" s="445"/>
      <c r="AO88" s="445"/>
      <c r="AP88" s="445"/>
      <c r="AQ88" s="445"/>
      <c r="AR88" s="445"/>
      <c r="AS88" s="445"/>
      <c r="AT88" s="445"/>
      <c r="AU88" s="445"/>
      <c r="AV88" s="445"/>
      <c r="AW88" s="445"/>
      <c r="AX88" s="445"/>
      <c r="AY88" s="445"/>
      <c r="AZ88" s="445"/>
      <c r="BA88" s="445"/>
      <c r="BB88" s="445">
        <v>16</v>
      </c>
    </row>
    <row r="89" spans="1:54" x14ac:dyDescent="0.2">
      <c r="A89" s="4" t="s">
        <v>4160</v>
      </c>
      <c r="B89" s="445"/>
      <c r="C89" s="445"/>
      <c r="D89" s="445"/>
      <c r="E89" s="445"/>
      <c r="F89" s="445"/>
      <c r="G89" s="445"/>
      <c r="H89" s="445"/>
      <c r="I89" s="445"/>
      <c r="J89" s="445"/>
      <c r="K89" s="445"/>
      <c r="L89" s="445"/>
      <c r="M89" s="445"/>
      <c r="N89" s="445"/>
      <c r="O89" s="445"/>
      <c r="P89" s="445"/>
      <c r="Q89" s="445"/>
      <c r="R89" s="445"/>
      <c r="S89" s="445"/>
      <c r="T89" s="445"/>
      <c r="U89" s="445"/>
      <c r="V89" s="445"/>
      <c r="W89" s="445"/>
      <c r="X89" s="445"/>
      <c r="Y89" s="445"/>
      <c r="Z89" s="445"/>
      <c r="AA89" s="445"/>
      <c r="AB89" s="445"/>
      <c r="AC89" s="445"/>
      <c r="AD89" s="445"/>
      <c r="AE89" s="445"/>
      <c r="AF89" s="445"/>
      <c r="AG89" s="445"/>
      <c r="AH89" s="445"/>
      <c r="AI89" s="445"/>
      <c r="AJ89" s="445"/>
      <c r="AK89" s="445"/>
      <c r="AL89" s="445"/>
      <c r="AM89" s="445">
        <v>2</v>
      </c>
      <c r="AN89" s="445"/>
      <c r="AO89" s="445"/>
      <c r="AP89" s="445"/>
      <c r="AQ89" s="445"/>
      <c r="AR89" s="445"/>
      <c r="AS89" s="445"/>
      <c r="AT89" s="445"/>
      <c r="AU89" s="445"/>
      <c r="AV89" s="445"/>
      <c r="AW89" s="445"/>
      <c r="AX89" s="445"/>
      <c r="AY89" s="445"/>
      <c r="AZ89" s="445"/>
      <c r="BA89" s="445"/>
      <c r="BB89" s="445">
        <v>2</v>
      </c>
    </row>
    <row r="90" spans="1:54" x14ac:dyDescent="0.2">
      <c r="A90" s="4" t="s">
        <v>4014</v>
      </c>
      <c r="B90" s="445"/>
      <c r="C90" s="445"/>
      <c r="D90" s="445"/>
      <c r="E90" s="445">
        <v>5</v>
      </c>
      <c r="F90" s="445"/>
      <c r="G90" s="445"/>
      <c r="H90" s="445"/>
      <c r="I90" s="445"/>
      <c r="J90" s="445"/>
      <c r="K90" s="445"/>
      <c r="L90" s="445"/>
      <c r="M90" s="445"/>
      <c r="N90" s="445"/>
      <c r="O90" s="445"/>
      <c r="P90" s="445"/>
      <c r="Q90" s="445"/>
      <c r="R90" s="445"/>
      <c r="S90" s="445"/>
      <c r="T90" s="445"/>
      <c r="U90" s="445"/>
      <c r="V90" s="445"/>
      <c r="W90" s="445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5"/>
      <c r="AV90" s="445"/>
      <c r="AW90" s="445"/>
      <c r="AX90" s="445"/>
      <c r="AY90" s="445"/>
      <c r="AZ90" s="445"/>
      <c r="BA90" s="445"/>
      <c r="BB90" s="445">
        <v>5</v>
      </c>
    </row>
    <row r="91" spans="1:54" x14ac:dyDescent="0.2">
      <c r="A91" s="4" t="s">
        <v>3957</v>
      </c>
      <c r="B91" s="445"/>
      <c r="C91" s="445"/>
      <c r="D91" s="445"/>
      <c r="E91" s="445"/>
      <c r="F91" s="445"/>
      <c r="G91" s="445"/>
      <c r="H91" s="445"/>
      <c r="I91" s="445"/>
      <c r="J91" s="445"/>
      <c r="K91" s="445"/>
      <c r="L91" s="445"/>
      <c r="M91" s="445"/>
      <c r="N91" s="445"/>
      <c r="O91" s="445"/>
      <c r="P91" s="445"/>
      <c r="Q91" s="445"/>
      <c r="R91" s="445"/>
      <c r="S91" s="445"/>
      <c r="T91" s="445"/>
      <c r="U91" s="445"/>
      <c r="V91" s="445"/>
      <c r="W91" s="445"/>
      <c r="X91" s="445"/>
      <c r="Y91" s="445"/>
      <c r="Z91" s="445"/>
      <c r="AA91" s="445"/>
      <c r="AB91" s="445"/>
      <c r="AC91" s="445"/>
      <c r="AD91" s="445"/>
      <c r="AE91" s="445"/>
      <c r="AF91" s="445"/>
      <c r="AG91" s="445"/>
      <c r="AH91" s="445"/>
      <c r="AI91" s="445"/>
      <c r="AJ91" s="445"/>
      <c r="AK91" s="445"/>
      <c r="AL91" s="445"/>
      <c r="AM91" s="445"/>
      <c r="AN91" s="445"/>
      <c r="AO91" s="445"/>
      <c r="AP91" s="445"/>
      <c r="AQ91" s="445"/>
      <c r="AR91" s="445"/>
      <c r="AS91" s="445"/>
      <c r="AT91" s="445">
        <v>10</v>
      </c>
      <c r="AU91" s="445">
        <v>4</v>
      </c>
      <c r="AV91" s="445"/>
      <c r="AW91" s="445"/>
      <c r="AX91" s="445"/>
      <c r="AY91" s="445"/>
      <c r="AZ91" s="445"/>
      <c r="BA91" s="445"/>
      <c r="BB91" s="445">
        <v>14</v>
      </c>
    </row>
    <row r="92" spans="1:54" x14ac:dyDescent="0.2">
      <c r="A92" s="4" t="s">
        <v>3557</v>
      </c>
      <c r="B92" s="445"/>
      <c r="C92" s="445"/>
      <c r="D92" s="445"/>
      <c r="E92" s="445"/>
      <c r="F92" s="445">
        <v>1</v>
      </c>
      <c r="G92" s="445"/>
      <c r="H92" s="445"/>
      <c r="I92" s="445"/>
      <c r="J92" s="445"/>
      <c r="K92" s="445"/>
      <c r="L92" s="445"/>
      <c r="M92" s="445"/>
      <c r="N92" s="445">
        <v>6</v>
      </c>
      <c r="O92" s="445"/>
      <c r="P92" s="445"/>
      <c r="Q92" s="445"/>
      <c r="R92" s="445"/>
      <c r="S92" s="445"/>
      <c r="T92" s="445"/>
      <c r="U92" s="445"/>
      <c r="V92" s="445"/>
      <c r="W92" s="445"/>
      <c r="X92" s="445"/>
      <c r="Y92" s="445"/>
      <c r="Z92" s="445"/>
      <c r="AA92" s="445"/>
      <c r="AB92" s="445"/>
      <c r="AC92" s="445"/>
      <c r="AD92" s="445"/>
      <c r="AE92" s="445"/>
      <c r="AF92" s="445"/>
      <c r="AG92" s="445"/>
      <c r="AH92" s="445"/>
      <c r="AI92" s="445"/>
      <c r="AJ92" s="445"/>
      <c r="AK92" s="445"/>
      <c r="AL92" s="445"/>
      <c r="AM92" s="445"/>
      <c r="AN92" s="445"/>
      <c r="AO92" s="445"/>
      <c r="AP92" s="445"/>
      <c r="AQ92" s="445"/>
      <c r="AR92" s="445"/>
      <c r="AS92" s="445"/>
      <c r="AT92" s="445"/>
      <c r="AU92" s="445"/>
      <c r="AV92" s="445"/>
      <c r="AW92" s="445"/>
      <c r="AX92" s="445"/>
      <c r="AY92" s="445"/>
      <c r="AZ92" s="445"/>
      <c r="BA92" s="445"/>
      <c r="BB92" s="445">
        <v>7</v>
      </c>
    </row>
    <row r="93" spans="1:54" x14ac:dyDescent="0.2">
      <c r="A93" s="4" t="s">
        <v>3093</v>
      </c>
      <c r="B93" s="445">
        <v>4</v>
      </c>
      <c r="C93" s="445">
        <v>6</v>
      </c>
      <c r="D93" s="445">
        <v>6</v>
      </c>
      <c r="E93" s="445">
        <v>8</v>
      </c>
      <c r="F93" s="445"/>
      <c r="G93" s="445"/>
      <c r="H93" s="445"/>
      <c r="I93" s="445"/>
      <c r="J93" s="445">
        <v>11</v>
      </c>
      <c r="K93" s="445">
        <v>5</v>
      </c>
      <c r="L93" s="445"/>
      <c r="M93" s="445"/>
      <c r="N93" s="445"/>
      <c r="O93" s="445"/>
      <c r="P93" s="445"/>
      <c r="Q93" s="445"/>
      <c r="R93" s="445"/>
      <c r="S93" s="445"/>
      <c r="T93" s="445">
        <v>14</v>
      </c>
      <c r="U93" s="445">
        <v>5</v>
      </c>
      <c r="V93" s="445"/>
      <c r="W93" s="445"/>
      <c r="X93" s="445"/>
      <c r="Y93" s="445"/>
      <c r="Z93" s="445"/>
      <c r="AA93" s="445"/>
      <c r="AB93" s="445"/>
      <c r="AC93" s="445"/>
      <c r="AD93" s="445"/>
      <c r="AE93" s="445"/>
      <c r="AF93" s="445"/>
      <c r="AG93" s="445"/>
      <c r="AH93" s="445"/>
      <c r="AI93" s="445"/>
      <c r="AJ93" s="445"/>
      <c r="AK93" s="445"/>
      <c r="AL93" s="445"/>
      <c r="AM93" s="445"/>
      <c r="AN93" s="445"/>
      <c r="AO93" s="445"/>
      <c r="AP93" s="445"/>
      <c r="AQ93" s="445"/>
      <c r="AR93" s="445"/>
      <c r="AS93" s="445"/>
      <c r="AT93" s="445"/>
      <c r="AU93" s="445"/>
      <c r="AV93" s="445"/>
      <c r="AW93" s="445"/>
      <c r="AX93" s="445"/>
      <c r="AY93" s="445"/>
      <c r="AZ93" s="445"/>
      <c r="BA93" s="445"/>
      <c r="BB93" s="445">
        <v>59</v>
      </c>
    </row>
    <row r="94" spans="1:54" x14ac:dyDescent="0.2">
      <c r="A94" s="4" t="s">
        <v>3033</v>
      </c>
      <c r="B94" s="445"/>
      <c r="C94" s="445"/>
      <c r="D94" s="445"/>
      <c r="E94" s="445"/>
      <c r="F94" s="445"/>
      <c r="G94" s="445"/>
      <c r="H94" s="445"/>
      <c r="I94" s="445"/>
      <c r="J94" s="445"/>
      <c r="K94" s="445"/>
      <c r="L94" s="445"/>
      <c r="M94" s="445"/>
      <c r="N94" s="445"/>
      <c r="O94" s="445"/>
      <c r="P94" s="445"/>
      <c r="Q94" s="445"/>
      <c r="R94" s="445"/>
      <c r="S94" s="445"/>
      <c r="T94" s="445"/>
      <c r="U94" s="445"/>
      <c r="V94" s="445"/>
      <c r="W94" s="445"/>
      <c r="X94" s="445"/>
      <c r="Y94" s="445"/>
      <c r="Z94" s="445"/>
      <c r="AA94" s="445"/>
      <c r="AB94" s="445"/>
      <c r="AC94" s="445"/>
      <c r="AD94" s="445"/>
      <c r="AE94" s="445"/>
      <c r="AF94" s="445"/>
      <c r="AG94" s="445"/>
      <c r="AH94" s="445"/>
      <c r="AI94" s="445"/>
      <c r="AJ94" s="445"/>
      <c r="AK94" s="445"/>
      <c r="AL94" s="445"/>
      <c r="AM94" s="445"/>
      <c r="AN94" s="445"/>
      <c r="AO94" s="445"/>
      <c r="AP94" s="445"/>
      <c r="AQ94" s="445"/>
      <c r="AR94" s="445"/>
      <c r="AS94" s="445"/>
      <c r="AT94" s="445"/>
      <c r="AU94" s="445">
        <v>1</v>
      </c>
      <c r="AV94" s="445"/>
      <c r="AW94" s="445"/>
      <c r="AX94" s="445"/>
      <c r="AY94" s="445"/>
      <c r="AZ94" s="445"/>
      <c r="BA94" s="445"/>
      <c r="BB94" s="445">
        <v>1</v>
      </c>
    </row>
    <row r="95" spans="1:54" x14ac:dyDescent="0.2">
      <c r="A95" s="4" t="s">
        <v>3782</v>
      </c>
      <c r="B95" s="445">
        <v>3</v>
      </c>
      <c r="C95" s="445"/>
      <c r="D95" s="445"/>
      <c r="E95" s="445"/>
      <c r="F95" s="445"/>
      <c r="G95" s="445"/>
      <c r="H95" s="445"/>
      <c r="I95" s="445"/>
      <c r="J95" s="445"/>
      <c r="K95" s="445"/>
      <c r="L95" s="445"/>
      <c r="M95" s="445"/>
      <c r="N95" s="445"/>
      <c r="O95" s="445"/>
      <c r="P95" s="445"/>
      <c r="Q95" s="445"/>
      <c r="R95" s="445"/>
      <c r="S95" s="445"/>
      <c r="T95" s="445"/>
      <c r="U95" s="445"/>
      <c r="V95" s="445"/>
      <c r="W95" s="445"/>
      <c r="X95" s="445"/>
      <c r="Y95" s="445"/>
      <c r="Z95" s="445"/>
      <c r="AA95" s="445"/>
      <c r="AB95" s="445"/>
      <c r="AC95" s="445"/>
      <c r="AD95" s="445"/>
      <c r="AE95" s="445"/>
      <c r="AF95" s="445"/>
      <c r="AG95" s="445"/>
      <c r="AH95" s="445"/>
      <c r="AI95" s="445"/>
      <c r="AJ95" s="445"/>
      <c r="AK95" s="445"/>
      <c r="AL95" s="445"/>
      <c r="AM95" s="445"/>
      <c r="AN95" s="445"/>
      <c r="AO95" s="445"/>
      <c r="AP95" s="445"/>
      <c r="AQ95" s="445"/>
      <c r="AR95" s="445"/>
      <c r="AS95" s="445"/>
      <c r="AT95" s="445"/>
      <c r="AU95" s="445"/>
      <c r="AV95" s="445"/>
      <c r="AW95" s="445"/>
      <c r="AX95" s="445"/>
      <c r="AY95" s="445"/>
      <c r="AZ95" s="445"/>
      <c r="BA95" s="445"/>
      <c r="BB95" s="445">
        <v>3</v>
      </c>
    </row>
    <row r="96" spans="1:54" x14ac:dyDescent="0.2">
      <c r="A96" s="4" t="s">
        <v>3151</v>
      </c>
      <c r="B96" s="445"/>
      <c r="C96" s="445"/>
      <c r="D96" s="445"/>
      <c r="E96" s="445"/>
      <c r="F96" s="445"/>
      <c r="G96" s="445"/>
      <c r="H96" s="445"/>
      <c r="I96" s="445"/>
      <c r="J96" s="445"/>
      <c r="K96" s="445"/>
      <c r="L96" s="445"/>
      <c r="M96" s="445"/>
      <c r="N96" s="445"/>
      <c r="O96" s="445"/>
      <c r="P96" s="445"/>
      <c r="Q96" s="445"/>
      <c r="R96" s="445"/>
      <c r="S96" s="445"/>
      <c r="T96" s="445"/>
      <c r="U96" s="445"/>
      <c r="V96" s="445"/>
      <c r="W96" s="445"/>
      <c r="X96" s="445"/>
      <c r="Y96" s="445"/>
      <c r="Z96" s="445"/>
      <c r="AA96" s="445"/>
      <c r="AB96" s="445"/>
      <c r="AC96" s="445"/>
      <c r="AD96" s="445"/>
      <c r="AE96" s="445"/>
      <c r="AF96" s="445"/>
      <c r="AG96" s="445"/>
      <c r="AH96" s="445"/>
      <c r="AI96" s="445"/>
      <c r="AJ96" s="445"/>
      <c r="AK96" s="445"/>
      <c r="AL96" s="445"/>
      <c r="AM96" s="445"/>
      <c r="AN96" s="445"/>
      <c r="AO96" s="445"/>
      <c r="AP96" s="445"/>
      <c r="AQ96" s="445"/>
      <c r="AR96" s="445">
        <v>7</v>
      </c>
      <c r="AS96" s="445">
        <v>1</v>
      </c>
      <c r="AT96" s="445">
        <v>8</v>
      </c>
      <c r="AU96" s="445">
        <v>14</v>
      </c>
      <c r="AV96" s="445">
        <v>10</v>
      </c>
      <c r="AW96" s="445">
        <v>10</v>
      </c>
      <c r="AX96" s="445">
        <v>1</v>
      </c>
      <c r="AY96" s="445"/>
      <c r="AZ96" s="445"/>
      <c r="BA96" s="445">
        <v>1</v>
      </c>
      <c r="BB96" s="445">
        <v>52</v>
      </c>
    </row>
    <row r="97" spans="1:54" x14ac:dyDescent="0.2">
      <c r="A97" s="4" t="s">
        <v>4348</v>
      </c>
      <c r="B97" s="445"/>
      <c r="C97" s="445"/>
      <c r="D97" s="445"/>
      <c r="E97" s="445"/>
      <c r="F97" s="445"/>
      <c r="G97" s="445"/>
      <c r="H97" s="445"/>
      <c r="I97" s="445"/>
      <c r="J97" s="445"/>
      <c r="K97" s="445"/>
      <c r="L97" s="445"/>
      <c r="M97" s="445"/>
      <c r="N97" s="445"/>
      <c r="O97" s="445"/>
      <c r="P97" s="445"/>
      <c r="Q97" s="445"/>
      <c r="R97" s="445"/>
      <c r="S97" s="445"/>
      <c r="T97" s="445"/>
      <c r="U97" s="445"/>
      <c r="V97" s="445"/>
      <c r="W97" s="445"/>
      <c r="X97" s="445"/>
      <c r="Y97" s="445">
        <v>10</v>
      </c>
      <c r="Z97" s="445"/>
      <c r="AA97" s="445"/>
      <c r="AB97" s="445"/>
      <c r="AC97" s="445"/>
      <c r="AD97" s="445"/>
      <c r="AE97" s="445"/>
      <c r="AF97" s="445"/>
      <c r="AG97" s="445"/>
      <c r="AH97" s="445"/>
      <c r="AI97" s="445"/>
      <c r="AJ97" s="445"/>
      <c r="AK97" s="445"/>
      <c r="AL97" s="445"/>
      <c r="AM97" s="445"/>
      <c r="AN97" s="445"/>
      <c r="AO97" s="445"/>
      <c r="AP97" s="445"/>
      <c r="AQ97" s="445"/>
      <c r="AR97" s="445"/>
      <c r="AS97" s="445"/>
      <c r="AT97" s="445"/>
      <c r="AU97" s="445"/>
      <c r="AV97" s="445"/>
      <c r="AW97" s="445"/>
      <c r="AX97" s="445"/>
      <c r="AY97" s="445"/>
      <c r="AZ97" s="445"/>
      <c r="BA97" s="445"/>
      <c r="BB97" s="445">
        <v>10</v>
      </c>
    </row>
    <row r="98" spans="1:54" x14ac:dyDescent="0.2">
      <c r="A98" s="4" t="s">
        <v>3797</v>
      </c>
      <c r="B98" s="445">
        <v>5</v>
      </c>
      <c r="C98" s="445"/>
      <c r="D98" s="445"/>
      <c r="E98" s="445"/>
      <c r="F98" s="445"/>
      <c r="G98" s="445"/>
      <c r="H98" s="445"/>
      <c r="I98" s="445"/>
      <c r="J98" s="445"/>
      <c r="K98" s="445"/>
      <c r="L98" s="445"/>
      <c r="M98" s="445"/>
      <c r="N98" s="445"/>
      <c r="O98" s="445"/>
      <c r="P98" s="445"/>
      <c r="Q98" s="445"/>
      <c r="R98" s="445"/>
      <c r="S98" s="445"/>
      <c r="T98" s="445"/>
      <c r="U98" s="445"/>
      <c r="V98" s="445"/>
      <c r="W98" s="445"/>
      <c r="X98" s="445"/>
      <c r="Y98" s="445"/>
      <c r="Z98" s="445"/>
      <c r="AA98" s="445"/>
      <c r="AB98" s="445"/>
      <c r="AC98" s="445"/>
      <c r="AD98" s="445"/>
      <c r="AE98" s="445"/>
      <c r="AF98" s="445"/>
      <c r="AG98" s="445"/>
      <c r="AH98" s="445"/>
      <c r="AI98" s="445"/>
      <c r="AJ98" s="445"/>
      <c r="AK98" s="445"/>
      <c r="AL98" s="445"/>
      <c r="AM98" s="445"/>
      <c r="AN98" s="445"/>
      <c r="AO98" s="445"/>
      <c r="AP98" s="445"/>
      <c r="AQ98" s="445"/>
      <c r="AR98" s="445"/>
      <c r="AS98" s="445"/>
      <c r="AT98" s="445"/>
      <c r="AU98" s="445"/>
      <c r="AV98" s="445"/>
      <c r="AW98" s="445"/>
      <c r="AX98" s="445"/>
      <c r="AY98" s="445"/>
      <c r="AZ98" s="445"/>
      <c r="BA98" s="445"/>
      <c r="BB98" s="445">
        <v>5</v>
      </c>
    </row>
    <row r="99" spans="1:54" x14ac:dyDescent="0.2">
      <c r="A99" s="4" t="s">
        <v>4183</v>
      </c>
      <c r="B99" s="445"/>
      <c r="C99" s="445"/>
      <c r="D99" s="445"/>
      <c r="E99" s="445"/>
      <c r="F99" s="445"/>
      <c r="G99" s="445"/>
      <c r="H99" s="445"/>
      <c r="I99" s="445"/>
      <c r="J99" s="445"/>
      <c r="K99" s="445"/>
      <c r="L99" s="445"/>
      <c r="M99" s="445"/>
      <c r="N99" s="445"/>
      <c r="O99" s="445"/>
      <c r="P99" s="445"/>
      <c r="Q99" s="445"/>
      <c r="R99" s="445"/>
      <c r="S99" s="445"/>
      <c r="T99" s="445"/>
      <c r="U99" s="445"/>
      <c r="V99" s="445"/>
      <c r="W99" s="445"/>
      <c r="X99" s="445"/>
      <c r="Y99" s="445"/>
      <c r="Z99" s="445"/>
      <c r="AA99" s="445"/>
      <c r="AB99" s="445"/>
      <c r="AC99" s="445"/>
      <c r="AD99" s="445"/>
      <c r="AE99" s="445"/>
      <c r="AF99" s="445"/>
      <c r="AG99" s="445"/>
      <c r="AH99" s="445"/>
      <c r="AI99" s="445"/>
      <c r="AJ99" s="445"/>
      <c r="AK99" s="445"/>
      <c r="AL99" s="445"/>
      <c r="AM99" s="445"/>
      <c r="AN99" s="445"/>
      <c r="AO99" s="445"/>
      <c r="AP99" s="445"/>
      <c r="AQ99" s="445"/>
      <c r="AR99" s="445"/>
      <c r="AS99" s="445">
        <v>10</v>
      </c>
      <c r="AT99" s="445">
        <v>3</v>
      </c>
      <c r="AU99" s="445"/>
      <c r="AV99" s="445"/>
      <c r="AW99" s="445"/>
      <c r="AX99" s="445"/>
      <c r="AY99" s="445"/>
      <c r="AZ99" s="445"/>
      <c r="BA99" s="445"/>
      <c r="BB99" s="445">
        <v>13</v>
      </c>
    </row>
    <row r="100" spans="1:54" x14ac:dyDescent="0.2">
      <c r="A100" s="4" t="s">
        <v>4064</v>
      </c>
      <c r="B100" s="445"/>
      <c r="C100" s="445"/>
      <c r="D100" s="445"/>
      <c r="E100" s="445"/>
      <c r="F100" s="445"/>
      <c r="G100" s="445"/>
      <c r="H100" s="445"/>
      <c r="I100" s="445"/>
      <c r="J100" s="445"/>
      <c r="K100" s="445"/>
      <c r="L100" s="445"/>
      <c r="M100" s="445"/>
      <c r="N100" s="445"/>
      <c r="O100" s="445"/>
      <c r="P100" s="445"/>
      <c r="Q100" s="445"/>
      <c r="R100" s="445">
        <v>1</v>
      </c>
      <c r="S100" s="445"/>
      <c r="T100" s="445"/>
      <c r="U100" s="445"/>
      <c r="V100" s="445"/>
      <c r="W100" s="445"/>
      <c r="X100" s="445"/>
      <c r="Y100" s="445"/>
      <c r="Z100" s="445"/>
      <c r="AA100" s="445"/>
      <c r="AB100" s="445"/>
      <c r="AC100" s="445"/>
      <c r="AD100" s="445"/>
      <c r="AE100" s="445"/>
      <c r="AF100" s="445"/>
      <c r="AG100" s="445"/>
      <c r="AH100" s="445"/>
      <c r="AI100" s="445"/>
      <c r="AJ100" s="445"/>
      <c r="AK100" s="445"/>
      <c r="AL100" s="445"/>
      <c r="AM100" s="445"/>
      <c r="AN100" s="445"/>
      <c r="AO100" s="445"/>
      <c r="AP100" s="445"/>
      <c r="AQ100" s="445"/>
      <c r="AR100" s="445"/>
      <c r="AS100" s="445"/>
      <c r="AT100" s="445"/>
      <c r="AU100" s="445"/>
      <c r="AV100" s="445"/>
      <c r="AW100" s="445"/>
      <c r="AX100" s="445"/>
      <c r="AY100" s="445"/>
      <c r="AZ100" s="445"/>
      <c r="BA100" s="445"/>
      <c r="BB100" s="445">
        <v>1</v>
      </c>
    </row>
    <row r="101" spans="1:54" x14ac:dyDescent="0.2">
      <c r="A101" s="4" t="s">
        <v>4194</v>
      </c>
      <c r="B101" s="445"/>
      <c r="C101" s="445"/>
      <c r="D101" s="445"/>
      <c r="E101" s="445"/>
      <c r="F101" s="445"/>
      <c r="G101" s="445"/>
      <c r="H101" s="445"/>
      <c r="I101" s="445"/>
      <c r="J101" s="445"/>
      <c r="K101" s="445"/>
      <c r="L101" s="445"/>
      <c r="M101" s="445"/>
      <c r="N101" s="445"/>
      <c r="O101" s="445"/>
      <c r="P101" s="445"/>
      <c r="Q101" s="445"/>
      <c r="R101" s="445"/>
      <c r="S101" s="445"/>
      <c r="T101" s="445"/>
      <c r="U101" s="445"/>
      <c r="V101" s="445"/>
      <c r="W101" s="445"/>
      <c r="X101" s="445"/>
      <c r="Y101" s="445"/>
      <c r="Z101" s="445"/>
      <c r="AA101" s="445"/>
      <c r="AB101" s="445"/>
      <c r="AC101" s="445"/>
      <c r="AD101" s="445"/>
      <c r="AE101" s="445"/>
      <c r="AF101" s="445"/>
      <c r="AG101" s="445"/>
      <c r="AH101" s="445"/>
      <c r="AI101" s="445"/>
      <c r="AJ101" s="445"/>
      <c r="AK101" s="445"/>
      <c r="AL101" s="445"/>
      <c r="AM101" s="445"/>
      <c r="AN101" s="445"/>
      <c r="AO101" s="445"/>
      <c r="AP101" s="445"/>
      <c r="AQ101" s="445"/>
      <c r="AR101" s="445"/>
      <c r="AS101" s="445"/>
      <c r="AT101" s="445"/>
      <c r="AU101" s="445">
        <v>3</v>
      </c>
      <c r="AV101" s="445"/>
      <c r="AW101" s="445"/>
      <c r="AX101" s="445"/>
      <c r="AY101" s="445"/>
      <c r="AZ101" s="445"/>
      <c r="BA101" s="445"/>
      <c r="BB101" s="445">
        <v>3</v>
      </c>
    </row>
    <row r="102" spans="1:54" x14ac:dyDescent="0.2">
      <c r="A102" s="4" t="s">
        <v>3044</v>
      </c>
      <c r="B102" s="445"/>
      <c r="C102" s="445"/>
      <c r="D102" s="445"/>
      <c r="E102" s="445"/>
      <c r="F102" s="445"/>
      <c r="G102" s="445"/>
      <c r="H102" s="445"/>
      <c r="I102" s="445"/>
      <c r="J102" s="445"/>
      <c r="K102" s="445"/>
      <c r="L102" s="445"/>
      <c r="M102" s="445"/>
      <c r="N102" s="445"/>
      <c r="O102" s="445"/>
      <c r="P102" s="445"/>
      <c r="Q102" s="445"/>
      <c r="R102" s="445"/>
      <c r="S102" s="445"/>
      <c r="T102" s="445"/>
      <c r="U102" s="445"/>
      <c r="V102" s="445"/>
      <c r="W102" s="445"/>
      <c r="X102" s="445"/>
      <c r="Y102" s="445"/>
      <c r="Z102" s="445"/>
      <c r="AA102" s="445"/>
      <c r="AB102" s="445"/>
      <c r="AC102" s="445"/>
      <c r="AD102" s="445"/>
      <c r="AE102" s="445"/>
      <c r="AF102" s="445"/>
      <c r="AG102" s="445"/>
      <c r="AH102" s="445"/>
      <c r="AI102" s="445"/>
      <c r="AJ102" s="445"/>
      <c r="AK102" s="445">
        <v>6</v>
      </c>
      <c r="AL102" s="445">
        <v>10</v>
      </c>
      <c r="AM102" s="445">
        <v>12</v>
      </c>
      <c r="AN102" s="445">
        <v>9</v>
      </c>
      <c r="AO102" s="445">
        <v>11</v>
      </c>
      <c r="AP102" s="445">
        <v>13</v>
      </c>
      <c r="AQ102" s="445">
        <v>10</v>
      </c>
      <c r="AR102" s="445">
        <v>12</v>
      </c>
      <c r="AS102" s="445"/>
      <c r="AT102" s="445"/>
      <c r="AU102" s="445">
        <v>13</v>
      </c>
      <c r="AV102" s="445">
        <v>13</v>
      </c>
      <c r="AW102" s="445">
        <v>9</v>
      </c>
      <c r="AX102" s="445">
        <v>12</v>
      </c>
      <c r="AY102" s="445">
        <v>6</v>
      </c>
      <c r="AZ102" s="445"/>
      <c r="BA102" s="445"/>
      <c r="BB102" s="445">
        <v>136</v>
      </c>
    </row>
    <row r="103" spans="1:54" x14ac:dyDescent="0.2">
      <c r="A103" s="4" t="s">
        <v>3794</v>
      </c>
      <c r="B103" s="445">
        <v>9</v>
      </c>
      <c r="C103" s="445"/>
      <c r="D103" s="445"/>
      <c r="E103" s="445"/>
      <c r="F103" s="445"/>
      <c r="G103" s="445"/>
      <c r="H103" s="445"/>
      <c r="I103" s="445"/>
      <c r="J103" s="445"/>
      <c r="K103" s="445"/>
      <c r="L103" s="445"/>
      <c r="M103" s="445"/>
      <c r="N103" s="445"/>
      <c r="O103" s="445"/>
      <c r="P103" s="445"/>
      <c r="Q103" s="445"/>
      <c r="R103" s="445"/>
      <c r="S103" s="445"/>
      <c r="T103" s="445"/>
      <c r="U103" s="445"/>
      <c r="V103" s="445"/>
      <c r="W103" s="445"/>
      <c r="X103" s="445"/>
      <c r="Y103" s="445"/>
      <c r="Z103" s="445"/>
      <c r="AA103" s="445"/>
      <c r="AB103" s="445"/>
      <c r="AC103" s="445"/>
      <c r="AD103" s="445"/>
      <c r="AE103" s="445"/>
      <c r="AF103" s="445"/>
      <c r="AG103" s="445"/>
      <c r="AH103" s="445"/>
      <c r="AI103" s="445"/>
      <c r="AJ103" s="445"/>
      <c r="AK103" s="445"/>
      <c r="AL103" s="445"/>
      <c r="AM103" s="445"/>
      <c r="AN103" s="445"/>
      <c r="AO103" s="445"/>
      <c r="AP103" s="445"/>
      <c r="AQ103" s="445"/>
      <c r="AR103" s="445"/>
      <c r="AS103" s="445"/>
      <c r="AT103" s="445"/>
      <c r="AU103" s="445"/>
      <c r="AV103" s="445"/>
      <c r="AW103" s="445"/>
      <c r="AX103" s="445"/>
      <c r="AY103" s="445"/>
      <c r="AZ103" s="445"/>
      <c r="BA103" s="445"/>
      <c r="BB103" s="445">
        <v>9</v>
      </c>
    </row>
    <row r="104" spans="1:54" x14ac:dyDescent="0.2">
      <c r="A104" s="4" t="s">
        <v>3935</v>
      </c>
      <c r="B104" s="445"/>
      <c r="C104" s="445"/>
      <c r="D104" s="445"/>
      <c r="E104" s="445"/>
      <c r="F104" s="445"/>
      <c r="G104" s="445"/>
      <c r="H104" s="445"/>
      <c r="I104" s="445"/>
      <c r="J104" s="445"/>
      <c r="K104" s="445"/>
      <c r="L104" s="445"/>
      <c r="M104" s="445"/>
      <c r="N104" s="445"/>
      <c r="O104" s="445"/>
      <c r="P104" s="445"/>
      <c r="Q104" s="445"/>
      <c r="R104" s="445"/>
      <c r="S104" s="445"/>
      <c r="T104" s="445"/>
      <c r="U104" s="445"/>
      <c r="V104" s="445"/>
      <c r="W104" s="445"/>
      <c r="X104" s="445"/>
      <c r="Y104" s="445"/>
      <c r="Z104" s="445"/>
      <c r="AA104" s="445"/>
      <c r="AB104" s="445"/>
      <c r="AC104" s="445">
        <v>12</v>
      </c>
      <c r="AD104" s="445">
        <v>1</v>
      </c>
      <c r="AE104" s="445"/>
      <c r="AF104" s="445">
        <v>1</v>
      </c>
      <c r="AG104" s="445"/>
      <c r="AH104" s="445"/>
      <c r="AI104" s="445"/>
      <c r="AJ104" s="445"/>
      <c r="AK104" s="445"/>
      <c r="AL104" s="445"/>
      <c r="AM104" s="445"/>
      <c r="AN104" s="445">
        <v>4</v>
      </c>
      <c r="AO104" s="445">
        <v>11</v>
      </c>
      <c r="AP104" s="445">
        <v>3</v>
      </c>
      <c r="AQ104" s="445"/>
      <c r="AR104" s="445"/>
      <c r="AS104" s="445"/>
      <c r="AT104" s="445"/>
      <c r="AU104" s="445"/>
      <c r="AV104" s="445"/>
      <c r="AW104" s="445"/>
      <c r="AX104" s="445"/>
      <c r="AY104" s="445"/>
      <c r="AZ104" s="445"/>
      <c r="BA104" s="445"/>
      <c r="BB104" s="445">
        <v>32</v>
      </c>
    </row>
    <row r="105" spans="1:54" x14ac:dyDescent="0.2">
      <c r="A105" s="4" t="s">
        <v>3047</v>
      </c>
      <c r="B105" s="445"/>
      <c r="C105" s="445"/>
      <c r="D105" s="445"/>
      <c r="E105" s="445"/>
      <c r="F105" s="445"/>
      <c r="G105" s="445"/>
      <c r="H105" s="445"/>
      <c r="I105" s="445"/>
      <c r="J105" s="445"/>
      <c r="K105" s="445"/>
      <c r="L105" s="445"/>
      <c r="M105" s="445"/>
      <c r="N105" s="445"/>
      <c r="O105" s="445"/>
      <c r="P105" s="445"/>
      <c r="Q105" s="445"/>
      <c r="R105" s="445"/>
      <c r="S105" s="445"/>
      <c r="T105" s="445"/>
      <c r="U105" s="445"/>
      <c r="V105" s="445"/>
      <c r="W105" s="445"/>
      <c r="X105" s="445"/>
      <c r="Y105" s="445"/>
      <c r="Z105" s="445"/>
      <c r="AA105" s="445"/>
      <c r="AB105" s="445"/>
      <c r="AC105" s="445"/>
      <c r="AD105" s="445"/>
      <c r="AE105" s="445"/>
      <c r="AF105" s="445"/>
      <c r="AG105" s="445"/>
      <c r="AH105" s="445"/>
      <c r="AI105" s="445"/>
      <c r="AJ105" s="445"/>
      <c r="AK105" s="445"/>
      <c r="AL105" s="445"/>
      <c r="AM105" s="445"/>
      <c r="AN105" s="445"/>
      <c r="AO105" s="445"/>
      <c r="AP105" s="445"/>
      <c r="AQ105" s="445"/>
      <c r="AR105" s="445"/>
      <c r="AS105" s="445"/>
      <c r="AT105" s="445"/>
      <c r="AU105" s="445"/>
      <c r="AV105" s="445">
        <v>9</v>
      </c>
      <c r="AW105" s="445">
        <v>2</v>
      </c>
      <c r="AX105" s="445">
        <v>8</v>
      </c>
      <c r="AY105" s="445"/>
      <c r="AZ105" s="445"/>
      <c r="BA105" s="445"/>
      <c r="BB105" s="445">
        <v>19</v>
      </c>
    </row>
    <row r="106" spans="1:54" x14ac:dyDescent="0.2">
      <c r="A106" s="4" t="s">
        <v>3058</v>
      </c>
      <c r="B106" s="445"/>
      <c r="C106" s="445"/>
      <c r="D106" s="445"/>
      <c r="E106" s="445"/>
      <c r="F106" s="445"/>
      <c r="G106" s="445"/>
      <c r="H106" s="445"/>
      <c r="I106" s="445"/>
      <c r="J106" s="445"/>
      <c r="K106" s="445"/>
      <c r="L106" s="445"/>
      <c r="M106" s="445"/>
      <c r="N106" s="445"/>
      <c r="O106" s="445"/>
      <c r="P106" s="445"/>
      <c r="Q106" s="445"/>
      <c r="R106" s="445"/>
      <c r="S106" s="445"/>
      <c r="T106" s="445"/>
      <c r="U106" s="445"/>
      <c r="V106" s="445"/>
      <c r="W106" s="445"/>
      <c r="X106" s="445"/>
      <c r="Y106" s="445"/>
      <c r="Z106" s="445"/>
      <c r="AA106" s="445"/>
      <c r="AB106" s="445"/>
      <c r="AC106" s="445"/>
      <c r="AD106" s="445"/>
      <c r="AE106" s="445"/>
      <c r="AF106" s="445"/>
      <c r="AG106" s="445"/>
      <c r="AH106" s="445"/>
      <c r="AI106" s="445"/>
      <c r="AJ106" s="445"/>
      <c r="AK106" s="445"/>
      <c r="AL106" s="445"/>
      <c r="AM106" s="445"/>
      <c r="AN106" s="445">
        <v>4</v>
      </c>
      <c r="AO106" s="445">
        <v>9</v>
      </c>
      <c r="AP106" s="445">
        <v>14</v>
      </c>
      <c r="AQ106" s="445">
        <v>12</v>
      </c>
      <c r="AR106" s="445">
        <v>12</v>
      </c>
      <c r="AS106" s="445">
        <v>13</v>
      </c>
      <c r="AT106" s="445">
        <v>10</v>
      </c>
      <c r="AU106" s="445"/>
      <c r="AV106" s="445"/>
      <c r="AW106" s="445"/>
      <c r="AX106" s="445"/>
      <c r="AY106" s="445">
        <v>10</v>
      </c>
      <c r="AZ106" s="445"/>
      <c r="BA106" s="445"/>
      <c r="BB106" s="445">
        <v>84</v>
      </c>
    </row>
    <row r="107" spans="1:54" x14ac:dyDescent="0.2">
      <c r="A107" s="4" t="s">
        <v>4039</v>
      </c>
      <c r="B107" s="445"/>
      <c r="C107" s="445"/>
      <c r="D107" s="445"/>
      <c r="E107" s="445"/>
      <c r="F107" s="445"/>
      <c r="G107" s="445"/>
      <c r="H107" s="445"/>
      <c r="I107" s="445">
        <v>4</v>
      </c>
      <c r="J107" s="445"/>
      <c r="K107" s="445"/>
      <c r="L107" s="445"/>
      <c r="M107" s="445"/>
      <c r="N107" s="445"/>
      <c r="O107" s="445"/>
      <c r="P107" s="445"/>
      <c r="Q107" s="445"/>
      <c r="R107" s="445"/>
      <c r="S107" s="445"/>
      <c r="T107" s="445"/>
      <c r="U107" s="445"/>
      <c r="V107" s="445"/>
      <c r="W107" s="445"/>
      <c r="X107" s="445"/>
      <c r="Y107" s="445"/>
      <c r="Z107" s="445"/>
      <c r="AA107" s="445"/>
      <c r="AB107" s="445"/>
      <c r="AC107" s="445"/>
      <c r="AD107" s="445"/>
      <c r="AE107" s="445"/>
      <c r="AF107" s="445"/>
      <c r="AG107" s="445"/>
      <c r="AH107" s="445"/>
      <c r="AI107" s="445"/>
      <c r="AJ107" s="445"/>
      <c r="AK107" s="445"/>
      <c r="AL107" s="445"/>
      <c r="AM107" s="445"/>
      <c r="AN107" s="445"/>
      <c r="AO107" s="445"/>
      <c r="AP107" s="445"/>
      <c r="AQ107" s="445"/>
      <c r="AR107" s="445"/>
      <c r="AS107" s="445"/>
      <c r="AT107" s="445"/>
      <c r="AU107" s="445"/>
      <c r="AV107" s="445"/>
      <c r="AW107" s="445"/>
      <c r="AX107" s="445"/>
      <c r="AY107" s="445"/>
      <c r="AZ107" s="445"/>
      <c r="BA107" s="445"/>
      <c r="BB107" s="445">
        <v>4</v>
      </c>
    </row>
    <row r="108" spans="1:54" x14ac:dyDescent="0.2">
      <c r="A108" s="4" t="s">
        <v>3189</v>
      </c>
      <c r="B108" s="445"/>
      <c r="C108" s="445"/>
      <c r="D108" s="445"/>
      <c r="E108" s="445"/>
      <c r="F108" s="445"/>
      <c r="G108" s="445">
        <v>2</v>
      </c>
      <c r="H108" s="445">
        <v>9</v>
      </c>
      <c r="I108" s="445">
        <v>9</v>
      </c>
      <c r="J108" s="445">
        <v>10</v>
      </c>
      <c r="K108" s="445">
        <v>8</v>
      </c>
      <c r="L108" s="445">
        <v>9</v>
      </c>
      <c r="M108" s="445"/>
      <c r="N108" s="445"/>
      <c r="O108" s="445"/>
      <c r="P108" s="445"/>
      <c r="Q108" s="445"/>
      <c r="R108" s="445">
        <v>3</v>
      </c>
      <c r="S108" s="445">
        <v>2</v>
      </c>
      <c r="T108" s="445">
        <v>6</v>
      </c>
      <c r="U108" s="445"/>
      <c r="V108" s="445"/>
      <c r="W108" s="445"/>
      <c r="X108" s="445"/>
      <c r="Y108" s="445"/>
      <c r="Z108" s="445"/>
      <c r="AA108" s="445">
        <v>3</v>
      </c>
      <c r="AB108" s="445"/>
      <c r="AC108" s="445"/>
      <c r="AD108" s="445"/>
      <c r="AE108" s="445"/>
      <c r="AF108" s="445"/>
      <c r="AG108" s="445"/>
      <c r="AH108" s="445"/>
      <c r="AI108" s="445"/>
      <c r="AJ108" s="445"/>
      <c r="AK108" s="445"/>
      <c r="AL108" s="445"/>
      <c r="AM108" s="445"/>
      <c r="AN108" s="445"/>
      <c r="AO108" s="445"/>
      <c r="AP108" s="445"/>
      <c r="AQ108" s="445"/>
      <c r="AR108" s="445"/>
      <c r="AS108" s="445"/>
      <c r="AT108" s="445"/>
      <c r="AU108" s="445"/>
      <c r="AV108" s="445"/>
      <c r="AW108" s="445"/>
      <c r="AX108" s="445"/>
      <c r="AY108" s="445"/>
      <c r="AZ108" s="445"/>
      <c r="BA108" s="445"/>
      <c r="BB108" s="445">
        <v>61</v>
      </c>
    </row>
    <row r="109" spans="1:54" x14ac:dyDescent="0.2">
      <c r="A109" s="4" t="s">
        <v>3885</v>
      </c>
      <c r="B109" s="445"/>
      <c r="C109" s="445"/>
      <c r="D109" s="445"/>
      <c r="E109" s="445"/>
      <c r="F109" s="445"/>
      <c r="G109" s="445"/>
      <c r="H109" s="445"/>
      <c r="I109" s="445"/>
      <c r="J109" s="445"/>
      <c r="K109" s="445"/>
      <c r="L109" s="445"/>
      <c r="M109" s="445"/>
      <c r="N109" s="445"/>
      <c r="O109" s="445"/>
      <c r="P109" s="445"/>
      <c r="Q109" s="445"/>
      <c r="R109" s="445"/>
      <c r="S109" s="445"/>
      <c r="T109" s="445">
        <v>4</v>
      </c>
      <c r="U109" s="445">
        <v>1</v>
      </c>
      <c r="V109" s="445"/>
      <c r="W109" s="445">
        <v>1</v>
      </c>
      <c r="X109" s="445">
        <v>8</v>
      </c>
      <c r="Y109" s="445">
        <v>11</v>
      </c>
      <c r="Z109" s="445">
        <v>12</v>
      </c>
      <c r="AA109" s="445">
        <v>10</v>
      </c>
      <c r="AB109" s="445">
        <v>10</v>
      </c>
      <c r="AC109" s="445">
        <v>13</v>
      </c>
      <c r="AD109" s="445">
        <v>6</v>
      </c>
      <c r="AE109" s="445">
        <v>12</v>
      </c>
      <c r="AF109" s="445">
        <v>13</v>
      </c>
      <c r="AG109" s="445">
        <v>9</v>
      </c>
      <c r="AH109" s="445">
        <v>13</v>
      </c>
      <c r="AI109" s="445">
        <v>12</v>
      </c>
      <c r="AJ109" s="445">
        <v>14</v>
      </c>
      <c r="AK109" s="445">
        <v>10</v>
      </c>
      <c r="AL109" s="445"/>
      <c r="AM109" s="445">
        <v>10</v>
      </c>
      <c r="AN109" s="445">
        <v>9</v>
      </c>
      <c r="AO109" s="445">
        <v>11</v>
      </c>
      <c r="AP109" s="445"/>
      <c r="AQ109" s="445"/>
      <c r="AR109" s="445"/>
      <c r="AS109" s="445"/>
      <c r="AT109" s="445"/>
      <c r="AU109" s="445"/>
      <c r="AV109" s="445"/>
      <c r="AW109" s="445"/>
      <c r="AX109" s="445"/>
      <c r="AY109" s="445"/>
      <c r="AZ109" s="445"/>
      <c r="BA109" s="445"/>
      <c r="BB109" s="445">
        <v>189</v>
      </c>
    </row>
    <row r="110" spans="1:54" x14ac:dyDescent="0.2">
      <c r="A110" s="4" t="s">
        <v>4050</v>
      </c>
      <c r="B110" s="445"/>
      <c r="C110" s="445"/>
      <c r="D110" s="445"/>
      <c r="E110" s="445"/>
      <c r="F110" s="445"/>
      <c r="G110" s="445"/>
      <c r="H110" s="445"/>
      <c r="I110" s="445"/>
      <c r="J110" s="445"/>
      <c r="K110" s="445"/>
      <c r="L110" s="445"/>
      <c r="M110" s="445"/>
      <c r="N110" s="445"/>
      <c r="O110" s="445"/>
      <c r="P110" s="445"/>
      <c r="Q110" s="445"/>
      <c r="R110" s="445"/>
      <c r="S110" s="445"/>
      <c r="T110" s="445"/>
      <c r="U110" s="445"/>
      <c r="V110" s="445"/>
      <c r="W110" s="445"/>
      <c r="X110" s="445"/>
      <c r="Y110" s="445"/>
      <c r="Z110" s="445"/>
      <c r="AA110" s="445"/>
      <c r="AB110" s="445"/>
      <c r="AC110" s="445"/>
      <c r="AD110" s="445"/>
      <c r="AE110" s="445"/>
      <c r="AF110" s="445"/>
      <c r="AG110" s="445"/>
      <c r="AH110" s="445"/>
      <c r="AI110" s="445"/>
      <c r="AJ110" s="445"/>
      <c r="AK110" s="445"/>
      <c r="AL110" s="445"/>
      <c r="AM110" s="445"/>
      <c r="AN110" s="445"/>
      <c r="AO110" s="445"/>
      <c r="AP110" s="445"/>
      <c r="AQ110" s="445"/>
      <c r="AR110" s="445"/>
      <c r="AS110" s="445"/>
      <c r="AT110" s="445"/>
      <c r="AU110" s="445"/>
      <c r="AV110" s="445"/>
      <c r="AW110" s="445"/>
      <c r="AX110" s="445"/>
      <c r="AY110" s="445"/>
      <c r="AZ110" s="445"/>
      <c r="BA110" s="445"/>
      <c r="BB110" s="445"/>
    </row>
    <row r="111" spans="1:54" x14ac:dyDescent="0.2">
      <c r="A111" s="4" t="s">
        <v>1825</v>
      </c>
      <c r="B111" s="445"/>
      <c r="C111" s="445"/>
      <c r="D111" s="445"/>
      <c r="E111" s="445"/>
      <c r="F111" s="445"/>
      <c r="G111" s="445"/>
      <c r="H111" s="445"/>
      <c r="I111" s="445"/>
      <c r="J111" s="445"/>
      <c r="K111" s="445"/>
      <c r="L111" s="445"/>
      <c r="M111" s="445"/>
      <c r="N111" s="445"/>
      <c r="O111" s="445"/>
      <c r="P111" s="445"/>
      <c r="Q111" s="445"/>
      <c r="R111" s="445"/>
      <c r="S111" s="445"/>
      <c r="T111" s="445"/>
      <c r="U111" s="445"/>
      <c r="V111" s="445"/>
      <c r="W111" s="445"/>
      <c r="X111" s="445">
        <v>10</v>
      </c>
      <c r="Y111" s="445">
        <v>10</v>
      </c>
      <c r="Z111" s="445"/>
      <c r="AA111" s="445">
        <v>9</v>
      </c>
      <c r="AB111" s="445">
        <v>5</v>
      </c>
      <c r="AC111" s="445"/>
      <c r="AD111" s="445"/>
      <c r="AE111" s="445"/>
      <c r="AF111" s="445"/>
      <c r="AG111" s="445">
        <v>3</v>
      </c>
      <c r="AH111" s="445"/>
      <c r="AI111" s="445">
        <v>2</v>
      </c>
      <c r="AJ111" s="445"/>
      <c r="AK111" s="445">
        <v>1</v>
      </c>
      <c r="AL111" s="445"/>
      <c r="AM111" s="445">
        <v>5</v>
      </c>
      <c r="AN111" s="445">
        <v>3</v>
      </c>
      <c r="AO111" s="445">
        <v>11</v>
      </c>
      <c r="AP111" s="445">
        <v>5</v>
      </c>
      <c r="AQ111" s="445"/>
      <c r="AR111" s="445"/>
      <c r="AS111" s="445"/>
      <c r="AT111" s="445"/>
      <c r="AU111" s="445"/>
      <c r="AV111" s="445"/>
      <c r="AW111" s="445"/>
      <c r="AX111" s="445"/>
      <c r="AY111" s="445"/>
      <c r="AZ111" s="445"/>
      <c r="BA111" s="445"/>
      <c r="BB111" s="445">
        <v>64</v>
      </c>
    </row>
    <row r="112" spans="1:54" x14ac:dyDescent="0.2">
      <c r="A112" s="4" t="s">
        <v>4088</v>
      </c>
      <c r="B112" s="445"/>
      <c r="C112" s="445"/>
      <c r="D112" s="445"/>
      <c r="E112" s="445"/>
      <c r="F112" s="445"/>
      <c r="G112" s="445"/>
      <c r="H112" s="445"/>
      <c r="I112" s="445"/>
      <c r="J112" s="445"/>
      <c r="K112" s="445"/>
      <c r="L112" s="445"/>
      <c r="M112" s="445"/>
      <c r="N112" s="445"/>
      <c r="O112" s="445"/>
      <c r="P112" s="445"/>
      <c r="Q112" s="445"/>
      <c r="R112" s="445"/>
      <c r="S112" s="445"/>
      <c r="T112" s="445"/>
      <c r="U112" s="445"/>
      <c r="V112" s="445">
        <v>8</v>
      </c>
      <c r="W112" s="445">
        <v>10</v>
      </c>
      <c r="X112" s="445">
        <v>6</v>
      </c>
      <c r="Y112" s="445">
        <v>2</v>
      </c>
      <c r="Z112" s="445"/>
      <c r="AA112" s="445"/>
      <c r="AB112" s="445"/>
      <c r="AC112" s="445">
        <v>2</v>
      </c>
      <c r="AD112" s="445">
        <v>2</v>
      </c>
      <c r="AE112" s="445"/>
      <c r="AF112" s="445"/>
      <c r="AG112" s="445"/>
      <c r="AH112" s="445"/>
      <c r="AI112" s="445"/>
      <c r="AJ112" s="445"/>
      <c r="AK112" s="445"/>
      <c r="AL112" s="445"/>
      <c r="AM112" s="445"/>
      <c r="AN112" s="445"/>
      <c r="AO112" s="445"/>
      <c r="AP112" s="445"/>
      <c r="AQ112" s="445"/>
      <c r="AR112" s="445"/>
      <c r="AS112" s="445"/>
      <c r="AT112" s="445"/>
      <c r="AU112" s="445"/>
      <c r="AV112" s="445"/>
      <c r="AW112" s="445"/>
      <c r="AX112" s="445"/>
      <c r="AY112" s="445"/>
      <c r="AZ112" s="445"/>
      <c r="BA112" s="445"/>
      <c r="BB112" s="445">
        <v>30</v>
      </c>
    </row>
    <row r="113" spans="1:54" x14ac:dyDescent="0.2">
      <c r="A113" s="4" t="s">
        <v>4206</v>
      </c>
      <c r="B113" s="445"/>
      <c r="C113" s="445"/>
      <c r="D113" s="445"/>
      <c r="E113" s="445"/>
      <c r="F113" s="445"/>
      <c r="G113" s="445"/>
      <c r="H113" s="445"/>
      <c r="I113" s="445"/>
      <c r="J113" s="445"/>
      <c r="K113" s="445"/>
      <c r="L113" s="445"/>
      <c r="M113" s="445"/>
      <c r="N113" s="445"/>
      <c r="O113" s="445"/>
      <c r="P113" s="445"/>
      <c r="Q113" s="445"/>
      <c r="R113" s="445"/>
      <c r="S113" s="445"/>
      <c r="T113" s="445"/>
      <c r="U113" s="445"/>
      <c r="V113" s="445"/>
      <c r="W113" s="445"/>
      <c r="X113" s="445"/>
      <c r="Y113" s="445"/>
      <c r="Z113" s="445"/>
      <c r="AA113" s="445"/>
      <c r="AB113" s="445"/>
      <c r="AC113" s="445"/>
      <c r="AD113" s="445"/>
      <c r="AE113" s="445"/>
      <c r="AF113" s="445"/>
      <c r="AG113" s="445"/>
      <c r="AH113" s="445"/>
      <c r="AI113" s="445"/>
      <c r="AJ113" s="445"/>
      <c r="AK113" s="445"/>
      <c r="AL113" s="445"/>
      <c r="AM113" s="445"/>
      <c r="AN113" s="445"/>
      <c r="AO113" s="445"/>
      <c r="AP113" s="445"/>
      <c r="AQ113" s="445"/>
      <c r="AR113" s="445"/>
      <c r="AS113" s="445"/>
      <c r="AT113" s="445"/>
      <c r="AU113" s="445"/>
      <c r="AV113" s="445">
        <v>1</v>
      </c>
      <c r="AW113" s="445"/>
      <c r="AX113" s="445"/>
      <c r="AY113" s="445"/>
      <c r="AZ113" s="445"/>
      <c r="BA113" s="445"/>
      <c r="BB113" s="445">
        <v>1</v>
      </c>
    </row>
    <row r="114" spans="1:54" x14ac:dyDescent="0.2">
      <c r="A114" s="4" t="s">
        <v>4281</v>
      </c>
      <c r="B114" s="445"/>
      <c r="C114" s="445"/>
      <c r="D114" s="445"/>
      <c r="E114" s="445"/>
      <c r="F114" s="445"/>
      <c r="G114" s="445"/>
      <c r="H114" s="445"/>
      <c r="I114" s="445"/>
      <c r="J114" s="445">
        <v>1</v>
      </c>
      <c r="K114" s="445"/>
      <c r="L114" s="445"/>
      <c r="M114" s="445"/>
      <c r="N114" s="445"/>
      <c r="O114" s="445"/>
      <c r="P114" s="445"/>
      <c r="Q114" s="445"/>
      <c r="R114" s="445"/>
      <c r="S114" s="445"/>
      <c r="T114" s="445"/>
      <c r="U114" s="445"/>
      <c r="V114" s="445"/>
      <c r="W114" s="445"/>
      <c r="X114" s="445"/>
      <c r="Y114" s="445"/>
      <c r="Z114" s="445"/>
      <c r="AA114" s="445"/>
      <c r="AB114" s="445"/>
      <c r="AC114" s="445"/>
      <c r="AD114" s="445"/>
      <c r="AE114" s="445"/>
      <c r="AF114" s="445"/>
      <c r="AG114" s="445"/>
      <c r="AH114" s="445"/>
      <c r="AI114" s="445"/>
      <c r="AJ114" s="445"/>
      <c r="AK114" s="445"/>
      <c r="AL114" s="445"/>
      <c r="AM114" s="445"/>
      <c r="AN114" s="445"/>
      <c r="AO114" s="445"/>
      <c r="AP114" s="445"/>
      <c r="AQ114" s="445"/>
      <c r="AR114" s="445"/>
      <c r="AS114" s="445"/>
      <c r="AT114" s="445"/>
      <c r="AU114" s="445"/>
      <c r="AV114" s="445"/>
      <c r="AW114" s="445"/>
      <c r="AX114" s="445"/>
      <c r="AY114" s="445"/>
      <c r="AZ114" s="445"/>
      <c r="BA114" s="445"/>
      <c r="BB114" s="445">
        <v>1</v>
      </c>
    </row>
    <row r="115" spans="1:54" x14ac:dyDescent="0.2">
      <c r="A115" s="4" t="s">
        <v>4222</v>
      </c>
      <c r="B115" s="445"/>
      <c r="C115" s="445"/>
      <c r="D115" s="445"/>
      <c r="E115" s="445"/>
      <c r="F115" s="445"/>
      <c r="G115" s="445"/>
      <c r="H115" s="445"/>
      <c r="I115" s="445"/>
      <c r="J115" s="445"/>
      <c r="K115" s="445"/>
      <c r="L115" s="445"/>
      <c r="M115" s="445"/>
      <c r="N115" s="445"/>
      <c r="O115" s="445"/>
      <c r="P115" s="445"/>
      <c r="Q115" s="445"/>
      <c r="R115" s="445"/>
      <c r="S115" s="445"/>
      <c r="T115" s="445"/>
      <c r="U115" s="445"/>
      <c r="V115" s="445"/>
      <c r="W115" s="445"/>
      <c r="X115" s="445"/>
      <c r="Y115" s="445"/>
      <c r="Z115" s="445"/>
      <c r="AA115" s="445"/>
      <c r="AB115" s="445"/>
      <c r="AC115" s="445"/>
      <c r="AD115" s="445"/>
      <c r="AE115" s="445"/>
      <c r="AF115" s="445"/>
      <c r="AG115" s="445"/>
      <c r="AH115" s="445"/>
      <c r="AI115" s="445"/>
      <c r="AJ115" s="445"/>
      <c r="AK115" s="445"/>
      <c r="AL115" s="445"/>
      <c r="AM115" s="445"/>
      <c r="AN115" s="445"/>
      <c r="AO115" s="445"/>
      <c r="AP115" s="445"/>
      <c r="AQ115" s="445">
        <v>6</v>
      </c>
      <c r="AR115" s="445"/>
      <c r="AS115" s="445"/>
      <c r="AT115" s="445"/>
      <c r="AU115" s="445"/>
      <c r="AV115" s="445"/>
      <c r="AW115" s="445"/>
      <c r="AX115" s="445"/>
      <c r="AY115" s="445"/>
      <c r="AZ115" s="445"/>
      <c r="BA115" s="445"/>
      <c r="BB115" s="445">
        <v>6</v>
      </c>
    </row>
    <row r="116" spans="1:54" x14ac:dyDescent="0.2">
      <c r="A116" s="4" t="s">
        <v>4185</v>
      </c>
      <c r="B116" s="445"/>
      <c r="C116" s="445"/>
      <c r="D116" s="445"/>
      <c r="E116" s="445"/>
      <c r="F116" s="445"/>
      <c r="G116" s="445"/>
      <c r="H116" s="445"/>
      <c r="I116" s="445"/>
      <c r="J116" s="445"/>
      <c r="K116" s="445"/>
      <c r="L116" s="445"/>
      <c r="M116" s="445"/>
      <c r="N116" s="445"/>
      <c r="O116" s="445"/>
      <c r="P116" s="445"/>
      <c r="Q116" s="445"/>
      <c r="R116" s="445"/>
      <c r="S116" s="445"/>
      <c r="T116" s="445"/>
      <c r="U116" s="445"/>
      <c r="V116" s="445"/>
      <c r="W116" s="445"/>
      <c r="X116" s="445"/>
      <c r="Y116" s="445"/>
      <c r="Z116" s="445"/>
      <c r="AA116" s="445"/>
      <c r="AB116" s="445"/>
      <c r="AC116" s="445"/>
      <c r="AD116" s="445"/>
      <c r="AE116" s="445"/>
      <c r="AF116" s="445"/>
      <c r="AG116" s="445"/>
      <c r="AH116" s="445"/>
      <c r="AI116" s="445"/>
      <c r="AJ116" s="445"/>
      <c r="AK116" s="445"/>
      <c r="AL116" s="445"/>
      <c r="AM116" s="445"/>
      <c r="AN116" s="445"/>
      <c r="AO116" s="445"/>
      <c r="AP116" s="445"/>
      <c r="AQ116" s="445"/>
      <c r="AR116" s="445"/>
      <c r="AS116" s="445"/>
      <c r="AT116" s="445">
        <v>1</v>
      </c>
      <c r="AU116" s="445"/>
      <c r="AV116" s="445"/>
      <c r="AW116" s="445"/>
      <c r="AX116" s="445"/>
      <c r="AY116" s="445"/>
      <c r="AZ116" s="445"/>
      <c r="BA116" s="445"/>
      <c r="BB116" s="445">
        <v>1</v>
      </c>
    </row>
    <row r="117" spans="1:54" x14ac:dyDescent="0.2">
      <c r="A117" s="4" t="s">
        <v>2779</v>
      </c>
      <c r="B117" s="445"/>
      <c r="C117" s="445"/>
      <c r="D117" s="445"/>
      <c r="E117" s="445"/>
      <c r="F117" s="445"/>
      <c r="G117" s="445"/>
      <c r="H117" s="445"/>
      <c r="I117" s="445"/>
      <c r="J117" s="445"/>
      <c r="K117" s="445"/>
      <c r="L117" s="445"/>
      <c r="M117" s="445"/>
      <c r="N117" s="445"/>
      <c r="O117" s="445"/>
      <c r="P117" s="445"/>
      <c r="Q117" s="445"/>
      <c r="R117" s="445"/>
      <c r="S117" s="445"/>
      <c r="T117" s="445"/>
      <c r="U117" s="445"/>
      <c r="V117" s="445"/>
      <c r="W117" s="445"/>
      <c r="X117" s="445"/>
      <c r="Y117" s="445"/>
      <c r="Z117" s="445"/>
      <c r="AA117" s="445"/>
      <c r="AB117" s="445"/>
      <c r="AC117" s="445">
        <v>7</v>
      </c>
      <c r="AD117" s="445"/>
      <c r="AE117" s="445"/>
      <c r="AF117" s="445"/>
      <c r="AG117" s="445"/>
      <c r="AH117" s="445"/>
      <c r="AI117" s="445"/>
      <c r="AJ117" s="445"/>
      <c r="AK117" s="445"/>
      <c r="AL117" s="445"/>
      <c r="AM117" s="445"/>
      <c r="AN117" s="445"/>
      <c r="AO117" s="445"/>
      <c r="AP117" s="445"/>
      <c r="AQ117" s="445"/>
      <c r="AR117" s="445"/>
      <c r="AS117" s="445"/>
      <c r="AT117" s="445"/>
      <c r="AU117" s="445"/>
      <c r="AV117" s="445"/>
      <c r="AW117" s="445"/>
      <c r="AX117" s="445"/>
      <c r="AY117" s="445"/>
      <c r="AZ117" s="445"/>
      <c r="BA117" s="445"/>
      <c r="BB117" s="445">
        <v>7</v>
      </c>
    </row>
    <row r="118" spans="1:54" x14ac:dyDescent="0.2">
      <c r="A118" s="4" t="s">
        <v>4098</v>
      </c>
      <c r="B118" s="445"/>
      <c r="C118" s="445"/>
      <c r="D118" s="445"/>
      <c r="E118" s="445"/>
      <c r="F118" s="445"/>
      <c r="G118" s="445"/>
      <c r="H118" s="445"/>
      <c r="I118" s="445"/>
      <c r="J118" s="445"/>
      <c r="K118" s="445"/>
      <c r="L118" s="445"/>
      <c r="M118" s="445"/>
      <c r="N118" s="445"/>
      <c r="O118" s="445"/>
      <c r="P118" s="445"/>
      <c r="Q118" s="445"/>
      <c r="R118" s="445"/>
      <c r="S118" s="445"/>
      <c r="T118" s="445"/>
      <c r="U118" s="445"/>
      <c r="V118" s="445"/>
      <c r="W118" s="445"/>
      <c r="X118" s="445"/>
      <c r="Y118" s="445">
        <v>7</v>
      </c>
      <c r="Z118" s="445"/>
      <c r="AA118" s="445"/>
      <c r="AB118" s="445"/>
      <c r="AC118" s="445"/>
      <c r="AD118" s="445"/>
      <c r="AE118" s="445"/>
      <c r="AF118" s="445"/>
      <c r="AG118" s="445"/>
      <c r="AH118" s="445"/>
      <c r="AI118" s="445"/>
      <c r="AJ118" s="445"/>
      <c r="AK118" s="445"/>
      <c r="AL118" s="445"/>
      <c r="AM118" s="445"/>
      <c r="AN118" s="445"/>
      <c r="AO118" s="445"/>
      <c r="AP118" s="445"/>
      <c r="AQ118" s="445"/>
      <c r="AR118" s="445"/>
      <c r="AS118" s="445"/>
      <c r="AT118" s="445"/>
      <c r="AU118" s="445"/>
      <c r="AV118" s="445"/>
      <c r="AW118" s="445"/>
      <c r="AX118" s="445"/>
      <c r="AY118" s="445"/>
      <c r="AZ118" s="445"/>
      <c r="BA118" s="445"/>
      <c r="BB118" s="445">
        <v>7</v>
      </c>
    </row>
    <row r="119" spans="1:54" x14ac:dyDescent="0.2">
      <c r="A119" s="4" t="s">
        <v>4176</v>
      </c>
      <c r="B119" s="445"/>
      <c r="C119" s="445"/>
      <c r="D119" s="445"/>
      <c r="E119" s="445"/>
      <c r="F119" s="445"/>
      <c r="G119" s="445"/>
      <c r="H119" s="445"/>
      <c r="I119" s="445"/>
      <c r="J119" s="445"/>
      <c r="K119" s="445"/>
      <c r="L119" s="445"/>
      <c r="M119" s="445"/>
      <c r="N119" s="445"/>
      <c r="O119" s="445"/>
      <c r="P119" s="445"/>
      <c r="Q119" s="445"/>
      <c r="R119" s="445"/>
      <c r="S119" s="445"/>
      <c r="T119" s="445"/>
      <c r="U119" s="445"/>
      <c r="V119" s="445"/>
      <c r="W119" s="445"/>
      <c r="X119" s="445"/>
      <c r="Y119" s="445"/>
      <c r="Z119" s="445"/>
      <c r="AA119" s="445"/>
      <c r="AB119" s="445"/>
      <c r="AC119" s="445"/>
      <c r="AD119" s="445"/>
      <c r="AE119" s="445"/>
      <c r="AF119" s="445"/>
      <c r="AG119" s="445"/>
      <c r="AH119" s="445"/>
      <c r="AI119" s="445"/>
      <c r="AJ119" s="445"/>
      <c r="AK119" s="445"/>
      <c r="AL119" s="445"/>
      <c r="AM119" s="445"/>
      <c r="AN119" s="445"/>
      <c r="AO119" s="445"/>
      <c r="AP119" s="445"/>
      <c r="AQ119" s="445">
        <v>3</v>
      </c>
      <c r="AR119" s="445">
        <v>2</v>
      </c>
      <c r="AS119" s="445">
        <v>2</v>
      </c>
      <c r="AT119" s="445"/>
      <c r="AU119" s="445"/>
      <c r="AV119" s="445"/>
      <c r="AW119" s="445"/>
      <c r="AX119" s="445"/>
      <c r="AY119" s="445"/>
      <c r="AZ119" s="445"/>
      <c r="BA119" s="445"/>
      <c r="BB119" s="445">
        <v>7</v>
      </c>
    </row>
    <row r="120" spans="1:54" x14ac:dyDescent="0.2">
      <c r="A120" s="4" t="s">
        <v>4003</v>
      </c>
      <c r="B120" s="445"/>
      <c r="C120" s="445">
        <v>7</v>
      </c>
      <c r="D120" s="445"/>
      <c r="E120" s="445"/>
      <c r="F120" s="445"/>
      <c r="G120" s="445"/>
      <c r="H120" s="445"/>
      <c r="I120" s="445"/>
      <c r="J120" s="445"/>
      <c r="K120" s="445"/>
      <c r="L120" s="445"/>
      <c r="M120" s="445"/>
      <c r="N120" s="445"/>
      <c r="O120" s="445"/>
      <c r="P120" s="445"/>
      <c r="Q120" s="445"/>
      <c r="R120" s="445"/>
      <c r="S120" s="445"/>
      <c r="T120" s="445"/>
      <c r="U120" s="445"/>
      <c r="V120" s="445"/>
      <c r="W120" s="445"/>
      <c r="X120" s="445"/>
      <c r="Y120" s="445"/>
      <c r="Z120" s="445"/>
      <c r="AA120" s="445"/>
      <c r="AB120" s="445"/>
      <c r="AC120" s="445"/>
      <c r="AD120" s="445"/>
      <c r="AE120" s="445"/>
      <c r="AF120" s="445"/>
      <c r="AG120" s="445"/>
      <c r="AH120" s="445"/>
      <c r="AI120" s="445"/>
      <c r="AJ120" s="445"/>
      <c r="AK120" s="445"/>
      <c r="AL120" s="445"/>
      <c r="AM120" s="445"/>
      <c r="AN120" s="445"/>
      <c r="AO120" s="445"/>
      <c r="AP120" s="445"/>
      <c r="AQ120" s="445"/>
      <c r="AR120" s="445"/>
      <c r="AS120" s="445"/>
      <c r="AT120" s="445"/>
      <c r="AU120" s="445"/>
      <c r="AV120" s="445"/>
      <c r="AW120" s="445"/>
      <c r="AX120" s="445"/>
      <c r="AY120" s="445"/>
      <c r="AZ120" s="445"/>
      <c r="BA120" s="445"/>
      <c r="BB120" s="445">
        <v>7</v>
      </c>
    </row>
    <row r="121" spans="1:54" x14ac:dyDescent="0.2">
      <c r="A121" s="4" t="s">
        <v>3845</v>
      </c>
      <c r="B121" s="445"/>
      <c r="C121" s="445"/>
      <c r="D121" s="445"/>
      <c r="E121" s="445"/>
      <c r="F121" s="445"/>
      <c r="G121" s="445"/>
      <c r="H121" s="445"/>
      <c r="I121" s="445"/>
      <c r="J121" s="445"/>
      <c r="K121" s="445"/>
      <c r="L121" s="445"/>
      <c r="M121" s="445"/>
      <c r="N121" s="445"/>
      <c r="O121" s="445"/>
      <c r="P121" s="445"/>
      <c r="Q121" s="445"/>
      <c r="R121" s="445"/>
      <c r="S121" s="445"/>
      <c r="T121" s="445"/>
      <c r="U121" s="445">
        <v>9</v>
      </c>
      <c r="V121" s="445">
        <v>10</v>
      </c>
      <c r="W121" s="445">
        <v>9</v>
      </c>
      <c r="X121" s="445"/>
      <c r="Y121" s="445"/>
      <c r="Z121" s="445"/>
      <c r="AA121" s="445"/>
      <c r="AB121" s="445"/>
      <c r="AC121" s="445"/>
      <c r="AD121" s="445"/>
      <c r="AE121" s="445"/>
      <c r="AF121" s="445"/>
      <c r="AG121" s="445"/>
      <c r="AH121" s="445"/>
      <c r="AI121" s="445"/>
      <c r="AJ121" s="445"/>
      <c r="AK121" s="445"/>
      <c r="AL121" s="445"/>
      <c r="AM121" s="445"/>
      <c r="AN121" s="445"/>
      <c r="AO121" s="445"/>
      <c r="AP121" s="445"/>
      <c r="AQ121" s="445"/>
      <c r="AR121" s="445"/>
      <c r="AS121" s="445"/>
      <c r="AT121" s="445"/>
      <c r="AU121" s="445"/>
      <c r="AV121" s="445"/>
      <c r="AW121" s="445"/>
      <c r="AX121" s="445"/>
      <c r="AY121" s="445"/>
      <c r="AZ121" s="445"/>
      <c r="BA121" s="445"/>
      <c r="BB121" s="445">
        <v>28</v>
      </c>
    </row>
    <row r="122" spans="1:54" x14ac:dyDescent="0.2">
      <c r="A122" s="4" t="s">
        <v>4198</v>
      </c>
      <c r="B122" s="445"/>
      <c r="C122" s="445"/>
      <c r="D122" s="445"/>
      <c r="E122" s="445"/>
      <c r="F122" s="445"/>
      <c r="G122" s="445"/>
      <c r="H122" s="445"/>
      <c r="I122" s="445"/>
      <c r="J122" s="445"/>
      <c r="K122" s="445"/>
      <c r="L122" s="445"/>
      <c r="M122" s="445"/>
      <c r="N122" s="445"/>
      <c r="O122" s="445"/>
      <c r="P122" s="445"/>
      <c r="Q122" s="445"/>
      <c r="R122" s="445"/>
      <c r="S122" s="445"/>
      <c r="T122" s="445"/>
      <c r="U122" s="445"/>
      <c r="V122" s="445"/>
      <c r="W122" s="445"/>
      <c r="X122" s="445"/>
      <c r="Y122" s="445"/>
      <c r="Z122" s="445"/>
      <c r="AA122" s="445"/>
      <c r="AB122" s="445"/>
      <c r="AC122" s="445"/>
      <c r="AD122" s="445"/>
      <c r="AE122" s="445"/>
      <c r="AF122" s="445"/>
      <c r="AG122" s="445"/>
      <c r="AH122" s="445"/>
      <c r="AI122" s="445"/>
      <c r="AJ122" s="445"/>
      <c r="AK122" s="445"/>
      <c r="AL122" s="445"/>
      <c r="AM122" s="445"/>
      <c r="AN122" s="445"/>
      <c r="AO122" s="445"/>
      <c r="AP122" s="445"/>
      <c r="AQ122" s="445"/>
      <c r="AR122" s="445"/>
      <c r="AS122" s="445"/>
      <c r="AT122" s="445"/>
      <c r="AU122" s="445"/>
      <c r="AV122" s="445">
        <v>5</v>
      </c>
      <c r="AW122" s="445">
        <v>2</v>
      </c>
      <c r="AX122" s="445"/>
      <c r="AY122" s="445"/>
      <c r="AZ122" s="445"/>
      <c r="BA122" s="445"/>
      <c r="BB122" s="445">
        <v>7</v>
      </c>
    </row>
    <row r="123" spans="1:54" x14ac:dyDescent="0.2">
      <c r="A123" s="4" t="s">
        <v>4020</v>
      </c>
      <c r="B123" s="445"/>
      <c r="C123" s="445"/>
      <c r="D123" s="445"/>
      <c r="E123" s="445"/>
      <c r="F123" s="445"/>
      <c r="G123" s="445"/>
      <c r="H123" s="445">
        <v>1</v>
      </c>
      <c r="I123" s="445"/>
      <c r="J123" s="445"/>
      <c r="K123" s="445"/>
      <c r="L123" s="445"/>
      <c r="M123" s="445"/>
      <c r="N123" s="445"/>
      <c r="O123" s="445"/>
      <c r="P123" s="445"/>
      <c r="Q123" s="445"/>
      <c r="R123" s="445"/>
      <c r="S123" s="445"/>
      <c r="T123" s="445"/>
      <c r="U123" s="445"/>
      <c r="V123" s="445"/>
      <c r="W123" s="445"/>
      <c r="X123" s="445"/>
      <c r="Y123" s="445"/>
      <c r="Z123" s="445"/>
      <c r="AA123" s="445"/>
      <c r="AB123" s="445"/>
      <c r="AC123" s="445"/>
      <c r="AD123" s="445"/>
      <c r="AE123" s="445"/>
      <c r="AF123" s="445"/>
      <c r="AG123" s="445"/>
      <c r="AH123" s="445"/>
      <c r="AI123" s="445"/>
      <c r="AJ123" s="445"/>
      <c r="AK123" s="445"/>
      <c r="AL123" s="445"/>
      <c r="AM123" s="445"/>
      <c r="AN123" s="445"/>
      <c r="AO123" s="445"/>
      <c r="AP123" s="445"/>
      <c r="AQ123" s="445"/>
      <c r="AR123" s="445"/>
      <c r="AS123" s="445"/>
      <c r="AT123" s="445"/>
      <c r="AU123" s="445"/>
      <c r="AV123" s="445"/>
      <c r="AW123" s="445"/>
      <c r="AX123" s="445"/>
      <c r="AY123" s="445"/>
      <c r="AZ123" s="445"/>
      <c r="BA123" s="445"/>
      <c r="BB123" s="445">
        <v>1</v>
      </c>
    </row>
    <row r="124" spans="1:54" x14ac:dyDescent="0.2">
      <c r="A124" s="4" t="s">
        <v>3046</v>
      </c>
      <c r="B124" s="445"/>
      <c r="C124" s="445"/>
      <c r="D124" s="445"/>
      <c r="E124" s="445"/>
      <c r="F124" s="445"/>
      <c r="G124" s="445"/>
      <c r="H124" s="445"/>
      <c r="I124" s="445"/>
      <c r="J124" s="445"/>
      <c r="K124" s="445"/>
      <c r="L124" s="445"/>
      <c r="M124" s="445"/>
      <c r="N124" s="445"/>
      <c r="O124" s="445"/>
      <c r="P124" s="445"/>
      <c r="Q124" s="445"/>
      <c r="R124" s="445"/>
      <c r="S124" s="445"/>
      <c r="T124" s="445"/>
      <c r="U124" s="445"/>
      <c r="V124" s="445"/>
      <c r="W124" s="445"/>
      <c r="X124" s="445"/>
      <c r="Y124" s="445"/>
      <c r="Z124" s="445"/>
      <c r="AA124" s="445"/>
      <c r="AB124" s="445"/>
      <c r="AC124" s="445"/>
      <c r="AD124" s="445"/>
      <c r="AE124" s="445"/>
      <c r="AF124" s="445"/>
      <c r="AG124" s="445"/>
      <c r="AH124" s="445"/>
      <c r="AI124" s="445"/>
      <c r="AJ124" s="445"/>
      <c r="AK124" s="445"/>
      <c r="AL124" s="445"/>
      <c r="AM124" s="445"/>
      <c r="AN124" s="445"/>
      <c r="AO124" s="445"/>
      <c r="AP124" s="445"/>
      <c r="AQ124" s="445"/>
      <c r="AR124" s="445"/>
      <c r="AS124" s="445"/>
      <c r="AT124" s="445"/>
      <c r="AU124" s="445"/>
      <c r="AV124" s="445"/>
      <c r="AW124" s="445"/>
      <c r="AX124" s="445">
        <v>11</v>
      </c>
      <c r="AY124" s="445">
        <v>4</v>
      </c>
      <c r="AZ124" s="445">
        <v>8</v>
      </c>
      <c r="BA124" s="445">
        <v>5</v>
      </c>
      <c r="BB124" s="445">
        <v>28</v>
      </c>
    </row>
    <row r="125" spans="1:54" x14ac:dyDescent="0.2">
      <c r="A125" s="4" t="s">
        <v>4333</v>
      </c>
      <c r="B125" s="445"/>
      <c r="C125" s="445"/>
      <c r="D125" s="445"/>
      <c r="E125" s="445"/>
      <c r="F125" s="445"/>
      <c r="G125" s="445"/>
      <c r="H125" s="445"/>
      <c r="I125" s="445"/>
      <c r="J125" s="445"/>
      <c r="K125" s="445"/>
      <c r="L125" s="445"/>
      <c r="M125" s="445"/>
      <c r="N125" s="445"/>
      <c r="O125" s="445"/>
      <c r="P125" s="445"/>
      <c r="Q125" s="445"/>
      <c r="R125" s="445"/>
      <c r="S125" s="445"/>
      <c r="T125" s="445"/>
      <c r="U125" s="445">
        <v>1</v>
      </c>
      <c r="V125" s="445"/>
      <c r="W125" s="445"/>
      <c r="X125" s="445"/>
      <c r="Y125" s="445"/>
      <c r="Z125" s="445"/>
      <c r="AA125" s="445"/>
      <c r="AB125" s="445"/>
      <c r="AC125" s="445"/>
      <c r="AD125" s="445"/>
      <c r="AE125" s="445"/>
      <c r="AF125" s="445"/>
      <c r="AG125" s="445"/>
      <c r="AH125" s="445"/>
      <c r="AI125" s="445"/>
      <c r="AJ125" s="445"/>
      <c r="AK125" s="445"/>
      <c r="AL125" s="445"/>
      <c r="AM125" s="445"/>
      <c r="AN125" s="445"/>
      <c r="AO125" s="445"/>
      <c r="AP125" s="445"/>
      <c r="AQ125" s="445"/>
      <c r="AR125" s="445"/>
      <c r="AS125" s="445"/>
      <c r="AT125" s="445"/>
      <c r="AU125" s="445"/>
      <c r="AV125" s="445"/>
      <c r="AW125" s="445"/>
      <c r="AX125" s="445"/>
      <c r="AY125" s="445"/>
      <c r="AZ125" s="445"/>
      <c r="BA125" s="445"/>
      <c r="BB125" s="445">
        <v>1</v>
      </c>
    </row>
    <row r="126" spans="1:54" x14ac:dyDescent="0.2">
      <c r="A126" s="4" t="s">
        <v>4110</v>
      </c>
      <c r="B126" s="445"/>
      <c r="C126" s="445"/>
      <c r="D126" s="445"/>
      <c r="E126" s="445"/>
      <c r="F126" s="445"/>
      <c r="G126" s="445"/>
      <c r="H126" s="445"/>
      <c r="I126" s="445"/>
      <c r="J126" s="445"/>
      <c r="K126" s="445"/>
      <c r="L126" s="445"/>
      <c r="M126" s="445"/>
      <c r="N126" s="445"/>
      <c r="O126" s="445"/>
      <c r="P126" s="445"/>
      <c r="Q126" s="445"/>
      <c r="R126" s="445"/>
      <c r="S126" s="445"/>
      <c r="T126" s="445"/>
      <c r="U126" s="445"/>
      <c r="V126" s="445"/>
      <c r="W126" s="445"/>
      <c r="X126" s="445"/>
      <c r="Y126" s="445"/>
      <c r="Z126" s="445"/>
      <c r="AA126" s="445">
        <v>5</v>
      </c>
      <c r="AB126" s="445">
        <v>1</v>
      </c>
      <c r="AC126" s="445"/>
      <c r="AD126" s="445"/>
      <c r="AE126" s="445"/>
      <c r="AF126" s="445"/>
      <c r="AG126" s="445"/>
      <c r="AH126" s="445"/>
      <c r="AI126" s="445"/>
      <c r="AJ126" s="445"/>
      <c r="AK126" s="445"/>
      <c r="AL126" s="445"/>
      <c r="AM126" s="445"/>
      <c r="AN126" s="445"/>
      <c r="AO126" s="445"/>
      <c r="AP126" s="445"/>
      <c r="AQ126" s="445"/>
      <c r="AR126" s="445"/>
      <c r="AS126" s="445"/>
      <c r="AT126" s="445"/>
      <c r="AU126" s="445"/>
      <c r="AV126" s="445"/>
      <c r="AW126" s="445"/>
      <c r="AX126" s="445"/>
      <c r="AY126" s="445"/>
      <c r="AZ126" s="445"/>
      <c r="BA126" s="445"/>
      <c r="BB126" s="445">
        <v>6</v>
      </c>
    </row>
    <row r="127" spans="1:54" x14ac:dyDescent="0.2">
      <c r="A127" s="4" t="s">
        <v>3905</v>
      </c>
      <c r="B127" s="445"/>
      <c r="C127" s="445"/>
      <c r="D127" s="445"/>
      <c r="E127" s="445"/>
      <c r="F127" s="445"/>
      <c r="G127" s="445"/>
      <c r="H127" s="445"/>
      <c r="I127" s="445"/>
      <c r="J127" s="445"/>
      <c r="K127" s="445"/>
      <c r="L127" s="445"/>
      <c r="M127" s="445"/>
      <c r="N127" s="445"/>
      <c r="O127" s="445"/>
      <c r="P127" s="445"/>
      <c r="Q127" s="445"/>
      <c r="R127" s="445"/>
      <c r="S127" s="445"/>
      <c r="T127" s="445"/>
      <c r="U127" s="445"/>
      <c r="V127" s="445"/>
      <c r="W127" s="445"/>
      <c r="X127" s="445"/>
      <c r="Y127" s="445"/>
      <c r="Z127" s="445"/>
      <c r="AA127" s="445"/>
      <c r="AB127" s="445"/>
      <c r="AC127" s="445"/>
      <c r="AD127" s="445"/>
      <c r="AE127" s="445"/>
      <c r="AF127" s="445"/>
      <c r="AG127" s="445"/>
      <c r="AH127" s="445">
        <v>13</v>
      </c>
      <c r="AI127" s="445">
        <v>12</v>
      </c>
      <c r="AJ127" s="445">
        <v>11</v>
      </c>
      <c r="AK127" s="445"/>
      <c r="AL127" s="445">
        <v>11</v>
      </c>
      <c r="AM127" s="445"/>
      <c r="AN127" s="445"/>
      <c r="AO127" s="445">
        <v>12</v>
      </c>
      <c r="AP127" s="445"/>
      <c r="AQ127" s="445"/>
      <c r="AR127" s="445"/>
      <c r="AS127" s="445"/>
      <c r="AT127" s="445"/>
      <c r="AU127" s="445"/>
      <c r="AV127" s="445"/>
      <c r="AW127" s="445"/>
      <c r="AX127" s="445"/>
      <c r="AY127" s="445"/>
      <c r="AZ127" s="445"/>
      <c r="BA127" s="445"/>
      <c r="BB127" s="445">
        <v>59</v>
      </c>
    </row>
    <row r="128" spans="1:54" x14ac:dyDescent="0.2">
      <c r="A128" s="4" t="s">
        <v>4201</v>
      </c>
      <c r="B128" s="445"/>
      <c r="C128" s="445"/>
      <c r="D128" s="445"/>
      <c r="E128" s="445"/>
      <c r="F128" s="445"/>
      <c r="G128" s="445"/>
      <c r="H128" s="445"/>
      <c r="I128" s="445"/>
      <c r="J128" s="445"/>
      <c r="K128" s="445"/>
      <c r="L128" s="445"/>
      <c r="M128" s="445"/>
      <c r="N128" s="445"/>
      <c r="O128" s="445"/>
      <c r="P128" s="445"/>
      <c r="Q128" s="445"/>
      <c r="R128" s="445"/>
      <c r="S128" s="445"/>
      <c r="T128" s="445"/>
      <c r="U128" s="445"/>
      <c r="V128" s="445"/>
      <c r="W128" s="445"/>
      <c r="X128" s="445"/>
      <c r="Y128" s="445"/>
      <c r="Z128" s="445"/>
      <c r="AA128" s="445"/>
      <c r="AB128" s="445"/>
      <c r="AC128" s="445"/>
      <c r="AD128" s="445"/>
      <c r="AE128" s="445"/>
      <c r="AF128" s="445"/>
      <c r="AG128" s="445"/>
      <c r="AH128" s="445"/>
      <c r="AI128" s="445"/>
      <c r="AJ128" s="445"/>
      <c r="AK128" s="445"/>
      <c r="AL128" s="445"/>
      <c r="AM128" s="445"/>
      <c r="AN128" s="445"/>
      <c r="AO128" s="445"/>
      <c r="AP128" s="445"/>
      <c r="AQ128" s="445"/>
      <c r="AR128" s="445"/>
      <c r="AS128" s="445"/>
      <c r="AT128" s="445"/>
      <c r="AU128" s="445"/>
      <c r="AV128" s="445">
        <v>2</v>
      </c>
      <c r="AW128" s="445"/>
      <c r="AX128" s="445">
        <v>1</v>
      </c>
      <c r="AY128" s="445"/>
      <c r="AZ128" s="445"/>
      <c r="BA128" s="445"/>
      <c r="BB128" s="445">
        <v>3</v>
      </c>
    </row>
    <row r="129" spans="1:54" x14ac:dyDescent="0.2">
      <c r="A129" s="4" t="s">
        <v>3974</v>
      </c>
      <c r="B129" s="445"/>
      <c r="C129" s="445"/>
      <c r="D129" s="445"/>
      <c r="E129" s="445"/>
      <c r="F129" s="445"/>
      <c r="G129" s="445"/>
      <c r="H129" s="445"/>
      <c r="I129" s="445"/>
      <c r="J129" s="445"/>
      <c r="K129" s="445"/>
      <c r="L129" s="445"/>
      <c r="M129" s="445"/>
      <c r="N129" s="445"/>
      <c r="O129" s="445"/>
      <c r="P129" s="445"/>
      <c r="Q129" s="445"/>
      <c r="R129" s="445"/>
      <c r="S129" s="445"/>
      <c r="T129" s="445"/>
      <c r="U129" s="445"/>
      <c r="V129" s="445"/>
      <c r="W129" s="445"/>
      <c r="X129" s="445"/>
      <c r="Y129" s="445"/>
      <c r="Z129" s="445"/>
      <c r="AA129" s="445"/>
      <c r="AB129" s="445"/>
      <c r="AC129" s="445"/>
      <c r="AD129" s="445"/>
      <c r="AE129" s="445"/>
      <c r="AF129" s="445"/>
      <c r="AG129" s="445"/>
      <c r="AH129" s="445"/>
      <c r="AI129" s="445"/>
      <c r="AJ129" s="445"/>
      <c r="AK129" s="445"/>
      <c r="AL129" s="445"/>
      <c r="AM129" s="445"/>
      <c r="AN129" s="445"/>
      <c r="AO129" s="445"/>
      <c r="AP129" s="445"/>
      <c r="AQ129" s="445"/>
      <c r="AR129" s="445"/>
      <c r="AS129" s="445"/>
      <c r="AT129" s="445"/>
      <c r="AU129" s="445"/>
      <c r="AV129" s="445"/>
      <c r="AW129" s="445"/>
      <c r="AX129" s="445">
        <v>5</v>
      </c>
      <c r="AY129" s="445"/>
      <c r="AZ129" s="445"/>
      <c r="BA129" s="445"/>
      <c r="BB129" s="445">
        <v>5</v>
      </c>
    </row>
    <row r="130" spans="1:54" x14ac:dyDescent="0.2">
      <c r="A130" s="4" t="s">
        <v>3820</v>
      </c>
      <c r="B130" s="445"/>
      <c r="C130" s="445"/>
      <c r="D130" s="445"/>
      <c r="E130" s="445"/>
      <c r="F130" s="445"/>
      <c r="G130" s="445"/>
      <c r="H130" s="445"/>
      <c r="I130" s="445"/>
      <c r="J130" s="445"/>
      <c r="K130" s="445"/>
      <c r="L130" s="445"/>
      <c r="M130" s="445"/>
      <c r="N130" s="445"/>
      <c r="O130" s="445"/>
      <c r="P130" s="445"/>
      <c r="Q130" s="445"/>
      <c r="R130" s="445"/>
      <c r="S130" s="445">
        <v>11</v>
      </c>
      <c r="T130" s="445">
        <v>10</v>
      </c>
      <c r="U130" s="445">
        <v>13</v>
      </c>
      <c r="V130" s="445">
        <v>7</v>
      </c>
      <c r="W130" s="445">
        <v>10</v>
      </c>
      <c r="X130" s="445">
        <v>12</v>
      </c>
      <c r="Y130" s="445">
        <v>11</v>
      </c>
      <c r="Z130" s="445">
        <v>10</v>
      </c>
      <c r="AA130" s="445">
        <v>11</v>
      </c>
      <c r="AB130" s="445">
        <v>11</v>
      </c>
      <c r="AC130" s="445">
        <v>13</v>
      </c>
      <c r="AD130" s="445">
        <v>1</v>
      </c>
      <c r="AE130" s="445">
        <v>1</v>
      </c>
      <c r="AF130" s="445"/>
      <c r="AG130" s="445"/>
      <c r="AH130" s="445"/>
      <c r="AI130" s="445">
        <v>4</v>
      </c>
      <c r="AJ130" s="445">
        <v>5</v>
      </c>
      <c r="AK130" s="445"/>
      <c r="AL130" s="445"/>
      <c r="AM130" s="445"/>
      <c r="AN130" s="445"/>
      <c r="AO130" s="445"/>
      <c r="AP130" s="445"/>
      <c r="AQ130" s="445"/>
      <c r="AR130" s="445"/>
      <c r="AS130" s="445">
        <v>1</v>
      </c>
      <c r="AT130" s="445"/>
      <c r="AU130" s="445"/>
      <c r="AV130" s="445"/>
      <c r="AW130" s="445"/>
      <c r="AX130" s="445"/>
      <c r="AY130" s="445"/>
      <c r="AZ130" s="445"/>
      <c r="BA130" s="445"/>
      <c r="BB130" s="445">
        <v>131</v>
      </c>
    </row>
    <row r="131" spans="1:54" x14ac:dyDescent="0.2">
      <c r="A131" s="4" t="s">
        <v>4186</v>
      </c>
      <c r="B131" s="445"/>
      <c r="C131" s="445"/>
      <c r="D131" s="445"/>
      <c r="E131" s="445"/>
      <c r="F131" s="445"/>
      <c r="G131" s="445"/>
      <c r="H131" s="445"/>
      <c r="I131" s="445"/>
      <c r="J131" s="445"/>
      <c r="K131" s="445"/>
      <c r="L131" s="445"/>
      <c r="M131" s="445"/>
      <c r="N131" s="445"/>
      <c r="O131" s="445"/>
      <c r="P131" s="445"/>
      <c r="Q131" s="445"/>
      <c r="R131" s="445"/>
      <c r="S131" s="445"/>
      <c r="T131" s="445"/>
      <c r="U131" s="445"/>
      <c r="V131" s="445"/>
      <c r="W131" s="445"/>
      <c r="X131" s="445"/>
      <c r="Y131" s="445"/>
      <c r="Z131" s="445"/>
      <c r="AA131" s="445"/>
      <c r="AB131" s="445"/>
      <c r="AC131" s="445"/>
      <c r="AD131" s="445"/>
      <c r="AE131" s="445"/>
      <c r="AF131" s="445"/>
      <c r="AG131" s="445"/>
      <c r="AH131" s="445"/>
      <c r="AI131" s="445"/>
      <c r="AJ131" s="445"/>
      <c r="AK131" s="445"/>
      <c r="AL131" s="445"/>
      <c r="AM131" s="445"/>
      <c r="AN131" s="445"/>
      <c r="AO131" s="445"/>
      <c r="AP131" s="445"/>
      <c r="AQ131" s="445"/>
      <c r="AR131" s="445"/>
      <c r="AS131" s="445"/>
      <c r="AT131" s="445">
        <v>3</v>
      </c>
      <c r="AU131" s="445"/>
      <c r="AV131" s="445"/>
      <c r="AW131" s="445"/>
      <c r="AX131" s="445"/>
      <c r="AY131" s="445"/>
      <c r="AZ131" s="445"/>
      <c r="BA131" s="445"/>
      <c r="BB131" s="445">
        <v>3</v>
      </c>
    </row>
    <row r="132" spans="1:54" x14ac:dyDescent="0.2">
      <c r="A132" s="4" t="s">
        <v>4359</v>
      </c>
      <c r="B132" s="445"/>
      <c r="C132" s="445"/>
      <c r="D132" s="445"/>
      <c r="E132" s="445"/>
      <c r="F132" s="445"/>
      <c r="G132" s="445"/>
      <c r="H132" s="445"/>
      <c r="I132" s="445"/>
      <c r="J132" s="445"/>
      <c r="K132" s="445"/>
      <c r="L132" s="445"/>
      <c r="M132" s="445"/>
      <c r="N132" s="445"/>
      <c r="O132" s="445"/>
      <c r="P132" s="445"/>
      <c r="Q132" s="445"/>
      <c r="R132" s="445"/>
      <c r="S132" s="445"/>
      <c r="T132" s="445"/>
      <c r="U132" s="445"/>
      <c r="V132" s="445"/>
      <c r="W132" s="445"/>
      <c r="X132" s="445"/>
      <c r="Y132" s="445"/>
      <c r="Z132" s="445"/>
      <c r="AA132" s="445">
        <v>1</v>
      </c>
      <c r="AB132" s="445"/>
      <c r="AC132" s="445"/>
      <c r="AD132" s="445"/>
      <c r="AE132" s="445"/>
      <c r="AF132" s="445"/>
      <c r="AG132" s="445"/>
      <c r="AH132" s="445"/>
      <c r="AI132" s="445"/>
      <c r="AJ132" s="445"/>
      <c r="AK132" s="445"/>
      <c r="AL132" s="445"/>
      <c r="AM132" s="445"/>
      <c r="AN132" s="445"/>
      <c r="AO132" s="445"/>
      <c r="AP132" s="445"/>
      <c r="AQ132" s="445"/>
      <c r="AR132" s="445"/>
      <c r="AS132" s="445"/>
      <c r="AT132" s="445"/>
      <c r="AU132" s="445"/>
      <c r="AV132" s="445"/>
      <c r="AW132" s="445"/>
      <c r="AX132" s="445"/>
      <c r="AY132" s="445"/>
      <c r="AZ132" s="445"/>
      <c r="BA132" s="445"/>
      <c r="BB132" s="445">
        <v>1</v>
      </c>
    </row>
    <row r="133" spans="1:54" x14ac:dyDescent="0.2">
      <c r="A133" s="4" t="s">
        <v>4116</v>
      </c>
      <c r="B133" s="445"/>
      <c r="C133" s="445"/>
      <c r="D133" s="445"/>
      <c r="E133" s="445"/>
      <c r="F133" s="445"/>
      <c r="G133" s="445"/>
      <c r="H133" s="445"/>
      <c r="I133" s="445"/>
      <c r="J133" s="445"/>
      <c r="K133" s="445"/>
      <c r="L133" s="445"/>
      <c r="M133" s="445"/>
      <c r="N133" s="445"/>
      <c r="O133" s="445"/>
      <c r="P133" s="445"/>
      <c r="Q133" s="445"/>
      <c r="R133" s="445"/>
      <c r="S133" s="445"/>
      <c r="T133" s="445"/>
      <c r="U133" s="445"/>
      <c r="V133" s="445"/>
      <c r="W133" s="445"/>
      <c r="X133" s="445"/>
      <c r="Y133" s="445"/>
      <c r="Z133" s="445"/>
      <c r="AA133" s="445"/>
      <c r="AB133" s="445">
        <v>9</v>
      </c>
      <c r="AC133" s="445">
        <v>2</v>
      </c>
      <c r="AD133" s="445"/>
      <c r="AE133" s="445"/>
      <c r="AF133" s="445"/>
      <c r="AG133" s="445"/>
      <c r="AH133" s="445"/>
      <c r="AI133" s="445"/>
      <c r="AJ133" s="445"/>
      <c r="AK133" s="445"/>
      <c r="AL133" s="445"/>
      <c r="AM133" s="445"/>
      <c r="AN133" s="445"/>
      <c r="AO133" s="445"/>
      <c r="AP133" s="445"/>
      <c r="AQ133" s="445"/>
      <c r="AR133" s="445"/>
      <c r="AS133" s="445"/>
      <c r="AT133" s="445"/>
      <c r="AU133" s="445"/>
      <c r="AV133" s="445"/>
      <c r="AW133" s="445"/>
      <c r="AX133" s="445"/>
      <c r="AY133" s="445"/>
      <c r="AZ133" s="445"/>
      <c r="BA133" s="445"/>
      <c r="BB133" s="445">
        <v>11</v>
      </c>
    </row>
    <row r="134" spans="1:54" x14ac:dyDescent="0.2">
      <c r="A134" s="4" t="s">
        <v>3923</v>
      </c>
      <c r="B134" s="445"/>
      <c r="C134" s="445"/>
      <c r="D134" s="445"/>
      <c r="E134" s="445"/>
      <c r="F134" s="445"/>
      <c r="G134" s="445"/>
      <c r="H134" s="445"/>
      <c r="I134" s="445"/>
      <c r="J134" s="445"/>
      <c r="K134" s="445"/>
      <c r="L134" s="445"/>
      <c r="M134" s="445"/>
      <c r="N134" s="445"/>
      <c r="O134" s="445"/>
      <c r="P134" s="445"/>
      <c r="Q134" s="445"/>
      <c r="R134" s="445"/>
      <c r="S134" s="445"/>
      <c r="T134" s="445"/>
      <c r="U134" s="445"/>
      <c r="V134" s="445"/>
      <c r="W134" s="445"/>
      <c r="X134" s="445"/>
      <c r="Y134" s="445"/>
      <c r="Z134" s="445"/>
      <c r="AA134" s="445"/>
      <c r="AB134" s="445"/>
      <c r="AC134" s="445"/>
      <c r="AD134" s="445"/>
      <c r="AE134" s="445"/>
      <c r="AF134" s="445"/>
      <c r="AG134" s="445"/>
      <c r="AH134" s="445"/>
      <c r="AI134" s="445"/>
      <c r="AJ134" s="445"/>
      <c r="AK134" s="445">
        <v>8</v>
      </c>
      <c r="AL134" s="445">
        <v>5</v>
      </c>
      <c r="AM134" s="445">
        <v>1</v>
      </c>
      <c r="AN134" s="445">
        <v>4</v>
      </c>
      <c r="AO134" s="445"/>
      <c r="AP134" s="445"/>
      <c r="AQ134" s="445"/>
      <c r="AR134" s="445"/>
      <c r="AS134" s="445"/>
      <c r="AT134" s="445"/>
      <c r="AU134" s="445"/>
      <c r="AV134" s="445"/>
      <c r="AW134" s="445"/>
      <c r="AX134" s="445"/>
      <c r="AY134" s="445"/>
      <c r="AZ134" s="445"/>
      <c r="BA134" s="445"/>
      <c r="BB134" s="445">
        <v>18</v>
      </c>
    </row>
    <row r="135" spans="1:54" x14ac:dyDescent="0.2">
      <c r="A135" s="4" t="s">
        <v>4323</v>
      </c>
      <c r="B135" s="445"/>
      <c r="C135" s="445"/>
      <c r="D135" s="445">
        <v>7</v>
      </c>
      <c r="E135" s="445"/>
      <c r="F135" s="445"/>
      <c r="G135" s="445"/>
      <c r="H135" s="445"/>
      <c r="I135" s="445"/>
      <c r="J135" s="445"/>
      <c r="K135" s="445"/>
      <c r="L135" s="445"/>
      <c r="M135" s="445"/>
      <c r="N135" s="445"/>
      <c r="O135" s="445"/>
      <c r="P135" s="445"/>
      <c r="Q135" s="445"/>
      <c r="R135" s="445"/>
      <c r="S135" s="445"/>
      <c r="T135" s="445"/>
      <c r="U135" s="445"/>
      <c r="V135" s="445"/>
      <c r="W135" s="445"/>
      <c r="X135" s="445"/>
      <c r="Y135" s="445"/>
      <c r="Z135" s="445"/>
      <c r="AA135" s="445"/>
      <c r="AB135" s="445"/>
      <c r="AC135" s="445"/>
      <c r="AD135" s="445"/>
      <c r="AE135" s="445"/>
      <c r="AF135" s="445"/>
      <c r="AG135" s="445"/>
      <c r="AH135" s="445"/>
      <c r="AI135" s="445"/>
      <c r="AJ135" s="445"/>
      <c r="AK135" s="445"/>
      <c r="AL135" s="445"/>
      <c r="AM135" s="445"/>
      <c r="AN135" s="445"/>
      <c r="AO135" s="445"/>
      <c r="AP135" s="445"/>
      <c r="AQ135" s="445"/>
      <c r="AR135" s="445"/>
      <c r="AS135" s="445"/>
      <c r="AT135" s="445"/>
      <c r="AU135" s="445"/>
      <c r="AV135" s="445"/>
      <c r="AW135" s="445"/>
      <c r="AX135" s="445"/>
      <c r="AY135" s="445"/>
      <c r="AZ135" s="445"/>
      <c r="BA135" s="445"/>
      <c r="BB135" s="445">
        <v>7</v>
      </c>
    </row>
    <row r="136" spans="1:54" x14ac:dyDescent="0.2">
      <c r="A136" s="4" t="s">
        <v>4040</v>
      </c>
      <c r="B136" s="445"/>
      <c r="C136" s="445"/>
      <c r="D136" s="445"/>
      <c r="E136" s="445"/>
      <c r="F136" s="445"/>
      <c r="G136" s="445"/>
      <c r="H136" s="445"/>
      <c r="I136" s="445">
        <v>1</v>
      </c>
      <c r="J136" s="445"/>
      <c r="K136" s="445"/>
      <c r="L136" s="445"/>
      <c r="M136" s="445"/>
      <c r="N136" s="445"/>
      <c r="O136" s="445"/>
      <c r="P136" s="445"/>
      <c r="Q136" s="445"/>
      <c r="R136" s="445"/>
      <c r="S136" s="445"/>
      <c r="T136" s="445"/>
      <c r="U136" s="445"/>
      <c r="V136" s="445"/>
      <c r="W136" s="445"/>
      <c r="X136" s="445"/>
      <c r="Y136" s="445"/>
      <c r="Z136" s="445"/>
      <c r="AA136" s="445"/>
      <c r="AB136" s="445"/>
      <c r="AC136" s="445"/>
      <c r="AD136" s="445"/>
      <c r="AE136" s="445"/>
      <c r="AF136" s="445"/>
      <c r="AG136" s="445"/>
      <c r="AH136" s="445"/>
      <c r="AI136" s="445"/>
      <c r="AJ136" s="445"/>
      <c r="AK136" s="445"/>
      <c r="AL136" s="445"/>
      <c r="AM136" s="445"/>
      <c r="AN136" s="445"/>
      <c r="AO136" s="445"/>
      <c r="AP136" s="445"/>
      <c r="AQ136" s="445"/>
      <c r="AR136" s="445"/>
      <c r="AS136" s="445"/>
      <c r="AT136" s="445"/>
      <c r="AU136" s="445"/>
      <c r="AV136" s="445"/>
      <c r="AW136" s="445"/>
      <c r="AX136" s="445"/>
      <c r="AY136" s="445"/>
      <c r="AZ136" s="445"/>
      <c r="BA136" s="445"/>
      <c r="BB136" s="445">
        <v>1</v>
      </c>
    </row>
    <row r="137" spans="1:54" x14ac:dyDescent="0.2">
      <c r="A137" s="4" t="s">
        <v>3837</v>
      </c>
      <c r="B137" s="445"/>
      <c r="C137" s="445"/>
      <c r="D137" s="445"/>
      <c r="E137" s="445"/>
      <c r="F137" s="445"/>
      <c r="G137" s="445"/>
      <c r="H137" s="445"/>
      <c r="I137" s="445"/>
      <c r="J137" s="445"/>
      <c r="K137" s="445"/>
      <c r="L137" s="445"/>
      <c r="M137" s="445"/>
      <c r="N137" s="445"/>
      <c r="O137" s="445"/>
      <c r="P137" s="445"/>
      <c r="Q137" s="445"/>
      <c r="R137" s="445"/>
      <c r="S137" s="445"/>
      <c r="T137" s="445"/>
      <c r="U137" s="445">
        <v>4</v>
      </c>
      <c r="V137" s="445"/>
      <c r="W137" s="445"/>
      <c r="X137" s="445"/>
      <c r="Y137" s="445"/>
      <c r="Z137" s="445"/>
      <c r="AA137" s="445"/>
      <c r="AB137" s="445"/>
      <c r="AC137" s="445"/>
      <c r="AD137" s="445"/>
      <c r="AE137" s="445"/>
      <c r="AF137" s="445"/>
      <c r="AG137" s="445"/>
      <c r="AH137" s="445"/>
      <c r="AI137" s="445"/>
      <c r="AJ137" s="445"/>
      <c r="AK137" s="445"/>
      <c r="AL137" s="445"/>
      <c r="AM137" s="445"/>
      <c r="AN137" s="445"/>
      <c r="AO137" s="445"/>
      <c r="AP137" s="445"/>
      <c r="AQ137" s="445"/>
      <c r="AR137" s="445"/>
      <c r="AS137" s="445"/>
      <c r="AT137" s="445"/>
      <c r="AU137" s="445"/>
      <c r="AV137" s="445"/>
      <c r="AW137" s="445"/>
      <c r="AX137" s="445"/>
      <c r="AY137" s="445"/>
      <c r="AZ137" s="445"/>
      <c r="BA137" s="445"/>
      <c r="BB137" s="445">
        <v>4</v>
      </c>
    </row>
    <row r="138" spans="1:54" x14ac:dyDescent="0.2">
      <c r="A138" s="4" t="s">
        <v>4052</v>
      </c>
      <c r="B138" s="445"/>
      <c r="C138" s="445"/>
      <c r="D138" s="445"/>
      <c r="E138" s="445"/>
      <c r="F138" s="445"/>
      <c r="G138" s="445"/>
      <c r="H138" s="445"/>
      <c r="I138" s="445"/>
      <c r="J138" s="445"/>
      <c r="K138" s="445"/>
      <c r="L138" s="445"/>
      <c r="M138" s="445"/>
      <c r="N138" s="445"/>
      <c r="O138" s="445"/>
      <c r="P138" s="445"/>
      <c r="Q138" s="445"/>
      <c r="R138" s="445"/>
      <c r="S138" s="445"/>
      <c r="T138" s="445"/>
      <c r="U138" s="445"/>
      <c r="V138" s="445"/>
      <c r="W138" s="445"/>
      <c r="X138" s="445"/>
      <c r="Y138" s="445"/>
      <c r="Z138" s="445"/>
      <c r="AA138" s="445"/>
      <c r="AB138" s="445"/>
      <c r="AC138" s="445"/>
      <c r="AD138" s="445"/>
      <c r="AE138" s="445"/>
      <c r="AF138" s="445"/>
      <c r="AG138" s="445"/>
      <c r="AH138" s="445"/>
      <c r="AI138" s="445"/>
      <c r="AJ138" s="445"/>
      <c r="AK138" s="445"/>
      <c r="AL138" s="445"/>
      <c r="AM138" s="445"/>
      <c r="AN138" s="445"/>
      <c r="AO138" s="445"/>
      <c r="AP138" s="445"/>
      <c r="AQ138" s="445"/>
      <c r="AR138" s="445"/>
      <c r="AS138" s="445"/>
      <c r="AT138" s="445"/>
      <c r="AU138" s="445"/>
      <c r="AV138" s="445"/>
      <c r="AW138" s="445"/>
      <c r="AX138" s="445"/>
      <c r="AY138" s="445"/>
      <c r="AZ138" s="445"/>
      <c r="BA138" s="445"/>
      <c r="BB138" s="445"/>
    </row>
    <row r="139" spans="1:54" x14ac:dyDescent="0.2">
      <c r="A139" s="4" t="s">
        <v>3829</v>
      </c>
      <c r="B139" s="445"/>
      <c r="C139" s="445"/>
      <c r="D139" s="445"/>
      <c r="E139" s="445"/>
      <c r="F139" s="445"/>
      <c r="G139" s="445"/>
      <c r="H139" s="445"/>
      <c r="I139" s="445"/>
      <c r="J139" s="445"/>
      <c r="K139" s="445"/>
      <c r="L139" s="445"/>
      <c r="M139" s="445"/>
      <c r="N139" s="445"/>
      <c r="O139" s="445"/>
      <c r="P139" s="445"/>
      <c r="Q139" s="445"/>
      <c r="R139" s="445"/>
      <c r="S139" s="445"/>
      <c r="T139" s="445">
        <v>11</v>
      </c>
      <c r="U139" s="445">
        <v>3</v>
      </c>
      <c r="V139" s="445"/>
      <c r="W139" s="445"/>
      <c r="X139" s="445"/>
      <c r="Y139" s="445"/>
      <c r="Z139" s="445"/>
      <c r="AA139" s="445"/>
      <c r="AB139" s="445"/>
      <c r="AC139" s="445"/>
      <c r="AD139" s="445"/>
      <c r="AE139" s="445"/>
      <c r="AF139" s="445"/>
      <c r="AG139" s="445"/>
      <c r="AH139" s="445"/>
      <c r="AI139" s="445"/>
      <c r="AJ139" s="445"/>
      <c r="AK139" s="445"/>
      <c r="AL139" s="445"/>
      <c r="AM139" s="445"/>
      <c r="AN139" s="445"/>
      <c r="AO139" s="445"/>
      <c r="AP139" s="445"/>
      <c r="AQ139" s="445"/>
      <c r="AR139" s="445"/>
      <c r="AS139" s="445"/>
      <c r="AT139" s="445"/>
      <c r="AU139" s="445"/>
      <c r="AV139" s="445"/>
      <c r="AW139" s="445"/>
      <c r="AX139" s="445"/>
      <c r="AY139" s="445"/>
      <c r="AZ139" s="445"/>
      <c r="BA139" s="445"/>
      <c r="BB139" s="445">
        <v>14</v>
      </c>
    </row>
    <row r="140" spans="1:54" x14ac:dyDescent="0.2">
      <c r="A140" s="4" t="s">
        <v>3821</v>
      </c>
      <c r="B140" s="445"/>
      <c r="C140" s="445"/>
      <c r="D140" s="445"/>
      <c r="E140" s="445"/>
      <c r="F140" s="445"/>
      <c r="G140" s="445"/>
      <c r="H140" s="445"/>
      <c r="I140" s="445"/>
      <c r="J140" s="445"/>
      <c r="K140" s="445"/>
      <c r="L140" s="445"/>
      <c r="M140" s="445"/>
      <c r="N140" s="445"/>
      <c r="O140" s="445"/>
      <c r="P140" s="445"/>
      <c r="Q140" s="445"/>
      <c r="R140" s="445"/>
      <c r="S140" s="445">
        <v>4</v>
      </c>
      <c r="T140" s="445">
        <v>1</v>
      </c>
      <c r="U140" s="445"/>
      <c r="V140" s="445"/>
      <c r="W140" s="445"/>
      <c r="X140" s="445"/>
      <c r="Y140" s="445"/>
      <c r="Z140" s="445"/>
      <c r="AA140" s="445"/>
      <c r="AB140" s="445"/>
      <c r="AC140" s="445"/>
      <c r="AD140" s="445"/>
      <c r="AE140" s="445"/>
      <c r="AF140" s="445"/>
      <c r="AG140" s="445"/>
      <c r="AH140" s="445"/>
      <c r="AI140" s="445"/>
      <c r="AJ140" s="445"/>
      <c r="AK140" s="445"/>
      <c r="AL140" s="445"/>
      <c r="AM140" s="445"/>
      <c r="AN140" s="445"/>
      <c r="AO140" s="445"/>
      <c r="AP140" s="445"/>
      <c r="AQ140" s="445"/>
      <c r="AR140" s="445"/>
      <c r="AS140" s="445"/>
      <c r="AT140" s="445"/>
      <c r="AU140" s="445"/>
      <c r="AV140" s="445"/>
      <c r="AW140" s="445"/>
      <c r="AX140" s="445"/>
      <c r="AY140" s="445"/>
      <c r="AZ140" s="445"/>
      <c r="BA140" s="445"/>
      <c r="BB140" s="445">
        <v>5</v>
      </c>
    </row>
    <row r="141" spans="1:54" x14ac:dyDescent="0.2">
      <c r="A141" s="4" t="s">
        <v>4027</v>
      </c>
      <c r="B141" s="445"/>
      <c r="C141" s="445"/>
      <c r="D141" s="445"/>
      <c r="E141" s="445"/>
      <c r="F141" s="445"/>
      <c r="G141" s="445"/>
      <c r="H141" s="445">
        <v>1</v>
      </c>
      <c r="I141" s="445"/>
      <c r="J141" s="445"/>
      <c r="K141" s="445"/>
      <c r="L141" s="445"/>
      <c r="M141" s="445"/>
      <c r="N141" s="445"/>
      <c r="O141" s="445"/>
      <c r="P141" s="445"/>
      <c r="Q141" s="445"/>
      <c r="R141" s="445"/>
      <c r="S141" s="445"/>
      <c r="T141" s="445"/>
      <c r="U141" s="445"/>
      <c r="V141" s="445"/>
      <c r="W141" s="445"/>
      <c r="X141" s="445"/>
      <c r="Y141" s="445"/>
      <c r="Z141" s="445"/>
      <c r="AA141" s="445"/>
      <c r="AB141" s="445"/>
      <c r="AC141" s="445"/>
      <c r="AD141" s="445"/>
      <c r="AE141" s="445"/>
      <c r="AF141" s="445"/>
      <c r="AG141" s="445"/>
      <c r="AH141" s="445"/>
      <c r="AI141" s="445"/>
      <c r="AJ141" s="445"/>
      <c r="AK141" s="445"/>
      <c r="AL141" s="445"/>
      <c r="AM141" s="445"/>
      <c r="AN141" s="445"/>
      <c r="AO141" s="445"/>
      <c r="AP141" s="445"/>
      <c r="AQ141" s="445"/>
      <c r="AR141" s="445"/>
      <c r="AS141" s="445"/>
      <c r="AT141" s="445"/>
      <c r="AU141" s="445"/>
      <c r="AV141" s="445"/>
      <c r="AW141" s="445"/>
      <c r="AX141" s="445"/>
      <c r="AY141" s="445"/>
      <c r="AZ141" s="445"/>
      <c r="BA141" s="445"/>
      <c r="BB141" s="445">
        <v>1</v>
      </c>
    </row>
    <row r="142" spans="1:54" x14ac:dyDescent="0.2">
      <c r="A142" s="4" t="s">
        <v>4356</v>
      </c>
      <c r="B142" s="445"/>
      <c r="C142" s="445"/>
      <c r="D142" s="445"/>
      <c r="E142" s="445"/>
      <c r="F142" s="445"/>
      <c r="G142" s="445"/>
      <c r="H142" s="445"/>
      <c r="I142" s="445"/>
      <c r="J142" s="445"/>
      <c r="K142" s="445"/>
      <c r="L142" s="445"/>
      <c r="M142" s="445"/>
      <c r="N142" s="445"/>
      <c r="O142" s="445"/>
      <c r="P142" s="445"/>
      <c r="Q142" s="445"/>
      <c r="R142" s="445"/>
      <c r="S142" s="445"/>
      <c r="T142" s="445"/>
      <c r="U142" s="445"/>
      <c r="V142" s="445"/>
      <c r="W142" s="445"/>
      <c r="X142" s="445"/>
      <c r="Y142" s="445"/>
      <c r="Z142" s="445">
        <v>7</v>
      </c>
      <c r="AA142" s="445"/>
      <c r="AB142" s="445"/>
      <c r="AC142" s="445"/>
      <c r="AD142" s="445"/>
      <c r="AE142" s="445"/>
      <c r="AF142" s="445"/>
      <c r="AG142" s="445"/>
      <c r="AH142" s="445"/>
      <c r="AI142" s="445"/>
      <c r="AJ142" s="445"/>
      <c r="AK142" s="445"/>
      <c r="AL142" s="445"/>
      <c r="AM142" s="445"/>
      <c r="AN142" s="445"/>
      <c r="AO142" s="445"/>
      <c r="AP142" s="445"/>
      <c r="AQ142" s="445"/>
      <c r="AR142" s="445"/>
      <c r="AS142" s="445"/>
      <c r="AT142" s="445"/>
      <c r="AU142" s="445"/>
      <c r="AV142" s="445"/>
      <c r="AW142" s="445"/>
      <c r="AX142" s="445"/>
      <c r="AY142" s="445"/>
      <c r="AZ142" s="445"/>
      <c r="BA142" s="445"/>
      <c r="BB142" s="445">
        <v>7</v>
      </c>
    </row>
    <row r="143" spans="1:54" x14ac:dyDescent="0.2">
      <c r="A143" s="4" t="s">
        <v>4247</v>
      </c>
      <c r="B143" s="445"/>
      <c r="C143" s="445"/>
      <c r="D143" s="445"/>
      <c r="E143" s="445"/>
      <c r="F143" s="445">
        <v>8</v>
      </c>
      <c r="G143" s="445"/>
      <c r="H143" s="445"/>
      <c r="I143" s="445"/>
      <c r="J143" s="445"/>
      <c r="K143" s="445"/>
      <c r="L143" s="445"/>
      <c r="M143" s="445"/>
      <c r="N143" s="445"/>
      <c r="O143" s="445"/>
      <c r="P143" s="445"/>
      <c r="Q143" s="445"/>
      <c r="R143" s="445"/>
      <c r="S143" s="445"/>
      <c r="T143" s="445"/>
      <c r="U143" s="445"/>
      <c r="V143" s="445"/>
      <c r="W143" s="445"/>
      <c r="X143" s="445"/>
      <c r="Y143" s="445"/>
      <c r="Z143" s="445"/>
      <c r="AA143" s="445"/>
      <c r="AB143" s="445"/>
      <c r="AC143" s="445"/>
      <c r="AD143" s="445"/>
      <c r="AE143" s="445"/>
      <c r="AF143" s="445"/>
      <c r="AG143" s="445"/>
      <c r="AH143" s="445"/>
      <c r="AI143" s="445"/>
      <c r="AJ143" s="445"/>
      <c r="AK143" s="445"/>
      <c r="AL143" s="445"/>
      <c r="AM143" s="445"/>
      <c r="AN143" s="445"/>
      <c r="AO143" s="445"/>
      <c r="AP143" s="445"/>
      <c r="AQ143" s="445"/>
      <c r="AR143" s="445"/>
      <c r="AS143" s="445"/>
      <c r="AT143" s="445"/>
      <c r="AU143" s="445"/>
      <c r="AV143" s="445"/>
      <c r="AW143" s="445"/>
      <c r="AX143" s="445"/>
      <c r="AY143" s="445"/>
      <c r="AZ143" s="445"/>
      <c r="BA143" s="445"/>
      <c r="BB143" s="445">
        <v>8</v>
      </c>
    </row>
    <row r="144" spans="1:54" x14ac:dyDescent="0.2">
      <c r="A144" s="4" t="s">
        <v>4081</v>
      </c>
      <c r="B144" s="445"/>
      <c r="C144" s="445"/>
      <c r="D144" s="445"/>
      <c r="E144" s="445"/>
      <c r="F144" s="445"/>
      <c r="G144" s="445"/>
      <c r="H144" s="445"/>
      <c r="I144" s="445"/>
      <c r="J144" s="445"/>
      <c r="K144" s="445"/>
      <c r="L144" s="445"/>
      <c r="M144" s="445"/>
      <c r="N144" s="445"/>
      <c r="O144" s="445"/>
      <c r="P144" s="445"/>
      <c r="Q144" s="445"/>
      <c r="R144" s="445"/>
      <c r="S144" s="445"/>
      <c r="T144" s="445"/>
      <c r="U144" s="445">
        <v>12</v>
      </c>
      <c r="V144" s="445"/>
      <c r="W144" s="445"/>
      <c r="X144" s="445"/>
      <c r="Y144" s="445"/>
      <c r="Z144" s="445"/>
      <c r="AA144" s="445"/>
      <c r="AB144" s="445"/>
      <c r="AC144" s="445"/>
      <c r="AD144" s="445"/>
      <c r="AE144" s="445"/>
      <c r="AF144" s="445"/>
      <c r="AG144" s="445"/>
      <c r="AH144" s="445"/>
      <c r="AI144" s="445"/>
      <c r="AJ144" s="445"/>
      <c r="AK144" s="445"/>
      <c r="AL144" s="445"/>
      <c r="AM144" s="445"/>
      <c r="AN144" s="445"/>
      <c r="AO144" s="445"/>
      <c r="AP144" s="445"/>
      <c r="AQ144" s="445"/>
      <c r="AR144" s="445"/>
      <c r="AS144" s="445"/>
      <c r="AT144" s="445"/>
      <c r="AU144" s="445"/>
      <c r="AV144" s="445"/>
      <c r="AW144" s="445"/>
      <c r="AX144" s="445"/>
      <c r="AY144" s="445"/>
      <c r="AZ144" s="445"/>
      <c r="BA144" s="445"/>
      <c r="BB144" s="445">
        <v>12</v>
      </c>
    </row>
    <row r="145" spans="1:54" x14ac:dyDescent="0.2">
      <c r="A145" s="4" t="s">
        <v>4109</v>
      </c>
      <c r="B145" s="445"/>
      <c r="C145" s="445"/>
      <c r="D145" s="445"/>
      <c r="E145" s="445"/>
      <c r="F145" s="445"/>
      <c r="G145" s="445"/>
      <c r="H145" s="445"/>
      <c r="I145" s="445"/>
      <c r="J145" s="445"/>
      <c r="K145" s="445"/>
      <c r="L145" s="445"/>
      <c r="M145" s="445"/>
      <c r="N145" s="445"/>
      <c r="O145" s="445"/>
      <c r="P145" s="445"/>
      <c r="Q145" s="445"/>
      <c r="R145" s="445"/>
      <c r="S145" s="445"/>
      <c r="T145" s="445"/>
      <c r="U145" s="445"/>
      <c r="V145" s="445"/>
      <c r="W145" s="445"/>
      <c r="X145" s="445"/>
      <c r="Y145" s="445"/>
      <c r="Z145" s="445">
        <v>3</v>
      </c>
      <c r="AA145" s="445">
        <v>5</v>
      </c>
      <c r="AB145" s="445">
        <v>7</v>
      </c>
      <c r="AC145" s="445"/>
      <c r="AD145" s="445"/>
      <c r="AE145" s="445"/>
      <c r="AF145" s="445"/>
      <c r="AG145" s="445"/>
      <c r="AH145" s="445"/>
      <c r="AI145" s="445"/>
      <c r="AJ145" s="445"/>
      <c r="AK145" s="445"/>
      <c r="AL145" s="445"/>
      <c r="AM145" s="445"/>
      <c r="AN145" s="445"/>
      <c r="AO145" s="445"/>
      <c r="AP145" s="445"/>
      <c r="AQ145" s="445"/>
      <c r="AR145" s="445"/>
      <c r="AS145" s="445"/>
      <c r="AT145" s="445"/>
      <c r="AU145" s="445"/>
      <c r="AV145" s="445"/>
      <c r="AW145" s="445"/>
      <c r="AX145" s="445"/>
      <c r="AY145" s="445"/>
      <c r="AZ145" s="445"/>
      <c r="BA145" s="445"/>
      <c r="BB145" s="445">
        <v>15</v>
      </c>
    </row>
    <row r="146" spans="1:54" x14ac:dyDescent="0.2">
      <c r="A146" s="4" t="s">
        <v>3975</v>
      </c>
      <c r="B146" s="445"/>
      <c r="C146" s="445"/>
      <c r="D146" s="445"/>
      <c r="E146" s="445"/>
      <c r="F146" s="445"/>
      <c r="G146" s="445"/>
      <c r="H146" s="445"/>
      <c r="I146" s="445"/>
      <c r="J146" s="445"/>
      <c r="K146" s="445"/>
      <c r="L146" s="445"/>
      <c r="M146" s="445"/>
      <c r="N146" s="445"/>
      <c r="O146" s="445"/>
      <c r="P146" s="445"/>
      <c r="Q146" s="445"/>
      <c r="R146" s="445"/>
      <c r="S146" s="445"/>
      <c r="T146" s="445"/>
      <c r="U146" s="445"/>
      <c r="V146" s="445"/>
      <c r="W146" s="445"/>
      <c r="X146" s="445"/>
      <c r="Y146" s="445"/>
      <c r="Z146" s="445"/>
      <c r="AA146" s="445"/>
      <c r="AB146" s="445"/>
      <c r="AC146" s="445"/>
      <c r="AD146" s="445"/>
      <c r="AE146" s="445"/>
      <c r="AF146" s="445"/>
      <c r="AG146" s="445"/>
      <c r="AH146" s="445"/>
      <c r="AI146" s="445"/>
      <c r="AJ146" s="445"/>
      <c r="AK146" s="445"/>
      <c r="AL146" s="445"/>
      <c r="AM146" s="445"/>
      <c r="AN146" s="445"/>
      <c r="AO146" s="445"/>
      <c r="AP146" s="445"/>
      <c r="AQ146" s="445"/>
      <c r="AR146" s="445"/>
      <c r="AS146" s="445"/>
      <c r="AT146" s="445"/>
      <c r="AU146" s="445"/>
      <c r="AV146" s="445"/>
      <c r="AW146" s="445"/>
      <c r="AX146" s="445">
        <v>7</v>
      </c>
      <c r="AY146" s="445"/>
      <c r="AZ146" s="445"/>
      <c r="BA146" s="445"/>
      <c r="BB146" s="445">
        <v>7</v>
      </c>
    </row>
    <row r="147" spans="1:54" x14ac:dyDescent="0.2">
      <c r="A147" s="4" t="s">
        <v>3902</v>
      </c>
      <c r="B147" s="445"/>
      <c r="C147" s="445"/>
      <c r="D147" s="445"/>
      <c r="E147" s="445"/>
      <c r="F147" s="445"/>
      <c r="G147" s="445"/>
      <c r="H147" s="445"/>
      <c r="I147" s="445"/>
      <c r="J147" s="445"/>
      <c r="K147" s="445"/>
      <c r="L147" s="445"/>
      <c r="M147" s="445"/>
      <c r="N147" s="445"/>
      <c r="O147" s="445"/>
      <c r="P147" s="445"/>
      <c r="Q147" s="445"/>
      <c r="R147" s="445"/>
      <c r="S147" s="445"/>
      <c r="T147" s="445"/>
      <c r="U147" s="445"/>
      <c r="V147" s="445"/>
      <c r="W147" s="445"/>
      <c r="X147" s="445"/>
      <c r="Y147" s="445"/>
      <c r="Z147" s="445"/>
      <c r="AA147" s="445"/>
      <c r="AB147" s="445">
        <v>3</v>
      </c>
      <c r="AC147" s="445">
        <v>11</v>
      </c>
      <c r="AD147" s="445"/>
      <c r="AE147" s="445">
        <v>1</v>
      </c>
      <c r="AF147" s="445">
        <v>4</v>
      </c>
      <c r="AG147" s="445">
        <v>7</v>
      </c>
      <c r="AH147" s="445">
        <v>1</v>
      </c>
      <c r="AI147" s="445">
        <v>1</v>
      </c>
      <c r="AJ147" s="445">
        <v>12</v>
      </c>
      <c r="AK147" s="445">
        <v>10</v>
      </c>
      <c r="AL147" s="445">
        <v>11</v>
      </c>
      <c r="AM147" s="445"/>
      <c r="AN147" s="445">
        <v>8</v>
      </c>
      <c r="AO147" s="445">
        <v>10</v>
      </c>
      <c r="AP147" s="445">
        <v>8</v>
      </c>
      <c r="AQ147" s="445">
        <v>11</v>
      </c>
      <c r="AR147" s="445">
        <v>10</v>
      </c>
      <c r="AS147" s="445">
        <v>10</v>
      </c>
      <c r="AT147" s="445">
        <v>11</v>
      </c>
      <c r="AU147" s="445"/>
      <c r="AV147" s="445"/>
      <c r="AW147" s="445"/>
      <c r="AX147" s="445"/>
      <c r="AY147" s="445"/>
      <c r="AZ147" s="445"/>
      <c r="BA147" s="445"/>
      <c r="BB147" s="445">
        <v>129</v>
      </c>
    </row>
    <row r="148" spans="1:54" x14ac:dyDescent="0.2">
      <c r="A148" s="4" t="s">
        <v>3962</v>
      </c>
      <c r="B148" s="445"/>
      <c r="C148" s="445"/>
      <c r="D148" s="445"/>
      <c r="E148" s="445"/>
      <c r="F148" s="445"/>
      <c r="G148" s="445"/>
      <c r="H148" s="445"/>
      <c r="I148" s="445"/>
      <c r="J148" s="445"/>
      <c r="K148" s="445"/>
      <c r="L148" s="445"/>
      <c r="M148" s="445"/>
      <c r="N148" s="445"/>
      <c r="O148" s="445"/>
      <c r="P148" s="445"/>
      <c r="Q148" s="445"/>
      <c r="R148" s="445"/>
      <c r="S148" s="445"/>
      <c r="T148" s="445"/>
      <c r="U148" s="445"/>
      <c r="V148" s="445"/>
      <c r="W148" s="445"/>
      <c r="X148" s="445"/>
      <c r="Y148" s="445"/>
      <c r="Z148" s="445"/>
      <c r="AA148" s="445"/>
      <c r="AB148" s="445"/>
      <c r="AC148" s="445"/>
      <c r="AD148" s="445"/>
      <c r="AE148" s="445"/>
      <c r="AF148" s="445"/>
      <c r="AG148" s="445"/>
      <c r="AH148" s="445"/>
      <c r="AI148" s="445"/>
      <c r="AJ148" s="445"/>
      <c r="AK148" s="445"/>
      <c r="AL148" s="445"/>
      <c r="AM148" s="445"/>
      <c r="AN148" s="445"/>
      <c r="AO148" s="445"/>
      <c r="AP148" s="445"/>
      <c r="AQ148" s="445"/>
      <c r="AR148" s="445"/>
      <c r="AS148" s="445"/>
      <c r="AT148" s="445"/>
      <c r="AU148" s="445">
        <v>7</v>
      </c>
      <c r="AV148" s="445"/>
      <c r="AW148" s="445">
        <v>1</v>
      </c>
      <c r="AX148" s="445"/>
      <c r="AY148" s="445"/>
      <c r="AZ148" s="445"/>
      <c r="BA148" s="445"/>
      <c r="BB148" s="445">
        <v>8</v>
      </c>
    </row>
    <row r="149" spans="1:54" x14ac:dyDescent="0.2">
      <c r="A149" s="4" t="s">
        <v>4163</v>
      </c>
      <c r="B149" s="445"/>
      <c r="C149" s="445"/>
      <c r="D149" s="445"/>
      <c r="E149" s="445"/>
      <c r="F149" s="445"/>
      <c r="G149" s="445"/>
      <c r="H149" s="445"/>
      <c r="I149" s="445"/>
      <c r="J149" s="445"/>
      <c r="K149" s="445"/>
      <c r="L149" s="445"/>
      <c r="M149" s="445"/>
      <c r="N149" s="445"/>
      <c r="O149" s="445"/>
      <c r="P149" s="445"/>
      <c r="Q149" s="445"/>
      <c r="R149" s="445"/>
      <c r="S149" s="445"/>
      <c r="T149" s="445"/>
      <c r="U149" s="445"/>
      <c r="V149" s="445"/>
      <c r="W149" s="445"/>
      <c r="X149" s="445"/>
      <c r="Y149" s="445"/>
      <c r="Z149" s="445"/>
      <c r="AA149" s="445"/>
      <c r="AB149" s="445"/>
      <c r="AC149" s="445"/>
      <c r="AD149" s="445"/>
      <c r="AE149" s="445"/>
      <c r="AF149" s="445"/>
      <c r="AG149" s="445"/>
      <c r="AH149" s="445"/>
      <c r="AI149" s="445"/>
      <c r="AJ149" s="445"/>
      <c r="AK149" s="445"/>
      <c r="AL149" s="445"/>
      <c r="AM149" s="445"/>
      <c r="AN149" s="445">
        <v>6</v>
      </c>
      <c r="AO149" s="445"/>
      <c r="AP149" s="445"/>
      <c r="AQ149" s="445"/>
      <c r="AR149" s="445"/>
      <c r="AS149" s="445"/>
      <c r="AT149" s="445"/>
      <c r="AU149" s="445"/>
      <c r="AV149" s="445"/>
      <c r="AW149" s="445"/>
      <c r="AX149" s="445"/>
      <c r="AY149" s="445"/>
      <c r="AZ149" s="445"/>
      <c r="BA149" s="445"/>
      <c r="BB149" s="445">
        <v>6</v>
      </c>
    </row>
    <row r="150" spans="1:54" x14ac:dyDescent="0.2">
      <c r="A150" s="4" t="s">
        <v>4344</v>
      </c>
      <c r="B150" s="445"/>
      <c r="C150" s="445"/>
      <c r="D150" s="445"/>
      <c r="E150" s="445"/>
      <c r="F150" s="445"/>
      <c r="G150" s="445"/>
      <c r="H150" s="445"/>
      <c r="I150" s="445"/>
      <c r="J150" s="445"/>
      <c r="K150" s="445"/>
      <c r="L150" s="445"/>
      <c r="M150" s="445"/>
      <c r="N150" s="445"/>
      <c r="O150" s="445"/>
      <c r="P150" s="445"/>
      <c r="Q150" s="445"/>
      <c r="R150" s="445"/>
      <c r="S150" s="445"/>
      <c r="T150" s="445"/>
      <c r="U150" s="445"/>
      <c r="V150" s="445"/>
      <c r="W150" s="445">
        <v>2</v>
      </c>
      <c r="X150" s="445"/>
      <c r="Y150" s="445"/>
      <c r="Z150" s="445"/>
      <c r="AA150" s="445"/>
      <c r="AB150" s="445"/>
      <c r="AC150" s="445"/>
      <c r="AD150" s="445"/>
      <c r="AE150" s="445"/>
      <c r="AF150" s="445"/>
      <c r="AG150" s="445"/>
      <c r="AH150" s="445"/>
      <c r="AI150" s="445"/>
      <c r="AJ150" s="445"/>
      <c r="AK150" s="445"/>
      <c r="AL150" s="445"/>
      <c r="AM150" s="445"/>
      <c r="AN150" s="445"/>
      <c r="AO150" s="445"/>
      <c r="AP150" s="445"/>
      <c r="AQ150" s="445"/>
      <c r="AR150" s="445"/>
      <c r="AS150" s="445"/>
      <c r="AT150" s="445"/>
      <c r="AU150" s="445"/>
      <c r="AV150" s="445"/>
      <c r="AW150" s="445"/>
      <c r="AX150" s="445"/>
      <c r="AY150" s="445"/>
      <c r="AZ150" s="445"/>
      <c r="BA150" s="445"/>
      <c r="BB150" s="445">
        <v>2</v>
      </c>
    </row>
    <row r="151" spans="1:54" x14ac:dyDescent="0.2">
      <c r="A151" s="4" t="s">
        <v>881</v>
      </c>
      <c r="B151" s="445"/>
      <c r="C151" s="445"/>
      <c r="D151" s="445"/>
      <c r="E151" s="445"/>
      <c r="F151" s="445"/>
      <c r="G151" s="445"/>
      <c r="H151" s="445"/>
      <c r="I151" s="445"/>
      <c r="J151" s="445"/>
      <c r="K151" s="445"/>
      <c r="L151" s="445"/>
      <c r="M151" s="445"/>
      <c r="N151" s="445"/>
      <c r="O151" s="445"/>
      <c r="P151" s="445"/>
      <c r="Q151" s="445"/>
      <c r="R151" s="445"/>
      <c r="S151" s="445"/>
      <c r="T151" s="445"/>
      <c r="U151" s="445"/>
      <c r="V151" s="445"/>
      <c r="W151" s="445"/>
      <c r="X151" s="445"/>
      <c r="Y151" s="445"/>
      <c r="Z151" s="445"/>
      <c r="AA151" s="445"/>
      <c r="AB151" s="445"/>
      <c r="AC151" s="445"/>
      <c r="AD151" s="445"/>
      <c r="AE151" s="445"/>
      <c r="AF151" s="445"/>
      <c r="AG151" s="445"/>
      <c r="AH151" s="445"/>
      <c r="AI151" s="445">
        <v>2</v>
      </c>
      <c r="AJ151" s="445"/>
      <c r="AK151" s="445"/>
      <c r="AL151" s="445"/>
      <c r="AM151" s="445"/>
      <c r="AN151" s="445"/>
      <c r="AO151" s="445"/>
      <c r="AP151" s="445"/>
      <c r="AQ151" s="445"/>
      <c r="AR151" s="445"/>
      <c r="AS151" s="445"/>
      <c r="AT151" s="445"/>
      <c r="AU151" s="445"/>
      <c r="AV151" s="445"/>
      <c r="AW151" s="445"/>
      <c r="AX151" s="445"/>
      <c r="AY151" s="445"/>
      <c r="AZ151" s="445"/>
      <c r="BA151" s="445"/>
      <c r="BB151" s="445">
        <v>2</v>
      </c>
    </row>
    <row r="152" spans="1:54" x14ac:dyDescent="0.2">
      <c r="A152" s="4" t="s">
        <v>4063</v>
      </c>
      <c r="B152" s="445"/>
      <c r="C152" s="445"/>
      <c r="D152" s="445"/>
      <c r="E152" s="445"/>
      <c r="F152" s="445"/>
      <c r="G152" s="445"/>
      <c r="H152" s="445"/>
      <c r="I152" s="445"/>
      <c r="J152" s="445"/>
      <c r="K152" s="445"/>
      <c r="L152" s="445"/>
      <c r="M152" s="445"/>
      <c r="N152" s="445"/>
      <c r="O152" s="445"/>
      <c r="P152" s="445"/>
      <c r="Q152" s="445"/>
      <c r="R152" s="445">
        <v>12</v>
      </c>
      <c r="S152" s="445">
        <v>3</v>
      </c>
      <c r="T152" s="445"/>
      <c r="U152" s="445"/>
      <c r="V152" s="445"/>
      <c r="W152" s="445"/>
      <c r="X152" s="445"/>
      <c r="Y152" s="445">
        <v>8</v>
      </c>
      <c r="Z152" s="445"/>
      <c r="AA152" s="445"/>
      <c r="AB152" s="445"/>
      <c r="AC152" s="445"/>
      <c r="AD152" s="445"/>
      <c r="AE152" s="445"/>
      <c r="AF152" s="445"/>
      <c r="AG152" s="445"/>
      <c r="AH152" s="445"/>
      <c r="AI152" s="445"/>
      <c r="AJ152" s="445"/>
      <c r="AK152" s="445"/>
      <c r="AL152" s="445"/>
      <c r="AM152" s="445"/>
      <c r="AN152" s="445"/>
      <c r="AO152" s="445"/>
      <c r="AP152" s="445"/>
      <c r="AQ152" s="445"/>
      <c r="AR152" s="445"/>
      <c r="AS152" s="445"/>
      <c r="AT152" s="445"/>
      <c r="AU152" s="445"/>
      <c r="AV152" s="445"/>
      <c r="AW152" s="445"/>
      <c r="AX152" s="445"/>
      <c r="AY152" s="445"/>
      <c r="AZ152" s="445"/>
      <c r="BA152" s="445"/>
      <c r="BB152" s="445">
        <v>23</v>
      </c>
    </row>
    <row r="153" spans="1:54" x14ac:dyDescent="0.2">
      <c r="A153" s="4" t="s">
        <v>3071</v>
      </c>
      <c r="B153" s="445"/>
      <c r="C153" s="445"/>
      <c r="D153" s="445"/>
      <c r="E153" s="445"/>
      <c r="F153" s="445"/>
      <c r="G153" s="445"/>
      <c r="H153" s="445"/>
      <c r="I153" s="445">
        <v>13</v>
      </c>
      <c r="J153" s="445">
        <v>12</v>
      </c>
      <c r="K153" s="445">
        <v>6</v>
      </c>
      <c r="L153" s="445">
        <v>11</v>
      </c>
      <c r="M153" s="445">
        <v>13</v>
      </c>
      <c r="N153" s="445">
        <v>13</v>
      </c>
      <c r="O153" s="445">
        <v>13</v>
      </c>
      <c r="P153" s="445">
        <v>12</v>
      </c>
      <c r="Q153" s="445"/>
      <c r="R153" s="445"/>
      <c r="S153" s="445"/>
      <c r="T153" s="445"/>
      <c r="U153" s="445">
        <v>13</v>
      </c>
      <c r="V153" s="445">
        <v>14</v>
      </c>
      <c r="W153" s="445">
        <v>12</v>
      </c>
      <c r="X153" s="445"/>
      <c r="Y153" s="445"/>
      <c r="Z153" s="445"/>
      <c r="AA153" s="445"/>
      <c r="AB153" s="445"/>
      <c r="AC153" s="445"/>
      <c r="AD153" s="445"/>
      <c r="AE153" s="445"/>
      <c r="AF153" s="445"/>
      <c r="AG153" s="445"/>
      <c r="AH153" s="445"/>
      <c r="AI153" s="445"/>
      <c r="AJ153" s="445"/>
      <c r="AK153" s="445"/>
      <c r="AL153" s="445"/>
      <c r="AM153" s="445"/>
      <c r="AN153" s="445"/>
      <c r="AO153" s="445"/>
      <c r="AP153" s="445"/>
      <c r="AQ153" s="445"/>
      <c r="AR153" s="445"/>
      <c r="AS153" s="445"/>
      <c r="AT153" s="445"/>
      <c r="AU153" s="445"/>
      <c r="AV153" s="445"/>
      <c r="AW153" s="445"/>
      <c r="AX153" s="445"/>
      <c r="AY153" s="445"/>
      <c r="AZ153" s="445"/>
      <c r="BA153" s="445"/>
      <c r="BB153" s="445">
        <v>132</v>
      </c>
    </row>
    <row r="154" spans="1:54" x14ac:dyDescent="0.2">
      <c r="A154" s="4" t="s">
        <v>4137</v>
      </c>
      <c r="B154" s="445"/>
      <c r="C154" s="445"/>
      <c r="D154" s="445"/>
      <c r="E154" s="445"/>
      <c r="F154" s="445"/>
      <c r="G154" s="445"/>
      <c r="H154" s="445"/>
      <c r="I154" s="445"/>
      <c r="J154" s="445"/>
      <c r="K154" s="445"/>
      <c r="L154" s="445"/>
      <c r="M154" s="445"/>
      <c r="N154" s="445"/>
      <c r="O154" s="445"/>
      <c r="P154" s="445"/>
      <c r="Q154" s="445"/>
      <c r="R154" s="445"/>
      <c r="S154" s="445"/>
      <c r="T154" s="445"/>
      <c r="U154" s="445"/>
      <c r="V154" s="445"/>
      <c r="W154" s="445"/>
      <c r="X154" s="445"/>
      <c r="Y154" s="445"/>
      <c r="Z154" s="445"/>
      <c r="AA154" s="445"/>
      <c r="AB154" s="445"/>
      <c r="AC154" s="445"/>
      <c r="AD154" s="445"/>
      <c r="AE154" s="445"/>
      <c r="AF154" s="445"/>
      <c r="AG154" s="445">
        <v>2</v>
      </c>
      <c r="AH154" s="445"/>
      <c r="AI154" s="445"/>
      <c r="AJ154" s="445"/>
      <c r="AK154" s="445"/>
      <c r="AL154" s="445"/>
      <c r="AM154" s="445"/>
      <c r="AN154" s="445"/>
      <c r="AO154" s="445"/>
      <c r="AP154" s="445"/>
      <c r="AQ154" s="445"/>
      <c r="AR154" s="445"/>
      <c r="AS154" s="445"/>
      <c r="AT154" s="445"/>
      <c r="AU154" s="445"/>
      <c r="AV154" s="445"/>
      <c r="AW154" s="445"/>
      <c r="AX154" s="445"/>
      <c r="AY154" s="445"/>
      <c r="AZ154" s="445"/>
      <c r="BA154" s="445"/>
      <c r="BB154" s="445">
        <v>2</v>
      </c>
    </row>
    <row r="155" spans="1:54" x14ac:dyDescent="0.2">
      <c r="A155" s="4" t="s">
        <v>284</v>
      </c>
      <c r="B155" s="445"/>
      <c r="C155" s="445"/>
      <c r="D155" s="445"/>
      <c r="E155" s="445"/>
      <c r="F155" s="445"/>
      <c r="G155" s="445"/>
      <c r="H155" s="445"/>
      <c r="I155" s="445"/>
      <c r="J155" s="445"/>
      <c r="K155" s="445"/>
      <c r="L155" s="445"/>
      <c r="M155" s="445"/>
      <c r="N155" s="445"/>
      <c r="O155" s="445"/>
      <c r="P155" s="445"/>
      <c r="Q155" s="445"/>
      <c r="R155" s="445"/>
      <c r="S155" s="445"/>
      <c r="T155" s="445"/>
      <c r="U155" s="445"/>
      <c r="V155" s="445"/>
      <c r="W155" s="445"/>
      <c r="X155" s="445"/>
      <c r="Y155" s="445"/>
      <c r="Z155" s="445"/>
      <c r="AA155" s="445"/>
      <c r="AB155" s="445"/>
      <c r="AC155" s="445"/>
      <c r="AD155" s="445"/>
      <c r="AE155" s="445"/>
      <c r="AF155" s="445"/>
      <c r="AG155" s="445"/>
      <c r="AH155" s="445"/>
      <c r="AI155" s="445"/>
      <c r="AJ155" s="445"/>
      <c r="AK155" s="445"/>
      <c r="AL155" s="445"/>
      <c r="AM155" s="445"/>
      <c r="AN155" s="445"/>
      <c r="AO155" s="445"/>
      <c r="AP155" s="445"/>
      <c r="AQ155" s="445"/>
      <c r="AR155" s="445"/>
      <c r="AS155" s="445"/>
      <c r="AT155" s="445"/>
      <c r="AU155" s="445"/>
      <c r="AV155" s="445"/>
      <c r="AW155" s="445">
        <v>2</v>
      </c>
      <c r="AX155" s="445"/>
      <c r="AY155" s="445"/>
      <c r="AZ155" s="445"/>
      <c r="BA155" s="445"/>
      <c r="BB155" s="445">
        <v>2</v>
      </c>
    </row>
    <row r="156" spans="1:54" x14ac:dyDescent="0.2">
      <c r="A156" s="4" t="s">
        <v>3973</v>
      </c>
      <c r="B156" s="445"/>
      <c r="C156" s="445"/>
      <c r="D156" s="445"/>
      <c r="E156" s="445"/>
      <c r="F156" s="445"/>
      <c r="G156" s="445"/>
      <c r="H156" s="445"/>
      <c r="I156" s="445"/>
      <c r="J156" s="445"/>
      <c r="K156" s="445"/>
      <c r="L156" s="445"/>
      <c r="M156" s="445"/>
      <c r="N156" s="445"/>
      <c r="O156" s="445"/>
      <c r="P156" s="445"/>
      <c r="Q156" s="445"/>
      <c r="R156" s="445"/>
      <c r="S156" s="445"/>
      <c r="T156" s="445"/>
      <c r="U156" s="445"/>
      <c r="V156" s="445"/>
      <c r="W156" s="445"/>
      <c r="X156" s="445"/>
      <c r="Y156" s="445"/>
      <c r="Z156" s="445"/>
      <c r="AA156" s="445"/>
      <c r="AB156" s="445"/>
      <c r="AC156" s="445"/>
      <c r="AD156" s="445"/>
      <c r="AE156" s="445"/>
      <c r="AF156" s="445"/>
      <c r="AG156" s="445"/>
      <c r="AH156" s="445"/>
      <c r="AI156" s="445"/>
      <c r="AJ156" s="445"/>
      <c r="AK156" s="445"/>
      <c r="AL156" s="445"/>
      <c r="AM156" s="445"/>
      <c r="AN156" s="445"/>
      <c r="AO156" s="445"/>
      <c r="AP156" s="445"/>
      <c r="AQ156" s="445"/>
      <c r="AR156" s="445"/>
      <c r="AS156" s="445"/>
      <c r="AT156" s="445"/>
      <c r="AU156" s="445"/>
      <c r="AV156" s="445"/>
      <c r="AW156" s="445">
        <v>4</v>
      </c>
      <c r="AX156" s="445">
        <v>4</v>
      </c>
      <c r="AY156" s="445"/>
      <c r="AZ156" s="445"/>
      <c r="BA156" s="445"/>
      <c r="BB156" s="445">
        <v>8</v>
      </c>
    </row>
    <row r="157" spans="1:54" x14ac:dyDescent="0.2">
      <c r="A157" s="4" t="s">
        <v>288</v>
      </c>
      <c r="B157" s="445"/>
      <c r="C157" s="445"/>
      <c r="D157" s="445"/>
      <c r="E157" s="445"/>
      <c r="F157" s="445"/>
      <c r="G157" s="445"/>
      <c r="H157" s="445"/>
      <c r="I157" s="445"/>
      <c r="J157" s="445"/>
      <c r="K157" s="445"/>
      <c r="L157" s="445"/>
      <c r="M157" s="445"/>
      <c r="N157" s="445"/>
      <c r="O157" s="445"/>
      <c r="P157" s="445"/>
      <c r="Q157" s="445"/>
      <c r="R157" s="445"/>
      <c r="S157" s="445"/>
      <c r="T157" s="445"/>
      <c r="U157" s="445"/>
      <c r="V157" s="445"/>
      <c r="W157" s="445"/>
      <c r="X157" s="445"/>
      <c r="Y157" s="445"/>
      <c r="Z157" s="445"/>
      <c r="AA157" s="445"/>
      <c r="AB157" s="445"/>
      <c r="AC157" s="445"/>
      <c r="AD157" s="445"/>
      <c r="AE157" s="445"/>
      <c r="AF157" s="445"/>
      <c r="AG157" s="445"/>
      <c r="AH157" s="445"/>
      <c r="AI157" s="445"/>
      <c r="AJ157" s="445"/>
      <c r="AK157" s="445"/>
      <c r="AL157" s="445"/>
      <c r="AM157" s="445"/>
      <c r="AN157" s="445"/>
      <c r="AO157" s="445"/>
      <c r="AP157" s="445"/>
      <c r="AQ157" s="445"/>
      <c r="AR157" s="445"/>
      <c r="AS157" s="445"/>
      <c r="AT157" s="445"/>
      <c r="AU157" s="445"/>
      <c r="AV157" s="445"/>
      <c r="AW157" s="445">
        <v>1</v>
      </c>
      <c r="AX157" s="445"/>
      <c r="AY157" s="445"/>
      <c r="AZ157" s="445"/>
      <c r="BA157" s="445"/>
      <c r="BB157" s="445">
        <v>1</v>
      </c>
    </row>
    <row r="158" spans="1:54" x14ac:dyDescent="0.2">
      <c r="A158" s="4" t="s">
        <v>3050</v>
      </c>
      <c r="B158" s="445"/>
      <c r="C158" s="445"/>
      <c r="D158" s="445"/>
      <c r="E158" s="445"/>
      <c r="F158" s="445"/>
      <c r="G158" s="445"/>
      <c r="H158" s="445"/>
      <c r="I158" s="445"/>
      <c r="J158" s="445"/>
      <c r="K158" s="445"/>
      <c r="L158" s="445"/>
      <c r="M158" s="445"/>
      <c r="N158" s="445"/>
      <c r="O158" s="445"/>
      <c r="P158" s="445"/>
      <c r="Q158" s="445"/>
      <c r="R158" s="445"/>
      <c r="S158" s="445"/>
      <c r="T158" s="445"/>
      <c r="U158" s="445"/>
      <c r="V158" s="445"/>
      <c r="W158" s="445"/>
      <c r="X158" s="445"/>
      <c r="Y158" s="445"/>
      <c r="Z158" s="445"/>
      <c r="AA158" s="445"/>
      <c r="AB158" s="445">
        <v>1</v>
      </c>
      <c r="AC158" s="445">
        <v>13</v>
      </c>
      <c r="AD158" s="445">
        <v>1</v>
      </c>
      <c r="AE158" s="445">
        <v>10</v>
      </c>
      <c r="AF158" s="445">
        <v>13</v>
      </c>
      <c r="AG158" s="445">
        <v>9</v>
      </c>
      <c r="AH158" s="445">
        <v>13</v>
      </c>
      <c r="AI158" s="445">
        <v>12</v>
      </c>
      <c r="AJ158" s="445">
        <v>11</v>
      </c>
      <c r="AK158" s="445">
        <v>10</v>
      </c>
      <c r="AL158" s="445">
        <v>11</v>
      </c>
      <c r="AM158" s="445">
        <v>11</v>
      </c>
      <c r="AN158" s="445">
        <v>9</v>
      </c>
      <c r="AO158" s="445">
        <v>13</v>
      </c>
      <c r="AP158" s="445">
        <v>14</v>
      </c>
      <c r="AQ158" s="445">
        <v>12</v>
      </c>
      <c r="AR158" s="445">
        <v>12</v>
      </c>
      <c r="AS158" s="445">
        <v>13</v>
      </c>
      <c r="AT158" s="445">
        <v>10</v>
      </c>
      <c r="AU158" s="445">
        <v>13</v>
      </c>
      <c r="AV158" s="445"/>
      <c r="AW158" s="445"/>
      <c r="AX158" s="445">
        <v>3</v>
      </c>
      <c r="AY158" s="445"/>
      <c r="AZ158" s="445"/>
      <c r="BA158" s="445">
        <v>2</v>
      </c>
      <c r="BB158" s="445">
        <v>216</v>
      </c>
    </row>
    <row r="159" spans="1:54" x14ac:dyDescent="0.2">
      <c r="A159" s="4" t="s">
        <v>3898</v>
      </c>
      <c r="B159" s="445"/>
      <c r="C159" s="445"/>
      <c r="D159" s="445"/>
      <c r="E159" s="445"/>
      <c r="F159" s="445"/>
      <c r="G159" s="445"/>
      <c r="H159" s="445"/>
      <c r="I159" s="445"/>
      <c r="J159" s="445"/>
      <c r="K159" s="445"/>
      <c r="L159" s="445"/>
      <c r="M159" s="445"/>
      <c r="N159" s="445"/>
      <c r="O159" s="445"/>
      <c r="P159" s="445"/>
      <c r="Q159" s="445"/>
      <c r="R159" s="445"/>
      <c r="S159" s="445"/>
      <c r="T159" s="445"/>
      <c r="U159" s="445"/>
      <c r="V159" s="445"/>
      <c r="W159" s="445"/>
      <c r="X159" s="445"/>
      <c r="Y159" s="445"/>
      <c r="Z159" s="445"/>
      <c r="AA159" s="445"/>
      <c r="AB159" s="445"/>
      <c r="AC159" s="445"/>
      <c r="AD159" s="445"/>
      <c r="AE159" s="445">
        <v>2</v>
      </c>
      <c r="AF159" s="445"/>
      <c r="AG159" s="445">
        <v>4</v>
      </c>
      <c r="AH159" s="445"/>
      <c r="AI159" s="445">
        <v>12</v>
      </c>
      <c r="AJ159" s="445">
        <v>10</v>
      </c>
      <c r="AK159" s="445"/>
      <c r="AL159" s="445"/>
      <c r="AM159" s="445"/>
      <c r="AN159" s="445"/>
      <c r="AO159" s="445"/>
      <c r="AP159" s="445"/>
      <c r="AQ159" s="445"/>
      <c r="AR159" s="445"/>
      <c r="AS159" s="445"/>
      <c r="AT159" s="445"/>
      <c r="AU159" s="445"/>
      <c r="AV159" s="445"/>
      <c r="AW159" s="445"/>
      <c r="AX159" s="445"/>
      <c r="AY159" s="445"/>
      <c r="AZ159" s="445"/>
      <c r="BA159" s="445"/>
      <c r="BB159" s="445">
        <v>28</v>
      </c>
    </row>
    <row r="160" spans="1:54" x14ac:dyDescent="0.2">
      <c r="A160" s="4" t="s">
        <v>4213</v>
      </c>
      <c r="B160" s="445"/>
      <c r="C160" s="445"/>
      <c r="D160" s="445"/>
      <c r="E160" s="445"/>
      <c r="F160" s="445"/>
      <c r="G160" s="445"/>
      <c r="H160" s="445"/>
      <c r="I160" s="445"/>
      <c r="J160" s="445"/>
      <c r="K160" s="445"/>
      <c r="L160" s="445"/>
      <c r="M160" s="445"/>
      <c r="N160" s="445"/>
      <c r="O160" s="445"/>
      <c r="P160" s="445"/>
      <c r="Q160" s="445"/>
      <c r="R160" s="445"/>
      <c r="S160" s="445"/>
      <c r="T160" s="445"/>
      <c r="U160" s="445"/>
      <c r="V160" s="445"/>
      <c r="W160" s="445"/>
      <c r="X160" s="445"/>
      <c r="Y160" s="445"/>
      <c r="Z160" s="445"/>
      <c r="AA160" s="445"/>
      <c r="AB160" s="445"/>
      <c r="AC160" s="445"/>
      <c r="AD160" s="445"/>
      <c r="AE160" s="445"/>
      <c r="AF160" s="445"/>
      <c r="AG160" s="445"/>
      <c r="AH160" s="445"/>
      <c r="AI160" s="445"/>
      <c r="AJ160" s="445"/>
      <c r="AK160" s="445"/>
      <c r="AL160" s="445"/>
      <c r="AM160" s="445"/>
      <c r="AN160" s="445"/>
      <c r="AO160" s="445"/>
      <c r="AP160" s="445"/>
      <c r="AQ160" s="445"/>
      <c r="AR160" s="445"/>
      <c r="AS160" s="445"/>
      <c r="AT160" s="445"/>
      <c r="AU160" s="445"/>
      <c r="AV160" s="445"/>
      <c r="AW160" s="445">
        <v>4</v>
      </c>
      <c r="AX160" s="445"/>
      <c r="AY160" s="445"/>
      <c r="AZ160" s="445"/>
      <c r="BA160" s="445"/>
      <c r="BB160" s="445">
        <v>4</v>
      </c>
    </row>
    <row r="161" spans="1:54" x14ac:dyDescent="0.2">
      <c r="A161" s="4" t="s">
        <v>3059</v>
      </c>
      <c r="B161" s="445"/>
      <c r="C161" s="445"/>
      <c r="D161" s="445"/>
      <c r="E161" s="445"/>
      <c r="F161" s="445"/>
      <c r="G161" s="445"/>
      <c r="H161" s="445"/>
      <c r="I161" s="445"/>
      <c r="J161" s="445"/>
      <c r="K161" s="445"/>
      <c r="L161" s="445"/>
      <c r="M161" s="445"/>
      <c r="N161" s="445"/>
      <c r="O161" s="445"/>
      <c r="P161" s="445"/>
      <c r="Q161" s="445"/>
      <c r="R161" s="445"/>
      <c r="S161" s="445"/>
      <c r="T161" s="445"/>
      <c r="U161" s="445"/>
      <c r="V161" s="445"/>
      <c r="W161" s="445"/>
      <c r="X161" s="445"/>
      <c r="Y161" s="445"/>
      <c r="Z161" s="445"/>
      <c r="AA161" s="445"/>
      <c r="AB161" s="445"/>
      <c r="AC161" s="445"/>
      <c r="AD161" s="445"/>
      <c r="AE161" s="445"/>
      <c r="AF161" s="445"/>
      <c r="AG161" s="445"/>
      <c r="AH161" s="445"/>
      <c r="AI161" s="445"/>
      <c r="AJ161" s="445"/>
      <c r="AK161" s="445"/>
      <c r="AL161" s="445"/>
      <c r="AM161" s="445"/>
      <c r="AN161" s="445"/>
      <c r="AO161" s="445"/>
      <c r="AP161" s="445"/>
      <c r="AQ161" s="445"/>
      <c r="AR161" s="445"/>
      <c r="AS161" s="445">
        <v>10</v>
      </c>
      <c r="AT161" s="445"/>
      <c r="AU161" s="445"/>
      <c r="AV161" s="445">
        <v>13</v>
      </c>
      <c r="AW161" s="445"/>
      <c r="AX161" s="445">
        <v>11</v>
      </c>
      <c r="AY161" s="445"/>
      <c r="AZ161" s="445"/>
      <c r="BA161" s="445"/>
      <c r="BB161" s="445">
        <v>34</v>
      </c>
    </row>
    <row r="162" spans="1:54" x14ac:dyDescent="0.2">
      <c r="A162" s="4" t="s">
        <v>4078</v>
      </c>
      <c r="B162" s="445"/>
      <c r="C162" s="445"/>
      <c r="D162" s="445"/>
      <c r="E162" s="445"/>
      <c r="F162" s="445"/>
      <c r="G162" s="445"/>
      <c r="H162" s="445"/>
      <c r="I162" s="445"/>
      <c r="J162" s="445"/>
      <c r="K162" s="445"/>
      <c r="L162" s="445"/>
      <c r="M162" s="445"/>
      <c r="N162" s="445"/>
      <c r="O162" s="445"/>
      <c r="P162" s="445"/>
      <c r="Q162" s="445"/>
      <c r="R162" s="445"/>
      <c r="S162" s="445"/>
      <c r="T162" s="445">
        <v>11</v>
      </c>
      <c r="U162" s="445">
        <v>6</v>
      </c>
      <c r="V162" s="445">
        <v>1</v>
      </c>
      <c r="W162" s="445"/>
      <c r="X162" s="445"/>
      <c r="Y162" s="445"/>
      <c r="Z162" s="445"/>
      <c r="AA162" s="445"/>
      <c r="AB162" s="445"/>
      <c r="AC162" s="445"/>
      <c r="AD162" s="445"/>
      <c r="AE162" s="445"/>
      <c r="AF162" s="445"/>
      <c r="AG162" s="445"/>
      <c r="AH162" s="445"/>
      <c r="AI162" s="445"/>
      <c r="AJ162" s="445"/>
      <c r="AK162" s="445"/>
      <c r="AL162" s="445"/>
      <c r="AM162" s="445"/>
      <c r="AN162" s="445"/>
      <c r="AO162" s="445"/>
      <c r="AP162" s="445"/>
      <c r="AQ162" s="445"/>
      <c r="AR162" s="445"/>
      <c r="AS162" s="445"/>
      <c r="AT162" s="445"/>
      <c r="AU162" s="445"/>
      <c r="AV162" s="445"/>
      <c r="AW162" s="445"/>
      <c r="AX162" s="445"/>
      <c r="AY162" s="445"/>
      <c r="AZ162" s="445"/>
      <c r="BA162" s="445"/>
      <c r="BB162" s="445">
        <v>18</v>
      </c>
    </row>
    <row r="163" spans="1:54" x14ac:dyDescent="0.2">
      <c r="A163" s="4" t="s">
        <v>3938</v>
      </c>
      <c r="B163" s="445"/>
      <c r="C163" s="445"/>
      <c r="D163" s="445"/>
      <c r="E163" s="445"/>
      <c r="F163" s="445"/>
      <c r="G163" s="445"/>
      <c r="H163" s="445"/>
      <c r="I163" s="445"/>
      <c r="J163" s="445"/>
      <c r="K163" s="445"/>
      <c r="L163" s="445"/>
      <c r="M163" s="445"/>
      <c r="N163" s="445"/>
      <c r="O163" s="445"/>
      <c r="P163" s="445"/>
      <c r="Q163" s="445"/>
      <c r="R163" s="445"/>
      <c r="S163" s="445"/>
      <c r="T163" s="445"/>
      <c r="U163" s="445"/>
      <c r="V163" s="445"/>
      <c r="W163" s="445"/>
      <c r="X163" s="445"/>
      <c r="Y163" s="445"/>
      <c r="Z163" s="445"/>
      <c r="AA163" s="445"/>
      <c r="AB163" s="445"/>
      <c r="AC163" s="445"/>
      <c r="AD163" s="445"/>
      <c r="AE163" s="445"/>
      <c r="AF163" s="445"/>
      <c r="AG163" s="445"/>
      <c r="AH163" s="445"/>
      <c r="AI163" s="445"/>
      <c r="AJ163" s="445"/>
      <c r="AK163" s="445"/>
      <c r="AL163" s="445"/>
      <c r="AM163" s="445"/>
      <c r="AN163" s="445"/>
      <c r="AO163" s="445">
        <v>10</v>
      </c>
      <c r="AP163" s="445"/>
      <c r="AQ163" s="445"/>
      <c r="AR163" s="445"/>
      <c r="AS163" s="445"/>
      <c r="AT163" s="445"/>
      <c r="AU163" s="445"/>
      <c r="AV163" s="445"/>
      <c r="AW163" s="445"/>
      <c r="AX163" s="445"/>
      <c r="AY163" s="445"/>
      <c r="AZ163" s="445"/>
      <c r="BA163" s="445"/>
      <c r="BB163" s="445">
        <v>10</v>
      </c>
    </row>
    <row r="164" spans="1:54" x14ac:dyDescent="0.2">
      <c r="A164" s="4" t="s">
        <v>4200</v>
      </c>
      <c r="B164" s="445"/>
      <c r="C164" s="445"/>
      <c r="D164" s="445"/>
      <c r="E164" s="445"/>
      <c r="F164" s="445"/>
      <c r="G164" s="445"/>
      <c r="H164" s="445"/>
      <c r="I164" s="445"/>
      <c r="J164" s="445"/>
      <c r="K164" s="445"/>
      <c r="L164" s="445"/>
      <c r="M164" s="445"/>
      <c r="N164" s="445"/>
      <c r="O164" s="445"/>
      <c r="P164" s="445"/>
      <c r="Q164" s="445"/>
      <c r="R164" s="445"/>
      <c r="S164" s="445"/>
      <c r="T164" s="445"/>
      <c r="U164" s="445"/>
      <c r="V164" s="445"/>
      <c r="W164" s="445"/>
      <c r="X164" s="445"/>
      <c r="Y164" s="445"/>
      <c r="Z164" s="445"/>
      <c r="AA164" s="445"/>
      <c r="AB164" s="445"/>
      <c r="AC164" s="445"/>
      <c r="AD164" s="445"/>
      <c r="AE164" s="445"/>
      <c r="AF164" s="445"/>
      <c r="AG164" s="445"/>
      <c r="AH164" s="445"/>
      <c r="AI164" s="445"/>
      <c r="AJ164" s="445"/>
      <c r="AK164" s="445"/>
      <c r="AL164" s="445"/>
      <c r="AM164" s="445"/>
      <c r="AN164" s="445"/>
      <c r="AO164" s="445"/>
      <c r="AP164" s="445"/>
      <c r="AQ164" s="445"/>
      <c r="AR164" s="445"/>
      <c r="AS164" s="445"/>
      <c r="AT164" s="445"/>
      <c r="AU164" s="445"/>
      <c r="AV164" s="445">
        <v>10</v>
      </c>
      <c r="AW164" s="445"/>
      <c r="AX164" s="445"/>
      <c r="AY164" s="445"/>
      <c r="AZ164" s="445"/>
      <c r="BA164" s="445"/>
      <c r="BB164" s="445">
        <v>10</v>
      </c>
    </row>
    <row r="165" spans="1:54" x14ac:dyDescent="0.2">
      <c r="A165" s="4" t="s">
        <v>4141</v>
      </c>
      <c r="B165" s="445"/>
      <c r="C165" s="445"/>
      <c r="D165" s="445"/>
      <c r="E165" s="445"/>
      <c r="F165" s="445"/>
      <c r="G165" s="445"/>
      <c r="H165" s="445"/>
      <c r="I165" s="445"/>
      <c r="J165" s="445"/>
      <c r="K165" s="445"/>
      <c r="L165" s="445"/>
      <c r="M165" s="445"/>
      <c r="N165" s="445"/>
      <c r="O165" s="445"/>
      <c r="P165" s="445"/>
      <c r="Q165" s="445"/>
      <c r="R165" s="445"/>
      <c r="S165" s="445"/>
      <c r="T165" s="445"/>
      <c r="U165" s="445"/>
      <c r="V165" s="445"/>
      <c r="W165" s="445"/>
      <c r="X165" s="445"/>
      <c r="Y165" s="445"/>
      <c r="Z165" s="445"/>
      <c r="AA165" s="445"/>
      <c r="AB165" s="445"/>
      <c r="AC165" s="445"/>
      <c r="AD165" s="445"/>
      <c r="AE165" s="445"/>
      <c r="AF165" s="445"/>
      <c r="AG165" s="445"/>
      <c r="AH165" s="445"/>
      <c r="AI165" s="445">
        <v>1</v>
      </c>
      <c r="AJ165" s="445">
        <v>6</v>
      </c>
      <c r="AK165" s="445"/>
      <c r="AL165" s="445"/>
      <c r="AM165" s="445">
        <v>2</v>
      </c>
      <c r="AN165" s="445"/>
      <c r="AO165" s="445"/>
      <c r="AP165" s="445"/>
      <c r="AQ165" s="445"/>
      <c r="AR165" s="445"/>
      <c r="AS165" s="445"/>
      <c r="AT165" s="445"/>
      <c r="AU165" s="445"/>
      <c r="AV165" s="445"/>
      <c r="AW165" s="445"/>
      <c r="AX165" s="445"/>
      <c r="AY165" s="445"/>
      <c r="AZ165" s="445"/>
      <c r="BA165" s="445"/>
      <c r="BB165" s="445">
        <v>9</v>
      </c>
    </row>
    <row r="166" spans="1:54" x14ac:dyDescent="0.2">
      <c r="A166" s="4" t="s">
        <v>4166</v>
      </c>
      <c r="B166" s="445"/>
      <c r="C166" s="445"/>
      <c r="D166" s="445"/>
      <c r="E166" s="445"/>
      <c r="F166" s="445"/>
      <c r="G166" s="445"/>
      <c r="H166" s="445"/>
      <c r="I166" s="445"/>
      <c r="J166" s="445"/>
      <c r="K166" s="445"/>
      <c r="L166" s="445"/>
      <c r="M166" s="445"/>
      <c r="N166" s="445"/>
      <c r="O166" s="445"/>
      <c r="P166" s="445"/>
      <c r="Q166" s="445"/>
      <c r="R166" s="445"/>
      <c r="S166" s="445"/>
      <c r="T166" s="445"/>
      <c r="U166" s="445"/>
      <c r="V166" s="445"/>
      <c r="W166" s="445"/>
      <c r="X166" s="445"/>
      <c r="Y166" s="445"/>
      <c r="Z166" s="445"/>
      <c r="AA166" s="445"/>
      <c r="AB166" s="445"/>
      <c r="AC166" s="445"/>
      <c r="AD166" s="445"/>
      <c r="AE166" s="445"/>
      <c r="AF166" s="445"/>
      <c r="AG166" s="445"/>
      <c r="AH166" s="445"/>
      <c r="AI166" s="445"/>
      <c r="AJ166" s="445"/>
      <c r="AK166" s="445"/>
      <c r="AL166" s="445"/>
      <c r="AM166" s="445"/>
      <c r="AN166" s="445">
        <v>4</v>
      </c>
      <c r="AO166" s="445"/>
      <c r="AP166" s="445"/>
      <c r="AQ166" s="445"/>
      <c r="AR166" s="445"/>
      <c r="AS166" s="445"/>
      <c r="AT166" s="445"/>
      <c r="AU166" s="445"/>
      <c r="AV166" s="445"/>
      <c r="AW166" s="445"/>
      <c r="AX166" s="445"/>
      <c r="AY166" s="445"/>
      <c r="AZ166" s="445"/>
      <c r="BA166" s="445"/>
      <c r="BB166" s="445">
        <v>4</v>
      </c>
    </row>
    <row r="167" spans="1:54" x14ac:dyDescent="0.2">
      <c r="A167" s="4" t="s">
        <v>3098</v>
      </c>
      <c r="B167" s="445"/>
      <c r="C167" s="445"/>
      <c r="D167" s="445"/>
      <c r="E167" s="445"/>
      <c r="F167" s="445"/>
      <c r="G167" s="445"/>
      <c r="H167" s="445"/>
      <c r="I167" s="445"/>
      <c r="J167" s="445"/>
      <c r="K167" s="445"/>
      <c r="L167" s="445"/>
      <c r="M167" s="445"/>
      <c r="N167" s="445"/>
      <c r="O167" s="445"/>
      <c r="P167" s="445"/>
      <c r="Q167" s="445"/>
      <c r="R167" s="445">
        <v>4</v>
      </c>
      <c r="S167" s="445">
        <v>6</v>
      </c>
      <c r="T167" s="445">
        <v>11</v>
      </c>
      <c r="U167" s="445"/>
      <c r="V167" s="445">
        <v>7</v>
      </c>
      <c r="W167" s="445">
        <v>9</v>
      </c>
      <c r="X167" s="445">
        <v>7</v>
      </c>
      <c r="Y167" s="445">
        <v>1</v>
      </c>
      <c r="Z167" s="445"/>
      <c r="AA167" s="445"/>
      <c r="AB167" s="445"/>
      <c r="AC167" s="445"/>
      <c r="AD167" s="445"/>
      <c r="AE167" s="445"/>
      <c r="AF167" s="445"/>
      <c r="AG167" s="445"/>
      <c r="AH167" s="445"/>
      <c r="AI167" s="445"/>
      <c r="AJ167" s="445"/>
      <c r="AK167" s="445"/>
      <c r="AL167" s="445"/>
      <c r="AM167" s="445"/>
      <c r="AN167" s="445"/>
      <c r="AO167" s="445"/>
      <c r="AP167" s="445"/>
      <c r="AQ167" s="445"/>
      <c r="AR167" s="445"/>
      <c r="AS167" s="445"/>
      <c r="AT167" s="445"/>
      <c r="AU167" s="445"/>
      <c r="AV167" s="445"/>
      <c r="AW167" s="445"/>
      <c r="AX167" s="445"/>
      <c r="AY167" s="445"/>
      <c r="AZ167" s="445"/>
      <c r="BA167" s="445"/>
      <c r="BB167" s="445">
        <v>45</v>
      </c>
    </row>
    <row r="168" spans="1:54" x14ac:dyDescent="0.2">
      <c r="A168" s="4" t="s">
        <v>4135</v>
      </c>
      <c r="B168" s="445"/>
      <c r="C168" s="445"/>
      <c r="D168" s="445"/>
      <c r="E168" s="445"/>
      <c r="F168" s="445"/>
      <c r="G168" s="445"/>
      <c r="H168" s="445"/>
      <c r="I168" s="445"/>
      <c r="J168" s="445"/>
      <c r="K168" s="445"/>
      <c r="L168" s="445"/>
      <c r="M168" s="445"/>
      <c r="N168" s="445"/>
      <c r="O168" s="445"/>
      <c r="P168" s="445"/>
      <c r="Q168" s="445"/>
      <c r="R168" s="445"/>
      <c r="S168" s="445"/>
      <c r="T168" s="445"/>
      <c r="U168" s="445"/>
      <c r="V168" s="445"/>
      <c r="W168" s="445"/>
      <c r="X168" s="445"/>
      <c r="Y168" s="445"/>
      <c r="Z168" s="445"/>
      <c r="AA168" s="445"/>
      <c r="AB168" s="445"/>
      <c r="AC168" s="445"/>
      <c r="AD168" s="445"/>
      <c r="AE168" s="445"/>
      <c r="AF168" s="445"/>
      <c r="AG168" s="445">
        <v>2</v>
      </c>
      <c r="AH168" s="445"/>
      <c r="AI168" s="445"/>
      <c r="AJ168" s="445"/>
      <c r="AK168" s="445"/>
      <c r="AL168" s="445"/>
      <c r="AM168" s="445"/>
      <c r="AN168" s="445"/>
      <c r="AO168" s="445"/>
      <c r="AP168" s="445"/>
      <c r="AQ168" s="445"/>
      <c r="AR168" s="445"/>
      <c r="AS168" s="445"/>
      <c r="AT168" s="445"/>
      <c r="AU168" s="445"/>
      <c r="AV168" s="445"/>
      <c r="AW168" s="445"/>
      <c r="AX168" s="445"/>
      <c r="AY168" s="445"/>
      <c r="AZ168" s="445"/>
      <c r="BA168" s="445"/>
      <c r="BB168" s="445">
        <v>2</v>
      </c>
    </row>
    <row r="169" spans="1:54" x14ac:dyDescent="0.2">
      <c r="A169" s="4" t="s">
        <v>4055</v>
      </c>
      <c r="B169" s="445"/>
      <c r="C169" s="445"/>
      <c r="D169" s="445"/>
      <c r="E169" s="445"/>
      <c r="F169" s="445"/>
      <c r="G169" s="445"/>
      <c r="H169" s="445"/>
      <c r="I169" s="445"/>
      <c r="J169" s="445"/>
      <c r="K169" s="445"/>
      <c r="L169" s="445"/>
      <c r="M169" s="445"/>
      <c r="N169" s="445"/>
      <c r="O169" s="445"/>
      <c r="P169" s="445"/>
      <c r="Q169" s="445"/>
      <c r="R169" s="445"/>
      <c r="S169" s="445"/>
      <c r="T169" s="445"/>
      <c r="U169" s="445"/>
      <c r="V169" s="445"/>
      <c r="W169" s="445"/>
      <c r="X169" s="445"/>
      <c r="Y169" s="445"/>
      <c r="Z169" s="445"/>
      <c r="AA169" s="445"/>
      <c r="AB169" s="445"/>
      <c r="AC169" s="445"/>
      <c r="AD169" s="445"/>
      <c r="AE169" s="445"/>
      <c r="AF169" s="445"/>
      <c r="AG169" s="445"/>
      <c r="AH169" s="445"/>
      <c r="AI169" s="445"/>
      <c r="AJ169" s="445"/>
      <c r="AK169" s="445"/>
      <c r="AL169" s="445"/>
      <c r="AM169" s="445"/>
      <c r="AN169" s="445"/>
      <c r="AO169" s="445"/>
      <c r="AP169" s="445"/>
      <c r="AQ169" s="445"/>
      <c r="AR169" s="445"/>
      <c r="AS169" s="445"/>
      <c r="AT169" s="445"/>
      <c r="AU169" s="445"/>
      <c r="AV169" s="445"/>
      <c r="AW169" s="445"/>
      <c r="AX169" s="445"/>
      <c r="AY169" s="445"/>
      <c r="AZ169" s="445"/>
      <c r="BA169" s="445"/>
      <c r="BB169" s="445"/>
    </row>
    <row r="170" spans="1:54" x14ac:dyDescent="0.2">
      <c r="A170" s="4" t="s">
        <v>4092</v>
      </c>
      <c r="B170" s="445"/>
      <c r="C170" s="445"/>
      <c r="D170" s="445"/>
      <c r="E170" s="445"/>
      <c r="F170" s="445"/>
      <c r="G170" s="445"/>
      <c r="H170" s="445"/>
      <c r="I170" s="445"/>
      <c r="J170" s="445"/>
      <c r="K170" s="445"/>
      <c r="L170" s="445"/>
      <c r="M170" s="445"/>
      <c r="N170" s="445"/>
      <c r="O170" s="445"/>
      <c r="P170" s="445"/>
      <c r="Q170" s="445"/>
      <c r="R170" s="445"/>
      <c r="S170" s="445"/>
      <c r="T170" s="445"/>
      <c r="U170" s="445"/>
      <c r="V170" s="445"/>
      <c r="W170" s="445"/>
      <c r="X170" s="445">
        <v>4</v>
      </c>
      <c r="Y170" s="445"/>
      <c r="Z170" s="445"/>
      <c r="AA170" s="445"/>
      <c r="AB170" s="445"/>
      <c r="AC170" s="445"/>
      <c r="AD170" s="445"/>
      <c r="AE170" s="445"/>
      <c r="AF170" s="445"/>
      <c r="AG170" s="445"/>
      <c r="AH170" s="445"/>
      <c r="AI170" s="445"/>
      <c r="AJ170" s="445"/>
      <c r="AK170" s="445"/>
      <c r="AL170" s="445"/>
      <c r="AM170" s="445"/>
      <c r="AN170" s="445"/>
      <c r="AO170" s="445"/>
      <c r="AP170" s="445"/>
      <c r="AQ170" s="445"/>
      <c r="AR170" s="445"/>
      <c r="AS170" s="445"/>
      <c r="AT170" s="445"/>
      <c r="AU170" s="445"/>
      <c r="AV170" s="445"/>
      <c r="AW170" s="445"/>
      <c r="AX170" s="445"/>
      <c r="AY170" s="445"/>
      <c r="AZ170" s="445"/>
      <c r="BA170" s="445"/>
      <c r="BB170" s="445">
        <v>4</v>
      </c>
    </row>
    <row r="171" spans="1:54" x14ac:dyDescent="0.2">
      <c r="A171" s="4" t="s">
        <v>3865</v>
      </c>
      <c r="B171" s="445"/>
      <c r="C171" s="445"/>
      <c r="D171" s="445"/>
      <c r="E171" s="445"/>
      <c r="F171" s="445"/>
      <c r="G171" s="445"/>
      <c r="H171" s="445"/>
      <c r="I171" s="445"/>
      <c r="J171" s="445"/>
      <c r="K171" s="445"/>
      <c r="L171" s="445"/>
      <c r="M171" s="445"/>
      <c r="N171" s="445"/>
      <c r="O171" s="445"/>
      <c r="P171" s="445"/>
      <c r="Q171" s="445"/>
      <c r="R171" s="445"/>
      <c r="S171" s="445"/>
      <c r="T171" s="445"/>
      <c r="U171" s="445"/>
      <c r="V171" s="445"/>
      <c r="W171" s="445"/>
      <c r="X171" s="445"/>
      <c r="Y171" s="445">
        <v>2</v>
      </c>
      <c r="Z171" s="445"/>
      <c r="AA171" s="445"/>
      <c r="AB171" s="445"/>
      <c r="AC171" s="445"/>
      <c r="AD171" s="445"/>
      <c r="AE171" s="445"/>
      <c r="AF171" s="445"/>
      <c r="AG171" s="445"/>
      <c r="AH171" s="445"/>
      <c r="AI171" s="445"/>
      <c r="AJ171" s="445"/>
      <c r="AK171" s="445"/>
      <c r="AL171" s="445"/>
      <c r="AM171" s="445"/>
      <c r="AN171" s="445"/>
      <c r="AO171" s="445"/>
      <c r="AP171" s="445"/>
      <c r="AQ171" s="445"/>
      <c r="AR171" s="445"/>
      <c r="AS171" s="445"/>
      <c r="AT171" s="445"/>
      <c r="AU171" s="445"/>
      <c r="AV171" s="445"/>
      <c r="AW171" s="445"/>
      <c r="AX171" s="445"/>
      <c r="AY171" s="445"/>
      <c r="AZ171" s="445"/>
      <c r="BA171" s="445"/>
      <c r="BB171" s="445">
        <v>2</v>
      </c>
    </row>
    <row r="172" spans="1:54" x14ac:dyDescent="0.2">
      <c r="A172" s="4" t="s">
        <v>1832</v>
      </c>
      <c r="B172" s="445"/>
      <c r="C172" s="445"/>
      <c r="D172" s="445"/>
      <c r="E172" s="445"/>
      <c r="F172" s="445"/>
      <c r="G172" s="445"/>
      <c r="H172" s="445"/>
      <c r="I172" s="445"/>
      <c r="J172" s="445"/>
      <c r="K172" s="445"/>
      <c r="L172" s="445"/>
      <c r="M172" s="445"/>
      <c r="N172" s="445"/>
      <c r="O172" s="445"/>
      <c r="P172" s="445"/>
      <c r="Q172" s="445"/>
      <c r="R172" s="445"/>
      <c r="S172" s="445"/>
      <c r="T172" s="445"/>
      <c r="U172" s="445"/>
      <c r="V172" s="445"/>
      <c r="W172" s="445">
        <v>12</v>
      </c>
      <c r="X172" s="445">
        <v>11</v>
      </c>
      <c r="Y172" s="445">
        <v>8</v>
      </c>
      <c r="Z172" s="445"/>
      <c r="AA172" s="445">
        <v>9</v>
      </c>
      <c r="AB172" s="445">
        <v>5</v>
      </c>
      <c r="AC172" s="445"/>
      <c r="AD172" s="445"/>
      <c r="AE172" s="445"/>
      <c r="AF172" s="445"/>
      <c r="AG172" s="445"/>
      <c r="AH172" s="445"/>
      <c r="AI172" s="445"/>
      <c r="AJ172" s="445"/>
      <c r="AK172" s="445"/>
      <c r="AL172" s="445"/>
      <c r="AM172" s="445"/>
      <c r="AN172" s="445"/>
      <c r="AO172" s="445"/>
      <c r="AP172" s="445"/>
      <c r="AQ172" s="445"/>
      <c r="AR172" s="445"/>
      <c r="AS172" s="445"/>
      <c r="AT172" s="445"/>
      <c r="AU172" s="445"/>
      <c r="AV172" s="445"/>
      <c r="AW172" s="445"/>
      <c r="AX172" s="445"/>
      <c r="AY172" s="445"/>
      <c r="AZ172" s="445"/>
      <c r="BA172" s="445"/>
      <c r="BB172" s="445">
        <v>45</v>
      </c>
    </row>
    <row r="173" spans="1:54" x14ac:dyDescent="0.2">
      <c r="A173" s="4" t="s">
        <v>4264</v>
      </c>
      <c r="B173" s="445"/>
      <c r="C173" s="445"/>
      <c r="D173" s="445"/>
      <c r="E173" s="445"/>
      <c r="F173" s="445"/>
      <c r="G173" s="445">
        <v>1</v>
      </c>
      <c r="H173" s="445"/>
      <c r="I173" s="445"/>
      <c r="J173" s="445"/>
      <c r="K173" s="445"/>
      <c r="L173" s="445"/>
      <c r="M173" s="445"/>
      <c r="N173" s="445"/>
      <c r="O173" s="445"/>
      <c r="P173" s="445"/>
      <c r="Q173" s="445"/>
      <c r="R173" s="445"/>
      <c r="S173" s="445"/>
      <c r="T173" s="445"/>
      <c r="U173" s="445"/>
      <c r="V173" s="445"/>
      <c r="W173" s="445"/>
      <c r="X173" s="445"/>
      <c r="Y173" s="445"/>
      <c r="Z173" s="445"/>
      <c r="AA173" s="445"/>
      <c r="AB173" s="445"/>
      <c r="AC173" s="445"/>
      <c r="AD173" s="445"/>
      <c r="AE173" s="445"/>
      <c r="AF173" s="445"/>
      <c r="AG173" s="445"/>
      <c r="AH173" s="445"/>
      <c r="AI173" s="445"/>
      <c r="AJ173" s="445"/>
      <c r="AK173" s="445"/>
      <c r="AL173" s="445"/>
      <c r="AM173" s="445"/>
      <c r="AN173" s="445"/>
      <c r="AO173" s="445"/>
      <c r="AP173" s="445"/>
      <c r="AQ173" s="445"/>
      <c r="AR173" s="445"/>
      <c r="AS173" s="445"/>
      <c r="AT173" s="445"/>
      <c r="AU173" s="445"/>
      <c r="AV173" s="445"/>
      <c r="AW173" s="445"/>
      <c r="AX173" s="445"/>
      <c r="AY173" s="445"/>
      <c r="AZ173" s="445"/>
      <c r="BA173" s="445"/>
      <c r="BB173" s="445">
        <v>1</v>
      </c>
    </row>
    <row r="174" spans="1:54" x14ac:dyDescent="0.2">
      <c r="A174" s="4" t="s">
        <v>3802</v>
      </c>
      <c r="B174" s="445"/>
      <c r="C174" s="445"/>
      <c r="D174" s="445"/>
      <c r="E174" s="445"/>
      <c r="F174" s="445"/>
      <c r="G174" s="445"/>
      <c r="H174" s="445"/>
      <c r="I174" s="445"/>
      <c r="J174" s="445"/>
      <c r="K174" s="445"/>
      <c r="L174" s="445"/>
      <c r="M174" s="445"/>
      <c r="N174" s="445"/>
      <c r="O174" s="445"/>
      <c r="P174" s="445"/>
      <c r="Q174" s="445"/>
      <c r="R174" s="445"/>
      <c r="S174" s="445"/>
      <c r="T174" s="445"/>
      <c r="U174" s="445"/>
      <c r="V174" s="445"/>
      <c r="W174" s="445"/>
      <c r="X174" s="445"/>
      <c r="Y174" s="445"/>
      <c r="Z174" s="445"/>
      <c r="AA174" s="445"/>
      <c r="AB174" s="445"/>
      <c r="AC174" s="445"/>
      <c r="AD174" s="445"/>
      <c r="AE174" s="445"/>
      <c r="AF174" s="445"/>
      <c r="AG174" s="445"/>
      <c r="AH174" s="445"/>
      <c r="AI174" s="445"/>
      <c r="AJ174" s="445"/>
      <c r="AK174" s="445"/>
      <c r="AL174" s="445"/>
      <c r="AM174" s="445"/>
      <c r="AN174" s="445"/>
      <c r="AO174" s="445"/>
      <c r="AP174" s="445"/>
      <c r="AQ174" s="445"/>
      <c r="AR174" s="445"/>
      <c r="AS174" s="445"/>
      <c r="AT174" s="445"/>
      <c r="AU174" s="445"/>
      <c r="AV174" s="445"/>
      <c r="AW174" s="445"/>
      <c r="AX174" s="445"/>
      <c r="AY174" s="445"/>
      <c r="AZ174" s="445"/>
      <c r="BA174" s="445"/>
      <c r="BB174" s="445"/>
    </row>
    <row r="175" spans="1:54" x14ac:dyDescent="0.2">
      <c r="A175" s="4" t="s">
        <v>3088</v>
      </c>
      <c r="B175" s="445"/>
      <c r="C175" s="445"/>
      <c r="D175" s="445"/>
      <c r="E175" s="445"/>
      <c r="F175" s="445"/>
      <c r="G175" s="445"/>
      <c r="H175" s="445"/>
      <c r="I175" s="445">
        <v>12</v>
      </c>
      <c r="J175" s="445">
        <v>4</v>
      </c>
      <c r="K175" s="445">
        <v>11</v>
      </c>
      <c r="L175" s="445">
        <v>7</v>
      </c>
      <c r="M175" s="445">
        <v>8</v>
      </c>
      <c r="N175" s="445"/>
      <c r="O175" s="445"/>
      <c r="P175" s="445"/>
      <c r="Q175" s="445"/>
      <c r="R175" s="445"/>
      <c r="S175" s="445"/>
      <c r="T175" s="445"/>
      <c r="U175" s="445"/>
      <c r="V175" s="445"/>
      <c r="W175" s="445"/>
      <c r="X175" s="445"/>
      <c r="Y175" s="445"/>
      <c r="Z175" s="445"/>
      <c r="AA175" s="445"/>
      <c r="AB175" s="445"/>
      <c r="AC175" s="445"/>
      <c r="AD175" s="445"/>
      <c r="AE175" s="445"/>
      <c r="AF175" s="445"/>
      <c r="AG175" s="445"/>
      <c r="AH175" s="445"/>
      <c r="AI175" s="445"/>
      <c r="AJ175" s="445"/>
      <c r="AK175" s="445"/>
      <c r="AL175" s="445"/>
      <c r="AM175" s="445"/>
      <c r="AN175" s="445"/>
      <c r="AO175" s="445"/>
      <c r="AP175" s="445"/>
      <c r="AQ175" s="445"/>
      <c r="AR175" s="445"/>
      <c r="AS175" s="445"/>
      <c r="AT175" s="445"/>
      <c r="AU175" s="445"/>
      <c r="AV175" s="445"/>
      <c r="AW175" s="445"/>
      <c r="AX175" s="445"/>
      <c r="AY175" s="445"/>
      <c r="AZ175" s="445"/>
      <c r="BA175" s="445"/>
      <c r="BB175" s="445">
        <v>42</v>
      </c>
    </row>
    <row r="176" spans="1:54" x14ac:dyDescent="0.2">
      <c r="A176" s="4" t="s">
        <v>4131</v>
      </c>
      <c r="B176" s="445"/>
      <c r="C176" s="445"/>
      <c r="D176" s="445"/>
      <c r="E176" s="445"/>
      <c r="F176" s="445"/>
      <c r="G176" s="445"/>
      <c r="H176" s="445"/>
      <c r="I176" s="445"/>
      <c r="J176" s="445"/>
      <c r="K176" s="445"/>
      <c r="L176" s="445"/>
      <c r="M176" s="445"/>
      <c r="N176" s="445"/>
      <c r="O176" s="445"/>
      <c r="P176" s="445"/>
      <c r="Q176" s="445"/>
      <c r="R176" s="445"/>
      <c r="S176" s="445"/>
      <c r="T176" s="445"/>
      <c r="U176" s="445"/>
      <c r="V176" s="445"/>
      <c r="W176" s="445"/>
      <c r="X176" s="445"/>
      <c r="Y176" s="445"/>
      <c r="Z176" s="445"/>
      <c r="AA176" s="445"/>
      <c r="AB176" s="445"/>
      <c r="AC176" s="445"/>
      <c r="AD176" s="445"/>
      <c r="AE176" s="445"/>
      <c r="AF176" s="445">
        <v>1</v>
      </c>
      <c r="AG176" s="445"/>
      <c r="AH176" s="445"/>
      <c r="AI176" s="445"/>
      <c r="AJ176" s="445"/>
      <c r="AK176" s="445"/>
      <c r="AL176" s="445"/>
      <c r="AM176" s="445"/>
      <c r="AN176" s="445"/>
      <c r="AO176" s="445"/>
      <c r="AP176" s="445"/>
      <c r="AQ176" s="445"/>
      <c r="AR176" s="445"/>
      <c r="AS176" s="445"/>
      <c r="AT176" s="445"/>
      <c r="AU176" s="445"/>
      <c r="AV176" s="445"/>
      <c r="AW176" s="445"/>
      <c r="AX176" s="445"/>
      <c r="AY176" s="445"/>
      <c r="AZ176" s="445"/>
      <c r="BA176" s="445"/>
      <c r="BB176" s="445">
        <v>1</v>
      </c>
    </row>
    <row r="177" spans="1:54" x14ac:dyDescent="0.2">
      <c r="A177" s="4" t="s">
        <v>3847</v>
      </c>
      <c r="B177" s="445"/>
      <c r="C177" s="445"/>
      <c r="D177" s="445"/>
      <c r="E177" s="445"/>
      <c r="F177" s="445"/>
      <c r="G177" s="445"/>
      <c r="H177" s="445"/>
      <c r="I177" s="445"/>
      <c r="J177" s="445"/>
      <c r="K177" s="445"/>
      <c r="L177" s="445"/>
      <c r="M177" s="445"/>
      <c r="N177" s="445"/>
      <c r="O177" s="445"/>
      <c r="P177" s="445"/>
      <c r="Q177" s="445"/>
      <c r="R177" s="445"/>
      <c r="S177" s="445"/>
      <c r="T177" s="445"/>
      <c r="U177" s="445"/>
      <c r="V177" s="445"/>
      <c r="W177" s="445">
        <v>12</v>
      </c>
      <c r="X177" s="445"/>
      <c r="Y177" s="445"/>
      <c r="Z177" s="445"/>
      <c r="AA177" s="445"/>
      <c r="AB177" s="445"/>
      <c r="AC177" s="445"/>
      <c r="AD177" s="445"/>
      <c r="AE177" s="445"/>
      <c r="AF177" s="445"/>
      <c r="AG177" s="445"/>
      <c r="AH177" s="445"/>
      <c r="AI177" s="445"/>
      <c r="AJ177" s="445"/>
      <c r="AK177" s="445"/>
      <c r="AL177" s="445"/>
      <c r="AM177" s="445"/>
      <c r="AN177" s="445"/>
      <c r="AO177" s="445"/>
      <c r="AP177" s="445"/>
      <c r="AQ177" s="445"/>
      <c r="AR177" s="445"/>
      <c r="AS177" s="445"/>
      <c r="AT177" s="445"/>
      <c r="AU177" s="445"/>
      <c r="AV177" s="445"/>
      <c r="AW177" s="445"/>
      <c r="AX177" s="445"/>
      <c r="AY177" s="445"/>
      <c r="AZ177" s="445"/>
      <c r="BA177" s="445"/>
      <c r="BB177" s="445">
        <v>12</v>
      </c>
    </row>
    <row r="178" spans="1:54" x14ac:dyDescent="0.2">
      <c r="A178" s="4" t="s">
        <v>3857</v>
      </c>
      <c r="B178" s="445"/>
      <c r="C178" s="445"/>
      <c r="D178" s="445"/>
      <c r="E178" s="445"/>
      <c r="F178" s="445"/>
      <c r="G178" s="445"/>
      <c r="H178" s="445"/>
      <c r="I178" s="445"/>
      <c r="J178" s="445"/>
      <c r="K178" s="445"/>
      <c r="L178" s="445"/>
      <c r="M178" s="445"/>
      <c r="N178" s="445"/>
      <c r="O178" s="445"/>
      <c r="P178" s="445"/>
      <c r="Q178" s="445"/>
      <c r="R178" s="445"/>
      <c r="S178" s="445"/>
      <c r="T178" s="445"/>
      <c r="U178" s="445"/>
      <c r="V178" s="445"/>
      <c r="W178" s="445">
        <v>11</v>
      </c>
      <c r="X178" s="445">
        <v>2</v>
      </c>
      <c r="Y178" s="445">
        <v>10</v>
      </c>
      <c r="Z178" s="445">
        <v>4</v>
      </c>
      <c r="AA178" s="445">
        <v>9</v>
      </c>
      <c r="AB178" s="445">
        <v>8</v>
      </c>
      <c r="AC178" s="445">
        <v>6</v>
      </c>
      <c r="AD178" s="445">
        <v>1</v>
      </c>
      <c r="AE178" s="445">
        <v>7</v>
      </c>
      <c r="AF178" s="445"/>
      <c r="AG178" s="445"/>
      <c r="AH178" s="445"/>
      <c r="AI178" s="445"/>
      <c r="AJ178" s="445"/>
      <c r="AK178" s="445"/>
      <c r="AL178" s="445"/>
      <c r="AM178" s="445"/>
      <c r="AN178" s="445"/>
      <c r="AO178" s="445"/>
      <c r="AP178" s="445"/>
      <c r="AQ178" s="445"/>
      <c r="AR178" s="445"/>
      <c r="AS178" s="445"/>
      <c r="AT178" s="445"/>
      <c r="AU178" s="445"/>
      <c r="AV178" s="445"/>
      <c r="AW178" s="445"/>
      <c r="AX178" s="445"/>
      <c r="AY178" s="445"/>
      <c r="AZ178" s="445"/>
      <c r="BA178" s="445"/>
      <c r="BB178" s="445">
        <v>58</v>
      </c>
    </row>
    <row r="179" spans="1:54" x14ac:dyDescent="0.2">
      <c r="A179" s="4" t="s">
        <v>3891</v>
      </c>
      <c r="B179" s="445"/>
      <c r="C179" s="445"/>
      <c r="D179" s="445"/>
      <c r="E179" s="445"/>
      <c r="F179" s="445"/>
      <c r="G179" s="445"/>
      <c r="H179" s="445"/>
      <c r="I179" s="445"/>
      <c r="J179" s="445"/>
      <c r="K179" s="445"/>
      <c r="L179" s="445"/>
      <c r="M179" s="445"/>
      <c r="N179" s="445"/>
      <c r="O179" s="445"/>
      <c r="P179" s="445"/>
      <c r="Q179" s="445"/>
      <c r="R179" s="445"/>
      <c r="S179" s="445"/>
      <c r="T179" s="445"/>
      <c r="U179" s="445"/>
      <c r="V179" s="445"/>
      <c r="W179" s="445"/>
      <c r="X179" s="445"/>
      <c r="Y179" s="445"/>
      <c r="Z179" s="445"/>
      <c r="AA179" s="445"/>
      <c r="AB179" s="445"/>
      <c r="AC179" s="445"/>
      <c r="AD179" s="445"/>
      <c r="AE179" s="445"/>
      <c r="AF179" s="445">
        <v>13</v>
      </c>
      <c r="AG179" s="445"/>
      <c r="AH179" s="445"/>
      <c r="AI179" s="445"/>
      <c r="AJ179" s="445"/>
      <c r="AK179" s="445"/>
      <c r="AL179" s="445"/>
      <c r="AM179" s="445"/>
      <c r="AN179" s="445"/>
      <c r="AO179" s="445"/>
      <c r="AP179" s="445"/>
      <c r="AQ179" s="445"/>
      <c r="AR179" s="445"/>
      <c r="AS179" s="445"/>
      <c r="AT179" s="445"/>
      <c r="AU179" s="445"/>
      <c r="AV179" s="445"/>
      <c r="AW179" s="445"/>
      <c r="AX179" s="445"/>
      <c r="AY179" s="445"/>
      <c r="AZ179" s="445"/>
      <c r="BA179" s="445"/>
      <c r="BB179" s="445">
        <v>13</v>
      </c>
    </row>
    <row r="180" spans="1:54" x14ac:dyDescent="0.2">
      <c r="A180" s="4" t="s">
        <v>4173</v>
      </c>
      <c r="B180" s="445"/>
      <c r="C180" s="445"/>
      <c r="D180" s="445"/>
      <c r="E180" s="445"/>
      <c r="F180" s="445"/>
      <c r="G180" s="445"/>
      <c r="H180" s="445"/>
      <c r="I180" s="445"/>
      <c r="J180" s="445"/>
      <c r="K180" s="445"/>
      <c r="L180" s="445"/>
      <c r="M180" s="445"/>
      <c r="N180" s="445"/>
      <c r="O180" s="445"/>
      <c r="P180" s="445"/>
      <c r="Q180" s="445"/>
      <c r="R180" s="445"/>
      <c r="S180" s="445"/>
      <c r="T180" s="445"/>
      <c r="U180" s="445"/>
      <c r="V180" s="445"/>
      <c r="W180" s="445"/>
      <c r="X180" s="445"/>
      <c r="Y180" s="445"/>
      <c r="Z180" s="445"/>
      <c r="AA180" s="445"/>
      <c r="AB180" s="445"/>
      <c r="AC180" s="445"/>
      <c r="AD180" s="445"/>
      <c r="AE180" s="445"/>
      <c r="AF180" s="445"/>
      <c r="AG180" s="445"/>
      <c r="AH180" s="445"/>
      <c r="AI180" s="445"/>
      <c r="AJ180" s="445"/>
      <c r="AK180" s="445"/>
      <c r="AL180" s="445"/>
      <c r="AM180" s="445"/>
      <c r="AN180" s="445"/>
      <c r="AO180" s="445"/>
      <c r="AP180" s="445">
        <v>1</v>
      </c>
      <c r="AQ180" s="445"/>
      <c r="AR180" s="445"/>
      <c r="AS180" s="445"/>
      <c r="AT180" s="445"/>
      <c r="AU180" s="445"/>
      <c r="AV180" s="445"/>
      <c r="AW180" s="445"/>
      <c r="AX180" s="445"/>
      <c r="AY180" s="445"/>
      <c r="AZ180" s="445"/>
      <c r="BA180" s="445"/>
      <c r="BB180" s="445">
        <v>1</v>
      </c>
    </row>
    <row r="181" spans="1:54" x14ac:dyDescent="0.2">
      <c r="A181" s="4" t="s">
        <v>3939</v>
      </c>
      <c r="B181" s="445"/>
      <c r="C181" s="445"/>
      <c r="D181" s="445"/>
      <c r="E181" s="445"/>
      <c r="F181" s="445"/>
      <c r="G181" s="445"/>
      <c r="H181" s="445"/>
      <c r="I181" s="445"/>
      <c r="J181" s="445"/>
      <c r="K181" s="445"/>
      <c r="L181" s="445"/>
      <c r="M181" s="445"/>
      <c r="N181" s="445"/>
      <c r="O181" s="445"/>
      <c r="P181" s="445"/>
      <c r="Q181" s="445"/>
      <c r="R181" s="445"/>
      <c r="S181" s="445"/>
      <c r="T181" s="445"/>
      <c r="U181" s="445"/>
      <c r="V181" s="445"/>
      <c r="W181" s="445"/>
      <c r="X181" s="445"/>
      <c r="Y181" s="445"/>
      <c r="Z181" s="445"/>
      <c r="AA181" s="445"/>
      <c r="AB181" s="445"/>
      <c r="AC181" s="445"/>
      <c r="AD181" s="445"/>
      <c r="AE181" s="445"/>
      <c r="AF181" s="445"/>
      <c r="AG181" s="445"/>
      <c r="AH181" s="445"/>
      <c r="AI181" s="445"/>
      <c r="AJ181" s="445"/>
      <c r="AK181" s="445"/>
      <c r="AL181" s="445"/>
      <c r="AM181" s="445"/>
      <c r="AN181" s="445"/>
      <c r="AO181" s="445">
        <v>5</v>
      </c>
      <c r="AP181" s="445"/>
      <c r="AQ181" s="445"/>
      <c r="AR181" s="445"/>
      <c r="AS181" s="445"/>
      <c r="AT181" s="445"/>
      <c r="AU181" s="445"/>
      <c r="AV181" s="445"/>
      <c r="AW181" s="445"/>
      <c r="AX181" s="445"/>
      <c r="AY181" s="445"/>
      <c r="AZ181" s="445"/>
      <c r="BA181" s="445"/>
      <c r="BB181" s="445">
        <v>5</v>
      </c>
    </row>
    <row r="182" spans="1:54" x14ac:dyDescent="0.2">
      <c r="A182" s="4" t="s">
        <v>4143</v>
      </c>
      <c r="B182" s="445"/>
      <c r="C182" s="445"/>
      <c r="D182" s="445"/>
      <c r="E182" s="445"/>
      <c r="F182" s="445"/>
      <c r="G182" s="445"/>
      <c r="H182" s="445"/>
      <c r="I182" s="445"/>
      <c r="J182" s="445"/>
      <c r="K182" s="445"/>
      <c r="L182" s="445"/>
      <c r="M182" s="445"/>
      <c r="N182" s="445"/>
      <c r="O182" s="445"/>
      <c r="P182" s="445"/>
      <c r="Q182" s="445"/>
      <c r="R182" s="445"/>
      <c r="S182" s="445"/>
      <c r="T182" s="445"/>
      <c r="U182" s="445"/>
      <c r="V182" s="445"/>
      <c r="W182" s="445"/>
      <c r="X182" s="445"/>
      <c r="Y182" s="445"/>
      <c r="Z182" s="445"/>
      <c r="AA182" s="445"/>
      <c r="AB182" s="445"/>
      <c r="AC182" s="445"/>
      <c r="AD182" s="445"/>
      <c r="AE182" s="445"/>
      <c r="AF182" s="445"/>
      <c r="AG182" s="445"/>
      <c r="AH182" s="445"/>
      <c r="AI182" s="445">
        <v>3</v>
      </c>
      <c r="AJ182" s="445"/>
      <c r="AK182" s="445"/>
      <c r="AL182" s="445"/>
      <c r="AM182" s="445"/>
      <c r="AN182" s="445"/>
      <c r="AO182" s="445"/>
      <c r="AP182" s="445"/>
      <c r="AQ182" s="445"/>
      <c r="AR182" s="445"/>
      <c r="AS182" s="445"/>
      <c r="AT182" s="445"/>
      <c r="AU182" s="445"/>
      <c r="AV182" s="445"/>
      <c r="AW182" s="445"/>
      <c r="AX182" s="445"/>
      <c r="AY182" s="445"/>
      <c r="AZ182" s="445"/>
      <c r="BA182" s="445"/>
      <c r="BB182" s="445">
        <v>3</v>
      </c>
    </row>
    <row r="183" spans="1:54" x14ac:dyDescent="0.2">
      <c r="A183" s="4" t="s">
        <v>4196</v>
      </c>
      <c r="B183" s="445"/>
      <c r="C183" s="445"/>
      <c r="D183" s="445"/>
      <c r="E183" s="445"/>
      <c r="F183" s="445"/>
      <c r="G183" s="445"/>
      <c r="H183" s="445"/>
      <c r="I183" s="445"/>
      <c r="J183" s="445"/>
      <c r="K183" s="445"/>
      <c r="L183" s="445"/>
      <c r="M183" s="445"/>
      <c r="N183" s="445"/>
      <c r="O183" s="445"/>
      <c r="P183" s="445"/>
      <c r="Q183" s="445"/>
      <c r="R183" s="445"/>
      <c r="S183" s="445"/>
      <c r="T183" s="445"/>
      <c r="U183" s="445"/>
      <c r="V183" s="445"/>
      <c r="W183" s="445"/>
      <c r="X183" s="445"/>
      <c r="Y183" s="445"/>
      <c r="Z183" s="445"/>
      <c r="AA183" s="445"/>
      <c r="AB183" s="445"/>
      <c r="AC183" s="445"/>
      <c r="AD183" s="445"/>
      <c r="AE183" s="445"/>
      <c r="AF183" s="445"/>
      <c r="AG183" s="445"/>
      <c r="AH183" s="445"/>
      <c r="AI183" s="445"/>
      <c r="AJ183" s="445"/>
      <c r="AK183" s="445"/>
      <c r="AL183" s="445"/>
      <c r="AM183" s="445"/>
      <c r="AN183" s="445"/>
      <c r="AO183" s="445"/>
      <c r="AP183" s="445"/>
      <c r="AQ183" s="445"/>
      <c r="AR183" s="445"/>
      <c r="AS183" s="445"/>
      <c r="AT183" s="445"/>
      <c r="AU183" s="445">
        <v>5</v>
      </c>
      <c r="AV183" s="445"/>
      <c r="AW183" s="445"/>
      <c r="AX183" s="445"/>
      <c r="AY183" s="445"/>
      <c r="AZ183" s="445"/>
      <c r="BA183" s="445"/>
      <c r="BB183" s="445">
        <v>5</v>
      </c>
    </row>
    <row r="184" spans="1:54" x14ac:dyDescent="0.2">
      <c r="A184" s="4" t="s">
        <v>4217</v>
      </c>
      <c r="B184" s="445"/>
      <c r="C184" s="445"/>
      <c r="D184" s="445"/>
      <c r="E184" s="445"/>
      <c r="F184" s="445"/>
      <c r="G184" s="445"/>
      <c r="H184" s="445"/>
      <c r="I184" s="445"/>
      <c r="J184" s="445"/>
      <c r="K184" s="445"/>
      <c r="L184" s="445"/>
      <c r="M184" s="445"/>
      <c r="N184" s="445"/>
      <c r="O184" s="445"/>
      <c r="P184" s="445"/>
      <c r="Q184" s="445"/>
      <c r="R184" s="445"/>
      <c r="S184" s="445"/>
      <c r="T184" s="445"/>
      <c r="U184" s="445"/>
      <c r="V184" s="445"/>
      <c r="W184" s="445"/>
      <c r="X184" s="445"/>
      <c r="Y184" s="445"/>
      <c r="Z184" s="445"/>
      <c r="AA184" s="445"/>
      <c r="AB184" s="445"/>
      <c r="AC184" s="445"/>
      <c r="AD184" s="445"/>
      <c r="AE184" s="445"/>
      <c r="AF184" s="445"/>
      <c r="AG184" s="445"/>
      <c r="AH184" s="445"/>
      <c r="AI184" s="445"/>
      <c r="AJ184" s="445"/>
      <c r="AK184" s="445"/>
      <c r="AL184" s="445"/>
      <c r="AM184" s="445"/>
      <c r="AN184" s="445"/>
      <c r="AO184" s="445"/>
      <c r="AP184" s="445"/>
      <c r="AQ184" s="445"/>
      <c r="AR184" s="445"/>
      <c r="AS184" s="445"/>
      <c r="AT184" s="445"/>
      <c r="AU184" s="445"/>
      <c r="AV184" s="445"/>
      <c r="AW184" s="445"/>
      <c r="AX184" s="445">
        <v>1</v>
      </c>
      <c r="AY184" s="445"/>
      <c r="AZ184" s="445"/>
      <c r="BA184" s="445"/>
      <c r="BB184" s="445">
        <v>1</v>
      </c>
    </row>
    <row r="185" spans="1:54" x14ac:dyDescent="0.2">
      <c r="A185" s="4" t="s">
        <v>4082</v>
      </c>
      <c r="B185" s="445"/>
      <c r="C185" s="445"/>
      <c r="D185" s="445"/>
      <c r="E185" s="445"/>
      <c r="F185" s="445"/>
      <c r="G185" s="445"/>
      <c r="H185" s="445"/>
      <c r="I185" s="445"/>
      <c r="J185" s="445"/>
      <c r="K185" s="445"/>
      <c r="L185" s="445"/>
      <c r="M185" s="445"/>
      <c r="N185" s="445"/>
      <c r="O185" s="445"/>
      <c r="P185" s="445"/>
      <c r="Q185" s="445"/>
      <c r="R185" s="445"/>
      <c r="S185" s="445"/>
      <c r="T185" s="445"/>
      <c r="U185" s="445"/>
      <c r="V185" s="445">
        <v>1</v>
      </c>
      <c r="W185" s="445"/>
      <c r="X185" s="445"/>
      <c r="Y185" s="445"/>
      <c r="Z185" s="445"/>
      <c r="AA185" s="445"/>
      <c r="AB185" s="445"/>
      <c r="AC185" s="445"/>
      <c r="AD185" s="445"/>
      <c r="AE185" s="445"/>
      <c r="AF185" s="445"/>
      <c r="AG185" s="445"/>
      <c r="AH185" s="445"/>
      <c r="AI185" s="445"/>
      <c r="AJ185" s="445"/>
      <c r="AK185" s="445"/>
      <c r="AL185" s="445"/>
      <c r="AM185" s="445"/>
      <c r="AN185" s="445"/>
      <c r="AO185" s="445"/>
      <c r="AP185" s="445"/>
      <c r="AQ185" s="445"/>
      <c r="AR185" s="445"/>
      <c r="AS185" s="445"/>
      <c r="AT185" s="445"/>
      <c r="AU185" s="445"/>
      <c r="AV185" s="445"/>
      <c r="AW185" s="445"/>
      <c r="AX185" s="445"/>
      <c r="AY185" s="445"/>
      <c r="AZ185" s="445"/>
      <c r="BA185" s="445"/>
      <c r="BB185" s="445">
        <v>1</v>
      </c>
    </row>
    <row r="186" spans="1:54" x14ac:dyDescent="0.2">
      <c r="A186" s="4" t="s">
        <v>3906</v>
      </c>
      <c r="B186" s="445"/>
      <c r="C186" s="445"/>
      <c r="D186" s="445"/>
      <c r="E186" s="445"/>
      <c r="F186" s="445"/>
      <c r="G186" s="445"/>
      <c r="H186" s="445"/>
      <c r="I186" s="445"/>
      <c r="J186" s="445"/>
      <c r="K186" s="445"/>
      <c r="L186" s="445"/>
      <c r="M186" s="445"/>
      <c r="N186" s="445"/>
      <c r="O186" s="445"/>
      <c r="P186" s="445"/>
      <c r="Q186" s="445"/>
      <c r="R186" s="445"/>
      <c r="S186" s="445"/>
      <c r="T186" s="445"/>
      <c r="U186" s="445"/>
      <c r="V186" s="445"/>
      <c r="W186" s="445"/>
      <c r="X186" s="445"/>
      <c r="Y186" s="445"/>
      <c r="Z186" s="445"/>
      <c r="AA186" s="445"/>
      <c r="AB186" s="445"/>
      <c r="AC186" s="445"/>
      <c r="AD186" s="445"/>
      <c r="AE186" s="445"/>
      <c r="AF186" s="445"/>
      <c r="AG186" s="445"/>
      <c r="AH186" s="445">
        <v>12</v>
      </c>
      <c r="AI186" s="445">
        <v>11</v>
      </c>
      <c r="AJ186" s="445"/>
      <c r="AK186" s="445"/>
      <c r="AL186" s="445"/>
      <c r="AM186" s="445"/>
      <c r="AN186" s="445"/>
      <c r="AO186" s="445"/>
      <c r="AP186" s="445"/>
      <c r="AQ186" s="445"/>
      <c r="AR186" s="445"/>
      <c r="AS186" s="445"/>
      <c r="AT186" s="445"/>
      <c r="AU186" s="445"/>
      <c r="AV186" s="445"/>
      <c r="AW186" s="445"/>
      <c r="AX186" s="445"/>
      <c r="AY186" s="445"/>
      <c r="AZ186" s="445"/>
      <c r="BA186" s="445"/>
      <c r="BB186" s="445">
        <v>23</v>
      </c>
    </row>
    <row r="187" spans="1:54" x14ac:dyDescent="0.2">
      <c r="A187" s="4" t="s">
        <v>4094</v>
      </c>
      <c r="B187" s="445"/>
      <c r="C187" s="445"/>
      <c r="D187" s="445"/>
      <c r="E187" s="445"/>
      <c r="F187" s="445"/>
      <c r="G187" s="445"/>
      <c r="H187" s="445"/>
      <c r="I187" s="445"/>
      <c r="J187" s="445"/>
      <c r="K187" s="445"/>
      <c r="L187" s="445"/>
      <c r="M187" s="445"/>
      <c r="N187" s="445"/>
      <c r="O187" s="445"/>
      <c r="P187" s="445"/>
      <c r="Q187" s="445"/>
      <c r="R187" s="445"/>
      <c r="S187" s="445"/>
      <c r="T187" s="445"/>
      <c r="U187" s="445"/>
      <c r="V187" s="445"/>
      <c r="W187" s="445"/>
      <c r="X187" s="445">
        <v>2</v>
      </c>
      <c r="Y187" s="445"/>
      <c r="Z187" s="445"/>
      <c r="AA187" s="445"/>
      <c r="AB187" s="445"/>
      <c r="AC187" s="445"/>
      <c r="AD187" s="445"/>
      <c r="AE187" s="445"/>
      <c r="AF187" s="445"/>
      <c r="AG187" s="445"/>
      <c r="AH187" s="445"/>
      <c r="AI187" s="445"/>
      <c r="AJ187" s="445"/>
      <c r="AK187" s="445"/>
      <c r="AL187" s="445"/>
      <c r="AM187" s="445"/>
      <c r="AN187" s="445"/>
      <c r="AO187" s="445"/>
      <c r="AP187" s="445"/>
      <c r="AQ187" s="445"/>
      <c r="AR187" s="445"/>
      <c r="AS187" s="445"/>
      <c r="AT187" s="445"/>
      <c r="AU187" s="445"/>
      <c r="AV187" s="445"/>
      <c r="AW187" s="445"/>
      <c r="AX187" s="445"/>
      <c r="AY187" s="445"/>
      <c r="AZ187" s="445"/>
      <c r="BA187" s="445"/>
      <c r="BB187" s="445">
        <v>2</v>
      </c>
    </row>
    <row r="188" spans="1:54" x14ac:dyDescent="0.2">
      <c r="A188" s="4" t="s">
        <v>3042</v>
      </c>
      <c r="B188" s="445"/>
      <c r="C188" s="445"/>
      <c r="D188" s="445"/>
      <c r="E188" s="445"/>
      <c r="F188" s="445"/>
      <c r="G188" s="445"/>
      <c r="H188" s="445"/>
      <c r="I188" s="445"/>
      <c r="J188" s="445"/>
      <c r="K188" s="445"/>
      <c r="L188" s="445"/>
      <c r="M188" s="445"/>
      <c r="N188" s="445"/>
      <c r="O188" s="445"/>
      <c r="P188" s="445"/>
      <c r="Q188" s="445"/>
      <c r="R188" s="445"/>
      <c r="S188" s="445"/>
      <c r="T188" s="445"/>
      <c r="U188" s="445"/>
      <c r="V188" s="445"/>
      <c r="W188" s="445"/>
      <c r="X188" s="445"/>
      <c r="Y188" s="445"/>
      <c r="Z188" s="445"/>
      <c r="AA188" s="445"/>
      <c r="AB188" s="445"/>
      <c r="AC188" s="445"/>
      <c r="AD188" s="445"/>
      <c r="AE188" s="445"/>
      <c r="AF188" s="445"/>
      <c r="AG188" s="445"/>
      <c r="AH188" s="445"/>
      <c r="AI188" s="445"/>
      <c r="AJ188" s="445"/>
      <c r="AK188" s="445"/>
      <c r="AL188" s="445"/>
      <c r="AM188" s="445"/>
      <c r="AN188" s="445"/>
      <c r="AO188" s="445"/>
      <c r="AP188" s="445">
        <v>2</v>
      </c>
      <c r="AQ188" s="445"/>
      <c r="AR188" s="445">
        <v>12</v>
      </c>
      <c r="AS188" s="445">
        <v>13</v>
      </c>
      <c r="AT188" s="445">
        <v>10</v>
      </c>
      <c r="AU188" s="445">
        <v>12</v>
      </c>
      <c r="AV188" s="445">
        <v>12</v>
      </c>
      <c r="AW188" s="445">
        <v>12</v>
      </c>
      <c r="AX188" s="445">
        <v>13</v>
      </c>
      <c r="AY188" s="445">
        <v>8</v>
      </c>
      <c r="AZ188" s="445">
        <v>8</v>
      </c>
      <c r="BA188" s="445">
        <v>12</v>
      </c>
      <c r="BB188" s="445">
        <v>114</v>
      </c>
    </row>
    <row r="189" spans="1:54" x14ac:dyDescent="0.2">
      <c r="A189" s="4" t="s">
        <v>3051</v>
      </c>
      <c r="B189" s="445"/>
      <c r="C189" s="445"/>
      <c r="D189" s="445"/>
      <c r="E189" s="445"/>
      <c r="F189" s="445"/>
      <c r="G189" s="445"/>
      <c r="H189" s="445"/>
      <c r="I189" s="445"/>
      <c r="J189" s="445"/>
      <c r="K189" s="445"/>
      <c r="L189" s="445"/>
      <c r="M189" s="445"/>
      <c r="N189" s="445"/>
      <c r="O189" s="445"/>
      <c r="P189" s="445"/>
      <c r="Q189" s="445"/>
      <c r="R189" s="445"/>
      <c r="S189" s="445"/>
      <c r="T189" s="445"/>
      <c r="U189" s="445"/>
      <c r="V189" s="445"/>
      <c r="W189" s="445"/>
      <c r="X189" s="445"/>
      <c r="Y189" s="445"/>
      <c r="Z189" s="445"/>
      <c r="AA189" s="445"/>
      <c r="AB189" s="445"/>
      <c r="AC189" s="445"/>
      <c r="AD189" s="445"/>
      <c r="AE189" s="445"/>
      <c r="AF189" s="445"/>
      <c r="AG189" s="445"/>
      <c r="AH189" s="445"/>
      <c r="AI189" s="445"/>
      <c r="AJ189" s="445"/>
      <c r="AK189" s="445">
        <v>1</v>
      </c>
      <c r="AL189" s="445">
        <v>1</v>
      </c>
      <c r="AM189" s="445"/>
      <c r="AN189" s="445"/>
      <c r="AO189" s="445">
        <v>5</v>
      </c>
      <c r="AP189" s="445">
        <v>14</v>
      </c>
      <c r="AQ189" s="445">
        <v>11</v>
      </c>
      <c r="AR189" s="445">
        <v>12</v>
      </c>
      <c r="AS189" s="445">
        <v>12</v>
      </c>
      <c r="AT189" s="445">
        <v>10</v>
      </c>
      <c r="AU189" s="445">
        <v>12</v>
      </c>
      <c r="AV189" s="445">
        <v>13</v>
      </c>
      <c r="AW189" s="445">
        <v>12</v>
      </c>
      <c r="AX189" s="445">
        <v>11</v>
      </c>
      <c r="AY189" s="445">
        <v>11</v>
      </c>
      <c r="AZ189" s="445"/>
      <c r="BA189" s="445">
        <v>5</v>
      </c>
      <c r="BB189" s="445">
        <v>130</v>
      </c>
    </row>
    <row r="190" spans="1:54" x14ac:dyDescent="0.2">
      <c r="A190" s="4" t="s">
        <v>4047</v>
      </c>
      <c r="B190" s="445"/>
      <c r="C190" s="445"/>
      <c r="D190" s="445"/>
      <c r="E190" s="445"/>
      <c r="F190" s="445"/>
      <c r="G190" s="445"/>
      <c r="H190" s="445"/>
      <c r="I190" s="445"/>
      <c r="J190" s="445"/>
      <c r="K190" s="445"/>
      <c r="L190" s="445">
        <v>8</v>
      </c>
      <c r="M190" s="445"/>
      <c r="N190" s="445"/>
      <c r="O190" s="445"/>
      <c r="P190" s="445"/>
      <c r="Q190" s="445"/>
      <c r="R190" s="445"/>
      <c r="S190" s="445"/>
      <c r="T190" s="445"/>
      <c r="U190" s="445"/>
      <c r="V190" s="445"/>
      <c r="W190" s="445"/>
      <c r="X190" s="445"/>
      <c r="Y190" s="445"/>
      <c r="Z190" s="445"/>
      <c r="AA190" s="445"/>
      <c r="AB190" s="445"/>
      <c r="AC190" s="445"/>
      <c r="AD190" s="445"/>
      <c r="AE190" s="445"/>
      <c r="AF190" s="445"/>
      <c r="AG190" s="445"/>
      <c r="AH190" s="445"/>
      <c r="AI190" s="445"/>
      <c r="AJ190" s="445"/>
      <c r="AK190" s="445"/>
      <c r="AL190" s="445"/>
      <c r="AM190" s="445"/>
      <c r="AN190" s="445"/>
      <c r="AO190" s="445"/>
      <c r="AP190" s="445"/>
      <c r="AQ190" s="445"/>
      <c r="AR190" s="445"/>
      <c r="AS190" s="445"/>
      <c r="AT190" s="445"/>
      <c r="AU190" s="445"/>
      <c r="AV190" s="445"/>
      <c r="AW190" s="445"/>
      <c r="AX190" s="445"/>
      <c r="AY190" s="445"/>
      <c r="AZ190" s="445"/>
      <c r="BA190" s="445"/>
      <c r="BB190" s="445">
        <v>8</v>
      </c>
    </row>
    <row r="191" spans="1:54" x14ac:dyDescent="0.2">
      <c r="A191" s="4" t="s">
        <v>4282</v>
      </c>
      <c r="B191" s="445"/>
      <c r="C191" s="445"/>
      <c r="D191" s="445"/>
      <c r="E191" s="445"/>
      <c r="F191" s="445"/>
      <c r="G191" s="445"/>
      <c r="H191" s="445"/>
      <c r="I191" s="445"/>
      <c r="J191" s="445">
        <v>3</v>
      </c>
      <c r="K191" s="445"/>
      <c r="L191" s="445"/>
      <c r="M191" s="445"/>
      <c r="N191" s="445"/>
      <c r="O191" s="445"/>
      <c r="P191" s="445"/>
      <c r="Q191" s="445"/>
      <c r="R191" s="445"/>
      <c r="S191" s="445"/>
      <c r="T191" s="445"/>
      <c r="U191" s="445"/>
      <c r="V191" s="445"/>
      <c r="W191" s="445"/>
      <c r="X191" s="445"/>
      <c r="Y191" s="445"/>
      <c r="Z191" s="445"/>
      <c r="AA191" s="445"/>
      <c r="AB191" s="445"/>
      <c r="AC191" s="445"/>
      <c r="AD191" s="445"/>
      <c r="AE191" s="445"/>
      <c r="AF191" s="445"/>
      <c r="AG191" s="445"/>
      <c r="AH191" s="445"/>
      <c r="AI191" s="445"/>
      <c r="AJ191" s="445"/>
      <c r="AK191" s="445"/>
      <c r="AL191" s="445"/>
      <c r="AM191" s="445"/>
      <c r="AN191" s="445"/>
      <c r="AO191" s="445"/>
      <c r="AP191" s="445"/>
      <c r="AQ191" s="445"/>
      <c r="AR191" s="445"/>
      <c r="AS191" s="445"/>
      <c r="AT191" s="445"/>
      <c r="AU191" s="445"/>
      <c r="AV191" s="445"/>
      <c r="AW191" s="445"/>
      <c r="AX191" s="445"/>
      <c r="AY191" s="445"/>
      <c r="AZ191" s="445"/>
      <c r="BA191" s="445"/>
      <c r="BB191" s="445">
        <v>3</v>
      </c>
    </row>
    <row r="192" spans="1:54" x14ac:dyDescent="0.2">
      <c r="A192" s="4" t="s">
        <v>4262</v>
      </c>
      <c r="B192" s="445"/>
      <c r="C192" s="445"/>
      <c r="D192" s="445"/>
      <c r="E192" s="445"/>
      <c r="F192" s="445"/>
      <c r="G192" s="445">
        <v>6</v>
      </c>
      <c r="H192" s="445"/>
      <c r="I192" s="445"/>
      <c r="J192" s="445"/>
      <c r="K192" s="445"/>
      <c r="L192" s="445"/>
      <c r="M192" s="445"/>
      <c r="N192" s="445"/>
      <c r="O192" s="445"/>
      <c r="P192" s="445"/>
      <c r="Q192" s="445"/>
      <c r="R192" s="445"/>
      <c r="S192" s="445"/>
      <c r="T192" s="445"/>
      <c r="U192" s="445"/>
      <c r="V192" s="445"/>
      <c r="W192" s="445"/>
      <c r="X192" s="445"/>
      <c r="Y192" s="445"/>
      <c r="Z192" s="445"/>
      <c r="AA192" s="445"/>
      <c r="AB192" s="445"/>
      <c r="AC192" s="445"/>
      <c r="AD192" s="445"/>
      <c r="AE192" s="445"/>
      <c r="AF192" s="445"/>
      <c r="AG192" s="445"/>
      <c r="AH192" s="445"/>
      <c r="AI192" s="445"/>
      <c r="AJ192" s="445"/>
      <c r="AK192" s="445"/>
      <c r="AL192" s="445"/>
      <c r="AM192" s="445"/>
      <c r="AN192" s="445"/>
      <c r="AO192" s="445"/>
      <c r="AP192" s="445"/>
      <c r="AQ192" s="445"/>
      <c r="AR192" s="445"/>
      <c r="AS192" s="445"/>
      <c r="AT192" s="445"/>
      <c r="AU192" s="445"/>
      <c r="AV192" s="445"/>
      <c r="AW192" s="445"/>
      <c r="AX192" s="445"/>
      <c r="AY192" s="445"/>
      <c r="AZ192" s="445"/>
      <c r="BA192" s="445"/>
      <c r="BB192" s="445">
        <v>6</v>
      </c>
    </row>
    <row r="193" spans="1:54" x14ac:dyDescent="0.2">
      <c r="A193" s="4" t="s">
        <v>3960</v>
      </c>
      <c r="B193" s="445"/>
      <c r="C193" s="445"/>
      <c r="D193" s="445"/>
      <c r="E193" s="445"/>
      <c r="F193" s="445"/>
      <c r="G193" s="445"/>
      <c r="H193" s="445"/>
      <c r="I193" s="445"/>
      <c r="J193" s="445"/>
      <c r="K193" s="445"/>
      <c r="L193" s="445"/>
      <c r="M193" s="445"/>
      <c r="N193" s="445"/>
      <c r="O193" s="445"/>
      <c r="P193" s="445"/>
      <c r="Q193" s="445"/>
      <c r="R193" s="445"/>
      <c r="S193" s="445"/>
      <c r="T193" s="445"/>
      <c r="U193" s="445"/>
      <c r="V193" s="445"/>
      <c r="W193" s="445"/>
      <c r="X193" s="445"/>
      <c r="Y193" s="445"/>
      <c r="Z193" s="445"/>
      <c r="AA193" s="445"/>
      <c r="AB193" s="445"/>
      <c r="AC193" s="445"/>
      <c r="AD193" s="445"/>
      <c r="AE193" s="445"/>
      <c r="AF193" s="445"/>
      <c r="AG193" s="445"/>
      <c r="AH193" s="445"/>
      <c r="AI193" s="445"/>
      <c r="AJ193" s="445"/>
      <c r="AK193" s="445"/>
      <c r="AL193" s="445"/>
      <c r="AM193" s="445"/>
      <c r="AN193" s="445"/>
      <c r="AO193" s="445"/>
      <c r="AP193" s="445"/>
      <c r="AQ193" s="445"/>
      <c r="AR193" s="445"/>
      <c r="AS193" s="445"/>
      <c r="AT193" s="445"/>
      <c r="AU193" s="445">
        <v>7</v>
      </c>
      <c r="AV193" s="445"/>
      <c r="AW193" s="445"/>
      <c r="AX193" s="445"/>
      <c r="AY193" s="445"/>
      <c r="AZ193" s="445"/>
      <c r="BA193" s="445"/>
      <c r="BB193" s="445">
        <v>7</v>
      </c>
    </row>
    <row r="194" spans="1:54" x14ac:dyDescent="0.2">
      <c r="A194" s="4" t="s">
        <v>4026</v>
      </c>
      <c r="B194" s="445"/>
      <c r="C194" s="445"/>
      <c r="D194" s="445"/>
      <c r="E194" s="445"/>
      <c r="F194" s="445"/>
      <c r="G194" s="445"/>
      <c r="H194" s="445">
        <v>5</v>
      </c>
      <c r="I194" s="445"/>
      <c r="J194" s="445"/>
      <c r="K194" s="445"/>
      <c r="L194" s="445"/>
      <c r="M194" s="445"/>
      <c r="N194" s="445"/>
      <c r="O194" s="445"/>
      <c r="P194" s="445"/>
      <c r="Q194" s="445"/>
      <c r="R194" s="445"/>
      <c r="S194" s="445"/>
      <c r="T194" s="445"/>
      <c r="U194" s="445"/>
      <c r="V194" s="445"/>
      <c r="W194" s="445"/>
      <c r="X194" s="445"/>
      <c r="Y194" s="445"/>
      <c r="Z194" s="445"/>
      <c r="AA194" s="445"/>
      <c r="AB194" s="445"/>
      <c r="AC194" s="445"/>
      <c r="AD194" s="445"/>
      <c r="AE194" s="445"/>
      <c r="AF194" s="445"/>
      <c r="AG194" s="445"/>
      <c r="AH194" s="445"/>
      <c r="AI194" s="445"/>
      <c r="AJ194" s="445"/>
      <c r="AK194" s="445"/>
      <c r="AL194" s="445"/>
      <c r="AM194" s="445"/>
      <c r="AN194" s="445"/>
      <c r="AO194" s="445"/>
      <c r="AP194" s="445"/>
      <c r="AQ194" s="445"/>
      <c r="AR194" s="445"/>
      <c r="AS194" s="445"/>
      <c r="AT194" s="445"/>
      <c r="AU194" s="445"/>
      <c r="AV194" s="445"/>
      <c r="AW194" s="445"/>
      <c r="AX194" s="445"/>
      <c r="AY194" s="445"/>
      <c r="AZ194" s="445"/>
      <c r="BA194" s="445"/>
      <c r="BB194" s="445">
        <v>5</v>
      </c>
    </row>
    <row r="195" spans="1:54" x14ac:dyDescent="0.2">
      <c r="A195" s="4" t="s">
        <v>3922</v>
      </c>
      <c r="B195" s="445"/>
      <c r="C195" s="445"/>
      <c r="D195" s="445"/>
      <c r="E195" s="445"/>
      <c r="F195" s="445"/>
      <c r="G195" s="445"/>
      <c r="H195" s="445"/>
      <c r="I195" s="445"/>
      <c r="J195" s="445"/>
      <c r="K195" s="445"/>
      <c r="L195" s="445"/>
      <c r="M195" s="445"/>
      <c r="N195" s="445"/>
      <c r="O195" s="445"/>
      <c r="P195" s="445"/>
      <c r="Q195" s="445"/>
      <c r="R195" s="445"/>
      <c r="S195" s="445"/>
      <c r="T195" s="445"/>
      <c r="U195" s="445"/>
      <c r="V195" s="445"/>
      <c r="W195" s="445"/>
      <c r="X195" s="445"/>
      <c r="Y195" s="445"/>
      <c r="Z195" s="445"/>
      <c r="AA195" s="445"/>
      <c r="AB195" s="445"/>
      <c r="AC195" s="445"/>
      <c r="AD195" s="445"/>
      <c r="AE195" s="445"/>
      <c r="AF195" s="445"/>
      <c r="AG195" s="445"/>
      <c r="AH195" s="445"/>
      <c r="AI195" s="445"/>
      <c r="AJ195" s="445">
        <v>3</v>
      </c>
      <c r="AK195" s="445">
        <v>10</v>
      </c>
      <c r="AL195" s="445">
        <v>1</v>
      </c>
      <c r="AM195" s="445">
        <v>12</v>
      </c>
      <c r="AN195" s="445">
        <v>9</v>
      </c>
      <c r="AO195" s="445">
        <v>3</v>
      </c>
      <c r="AP195" s="445"/>
      <c r="AQ195" s="445"/>
      <c r="AR195" s="445"/>
      <c r="AS195" s="445"/>
      <c r="AT195" s="445"/>
      <c r="AU195" s="445"/>
      <c r="AV195" s="445"/>
      <c r="AW195" s="445"/>
      <c r="AX195" s="445"/>
      <c r="AY195" s="445"/>
      <c r="AZ195" s="445"/>
      <c r="BA195" s="445"/>
      <c r="BB195" s="445">
        <v>38</v>
      </c>
    </row>
    <row r="196" spans="1:54" x14ac:dyDescent="0.2">
      <c r="A196" s="4" t="s">
        <v>3856</v>
      </c>
      <c r="B196" s="445"/>
      <c r="C196" s="445"/>
      <c r="D196" s="445"/>
      <c r="E196" s="445"/>
      <c r="F196" s="445"/>
      <c r="G196" s="445"/>
      <c r="H196" s="445"/>
      <c r="I196" s="445"/>
      <c r="J196" s="445"/>
      <c r="K196" s="445"/>
      <c r="L196" s="445"/>
      <c r="M196" s="445"/>
      <c r="N196" s="445"/>
      <c r="O196" s="445"/>
      <c r="P196" s="445"/>
      <c r="Q196" s="445"/>
      <c r="R196" s="445"/>
      <c r="S196" s="445"/>
      <c r="T196" s="445"/>
      <c r="U196" s="445"/>
      <c r="V196" s="445"/>
      <c r="W196" s="445"/>
      <c r="X196" s="445">
        <v>9</v>
      </c>
      <c r="Y196" s="445">
        <v>11</v>
      </c>
      <c r="Z196" s="445">
        <v>5</v>
      </c>
      <c r="AA196" s="445">
        <v>7</v>
      </c>
      <c r="AB196" s="445"/>
      <c r="AC196" s="445"/>
      <c r="AD196" s="445"/>
      <c r="AE196" s="445"/>
      <c r="AF196" s="445"/>
      <c r="AG196" s="445"/>
      <c r="AH196" s="445"/>
      <c r="AI196" s="445"/>
      <c r="AJ196" s="445"/>
      <c r="AK196" s="445"/>
      <c r="AL196" s="445">
        <v>11</v>
      </c>
      <c r="AM196" s="445">
        <v>12</v>
      </c>
      <c r="AN196" s="445">
        <v>8</v>
      </c>
      <c r="AO196" s="445">
        <v>10</v>
      </c>
      <c r="AP196" s="445"/>
      <c r="AQ196" s="445"/>
      <c r="AR196" s="445"/>
      <c r="AS196" s="445"/>
      <c r="AT196" s="445"/>
      <c r="AU196" s="445"/>
      <c r="AV196" s="445">
        <v>1</v>
      </c>
      <c r="AW196" s="445"/>
      <c r="AX196" s="445"/>
      <c r="AY196" s="445"/>
      <c r="AZ196" s="445"/>
      <c r="BA196" s="445"/>
      <c r="BB196" s="445">
        <v>74</v>
      </c>
    </row>
    <row r="197" spans="1:54" x14ac:dyDescent="0.2">
      <c r="A197" s="4" t="s">
        <v>3932</v>
      </c>
      <c r="B197" s="445"/>
      <c r="C197" s="445"/>
      <c r="D197" s="445"/>
      <c r="E197" s="445"/>
      <c r="F197" s="445"/>
      <c r="G197" s="445"/>
      <c r="H197" s="445"/>
      <c r="I197" s="445"/>
      <c r="J197" s="445"/>
      <c r="K197" s="445"/>
      <c r="L197" s="445"/>
      <c r="M197" s="445"/>
      <c r="N197" s="445"/>
      <c r="O197" s="445"/>
      <c r="P197" s="445"/>
      <c r="Q197" s="445"/>
      <c r="R197" s="445"/>
      <c r="S197" s="445"/>
      <c r="T197" s="445"/>
      <c r="U197" s="445"/>
      <c r="V197" s="445"/>
      <c r="W197" s="445"/>
      <c r="X197" s="445"/>
      <c r="Y197" s="445"/>
      <c r="Z197" s="445"/>
      <c r="AA197" s="445"/>
      <c r="AB197" s="445"/>
      <c r="AC197" s="445"/>
      <c r="AD197" s="445"/>
      <c r="AE197" s="445"/>
      <c r="AF197" s="445"/>
      <c r="AG197" s="445"/>
      <c r="AH197" s="445"/>
      <c r="AI197" s="445"/>
      <c r="AJ197" s="445"/>
      <c r="AK197" s="445"/>
      <c r="AL197" s="445">
        <v>4</v>
      </c>
      <c r="AM197" s="445">
        <v>11</v>
      </c>
      <c r="AN197" s="445">
        <v>2</v>
      </c>
      <c r="AO197" s="445"/>
      <c r="AP197" s="445"/>
      <c r="AQ197" s="445"/>
      <c r="AR197" s="445"/>
      <c r="AS197" s="445"/>
      <c r="AT197" s="445"/>
      <c r="AU197" s="445"/>
      <c r="AV197" s="445"/>
      <c r="AW197" s="445"/>
      <c r="AX197" s="445"/>
      <c r="AY197" s="445"/>
      <c r="AZ197" s="445"/>
      <c r="BA197" s="445"/>
      <c r="BB197" s="445">
        <v>17</v>
      </c>
    </row>
    <row r="198" spans="1:54" x14ac:dyDescent="0.2">
      <c r="A198" s="4" t="s">
        <v>4134</v>
      </c>
      <c r="B198" s="445"/>
      <c r="C198" s="445"/>
      <c r="D198" s="445"/>
      <c r="E198" s="445"/>
      <c r="F198" s="445"/>
      <c r="G198" s="445"/>
      <c r="H198" s="445"/>
      <c r="I198" s="445"/>
      <c r="J198" s="445"/>
      <c r="K198" s="445"/>
      <c r="L198" s="445"/>
      <c r="M198" s="445"/>
      <c r="N198" s="445"/>
      <c r="O198" s="445"/>
      <c r="P198" s="445"/>
      <c r="Q198" s="445"/>
      <c r="R198" s="445"/>
      <c r="S198" s="445"/>
      <c r="T198" s="445"/>
      <c r="U198" s="445"/>
      <c r="V198" s="445"/>
      <c r="W198" s="445"/>
      <c r="X198" s="445"/>
      <c r="Y198" s="445"/>
      <c r="Z198" s="445"/>
      <c r="AA198" s="445"/>
      <c r="AB198" s="445"/>
      <c r="AC198" s="445"/>
      <c r="AD198" s="445"/>
      <c r="AE198" s="445"/>
      <c r="AF198" s="445"/>
      <c r="AG198" s="445">
        <v>3</v>
      </c>
      <c r="AH198" s="445"/>
      <c r="AI198" s="445"/>
      <c r="AJ198" s="445"/>
      <c r="AK198" s="445"/>
      <c r="AL198" s="445"/>
      <c r="AM198" s="445"/>
      <c r="AN198" s="445"/>
      <c r="AO198" s="445"/>
      <c r="AP198" s="445"/>
      <c r="AQ198" s="445"/>
      <c r="AR198" s="445"/>
      <c r="AS198" s="445"/>
      <c r="AT198" s="445"/>
      <c r="AU198" s="445"/>
      <c r="AV198" s="445"/>
      <c r="AW198" s="445"/>
      <c r="AX198" s="445"/>
      <c r="AY198" s="445"/>
      <c r="AZ198" s="445"/>
      <c r="BA198" s="445"/>
      <c r="BB198" s="445">
        <v>3</v>
      </c>
    </row>
    <row r="199" spans="1:54" x14ac:dyDescent="0.2">
      <c r="A199" s="4" t="s">
        <v>4245</v>
      </c>
      <c r="B199" s="445"/>
      <c r="C199" s="445"/>
      <c r="D199" s="445"/>
      <c r="E199" s="445"/>
      <c r="F199" s="445">
        <v>3</v>
      </c>
      <c r="G199" s="445"/>
      <c r="H199" s="445"/>
      <c r="I199" s="445"/>
      <c r="J199" s="445"/>
      <c r="K199" s="445"/>
      <c r="L199" s="445"/>
      <c r="M199" s="445"/>
      <c r="N199" s="445"/>
      <c r="O199" s="445"/>
      <c r="P199" s="445"/>
      <c r="Q199" s="445"/>
      <c r="R199" s="445"/>
      <c r="S199" s="445"/>
      <c r="T199" s="445"/>
      <c r="U199" s="445"/>
      <c r="V199" s="445"/>
      <c r="W199" s="445"/>
      <c r="X199" s="445"/>
      <c r="Y199" s="445"/>
      <c r="Z199" s="445"/>
      <c r="AA199" s="445"/>
      <c r="AB199" s="445"/>
      <c r="AC199" s="445"/>
      <c r="AD199" s="445"/>
      <c r="AE199" s="445"/>
      <c r="AF199" s="445"/>
      <c r="AG199" s="445"/>
      <c r="AH199" s="445"/>
      <c r="AI199" s="445"/>
      <c r="AJ199" s="445"/>
      <c r="AK199" s="445"/>
      <c r="AL199" s="445"/>
      <c r="AM199" s="445"/>
      <c r="AN199" s="445"/>
      <c r="AO199" s="445"/>
      <c r="AP199" s="445"/>
      <c r="AQ199" s="445"/>
      <c r="AR199" s="445"/>
      <c r="AS199" s="445"/>
      <c r="AT199" s="445"/>
      <c r="AU199" s="445"/>
      <c r="AV199" s="445"/>
      <c r="AW199" s="445"/>
      <c r="AX199" s="445"/>
      <c r="AY199" s="445"/>
      <c r="AZ199" s="445"/>
      <c r="BA199" s="445"/>
      <c r="BB199" s="445">
        <v>3</v>
      </c>
    </row>
    <row r="200" spans="1:54" x14ac:dyDescent="0.2">
      <c r="A200" s="4" t="s">
        <v>3929</v>
      </c>
      <c r="B200" s="445"/>
      <c r="C200" s="445"/>
      <c r="D200" s="445"/>
      <c r="E200" s="445"/>
      <c r="F200" s="445"/>
      <c r="G200" s="445"/>
      <c r="H200" s="445"/>
      <c r="I200" s="445"/>
      <c r="J200" s="445"/>
      <c r="K200" s="445"/>
      <c r="L200" s="445"/>
      <c r="M200" s="445"/>
      <c r="N200" s="445"/>
      <c r="O200" s="445"/>
      <c r="P200" s="445"/>
      <c r="Q200" s="445"/>
      <c r="R200" s="445"/>
      <c r="S200" s="445"/>
      <c r="T200" s="445"/>
      <c r="U200" s="445"/>
      <c r="V200" s="445"/>
      <c r="W200" s="445"/>
      <c r="X200" s="445"/>
      <c r="Y200" s="445"/>
      <c r="Z200" s="445"/>
      <c r="AA200" s="445"/>
      <c r="AB200" s="445"/>
      <c r="AC200" s="445"/>
      <c r="AD200" s="445"/>
      <c r="AE200" s="445"/>
      <c r="AF200" s="445"/>
      <c r="AG200" s="445"/>
      <c r="AH200" s="445"/>
      <c r="AI200" s="445"/>
      <c r="AJ200" s="445"/>
      <c r="AK200" s="445"/>
      <c r="AL200" s="445"/>
      <c r="AM200" s="445">
        <v>7</v>
      </c>
      <c r="AN200" s="445"/>
      <c r="AO200" s="445"/>
      <c r="AP200" s="445"/>
      <c r="AQ200" s="445"/>
      <c r="AR200" s="445"/>
      <c r="AS200" s="445"/>
      <c r="AT200" s="445"/>
      <c r="AU200" s="445"/>
      <c r="AV200" s="445"/>
      <c r="AW200" s="445"/>
      <c r="AX200" s="445"/>
      <c r="AY200" s="445"/>
      <c r="AZ200" s="445"/>
      <c r="BA200" s="445"/>
      <c r="BB200" s="445">
        <v>7</v>
      </c>
    </row>
    <row r="201" spans="1:54" x14ac:dyDescent="0.2">
      <c r="A201" s="4" t="s">
        <v>3781</v>
      </c>
      <c r="B201" s="445">
        <v>3</v>
      </c>
      <c r="C201" s="445"/>
      <c r="D201" s="445"/>
      <c r="E201" s="445"/>
      <c r="F201" s="445"/>
      <c r="G201" s="445"/>
      <c r="H201" s="445"/>
      <c r="I201" s="445"/>
      <c r="J201" s="445"/>
      <c r="K201" s="445"/>
      <c r="L201" s="445"/>
      <c r="M201" s="445"/>
      <c r="N201" s="445"/>
      <c r="O201" s="445"/>
      <c r="P201" s="445"/>
      <c r="Q201" s="445"/>
      <c r="R201" s="445"/>
      <c r="S201" s="445"/>
      <c r="T201" s="445"/>
      <c r="U201" s="445"/>
      <c r="V201" s="445"/>
      <c r="W201" s="445"/>
      <c r="X201" s="445"/>
      <c r="Y201" s="445"/>
      <c r="Z201" s="445"/>
      <c r="AA201" s="445"/>
      <c r="AB201" s="445"/>
      <c r="AC201" s="445"/>
      <c r="AD201" s="445"/>
      <c r="AE201" s="445"/>
      <c r="AF201" s="445"/>
      <c r="AG201" s="445"/>
      <c r="AH201" s="445"/>
      <c r="AI201" s="445"/>
      <c r="AJ201" s="445"/>
      <c r="AK201" s="445"/>
      <c r="AL201" s="445"/>
      <c r="AM201" s="445"/>
      <c r="AN201" s="445"/>
      <c r="AO201" s="445"/>
      <c r="AP201" s="445"/>
      <c r="AQ201" s="445"/>
      <c r="AR201" s="445"/>
      <c r="AS201" s="445"/>
      <c r="AT201" s="445"/>
      <c r="AU201" s="445"/>
      <c r="AV201" s="445"/>
      <c r="AW201" s="445"/>
      <c r="AX201" s="445"/>
      <c r="AY201" s="445"/>
      <c r="AZ201" s="445"/>
      <c r="BA201" s="445"/>
      <c r="BB201" s="445">
        <v>3</v>
      </c>
    </row>
    <row r="202" spans="1:54" x14ac:dyDescent="0.2">
      <c r="A202" s="4" t="s">
        <v>4059</v>
      </c>
      <c r="B202" s="445"/>
      <c r="C202" s="445"/>
      <c r="D202" s="445"/>
      <c r="E202" s="445"/>
      <c r="F202" s="445"/>
      <c r="G202" s="445"/>
      <c r="H202" s="445"/>
      <c r="I202" s="445"/>
      <c r="J202" s="445"/>
      <c r="K202" s="445"/>
      <c r="L202" s="445"/>
      <c r="M202" s="445"/>
      <c r="N202" s="445"/>
      <c r="O202" s="445"/>
      <c r="P202" s="445"/>
      <c r="Q202" s="445"/>
      <c r="R202" s="445"/>
      <c r="S202" s="445"/>
      <c r="T202" s="445"/>
      <c r="U202" s="445"/>
      <c r="V202" s="445"/>
      <c r="W202" s="445"/>
      <c r="X202" s="445"/>
      <c r="Y202" s="445"/>
      <c r="Z202" s="445"/>
      <c r="AA202" s="445"/>
      <c r="AB202" s="445"/>
      <c r="AC202" s="445"/>
      <c r="AD202" s="445"/>
      <c r="AE202" s="445"/>
      <c r="AF202" s="445"/>
      <c r="AG202" s="445"/>
      <c r="AH202" s="445"/>
      <c r="AI202" s="445"/>
      <c r="AJ202" s="445"/>
      <c r="AK202" s="445"/>
      <c r="AL202" s="445"/>
      <c r="AM202" s="445"/>
      <c r="AN202" s="445"/>
      <c r="AO202" s="445"/>
      <c r="AP202" s="445"/>
      <c r="AQ202" s="445"/>
      <c r="AR202" s="445"/>
      <c r="AS202" s="445"/>
      <c r="AT202" s="445"/>
      <c r="AU202" s="445"/>
      <c r="AV202" s="445"/>
      <c r="AW202" s="445"/>
      <c r="AX202" s="445"/>
      <c r="AY202" s="445"/>
      <c r="AZ202" s="445"/>
      <c r="BA202" s="445"/>
      <c r="BB202" s="445"/>
    </row>
    <row r="203" spans="1:54" x14ac:dyDescent="0.2">
      <c r="A203" s="4" t="s">
        <v>3842</v>
      </c>
      <c r="B203" s="445"/>
      <c r="C203" s="445"/>
      <c r="D203" s="445"/>
      <c r="E203" s="445"/>
      <c r="F203" s="445"/>
      <c r="G203" s="445"/>
      <c r="H203" s="445"/>
      <c r="I203" s="445"/>
      <c r="J203" s="445"/>
      <c r="K203" s="445"/>
      <c r="L203" s="445"/>
      <c r="M203" s="445"/>
      <c r="N203" s="445"/>
      <c r="O203" s="445"/>
      <c r="P203" s="445"/>
      <c r="Q203" s="445"/>
      <c r="R203" s="445"/>
      <c r="S203" s="445"/>
      <c r="T203" s="445"/>
      <c r="U203" s="445"/>
      <c r="V203" s="445">
        <v>7</v>
      </c>
      <c r="W203" s="445">
        <v>6</v>
      </c>
      <c r="X203" s="445"/>
      <c r="Y203" s="445"/>
      <c r="Z203" s="445"/>
      <c r="AA203" s="445"/>
      <c r="AB203" s="445"/>
      <c r="AC203" s="445"/>
      <c r="AD203" s="445"/>
      <c r="AE203" s="445"/>
      <c r="AF203" s="445"/>
      <c r="AG203" s="445"/>
      <c r="AH203" s="445"/>
      <c r="AI203" s="445"/>
      <c r="AJ203" s="445"/>
      <c r="AK203" s="445"/>
      <c r="AL203" s="445"/>
      <c r="AM203" s="445"/>
      <c r="AN203" s="445"/>
      <c r="AO203" s="445"/>
      <c r="AP203" s="445"/>
      <c r="AQ203" s="445"/>
      <c r="AR203" s="445"/>
      <c r="AS203" s="445"/>
      <c r="AT203" s="445"/>
      <c r="AU203" s="445"/>
      <c r="AV203" s="445"/>
      <c r="AW203" s="445"/>
      <c r="AX203" s="445"/>
      <c r="AY203" s="445"/>
      <c r="AZ203" s="445"/>
      <c r="BA203" s="445"/>
      <c r="BB203" s="445">
        <v>13</v>
      </c>
    </row>
    <row r="204" spans="1:54" x14ac:dyDescent="0.2">
      <c r="A204" s="4" t="s">
        <v>4353</v>
      </c>
      <c r="B204" s="445"/>
      <c r="C204" s="445"/>
      <c r="D204" s="445"/>
      <c r="E204" s="445"/>
      <c r="F204" s="445"/>
      <c r="G204" s="445"/>
      <c r="H204" s="445"/>
      <c r="I204" s="445"/>
      <c r="J204" s="445"/>
      <c r="K204" s="445"/>
      <c r="L204" s="445"/>
      <c r="M204" s="445"/>
      <c r="N204" s="445"/>
      <c r="O204" s="445"/>
      <c r="P204" s="445"/>
      <c r="Q204" s="445"/>
      <c r="R204" s="445"/>
      <c r="S204" s="445"/>
      <c r="T204" s="445"/>
      <c r="U204" s="445"/>
      <c r="V204" s="445"/>
      <c r="W204" s="445"/>
      <c r="X204" s="445"/>
      <c r="Y204" s="445"/>
      <c r="Z204" s="445">
        <v>8</v>
      </c>
      <c r="AA204" s="445"/>
      <c r="AB204" s="445"/>
      <c r="AC204" s="445"/>
      <c r="AD204" s="445"/>
      <c r="AE204" s="445"/>
      <c r="AF204" s="445"/>
      <c r="AG204" s="445"/>
      <c r="AH204" s="445"/>
      <c r="AI204" s="445"/>
      <c r="AJ204" s="445"/>
      <c r="AK204" s="445"/>
      <c r="AL204" s="445"/>
      <c r="AM204" s="445"/>
      <c r="AN204" s="445"/>
      <c r="AO204" s="445"/>
      <c r="AP204" s="445"/>
      <c r="AQ204" s="445"/>
      <c r="AR204" s="445"/>
      <c r="AS204" s="445"/>
      <c r="AT204" s="445"/>
      <c r="AU204" s="445"/>
      <c r="AV204" s="445"/>
      <c r="AW204" s="445"/>
      <c r="AX204" s="445"/>
      <c r="AY204" s="445"/>
      <c r="AZ204" s="445"/>
      <c r="BA204" s="445"/>
      <c r="BB204" s="445">
        <v>8</v>
      </c>
    </row>
    <row r="205" spans="1:54" x14ac:dyDescent="0.2">
      <c r="A205" s="4" t="s">
        <v>3944</v>
      </c>
      <c r="B205" s="445"/>
      <c r="C205" s="445"/>
      <c r="D205" s="445"/>
      <c r="E205" s="445"/>
      <c r="F205" s="445"/>
      <c r="G205" s="445"/>
      <c r="H205" s="445"/>
      <c r="I205" s="445"/>
      <c r="J205" s="445"/>
      <c r="K205" s="445"/>
      <c r="L205" s="445"/>
      <c r="M205" s="445"/>
      <c r="N205" s="445"/>
      <c r="O205" s="445"/>
      <c r="P205" s="445"/>
      <c r="Q205" s="445"/>
      <c r="R205" s="445"/>
      <c r="S205" s="445"/>
      <c r="T205" s="445"/>
      <c r="U205" s="445"/>
      <c r="V205" s="445"/>
      <c r="W205" s="445"/>
      <c r="X205" s="445"/>
      <c r="Y205" s="445"/>
      <c r="Z205" s="445"/>
      <c r="AA205" s="445"/>
      <c r="AB205" s="445"/>
      <c r="AC205" s="445"/>
      <c r="AD205" s="445"/>
      <c r="AE205" s="445"/>
      <c r="AF205" s="445"/>
      <c r="AG205" s="445"/>
      <c r="AH205" s="445"/>
      <c r="AI205" s="445"/>
      <c r="AJ205" s="445"/>
      <c r="AK205" s="445"/>
      <c r="AL205" s="445"/>
      <c r="AM205" s="445"/>
      <c r="AN205" s="445"/>
      <c r="AO205" s="445"/>
      <c r="AP205" s="445">
        <v>4</v>
      </c>
      <c r="AQ205" s="445"/>
      <c r="AR205" s="445"/>
      <c r="AS205" s="445"/>
      <c r="AT205" s="445"/>
      <c r="AU205" s="445"/>
      <c r="AV205" s="445"/>
      <c r="AW205" s="445"/>
      <c r="AX205" s="445"/>
      <c r="AY205" s="445"/>
      <c r="AZ205" s="445"/>
      <c r="BA205" s="445"/>
      <c r="BB205" s="445">
        <v>4</v>
      </c>
    </row>
    <row r="206" spans="1:54" x14ac:dyDescent="0.2">
      <c r="A206" s="4" t="s">
        <v>4144</v>
      </c>
      <c r="B206" s="445"/>
      <c r="C206" s="445"/>
      <c r="D206" s="445"/>
      <c r="E206" s="445"/>
      <c r="F206" s="445"/>
      <c r="G206" s="445"/>
      <c r="H206" s="445"/>
      <c r="I206" s="445"/>
      <c r="J206" s="445"/>
      <c r="K206" s="445"/>
      <c r="L206" s="445"/>
      <c r="M206" s="445"/>
      <c r="N206" s="445"/>
      <c r="O206" s="445"/>
      <c r="P206" s="445"/>
      <c r="Q206" s="445"/>
      <c r="R206" s="445"/>
      <c r="S206" s="445"/>
      <c r="T206" s="445"/>
      <c r="U206" s="445"/>
      <c r="V206" s="445"/>
      <c r="W206" s="445"/>
      <c r="X206" s="445"/>
      <c r="Y206" s="445"/>
      <c r="Z206" s="445"/>
      <c r="AA206" s="445"/>
      <c r="AB206" s="445"/>
      <c r="AC206" s="445"/>
      <c r="AD206" s="445"/>
      <c r="AE206" s="445"/>
      <c r="AF206" s="445"/>
      <c r="AG206" s="445"/>
      <c r="AH206" s="445"/>
      <c r="AI206" s="445">
        <v>3</v>
      </c>
      <c r="AJ206" s="445"/>
      <c r="AK206" s="445"/>
      <c r="AL206" s="445"/>
      <c r="AM206" s="445"/>
      <c r="AN206" s="445"/>
      <c r="AO206" s="445"/>
      <c r="AP206" s="445"/>
      <c r="AQ206" s="445"/>
      <c r="AR206" s="445"/>
      <c r="AS206" s="445"/>
      <c r="AT206" s="445"/>
      <c r="AU206" s="445"/>
      <c r="AV206" s="445"/>
      <c r="AW206" s="445"/>
      <c r="AX206" s="445"/>
      <c r="AY206" s="445"/>
      <c r="AZ206" s="445"/>
      <c r="BA206" s="445"/>
      <c r="BB206" s="445">
        <v>3</v>
      </c>
    </row>
    <row r="207" spans="1:54" x14ac:dyDescent="0.2">
      <c r="A207" s="4" t="s">
        <v>3824</v>
      </c>
      <c r="B207" s="445"/>
      <c r="C207" s="445"/>
      <c r="D207" s="445"/>
      <c r="E207" s="445"/>
      <c r="F207" s="445"/>
      <c r="G207" s="445"/>
      <c r="H207" s="445"/>
      <c r="I207" s="445"/>
      <c r="J207" s="445"/>
      <c r="K207" s="445"/>
      <c r="L207" s="445"/>
      <c r="M207" s="445"/>
      <c r="N207" s="445"/>
      <c r="O207" s="445"/>
      <c r="P207" s="445"/>
      <c r="Q207" s="445"/>
      <c r="R207" s="445"/>
      <c r="S207" s="445">
        <v>8</v>
      </c>
      <c r="T207" s="445">
        <v>11</v>
      </c>
      <c r="U207" s="445">
        <v>8</v>
      </c>
      <c r="V207" s="445">
        <v>11</v>
      </c>
      <c r="W207" s="445"/>
      <c r="X207" s="445">
        <v>12</v>
      </c>
      <c r="Y207" s="445">
        <v>11</v>
      </c>
      <c r="Z207" s="445">
        <v>12</v>
      </c>
      <c r="AA207" s="445">
        <v>11</v>
      </c>
      <c r="AB207" s="445">
        <v>10</v>
      </c>
      <c r="AC207" s="445">
        <v>3</v>
      </c>
      <c r="AD207" s="445"/>
      <c r="AE207" s="445"/>
      <c r="AF207" s="445"/>
      <c r="AG207" s="445"/>
      <c r="AH207" s="445"/>
      <c r="AI207" s="445"/>
      <c r="AJ207" s="445"/>
      <c r="AK207" s="445"/>
      <c r="AL207" s="445"/>
      <c r="AM207" s="445"/>
      <c r="AN207" s="445"/>
      <c r="AO207" s="445"/>
      <c r="AP207" s="445"/>
      <c r="AQ207" s="445"/>
      <c r="AR207" s="445"/>
      <c r="AS207" s="445"/>
      <c r="AT207" s="445"/>
      <c r="AU207" s="445"/>
      <c r="AV207" s="445"/>
      <c r="AW207" s="445"/>
      <c r="AX207" s="445"/>
      <c r="AY207" s="445"/>
      <c r="AZ207" s="445"/>
      <c r="BA207" s="445"/>
      <c r="BB207" s="445">
        <v>97</v>
      </c>
    </row>
    <row r="208" spans="1:54" x14ac:dyDescent="0.2">
      <c r="A208" s="4" t="s">
        <v>4022</v>
      </c>
      <c r="B208" s="445"/>
      <c r="C208" s="445"/>
      <c r="D208" s="445"/>
      <c r="E208" s="445"/>
      <c r="F208" s="445"/>
      <c r="G208" s="445"/>
      <c r="H208" s="445">
        <v>6</v>
      </c>
      <c r="I208" s="445"/>
      <c r="J208" s="445"/>
      <c r="K208" s="445"/>
      <c r="L208" s="445"/>
      <c r="M208" s="445"/>
      <c r="N208" s="445"/>
      <c r="O208" s="445"/>
      <c r="P208" s="445"/>
      <c r="Q208" s="445"/>
      <c r="R208" s="445"/>
      <c r="S208" s="445"/>
      <c r="T208" s="445"/>
      <c r="U208" s="445"/>
      <c r="V208" s="445"/>
      <c r="W208" s="445"/>
      <c r="X208" s="445"/>
      <c r="Y208" s="445"/>
      <c r="Z208" s="445"/>
      <c r="AA208" s="445"/>
      <c r="AB208" s="445"/>
      <c r="AC208" s="445"/>
      <c r="AD208" s="445"/>
      <c r="AE208" s="445"/>
      <c r="AF208" s="445"/>
      <c r="AG208" s="445"/>
      <c r="AH208" s="445"/>
      <c r="AI208" s="445"/>
      <c r="AJ208" s="445"/>
      <c r="AK208" s="445"/>
      <c r="AL208" s="445"/>
      <c r="AM208" s="445"/>
      <c r="AN208" s="445"/>
      <c r="AO208" s="445"/>
      <c r="AP208" s="445"/>
      <c r="AQ208" s="445"/>
      <c r="AR208" s="445"/>
      <c r="AS208" s="445"/>
      <c r="AT208" s="445"/>
      <c r="AU208" s="445"/>
      <c r="AV208" s="445"/>
      <c r="AW208" s="445"/>
      <c r="AX208" s="445"/>
      <c r="AY208" s="445"/>
      <c r="AZ208" s="445"/>
      <c r="BA208" s="445"/>
      <c r="BB208" s="445">
        <v>6</v>
      </c>
    </row>
    <row r="209" spans="1:54" x14ac:dyDescent="0.2">
      <c r="A209" s="4" t="s">
        <v>3850</v>
      </c>
      <c r="B209" s="445"/>
      <c r="C209" s="445"/>
      <c r="D209" s="445"/>
      <c r="E209" s="445"/>
      <c r="F209" s="445"/>
      <c r="G209" s="445"/>
      <c r="H209" s="445"/>
      <c r="I209" s="445"/>
      <c r="J209" s="445"/>
      <c r="K209" s="445"/>
      <c r="L209" s="445"/>
      <c r="M209" s="445"/>
      <c r="N209" s="445"/>
      <c r="O209" s="445"/>
      <c r="P209" s="445"/>
      <c r="Q209" s="445"/>
      <c r="R209" s="445"/>
      <c r="S209" s="445"/>
      <c r="T209" s="445"/>
      <c r="U209" s="445"/>
      <c r="V209" s="445">
        <v>13</v>
      </c>
      <c r="W209" s="445">
        <v>10</v>
      </c>
      <c r="X209" s="445">
        <v>9</v>
      </c>
      <c r="Y209" s="445">
        <v>6</v>
      </c>
      <c r="Z209" s="445">
        <v>6</v>
      </c>
      <c r="AA209" s="445"/>
      <c r="AB209" s="445"/>
      <c r="AC209" s="445"/>
      <c r="AD209" s="445"/>
      <c r="AE209" s="445"/>
      <c r="AF209" s="445"/>
      <c r="AG209" s="445"/>
      <c r="AH209" s="445"/>
      <c r="AI209" s="445"/>
      <c r="AJ209" s="445"/>
      <c r="AK209" s="445"/>
      <c r="AL209" s="445">
        <v>1</v>
      </c>
      <c r="AM209" s="445"/>
      <c r="AN209" s="445"/>
      <c r="AO209" s="445"/>
      <c r="AP209" s="445"/>
      <c r="AQ209" s="445"/>
      <c r="AR209" s="445"/>
      <c r="AS209" s="445"/>
      <c r="AT209" s="445"/>
      <c r="AU209" s="445"/>
      <c r="AV209" s="445"/>
      <c r="AW209" s="445"/>
      <c r="AX209" s="445"/>
      <c r="AY209" s="445"/>
      <c r="AZ209" s="445"/>
      <c r="BA209" s="445"/>
      <c r="BB209" s="445">
        <v>45</v>
      </c>
    </row>
    <row r="210" spans="1:54" x14ac:dyDescent="0.2">
      <c r="A210" s="4" t="s">
        <v>3918</v>
      </c>
      <c r="B210" s="445"/>
      <c r="C210" s="445"/>
      <c r="D210" s="445"/>
      <c r="E210" s="445"/>
      <c r="F210" s="445"/>
      <c r="G210" s="445"/>
      <c r="H210" s="445"/>
      <c r="I210" s="445"/>
      <c r="J210" s="445"/>
      <c r="K210" s="445"/>
      <c r="L210" s="445"/>
      <c r="M210" s="445"/>
      <c r="N210" s="445"/>
      <c r="O210" s="445"/>
      <c r="P210" s="445"/>
      <c r="Q210" s="445"/>
      <c r="R210" s="445"/>
      <c r="S210" s="445"/>
      <c r="T210" s="445"/>
      <c r="U210" s="445"/>
      <c r="V210" s="445"/>
      <c r="W210" s="445"/>
      <c r="X210" s="445"/>
      <c r="Y210" s="445"/>
      <c r="Z210" s="445"/>
      <c r="AA210" s="445"/>
      <c r="AB210" s="445"/>
      <c r="AC210" s="445"/>
      <c r="AD210" s="445"/>
      <c r="AE210" s="445"/>
      <c r="AF210" s="445"/>
      <c r="AG210" s="445"/>
      <c r="AH210" s="445"/>
      <c r="AI210" s="445"/>
      <c r="AJ210" s="445">
        <v>12</v>
      </c>
      <c r="AK210" s="445">
        <v>4</v>
      </c>
      <c r="AL210" s="445">
        <v>4</v>
      </c>
      <c r="AM210" s="445"/>
      <c r="AN210" s="445"/>
      <c r="AO210" s="445"/>
      <c r="AP210" s="445"/>
      <c r="AQ210" s="445"/>
      <c r="AR210" s="445"/>
      <c r="AS210" s="445"/>
      <c r="AT210" s="445"/>
      <c r="AU210" s="445"/>
      <c r="AV210" s="445"/>
      <c r="AW210" s="445"/>
      <c r="AX210" s="445"/>
      <c r="AY210" s="445"/>
      <c r="AZ210" s="445"/>
      <c r="BA210" s="445"/>
      <c r="BB210" s="445">
        <v>20</v>
      </c>
    </row>
    <row r="211" spans="1:54" x14ac:dyDescent="0.2">
      <c r="A211" s="4" t="s">
        <v>4061</v>
      </c>
      <c r="B211" s="445"/>
      <c r="C211" s="445"/>
      <c r="D211" s="445"/>
      <c r="E211" s="445"/>
      <c r="F211" s="445"/>
      <c r="G211" s="445"/>
      <c r="H211" s="445"/>
      <c r="I211" s="445"/>
      <c r="J211" s="445"/>
      <c r="K211" s="445"/>
      <c r="L211" s="445"/>
      <c r="M211" s="445"/>
      <c r="N211" s="445"/>
      <c r="O211" s="445"/>
      <c r="P211" s="445"/>
      <c r="Q211" s="445"/>
      <c r="R211" s="445">
        <v>1</v>
      </c>
      <c r="S211" s="445"/>
      <c r="T211" s="445"/>
      <c r="U211" s="445"/>
      <c r="V211" s="445"/>
      <c r="W211" s="445"/>
      <c r="X211" s="445"/>
      <c r="Y211" s="445"/>
      <c r="Z211" s="445"/>
      <c r="AA211" s="445"/>
      <c r="AB211" s="445"/>
      <c r="AC211" s="445"/>
      <c r="AD211" s="445"/>
      <c r="AE211" s="445"/>
      <c r="AF211" s="445"/>
      <c r="AG211" s="445"/>
      <c r="AH211" s="445"/>
      <c r="AI211" s="445"/>
      <c r="AJ211" s="445"/>
      <c r="AK211" s="445"/>
      <c r="AL211" s="445"/>
      <c r="AM211" s="445"/>
      <c r="AN211" s="445"/>
      <c r="AO211" s="445"/>
      <c r="AP211" s="445"/>
      <c r="AQ211" s="445"/>
      <c r="AR211" s="445"/>
      <c r="AS211" s="445"/>
      <c r="AT211" s="445"/>
      <c r="AU211" s="445"/>
      <c r="AV211" s="445"/>
      <c r="AW211" s="445"/>
      <c r="AX211" s="445"/>
      <c r="AY211" s="445"/>
      <c r="AZ211" s="445"/>
      <c r="BA211" s="445"/>
      <c r="BB211" s="445">
        <v>1</v>
      </c>
    </row>
    <row r="212" spans="1:54" x14ac:dyDescent="0.2">
      <c r="A212" s="4" t="s">
        <v>4015</v>
      </c>
      <c r="B212" s="445"/>
      <c r="C212" s="445"/>
      <c r="D212" s="445"/>
      <c r="E212" s="445">
        <v>7</v>
      </c>
      <c r="F212" s="445"/>
      <c r="G212" s="445"/>
      <c r="H212" s="445"/>
      <c r="I212" s="445"/>
      <c r="J212" s="445"/>
      <c r="K212" s="445"/>
      <c r="L212" s="445"/>
      <c r="M212" s="445"/>
      <c r="N212" s="445"/>
      <c r="O212" s="445"/>
      <c r="P212" s="445"/>
      <c r="Q212" s="445"/>
      <c r="R212" s="445"/>
      <c r="S212" s="445"/>
      <c r="T212" s="445"/>
      <c r="U212" s="445"/>
      <c r="V212" s="445"/>
      <c r="W212" s="445"/>
      <c r="X212" s="445"/>
      <c r="Y212" s="445"/>
      <c r="Z212" s="445"/>
      <c r="AA212" s="445"/>
      <c r="AB212" s="445"/>
      <c r="AC212" s="445"/>
      <c r="AD212" s="445"/>
      <c r="AE212" s="445"/>
      <c r="AF212" s="445"/>
      <c r="AG212" s="445"/>
      <c r="AH212" s="445"/>
      <c r="AI212" s="445"/>
      <c r="AJ212" s="445"/>
      <c r="AK212" s="445"/>
      <c r="AL212" s="445"/>
      <c r="AM212" s="445"/>
      <c r="AN212" s="445"/>
      <c r="AO212" s="445"/>
      <c r="AP212" s="445"/>
      <c r="AQ212" s="445"/>
      <c r="AR212" s="445"/>
      <c r="AS212" s="445"/>
      <c r="AT212" s="445"/>
      <c r="AU212" s="445"/>
      <c r="AV212" s="445"/>
      <c r="AW212" s="445"/>
      <c r="AX212" s="445"/>
      <c r="AY212" s="445"/>
      <c r="AZ212" s="445"/>
      <c r="BA212" s="445"/>
      <c r="BB212" s="445">
        <v>7</v>
      </c>
    </row>
    <row r="213" spans="1:54" x14ac:dyDescent="0.2">
      <c r="A213" s="4" t="s">
        <v>4314</v>
      </c>
      <c r="B213" s="445"/>
      <c r="C213" s="445"/>
      <c r="D213" s="445">
        <v>1</v>
      </c>
      <c r="E213" s="445"/>
      <c r="F213" s="445"/>
      <c r="G213" s="445"/>
      <c r="H213" s="445"/>
      <c r="I213" s="445"/>
      <c r="J213" s="445"/>
      <c r="K213" s="445"/>
      <c r="L213" s="445"/>
      <c r="M213" s="445"/>
      <c r="N213" s="445"/>
      <c r="O213" s="445"/>
      <c r="P213" s="445"/>
      <c r="Q213" s="445"/>
      <c r="R213" s="445"/>
      <c r="S213" s="445"/>
      <c r="T213" s="445"/>
      <c r="U213" s="445"/>
      <c r="V213" s="445"/>
      <c r="W213" s="445"/>
      <c r="X213" s="445"/>
      <c r="Y213" s="445"/>
      <c r="Z213" s="445"/>
      <c r="AA213" s="445"/>
      <c r="AB213" s="445"/>
      <c r="AC213" s="445"/>
      <c r="AD213" s="445"/>
      <c r="AE213" s="445"/>
      <c r="AF213" s="445"/>
      <c r="AG213" s="445"/>
      <c r="AH213" s="445"/>
      <c r="AI213" s="445"/>
      <c r="AJ213" s="445"/>
      <c r="AK213" s="445"/>
      <c r="AL213" s="445"/>
      <c r="AM213" s="445"/>
      <c r="AN213" s="445"/>
      <c r="AO213" s="445"/>
      <c r="AP213" s="445"/>
      <c r="AQ213" s="445"/>
      <c r="AR213" s="445"/>
      <c r="AS213" s="445"/>
      <c r="AT213" s="445"/>
      <c r="AU213" s="445"/>
      <c r="AV213" s="445"/>
      <c r="AW213" s="445"/>
      <c r="AX213" s="445"/>
      <c r="AY213" s="445"/>
      <c r="AZ213" s="445"/>
      <c r="BA213" s="445"/>
      <c r="BB213" s="445">
        <v>1</v>
      </c>
    </row>
    <row r="214" spans="1:54" x14ac:dyDescent="0.2">
      <c r="A214" s="4" t="s">
        <v>4128</v>
      </c>
      <c r="B214" s="445"/>
      <c r="C214" s="445"/>
      <c r="D214" s="445"/>
      <c r="E214" s="445"/>
      <c r="F214" s="445"/>
      <c r="G214" s="445"/>
      <c r="H214" s="445"/>
      <c r="I214" s="445"/>
      <c r="J214" s="445"/>
      <c r="K214" s="445"/>
      <c r="L214" s="445"/>
      <c r="M214" s="445"/>
      <c r="N214" s="445"/>
      <c r="O214" s="445"/>
      <c r="P214" s="445"/>
      <c r="Q214" s="445"/>
      <c r="R214" s="445"/>
      <c r="S214" s="445"/>
      <c r="T214" s="445"/>
      <c r="U214" s="445"/>
      <c r="V214" s="445"/>
      <c r="W214" s="445"/>
      <c r="X214" s="445"/>
      <c r="Y214" s="445"/>
      <c r="Z214" s="445"/>
      <c r="AA214" s="445"/>
      <c r="AB214" s="445"/>
      <c r="AC214" s="445"/>
      <c r="AD214" s="445"/>
      <c r="AE214" s="445"/>
      <c r="AF214" s="445">
        <v>4</v>
      </c>
      <c r="AG214" s="445"/>
      <c r="AH214" s="445"/>
      <c r="AI214" s="445">
        <v>5</v>
      </c>
      <c r="AJ214" s="445"/>
      <c r="AK214" s="445"/>
      <c r="AL214" s="445"/>
      <c r="AM214" s="445"/>
      <c r="AN214" s="445"/>
      <c r="AO214" s="445"/>
      <c r="AP214" s="445"/>
      <c r="AQ214" s="445"/>
      <c r="AR214" s="445"/>
      <c r="AS214" s="445"/>
      <c r="AT214" s="445"/>
      <c r="AU214" s="445"/>
      <c r="AV214" s="445"/>
      <c r="AW214" s="445"/>
      <c r="AX214" s="445"/>
      <c r="AY214" s="445"/>
      <c r="AZ214" s="445"/>
      <c r="BA214" s="445"/>
      <c r="BB214" s="445">
        <v>9</v>
      </c>
    </row>
    <row r="215" spans="1:54" x14ac:dyDescent="0.2">
      <c r="A215" s="4" t="s">
        <v>4340</v>
      </c>
      <c r="B215" s="445"/>
      <c r="C215" s="445"/>
      <c r="D215" s="445"/>
      <c r="E215" s="445"/>
      <c r="F215" s="445"/>
      <c r="G215" s="445"/>
      <c r="H215" s="445"/>
      <c r="I215" s="445"/>
      <c r="J215" s="445"/>
      <c r="K215" s="445"/>
      <c r="L215" s="445"/>
      <c r="M215" s="445"/>
      <c r="N215" s="445"/>
      <c r="O215" s="445"/>
      <c r="P215" s="445"/>
      <c r="Q215" s="445"/>
      <c r="R215" s="445"/>
      <c r="S215" s="445"/>
      <c r="T215" s="445"/>
      <c r="U215" s="445"/>
      <c r="V215" s="445">
        <v>1</v>
      </c>
      <c r="W215" s="445"/>
      <c r="X215" s="445"/>
      <c r="Y215" s="445"/>
      <c r="Z215" s="445"/>
      <c r="AA215" s="445"/>
      <c r="AB215" s="445"/>
      <c r="AC215" s="445"/>
      <c r="AD215" s="445"/>
      <c r="AE215" s="445"/>
      <c r="AF215" s="445"/>
      <c r="AG215" s="445"/>
      <c r="AH215" s="445"/>
      <c r="AI215" s="445"/>
      <c r="AJ215" s="445"/>
      <c r="AK215" s="445"/>
      <c r="AL215" s="445"/>
      <c r="AM215" s="445"/>
      <c r="AN215" s="445"/>
      <c r="AO215" s="445"/>
      <c r="AP215" s="445"/>
      <c r="AQ215" s="445"/>
      <c r="AR215" s="445"/>
      <c r="AS215" s="445"/>
      <c r="AT215" s="445"/>
      <c r="AU215" s="445"/>
      <c r="AV215" s="445"/>
      <c r="AW215" s="445"/>
      <c r="AX215" s="445"/>
      <c r="AY215" s="445"/>
      <c r="AZ215" s="445"/>
      <c r="BA215" s="445"/>
      <c r="BB215" s="445">
        <v>1</v>
      </c>
    </row>
    <row r="216" spans="1:54" x14ac:dyDescent="0.2">
      <c r="A216" s="4" t="s">
        <v>3986</v>
      </c>
      <c r="B216" s="445"/>
      <c r="C216" s="445"/>
      <c r="D216" s="445"/>
      <c r="E216" s="445"/>
      <c r="F216" s="445"/>
      <c r="G216" s="445"/>
      <c r="H216" s="445"/>
      <c r="I216" s="445"/>
      <c r="J216" s="445"/>
      <c r="K216" s="445"/>
      <c r="L216" s="445"/>
      <c r="M216" s="445"/>
      <c r="N216" s="445"/>
      <c r="O216" s="445"/>
      <c r="P216" s="445"/>
      <c r="Q216" s="445"/>
      <c r="R216" s="445"/>
      <c r="S216" s="445"/>
      <c r="T216" s="445"/>
      <c r="U216" s="445"/>
      <c r="V216" s="445"/>
      <c r="W216" s="445"/>
      <c r="X216" s="445"/>
      <c r="Y216" s="445"/>
      <c r="Z216" s="445"/>
      <c r="AA216" s="445"/>
      <c r="AB216" s="445"/>
      <c r="AC216" s="445"/>
      <c r="AD216" s="445"/>
      <c r="AE216" s="445"/>
      <c r="AF216" s="445"/>
      <c r="AG216" s="445"/>
      <c r="AH216" s="445"/>
      <c r="AI216" s="445"/>
      <c r="AJ216" s="445"/>
      <c r="AK216" s="445"/>
      <c r="AL216" s="445"/>
      <c r="AM216" s="445"/>
      <c r="AN216" s="445"/>
      <c r="AO216" s="445"/>
      <c r="AP216" s="445"/>
      <c r="AQ216" s="445"/>
      <c r="AR216" s="445"/>
      <c r="AS216" s="445"/>
      <c r="AT216" s="445"/>
      <c r="AU216" s="445"/>
      <c r="AV216" s="445"/>
      <c r="AW216" s="445"/>
      <c r="AX216" s="445"/>
      <c r="AY216" s="445"/>
      <c r="AZ216" s="445">
        <v>10</v>
      </c>
      <c r="BA216" s="445">
        <v>10</v>
      </c>
      <c r="BB216" s="445">
        <v>20</v>
      </c>
    </row>
    <row r="217" spans="1:54" x14ac:dyDescent="0.2">
      <c r="A217" s="4" t="s">
        <v>3980</v>
      </c>
      <c r="B217" s="445"/>
      <c r="C217" s="445"/>
      <c r="D217" s="445"/>
      <c r="E217" s="445"/>
      <c r="F217" s="445"/>
      <c r="G217" s="445"/>
      <c r="H217" s="445"/>
      <c r="I217" s="445"/>
      <c r="J217" s="445"/>
      <c r="K217" s="445"/>
      <c r="L217" s="445"/>
      <c r="M217" s="445"/>
      <c r="N217" s="445"/>
      <c r="O217" s="445"/>
      <c r="P217" s="445"/>
      <c r="Q217" s="445"/>
      <c r="R217" s="445"/>
      <c r="S217" s="445"/>
      <c r="T217" s="445"/>
      <c r="U217" s="445"/>
      <c r="V217" s="445"/>
      <c r="W217" s="445"/>
      <c r="X217" s="445"/>
      <c r="Y217" s="445"/>
      <c r="Z217" s="445"/>
      <c r="AA217" s="445"/>
      <c r="AB217" s="445"/>
      <c r="AC217" s="445"/>
      <c r="AD217" s="445"/>
      <c r="AE217" s="445"/>
      <c r="AF217" s="445"/>
      <c r="AG217" s="445"/>
      <c r="AH217" s="445"/>
      <c r="AI217" s="445"/>
      <c r="AJ217" s="445"/>
      <c r="AK217" s="445"/>
      <c r="AL217" s="445"/>
      <c r="AM217" s="445"/>
      <c r="AN217" s="445"/>
      <c r="AO217" s="445"/>
      <c r="AP217" s="445"/>
      <c r="AQ217" s="445"/>
      <c r="AR217" s="445"/>
      <c r="AS217" s="445"/>
      <c r="AT217" s="445"/>
      <c r="AU217" s="445"/>
      <c r="AV217" s="445"/>
      <c r="AW217" s="445"/>
      <c r="AX217" s="445"/>
      <c r="AY217" s="445">
        <v>6</v>
      </c>
      <c r="AZ217" s="445"/>
      <c r="BA217" s="445"/>
      <c r="BB217" s="445">
        <v>6</v>
      </c>
    </row>
    <row r="218" spans="1:54" x14ac:dyDescent="0.2">
      <c r="A218" s="4" t="s">
        <v>3039</v>
      </c>
      <c r="B218" s="445"/>
      <c r="C218" s="445"/>
      <c r="D218" s="445"/>
      <c r="E218" s="445"/>
      <c r="F218" s="445"/>
      <c r="G218" s="445"/>
      <c r="H218" s="445"/>
      <c r="I218" s="445"/>
      <c r="J218" s="445"/>
      <c r="K218" s="445"/>
      <c r="L218" s="445"/>
      <c r="M218" s="445"/>
      <c r="N218" s="445"/>
      <c r="O218" s="445"/>
      <c r="P218" s="445"/>
      <c r="Q218" s="445"/>
      <c r="R218" s="445"/>
      <c r="S218" s="445"/>
      <c r="T218" s="445"/>
      <c r="U218" s="445"/>
      <c r="V218" s="445"/>
      <c r="W218" s="445"/>
      <c r="X218" s="445"/>
      <c r="Y218" s="445"/>
      <c r="Z218" s="445"/>
      <c r="AA218" s="445"/>
      <c r="AB218" s="445"/>
      <c r="AC218" s="445"/>
      <c r="AD218" s="445"/>
      <c r="AE218" s="445"/>
      <c r="AF218" s="445"/>
      <c r="AG218" s="445"/>
      <c r="AH218" s="445"/>
      <c r="AI218" s="445"/>
      <c r="AJ218" s="445"/>
      <c r="AK218" s="445">
        <v>2</v>
      </c>
      <c r="AL218" s="445"/>
      <c r="AM218" s="445"/>
      <c r="AN218" s="445"/>
      <c r="AO218" s="445"/>
      <c r="AP218" s="445"/>
      <c r="AQ218" s="445">
        <v>1</v>
      </c>
      <c r="AR218" s="445">
        <v>3</v>
      </c>
      <c r="AS218" s="445">
        <v>3</v>
      </c>
      <c r="AT218" s="445"/>
      <c r="AU218" s="445"/>
      <c r="AV218" s="445">
        <v>5</v>
      </c>
      <c r="AW218" s="445">
        <v>6</v>
      </c>
      <c r="AX218" s="445">
        <v>13</v>
      </c>
      <c r="AY218" s="445"/>
      <c r="AZ218" s="445"/>
      <c r="BA218" s="445"/>
      <c r="BB218" s="445">
        <v>33</v>
      </c>
    </row>
    <row r="219" spans="1:54" x14ac:dyDescent="0.2">
      <c r="A219" s="4" t="s">
        <v>3056</v>
      </c>
      <c r="B219" s="445"/>
      <c r="C219" s="445"/>
      <c r="D219" s="445"/>
      <c r="E219" s="445"/>
      <c r="F219" s="445"/>
      <c r="G219" s="445"/>
      <c r="H219" s="445"/>
      <c r="I219" s="445"/>
      <c r="J219" s="445"/>
      <c r="K219" s="445"/>
      <c r="L219" s="445"/>
      <c r="M219" s="445"/>
      <c r="N219" s="445"/>
      <c r="O219" s="445"/>
      <c r="P219" s="445"/>
      <c r="Q219" s="445"/>
      <c r="R219" s="445"/>
      <c r="S219" s="445"/>
      <c r="T219" s="445"/>
      <c r="U219" s="445"/>
      <c r="V219" s="445"/>
      <c r="W219" s="445"/>
      <c r="X219" s="445"/>
      <c r="Y219" s="445"/>
      <c r="Z219" s="445"/>
      <c r="AA219" s="445"/>
      <c r="AB219" s="445"/>
      <c r="AC219" s="445"/>
      <c r="AD219" s="445"/>
      <c r="AE219" s="445">
        <v>1</v>
      </c>
      <c r="AF219" s="445"/>
      <c r="AG219" s="445">
        <v>2</v>
      </c>
      <c r="AH219" s="445">
        <v>7</v>
      </c>
      <c r="AI219" s="445">
        <v>8</v>
      </c>
      <c r="AJ219" s="445">
        <v>10</v>
      </c>
      <c r="AK219" s="445">
        <v>5</v>
      </c>
      <c r="AL219" s="445">
        <v>2</v>
      </c>
      <c r="AM219" s="445">
        <v>11</v>
      </c>
      <c r="AN219" s="445">
        <v>7</v>
      </c>
      <c r="AO219" s="445">
        <v>12</v>
      </c>
      <c r="AP219" s="445">
        <v>9</v>
      </c>
      <c r="AQ219" s="445">
        <v>12</v>
      </c>
      <c r="AR219" s="445">
        <v>10</v>
      </c>
      <c r="AS219" s="445">
        <v>2</v>
      </c>
      <c r="AT219" s="445">
        <v>7</v>
      </c>
      <c r="AU219" s="445">
        <v>7</v>
      </c>
      <c r="AV219" s="445"/>
      <c r="AW219" s="445"/>
      <c r="AX219" s="445"/>
      <c r="AY219" s="445"/>
      <c r="AZ219" s="445"/>
      <c r="BA219" s="445"/>
      <c r="BB219" s="445">
        <v>112</v>
      </c>
    </row>
    <row r="220" spans="1:54" x14ac:dyDescent="0.2">
      <c r="A220" s="4" t="s">
        <v>3928</v>
      </c>
      <c r="B220" s="445"/>
      <c r="C220" s="445"/>
      <c r="D220" s="445"/>
      <c r="E220" s="445"/>
      <c r="F220" s="445"/>
      <c r="G220" s="445"/>
      <c r="H220" s="445"/>
      <c r="I220" s="445"/>
      <c r="J220" s="445"/>
      <c r="K220" s="445"/>
      <c r="L220" s="445"/>
      <c r="M220" s="445"/>
      <c r="N220" s="445"/>
      <c r="O220" s="445"/>
      <c r="P220" s="445"/>
      <c r="Q220" s="445"/>
      <c r="R220" s="445"/>
      <c r="S220" s="445"/>
      <c r="T220" s="445"/>
      <c r="U220" s="445"/>
      <c r="V220" s="445"/>
      <c r="W220" s="445"/>
      <c r="X220" s="445"/>
      <c r="Y220" s="445"/>
      <c r="Z220" s="445"/>
      <c r="AA220" s="445"/>
      <c r="AB220" s="445"/>
      <c r="AC220" s="445"/>
      <c r="AD220" s="445"/>
      <c r="AE220" s="445"/>
      <c r="AF220" s="445"/>
      <c r="AG220" s="445"/>
      <c r="AH220" s="445"/>
      <c r="AI220" s="445"/>
      <c r="AJ220" s="445"/>
      <c r="AK220" s="445"/>
      <c r="AL220" s="445">
        <v>5</v>
      </c>
      <c r="AM220" s="445"/>
      <c r="AN220" s="445"/>
      <c r="AO220" s="445"/>
      <c r="AP220" s="445"/>
      <c r="AQ220" s="445"/>
      <c r="AR220" s="445"/>
      <c r="AS220" s="445"/>
      <c r="AT220" s="445"/>
      <c r="AU220" s="445"/>
      <c r="AV220" s="445"/>
      <c r="AW220" s="445"/>
      <c r="AX220" s="445"/>
      <c r="AY220" s="445"/>
      <c r="AZ220" s="445"/>
      <c r="BA220" s="445"/>
      <c r="BB220" s="445">
        <v>5</v>
      </c>
    </row>
    <row r="221" spans="1:54" x14ac:dyDescent="0.2">
      <c r="A221" s="4" t="s">
        <v>4204</v>
      </c>
      <c r="B221" s="445"/>
      <c r="C221" s="445"/>
      <c r="D221" s="445"/>
      <c r="E221" s="445"/>
      <c r="F221" s="445"/>
      <c r="G221" s="445"/>
      <c r="H221" s="445"/>
      <c r="I221" s="445"/>
      <c r="J221" s="445"/>
      <c r="K221" s="445"/>
      <c r="L221" s="445"/>
      <c r="M221" s="445"/>
      <c r="N221" s="445"/>
      <c r="O221" s="445"/>
      <c r="P221" s="445"/>
      <c r="Q221" s="445"/>
      <c r="R221" s="445"/>
      <c r="S221" s="445"/>
      <c r="T221" s="445"/>
      <c r="U221" s="445"/>
      <c r="V221" s="445"/>
      <c r="W221" s="445"/>
      <c r="X221" s="445"/>
      <c r="Y221" s="445"/>
      <c r="Z221" s="445"/>
      <c r="AA221" s="445"/>
      <c r="AB221" s="445"/>
      <c r="AC221" s="445"/>
      <c r="AD221" s="445"/>
      <c r="AE221" s="445"/>
      <c r="AF221" s="445"/>
      <c r="AG221" s="445"/>
      <c r="AH221" s="445"/>
      <c r="AI221" s="445"/>
      <c r="AJ221" s="445"/>
      <c r="AK221" s="445"/>
      <c r="AL221" s="445"/>
      <c r="AM221" s="445"/>
      <c r="AN221" s="445"/>
      <c r="AO221" s="445"/>
      <c r="AP221" s="445"/>
      <c r="AQ221" s="445"/>
      <c r="AR221" s="445"/>
      <c r="AS221" s="445"/>
      <c r="AT221" s="445"/>
      <c r="AU221" s="445"/>
      <c r="AV221" s="445">
        <v>1</v>
      </c>
      <c r="AW221" s="445"/>
      <c r="AX221" s="445"/>
      <c r="AY221" s="445"/>
      <c r="AZ221" s="445"/>
      <c r="BA221" s="445"/>
      <c r="BB221" s="445">
        <v>1</v>
      </c>
    </row>
    <row r="222" spans="1:54" x14ac:dyDescent="0.2">
      <c r="A222" s="4" t="s">
        <v>4140</v>
      </c>
      <c r="B222" s="445"/>
      <c r="C222" s="445"/>
      <c r="D222" s="445">
        <v>4</v>
      </c>
      <c r="E222" s="445"/>
      <c r="F222" s="445"/>
      <c r="G222" s="445"/>
      <c r="H222" s="445"/>
      <c r="I222" s="445"/>
      <c r="J222" s="445"/>
      <c r="K222" s="445"/>
      <c r="L222" s="445"/>
      <c r="M222" s="445"/>
      <c r="N222" s="445"/>
      <c r="O222" s="445"/>
      <c r="P222" s="445"/>
      <c r="Q222" s="445"/>
      <c r="R222" s="445"/>
      <c r="S222" s="445"/>
      <c r="T222" s="445"/>
      <c r="U222" s="445"/>
      <c r="V222" s="445"/>
      <c r="W222" s="445"/>
      <c r="X222" s="445"/>
      <c r="Y222" s="445"/>
      <c r="Z222" s="445"/>
      <c r="AA222" s="445"/>
      <c r="AB222" s="445"/>
      <c r="AC222" s="445"/>
      <c r="AD222" s="445"/>
      <c r="AE222" s="445"/>
      <c r="AF222" s="445"/>
      <c r="AG222" s="445"/>
      <c r="AH222" s="445">
        <v>2</v>
      </c>
      <c r="AI222" s="445">
        <v>1</v>
      </c>
      <c r="AJ222" s="445"/>
      <c r="AK222" s="445">
        <v>2</v>
      </c>
      <c r="AL222" s="445">
        <v>9</v>
      </c>
      <c r="AM222" s="445">
        <v>1</v>
      </c>
      <c r="AN222" s="445"/>
      <c r="AO222" s="445"/>
      <c r="AP222" s="445"/>
      <c r="AQ222" s="445"/>
      <c r="AR222" s="445"/>
      <c r="AS222" s="445"/>
      <c r="AT222" s="445"/>
      <c r="AU222" s="445"/>
      <c r="AV222" s="445"/>
      <c r="AW222" s="445"/>
      <c r="AX222" s="445"/>
      <c r="AY222" s="445"/>
      <c r="AZ222" s="445"/>
      <c r="BA222" s="445"/>
      <c r="BB222" s="445">
        <v>19</v>
      </c>
    </row>
    <row r="223" spans="1:54" x14ac:dyDescent="0.2">
      <c r="A223" s="4" t="s">
        <v>3955</v>
      </c>
      <c r="B223" s="445"/>
      <c r="C223" s="445"/>
      <c r="D223" s="445"/>
      <c r="E223" s="445"/>
      <c r="F223" s="445"/>
      <c r="G223" s="445"/>
      <c r="H223" s="445"/>
      <c r="I223" s="445"/>
      <c r="J223" s="445"/>
      <c r="K223" s="445"/>
      <c r="L223" s="445"/>
      <c r="M223" s="445"/>
      <c r="N223" s="445"/>
      <c r="O223" s="445"/>
      <c r="P223" s="445"/>
      <c r="Q223" s="445"/>
      <c r="R223" s="445"/>
      <c r="S223" s="445"/>
      <c r="T223" s="445"/>
      <c r="U223" s="445"/>
      <c r="V223" s="445"/>
      <c r="W223" s="445"/>
      <c r="X223" s="445"/>
      <c r="Y223" s="445"/>
      <c r="Z223" s="445"/>
      <c r="AA223" s="445"/>
      <c r="AB223" s="445"/>
      <c r="AC223" s="445"/>
      <c r="AD223" s="445"/>
      <c r="AE223" s="445"/>
      <c r="AF223" s="445"/>
      <c r="AG223" s="445"/>
      <c r="AH223" s="445"/>
      <c r="AI223" s="445"/>
      <c r="AJ223" s="445"/>
      <c r="AK223" s="445"/>
      <c r="AL223" s="445"/>
      <c r="AM223" s="445"/>
      <c r="AN223" s="445"/>
      <c r="AO223" s="445"/>
      <c r="AP223" s="445"/>
      <c r="AQ223" s="445"/>
      <c r="AR223" s="445"/>
      <c r="AS223" s="445">
        <v>11</v>
      </c>
      <c r="AT223" s="445"/>
      <c r="AU223" s="445"/>
      <c r="AV223" s="445"/>
      <c r="AW223" s="445"/>
      <c r="AX223" s="445"/>
      <c r="AY223" s="445"/>
      <c r="AZ223" s="445"/>
      <c r="BA223" s="445"/>
      <c r="BB223" s="445">
        <v>11</v>
      </c>
    </row>
    <row r="224" spans="1:54" x14ac:dyDescent="0.2">
      <c r="A224" s="4" t="s">
        <v>354</v>
      </c>
      <c r="B224" s="445"/>
      <c r="C224" s="445"/>
      <c r="D224" s="445"/>
      <c r="E224" s="445"/>
      <c r="F224" s="445"/>
      <c r="G224" s="445"/>
      <c r="H224" s="445">
        <v>3</v>
      </c>
      <c r="I224" s="445"/>
      <c r="J224" s="445"/>
      <c r="K224" s="445"/>
      <c r="L224" s="445"/>
      <c r="M224" s="445"/>
      <c r="N224" s="445"/>
      <c r="O224" s="445"/>
      <c r="P224" s="445"/>
      <c r="Q224" s="445"/>
      <c r="R224" s="445"/>
      <c r="S224" s="445"/>
      <c r="T224" s="445"/>
      <c r="U224" s="445"/>
      <c r="V224" s="445"/>
      <c r="W224" s="445"/>
      <c r="X224" s="445"/>
      <c r="Y224" s="445"/>
      <c r="Z224" s="445"/>
      <c r="AA224" s="445"/>
      <c r="AB224" s="445"/>
      <c r="AC224" s="445"/>
      <c r="AD224" s="445"/>
      <c r="AE224" s="445"/>
      <c r="AF224" s="445"/>
      <c r="AG224" s="445"/>
      <c r="AH224" s="445"/>
      <c r="AI224" s="445"/>
      <c r="AJ224" s="445"/>
      <c r="AK224" s="445"/>
      <c r="AL224" s="445"/>
      <c r="AM224" s="445"/>
      <c r="AN224" s="445"/>
      <c r="AO224" s="445"/>
      <c r="AP224" s="445"/>
      <c r="AQ224" s="445"/>
      <c r="AR224" s="445"/>
      <c r="AS224" s="445"/>
      <c r="AT224" s="445"/>
      <c r="AU224" s="445"/>
      <c r="AV224" s="445"/>
      <c r="AW224" s="445"/>
      <c r="AX224" s="445"/>
      <c r="AY224" s="445"/>
      <c r="AZ224" s="445"/>
      <c r="BA224" s="445"/>
      <c r="BB224" s="445">
        <v>3</v>
      </c>
    </row>
    <row r="225" spans="1:54" x14ac:dyDescent="0.2">
      <c r="A225" s="4" t="s">
        <v>3883</v>
      </c>
      <c r="B225" s="445"/>
      <c r="C225" s="445"/>
      <c r="D225" s="445"/>
      <c r="E225" s="445"/>
      <c r="F225" s="445"/>
      <c r="G225" s="445"/>
      <c r="H225" s="445"/>
      <c r="I225" s="445"/>
      <c r="J225" s="445"/>
      <c r="K225" s="445"/>
      <c r="L225" s="445"/>
      <c r="M225" s="445"/>
      <c r="N225" s="445"/>
      <c r="O225" s="445"/>
      <c r="P225" s="445"/>
      <c r="Q225" s="445"/>
      <c r="R225" s="445"/>
      <c r="S225" s="445"/>
      <c r="T225" s="445"/>
      <c r="U225" s="445"/>
      <c r="V225" s="445"/>
      <c r="W225" s="445"/>
      <c r="X225" s="445"/>
      <c r="Y225" s="445"/>
      <c r="Z225" s="445"/>
      <c r="AA225" s="445"/>
      <c r="AB225" s="445"/>
      <c r="AC225" s="445"/>
      <c r="AD225" s="445">
        <v>5</v>
      </c>
      <c r="AE225" s="445">
        <v>10</v>
      </c>
      <c r="AF225" s="445">
        <v>1</v>
      </c>
      <c r="AG225" s="445"/>
      <c r="AH225" s="445"/>
      <c r="AI225" s="445"/>
      <c r="AJ225" s="445"/>
      <c r="AK225" s="445"/>
      <c r="AL225" s="445"/>
      <c r="AM225" s="445"/>
      <c r="AN225" s="445"/>
      <c r="AO225" s="445"/>
      <c r="AP225" s="445"/>
      <c r="AQ225" s="445"/>
      <c r="AR225" s="445"/>
      <c r="AS225" s="445"/>
      <c r="AT225" s="445"/>
      <c r="AU225" s="445"/>
      <c r="AV225" s="445"/>
      <c r="AW225" s="445"/>
      <c r="AX225" s="445"/>
      <c r="AY225" s="445"/>
      <c r="AZ225" s="445"/>
      <c r="BA225" s="445"/>
      <c r="BB225" s="445">
        <v>16</v>
      </c>
    </row>
    <row r="226" spans="1:54" x14ac:dyDescent="0.2">
      <c r="A226" s="4" t="s">
        <v>4139</v>
      </c>
      <c r="B226" s="445"/>
      <c r="C226" s="445"/>
      <c r="D226" s="445"/>
      <c r="E226" s="445"/>
      <c r="F226" s="445"/>
      <c r="G226" s="445"/>
      <c r="H226" s="445"/>
      <c r="I226" s="445"/>
      <c r="J226" s="445"/>
      <c r="K226" s="445"/>
      <c r="L226" s="445"/>
      <c r="M226" s="445"/>
      <c r="N226" s="445"/>
      <c r="O226" s="445"/>
      <c r="P226" s="445"/>
      <c r="Q226" s="445"/>
      <c r="R226" s="445"/>
      <c r="S226" s="445"/>
      <c r="T226" s="445"/>
      <c r="U226" s="445"/>
      <c r="V226" s="445"/>
      <c r="W226" s="445"/>
      <c r="X226" s="445"/>
      <c r="Y226" s="445"/>
      <c r="Z226" s="445"/>
      <c r="AA226" s="445"/>
      <c r="AB226" s="445"/>
      <c r="AC226" s="445">
        <v>1</v>
      </c>
      <c r="AD226" s="445"/>
      <c r="AE226" s="445"/>
      <c r="AF226" s="445"/>
      <c r="AG226" s="445"/>
      <c r="AH226" s="445">
        <v>3</v>
      </c>
      <c r="AI226" s="445"/>
      <c r="AJ226" s="445">
        <v>1</v>
      </c>
      <c r="AK226" s="445"/>
      <c r="AL226" s="445"/>
      <c r="AM226" s="445">
        <v>3</v>
      </c>
      <c r="AN226" s="445"/>
      <c r="AO226" s="445">
        <v>3</v>
      </c>
      <c r="AP226" s="445"/>
      <c r="AQ226" s="445"/>
      <c r="AR226" s="445"/>
      <c r="AS226" s="445"/>
      <c r="AT226" s="445"/>
      <c r="AU226" s="445"/>
      <c r="AV226" s="445"/>
      <c r="AW226" s="445">
        <v>1</v>
      </c>
      <c r="AX226" s="445"/>
      <c r="AY226" s="445"/>
      <c r="AZ226" s="445"/>
      <c r="BA226" s="445"/>
      <c r="BB226" s="445">
        <v>12</v>
      </c>
    </row>
    <row r="227" spans="1:54" x14ac:dyDescent="0.2">
      <c r="A227" s="4" t="s">
        <v>3823</v>
      </c>
      <c r="B227" s="445"/>
      <c r="C227" s="445"/>
      <c r="D227" s="445"/>
      <c r="E227" s="445"/>
      <c r="F227" s="445"/>
      <c r="G227" s="445"/>
      <c r="H227" s="445"/>
      <c r="I227" s="445"/>
      <c r="J227" s="445"/>
      <c r="K227" s="445"/>
      <c r="L227" s="445"/>
      <c r="M227" s="445"/>
      <c r="N227" s="445"/>
      <c r="O227" s="445"/>
      <c r="P227" s="445"/>
      <c r="Q227" s="445"/>
      <c r="R227" s="445"/>
      <c r="S227" s="445">
        <v>11</v>
      </c>
      <c r="T227" s="445">
        <v>11</v>
      </c>
      <c r="U227" s="445">
        <v>12</v>
      </c>
      <c r="V227" s="445">
        <v>13</v>
      </c>
      <c r="W227" s="445">
        <v>10</v>
      </c>
      <c r="X227" s="445">
        <v>1</v>
      </c>
      <c r="Y227" s="445"/>
      <c r="Z227" s="445"/>
      <c r="AA227" s="445"/>
      <c r="AB227" s="445"/>
      <c r="AC227" s="445"/>
      <c r="AD227" s="445"/>
      <c r="AE227" s="445"/>
      <c r="AF227" s="445"/>
      <c r="AG227" s="445"/>
      <c r="AH227" s="445"/>
      <c r="AI227" s="445"/>
      <c r="AJ227" s="445"/>
      <c r="AK227" s="445"/>
      <c r="AL227" s="445"/>
      <c r="AM227" s="445"/>
      <c r="AN227" s="445"/>
      <c r="AO227" s="445"/>
      <c r="AP227" s="445"/>
      <c r="AQ227" s="445"/>
      <c r="AR227" s="445"/>
      <c r="AS227" s="445"/>
      <c r="AT227" s="445"/>
      <c r="AU227" s="445"/>
      <c r="AV227" s="445"/>
      <c r="AW227" s="445"/>
      <c r="AX227" s="445"/>
      <c r="AY227" s="445"/>
      <c r="AZ227" s="445"/>
      <c r="BA227" s="445"/>
      <c r="BB227" s="445">
        <v>58</v>
      </c>
    </row>
    <row r="228" spans="1:54" x14ac:dyDescent="0.2">
      <c r="A228" s="4" t="s">
        <v>4093</v>
      </c>
      <c r="B228" s="445"/>
      <c r="C228" s="445"/>
      <c r="D228" s="445"/>
      <c r="E228" s="445"/>
      <c r="F228" s="445"/>
      <c r="G228" s="445"/>
      <c r="H228" s="445"/>
      <c r="I228" s="445"/>
      <c r="J228" s="445"/>
      <c r="K228" s="445"/>
      <c r="L228" s="445"/>
      <c r="M228" s="445"/>
      <c r="N228" s="445"/>
      <c r="O228" s="445"/>
      <c r="P228" s="445"/>
      <c r="Q228" s="445"/>
      <c r="R228" s="445"/>
      <c r="S228" s="445"/>
      <c r="T228" s="445"/>
      <c r="U228" s="445"/>
      <c r="V228" s="445"/>
      <c r="W228" s="445">
        <v>6</v>
      </c>
      <c r="X228" s="445">
        <v>7</v>
      </c>
      <c r="Y228" s="445"/>
      <c r="Z228" s="445"/>
      <c r="AA228" s="445"/>
      <c r="AB228" s="445"/>
      <c r="AC228" s="445"/>
      <c r="AD228" s="445"/>
      <c r="AE228" s="445"/>
      <c r="AF228" s="445"/>
      <c r="AG228" s="445"/>
      <c r="AH228" s="445"/>
      <c r="AI228" s="445"/>
      <c r="AJ228" s="445"/>
      <c r="AK228" s="445"/>
      <c r="AL228" s="445"/>
      <c r="AM228" s="445"/>
      <c r="AN228" s="445"/>
      <c r="AO228" s="445"/>
      <c r="AP228" s="445"/>
      <c r="AQ228" s="445"/>
      <c r="AR228" s="445"/>
      <c r="AS228" s="445"/>
      <c r="AT228" s="445"/>
      <c r="AU228" s="445"/>
      <c r="AV228" s="445"/>
      <c r="AW228" s="445"/>
      <c r="AX228" s="445"/>
      <c r="AY228" s="445"/>
      <c r="AZ228" s="445"/>
      <c r="BA228" s="445"/>
      <c r="BB228" s="445">
        <v>13</v>
      </c>
    </row>
    <row r="229" spans="1:54" x14ac:dyDescent="0.2">
      <c r="A229" s="4" t="s">
        <v>3958</v>
      </c>
      <c r="B229" s="445"/>
      <c r="C229" s="445"/>
      <c r="D229" s="445"/>
      <c r="E229" s="445"/>
      <c r="F229" s="445"/>
      <c r="G229" s="445"/>
      <c r="H229" s="445"/>
      <c r="I229" s="445"/>
      <c r="J229" s="445"/>
      <c r="K229" s="445"/>
      <c r="L229" s="445"/>
      <c r="M229" s="445"/>
      <c r="N229" s="445"/>
      <c r="O229" s="445"/>
      <c r="P229" s="445"/>
      <c r="Q229" s="445"/>
      <c r="R229" s="445"/>
      <c r="S229" s="445"/>
      <c r="T229" s="445"/>
      <c r="U229" s="445"/>
      <c r="V229" s="445"/>
      <c r="W229" s="445"/>
      <c r="X229" s="445"/>
      <c r="Y229" s="445"/>
      <c r="Z229" s="445"/>
      <c r="AA229" s="445"/>
      <c r="AB229" s="445"/>
      <c r="AC229" s="445"/>
      <c r="AD229" s="445"/>
      <c r="AE229" s="445"/>
      <c r="AF229" s="445"/>
      <c r="AG229" s="445"/>
      <c r="AH229" s="445"/>
      <c r="AI229" s="445"/>
      <c r="AJ229" s="445"/>
      <c r="AK229" s="445"/>
      <c r="AL229" s="445"/>
      <c r="AM229" s="445"/>
      <c r="AN229" s="445"/>
      <c r="AO229" s="445"/>
      <c r="AP229" s="445">
        <v>6</v>
      </c>
      <c r="AQ229" s="445"/>
      <c r="AR229" s="445">
        <v>1</v>
      </c>
      <c r="AS229" s="445"/>
      <c r="AT229" s="445">
        <v>10</v>
      </c>
      <c r="AU229" s="445"/>
      <c r="AV229" s="445"/>
      <c r="AW229" s="445">
        <v>11</v>
      </c>
      <c r="AX229" s="445"/>
      <c r="AY229" s="445"/>
      <c r="AZ229" s="445"/>
      <c r="BA229" s="445"/>
      <c r="BB229" s="445">
        <v>28</v>
      </c>
    </row>
    <row r="230" spans="1:54" x14ac:dyDescent="0.2">
      <c r="A230" s="4" t="s">
        <v>4219</v>
      </c>
      <c r="B230" s="445"/>
      <c r="C230" s="445"/>
      <c r="D230" s="445"/>
      <c r="E230" s="445"/>
      <c r="F230" s="445"/>
      <c r="G230" s="445"/>
      <c r="H230" s="445"/>
      <c r="I230" s="445"/>
      <c r="J230" s="445"/>
      <c r="K230" s="445"/>
      <c r="L230" s="445"/>
      <c r="M230" s="445"/>
      <c r="N230" s="445"/>
      <c r="O230" s="445"/>
      <c r="P230" s="445"/>
      <c r="Q230" s="445"/>
      <c r="R230" s="445"/>
      <c r="S230" s="445"/>
      <c r="T230" s="445"/>
      <c r="U230" s="445"/>
      <c r="V230" s="445"/>
      <c r="W230" s="445"/>
      <c r="X230" s="445"/>
      <c r="Y230" s="445"/>
      <c r="Z230" s="445"/>
      <c r="AA230" s="445"/>
      <c r="AB230" s="445"/>
      <c r="AC230" s="445"/>
      <c r="AD230" s="445"/>
      <c r="AE230" s="445"/>
      <c r="AF230" s="445"/>
      <c r="AG230" s="445"/>
      <c r="AH230" s="445"/>
      <c r="AI230" s="445"/>
      <c r="AJ230" s="445"/>
      <c r="AK230" s="445"/>
      <c r="AL230" s="445"/>
      <c r="AM230" s="445"/>
      <c r="AN230" s="445"/>
      <c r="AO230" s="445"/>
      <c r="AP230" s="445"/>
      <c r="AQ230" s="445"/>
      <c r="AR230" s="445"/>
      <c r="AS230" s="445"/>
      <c r="AT230" s="445"/>
      <c r="AU230" s="445"/>
      <c r="AV230" s="445"/>
      <c r="AW230" s="445"/>
      <c r="AX230" s="445">
        <v>3</v>
      </c>
      <c r="AY230" s="445"/>
      <c r="AZ230" s="445"/>
      <c r="BA230" s="445"/>
      <c r="BB230" s="445">
        <v>3</v>
      </c>
    </row>
    <row r="231" spans="1:54" x14ac:dyDescent="0.2">
      <c r="A231" s="4" t="s">
        <v>4101</v>
      </c>
      <c r="B231" s="445"/>
      <c r="C231" s="445"/>
      <c r="D231" s="445"/>
      <c r="E231" s="445"/>
      <c r="F231" s="445"/>
      <c r="G231" s="445"/>
      <c r="H231" s="445"/>
      <c r="I231" s="445"/>
      <c r="J231" s="445"/>
      <c r="K231" s="445"/>
      <c r="L231" s="445"/>
      <c r="M231" s="445"/>
      <c r="N231" s="445"/>
      <c r="O231" s="445"/>
      <c r="P231" s="445"/>
      <c r="Q231" s="445"/>
      <c r="R231" s="445"/>
      <c r="S231" s="445"/>
      <c r="T231" s="445"/>
      <c r="U231" s="445"/>
      <c r="V231" s="445"/>
      <c r="W231" s="445"/>
      <c r="X231" s="445">
        <v>6</v>
      </c>
      <c r="Y231" s="445">
        <v>10</v>
      </c>
      <c r="Z231" s="445">
        <v>3</v>
      </c>
      <c r="AA231" s="445"/>
      <c r="AB231" s="445"/>
      <c r="AC231" s="445"/>
      <c r="AD231" s="445"/>
      <c r="AE231" s="445"/>
      <c r="AF231" s="445"/>
      <c r="AG231" s="445"/>
      <c r="AH231" s="445"/>
      <c r="AI231" s="445"/>
      <c r="AJ231" s="445"/>
      <c r="AK231" s="445"/>
      <c r="AL231" s="445"/>
      <c r="AM231" s="445"/>
      <c r="AN231" s="445"/>
      <c r="AO231" s="445"/>
      <c r="AP231" s="445"/>
      <c r="AQ231" s="445"/>
      <c r="AR231" s="445"/>
      <c r="AS231" s="445"/>
      <c r="AT231" s="445"/>
      <c r="AU231" s="445"/>
      <c r="AV231" s="445"/>
      <c r="AW231" s="445"/>
      <c r="AX231" s="445"/>
      <c r="AY231" s="445"/>
      <c r="AZ231" s="445"/>
      <c r="BA231" s="445"/>
      <c r="BB231" s="445">
        <v>19</v>
      </c>
    </row>
    <row r="232" spans="1:54" x14ac:dyDescent="0.2">
      <c r="A232" s="4" t="s">
        <v>3892</v>
      </c>
      <c r="B232" s="445"/>
      <c r="C232" s="445"/>
      <c r="D232" s="445"/>
      <c r="E232" s="445"/>
      <c r="F232" s="445"/>
      <c r="G232" s="445"/>
      <c r="H232" s="445"/>
      <c r="I232" s="445"/>
      <c r="J232" s="445"/>
      <c r="K232" s="445"/>
      <c r="L232" s="445"/>
      <c r="M232" s="445"/>
      <c r="N232" s="445"/>
      <c r="O232" s="445"/>
      <c r="P232" s="445"/>
      <c r="Q232" s="445"/>
      <c r="R232" s="445"/>
      <c r="S232" s="445"/>
      <c r="T232" s="445"/>
      <c r="U232" s="445"/>
      <c r="V232" s="445"/>
      <c r="W232" s="445"/>
      <c r="X232" s="445"/>
      <c r="Y232" s="445"/>
      <c r="Z232" s="445"/>
      <c r="AA232" s="445"/>
      <c r="AB232" s="445"/>
      <c r="AC232" s="445"/>
      <c r="AD232" s="445">
        <v>3</v>
      </c>
      <c r="AE232" s="445">
        <v>7</v>
      </c>
      <c r="AF232" s="445">
        <v>9</v>
      </c>
      <c r="AG232" s="445">
        <v>1</v>
      </c>
      <c r="AH232" s="445"/>
      <c r="AI232" s="445"/>
      <c r="AJ232" s="445"/>
      <c r="AK232" s="445"/>
      <c r="AL232" s="445"/>
      <c r="AM232" s="445"/>
      <c r="AN232" s="445"/>
      <c r="AO232" s="445"/>
      <c r="AP232" s="445"/>
      <c r="AQ232" s="445"/>
      <c r="AR232" s="445"/>
      <c r="AS232" s="445"/>
      <c r="AT232" s="445"/>
      <c r="AU232" s="445"/>
      <c r="AV232" s="445"/>
      <c r="AW232" s="445"/>
      <c r="AX232" s="445"/>
      <c r="AY232" s="445"/>
      <c r="AZ232" s="445"/>
      <c r="BA232" s="445"/>
      <c r="BB232" s="445">
        <v>20</v>
      </c>
    </row>
    <row r="233" spans="1:54" x14ac:dyDescent="0.2">
      <c r="A233" s="4" t="s">
        <v>3900</v>
      </c>
      <c r="B233" s="445"/>
      <c r="C233" s="445"/>
      <c r="D233" s="445"/>
      <c r="E233" s="445"/>
      <c r="F233" s="445"/>
      <c r="G233" s="445"/>
      <c r="H233" s="445"/>
      <c r="I233" s="445"/>
      <c r="J233" s="445"/>
      <c r="K233" s="445"/>
      <c r="L233" s="445"/>
      <c r="M233" s="445"/>
      <c r="N233" s="445"/>
      <c r="O233" s="445"/>
      <c r="P233" s="445"/>
      <c r="Q233" s="445"/>
      <c r="R233" s="445"/>
      <c r="S233" s="445"/>
      <c r="T233" s="445"/>
      <c r="U233" s="445"/>
      <c r="V233" s="445"/>
      <c r="W233" s="445"/>
      <c r="X233" s="445"/>
      <c r="Y233" s="445"/>
      <c r="Z233" s="445"/>
      <c r="AA233" s="445">
        <v>5</v>
      </c>
      <c r="AB233" s="445">
        <v>12</v>
      </c>
      <c r="AC233" s="445">
        <v>13</v>
      </c>
      <c r="AD233" s="445">
        <v>3</v>
      </c>
      <c r="AE233" s="445">
        <v>7</v>
      </c>
      <c r="AF233" s="445"/>
      <c r="AG233" s="445">
        <v>4</v>
      </c>
      <c r="AH233" s="445"/>
      <c r="AI233" s="445"/>
      <c r="AJ233" s="445"/>
      <c r="AK233" s="445"/>
      <c r="AL233" s="445"/>
      <c r="AM233" s="445"/>
      <c r="AN233" s="445"/>
      <c r="AO233" s="445"/>
      <c r="AP233" s="445"/>
      <c r="AQ233" s="445"/>
      <c r="AR233" s="445"/>
      <c r="AS233" s="445"/>
      <c r="AT233" s="445"/>
      <c r="AU233" s="445"/>
      <c r="AV233" s="445"/>
      <c r="AW233" s="445"/>
      <c r="AX233" s="445"/>
      <c r="AY233" s="445"/>
      <c r="AZ233" s="445"/>
      <c r="BA233" s="445"/>
      <c r="BB233" s="445">
        <v>44</v>
      </c>
    </row>
    <row r="234" spans="1:54" x14ac:dyDescent="0.2">
      <c r="A234" s="4" t="s">
        <v>3870</v>
      </c>
      <c r="B234" s="445"/>
      <c r="C234" s="445"/>
      <c r="D234" s="445"/>
      <c r="E234" s="445"/>
      <c r="F234" s="445"/>
      <c r="G234" s="445"/>
      <c r="H234" s="445"/>
      <c r="I234" s="445"/>
      <c r="J234" s="445"/>
      <c r="K234" s="445"/>
      <c r="L234" s="445"/>
      <c r="M234" s="445"/>
      <c r="N234" s="445"/>
      <c r="O234" s="445"/>
      <c r="P234" s="445"/>
      <c r="Q234" s="445"/>
      <c r="R234" s="445"/>
      <c r="S234" s="445"/>
      <c r="T234" s="445"/>
      <c r="U234" s="445"/>
      <c r="V234" s="445"/>
      <c r="W234" s="445"/>
      <c r="X234" s="445"/>
      <c r="Y234" s="445"/>
      <c r="Z234" s="445">
        <v>12</v>
      </c>
      <c r="AA234" s="445">
        <v>10</v>
      </c>
      <c r="AB234" s="445">
        <v>9</v>
      </c>
      <c r="AC234" s="445">
        <v>11</v>
      </c>
      <c r="AD234" s="445">
        <v>9</v>
      </c>
      <c r="AE234" s="445"/>
      <c r="AF234" s="445"/>
      <c r="AG234" s="445"/>
      <c r="AH234" s="445"/>
      <c r="AI234" s="445"/>
      <c r="AJ234" s="445"/>
      <c r="AK234" s="445"/>
      <c r="AL234" s="445"/>
      <c r="AM234" s="445"/>
      <c r="AN234" s="445"/>
      <c r="AO234" s="445"/>
      <c r="AP234" s="445"/>
      <c r="AQ234" s="445"/>
      <c r="AR234" s="445"/>
      <c r="AS234" s="445"/>
      <c r="AT234" s="445"/>
      <c r="AU234" s="445"/>
      <c r="AV234" s="445"/>
      <c r="AW234" s="445"/>
      <c r="AX234" s="445"/>
      <c r="AY234" s="445"/>
      <c r="AZ234" s="445"/>
      <c r="BA234" s="445"/>
      <c r="BB234" s="445">
        <v>51</v>
      </c>
    </row>
    <row r="235" spans="1:54" x14ac:dyDescent="0.2">
      <c r="A235" s="4" t="s">
        <v>3864</v>
      </c>
      <c r="B235" s="445"/>
      <c r="C235" s="445"/>
      <c r="D235" s="445"/>
      <c r="E235" s="445"/>
      <c r="F235" s="445"/>
      <c r="G235" s="445"/>
      <c r="H235" s="445"/>
      <c r="I235" s="445"/>
      <c r="J235" s="445"/>
      <c r="K235" s="445"/>
      <c r="L235" s="445"/>
      <c r="M235" s="445"/>
      <c r="N235" s="445"/>
      <c r="O235" s="445"/>
      <c r="P235" s="445"/>
      <c r="Q235" s="445"/>
      <c r="R235" s="445"/>
      <c r="S235" s="445"/>
      <c r="T235" s="445">
        <v>12</v>
      </c>
      <c r="U235" s="445">
        <v>12</v>
      </c>
      <c r="V235" s="445">
        <v>1</v>
      </c>
      <c r="W235" s="445">
        <v>6</v>
      </c>
      <c r="X235" s="445">
        <v>10</v>
      </c>
      <c r="Y235" s="445">
        <v>11</v>
      </c>
      <c r="Z235" s="445">
        <v>11</v>
      </c>
      <c r="AA235" s="445">
        <v>9</v>
      </c>
      <c r="AB235" s="445">
        <v>9</v>
      </c>
      <c r="AC235" s="445">
        <v>12</v>
      </c>
      <c r="AD235" s="445">
        <v>10</v>
      </c>
      <c r="AE235" s="445">
        <v>11</v>
      </c>
      <c r="AF235" s="445">
        <v>10</v>
      </c>
      <c r="AG235" s="445">
        <v>10</v>
      </c>
      <c r="AH235" s="445"/>
      <c r="AI235" s="445"/>
      <c r="AJ235" s="445"/>
      <c r="AK235" s="445"/>
      <c r="AL235" s="445"/>
      <c r="AM235" s="445"/>
      <c r="AN235" s="445"/>
      <c r="AO235" s="445"/>
      <c r="AP235" s="445"/>
      <c r="AQ235" s="445"/>
      <c r="AR235" s="445"/>
      <c r="AS235" s="445"/>
      <c r="AT235" s="445"/>
      <c r="AU235" s="445"/>
      <c r="AV235" s="445"/>
      <c r="AW235" s="445"/>
      <c r="AX235" s="445"/>
      <c r="AY235" s="445"/>
      <c r="AZ235" s="445"/>
      <c r="BA235" s="445"/>
      <c r="BB235" s="445">
        <v>134</v>
      </c>
    </row>
    <row r="236" spans="1:54" x14ac:dyDescent="0.2">
      <c r="A236" s="4" t="s">
        <v>4339</v>
      </c>
      <c r="B236" s="445"/>
      <c r="C236" s="445"/>
      <c r="D236" s="445"/>
      <c r="E236" s="445"/>
      <c r="F236" s="445"/>
      <c r="G236" s="445"/>
      <c r="H236" s="445"/>
      <c r="I236" s="445"/>
      <c r="J236" s="445"/>
      <c r="K236" s="445"/>
      <c r="L236" s="445"/>
      <c r="M236" s="445"/>
      <c r="N236" s="445"/>
      <c r="O236" s="445"/>
      <c r="P236" s="445"/>
      <c r="Q236" s="445"/>
      <c r="R236" s="445"/>
      <c r="S236" s="445"/>
      <c r="T236" s="445"/>
      <c r="U236" s="445"/>
      <c r="V236" s="445">
        <v>1</v>
      </c>
      <c r="W236" s="445"/>
      <c r="X236" s="445"/>
      <c r="Y236" s="445"/>
      <c r="Z236" s="445"/>
      <c r="AA236" s="445"/>
      <c r="AB236" s="445"/>
      <c r="AC236" s="445"/>
      <c r="AD236" s="445"/>
      <c r="AE236" s="445"/>
      <c r="AF236" s="445"/>
      <c r="AG236" s="445"/>
      <c r="AH236" s="445"/>
      <c r="AI236" s="445"/>
      <c r="AJ236" s="445"/>
      <c r="AK236" s="445"/>
      <c r="AL236" s="445"/>
      <c r="AM236" s="445"/>
      <c r="AN236" s="445"/>
      <c r="AO236" s="445"/>
      <c r="AP236" s="445"/>
      <c r="AQ236" s="445"/>
      <c r="AR236" s="445"/>
      <c r="AS236" s="445"/>
      <c r="AT236" s="445"/>
      <c r="AU236" s="445"/>
      <c r="AV236" s="445"/>
      <c r="AW236" s="445"/>
      <c r="AX236" s="445"/>
      <c r="AY236" s="445"/>
      <c r="AZ236" s="445"/>
      <c r="BA236" s="445"/>
      <c r="BB236" s="445">
        <v>1</v>
      </c>
    </row>
    <row r="237" spans="1:54" x14ac:dyDescent="0.2">
      <c r="A237" s="4" t="s">
        <v>4338</v>
      </c>
      <c r="B237" s="445"/>
      <c r="C237" s="445"/>
      <c r="D237" s="445"/>
      <c r="E237" s="445"/>
      <c r="F237" s="445"/>
      <c r="G237" s="445"/>
      <c r="H237" s="445"/>
      <c r="I237" s="445"/>
      <c r="J237" s="445"/>
      <c r="K237" s="445"/>
      <c r="L237" s="445"/>
      <c r="M237" s="445"/>
      <c r="N237" s="445"/>
      <c r="O237" s="445"/>
      <c r="P237" s="445"/>
      <c r="Q237" s="445"/>
      <c r="R237" s="445"/>
      <c r="S237" s="445"/>
      <c r="T237" s="445"/>
      <c r="U237" s="445"/>
      <c r="V237" s="445">
        <v>1</v>
      </c>
      <c r="W237" s="445"/>
      <c r="X237" s="445"/>
      <c r="Y237" s="445"/>
      <c r="Z237" s="445"/>
      <c r="AA237" s="445"/>
      <c r="AB237" s="445"/>
      <c r="AC237" s="445"/>
      <c r="AD237" s="445"/>
      <c r="AE237" s="445"/>
      <c r="AF237" s="445"/>
      <c r="AG237" s="445"/>
      <c r="AH237" s="445"/>
      <c r="AI237" s="445"/>
      <c r="AJ237" s="445"/>
      <c r="AK237" s="445"/>
      <c r="AL237" s="445"/>
      <c r="AM237" s="445"/>
      <c r="AN237" s="445"/>
      <c r="AO237" s="445"/>
      <c r="AP237" s="445"/>
      <c r="AQ237" s="445"/>
      <c r="AR237" s="445"/>
      <c r="AS237" s="445"/>
      <c r="AT237" s="445"/>
      <c r="AU237" s="445"/>
      <c r="AV237" s="445"/>
      <c r="AW237" s="445"/>
      <c r="AX237" s="445"/>
      <c r="AY237" s="445"/>
      <c r="AZ237" s="445"/>
      <c r="BA237" s="445"/>
      <c r="BB237" s="445">
        <v>1</v>
      </c>
    </row>
    <row r="238" spans="1:54" x14ac:dyDescent="0.2">
      <c r="A238" s="4" t="s">
        <v>3816</v>
      </c>
      <c r="B238" s="445"/>
      <c r="C238" s="445"/>
      <c r="D238" s="445"/>
      <c r="E238" s="445"/>
      <c r="F238" s="445"/>
      <c r="G238" s="445"/>
      <c r="H238" s="445"/>
      <c r="I238" s="445"/>
      <c r="J238" s="445"/>
      <c r="K238" s="445"/>
      <c r="L238" s="445"/>
      <c r="M238" s="445"/>
      <c r="N238" s="445"/>
      <c r="O238" s="445"/>
      <c r="P238" s="445"/>
      <c r="Q238" s="445"/>
      <c r="R238" s="445">
        <v>13</v>
      </c>
      <c r="S238" s="445">
        <v>6</v>
      </c>
      <c r="T238" s="445">
        <v>12</v>
      </c>
      <c r="U238" s="445">
        <v>13</v>
      </c>
      <c r="V238" s="445">
        <v>14</v>
      </c>
      <c r="W238" s="445">
        <v>12</v>
      </c>
      <c r="X238" s="445">
        <v>10</v>
      </c>
      <c r="Y238" s="445">
        <v>5</v>
      </c>
      <c r="Z238" s="445">
        <v>10</v>
      </c>
      <c r="AA238" s="445">
        <v>3</v>
      </c>
      <c r="AB238" s="445">
        <v>7</v>
      </c>
      <c r="AC238" s="445">
        <v>12</v>
      </c>
      <c r="AD238" s="445"/>
      <c r="AE238" s="445"/>
      <c r="AF238" s="445"/>
      <c r="AG238" s="445"/>
      <c r="AH238" s="445"/>
      <c r="AI238" s="445"/>
      <c r="AJ238" s="445"/>
      <c r="AK238" s="445"/>
      <c r="AL238" s="445"/>
      <c r="AM238" s="445"/>
      <c r="AN238" s="445"/>
      <c r="AO238" s="445"/>
      <c r="AP238" s="445"/>
      <c r="AQ238" s="445"/>
      <c r="AR238" s="445"/>
      <c r="AS238" s="445"/>
      <c r="AT238" s="445"/>
      <c r="AU238" s="445"/>
      <c r="AV238" s="445"/>
      <c r="AW238" s="445"/>
      <c r="AX238" s="445"/>
      <c r="AY238" s="445"/>
      <c r="AZ238" s="445"/>
      <c r="BA238" s="445"/>
      <c r="BB238" s="445">
        <v>117</v>
      </c>
    </row>
    <row r="239" spans="1:54" x14ac:dyDescent="0.2">
      <c r="A239" s="4" t="s">
        <v>3805</v>
      </c>
      <c r="B239" s="445"/>
      <c r="C239" s="445"/>
      <c r="D239" s="445"/>
      <c r="E239" s="445"/>
      <c r="F239" s="445"/>
      <c r="G239" s="445"/>
      <c r="H239" s="445"/>
      <c r="I239" s="445"/>
      <c r="J239" s="445"/>
      <c r="K239" s="445"/>
      <c r="L239" s="445"/>
      <c r="M239" s="445"/>
      <c r="N239" s="445"/>
      <c r="O239" s="445"/>
      <c r="P239" s="445"/>
      <c r="Q239" s="445"/>
      <c r="R239" s="445"/>
      <c r="S239" s="445"/>
      <c r="T239" s="445"/>
      <c r="U239" s="445"/>
      <c r="V239" s="445"/>
      <c r="W239" s="445"/>
      <c r="X239" s="445"/>
      <c r="Y239" s="445"/>
      <c r="Z239" s="445"/>
      <c r="AA239" s="445"/>
      <c r="AB239" s="445"/>
      <c r="AC239" s="445"/>
      <c r="AD239" s="445"/>
      <c r="AE239" s="445"/>
      <c r="AF239" s="445"/>
      <c r="AG239" s="445"/>
      <c r="AH239" s="445"/>
      <c r="AI239" s="445"/>
      <c r="AJ239" s="445"/>
      <c r="AK239" s="445"/>
      <c r="AL239" s="445"/>
      <c r="AM239" s="445"/>
      <c r="AN239" s="445"/>
      <c r="AO239" s="445"/>
      <c r="AP239" s="445"/>
      <c r="AQ239" s="445"/>
      <c r="AR239" s="445"/>
      <c r="AS239" s="445"/>
      <c r="AT239" s="445"/>
      <c r="AU239" s="445"/>
      <c r="AV239" s="445"/>
      <c r="AW239" s="445"/>
      <c r="AX239" s="445"/>
      <c r="AY239" s="445"/>
      <c r="AZ239" s="445"/>
      <c r="BA239" s="445"/>
      <c r="BB239" s="445"/>
    </row>
    <row r="240" spans="1:54" x14ac:dyDescent="0.2">
      <c r="A240" s="4" t="s">
        <v>4112</v>
      </c>
      <c r="B240" s="445"/>
      <c r="C240" s="445"/>
      <c r="D240" s="445"/>
      <c r="E240" s="445"/>
      <c r="F240" s="445"/>
      <c r="G240" s="445"/>
      <c r="H240" s="445"/>
      <c r="I240" s="445"/>
      <c r="J240" s="445"/>
      <c r="K240" s="445"/>
      <c r="L240" s="445"/>
      <c r="M240" s="445"/>
      <c r="N240" s="445"/>
      <c r="O240" s="445"/>
      <c r="P240" s="445"/>
      <c r="Q240" s="445"/>
      <c r="R240" s="445"/>
      <c r="S240" s="445"/>
      <c r="T240" s="445"/>
      <c r="U240" s="445"/>
      <c r="V240" s="445"/>
      <c r="W240" s="445"/>
      <c r="X240" s="445"/>
      <c r="Y240" s="445"/>
      <c r="Z240" s="445"/>
      <c r="AA240" s="445">
        <v>5</v>
      </c>
      <c r="AB240" s="445"/>
      <c r="AC240" s="445"/>
      <c r="AD240" s="445"/>
      <c r="AE240" s="445"/>
      <c r="AF240" s="445"/>
      <c r="AG240" s="445"/>
      <c r="AH240" s="445"/>
      <c r="AI240" s="445"/>
      <c r="AJ240" s="445"/>
      <c r="AK240" s="445"/>
      <c r="AL240" s="445"/>
      <c r="AM240" s="445"/>
      <c r="AN240" s="445"/>
      <c r="AO240" s="445"/>
      <c r="AP240" s="445"/>
      <c r="AQ240" s="445"/>
      <c r="AR240" s="445"/>
      <c r="AS240" s="445"/>
      <c r="AT240" s="445"/>
      <c r="AU240" s="445"/>
      <c r="AV240" s="445"/>
      <c r="AW240" s="445"/>
      <c r="AX240" s="445"/>
      <c r="AY240" s="445"/>
      <c r="AZ240" s="445"/>
      <c r="BA240" s="445"/>
      <c r="BB240" s="445">
        <v>5</v>
      </c>
    </row>
    <row r="241" spans="1:54" x14ac:dyDescent="0.2">
      <c r="A241" s="4" t="s">
        <v>4367</v>
      </c>
      <c r="B241" s="445"/>
      <c r="C241" s="445"/>
      <c r="D241" s="445"/>
      <c r="E241" s="445"/>
      <c r="F241" s="445"/>
      <c r="G241" s="445"/>
      <c r="H241" s="445"/>
      <c r="I241" s="445"/>
      <c r="J241" s="445"/>
      <c r="K241" s="445"/>
      <c r="L241" s="445"/>
      <c r="M241" s="445"/>
      <c r="N241" s="445"/>
      <c r="O241" s="445"/>
      <c r="P241" s="445"/>
      <c r="Q241" s="445"/>
      <c r="R241" s="445"/>
      <c r="S241" s="445"/>
      <c r="T241" s="445"/>
      <c r="U241" s="445"/>
      <c r="V241" s="445"/>
      <c r="W241" s="445"/>
      <c r="X241" s="445"/>
      <c r="Y241" s="445"/>
      <c r="Z241" s="445"/>
      <c r="AA241" s="445"/>
      <c r="AB241" s="445">
        <v>1</v>
      </c>
      <c r="AC241" s="445">
        <v>2</v>
      </c>
      <c r="AD241" s="445"/>
      <c r="AE241" s="445"/>
      <c r="AF241" s="445"/>
      <c r="AG241" s="445"/>
      <c r="AH241" s="445"/>
      <c r="AI241" s="445"/>
      <c r="AJ241" s="445"/>
      <c r="AK241" s="445"/>
      <c r="AL241" s="445"/>
      <c r="AM241" s="445"/>
      <c r="AN241" s="445"/>
      <c r="AO241" s="445"/>
      <c r="AP241" s="445"/>
      <c r="AQ241" s="445"/>
      <c r="AR241" s="445"/>
      <c r="AS241" s="445"/>
      <c r="AT241" s="445"/>
      <c r="AU241" s="445"/>
      <c r="AV241" s="445"/>
      <c r="AW241" s="445"/>
      <c r="AX241" s="445"/>
      <c r="AY241" s="445"/>
      <c r="AZ241" s="445"/>
      <c r="BA241" s="445"/>
      <c r="BB241" s="445">
        <v>3</v>
      </c>
    </row>
    <row r="242" spans="1:54" x14ac:dyDescent="0.2">
      <c r="A242" s="4" t="s">
        <v>3106</v>
      </c>
      <c r="B242" s="445"/>
      <c r="C242" s="445"/>
      <c r="D242" s="445"/>
      <c r="E242" s="445"/>
      <c r="F242" s="445"/>
      <c r="G242" s="445"/>
      <c r="H242" s="445"/>
      <c r="I242" s="445"/>
      <c r="J242" s="445"/>
      <c r="K242" s="445"/>
      <c r="L242" s="445"/>
      <c r="M242" s="445"/>
      <c r="N242" s="445"/>
      <c r="O242" s="445"/>
      <c r="P242" s="445"/>
      <c r="Q242" s="445"/>
      <c r="R242" s="445"/>
      <c r="S242" s="445"/>
      <c r="T242" s="445"/>
      <c r="U242" s="445"/>
      <c r="V242" s="445"/>
      <c r="W242" s="445"/>
      <c r="X242" s="445"/>
      <c r="Y242" s="445"/>
      <c r="Z242" s="445"/>
      <c r="AA242" s="445"/>
      <c r="AB242" s="445"/>
      <c r="AC242" s="445"/>
      <c r="AD242" s="445"/>
      <c r="AE242" s="445"/>
      <c r="AF242" s="445"/>
      <c r="AG242" s="445"/>
      <c r="AH242" s="445"/>
      <c r="AI242" s="445"/>
      <c r="AJ242" s="445"/>
      <c r="AK242" s="445"/>
      <c r="AL242" s="445"/>
      <c r="AM242" s="445"/>
      <c r="AN242" s="445"/>
      <c r="AO242" s="445"/>
      <c r="AP242" s="445"/>
      <c r="AQ242" s="445"/>
      <c r="AR242" s="445"/>
      <c r="AS242" s="445"/>
      <c r="AT242" s="445"/>
      <c r="AU242" s="445"/>
      <c r="AV242" s="445"/>
      <c r="AW242" s="445"/>
      <c r="AX242" s="445"/>
      <c r="AY242" s="445"/>
      <c r="AZ242" s="445"/>
      <c r="BA242" s="445">
        <v>1</v>
      </c>
      <c r="BB242" s="445">
        <v>1</v>
      </c>
    </row>
    <row r="243" spans="1:54" x14ac:dyDescent="0.2">
      <c r="A243" s="4" t="s">
        <v>3996</v>
      </c>
      <c r="B243" s="445"/>
      <c r="C243" s="445"/>
      <c r="D243" s="445"/>
      <c r="E243" s="445"/>
      <c r="F243" s="445"/>
      <c r="G243" s="445"/>
      <c r="H243" s="445"/>
      <c r="I243" s="445"/>
      <c r="J243" s="445"/>
      <c r="K243" s="445"/>
      <c r="L243" s="445"/>
      <c r="M243" s="445"/>
      <c r="N243" s="445"/>
      <c r="O243" s="445"/>
      <c r="P243" s="445"/>
      <c r="Q243" s="445"/>
      <c r="R243" s="445"/>
      <c r="S243" s="445"/>
      <c r="T243" s="445"/>
      <c r="U243" s="445"/>
      <c r="V243" s="445"/>
      <c r="W243" s="445"/>
      <c r="X243" s="445"/>
      <c r="Y243" s="445"/>
      <c r="Z243" s="445"/>
      <c r="AA243" s="445"/>
      <c r="AB243" s="445"/>
      <c r="AC243" s="445"/>
      <c r="AD243" s="445"/>
      <c r="AE243" s="445"/>
      <c r="AF243" s="445"/>
      <c r="AG243" s="445"/>
      <c r="AH243" s="445"/>
      <c r="AI243" s="445"/>
      <c r="AJ243" s="445"/>
      <c r="AK243" s="445"/>
      <c r="AL243" s="445"/>
      <c r="AM243" s="445"/>
      <c r="AN243" s="445"/>
      <c r="AO243" s="445"/>
      <c r="AP243" s="445"/>
      <c r="AQ243" s="445"/>
      <c r="AR243" s="445"/>
      <c r="AS243" s="445"/>
      <c r="AT243" s="445"/>
      <c r="AU243" s="445"/>
      <c r="AV243" s="445"/>
      <c r="AW243" s="445"/>
      <c r="AX243" s="445"/>
      <c r="AY243" s="445"/>
      <c r="AZ243" s="445"/>
      <c r="BA243" s="445">
        <v>6</v>
      </c>
      <c r="BB243" s="445">
        <v>6</v>
      </c>
    </row>
    <row r="244" spans="1:54" x14ac:dyDescent="0.2">
      <c r="A244" s="4" t="s">
        <v>3896</v>
      </c>
      <c r="B244" s="445"/>
      <c r="C244" s="445"/>
      <c r="D244" s="445"/>
      <c r="E244" s="445"/>
      <c r="F244" s="445"/>
      <c r="G244" s="445"/>
      <c r="H244" s="445"/>
      <c r="I244" s="445"/>
      <c r="J244" s="445"/>
      <c r="K244" s="445"/>
      <c r="L244" s="445"/>
      <c r="M244" s="445"/>
      <c r="N244" s="445"/>
      <c r="O244" s="445"/>
      <c r="P244" s="445"/>
      <c r="Q244" s="445"/>
      <c r="R244" s="445"/>
      <c r="S244" s="445"/>
      <c r="T244" s="445"/>
      <c r="U244" s="445"/>
      <c r="V244" s="445"/>
      <c r="W244" s="445"/>
      <c r="X244" s="445"/>
      <c r="Y244" s="445"/>
      <c r="Z244" s="445"/>
      <c r="AA244" s="445"/>
      <c r="AB244" s="445"/>
      <c r="AC244" s="445"/>
      <c r="AD244" s="445"/>
      <c r="AE244" s="445"/>
      <c r="AF244" s="445">
        <v>1</v>
      </c>
      <c r="AG244" s="445">
        <v>10</v>
      </c>
      <c r="AH244" s="445">
        <v>8</v>
      </c>
      <c r="AI244" s="445">
        <v>4</v>
      </c>
      <c r="AJ244" s="445"/>
      <c r="AK244" s="445"/>
      <c r="AL244" s="445"/>
      <c r="AM244" s="445"/>
      <c r="AN244" s="445"/>
      <c r="AO244" s="445"/>
      <c r="AP244" s="445"/>
      <c r="AQ244" s="445"/>
      <c r="AR244" s="445"/>
      <c r="AS244" s="445"/>
      <c r="AT244" s="445"/>
      <c r="AU244" s="445"/>
      <c r="AV244" s="445"/>
      <c r="AW244" s="445"/>
      <c r="AX244" s="445"/>
      <c r="AY244" s="445"/>
      <c r="AZ244" s="445"/>
      <c r="BA244" s="445"/>
      <c r="BB244" s="445">
        <v>23</v>
      </c>
    </row>
    <row r="245" spans="1:54" x14ac:dyDescent="0.2">
      <c r="A245" s="4" t="s">
        <v>4260</v>
      </c>
      <c r="B245" s="445"/>
      <c r="C245" s="445"/>
      <c r="D245" s="445"/>
      <c r="E245" s="445">
        <v>5</v>
      </c>
      <c r="F245" s="445">
        <v>5</v>
      </c>
      <c r="G245" s="445">
        <v>4</v>
      </c>
      <c r="H245" s="445"/>
      <c r="I245" s="445"/>
      <c r="J245" s="445"/>
      <c r="K245" s="445"/>
      <c r="L245" s="445"/>
      <c r="M245" s="445"/>
      <c r="N245" s="445"/>
      <c r="O245" s="445"/>
      <c r="P245" s="445"/>
      <c r="Q245" s="445"/>
      <c r="R245" s="445"/>
      <c r="S245" s="445"/>
      <c r="T245" s="445"/>
      <c r="U245" s="445"/>
      <c r="V245" s="445"/>
      <c r="W245" s="445"/>
      <c r="X245" s="445"/>
      <c r="Y245" s="445"/>
      <c r="Z245" s="445"/>
      <c r="AA245" s="445"/>
      <c r="AB245" s="445"/>
      <c r="AC245" s="445"/>
      <c r="AD245" s="445"/>
      <c r="AE245" s="445"/>
      <c r="AF245" s="445"/>
      <c r="AG245" s="445"/>
      <c r="AH245" s="445"/>
      <c r="AI245" s="445"/>
      <c r="AJ245" s="445"/>
      <c r="AK245" s="445"/>
      <c r="AL245" s="445"/>
      <c r="AM245" s="445"/>
      <c r="AN245" s="445"/>
      <c r="AO245" s="445"/>
      <c r="AP245" s="445"/>
      <c r="AQ245" s="445"/>
      <c r="AR245" s="445"/>
      <c r="AS245" s="445"/>
      <c r="AT245" s="445"/>
      <c r="AU245" s="445"/>
      <c r="AV245" s="445"/>
      <c r="AW245" s="445"/>
      <c r="AX245" s="445"/>
      <c r="AY245" s="445"/>
      <c r="AZ245" s="445"/>
      <c r="BA245" s="445"/>
      <c r="BB245" s="445">
        <v>14</v>
      </c>
    </row>
    <row r="246" spans="1:54" x14ac:dyDescent="0.2">
      <c r="A246" s="4" t="s">
        <v>4057</v>
      </c>
      <c r="B246" s="445"/>
      <c r="C246" s="445"/>
      <c r="D246" s="445"/>
      <c r="E246" s="445"/>
      <c r="F246" s="445"/>
      <c r="G246" s="445"/>
      <c r="H246" s="445"/>
      <c r="I246" s="445"/>
      <c r="J246" s="445"/>
      <c r="K246" s="445"/>
      <c r="L246" s="445"/>
      <c r="M246" s="445"/>
      <c r="N246" s="445"/>
      <c r="O246" s="445"/>
      <c r="P246" s="445"/>
      <c r="Q246" s="445"/>
      <c r="R246" s="445"/>
      <c r="S246" s="445"/>
      <c r="T246" s="445"/>
      <c r="U246" s="445"/>
      <c r="V246" s="445"/>
      <c r="W246" s="445"/>
      <c r="X246" s="445"/>
      <c r="Y246" s="445"/>
      <c r="Z246" s="445"/>
      <c r="AA246" s="445"/>
      <c r="AB246" s="445"/>
      <c r="AC246" s="445"/>
      <c r="AD246" s="445"/>
      <c r="AE246" s="445"/>
      <c r="AF246" s="445"/>
      <c r="AG246" s="445"/>
      <c r="AH246" s="445"/>
      <c r="AI246" s="445"/>
      <c r="AJ246" s="445"/>
      <c r="AK246" s="445"/>
      <c r="AL246" s="445"/>
      <c r="AM246" s="445"/>
      <c r="AN246" s="445"/>
      <c r="AO246" s="445"/>
      <c r="AP246" s="445"/>
      <c r="AQ246" s="445"/>
      <c r="AR246" s="445"/>
      <c r="AS246" s="445"/>
      <c r="AT246" s="445"/>
      <c r="AU246" s="445"/>
      <c r="AV246" s="445"/>
      <c r="AW246" s="445"/>
      <c r="AX246" s="445"/>
      <c r="AY246" s="445"/>
      <c r="AZ246" s="445"/>
      <c r="BA246" s="445"/>
      <c r="BB246" s="445"/>
    </row>
    <row r="247" spans="1:54" x14ac:dyDescent="0.2">
      <c r="A247" s="4" t="s">
        <v>1830</v>
      </c>
      <c r="B247" s="445"/>
      <c r="C247" s="445"/>
      <c r="D247" s="445"/>
      <c r="E247" s="445"/>
      <c r="F247" s="445"/>
      <c r="G247" s="445"/>
      <c r="H247" s="445"/>
      <c r="I247" s="445"/>
      <c r="J247" s="445"/>
      <c r="K247" s="445"/>
      <c r="L247" s="445"/>
      <c r="M247" s="445"/>
      <c r="N247" s="445"/>
      <c r="O247" s="445"/>
      <c r="P247" s="445"/>
      <c r="Q247" s="445"/>
      <c r="R247" s="445"/>
      <c r="S247" s="445"/>
      <c r="T247" s="445"/>
      <c r="U247" s="445"/>
      <c r="V247" s="445"/>
      <c r="W247" s="445"/>
      <c r="X247" s="445"/>
      <c r="Y247" s="445"/>
      <c r="Z247" s="445"/>
      <c r="AA247" s="445"/>
      <c r="AB247" s="445"/>
      <c r="AC247" s="445">
        <v>1</v>
      </c>
      <c r="AD247" s="445"/>
      <c r="AE247" s="445">
        <v>5</v>
      </c>
      <c r="AF247" s="445">
        <v>3</v>
      </c>
      <c r="AG247" s="445">
        <v>7</v>
      </c>
      <c r="AH247" s="445">
        <v>12</v>
      </c>
      <c r="AI247" s="445">
        <v>4</v>
      </c>
      <c r="AJ247" s="445">
        <v>12</v>
      </c>
      <c r="AK247" s="445">
        <v>7</v>
      </c>
      <c r="AL247" s="445">
        <v>5</v>
      </c>
      <c r="AM247" s="445"/>
      <c r="AN247" s="445"/>
      <c r="AO247" s="445"/>
      <c r="AP247" s="445"/>
      <c r="AQ247" s="445"/>
      <c r="AR247" s="445"/>
      <c r="AS247" s="445"/>
      <c r="AT247" s="445"/>
      <c r="AU247" s="445"/>
      <c r="AV247" s="445"/>
      <c r="AW247" s="445"/>
      <c r="AX247" s="445"/>
      <c r="AY247" s="445"/>
      <c r="AZ247" s="445"/>
      <c r="BA247" s="445"/>
      <c r="BB247" s="445">
        <v>56</v>
      </c>
    </row>
    <row r="248" spans="1:54" x14ac:dyDescent="0.2">
      <c r="A248" s="4" t="s">
        <v>4218</v>
      </c>
      <c r="B248" s="445"/>
      <c r="C248" s="445"/>
      <c r="D248" s="445"/>
      <c r="E248" s="445"/>
      <c r="F248" s="445"/>
      <c r="G248" s="445"/>
      <c r="H248" s="445"/>
      <c r="I248" s="445"/>
      <c r="J248" s="445"/>
      <c r="K248" s="445"/>
      <c r="L248" s="445"/>
      <c r="M248" s="445"/>
      <c r="N248" s="445"/>
      <c r="O248" s="445"/>
      <c r="P248" s="445"/>
      <c r="Q248" s="445"/>
      <c r="R248" s="445"/>
      <c r="S248" s="445"/>
      <c r="T248" s="445"/>
      <c r="U248" s="445"/>
      <c r="V248" s="445"/>
      <c r="W248" s="445"/>
      <c r="X248" s="445"/>
      <c r="Y248" s="445"/>
      <c r="Z248" s="445"/>
      <c r="AA248" s="445"/>
      <c r="AB248" s="445"/>
      <c r="AC248" s="445"/>
      <c r="AD248" s="445"/>
      <c r="AE248" s="445"/>
      <c r="AF248" s="445"/>
      <c r="AG248" s="445"/>
      <c r="AH248" s="445"/>
      <c r="AI248" s="445"/>
      <c r="AJ248" s="445"/>
      <c r="AK248" s="445"/>
      <c r="AL248" s="445"/>
      <c r="AM248" s="445"/>
      <c r="AN248" s="445"/>
      <c r="AO248" s="445"/>
      <c r="AP248" s="445"/>
      <c r="AQ248" s="445"/>
      <c r="AR248" s="445"/>
      <c r="AS248" s="445"/>
      <c r="AT248" s="445"/>
      <c r="AU248" s="445"/>
      <c r="AV248" s="445"/>
      <c r="AW248" s="445"/>
      <c r="AX248" s="445">
        <v>3</v>
      </c>
      <c r="AY248" s="445"/>
      <c r="AZ248" s="445"/>
      <c r="BA248" s="445"/>
      <c r="BB248" s="445">
        <v>3</v>
      </c>
    </row>
    <row r="249" spans="1:54" x14ac:dyDescent="0.2">
      <c r="A249" s="4" t="s">
        <v>4363</v>
      </c>
      <c r="B249" s="445"/>
      <c r="C249" s="445"/>
      <c r="D249" s="445"/>
      <c r="E249" s="445"/>
      <c r="F249" s="445"/>
      <c r="G249" s="445"/>
      <c r="H249" s="445"/>
      <c r="I249" s="445"/>
      <c r="J249" s="445"/>
      <c r="K249" s="445"/>
      <c r="L249" s="445"/>
      <c r="M249" s="445"/>
      <c r="N249" s="445"/>
      <c r="O249" s="445"/>
      <c r="P249" s="445"/>
      <c r="Q249" s="445"/>
      <c r="R249" s="445"/>
      <c r="S249" s="445"/>
      <c r="T249" s="445"/>
      <c r="U249" s="445"/>
      <c r="V249" s="445"/>
      <c r="W249" s="445"/>
      <c r="X249" s="445"/>
      <c r="Y249" s="445"/>
      <c r="Z249" s="445"/>
      <c r="AA249" s="445"/>
      <c r="AB249" s="445">
        <v>5</v>
      </c>
      <c r="AC249" s="445"/>
      <c r="AD249" s="445"/>
      <c r="AE249" s="445"/>
      <c r="AF249" s="445"/>
      <c r="AG249" s="445"/>
      <c r="AH249" s="445"/>
      <c r="AI249" s="445"/>
      <c r="AJ249" s="445"/>
      <c r="AK249" s="445"/>
      <c r="AL249" s="445"/>
      <c r="AM249" s="445"/>
      <c r="AN249" s="445"/>
      <c r="AO249" s="445"/>
      <c r="AP249" s="445"/>
      <c r="AQ249" s="445"/>
      <c r="AR249" s="445"/>
      <c r="AS249" s="445"/>
      <c r="AT249" s="445"/>
      <c r="AU249" s="445"/>
      <c r="AV249" s="445"/>
      <c r="AW249" s="445"/>
      <c r="AX249" s="445"/>
      <c r="AY249" s="445"/>
      <c r="AZ249" s="445"/>
      <c r="BA249" s="445"/>
      <c r="BB249" s="445">
        <v>5</v>
      </c>
    </row>
    <row r="250" spans="1:54" x14ac:dyDescent="0.2">
      <c r="A250" s="4" t="s">
        <v>4115</v>
      </c>
      <c r="B250" s="445"/>
      <c r="C250" s="445"/>
      <c r="D250" s="445"/>
      <c r="E250" s="445"/>
      <c r="F250" s="445"/>
      <c r="G250" s="445"/>
      <c r="H250" s="445"/>
      <c r="I250" s="445"/>
      <c r="J250" s="445"/>
      <c r="K250" s="445"/>
      <c r="L250" s="445"/>
      <c r="M250" s="445"/>
      <c r="N250" s="445"/>
      <c r="O250" s="445"/>
      <c r="P250" s="445"/>
      <c r="Q250" s="445"/>
      <c r="R250" s="445"/>
      <c r="S250" s="445"/>
      <c r="T250" s="445"/>
      <c r="U250" s="445"/>
      <c r="V250" s="445"/>
      <c r="W250" s="445"/>
      <c r="X250" s="445"/>
      <c r="Y250" s="445"/>
      <c r="Z250" s="445"/>
      <c r="AA250" s="445"/>
      <c r="AB250" s="445">
        <v>3</v>
      </c>
      <c r="AC250" s="445">
        <v>3</v>
      </c>
      <c r="AD250" s="445"/>
      <c r="AE250" s="445"/>
      <c r="AF250" s="445"/>
      <c r="AG250" s="445"/>
      <c r="AH250" s="445"/>
      <c r="AI250" s="445"/>
      <c r="AJ250" s="445"/>
      <c r="AK250" s="445"/>
      <c r="AL250" s="445"/>
      <c r="AM250" s="445"/>
      <c r="AN250" s="445"/>
      <c r="AO250" s="445"/>
      <c r="AP250" s="445"/>
      <c r="AQ250" s="445"/>
      <c r="AR250" s="445"/>
      <c r="AS250" s="445"/>
      <c r="AT250" s="445"/>
      <c r="AU250" s="445"/>
      <c r="AV250" s="445"/>
      <c r="AW250" s="445"/>
      <c r="AX250" s="445"/>
      <c r="AY250" s="445"/>
      <c r="AZ250" s="445"/>
      <c r="BA250" s="445"/>
      <c r="BB250" s="445">
        <v>6</v>
      </c>
    </row>
    <row r="251" spans="1:54" x14ac:dyDescent="0.2">
      <c r="A251" s="4" t="s">
        <v>4029</v>
      </c>
      <c r="B251" s="445"/>
      <c r="C251" s="445"/>
      <c r="D251" s="445"/>
      <c r="E251" s="445"/>
      <c r="F251" s="445"/>
      <c r="G251" s="445"/>
      <c r="H251" s="445">
        <v>2</v>
      </c>
      <c r="I251" s="445"/>
      <c r="J251" s="445"/>
      <c r="K251" s="445"/>
      <c r="L251" s="445"/>
      <c r="M251" s="445"/>
      <c r="N251" s="445"/>
      <c r="O251" s="445"/>
      <c r="P251" s="445"/>
      <c r="Q251" s="445"/>
      <c r="R251" s="445"/>
      <c r="S251" s="445"/>
      <c r="T251" s="445"/>
      <c r="U251" s="445"/>
      <c r="V251" s="445"/>
      <c r="W251" s="445"/>
      <c r="X251" s="445"/>
      <c r="Y251" s="445"/>
      <c r="Z251" s="445"/>
      <c r="AA251" s="445"/>
      <c r="AB251" s="445"/>
      <c r="AC251" s="445"/>
      <c r="AD251" s="445"/>
      <c r="AE251" s="445"/>
      <c r="AF251" s="445"/>
      <c r="AG251" s="445"/>
      <c r="AH251" s="445"/>
      <c r="AI251" s="445"/>
      <c r="AJ251" s="445"/>
      <c r="AK251" s="445"/>
      <c r="AL251" s="445"/>
      <c r="AM251" s="445"/>
      <c r="AN251" s="445"/>
      <c r="AO251" s="445"/>
      <c r="AP251" s="445"/>
      <c r="AQ251" s="445"/>
      <c r="AR251" s="445"/>
      <c r="AS251" s="445"/>
      <c r="AT251" s="445"/>
      <c r="AU251" s="445"/>
      <c r="AV251" s="445"/>
      <c r="AW251" s="445"/>
      <c r="AX251" s="445"/>
      <c r="AY251" s="445"/>
      <c r="AZ251" s="445"/>
      <c r="BA251" s="445"/>
      <c r="BB251" s="445">
        <v>2</v>
      </c>
    </row>
    <row r="252" spans="1:54" x14ac:dyDescent="0.2">
      <c r="A252" s="4" t="s">
        <v>4263</v>
      </c>
      <c r="B252" s="445"/>
      <c r="C252" s="445"/>
      <c r="D252" s="445">
        <v>1</v>
      </c>
      <c r="E252" s="445"/>
      <c r="F252" s="445"/>
      <c r="G252" s="445">
        <v>2</v>
      </c>
      <c r="H252" s="445"/>
      <c r="I252" s="445"/>
      <c r="J252" s="445"/>
      <c r="K252" s="445"/>
      <c r="L252" s="445"/>
      <c r="M252" s="445"/>
      <c r="N252" s="445"/>
      <c r="O252" s="445"/>
      <c r="P252" s="445"/>
      <c r="Q252" s="445"/>
      <c r="R252" s="445"/>
      <c r="S252" s="445"/>
      <c r="T252" s="445"/>
      <c r="U252" s="445"/>
      <c r="V252" s="445"/>
      <c r="W252" s="445"/>
      <c r="X252" s="445"/>
      <c r="Y252" s="445"/>
      <c r="Z252" s="445"/>
      <c r="AA252" s="445"/>
      <c r="AB252" s="445"/>
      <c r="AC252" s="445"/>
      <c r="AD252" s="445"/>
      <c r="AE252" s="445"/>
      <c r="AF252" s="445"/>
      <c r="AG252" s="445"/>
      <c r="AH252" s="445"/>
      <c r="AI252" s="445"/>
      <c r="AJ252" s="445"/>
      <c r="AK252" s="445"/>
      <c r="AL252" s="445"/>
      <c r="AM252" s="445"/>
      <c r="AN252" s="445"/>
      <c r="AO252" s="445"/>
      <c r="AP252" s="445"/>
      <c r="AQ252" s="445"/>
      <c r="AR252" s="445"/>
      <c r="AS252" s="445"/>
      <c r="AT252" s="445"/>
      <c r="AU252" s="445"/>
      <c r="AV252" s="445"/>
      <c r="AW252" s="445"/>
      <c r="AX252" s="445"/>
      <c r="AY252" s="445"/>
      <c r="AZ252" s="445"/>
      <c r="BA252" s="445"/>
      <c r="BB252" s="445">
        <v>3</v>
      </c>
    </row>
    <row r="253" spans="1:54" x14ac:dyDescent="0.2">
      <c r="A253" s="4" t="s">
        <v>3848</v>
      </c>
      <c r="B253" s="445"/>
      <c r="C253" s="445"/>
      <c r="D253" s="445"/>
      <c r="E253" s="445"/>
      <c r="F253" s="445"/>
      <c r="G253" s="445"/>
      <c r="H253" s="445"/>
      <c r="I253" s="445"/>
      <c r="J253" s="445"/>
      <c r="K253" s="445"/>
      <c r="L253" s="445"/>
      <c r="M253" s="445"/>
      <c r="N253" s="445"/>
      <c r="O253" s="445"/>
      <c r="P253" s="445"/>
      <c r="Q253" s="445"/>
      <c r="R253" s="445"/>
      <c r="S253" s="445"/>
      <c r="T253" s="445"/>
      <c r="U253" s="445"/>
      <c r="V253" s="445"/>
      <c r="W253" s="445">
        <v>11</v>
      </c>
      <c r="X253" s="445">
        <v>10</v>
      </c>
      <c r="Y253" s="445"/>
      <c r="Z253" s="445"/>
      <c r="AA253" s="445"/>
      <c r="AB253" s="445"/>
      <c r="AC253" s="445"/>
      <c r="AD253" s="445"/>
      <c r="AE253" s="445"/>
      <c r="AF253" s="445"/>
      <c r="AG253" s="445"/>
      <c r="AH253" s="445"/>
      <c r="AI253" s="445"/>
      <c r="AJ253" s="445"/>
      <c r="AK253" s="445"/>
      <c r="AL253" s="445"/>
      <c r="AM253" s="445"/>
      <c r="AN253" s="445"/>
      <c r="AO253" s="445"/>
      <c r="AP253" s="445"/>
      <c r="AQ253" s="445"/>
      <c r="AR253" s="445"/>
      <c r="AS253" s="445"/>
      <c r="AT253" s="445"/>
      <c r="AU253" s="445"/>
      <c r="AV253" s="445"/>
      <c r="AW253" s="445"/>
      <c r="AX253" s="445"/>
      <c r="AY253" s="445"/>
      <c r="AZ253" s="445"/>
      <c r="BA253" s="445"/>
      <c r="BB253" s="445">
        <v>21</v>
      </c>
    </row>
    <row r="254" spans="1:54" x14ac:dyDescent="0.2">
      <c r="A254" s="4" t="s">
        <v>4118</v>
      </c>
      <c r="B254" s="445"/>
      <c r="C254" s="445"/>
      <c r="D254" s="445"/>
      <c r="E254" s="445"/>
      <c r="F254" s="445"/>
      <c r="G254" s="445"/>
      <c r="H254" s="445"/>
      <c r="I254" s="445"/>
      <c r="J254" s="445"/>
      <c r="K254" s="445"/>
      <c r="L254" s="445"/>
      <c r="M254" s="445"/>
      <c r="N254" s="445"/>
      <c r="O254" s="445"/>
      <c r="P254" s="445"/>
      <c r="Q254" s="445"/>
      <c r="R254" s="445"/>
      <c r="S254" s="445"/>
      <c r="T254" s="445"/>
      <c r="U254" s="445"/>
      <c r="V254" s="445"/>
      <c r="W254" s="445"/>
      <c r="X254" s="445"/>
      <c r="Y254" s="445"/>
      <c r="Z254" s="445"/>
      <c r="AA254" s="445"/>
      <c r="AB254" s="445"/>
      <c r="AC254" s="445">
        <v>8</v>
      </c>
      <c r="AD254" s="445"/>
      <c r="AE254" s="445"/>
      <c r="AF254" s="445"/>
      <c r="AG254" s="445"/>
      <c r="AH254" s="445"/>
      <c r="AI254" s="445"/>
      <c r="AJ254" s="445"/>
      <c r="AK254" s="445"/>
      <c r="AL254" s="445"/>
      <c r="AM254" s="445"/>
      <c r="AN254" s="445"/>
      <c r="AO254" s="445"/>
      <c r="AP254" s="445"/>
      <c r="AQ254" s="445"/>
      <c r="AR254" s="445"/>
      <c r="AS254" s="445"/>
      <c r="AT254" s="445"/>
      <c r="AU254" s="445"/>
      <c r="AV254" s="445"/>
      <c r="AW254" s="445"/>
      <c r="AX254" s="445"/>
      <c r="AY254" s="445"/>
      <c r="AZ254" s="445"/>
      <c r="BA254" s="445"/>
      <c r="BB254" s="445">
        <v>8</v>
      </c>
    </row>
    <row r="255" spans="1:54" x14ac:dyDescent="0.2">
      <c r="A255" s="4" t="s">
        <v>4277</v>
      </c>
      <c r="B255" s="445"/>
      <c r="C255" s="445"/>
      <c r="D255" s="445"/>
      <c r="E255" s="445"/>
      <c r="F255" s="445"/>
      <c r="G255" s="445"/>
      <c r="H255" s="445"/>
      <c r="I255" s="445"/>
      <c r="J255" s="445">
        <v>3</v>
      </c>
      <c r="K255" s="445"/>
      <c r="L255" s="445"/>
      <c r="M255" s="445"/>
      <c r="N255" s="445"/>
      <c r="O255" s="445"/>
      <c r="P255" s="445"/>
      <c r="Q255" s="445"/>
      <c r="R255" s="445"/>
      <c r="S255" s="445"/>
      <c r="T255" s="445"/>
      <c r="U255" s="445"/>
      <c r="V255" s="445"/>
      <c r="W255" s="445"/>
      <c r="X255" s="445"/>
      <c r="Y255" s="445"/>
      <c r="Z255" s="445"/>
      <c r="AA255" s="445"/>
      <c r="AB255" s="445"/>
      <c r="AC255" s="445"/>
      <c r="AD255" s="445"/>
      <c r="AE255" s="445"/>
      <c r="AF255" s="445"/>
      <c r="AG255" s="445"/>
      <c r="AH255" s="445"/>
      <c r="AI255" s="445"/>
      <c r="AJ255" s="445"/>
      <c r="AK255" s="445"/>
      <c r="AL255" s="445"/>
      <c r="AM255" s="445"/>
      <c r="AN255" s="445"/>
      <c r="AO255" s="445"/>
      <c r="AP255" s="445"/>
      <c r="AQ255" s="445"/>
      <c r="AR255" s="445"/>
      <c r="AS255" s="445"/>
      <c r="AT255" s="445"/>
      <c r="AU255" s="445"/>
      <c r="AV255" s="445"/>
      <c r="AW255" s="445"/>
      <c r="AX255" s="445"/>
      <c r="AY255" s="445"/>
      <c r="AZ255" s="445"/>
      <c r="BA255" s="445"/>
      <c r="BB255" s="445">
        <v>3</v>
      </c>
    </row>
    <row r="256" spans="1:54" x14ac:dyDescent="0.2">
      <c r="A256" s="4" t="s">
        <v>3541</v>
      </c>
      <c r="B256" s="445"/>
      <c r="C256" s="445"/>
      <c r="D256" s="445"/>
      <c r="E256" s="445"/>
      <c r="F256" s="445"/>
      <c r="G256" s="445"/>
      <c r="H256" s="445"/>
      <c r="I256" s="445"/>
      <c r="J256" s="445"/>
      <c r="K256" s="445"/>
      <c r="L256" s="445"/>
      <c r="M256" s="445"/>
      <c r="N256" s="445">
        <v>1</v>
      </c>
      <c r="O256" s="445">
        <v>10</v>
      </c>
      <c r="P256" s="445"/>
      <c r="Q256" s="445"/>
      <c r="R256" s="445">
        <v>7</v>
      </c>
      <c r="S256" s="445">
        <v>8</v>
      </c>
      <c r="T256" s="445">
        <v>12</v>
      </c>
      <c r="U256" s="445">
        <v>11</v>
      </c>
      <c r="V256" s="445">
        <v>14</v>
      </c>
      <c r="W256" s="445">
        <v>9</v>
      </c>
      <c r="X256" s="445">
        <v>9</v>
      </c>
      <c r="Y256" s="445">
        <v>10</v>
      </c>
      <c r="Z256" s="445">
        <v>12</v>
      </c>
      <c r="AA256" s="445">
        <v>8</v>
      </c>
      <c r="AB256" s="445">
        <v>3</v>
      </c>
      <c r="AC256" s="445">
        <v>10</v>
      </c>
      <c r="AD256" s="445">
        <v>8</v>
      </c>
      <c r="AE256" s="445">
        <v>7</v>
      </c>
      <c r="AF256" s="445">
        <v>6</v>
      </c>
      <c r="AG256" s="445"/>
      <c r="AH256" s="445"/>
      <c r="AI256" s="445"/>
      <c r="AJ256" s="445"/>
      <c r="AK256" s="445"/>
      <c r="AL256" s="445"/>
      <c r="AM256" s="445"/>
      <c r="AN256" s="445"/>
      <c r="AO256" s="445"/>
      <c r="AP256" s="445"/>
      <c r="AQ256" s="445"/>
      <c r="AR256" s="445"/>
      <c r="AS256" s="445"/>
      <c r="AT256" s="445"/>
      <c r="AU256" s="445"/>
      <c r="AV256" s="445"/>
      <c r="AW256" s="445"/>
      <c r="AX256" s="445"/>
      <c r="AY256" s="445"/>
      <c r="AZ256" s="445"/>
      <c r="BA256" s="445"/>
      <c r="BB256" s="445">
        <v>145</v>
      </c>
    </row>
    <row r="257" spans="1:54" x14ac:dyDescent="0.2">
      <c r="A257" s="4" t="s">
        <v>4006</v>
      </c>
      <c r="B257" s="445"/>
      <c r="C257" s="445">
        <v>7</v>
      </c>
      <c r="D257" s="445"/>
      <c r="E257" s="445"/>
      <c r="F257" s="445"/>
      <c r="G257" s="445"/>
      <c r="H257" s="445"/>
      <c r="I257" s="445"/>
      <c r="J257" s="445"/>
      <c r="K257" s="445"/>
      <c r="L257" s="445"/>
      <c r="M257" s="445"/>
      <c r="N257" s="445"/>
      <c r="O257" s="445"/>
      <c r="P257" s="445"/>
      <c r="Q257" s="445"/>
      <c r="R257" s="445"/>
      <c r="S257" s="445"/>
      <c r="T257" s="445"/>
      <c r="U257" s="445"/>
      <c r="V257" s="445"/>
      <c r="W257" s="445"/>
      <c r="X257" s="445"/>
      <c r="Y257" s="445"/>
      <c r="Z257" s="445"/>
      <c r="AA257" s="445"/>
      <c r="AB257" s="445"/>
      <c r="AC257" s="445"/>
      <c r="AD257" s="445"/>
      <c r="AE257" s="445"/>
      <c r="AF257" s="445"/>
      <c r="AG257" s="445"/>
      <c r="AH257" s="445"/>
      <c r="AI257" s="445"/>
      <c r="AJ257" s="445"/>
      <c r="AK257" s="445"/>
      <c r="AL257" s="445"/>
      <c r="AM257" s="445"/>
      <c r="AN257" s="445"/>
      <c r="AO257" s="445"/>
      <c r="AP257" s="445"/>
      <c r="AQ257" s="445"/>
      <c r="AR257" s="445"/>
      <c r="AS257" s="445"/>
      <c r="AT257" s="445"/>
      <c r="AU257" s="445"/>
      <c r="AV257" s="445"/>
      <c r="AW257" s="445"/>
      <c r="AX257" s="445"/>
      <c r="AY257" s="445"/>
      <c r="AZ257" s="445"/>
      <c r="BA257" s="445"/>
      <c r="BB257" s="445">
        <v>7</v>
      </c>
    </row>
    <row r="258" spans="1:54" x14ac:dyDescent="0.2">
      <c r="A258" s="4" t="s">
        <v>969</v>
      </c>
      <c r="B258" s="445"/>
      <c r="C258" s="445"/>
      <c r="D258" s="445"/>
      <c r="E258" s="445"/>
      <c r="F258" s="445"/>
      <c r="G258" s="445"/>
      <c r="H258" s="445"/>
      <c r="I258" s="445"/>
      <c r="J258" s="445"/>
      <c r="K258" s="445"/>
      <c r="L258" s="445"/>
      <c r="M258" s="445"/>
      <c r="N258" s="445"/>
      <c r="O258" s="445"/>
      <c r="P258" s="445"/>
      <c r="Q258" s="445"/>
      <c r="R258" s="445"/>
      <c r="S258" s="445">
        <v>2</v>
      </c>
      <c r="T258" s="445">
        <v>1</v>
      </c>
      <c r="U258" s="445"/>
      <c r="V258" s="445"/>
      <c r="W258" s="445"/>
      <c r="X258" s="445"/>
      <c r="Y258" s="445"/>
      <c r="Z258" s="445"/>
      <c r="AA258" s="445"/>
      <c r="AB258" s="445"/>
      <c r="AC258" s="445"/>
      <c r="AD258" s="445"/>
      <c r="AE258" s="445"/>
      <c r="AF258" s="445"/>
      <c r="AG258" s="445"/>
      <c r="AH258" s="445"/>
      <c r="AI258" s="445"/>
      <c r="AJ258" s="445"/>
      <c r="AK258" s="445"/>
      <c r="AL258" s="445"/>
      <c r="AM258" s="445"/>
      <c r="AN258" s="445"/>
      <c r="AO258" s="445"/>
      <c r="AP258" s="445"/>
      <c r="AQ258" s="445"/>
      <c r="AR258" s="445"/>
      <c r="AS258" s="445"/>
      <c r="AT258" s="445"/>
      <c r="AU258" s="445"/>
      <c r="AV258" s="445"/>
      <c r="AW258" s="445"/>
      <c r="AX258" s="445"/>
      <c r="AY258" s="445"/>
      <c r="AZ258" s="445"/>
      <c r="BA258" s="445"/>
      <c r="BB258" s="445">
        <v>3</v>
      </c>
    </row>
    <row r="259" spans="1:54" x14ac:dyDescent="0.2">
      <c r="A259" s="4" t="s">
        <v>3849</v>
      </c>
      <c r="B259" s="445"/>
      <c r="C259" s="445"/>
      <c r="D259" s="445"/>
      <c r="E259" s="445"/>
      <c r="F259" s="445"/>
      <c r="G259" s="445"/>
      <c r="H259" s="445"/>
      <c r="I259" s="445"/>
      <c r="J259" s="445"/>
      <c r="K259" s="445"/>
      <c r="L259" s="445"/>
      <c r="M259" s="445"/>
      <c r="N259" s="445"/>
      <c r="O259" s="445"/>
      <c r="P259" s="445"/>
      <c r="Q259" s="445"/>
      <c r="R259" s="445"/>
      <c r="S259" s="445"/>
      <c r="T259" s="445"/>
      <c r="U259" s="445"/>
      <c r="V259" s="445"/>
      <c r="W259" s="445">
        <v>8</v>
      </c>
      <c r="X259" s="445">
        <v>9</v>
      </c>
      <c r="Y259" s="445">
        <v>10</v>
      </c>
      <c r="Z259" s="445"/>
      <c r="AA259" s="445"/>
      <c r="AB259" s="445"/>
      <c r="AC259" s="445"/>
      <c r="AD259" s="445"/>
      <c r="AE259" s="445"/>
      <c r="AF259" s="445"/>
      <c r="AG259" s="445"/>
      <c r="AH259" s="445"/>
      <c r="AI259" s="445"/>
      <c r="AJ259" s="445"/>
      <c r="AK259" s="445"/>
      <c r="AL259" s="445"/>
      <c r="AM259" s="445"/>
      <c r="AN259" s="445"/>
      <c r="AO259" s="445"/>
      <c r="AP259" s="445"/>
      <c r="AQ259" s="445"/>
      <c r="AR259" s="445"/>
      <c r="AS259" s="445"/>
      <c r="AT259" s="445"/>
      <c r="AU259" s="445"/>
      <c r="AV259" s="445"/>
      <c r="AW259" s="445"/>
      <c r="AX259" s="445"/>
      <c r="AY259" s="445"/>
      <c r="AZ259" s="445"/>
      <c r="BA259" s="445"/>
      <c r="BB259" s="445">
        <v>27</v>
      </c>
    </row>
    <row r="260" spans="1:54" x14ac:dyDescent="0.2">
      <c r="A260" s="4" t="s">
        <v>4126</v>
      </c>
      <c r="B260" s="445"/>
      <c r="C260" s="445"/>
      <c r="D260" s="445"/>
      <c r="E260" s="445"/>
      <c r="F260" s="445"/>
      <c r="G260" s="445"/>
      <c r="H260" s="445"/>
      <c r="I260" s="445"/>
      <c r="J260" s="445"/>
      <c r="K260" s="445"/>
      <c r="L260" s="445"/>
      <c r="M260" s="445"/>
      <c r="N260" s="445"/>
      <c r="O260" s="445"/>
      <c r="P260" s="445"/>
      <c r="Q260" s="445"/>
      <c r="R260" s="445"/>
      <c r="S260" s="445"/>
      <c r="T260" s="445"/>
      <c r="U260" s="445"/>
      <c r="V260" s="445"/>
      <c r="W260" s="445"/>
      <c r="X260" s="445"/>
      <c r="Y260" s="445"/>
      <c r="Z260" s="445"/>
      <c r="AA260" s="445"/>
      <c r="AB260" s="445"/>
      <c r="AC260" s="445"/>
      <c r="AD260" s="445"/>
      <c r="AE260" s="445">
        <v>1</v>
      </c>
      <c r="AF260" s="445"/>
      <c r="AG260" s="445"/>
      <c r="AH260" s="445"/>
      <c r="AI260" s="445"/>
      <c r="AJ260" s="445"/>
      <c r="AK260" s="445"/>
      <c r="AL260" s="445"/>
      <c r="AM260" s="445"/>
      <c r="AN260" s="445"/>
      <c r="AO260" s="445"/>
      <c r="AP260" s="445"/>
      <c r="AQ260" s="445"/>
      <c r="AR260" s="445"/>
      <c r="AS260" s="445"/>
      <c r="AT260" s="445"/>
      <c r="AU260" s="445"/>
      <c r="AV260" s="445"/>
      <c r="AW260" s="445"/>
      <c r="AX260" s="445"/>
      <c r="AY260" s="445"/>
      <c r="AZ260" s="445"/>
      <c r="BA260" s="445"/>
      <c r="BB260" s="445">
        <v>1</v>
      </c>
    </row>
    <row r="261" spans="1:54" x14ac:dyDescent="0.2">
      <c r="A261" s="4" t="s">
        <v>4172</v>
      </c>
      <c r="B261" s="445"/>
      <c r="C261" s="445"/>
      <c r="D261" s="445"/>
      <c r="E261" s="445"/>
      <c r="F261" s="445"/>
      <c r="G261" s="445"/>
      <c r="H261" s="445"/>
      <c r="I261" s="445"/>
      <c r="J261" s="445"/>
      <c r="K261" s="445"/>
      <c r="L261" s="445"/>
      <c r="M261" s="445"/>
      <c r="N261" s="445"/>
      <c r="O261" s="445"/>
      <c r="P261" s="445"/>
      <c r="Q261" s="445"/>
      <c r="R261" s="445"/>
      <c r="S261" s="445"/>
      <c r="T261" s="445"/>
      <c r="U261" s="445"/>
      <c r="V261" s="445"/>
      <c r="W261" s="445"/>
      <c r="X261" s="445"/>
      <c r="Y261" s="445"/>
      <c r="Z261" s="445"/>
      <c r="AA261" s="445"/>
      <c r="AB261" s="445"/>
      <c r="AC261" s="445"/>
      <c r="AD261" s="445"/>
      <c r="AE261" s="445"/>
      <c r="AF261" s="445"/>
      <c r="AG261" s="445"/>
      <c r="AH261" s="445"/>
      <c r="AI261" s="445"/>
      <c r="AJ261" s="445"/>
      <c r="AK261" s="445"/>
      <c r="AL261" s="445"/>
      <c r="AM261" s="445"/>
      <c r="AN261" s="445"/>
      <c r="AO261" s="445"/>
      <c r="AP261" s="445">
        <v>7</v>
      </c>
      <c r="AQ261" s="445"/>
      <c r="AR261" s="445"/>
      <c r="AS261" s="445"/>
      <c r="AT261" s="445"/>
      <c r="AU261" s="445"/>
      <c r="AV261" s="445"/>
      <c r="AW261" s="445"/>
      <c r="AX261" s="445"/>
      <c r="AY261" s="445"/>
      <c r="AZ261" s="445"/>
      <c r="BA261" s="445"/>
      <c r="BB261" s="445">
        <v>7</v>
      </c>
    </row>
    <row r="262" spans="1:54" x14ac:dyDescent="0.2">
      <c r="A262" s="4" t="s">
        <v>423</v>
      </c>
      <c r="B262" s="445"/>
      <c r="C262" s="445"/>
      <c r="D262" s="445"/>
      <c r="E262" s="445"/>
      <c r="F262" s="445"/>
      <c r="G262" s="445"/>
      <c r="H262" s="445"/>
      <c r="I262" s="445"/>
      <c r="J262" s="445"/>
      <c r="K262" s="445"/>
      <c r="L262" s="445"/>
      <c r="M262" s="445"/>
      <c r="N262" s="445"/>
      <c r="O262" s="445"/>
      <c r="P262" s="445"/>
      <c r="Q262" s="445"/>
      <c r="R262" s="445"/>
      <c r="S262" s="445"/>
      <c r="T262" s="445"/>
      <c r="U262" s="445"/>
      <c r="V262" s="445"/>
      <c r="W262" s="445"/>
      <c r="X262" s="445"/>
      <c r="Y262" s="445"/>
      <c r="Z262" s="445"/>
      <c r="AA262" s="445"/>
      <c r="AB262" s="445"/>
      <c r="AC262" s="445"/>
      <c r="AD262" s="445"/>
      <c r="AE262" s="445"/>
      <c r="AF262" s="445"/>
      <c r="AG262" s="445"/>
      <c r="AH262" s="445"/>
      <c r="AI262" s="445"/>
      <c r="AJ262" s="445"/>
      <c r="AK262" s="445"/>
      <c r="AL262" s="445"/>
      <c r="AM262" s="445"/>
      <c r="AN262" s="445"/>
      <c r="AO262" s="445"/>
      <c r="AP262" s="445"/>
      <c r="AQ262" s="445"/>
      <c r="AR262" s="445"/>
      <c r="AS262" s="445"/>
      <c r="AT262" s="445"/>
      <c r="AU262" s="445"/>
      <c r="AV262" s="445"/>
      <c r="AW262" s="445"/>
      <c r="AX262" s="445">
        <v>3</v>
      </c>
      <c r="AY262" s="445"/>
      <c r="AZ262" s="445"/>
      <c r="BA262" s="445"/>
      <c r="BB262" s="445">
        <v>3</v>
      </c>
    </row>
    <row r="263" spans="1:54" x14ac:dyDescent="0.2">
      <c r="A263" s="4" t="s">
        <v>3936</v>
      </c>
      <c r="B263" s="445"/>
      <c r="C263" s="445"/>
      <c r="D263" s="445"/>
      <c r="E263" s="445"/>
      <c r="F263" s="445"/>
      <c r="G263" s="445"/>
      <c r="H263" s="445"/>
      <c r="I263" s="445"/>
      <c r="J263" s="445"/>
      <c r="K263" s="445"/>
      <c r="L263" s="445"/>
      <c r="M263" s="445"/>
      <c r="N263" s="445"/>
      <c r="O263" s="445"/>
      <c r="P263" s="445"/>
      <c r="Q263" s="445"/>
      <c r="R263" s="445"/>
      <c r="S263" s="445"/>
      <c r="T263" s="445"/>
      <c r="U263" s="445"/>
      <c r="V263" s="445"/>
      <c r="W263" s="445"/>
      <c r="X263" s="445"/>
      <c r="Y263" s="445"/>
      <c r="Z263" s="445"/>
      <c r="AA263" s="445"/>
      <c r="AB263" s="445"/>
      <c r="AC263" s="445"/>
      <c r="AD263" s="445"/>
      <c r="AE263" s="445"/>
      <c r="AF263" s="445"/>
      <c r="AG263" s="445"/>
      <c r="AH263" s="445"/>
      <c r="AI263" s="445"/>
      <c r="AJ263" s="445"/>
      <c r="AK263" s="445"/>
      <c r="AL263" s="445">
        <v>1</v>
      </c>
      <c r="AM263" s="445">
        <v>7</v>
      </c>
      <c r="AN263" s="445">
        <v>9</v>
      </c>
      <c r="AO263" s="445"/>
      <c r="AP263" s="445"/>
      <c r="AQ263" s="445"/>
      <c r="AR263" s="445">
        <v>7</v>
      </c>
      <c r="AS263" s="445"/>
      <c r="AT263" s="445"/>
      <c r="AU263" s="445"/>
      <c r="AV263" s="445"/>
      <c r="AW263" s="445"/>
      <c r="AX263" s="445"/>
      <c r="AY263" s="445"/>
      <c r="AZ263" s="445"/>
      <c r="BA263" s="445"/>
      <c r="BB263" s="445">
        <v>24</v>
      </c>
    </row>
    <row r="264" spans="1:54" x14ac:dyDescent="0.2">
      <c r="A264" s="4" t="s">
        <v>3063</v>
      </c>
      <c r="B264" s="445"/>
      <c r="C264" s="445"/>
      <c r="D264" s="445"/>
      <c r="E264" s="445"/>
      <c r="F264" s="445"/>
      <c r="G264" s="445"/>
      <c r="H264" s="445"/>
      <c r="I264" s="445"/>
      <c r="J264" s="445"/>
      <c r="K264" s="445"/>
      <c r="L264" s="445"/>
      <c r="M264" s="445"/>
      <c r="N264" s="445"/>
      <c r="O264" s="445"/>
      <c r="P264" s="445"/>
      <c r="Q264" s="445"/>
      <c r="R264" s="445"/>
      <c r="S264" s="445"/>
      <c r="T264" s="445"/>
      <c r="U264" s="445"/>
      <c r="V264" s="445"/>
      <c r="W264" s="445"/>
      <c r="X264" s="445"/>
      <c r="Y264" s="445"/>
      <c r="Z264" s="445"/>
      <c r="AA264" s="445"/>
      <c r="AB264" s="445"/>
      <c r="AC264" s="445"/>
      <c r="AD264" s="445"/>
      <c r="AE264" s="445"/>
      <c r="AF264" s="445"/>
      <c r="AG264" s="445"/>
      <c r="AH264" s="445"/>
      <c r="AI264" s="445"/>
      <c r="AJ264" s="445"/>
      <c r="AK264" s="445"/>
      <c r="AL264" s="445"/>
      <c r="AM264" s="445"/>
      <c r="AN264" s="445"/>
      <c r="AO264" s="445"/>
      <c r="AP264" s="445"/>
      <c r="AQ264" s="445"/>
      <c r="AR264" s="445"/>
      <c r="AS264" s="445">
        <v>5</v>
      </c>
      <c r="AT264" s="445">
        <v>1</v>
      </c>
      <c r="AU264" s="445">
        <v>12</v>
      </c>
      <c r="AV264" s="445">
        <v>12</v>
      </c>
      <c r="AW264" s="445">
        <v>3</v>
      </c>
      <c r="AX264" s="445">
        <v>5</v>
      </c>
      <c r="AY264" s="445"/>
      <c r="AZ264" s="445"/>
      <c r="BA264" s="445"/>
      <c r="BB264" s="445">
        <v>38</v>
      </c>
    </row>
    <row r="265" spans="1:54" x14ac:dyDescent="0.2">
      <c r="A265" s="4" t="s">
        <v>433</v>
      </c>
      <c r="B265" s="445"/>
      <c r="C265" s="445"/>
      <c r="D265" s="445"/>
      <c r="E265" s="445"/>
      <c r="F265" s="445"/>
      <c r="G265" s="445"/>
      <c r="H265" s="445"/>
      <c r="I265" s="445"/>
      <c r="J265" s="445"/>
      <c r="K265" s="445"/>
      <c r="L265" s="445"/>
      <c r="M265" s="445"/>
      <c r="N265" s="445"/>
      <c r="O265" s="445"/>
      <c r="P265" s="445"/>
      <c r="Q265" s="445"/>
      <c r="R265" s="445"/>
      <c r="S265" s="445"/>
      <c r="T265" s="445"/>
      <c r="U265" s="445"/>
      <c r="V265" s="445"/>
      <c r="W265" s="445"/>
      <c r="X265" s="445"/>
      <c r="Y265" s="445"/>
      <c r="Z265" s="445"/>
      <c r="AA265" s="445"/>
      <c r="AB265" s="445"/>
      <c r="AC265" s="445"/>
      <c r="AD265" s="445"/>
      <c r="AE265" s="445"/>
      <c r="AF265" s="445"/>
      <c r="AG265" s="445"/>
      <c r="AH265" s="445"/>
      <c r="AI265" s="445"/>
      <c r="AJ265" s="445"/>
      <c r="AK265" s="445"/>
      <c r="AL265" s="445"/>
      <c r="AM265" s="445"/>
      <c r="AN265" s="445"/>
      <c r="AO265" s="445"/>
      <c r="AP265" s="445"/>
      <c r="AQ265" s="445"/>
      <c r="AR265" s="445"/>
      <c r="AS265" s="445"/>
      <c r="AT265" s="445"/>
      <c r="AU265" s="445"/>
      <c r="AV265" s="445"/>
      <c r="AW265" s="445"/>
      <c r="AX265" s="445"/>
      <c r="AY265" s="445"/>
      <c r="AZ265" s="445"/>
      <c r="BA265" s="445">
        <v>3</v>
      </c>
      <c r="BB265" s="445">
        <v>3</v>
      </c>
    </row>
    <row r="266" spans="1:54" x14ac:dyDescent="0.2">
      <c r="A266" s="4" t="s">
        <v>3543</v>
      </c>
      <c r="B266" s="445"/>
      <c r="C266" s="445"/>
      <c r="D266" s="445"/>
      <c r="E266" s="445"/>
      <c r="F266" s="445"/>
      <c r="G266" s="445"/>
      <c r="H266" s="445"/>
      <c r="I266" s="445"/>
      <c r="J266" s="445"/>
      <c r="K266" s="445"/>
      <c r="L266" s="445"/>
      <c r="M266" s="445">
        <v>7</v>
      </c>
      <c r="N266" s="445">
        <v>6</v>
      </c>
      <c r="O266" s="445">
        <v>4</v>
      </c>
      <c r="P266" s="445"/>
      <c r="Q266" s="445"/>
      <c r="R266" s="445"/>
      <c r="S266" s="445"/>
      <c r="T266" s="445"/>
      <c r="U266" s="445"/>
      <c r="V266" s="445"/>
      <c r="W266" s="445"/>
      <c r="X266" s="445"/>
      <c r="Y266" s="445"/>
      <c r="Z266" s="445"/>
      <c r="AA266" s="445"/>
      <c r="AB266" s="445"/>
      <c r="AC266" s="445"/>
      <c r="AD266" s="445"/>
      <c r="AE266" s="445"/>
      <c r="AF266" s="445"/>
      <c r="AG266" s="445"/>
      <c r="AH266" s="445"/>
      <c r="AI266" s="445"/>
      <c r="AJ266" s="445"/>
      <c r="AK266" s="445"/>
      <c r="AL266" s="445"/>
      <c r="AM266" s="445"/>
      <c r="AN266" s="445"/>
      <c r="AO266" s="445"/>
      <c r="AP266" s="445"/>
      <c r="AQ266" s="445"/>
      <c r="AR266" s="445"/>
      <c r="AS266" s="445"/>
      <c r="AT266" s="445"/>
      <c r="AU266" s="445"/>
      <c r="AV266" s="445"/>
      <c r="AW266" s="445"/>
      <c r="AX266" s="445"/>
      <c r="AY266" s="445"/>
      <c r="AZ266" s="445"/>
      <c r="BA266" s="445"/>
      <c r="BB266" s="445">
        <v>17</v>
      </c>
    </row>
    <row r="267" spans="1:54" x14ac:dyDescent="0.2">
      <c r="A267" s="4" t="s">
        <v>4083</v>
      </c>
      <c r="B267" s="445"/>
      <c r="C267" s="445"/>
      <c r="D267" s="445"/>
      <c r="E267" s="445"/>
      <c r="F267" s="445"/>
      <c r="G267" s="445"/>
      <c r="H267" s="445"/>
      <c r="I267" s="445"/>
      <c r="J267" s="445"/>
      <c r="K267" s="445"/>
      <c r="L267" s="445"/>
      <c r="M267" s="445"/>
      <c r="N267" s="445"/>
      <c r="O267" s="445"/>
      <c r="P267" s="445"/>
      <c r="Q267" s="445"/>
      <c r="R267" s="445"/>
      <c r="S267" s="445"/>
      <c r="T267" s="445"/>
      <c r="U267" s="445">
        <v>6</v>
      </c>
      <c r="V267" s="445">
        <v>6</v>
      </c>
      <c r="W267" s="445"/>
      <c r="X267" s="445"/>
      <c r="Y267" s="445"/>
      <c r="Z267" s="445">
        <v>3</v>
      </c>
      <c r="AA267" s="445"/>
      <c r="AB267" s="445"/>
      <c r="AC267" s="445"/>
      <c r="AD267" s="445"/>
      <c r="AE267" s="445"/>
      <c r="AF267" s="445"/>
      <c r="AG267" s="445"/>
      <c r="AH267" s="445"/>
      <c r="AI267" s="445"/>
      <c r="AJ267" s="445"/>
      <c r="AK267" s="445"/>
      <c r="AL267" s="445"/>
      <c r="AM267" s="445"/>
      <c r="AN267" s="445"/>
      <c r="AO267" s="445"/>
      <c r="AP267" s="445"/>
      <c r="AQ267" s="445"/>
      <c r="AR267" s="445"/>
      <c r="AS267" s="445"/>
      <c r="AT267" s="445"/>
      <c r="AU267" s="445"/>
      <c r="AV267" s="445"/>
      <c r="AW267" s="445"/>
      <c r="AX267" s="445"/>
      <c r="AY267" s="445"/>
      <c r="AZ267" s="445"/>
      <c r="BA267" s="445"/>
      <c r="BB267" s="445">
        <v>15</v>
      </c>
    </row>
    <row r="268" spans="1:54" x14ac:dyDescent="0.2">
      <c r="A268" s="4" t="s">
        <v>981</v>
      </c>
      <c r="B268" s="445"/>
      <c r="C268" s="445"/>
      <c r="D268" s="445"/>
      <c r="E268" s="445"/>
      <c r="F268" s="445"/>
      <c r="G268" s="445"/>
      <c r="H268" s="445"/>
      <c r="I268" s="445"/>
      <c r="J268" s="445"/>
      <c r="K268" s="445"/>
      <c r="L268" s="445"/>
      <c r="M268" s="445"/>
      <c r="N268" s="445"/>
      <c r="O268" s="445"/>
      <c r="P268" s="445"/>
      <c r="Q268" s="445"/>
      <c r="R268" s="445"/>
      <c r="S268" s="445"/>
      <c r="T268" s="445"/>
      <c r="U268" s="445"/>
      <c r="V268" s="445"/>
      <c r="W268" s="445"/>
      <c r="X268" s="445"/>
      <c r="Y268" s="445">
        <v>4</v>
      </c>
      <c r="Z268" s="445">
        <v>2</v>
      </c>
      <c r="AA268" s="445"/>
      <c r="AB268" s="445"/>
      <c r="AC268" s="445"/>
      <c r="AD268" s="445"/>
      <c r="AE268" s="445"/>
      <c r="AF268" s="445"/>
      <c r="AG268" s="445"/>
      <c r="AH268" s="445"/>
      <c r="AI268" s="445"/>
      <c r="AJ268" s="445"/>
      <c r="AK268" s="445"/>
      <c r="AL268" s="445"/>
      <c r="AM268" s="445"/>
      <c r="AN268" s="445"/>
      <c r="AO268" s="445"/>
      <c r="AP268" s="445"/>
      <c r="AQ268" s="445"/>
      <c r="AR268" s="445"/>
      <c r="AS268" s="445"/>
      <c r="AT268" s="445"/>
      <c r="AU268" s="445"/>
      <c r="AV268" s="445"/>
      <c r="AW268" s="445"/>
      <c r="AX268" s="445"/>
      <c r="AY268" s="445"/>
      <c r="AZ268" s="445"/>
      <c r="BA268" s="445"/>
      <c r="BB268" s="445">
        <v>6</v>
      </c>
    </row>
    <row r="269" spans="1:54" x14ac:dyDescent="0.2">
      <c r="A269" s="4" t="s">
        <v>4343</v>
      </c>
      <c r="B269" s="445"/>
      <c r="C269" s="445"/>
      <c r="D269" s="445"/>
      <c r="E269" s="445"/>
      <c r="F269" s="445"/>
      <c r="G269" s="445"/>
      <c r="H269" s="445"/>
      <c r="I269" s="445"/>
      <c r="J269" s="445"/>
      <c r="K269" s="445"/>
      <c r="L269" s="445"/>
      <c r="M269" s="445"/>
      <c r="N269" s="445"/>
      <c r="O269" s="445"/>
      <c r="P269" s="445"/>
      <c r="Q269" s="445"/>
      <c r="R269" s="445"/>
      <c r="S269" s="445"/>
      <c r="T269" s="445"/>
      <c r="U269" s="445"/>
      <c r="V269" s="445"/>
      <c r="W269" s="445">
        <v>4</v>
      </c>
      <c r="X269" s="445"/>
      <c r="Y269" s="445"/>
      <c r="Z269" s="445"/>
      <c r="AA269" s="445"/>
      <c r="AB269" s="445"/>
      <c r="AC269" s="445"/>
      <c r="AD269" s="445"/>
      <c r="AE269" s="445"/>
      <c r="AF269" s="445"/>
      <c r="AG269" s="445"/>
      <c r="AH269" s="445"/>
      <c r="AI269" s="445"/>
      <c r="AJ269" s="445"/>
      <c r="AK269" s="445"/>
      <c r="AL269" s="445"/>
      <c r="AM269" s="445"/>
      <c r="AN269" s="445"/>
      <c r="AO269" s="445"/>
      <c r="AP269" s="445"/>
      <c r="AQ269" s="445"/>
      <c r="AR269" s="445"/>
      <c r="AS269" s="445"/>
      <c r="AT269" s="445"/>
      <c r="AU269" s="445"/>
      <c r="AV269" s="445"/>
      <c r="AW269" s="445"/>
      <c r="AX269" s="445"/>
      <c r="AY269" s="445"/>
      <c r="AZ269" s="445"/>
      <c r="BA269" s="445"/>
      <c r="BB269" s="445">
        <v>4</v>
      </c>
    </row>
    <row r="270" spans="1:54" x14ac:dyDescent="0.2">
      <c r="A270" s="4" t="s">
        <v>3154</v>
      </c>
      <c r="B270" s="445"/>
      <c r="C270" s="445"/>
      <c r="D270" s="445"/>
      <c r="E270" s="445"/>
      <c r="F270" s="445"/>
      <c r="G270" s="445"/>
      <c r="H270" s="445"/>
      <c r="I270" s="445"/>
      <c r="J270" s="445"/>
      <c r="K270" s="445"/>
      <c r="L270" s="445"/>
      <c r="M270" s="445"/>
      <c r="N270" s="445"/>
      <c r="O270" s="445"/>
      <c r="P270" s="445"/>
      <c r="Q270" s="445"/>
      <c r="R270" s="445"/>
      <c r="S270" s="445"/>
      <c r="T270" s="445"/>
      <c r="U270" s="445"/>
      <c r="V270" s="445"/>
      <c r="W270" s="445"/>
      <c r="X270" s="445"/>
      <c r="Y270" s="445"/>
      <c r="Z270" s="445"/>
      <c r="AA270" s="445"/>
      <c r="AB270" s="445"/>
      <c r="AC270" s="445"/>
      <c r="AD270" s="445"/>
      <c r="AE270" s="445">
        <v>7</v>
      </c>
      <c r="AF270" s="445">
        <v>7</v>
      </c>
      <c r="AG270" s="445">
        <v>5</v>
      </c>
      <c r="AH270" s="445"/>
      <c r="AI270" s="445"/>
      <c r="AJ270" s="445"/>
      <c r="AK270" s="445">
        <v>1</v>
      </c>
      <c r="AL270" s="445"/>
      <c r="AM270" s="445"/>
      <c r="AN270" s="445"/>
      <c r="AO270" s="445"/>
      <c r="AP270" s="445"/>
      <c r="AQ270" s="445"/>
      <c r="AR270" s="445"/>
      <c r="AS270" s="445"/>
      <c r="AT270" s="445"/>
      <c r="AU270" s="445"/>
      <c r="AV270" s="445"/>
      <c r="AW270" s="445"/>
      <c r="AX270" s="445"/>
      <c r="AY270" s="445"/>
      <c r="AZ270" s="445"/>
      <c r="BA270" s="445"/>
      <c r="BB270" s="445">
        <v>20</v>
      </c>
    </row>
    <row r="271" spans="1:54" x14ac:dyDescent="0.2">
      <c r="A271" s="4" t="s">
        <v>3052</v>
      </c>
      <c r="B271" s="445"/>
      <c r="C271" s="445"/>
      <c r="D271" s="445"/>
      <c r="E271" s="445"/>
      <c r="F271" s="445"/>
      <c r="G271" s="445"/>
      <c r="H271" s="445"/>
      <c r="I271" s="445"/>
      <c r="J271" s="445"/>
      <c r="K271" s="445"/>
      <c r="L271" s="445"/>
      <c r="M271" s="445"/>
      <c r="N271" s="445"/>
      <c r="O271" s="445"/>
      <c r="P271" s="445"/>
      <c r="Q271" s="445"/>
      <c r="R271" s="445"/>
      <c r="S271" s="445"/>
      <c r="T271" s="445"/>
      <c r="U271" s="445"/>
      <c r="V271" s="445"/>
      <c r="W271" s="445"/>
      <c r="X271" s="445"/>
      <c r="Y271" s="445"/>
      <c r="Z271" s="445"/>
      <c r="AA271" s="445"/>
      <c r="AB271" s="445"/>
      <c r="AC271" s="445"/>
      <c r="AD271" s="445"/>
      <c r="AE271" s="445"/>
      <c r="AF271" s="445"/>
      <c r="AG271" s="445"/>
      <c r="AH271" s="445"/>
      <c r="AI271" s="445"/>
      <c r="AJ271" s="445"/>
      <c r="AK271" s="445"/>
      <c r="AL271" s="445">
        <v>2</v>
      </c>
      <c r="AM271" s="445">
        <v>3</v>
      </c>
      <c r="AN271" s="445"/>
      <c r="AO271" s="445"/>
      <c r="AP271" s="445"/>
      <c r="AQ271" s="445">
        <v>9</v>
      </c>
      <c r="AR271" s="445">
        <v>12</v>
      </c>
      <c r="AS271" s="445">
        <v>13</v>
      </c>
      <c r="AT271" s="445">
        <v>10</v>
      </c>
      <c r="AU271" s="445">
        <v>12</v>
      </c>
      <c r="AV271" s="445">
        <v>11</v>
      </c>
      <c r="AW271" s="445"/>
      <c r="AX271" s="445"/>
      <c r="AY271" s="445"/>
      <c r="AZ271" s="445"/>
      <c r="BA271" s="445"/>
      <c r="BB271" s="445">
        <v>72</v>
      </c>
    </row>
    <row r="272" spans="1:54" x14ac:dyDescent="0.2">
      <c r="A272" s="4" t="s">
        <v>4117</v>
      </c>
      <c r="B272" s="445"/>
      <c r="C272" s="445"/>
      <c r="D272" s="445"/>
      <c r="E272" s="445"/>
      <c r="F272" s="445"/>
      <c r="G272" s="445"/>
      <c r="H272" s="445"/>
      <c r="I272" s="445"/>
      <c r="J272" s="445"/>
      <c r="K272" s="445"/>
      <c r="L272" s="445"/>
      <c r="M272" s="445"/>
      <c r="N272" s="445"/>
      <c r="O272" s="445"/>
      <c r="P272" s="445"/>
      <c r="Q272" s="445"/>
      <c r="R272" s="445"/>
      <c r="S272" s="445"/>
      <c r="T272" s="445"/>
      <c r="U272" s="445"/>
      <c r="V272" s="445"/>
      <c r="W272" s="445"/>
      <c r="X272" s="445"/>
      <c r="Y272" s="445"/>
      <c r="Z272" s="445"/>
      <c r="AA272" s="445"/>
      <c r="AB272" s="445"/>
      <c r="AC272" s="445">
        <v>13</v>
      </c>
      <c r="AD272" s="445">
        <v>3</v>
      </c>
      <c r="AE272" s="445"/>
      <c r="AF272" s="445"/>
      <c r="AG272" s="445"/>
      <c r="AH272" s="445"/>
      <c r="AI272" s="445"/>
      <c r="AJ272" s="445"/>
      <c r="AK272" s="445"/>
      <c r="AL272" s="445"/>
      <c r="AM272" s="445"/>
      <c r="AN272" s="445"/>
      <c r="AO272" s="445"/>
      <c r="AP272" s="445"/>
      <c r="AQ272" s="445"/>
      <c r="AR272" s="445"/>
      <c r="AS272" s="445"/>
      <c r="AT272" s="445"/>
      <c r="AU272" s="445"/>
      <c r="AV272" s="445"/>
      <c r="AW272" s="445"/>
      <c r="AX272" s="445"/>
      <c r="AY272" s="445"/>
      <c r="AZ272" s="445"/>
      <c r="BA272" s="445"/>
      <c r="BB272" s="445">
        <v>16</v>
      </c>
    </row>
    <row r="273" spans="1:54" x14ac:dyDescent="0.2">
      <c r="A273" s="4" t="s">
        <v>4312</v>
      </c>
      <c r="B273" s="445"/>
      <c r="C273" s="445"/>
      <c r="D273" s="445">
        <v>3</v>
      </c>
      <c r="E273" s="445"/>
      <c r="F273" s="445"/>
      <c r="G273" s="445"/>
      <c r="H273" s="445"/>
      <c r="I273" s="445"/>
      <c r="J273" s="445"/>
      <c r="K273" s="445"/>
      <c r="L273" s="445"/>
      <c r="M273" s="445"/>
      <c r="N273" s="445"/>
      <c r="O273" s="445"/>
      <c r="P273" s="445"/>
      <c r="Q273" s="445"/>
      <c r="R273" s="445"/>
      <c r="S273" s="445"/>
      <c r="T273" s="445"/>
      <c r="U273" s="445"/>
      <c r="V273" s="445"/>
      <c r="W273" s="445"/>
      <c r="X273" s="445"/>
      <c r="Y273" s="445"/>
      <c r="Z273" s="445"/>
      <c r="AA273" s="445"/>
      <c r="AB273" s="445"/>
      <c r="AC273" s="445"/>
      <c r="AD273" s="445"/>
      <c r="AE273" s="445"/>
      <c r="AF273" s="445"/>
      <c r="AG273" s="445"/>
      <c r="AH273" s="445"/>
      <c r="AI273" s="445"/>
      <c r="AJ273" s="445"/>
      <c r="AK273" s="445"/>
      <c r="AL273" s="445"/>
      <c r="AM273" s="445"/>
      <c r="AN273" s="445"/>
      <c r="AO273" s="445"/>
      <c r="AP273" s="445"/>
      <c r="AQ273" s="445"/>
      <c r="AR273" s="445"/>
      <c r="AS273" s="445"/>
      <c r="AT273" s="445"/>
      <c r="AU273" s="445"/>
      <c r="AV273" s="445"/>
      <c r="AW273" s="445"/>
      <c r="AX273" s="445"/>
      <c r="AY273" s="445"/>
      <c r="AZ273" s="445"/>
      <c r="BA273" s="445"/>
      <c r="BB273" s="445">
        <v>3</v>
      </c>
    </row>
    <row r="274" spans="1:54" x14ac:dyDescent="0.2">
      <c r="A274" s="4" t="s">
        <v>4000</v>
      </c>
      <c r="B274" s="445"/>
      <c r="C274" s="445">
        <v>4</v>
      </c>
      <c r="D274" s="445"/>
      <c r="E274" s="445"/>
      <c r="F274" s="445"/>
      <c r="G274" s="445"/>
      <c r="H274" s="445"/>
      <c r="I274" s="445"/>
      <c r="J274" s="445"/>
      <c r="K274" s="445"/>
      <c r="L274" s="445"/>
      <c r="M274" s="445"/>
      <c r="N274" s="445"/>
      <c r="O274" s="445"/>
      <c r="P274" s="445"/>
      <c r="Q274" s="445"/>
      <c r="R274" s="445"/>
      <c r="S274" s="445"/>
      <c r="T274" s="445"/>
      <c r="U274" s="445"/>
      <c r="V274" s="445"/>
      <c r="W274" s="445"/>
      <c r="X274" s="445"/>
      <c r="Y274" s="445"/>
      <c r="Z274" s="445"/>
      <c r="AA274" s="445"/>
      <c r="AB274" s="445"/>
      <c r="AC274" s="445"/>
      <c r="AD274" s="445"/>
      <c r="AE274" s="445"/>
      <c r="AF274" s="445"/>
      <c r="AG274" s="445"/>
      <c r="AH274" s="445"/>
      <c r="AI274" s="445"/>
      <c r="AJ274" s="445"/>
      <c r="AK274" s="445"/>
      <c r="AL274" s="445"/>
      <c r="AM274" s="445"/>
      <c r="AN274" s="445"/>
      <c r="AO274" s="445"/>
      <c r="AP274" s="445"/>
      <c r="AQ274" s="445"/>
      <c r="AR274" s="445"/>
      <c r="AS274" s="445"/>
      <c r="AT274" s="445"/>
      <c r="AU274" s="445"/>
      <c r="AV274" s="445"/>
      <c r="AW274" s="445"/>
      <c r="AX274" s="445"/>
      <c r="AY274" s="445"/>
      <c r="AZ274" s="445"/>
      <c r="BA274" s="445"/>
      <c r="BB274" s="445">
        <v>4</v>
      </c>
    </row>
    <row r="275" spans="1:54" x14ac:dyDescent="0.2">
      <c r="A275" s="4" t="s">
        <v>3798</v>
      </c>
      <c r="B275" s="445">
        <v>6</v>
      </c>
      <c r="C275" s="445"/>
      <c r="D275" s="445"/>
      <c r="E275" s="445"/>
      <c r="F275" s="445"/>
      <c r="G275" s="445"/>
      <c r="H275" s="445"/>
      <c r="I275" s="445"/>
      <c r="J275" s="445"/>
      <c r="K275" s="445"/>
      <c r="L275" s="445"/>
      <c r="M275" s="445"/>
      <c r="N275" s="445"/>
      <c r="O275" s="445"/>
      <c r="P275" s="445"/>
      <c r="Q275" s="445"/>
      <c r="R275" s="445"/>
      <c r="S275" s="445"/>
      <c r="T275" s="445"/>
      <c r="U275" s="445"/>
      <c r="V275" s="445"/>
      <c r="W275" s="445"/>
      <c r="X275" s="445"/>
      <c r="Y275" s="445"/>
      <c r="Z275" s="445"/>
      <c r="AA275" s="445"/>
      <c r="AB275" s="445"/>
      <c r="AC275" s="445"/>
      <c r="AD275" s="445"/>
      <c r="AE275" s="445"/>
      <c r="AF275" s="445"/>
      <c r="AG275" s="445"/>
      <c r="AH275" s="445"/>
      <c r="AI275" s="445"/>
      <c r="AJ275" s="445"/>
      <c r="AK275" s="445"/>
      <c r="AL275" s="445"/>
      <c r="AM275" s="445"/>
      <c r="AN275" s="445"/>
      <c r="AO275" s="445"/>
      <c r="AP275" s="445"/>
      <c r="AQ275" s="445"/>
      <c r="AR275" s="445"/>
      <c r="AS275" s="445"/>
      <c r="AT275" s="445"/>
      <c r="AU275" s="445"/>
      <c r="AV275" s="445"/>
      <c r="AW275" s="445"/>
      <c r="AX275" s="445"/>
      <c r="AY275" s="445"/>
      <c r="AZ275" s="445"/>
      <c r="BA275" s="445"/>
      <c r="BB275" s="445">
        <v>6</v>
      </c>
    </row>
    <row r="276" spans="1:54" x14ac:dyDescent="0.2">
      <c r="A276" s="4" t="s">
        <v>4211</v>
      </c>
      <c r="B276" s="445"/>
      <c r="C276" s="445"/>
      <c r="D276" s="445"/>
      <c r="E276" s="445"/>
      <c r="F276" s="445"/>
      <c r="G276" s="445"/>
      <c r="H276" s="445"/>
      <c r="I276" s="445"/>
      <c r="J276" s="445"/>
      <c r="K276" s="445"/>
      <c r="L276" s="445"/>
      <c r="M276" s="445"/>
      <c r="N276" s="445"/>
      <c r="O276" s="445"/>
      <c r="P276" s="445"/>
      <c r="Q276" s="445"/>
      <c r="R276" s="445"/>
      <c r="S276" s="445"/>
      <c r="T276" s="445"/>
      <c r="U276" s="445"/>
      <c r="V276" s="445"/>
      <c r="W276" s="445"/>
      <c r="X276" s="445"/>
      <c r="Y276" s="445"/>
      <c r="Z276" s="445"/>
      <c r="AA276" s="445"/>
      <c r="AB276" s="445"/>
      <c r="AC276" s="445"/>
      <c r="AD276" s="445"/>
      <c r="AE276" s="445"/>
      <c r="AF276" s="445"/>
      <c r="AG276" s="445"/>
      <c r="AH276" s="445"/>
      <c r="AI276" s="445"/>
      <c r="AJ276" s="445"/>
      <c r="AK276" s="445"/>
      <c r="AL276" s="445"/>
      <c r="AM276" s="445"/>
      <c r="AN276" s="445"/>
      <c r="AO276" s="445"/>
      <c r="AP276" s="445"/>
      <c r="AQ276" s="445"/>
      <c r="AR276" s="445"/>
      <c r="AS276" s="445"/>
      <c r="AT276" s="445"/>
      <c r="AU276" s="445"/>
      <c r="AV276" s="445"/>
      <c r="AW276" s="445">
        <v>1</v>
      </c>
      <c r="AX276" s="445"/>
      <c r="AY276" s="445"/>
      <c r="AZ276" s="445"/>
      <c r="BA276" s="445"/>
      <c r="BB276" s="445">
        <v>1</v>
      </c>
    </row>
    <row r="277" spans="1:54" x14ac:dyDescent="0.2">
      <c r="A277" s="4" t="s">
        <v>3862</v>
      </c>
      <c r="B277" s="445"/>
      <c r="C277" s="445"/>
      <c r="D277" s="445"/>
      <c r="E277" s="445"/>
      <c r="F277" s="445"/>
      <c r="G277" s="445"/>
      <c r="H277" s="445"/>
      <c r="I277" s="445"/>
      <c r="J277" s="445"/>
      <c r="K277" s="445"/>
      <c r="L277" s="445"/>
      <c r="M277" s="445"/>
      <c r="N277" s="445"/>
      <c r="O277" s="445"/>
      <c r="P277" s="445"/>
      <c r="Q277" s="445"/>
      <c r="R277" s="445"/>
      <c r="S277" s="445"/>
      <c r="T277" s="445"/>
      <c r="U277" s="445"/>
      <c r="V277" s="445"/>
      <c r="W277" s="445"/>
      <c r="X277" s="445"/>
      <c r="Y277" s="445">
        <v>11</v>
      </c>
      <c r="Z277" s="445">
        <v>12</v>
      </c>
      <c r="AA277" s="445">
        <v>8</v>
      </c>
      <c r="AB277" s="445">
        <v>7</v>
      </c>
      <c r="AC277" s="445">
        <v>7</v>
      </c>
      <c r="AD277" s="445">
        <v>3</v>
      </c>
      <c r="AE277" s="445"/>
      <c r="AF277" s="445"/>
      <c r="AG277" s="445"/>
      <c r="AH277" s="445"/>
      <c r="AI277" s="445"/>
      <c r="AJ277" s="445"/>
      <c r="AK277" s="445"/>
      <c r="AL277" s="445"/>
      <c r="AM277" s="445"/>
      <c r="AN277" s="445"/>
      <c r="AO277" s="445"/>
      <c r="AP277" s="445"/>
      <c r="AQ277" s="445"/>
      <c r="AR277" s="445"/>
      <c r="AS277" s="445"/>
      <c r="AT277" s="445"/>
      <c r="AU277" s="445"/>
      <c r="AV277" s="445"/>
      <c r="AW277" s="445"/>
      <c r="AX277" s="445"/>
      <c r="AY277" s="445"/>
      <c r="AZ277" s="445"/>
      <c r="BA277" s="445"/>
      <c r="BB277" s="445">
        <v>48</v>
      </c>
    </row>
    <row r="278" spans="1:54" x14ac:dyDescent="0.2">
      <c r="A278" s="4" t="s">
        <v>3041</v>
      </c>
      <c r="B278" s="445"/>
      <c r="C278" s="445"/>
      <c r="D278" s="445"/>
      <c r="E278" s="445"/>
      <c r="F278" s="445"/>
      <c r="G278" s="445"/>
      <c r="H278" s="445"/>
      <c r="I278" s="445"/>
      <c r="J278" s="445"/>
      <c r="K278" s="445"/>
      <c r="L278" s="445"/>
      <c r="M278" s="445"/>
      <c r="N278" s="445"/>
      <c r="O278" s="445"/>
      <c r="P278" s="445"/>
      <c r="Q278" s="445"/>
      <c r="R278" s="445"/>
      <c r="S278" s="445"/>
      <c r="T278" s="445"/>
      <c r="U278" s="445"/>
      <c r="V278" s="445"/>
      <c r="W278" s="445"/>
      <c r="X278" s="445"/>
      <c r="Y278" s="445"/>
      <c r="Z278" s="445"/>
      <c r="AA278" s="445"/>
      <c r="AB278" s="445"/>
      <c r="AC278" s="445"/>
      <c r="AD278" s="445"/>
      <c r="AE278" s="445"/>
      <c r="AF278" s="445"/>
      <c r="AG278" s="445"/>
      <c r="AH278" s="445"/>
      <c r="AI278" s="445"/>
      <c r="AJ278" s="445"/>
      <c r="AK278" s="445"/>
      <c r="AL278" s="445"/>
      <c r="AM278" s="445"/>
      <c r="AN278" s="445"/>
      <c r="AO278" s="445">
        <v>4</v>
      </c>
      <c r="AP278" s="445">
        <v>12</v>
      </c>
      <c r="AQ278" s="445">
        <v>11</v>
      </c>
      <c r="AR278" s="445">
        <v>11</v>
      </c>
      <c r="AS278" s="445">
        <v>11</v>
      </c>
      <c r="AT278" s="445">
        <v>11</v>
      </c>
      <c r="AU278" s="445">
        <v>12</v>
      </c>
      <c r="AV278" s="445">
        <v>11</v>
      </c>
      <c r="AW278" s="445">
        <v>12</v>
      </c>
      <c r="AX278" s="445">
        <v>11</v>
      </c>
      <c r="AY278" s="445">
        <v>4</v>
      </c>
      <c r="AZ278" s="445">
        <v>5</v>
      </c>
      <c r="BA278" s="445"/>
      <c r="BB278" s="445">
        <v>115</v>
      </c>
    </row>
    <row r="279" spans="1:54" x14ac:dyDescent="0.2">
      <c r="A279" s="4" t="s">
        <v>3921</v>
      </c>
      <c r="B279" s="445"/>
      <c r="C279" s="445"/>
      <c r="D279" s="445"/>
      <c r="E279" s="445"/>
      <c r="F279" s="445"/>
      <c r="G279" s="445"/>
      <c r="H279" s="445"/>
      <c r="I279" s="445"/>
      <c r="J279" s="445"/>
      <c r="K279" s="445"/>
      <c r="L279" s="445"/>
      <c r="M279" s="445"/>
      <c r="N279" s="445"/>
      <c r="O279" s="445"/>
      <c r="P279" s="445"/>
      <c r="Q279" s="445"/>
      <c r="R279" s="445"/>
      <c r="S279" s="445"/>
      <c r="T279" s="445"/>
      <c r="U279" s="445"/>
      <c r="V279" s="445"/>
      <c r="W279" s="445"/>
      <c r="X279" s="445"/>
      <c r="Y279" s="445"/>
      <c r="Z279" s="445"/>
      <c r="AA279" s="445"/>
      <c r="AB279" s="445"/>
      <c r="AC279" s="445"/>
      <c r="AD279" s="445"/>
      <c r="AE279" s="445"/>
      <c r="AF279" s="445"/>
      <c r="AG279" s="445"/>
      <c r="AH279" s="445"/>
      <c r="AI279" s="445"/>
      <c r="AJ279" s="445"/>
      <c r="AK279" s="445">
        <v>9</v>
      </c>
      <c r="AL279" s="445">
        <v>4</v>
      </c>
      <c r="AM279" s="445"/>
      <c r="AN279" s="445"/>
      <c r="AO279" s="445"/>
      <c r="AP279" s="445"/>
      <c r="AQ279" s="445"/>
      <c r="AR279" s="445"/>
      <c r="AS279" s="445"/>
      <c r="AT279" s="445"/>
      <c r="AU279" s="445"/>
      <c r="AV279" s="445"/>
      <c r="AW279" s="445"/>
      <c r="AX279" s="445"/>
      <c r="AY279" s="445"/>
      <c r="AZ279" s="445"/>
      <c r="BA279" s="445"/>
      <c r="BB279" s="445">
        <v>13</v>
      </c>
    </row>
    <row r="280" spans="1:54" x14ac:dyDescent="0.2">
      <c r="A280" s="4" t="s">
        <v>4097</v>
      </c>
      <c r="B280" s="445"/>
      <c r="C280" s="445"/>
      <c r="D280" s="445"/>
      <c r="E280" s="445"/>
      <c r="F280" s="445"/>
      <c r="G280" s="445"/>
      <c r="H280" s="445"/>
      <c r="I280" s="445"/>
      <c r="J280" s="445"/>
      <c r="K280" s="445"/>
      <c r="L280" s="445"/>
      <c r="M280" s="445"/>
      <c r="N280" s="445"/>
      <c r="O280" s="445"/>
      <c r="P280" s="445"/>
      <c r="Q280" s="445"/>
      <c r="R280" s="445"/>
      <c r="S280" s="445"/>
      <c r="T280" s="445"/>
      <c r="U280" s="445"/>
      <c r="V280" s="445"/>
      <c r="W280" s="445"/>
      <c r="X280" s="445">
        <v>5</v>
      </c>
      <c r="Y280" s="445"/>
      <c r="Z280" s="445"/>
      <c r="AA280" s="445"/>
      <c r="AB280" s="445"/>
      <c r="AC280" s="445"/>
      <c r="AD280" s="445"/>
      <c r="AE280" s="445"/>
      <c r="AF280" s="445"/>
      <c r="AG280" s="445"/>
      <c r="AH280" s="445"/>
      <c r="AI280" s="445"/>
      <c r="AJ280" s="445"/>
      <c r="AK280" s="445"/>
      <c r="AL280" s="445"/>
      <c r="AM280" s="445"/>
      <c r="AN280" s="445"/>
      <c r="AO280" s="445"/>
      <c r="AP280" s="445"/>
      <c r="AQ280" s="445"/>
      <c r="AR280" s="445"/>
      <c r="AS280" s="445"/>
      <c r="AT280" s="445"/>
      <c r="AU280" s="445"/>
      <c r="AV280" s="445"/>
      <c r="AW280" s="445"/>
      <c r="AX280" s="445"/>
      <c r="AY280" s="445"/>
      <c r="AZ280" s="445"/>
      <c r="BA280" s="445"/>
      <c r="BB280" s="445">
        <v>5</v>
      </c>
    </row>
    <row r="281" spans="1:54" x14ac:dyDescent="0.2">
      <c r="A281" s="4" t="s">
        <v>3930</v>
      </c>
      <c r="B281" s="445"/>
      <c r="C281" s="445"/>
      <c r="D281" s="445"/>
      <c r="E281" s="445"/>
      <c r="F281" s="445"/>
      <c r="G281" s="445"/>
      <c r="H281" s="445"/>
      <c r="I281" s="445"/>
      <c r="J281" s="445"/>
      <c r="K281" s="445"/>
      <c r="L281" s="445"/>
      <c r="M281" s="445"/>
      <c r="N281" s="445"/>
      <c r="O281" s="445"/>
      <c r="P281" s="445"/>
      <c r="Q281" s="445"/>
      <c r="R281" s="445"/>
      <c r="S281" s="445"/>
      <c r="T281" s="445"/>
      <c r="U281" s="445"/>
      <c r="V281" s="445"/>
      <c r="W281" s="445"/>
      <c r="X281" s="445"/>
      <c r="Y281" s="445"/>
      <c r="Z281" s="445"/>
      <c r="AA281" s="445"/>
      <c r="AB281" s="445"/>
      <c r="AC281" s="445"/>
      <c r="AD281" s="445"/>
      <c r="AE281" s="445"/>
      <c r="AF281" s="445"/>
      <c r="AG281" s="445"/>
      <c r="AH281" s="445"/>
      <c r="AI281" s="445"/>
      <c r="AJ281" s="445"/>
      <c r="AK281" s="445"/>
      <c r="AL281" s="445"/>
      <c r="AM281" s="445">
        <v>5</v>
      </c>
      <c r="AN281" s="445">
        <v>8</v>
      </c>
      <c r="AO281" s="445"/>
      <c r="AP281" s="445"/>
      <c r="AQ281" s="445"/>
      <c r="AR281" s="445"/>
      <c r="AS281" s="445"/>
      <c r="AT281" s="445"/>
      <c r="AU281" s="445"/>
      <c r="AV281" s="445"/>
      <c r="AW281" s="445"/>
      <c r="AX281" s="445"/>
      <c r="AY281" s="445"/>
      <c r="AZ281" s="445"/>
      <c r="BA281" s="445"/>
      <c r="BB281" s="445">
        <v>13</v>
      </c>
    </row>
    <row r="282" spans="1:54" x14ac:dyDescent="0.2">
      <c r="A282" s="4" t="s">
        <v>4159</v>
      </c>
      <c r="B282" s="445"/>
      <c r="C282" s="445"/>
      <c r="D282" s="445"/>
      <c r="E282" s="445"/>
      <c r="F282" s="445"/>
      <c r="G282" s="445"/>
      <c r="H282" s="445"/>
      <c r="I282" s="445"/>
      <c r="J282" s="445"/>
      <c r="K282" s="445"/>
      <c r="L282" s="445"/>
      <c r="M282" s="445"/>
      <c r="N282" s="445"/>
      <c r="O282" s="445"/>
      <c r="P282" s="445"/>
      <c r="Q282" s="445"/>
      <c r="R282" s="445"/>
      <c r="S282" s="445"/>
      <c r="T282" s="445"/>
      <c r="U282" s="445"/>
      <c r="V282" s="445"/>
      <c r="W282" s="445"/>
      <c r="X282" s="445"/>
      <c r="Y282" s="445"/>
      <c r="Z282" s="445"/>
      <c r="AA282" s="445"/>
      <c r="AB282" s="445"/>
      <c r="AC282" s="445"/>
      <c r="AD282" s="445"/>
      <c r="AE282" s="445"/>
      <c r="AF282" s="445"/>
      <c r="AG282" s="445"/>
      <c r="AH282" s="445"/>
      <c r="AI282" s="445"/>
      <c r="AJ282" s="445"/>
      <c r="AK282" s="445"/>
      <c r="AL282" s="445"/>
      <c r="AM282" s="445">
        <v>1</v>
      </c>
      <c r="AN282" s="445"/>
      <c r="AO282" s="445"/>
      <c r="AP282" s="445"/>
      <c r="AQ282" s="445"/>
      <c r="AR282" s="445"/>
      <c r="AS282" s="445"/>
      <c r="AT282" s="445"/>
      <c r="AU282" s="445"/>
      <c r="AV282" s="445"/>
      <c r="AW282" s="445"/>
      <c r="AX282" s="445"/>
      <c r="AY282" s="445"/>
      <c r="AZ282" s="445"/>
      <c r="BA282" s="445"/>
      <c r="BB282" s="445">
        <v>1</v>
      </c>
    </row>
    <row r="283" spans="1:54" x14ac:dyDescent="0.2">
      <c r="A283" s="4" t="s">
        <v>3096</v>
      </c>
      <c r="B283" s="445"/>
      <c r="C283" s="445"/>
      <c r="D283" s="445"/>
      <c r="E283" s="445"/>
      <c r="F283" s="445"/>
      <c r="G283" s="445"/>
      <c r="H283" s="445"/>
      <c r="I283" s="445"/>
      <c r="J283" s="445"/>
      <c r="K283" s="445"/>
      <c r="L283" s="445"/>
      <c r="M283" s="445"/>
      <c r="N283" s="445"/>
      <c r="O283" s="445"/>
      <c r="P283" s="445"/>
      <c r="Q283" s="445"/>
      <c r="R283" s="445"/>
      <c r="S283" s="445"/>
      <c r="T283" s="445"/>
      <c r="U283" s="445">
        <v>1</v>
      </c>
      <c r="V283" s="445"/>
      <c r="W283" s="445">
        <v>5</v>
      </c>
      <c r="X283" s="445">
        <v>3</v>
      </c>
      <c r="Y283" s="445"/>
      <c r="Z283" s="445"/>
      <c r="AA283" s="445"/>
      <c r="AB283" s="445"/>
      <c r="AC283" s="445"/>
      <c r="AD283" s="445"/>
      <c r="AE283" s="445"/>
      <c r="AF283" s="445"/>
      <c r="AG283" s="445"/>
      <c r="AH283" s="445"/>
      <c r="AI283" s="445"/>
      <c r="AJ283" s="445"/>
      <c r="AK283" s="445"/>
      <c r="AL283" s="445"/>
      <c r="AM283" s="445"/>
      <c r="AN283" s="445"/>
      <c r="AO283" s="445"/>
      <c r="AP283" s="445"/>
      <c r="AQ283" s="445"/>
      <c r="AR283" s="445"/>
      <c r="AS283" s="445"/>
      <c r="AT283" s="445"/>
      <c r="AU283" s="445"/>
      <c r="AV283" s="445"/>
      <c r="AW283" s="445"/>
      <c r="AX283" s="445"/>
      <c r="AY283" s="445"/>
      <c r="AZ283" s="445"/>
      <c r="BA283" s="445"/>
      <c r="BB283" s="445">
        <v>9</v>
      </c>
    </row>
    <row r="284" spans="1:54" x14ac:dyDescent="0.2">
      <c r="A284" s="4" t="s">
        <v>4079</v>
      </c>
      <c r="B284" s="445"/>
      <c r="C284" s="445"/>
      <c r="D284" s="445"/>
      <c r="E284" s="445"/>
      <c r="F284" s="445"/>
      <c r="G284" s="445"/>
      <c r="H284" s="445"/>
      <c r="I284" s="445"/>
      <c r="J284" s="445"/>
      <c r="K284" s="445"/>
      <c r="L284" s="445"/>
      <c r="M284" s="445"/>
      <c r="N284" s="445"/>
      <c r="O284" s="445"/>
      <c r="P284" s="445"/>
      <c r="Q284" s="445"/>
      <c r="R284" s="445"/>
      <c r="S284" s="445"/>
      <c r="T284" s="445"/>
      <c r="U284" s="445">
        <v>12</v>
      </c>
      <c r="V284" s="445">
        <v>14</v>
      </c>
      <c r="W284" s="445">
        <v>4</v>
      </c>
      <c r="X284" s="445">
        <v>10</v>
      </c>
      <c r="Y284" s="445"/>
      <c r="Z284" s="445"/>
      <c r="AA284" s="445"/>
      <c r="AB284" s="445"/>
      <c r="AC284" s="445"/>
      <c r="AD284" s="445"/>
      <c r="AE284" s="445"/>
      <c r="AF284" s="445"/>
      <c r="AG284" s="445"/>
      <c r="AH284" s="445"/>
      <c r="AI284" s="445"/>
      <c r="AJ284" s="445"/>
      <c r="AK284" s="445"/>
      <c r="AL284" s="445"/>
      <c r="AM284" s="445"/>
      <c r="AN284" s="445"/>
      <c r="AO284" s="445"/>
      <c r="AP284" s="445"/>
      <c r="AQ284" s="445"/>
      <c r="AR284" s="445"/>
      <c r="AS284" s="445"/>
      <c r="AT284" s="445"/>
      <c r="AU284" s="445"/>
      <c r="AV284" s="445"/>
      <c r="AW284" s="445"/>
      <c r="AX284" s="445"/>
      <c r="AY284" s="445"/>
      <c r="AZ284" s="445"/>
      <c r="BA284" s="445"/>
      <c r="BB284" s="445">
        <v>40</v>
      </c>
    </row>
    <row r="285" spans="1:54" x14ac:dyDescent="0.2">
      <c r="A285" s="4" t="s">
        <v>3887</v>
      </c>
      <c r="B285" s="445"/>
      <c r="C285" s="445"/>
      <c r="D285" s="445"/>
      <c r="E285" s="445"/>
      <c r="F285" s="445"/>
      <c r="G285" s="445"/>
      <c r="H285" s="445"/>
      <c r="I285" s="445"/>
      <c r="J285" s="445"/>
      <c r="K285" s="445"/>
      <c r="L285" s="445"/>
      <c r="M285" s="445"/>
      <c r="N285" s="445"/>
      <c r="O285" s="445"/>
      <c r="P285" s="445"/>
      <c r="Q285" s="445"/>
      <c r="R285" s="445"/>
      <c r="S285" s="445"/>
      <c r="T285" s="445"/>
      <c r="U285" s="445">
        <v>3</v>
      </c>
      <c r="V285" s="445">
        <v>12</v>
      </c>
      <c r="W285" s="445">
        <v>12</v>
      </c>
      <c r="X285" s="445">
        <v>5</v>
      </c>
      <c r="Y285" s="445">
        <v>3</v>
      </c>
      <c r="Z285" s="445"/>
      <c r="AA285" s="445"/>
      <c r="AB285" s="445"/>
      <c r="AC285" s="445"/>
      <c r="AD285" s="445"/>
      <c r="AE285" s="445">
        <v>7</v>
      </c>
      <c r="AF285" s="445">
        <v>7</v>
      </c>
      <c r="AG285" s="445"/>
      <c r="AH285" s="445"/>
      <c r="AI285" s="445"/>
      <c r="AJ285" s="445"/>
      <c r="AK285" s="445"/>
      <c r="AL285" s="445"/>
      <c r="AM285" s="445"/>
      <c r="AN285" s="445"/>
      <c r="AO285" s="445"/>
      <c r="AP285" s="445"/>
      <c r="AQ285" s="445"/>
      <c r="AR285" s="445"/>
      <c r="AS285" s="445"/>
      <c r="AT285" s="445"/>
      <c r="AU285" s="445"/>
      <c r="AV285" s="445"/>
      <c r="AW285" s="445"/>
      <c r="AX285" s="445"/>
      <c r="AY285" s="445"/>
      <c r="AZ285" s="445"/>
      <c r="BA285" s="445"/>
      <c r="BB285" s="445">
        <v>49</v>
      </c>
    </row>
    <row r="286" spans="1:54" x14ac:dyDescent="0.2">
      <c r="A286" s="4" t="s">
        <v>4335</v>
      </c>
      <c r="B286" s="445"/>
      <c r="C286" s="445"/>
      <c r="D286" s="445"/>
      <c r="E286" s="445"/>
      <c r="F286" s="445"/>
      <c r="G286" s="445"/>
      <c r="H286" s="445"/>
      <c r="I286" s="445"/>
      <c r="J286" s="445"/>
      <c r="K286" s="445"/>
      <c r="L286" s="445"/>
      <c r="M286" s="445"/>
      <c r="N286" s="445"/>
      <c r="O286" s="445"/>
      <c r="P286" s="445"/>
      <c r="Q286" s="445"/>
      <c r="R286" s="445"/>
      <c r="S286" s="445"/>
      <c r="T286" s="445"/>
      <c r="U286" s="445"/>
      <c r="V286" s="445">
        <v>1</v>
      </c>
      <c r="W286" s="445">
        <v>4</v>
      </c>
      <c r="X286" s="445"/>
      <c r="Y286" s="445"/>
      <c r="Z286" s="445"/>
      <c r="AA286" s="445"/>
      <c r="AB286" s="445"/>
      <c r="AC286" s="445"/>
      <c r="AD286" s="445"/>
      <c r="AE286" s="445"/>
      <c r="AF286" s="445"/>
      <c r="AG286" s="445"/>
      <c r="AH286" s="445"/>
      <c r="AI286" s="445"/>
      <c r="AJ286" s="445"/>
      <c r="AK286" s="445"/>
      <c r="AL286" s="445"/>
      <c r="AM286" s="445"/>
      <c r="AN286" s="445"/>
      <c r="AO286" s="445"/>
      <c r="AP286" s="445"/>
      <c r="AQ286" s="445"/>
      <c r="AR286" s="445"/>
      <c r="AS286" s="445"/>
      <c r="AT286" s="445"/>
      <c r="AU286" s="445"/>
      <c r="AV286" s="445"/>
      <c r="AW286" s="445"/>
      <c r="AX286" s="445"/>
      <c r="AY286" s="445"/>
      <c r="AZ286" s="445"/>
      <c r="BA286" s="445"/>
      <c r="BB286" s="445">
        <v>5</v>
      </c>
    </row>
    <row r="287" spans="1:54" x14ac:dyDescent="0.2">
      <c r="A287" s="4" t="s">
        <v>4080</v>
      </c>
      <c r="B287" s="445"/>
      <c r="C287" s="445"/>
      <c r="D287" s="445"/>
      <c r="E287" s="445"/>
      <c r="F287" s="445"/>
      <c r="G287" s="445"/>
      <c r="H287" s="445"/>
      <c r="I287" s="445"/>
      <c r="J287" s="445"/>
      <c r="K287" s="445"/>
      <c r="L287" s="445"/>
      <c r="M287" s="445"/>
      <c r="N287" s="445"/>
      <c r="O287" s="445"/>
      <c r="P287" s="445"/>
      <c r="Q287" s="445"/>
      <c r="R287" s="445"/>
      <c r="S287" s="445"/>
      <c r="T287" s="445"/>
      <c r="U287" s="445">
        <v>8</v>
      </c>
      <c r="V287" s="445"/>
      <c r="W287" s="445">
        <v>2</v>
      </c>
      <c r="X287" s="445"/>
      <c r="Y287" s="445"/>
      <c r="Z287" s="445"/>
      <c r="AA287" s="445"/>
      <c r="AB287" s="445"/>
      <c r="AC287" s="445"/>
      <c r="AD287" s="445"/>
      <c r="AE287" s="445"/>
      <c r="AF287" s="445"/>
      <c r="AG287" s="445"/>
      <c r="AH287" s="445"/>
      <c r="AI287" s="445"/>
      <c r="AJ287" s="445"/>
      <c r="AK287" s="445"/>
      <c r="AL287" s="445"/>
      <c r="AM287" s="445"/>
      <c r="AN287" s="445"/>
      <c r="AO287" s="445"/>
      <c r="AP287" s="445"/>
      <c r="AQ287" s="445"/>
      <c r="AR287" s="445"/>
      <c r="AS287" s="445"/>
      <c r="AT287" s="445"/>
      <c r="AU287" s="445"/>
      <c r="AV287" s="445"/>
      <c r="AW287" s="445"/>
      <c r="AX287" s="445"/>
      <c r="AY287" s="445"/>
      <c r="AZ287" s="445"/>
      <c r="BA287" s="445"/>
      <c r="BB287" s="445">
        <v>10</v>
      </c>
    </row>
    <row r="288" spans="1:54" x14ac:dyDescent="0.2">
      <c r="A288" s="4" t="s">
        <v>4346</v>
      </c>
      <c r="B288" s="445"/>
      <c r="C288" s="445"/>
      <c r="D288" s="445"/>
      <c r="E288" s="445"/>
      <c r="F288" s="445"/>
      <c r="G288" s="445"/>
      <c r="H288" s="445"/>
      <c r="I288" s="445"/>
      <c r="J288" s="445"/>
      <c r="K288" s="445"/>
      <c r="L288" s="445"/>
      <c r="M288" s="445"/>
      <c r="N288" s="445"/>
      <c r="O288" s="445"/>
      <c r="P288" s="445"/>
      <c r="Q288" s="445"/>
      <c r="R288" s="445"/>
      <c r="S288" s="445"/>
      <c r="T288" s="445"/>
      <c r="U288" s="445"/>
      <c r="V288" s="445"/>
      <c r="W288" s="445"/>
      <c r="X288" s="445">
        <v>1</v>
      </c>
      <c r="Y288" s="445"/>
      <c r="Z288" s="445"/>
      <c r="AA288" s="445"/>
      <c r="AB288" s="445"/>
      <c r="AC288" s="445"/>
      <c r="AD288" s="445"/>
      <c r="AE288" s="445"/>
      <c r="AF288" s="445"/>
      <c r="AG288" s="445"/>
      <c r="AH288" s="445"/>
      <c r="AI288" s="445"/>
      <c r="AJ288" s="445"/>
      <c r="AK288" s="445"/>
      <c r="AL288" s="445"/>
      <c r="AM288" s="445"/>
      <c r="AN288" s="445"/>
      <c r="AO288" s="445"/>
      <c r="AP288" s="445"/>
      <c r="AQ288" s="445"/>
      <c r="AR288" s="445"/>
      <c r="AS288" s="445"/>
      <c r="AT288" s="445"/>
      <c r="AU288" s="445"/>
      <c r="AV288" s="445"/>
      <c r="AW288" s="445"/>
      <c r="AX288" s="445"/>
      <c r="AY288" s="445"/>
      <c r="AZ288" s="445"/>
      <c r="BA288" s="445"/>
      <c r="BB288" s="445">
        <v>1</v>
      </c>
    </row>
    <row r="289" spans="1:54" x14ac:dyDescent="0.2">
      <c r="A289" s="4" t="s">
        <v>3183</v>
      </c>
      <c r="B289" s="445"/>
      <c r="C289" s="445"/>
      <c r="D289" s="445"/>
      <c r="E289" s="445"/>
      <c r="F289" s="445"/>
      <c r="G289" s="445"/>
      <c r="H289" s="445">
        <v>3</v>
      </c>
      <c r="I289" s="445">
        <v>11</v>
      </c>
      <c r="J289" s="445">
        <v>10</v>
      </c>
      <c r="K289" s="445">
        <v>2</v>
      </c>
      <c r="L289" s="445">
        <v>12</v>
      </c>
      <c r="M289" s="445"/>
      <c r="N289" s="445"/>
      <c r="O289" s="445"/>
      <c r="P289" s="445"/>
      <c r="Q289" s="445"/>
      <c r="R289" s="445"/>
      <c r="S289" s="445"/>
      <c r="T289" s="445"/>
      <c r="U289" s="445"/>
      <c r="V289" s="445"/>
      <c r="W289" s="445"/>
      <c r="X289" s="445"/>
      <c r="Y289" s="445"/>
      <c r="Z289" s="445"/>
      <c r="AA289" s="445"/>
      <c r="AB289" s="445"/>
      <c r="AC289" s="445"/>
      <c r="AD289" s="445"/>
      <c r="AE289" s="445"/>
      <c r="AF289" s="445"/>
      <c r="AG289" s="445"/>
      <c r="AH289" s="445"/>
      <c r="AI289" s="445"/>
      <c r="AJ289" s="445"/>
      <c r="AK289" s="445"/>
      <c r="AL289" s="445"/>
      <c r="AM289" s="445"/>
      <c r="AN289" s="445"/>
      <c r="AO289" s="445"/>
      <c r="AP289" s="445"/>
      <c r="AQ289" s="445"/>
      <c r="AR289" s="445"/>
      <c r="AS289" s="445"/>
      <c r="AT289" s="445"/>
      <c r="AU289" s="445"/>
      <c r="AV289" s="445"/>
      <c r="AW289" s="445"/>
      <c r="AX289" s="445"/>
      <c r="AY289" s="445"/>
      <c r="AZ289" s="445"/>
      <c r="BA289" s="445"/>
      <c r="BB289" s="445">
        <v>38</v>
      </c>
    </row>
    <row r="290" spans="1:54" x14ac:dyDescent="0.2">
      <c r="A290" s="4" t="s">
        <v>4316</v>
      </c>
      <c r="B290" s="445"/>
      <c r="C290" s="445"/>
      <c r="D290" s="445">
        <v>5</v>
      </c>
      <c r="E290" s="445"/>
      <c r="F290" s="445"/>
      <c r="G290" s="445"/>
      <c r="H290" s="445"/>
      <c r="I290" s="445"/>
      <c r="J290" s="445"/>
      <c r="K290" s="445"/>
      <c r="L290" s="445"/>
      <c r="M290" s="445"/>
      <c r="N290" s="445"/>
      <c r="O290" s="445"/>
      <c r="P290" s="445"/>
      <c r="Q290" s="445"/>
      <c r="R290" s="445"/>
      <c r="S290" s="445"/>
      <c r="T290" s="445"/>
      <c r="U290" s="445"/>
      <c r="V290" s="445"/>
      <c r="W290" s="445"/>
      <c r="X290" s="445"/>
      <c r="Y290" s="445"/>
      <c r="Z290" s="445"/>
      <c r="AA290" s="445"/>
      <c r="AB290" s="445"/>
      <c r="AC290" s="445"/>
      <c r="AD290" s="445"/>
      <c r="AE290" s="445"/>
      <c r="AF290" s="445"/>
      <c r="AG290" s="445"/>
      <c r="AH290" s="445"/>
      <c r="AI290" s="445"/>
      <c r="AJ290" s="445"/>
      <c r="AK290" s="445"/>
      <c r="AL290" s="445"/>
      <c r="AM290" s="445"/>
      <c r="AN290" s="445"/>
      <c r="AO290" s="445"/>
      <c r="AP290" s="445"/>
      <c r="AQ290" s="445"/>
      <c r="AR290" s="445"/>
      <c r="AS290" s="445"/>
      <c r="AT290" s="445"/>
      <c r="AU290" s="445"/>
      <c r="AV290" s="445"/>
      <c r="AW290" s="445"/>
      <c r="AX290" s="445"/>
      <c r="AY290" s="445"/>
      <c r="AZ290" s="445"/>
      <c r="BA290" s="445"/>
      <c r="BB290" s="445">
        <v>5</v>
      </c>
    </row>
    <row r="291" spans="1:54" x14ac:dyDescent="0.2">
      <c r="A291" s="4" t="s">
        <v>4327</v>
      </c>
      <c r="B291" s="445"/>
      <c r="C291" s="445"/>
      <c r="D291" s="445"/>
      <c r="E291" s="445"/>
      <c r="F291" s="445"/>
      <c r="G291" s="445"/>
      <c r="H291" s="445"/>
      <c r="I291" s="445"/>
      <c r="J291" s="445"/>
      <c r="K291" s="445"/>
      <c r="L291" s="445"/>
      <c r="M291" s="445"/>
      <c r="N291" s="445"/>
      <c r="O291" s="445"/>
      <c r="P291" s="445"/>
      <c r="Q291" s="445"/>
      <c r="R291" s="445"/>
      <c r="S291" s="445"/>
      <c r="T291" s="445">
        <v>1</v>
      </c>
      <c r="U291" s="445"/>
      <c r="V291" s="445"/>
      <c r="W291" s="445"/>
      <c r="X291" s="445"/>
      <c r="Y291" s="445"/>
      <c r="Z291" s="445"/>
      <c r="AA291" s="445"/>
      <c r="AB291" s="445"/>
      <c r="AC291" s="445"/>
      <c r="AD291" s="445"/>
      <c r="AE291" s="445"/>
      <c r="AF291" s="445"/>
      <c r="AG291" s="445"/>
      <c r="AH291" s="445"/>
      <c r="AI291" s="445"/>
      <c r="AJ291" s="445"/>
      <c r="AK291" s="445"/>
      <c r="AL291" s="445"/>
      <c r="AM291" s="445"/>
      <c r="AN291" s="445"/>
      <c r="AO291" s="445"/>
      <c r="AP291" s="445"/>
      <c r="AQ291" s="445"/>
      <c r="AR291" s="445"/>
      <c r="AS291" s="445"/>
      <c r="AT291" s="445"/>
      <c r="AU291" s="445"/>
      <c r="AV291" s="445"/>
      <c r="AW291" s="445"/>
      <c r="AX291" s="445"/>
      <c r="AY291" s="445"/>
      <c r="AZ291" s="445"/>
      <c r="BA291" s="445"/>
      <c r="BB291" s="445">
        <v>1</v>
      </c>
    </row>
    <row r="292" spans="1:54" x14ac:dyDescent="0.2">
      <c r="A292" s="4" t="s">
        <v>4077</v>
      </c>
      <c r="B292" s="445"/>
      <c r="C292" s="445"/>
      <c r="D292" s="445"/>
      <c r="E292" s="445"/>
      <c r="F292" s="445"/>
      <c r="G292" s="445"/>
      <c r="H292" s="445"/>
      <c r="I292" s="445"/>
      <c r="J292" s="445"/>
      <c r="K292" s="445"/>
      <c r="L292" s="445"/>
      <c r="M292" s="445"/>
      <c r="N292" s="445"/>
      <c r="O292" s="445"/>
      <c r="P292" s="445"/>
      <c r="Q292" s="445"/>
      <c r="R292" s="445"/>
      <c r="S292" s="445"/>
      <c r="T292" s="445">
        <v>3</v>
      </c>
      <c r="U292" s="445"/>
      <c r="V292" s="445"/>
      <c r="W292" s="445"/>
      <c r="X292" s="445"/>
      <c r="Y292" s="445"/>
      <c r="Z292" s="445"/>
      <c r="AA292" s="445"/>
      <c r="AB292" s="445"/>
      <c r="AC292" s="445"/>
      <c r="AD292" s="445"/>
      <c r="AE292" s="445"/>
      <c r="AF292" s="445"/>
      <c r="AG292" s="445"/>
      <c r="AH292" s="445"/>
      <c r="AI292" s="445"/>
      <c r="AJ292" s="445"/>
      <c r="AK292" s="445"/>
      <c r="AL292" s="445"/>
      <c r="AM292" s="445"/>
      <c r="AN292" s="445"/>
      <c r="AO292" s="445"/>
      <c r="AP292" s="445"/>
      <c r="AQ292" s="445"/>
      <c r="AR292" s="445"/>
      <c r="AS292" s="445"/>
      <c r="AT292" s="445"/>
      <c r="AU292" s="445"/>
      <c r="AV292" s="445"/>
      <c r="AW292" s="445"/>
      <c r="AX292" s="445"/>
      <c r="AY292" s="445"/>
      <c r="AZ292" s="445"/>
      <c r="BA292" s="445"/>
      <c r="BB292" s="445">
        <v>3</v>
      </c>
    </row>
    <row r="293" spans="1:54" x14ac:dyDescent="0.2">
      <c r="A293" s="4" t="s">
        <v>3817</v>
      </c>
      <c r="B293" s="445"/>
      <c r="C293" s="445"/>
      <c r="D293" s="445"/>
      <c r="E293" s="445"/>
      <c r="F293" s="445"/>
      <c r="G293" s="445"/>
      <c r="H293" s="445"/>
      <c r="I293" s="445"/>
      <c r="J293" s="445"/>
      <c r="K293" s="445"/>
      <c r="L293" s="445"/>
      <c r="M293" s="445"/>
      <c r="N293" s="445"/>
      <c r="O293" s="445"/>
      <c r="P293" s="445"/>
      <c r="Q293" s="445"/>
      <c r="R293" s="445">
        <v>6</v>
      </c>
      <c r="S293" s="445"/>
      <c r="T293" s="445"/>
      <c r="U293" s="445"/>
      <c r="V293" s="445"/>
      <c r="W293" s="445"/>
      <c r="X293" s="445"/>
      <c r="Y293" s="445"/>
      <c r="Z293" s="445"/>
      <c r="AA293" s="445"/>
      <c r="AB293" s="445"/>
      <c r="AC293" s="445"/>
      <c r="AD293" s="445"/>
      <c r="AE293" s="445"/>
      <c r="AF293" s="445"/>
      <c r="AG293" s="445"/>
      <c r="AH293" s="445"/>
      <c r="AI293" s="445"/>
      <c r="AJ293" s="445"/>
      <c r="AK293" s="445"/>
      <c r="AL293" s="445"/>
      <c r="AM293" s="445"/>
      <c r="AN293" s="445"/>
      <c r="AO293" s="445"/>
      <c r="AP293" s="445"/>
      <c r="AQ293" s="445"/>
      <c r="AR293" s="445"/>
      <c r="AS293" s="445"/>
      <c r="AT293" s="445"/>
      <c r="AU293" s="445"/>
      <c r="AV293" s="445"/>
      <c r="AW293" s="445"/>
      <c r="AX293" s="445"/>
      <c r="AY293" s="445"/>
      <c r="AZ293" s="445"/>
      <c r="BA293" s="445"/>
      <c r="BB293" s="445">
        <v>6</v>
      </c>
    </row>
    <row r="294" spans="1:54" x14ac:dyDescent="0.2">
      <c r="A294" s="4" t="s">
        <v>4351</v>
      </c>
      <c r="B294" s="445"/>
      <c r="C294" s="445"/>
      <c r="D294" s="445"/>
      <c r="E294" s="445"/>
      <c r="F294" s="445"/>
      <c r="G294" s="445"/>
      <c r="H294" s="445"/>
      <c r="I294" s="445"/>
      <c r="J294" s="445"/>
      <c r="K294" s="445"/>
      <c r="L294" s="445"/>
      <c r="M294" s="445"/>
      <c r="N294" s="445"/>
      <c r="O294" s="445"/>
      <c r="P294" s="445"/>
      <c r="Q294" s="445"/>
      <c r="R294" s="445"/>
      <c r="S294" s="445"/>
      <c r="T294" s="445"/>
      <c r="U294" s="445"/>
      <c r="V294" s="445"/>
      <c r="W294" s="445"/>
      <c r="X294" s="445"/>
      <c r="Y294" s="445"/>
      <c r="Z294" s="445">
        <v>7</v>
      </c>
      <c r="AA294" s="445"/>
      <c r="AB294" s="445"/>
      <c r="AC294" s="445"/>
      <c r="AD294" s="445"/>
      <c r="AE294" s="445"/>
      <c r="AF294" s="445"/>
      <c r="AG294" s="445"/>
      <c r="AH294" s="445"/>
      <c r="AI294" s="445"/>
      <c r="AJ294" s="445"/>
      <c r="AK294" s="445"/>
      <c r="AL294" s="445"/>
      <c r="AM294" s="445"/>
      <c r="AN294" s="445"/>
      <c r="AO294" s="445"/>
      <c r="AP294" s="445"/>
      <c r="AQ294" s="445"/>
      <c r="AR294" s="445"/>
      <c r="AS294" s="445"/>
      <c r="AT294" s="445"/>
      <c r="AU294" s="445"/>
      <c r="AV294" s="445"/>
      <c r="AW294" s="445"/>
      <c r="AX294" s="445"/>
      <c r="AY294" s="445"/>
      <c r="AZ294" s="445"/>
      <c r="BA294" s="445"/>
      <c r="BB294" s="445">
        <v>7</v>
      </c>
    </row>
    <row r="295" spans="1:54" x14ac:dyDescent="0.2">
      <c r="A295" s="4" t="s">
        <v>4193</v>
      </c>
      <c r="B295" s="445"/>
      <c r="C295" s="445"/>
      <c r="D295" s="445"/>
      <c r="E295" s="445"/>
      <c r="F295" s="445"/>
      <c r="G295" s="445"/>
      <c r="H295" s="445"/>
      <c r="I295" s="445"/>
      <c r="J295" s="445"/>
      <c r="K295" s="445"/>
      <c r="L295" s="445"/>
      <c r="M295" s="445"/>
      <c r="N295" s="445"/>
      <c r="O295" s="445"/>
      <c r="P295" s="445"/>
      <c r="Q295" s="445"/>
      <c r="R295" s="445"/>
      <c r="S295" s="445"/>
      <c r="T295" s="445"/>
      <c r="U295" s="445"/>
      <c r="V295" s="445"/>
      <c r="W295" s="445"/>
      <c r="X295" s="445"/>
      <c r="Y295" s="445"/>
      <c r="Z295" s="445"/>
      <c r="AA295" s="445"/>
      <c r="AB295" s="445"/>
      <c r="AC295" s="445"/>
      <c r="AD295" s="445"/>
      <c r="AE295" s="445"/>
      <c r="AF295" s="445"/>
      <c r="AG295" s="445"/>
      <c r="AH295" s="445"/>
      <c r="AI295" s="445"/>
      <c r="AJ295" s="445"/>
      <c r="AK295" s="445"/>
      <c r="AL295" s="445"/>
      <c r="AM295" s="445"/>
      <c r="AN295" s="445"/>
      <c r="AO295" s="445"/>
      <c r="AP295" s="445"/>
      <c r="AQ295" s="445"/>
      <c r="AR295" s="445"/>
      <c r="AS295" s="445"/>
      <c r="AT295" s="445"/>
      <c r="AU295" s="445">
        <v>2</v>
      </c>
      <c r="AV295" s="445"/>
      <c r="AW295" s="445"/>
      <c r="AX295" s="445"/>
      <c r="AY295" s="445"/>
      <c r="AZ295" s="445"/>
      <c r="BA295" s="445"/>
      <c r="BB295" s="445">
        <v>2</v>
      </c>
    </row>
    <row r="296" spans="1:54" x14ac:dyDescent="0.2">
      <c r="A296" s="4" t="s">
        <v>246</v>
      </c>
      <c r="B296" s="445">
        <v>6</v>
      </c>
      <c r="C296" s="445"/>
      <c r="D296" s="445"/>
      <c r="E296" s="445"/>
      <c r="F296" s="445"/>
      <c r="G296" s="445"/>
      <c r="H296" s="445"/>
      <c r="I296" s="445"/>
      <c r="J296" s="445"/>
      <c r="K296" s="445"/>
      <c r="L296" s="445"/>
      <c r="M296" s="445"/>
      <c r="N296" s="445"/>
      <c r="O296" s="445"/>
      <c r="P296" s="445"/>
      <c r="Q296" s="445"/>
      <c r="R296" s="445"/>
      <c r="S296" s="445"/>
      <c r="T296" s="445"/>
      <c r="U296" s="445"/>
      <c r="V296" s="445"/>
      <c r="W296" s="445"/>
      <c r="X296" s="445"/>
      <c r="Y296" s="445"/>
      <c r="Z296" s="445"/>
      <c r="AA296" s="445"/>
      <c r="AB296" s="445"/>
      <c r="AC296" s="445"/>
      <c r="AD296" s="445"/>
      <c r="AE296" s="445"/>
      <c r="AF296" s="445"/>
      <c r="AG296" s="445"/>
      <c r="AH296" s="445"/>
      <c r="AI296" s="445"/>
      <c r="AJ296" s="445"/>
      <c r="AK296" s="445"/>
      <c r="AL296" s="445"/>
      <c r="AM296" s="445"/>
      <c r="AN296" s="445"/>
      <c r="AO296" s="445"/>
      <c r="AP296" s="445"/>
      <c r="AQ296" s="445"/>
      <c r="AR296" s="445"/>
      <c r="AS296" s="445"/>
      <c r="AT296" s="445"/>
      <c r="AU296" s="445"/>
      <c r="AV296" s="445"/>
      <c r="AW296" s="445"/>
      <c r="AX296" s="445"/>
      <c r="AY296" s="445"/>
      <c r="AZ296" s="445"/>
      <c r="BA296" s="445"/>
      <c r="BB296" s="445">
        <v>6</v>
      </c>
    </row>
    <row r="297" spans="1:54" x14ac:dyDescent="0.2">
      <c r="A297" s="4" t="s">
        <v>3907</v>
      </c>
      <c r="B297" s="445"/>
      <c r="C297" s="445"/>
      <c r="D297" s="445"/>
      <c r="E297" s="445"/>
      <c r="F297" s="445"/>
      <c r="G297" s="445"/>
      <c r="H297" s="445"/>
      <c r="I297" s="445"/>
      <c r="J297" s="445"/>
      <c r="K297" s="445"/>
      <c r="L297" s="445"/>
      <c r="M297" s="445"/>
      <c r="N297" s="445"/>
      <c r="O297" s="445"/>
      <c r="P297" s="445"/>
      <c r="Q297" s="445"/>
      <c r="R297" s="445"/>
      <c r="S297" s="445"/>
      <c r="T297" s="445"/>
      <c r="U297" s="445"/>
      <c r="V297" s="445"/>
      <c r="W297" s="445"/>
      <c r="X297" s="445"/>
      <c r="Y297" s="445"/>
      <c r="Z297" s="445"/>
      <c r="AA297" s="445"/>
      <c r="AB297" s="445"/>
      <c r="AC297" s="445"/>
      <c r="AD297" s="445"/>
      <c r="AE297" s="445"/>
      <c r="AF297" s="445"/>
      <c r="AG297" s="445"/>
      <c r="AH297" s="445">
        <v>2</v>
      </c>
      <c r="AI297" s="445">
        <v>12</v>
      </c>
      <c r="AJ297" s="445"/>
      <c r="AK297" s="445"/>
      <c r="AL297" s="445"/>
      <c r="AM297" s="445"/>
      <c r="AN297" s="445"/>
      <c r="AO297" s="445">
        <v>7</v>
      </c>
      <c r="AP297" s="445"/>
      <c r="AQ297" s="445"/>
      <c r="AR297" s="445"/>
      <c r="AS297" s="445"/>
      <c r="AT297" s="445"/>
      <c r="AU297" s="445"/>
      <c r="AV297" s="445"/>
      <c r="AW297" s="445"/>
      <c r="AX297" s="445"/>
      <c r="AY297" s="445"/>
      <c r="AZ297" s="445"/>
      <c r="BA297" s="445"/>
      <c r="BB297" s="445">
        <v>21</v>
      </c>
    </row>
    <row r="298" spans="1:54" x14ac:dyDescent="0.2">
      <c r="A298" s="4" t="s">
        <v>4190</v>
      </c>
      <c r="B298" s="445"/>
      <c r="C298" s="445"/>
      <c r="D298" s="445"/>
      <c r="E298" s="445"/>
      <c r="F298" s="445"/>
      <c r="G298" s="445"/>
      <c r="H298" s="445"/>
      <c r="I298" s="445"/>
      <c r="J298" s="445"/>
      <c r="K298" s="445"/>
      <c r="L298" s="445"/>
      <c r="M298" s="445"/>
      <c r="N298" s="445"/>
      <c r="O298" s="445"/>
      <c r="P298" s="445"/>
      <c r="Q298" s="445"/>
      <c r="R298" s="445"/>
      <c r="S298" s="445"/>
      <c r="T298" s="445"/>
      <c r="U298" s="445"/>
      <c r="V298" s="445"/>
      <c r="W298" s="445"/>
      <c r="X298" s="445"/>
      <c r="Y298" s="445"/>
      <c r="Z298" s="445"/>
      <c r="AA298" s="445"/>
      <c r="AB298" s="445"/>
      <c r="AC298" s="445"/>
      <c r="AD298" s="445"/>
      <c r="AE298" s="445"/>
      <c r="AF298" s="445"/>
      <c r="AG298" s="445"/>
      <c r="AH298" s="445"/>
      <c r="AI298" s="445"/>
      <c r="AJ298" s="445"/>
      <c r="AK298" s="445"/>
      <c r="AL298" s="445"/>
      <c r="AM298" s="445"/>
      <c r="AN298" s="445"/>
      <c r="AO298" s="445"/>
      <c r="AP298" s="445"/>
      <c r="AQ298" s="445"/>
      <c r="AR298" s="445"/>
      <c r="AS298" s="445"/>
      <c r="AT298" s="445">
        <v>5</v>
      </c>
      <c r="AU298" s="445"/>
      <c r="AV298" s="445"/>
      <c r="AW298" s="445"/>
      <c r="AX298" s="445"/>
      <c r="AY298" s="445"/>
      <c r="AZ298" s="445"/>
      <c r="BA298" s="445"/>
      <c r="BB298" s="445">
        <v>5</v>
      </c>
    </row>
    <row r="299" spans="1:54" x14ac:dyDescent="0.2">
      <c r="A299" s="4" t="s">
        <v>3889</v>
      </c>
      <c r="B299" s="445"/>
      <c r="C299" s="445"/>
      <c r="D299" s="445"/>
      <c r="E299" s="445"/>
      <c r="F299" s="445"/>
      <c r="G299" s="445"/>
      <c r="H299" s="445"/>
      <c r="I299" s="445"/>
      <c r="J299" s="445"/>
      <c r="K299" s="445"/>
      <c r="L299" s="445"/>
      <c r="M299" s="445"/>
      <c r="N299" s="445"/>
      <c r="O299" s="445"/>
      <c r="P299" s="445"/>
      <c r="Q299" s="445"/>
      <c r="R299" s="445"/>
      <c r="S299" s="445"/>
      <c r="T299" s="445"/>
      <c r="U299" s="445"/>
      <c r="V299" s="445"/>
      <c r="W299" s="445"/>
      <c r="X299" s="445"/>
      <c r="Y299" s="445"/>
      <c r="Z299" s="445"/>
      <c r="AA299" s="445"/>
      <c r="AB299" s="445"/>
      <c r="AC299" s="445"/>
      <c r="AD299" s="445"/>
      <c r="AE299" s="445">
        <v>7</v>
      </c>
      <c r="AF299" s="445">
        <v>5</v>
      </c>
      <c r="AG299" s="445"/>
      <c r="AH299" s="445"/>
      <c r="AI299" s="445"/>
      <c r="AJ299" s="445"/>
      <c r="AK299" s="445"/>
      <c r="AL299" s="445"/>
      <c r="AM299" s="445"/>
      <c r="AN299" s="445"/>
      <c r="AO299" s="445"/>
      <c r="AP299" s="445"/>
      <c r="AQ299" s="445"/>
      <c r="AR299" s="445"/>
      <c r="AS299" s="445"/>
      <c r="AT299" s="445"/>
      <c r="AU299" s="445"/>
      <c r="AV299" s="445"/>
      <c r="AW299" s="445"/>
      <c r="AX299" s="445"/>
      <c r="AY299" s="445"/>
      <c r="AZ299" s="445"/>
      <c r="BA299" s="445"/>
      <c r="BB299" s="445">
        <v>12</v>
      </c>
    </row>
    <row r="300" spans="1:54" x14ac:dyDescent="0.2">
      <c r="A300" s="4" t="s">
        <v>3861</v>
      </c>
      <c r="B300" s="445"/>
      <c r="C300" s="445"/>
      <c r="D300" s="445"/>
      <c r="E300" s="445"/>
      <c r="F300" s="445"/>
      <c r="G300" s="445"/>
      <c r="H300" s="445"/>
      <c r="I300" s="445"/>
      <c r="J300" s="445"/>
      <c r="K300" s="445"/>
      <c r="L300" s="445"/>
      <c r="M300" s="445"/>
      <c r="N300" s="445"/>
      <c r="O300" s="445"/>
      <c r="P300" s="445"/>
      <c r="Q300" s="445"/>
      <c r="R300" s="445"/>
      <c r="S300" s="445"/>
      <c r="T300" s="445"/>
      <c r="U300" s="445"/>
      <c r="V300" s="445"/>
      <c r="W300" s="445"/>
      <c r="X300" s="445"/>
      <c r="Y300" s="445">
        <v>11</v>
      </c>
      <c r="Z300" s="445">
        <v>12</v>
      </c>
      <c r="AA300" s="445">
        <v>9</v>
      </c>
      <c r="AB300" s="445">
        <v>8</v>
      </c>
      <c r="AC300" s="445">
        <v>12</v>
      </c>
      <c r="AD300" s="445">
        <v>10</v>
      </c>
      <c r="AE300" s="445">
        <v>9</v>
      </c>
      <c r="AF300" s="445">
        <v>12</v>
      </c>
      <c r="AG300" s="445">
        <v>6</v>
      </c>
      <c r="AH300" s="445"/>
      <c r="AI300" s="445"/>
      <c r="AJ300" s="445"/>
      <c r="AK300" s="445"/>
      <c r="AL300" s="445"/>
      <c r="AM300" s="445"/>
      <c r="AN300" s="445"/>
      <c r="AO300" s="445"/>
      <c r="AP300" s="445"/>
      <c r="AQ300" s="445"/>
      <c r="AR300" s="445"/>
      <c r="AS300" s="445"/>
      <c r="AT300" s="445"/>
      <c r="AU300" s="445"/>
      <c r="AV300" s="445"/>
      <c r="AW300" s="445"/>
      <c r="AX300" s="445"/>
      <c r="AY300" s="445"/>
      <c r="AZ300" s="445"/>
      <c r="BA300" s="445"/>
      <c r="BB300" s="445">
        <v>89</v>
      </c>
    </row>
    <row r="301" spans="1:54" x14ac:dyDescent="0.2">
      <c r="A301" s="4" t="s">
        <v>4148</v>
      </c>
      <c r="B301" s="445"/>
      <c r="C301" s="445"/>
      <c r="D301" s="445"/>
      <c r="E301" s="445"/>
      <c r="F301" s="445"/>
      <c r="G301" s="445"/>
      <c r="H301" s="445"/>
      <c r="I301" s="445"/>
      <c r="J301" s="445"/>
      <c r="K301" s="445"/>
      <c r="L301" s="445"/>
      <c r="M301" s="445"/>
      <c r="N301" s="445"/>
      <c r="O301" s="445"/>
      <c r="P301" s="445"/>
      <c r="Q301" s="445"/>
      <c r="R301" s="445"/>
      <c r="S301" s="445"/>
      <c r="T301" s="445"/>
      <c r="U301" s="445"/>
      <c r="V301" s="445"/>
      <c r="W301" s="445"/>
      <c r="X301" s="445"/>
      <c r="Y301" s="445"/>
      <c r="Z301" s="445"/>
      <c r="AA301" s="445"/>
      <c r="AB301" s="445"/>
      <c r="AC301" s="445"/>
      <c r="AD301" s="445"/>
      <c r="AE301" s="445"/>
      <c r="AF301" s="445"/>
      <c r="AG301" s="445"/>
      <c r="AH301" s="445"/>
      <c r="AI301" s="445"/>
      <c r="AJ301" s="445"/>
      <c r="AK301" s="445">
        <v>1</v>
      </c>
      <c r="AL301" s="445"/>
      <c r="AM301" s="445"/>
      <c r="AN301" s="445"/>
      <c r="AO301" s="445"/>
      <c r="AP301" s="445"/>
      <c r="AQ301" s="445"/>
      <c r="AR301" s="445"/>
      <c r="AS301" s="445"/>
      <c r="AT301" s="445"/>
      <c r="AU301" s="445"/>
      <c r="AV301" s="445"/>
      <c r="AW301" s="445"/>
      <c r="AX301" s="445"/>
      <c r="AY301" s="445"/>
      <c r="AZ301" s="445"/>
      <c r="BA301" s="445"/>
      <c r="BB301" s="445">
        <v>1</v>
      </c>
    </row>
    <row r="302" spans="1:54" x14ac:dyDescent="0.2">
      <c r="A302" s="4" t="s">
        <v>3072</v>
      </c>
      <c r="B302" s="445"/>
      <c r="C302" s="445"/>
      <c r="D302" s="445"/>
      <c r="E302" s="445">
        <v>9</v>
      </c>
      <c r="F302" s="445"/>
      <c r="G302" s="445"/>
      <c r="H302" s="445"/>
      <c r="I302" s="445">
        <v>13</v>
      </c>
      <c r="J302" s="445">
        <v>12</v>
      </c>
      <c r="K302" s="445">
        <v>11</v>
      </c>
      <c r="L302" s="445">
        <v>9</v>
      </c>
      <c r="M302" s="445">
        <v>12</v>
      </c>
      <c r="N302" s="445">
        <v>12</v>
      </c>
      <c r="O302" s="445">
        <v>13</v>
      </c>
      <c r="P302" s="445">
        <v>12</v>
      </c>
      <c r="Q302" s="445"/>
      <c r="R302" s="445">
        <v>13</v>
      </c>
      <c r="S302" s="445">
        <v>8</v>
      </c>
      <c r="T302" s="445">
        <v>12</v>
      </c>
      <c r="U302" s="445">
        <v>3</v>
      </c>
      <c r="V302" s="445"/>
      <c r="W302" s="445"/>
      <c r="X302" s="445"/>
      <c r="Y302" s="445"/>
      <c r="Z302" s="445">
        <v>11</v>
      </c>
      <c r="AA302" s="445">
        <v>8</v>
      </c>
      <c r="AB302" s="445">
        <v>8</v>
      </c>
      <c r="AC302" s="445">
        <v>12</v>
      </c>
      <c r="AD302" s="445"/>
      <c r="AE302" s="445"/>
      <c r="AF302" s="445"/>
      <c r="AG302" s="445"/>
      <c r="AH302" s="445"/>
      <c r="AI302" s="445"/>
      <c r="AJ302" s="445"/>
      <c r="AK302" s="445"/>
      <c r="AL302" s="445"/>
      <c r="AM302" s="445"/>
      <c r="AN302" s="445"/>
      <c r="AO302" s="445"/>
      <c r="AP302" s="445"/>
      <c r="AQ302" s="445"/>
      <c r="AR302" s="445"/>
      <c r="AS302" s="445"/>
      <c r="AT302" s="445"/>
      <c r="AU302" s="445"/>
      <c r="AV302" s="445"/>
      <c r="AW302" s="445"/>
      <c r="AX302" s="445"/>
      <c r="AY302" s="445"/>
      <c r="AZ302" s="445"/>
      <c r="BA302" s="445"/>
      <c r="BB302" s="445">
        <v>178</v>
      </c>
    </row>
    <row r="303" spans="1:54" x14ac:dyDescent="0.2">
      <c r="A303" s="4" t="s">
        <v>3060</v>
      </c>
      <c r="B303" s="445"/>
      <c r="C303" s="445"/>
      <c r="D303" s="445"/>
      <c r="E303" s="445"/>
      <c r="F303" s="445"/>
      <c r="G303" s="445"/>
      <c r="H303" s="445"/>
      <c r="I303" s="445"/>
      <c r="J303" s="445"/>
      <c r="K303" s="445"/>
      <c r="L303" s="445"/>
      <c r="M303" s="445"/>
      <c r="N303" s="445"/>
      <c r="O303" s="445"/>
      <c r="P303" s="445"/>
      <c r="Q303" s="445"/>
      <c r="R303" s="445"/>
      <c r="S303" s="445"/>
      <c r="T303" s="445"/>
      <c r="U303" s="445"/>
      <c r="V303" s="445"/>
      <c r="W303" s="445"/>
      <c r="X303" s="445"/>
      <c r="Y303" s="445">
        <v>1</v>
      </c>
      <c r="Z303" s="445">
        <v>4</v>
      </c>
      <c r="AA303" s="445"/>
      <c r="AB303" s="445">
        <v>4</v>
      </c>
      <c r="AC303" s="445"/>
      <c r="AD303" s="445">
        <v>2</v>
      </c>
      <c r="AE303" s="445">
        <v>11</v>
      </c>
      <c r="AF303" s="445"/>
      <c r="AG303" s="445"/>
      <c r="AH303" s="445">
        <v>13</v>
      </c>
      <c r="AI303" s="445">
        <v>12</v>
      </c>
      <c r="AJ303" s="445">
        <v>8</v>
      </c>
      <c r="AK303" s="445">
        <v>5</v>
      </c>
      <c r="AL303" s="445">
        <v>10</v>
      </c>
      <c r="AM303" s="445">
        <v>11</v>
      </c>
      <c r="AN303" s="445">
        <v>9</v>
      </c>
      <c r="AO303" s="445">
        <v>10</v>
      </c>
      <c r="AP303" s="445"/>
      <c r="AQ303" s="445">
        <v>9</v>
      </c>
      <c r="AR303" s="445">
        <v>5</v>
      </c>
      <c r="AS303" s="445">
        <v>8</v>
      </c>
      <c r="AT303" s="445">
        <v>7</v>
      </c>
      <c r="AU303" s="445">
        <v>1</v>
      </c>
      <c r="AV303" s="445"/>
      <c r="AW303" s="445">
        <v>7</v>
      </c>
      <c r="AX303" s="445"/>
      <c r="AY303" s="445">
        <v>7</v>
      </c>
      <c r="AZ303" s="445">
        <v>3</v>
      </c>
      <c r="BA303" s="445"/>
      <c r="BB303" s="445">
        <v>147</v>
      </c>
    </row>
    <row r="304" spans="1:54" x14ac:dyDescent="0.2">
      <c r="A304" s="4" t="s">
        <v>3803</v>
      </c>
      <c r="B304" s="445"/>
      <c r="C304" s="445"/>
      <c r="D304" s="445"/>
      <c r="E304" s="445"/>
      <c r="F304" s="445"/>
      <c r="G304" s="445"/>
      <c r="H304" s="445"/>
      <c r="I304" s="445"/>
      <c r="J304" s="445"/>
      <c r="K304" s="445"/>
      <c r="L304" s="445"/>
      <c r="M304" s="445"/>
      <c r="N304" s="445"/>
      <c r="O304" s="445"/>
      <c r="P304" s="445"/>
      <c r="Q304" s="445"/>
      <c r="R304" s="445"/>
      <c r="S304" s="445"/>
      <c r="T304" s="445"/>
      <c r="U304" s="445"/>
      <c r="V304" s="445"/>
      <c r="W304" s="445"/>
      <c r="X304" s="445"/>
      <c r="Y304" s="445"/>
      <c r="Z304" s="445"/>
      <c r="AA304" s="445"/>
      <c r="AB304" s="445"/>
      <c r="AC304" s="445"/>
      <c r="AD304" s="445"/>
      <c r="AE304" s="445"/>
      <c r="AF304" s="445"/>
      <c r="AG304" s="445"/>
      <c r="AH304" s="445"/>
      <c r="AI304" s="445"/>
      <c r="AJ304" s="445"/>
      <c r="AK304" s="445"/>
      <c r="AL304" s="445"/>
      <c r="AM304" s="445"/>
      <c r="AN304" s="445"/>
      <c r="AO304" s="445"/>
      <c r="AP304" s="445"/>
      <c r="AQ304" s="445"/>
      <c r="AR304" s="445"/>
      <c r="AS304" s="445"/>
      <c r="AT304" s="445"/>
      <c r="AU304" s="445"/>
      <c r="AV304" s="445"/>
      <c r="AW304" s="445"/>
      <c r="AX304" s="445"/>
      <c r="AY304" s="445"/>
      <c r="AZ304" s="445"/>
      <c r="BA304" s="445"/>
      <c r="BB304" s="445"/>
    </row>
    <row r="305" spans="1:54" x14ac:dyDescent="0.2">
      <c r="A305" s="4" t="s">
        <v>4002</v>
      </c>
      <c r="B305" s="445"/>
      <c r="C305" s="445">
        <v>9</v>
      </c>
      <c r="D305" s="445">
        <v>8</v>
      </c>
      <c r="E305" s="445">
        <v>6</v>
      </c>
      <c r="F305" s="445">
        <v>8</v>
      </c>
      <c r="G305" s="445">
        <v>5</v>
      </c>
      <c r="H305" s="445"/>
      <c r="I305" s="445"/>
      <c r="J305" s="445"/>
      <c r="K305" s="445"/>
      <c r="L305" s="445"/>
      <c r="M305" s="445"/>
      <c r="N305" s="445"/>
      <c r="O305" s="445"/>
      <c r="P305" s="445"/>
      <c r="Q305" s="445"/>
      <c r="R305" s="445"/>
      <c r="S305" s="445"/>
      <c r="T305" s="445"/>
      <c r="U305" s="445"/>
      <c r="V305" s="445"/>
      <c r="W305" s="445"/>
      <c r="X305" s="445"/>
      <c r="Y305" s="445"/>
      <c r="Z305" s="445"/>
      <c r="AA305" s="445"/>
      <c r="AB305" s="445"/>
      <c r="AC305" s="445"/>
      <c r="AD305" s="445"/>
      <c r="AE305" s="445"/>
      <c r="AF305" s="445"/>
      <c r="AG305" s="445"/>
      <c r="AH305" s="445"/>
      <c r="AI305" s="445"/>
      <c r="AJ305" s="445"/>
      <c r="AK305" s="445"/>
      <c r="AL305" s="445"/>
      <c r="AM305" s="445"/>
      <c r="AN305" s="445"/>
      <c r="AO305" s="445"/>
      <c r="AP305" s="445"/>
      <c r="AQ305" s="445"/>
      <c r="AR305" s="445"/>
      <c r="AS305" s="445"/>
      <c r="AT305" s="445"/>
      <c r="AU305" s="445"/>
      <c r="AV305" s="445"/>
      <c r="AW305" s="445"/>
      <c r="AX305" s="445"/>
      <c r="AY305" s="445"/>
      <c r="AZ305" s="445"/>
      <c r="BA305" s="445"/>
      <c r="BB305" s="445">
        <v>36</v>
      </c>
    </row>
    <row r="306" spans="1:54" x14ac:dyDescent="0.2">
      <c r="A306" s="4" t="s">
        <v>4132</v>
      </c>
      <c r="B306" s="445"/>
      <c r="C306" s="445"/>
      <c r="D306" s="445"/>
      <c r="E306" s="445"/>
      <c r="F306" s="445"/>
      <c r="G306" s="445"/>
      <c r="H306" s="445"/>
      <c r="I306" s="445"/>
      <c r="J306" s="445"/>
      <c r="K306" s="445"/>
      <c r="L306" s="445"/>
      <c r="M306" s="445"/>
      <c r="N306" s="445"/>
      <c r="O306" s="445"/>
      <c r="P306" s="445"/>
      <c r="Q306" s="445"/>
      <c r="R306" s="445"/>
      <c r="S306" s="445"/>
      <c r="T306" s="445"/>
      <c r="U306" s="445"/>
      <c r="V306" s="445"/>
      <c r="W306" s="445"/>
      <c r="X306" s="445"/>
      <c r="Y306" s="445"/>
      <c r="Z306" s="445"/>
      <c r="AA306" s="445"/>
      <c r="AB306" s="445"/>
      <c r="AC306" s="445"/>
      <c r="AD306" s="445"/>
      <c r="AE306" s="445"/>
      <c r="AF306" s="445"/>
      <c r="AG306" s="445">
        <v>1</v>
      </c>
      <c r="AH306" s="445"/>
      <c r="AI306" s="445"/>
      <c r="AJ306" s="445">
        <v>8</v>
      </c>
      <c r="AK306" s="445"/>
      <c r="AL306" s="445"/>
      <c r="AM306" s="445"/>
      <c r="AN306" s="445"/>
      <c r="AO306" s="445"/>
      <c r="AP306" s="445"/>
      <c r="AQ306" s="445"/>
      <c r="AR306" s="445"/>
      <c r="AS306" s="445"/>
      <c r="AT306" s="445"/>
      <c r="AU306" s="445"/>
      <c r="AV306" s="445"/>
      <c r="AW306" s="445"/>
      <c r="AX306" s="445"/>
      <c r="AY306" s="445"/>
      <c r="AZ306" s="445"/>
      <c r="BA306" s="445"/>
      <c r="BB306" s="445">
        <v>9</v>
      </c>
    </row>
    <row r="307" spans="1:54" x14ac:dyDescent="0.2">
      <c r="A307" s="4" t="s">
        <v>4278</v>
      </c>
      <c r="B307" s="445"/>
      <c r="C307" s="445"/>
      <c r="D307" s="445"/>
      <c r="E307" s="445"/>
      <c r="F307" s="445"/>
      <c r="G307" s="445"/>
      <c r="H307" s="445"/>
      <c r="I307" s="445"/>
      <c r="J307" s="445">
        <v>7</v>
      </c>
      <c r="K307" s="445"/>
      <c r="L307" s="445"/>
      <c r="M307" s="445"/>
      <c r="N307" s="445"/>
      <c r="O307" s="445"/>
      <c r="P307" s="445"/>
      <c r="Q307" s="445"/>
      <c r="R307" s="445"/>
      <c r="S307" s="445"/>
      <c r="T307" s="445"/>
      <c r="U307" s="445"/>
      <c r="V307" s="445"/>
      <c r="W307" s="445"/>
      <c r="X307" s="445"/>
      <c r="Y307" s="445"/>
      <c r="Z307" s="445"/>
      <c r="AA307" s="445"/>
      <c r="AB307" s="445"/>
      <c r="AC307" s="445"/>
      <c r="AD307" s="445"/>
      <c r="AE307" s="445"/>
      <c r="AF307" s="445"/>
      <c r="AG307" s="445"/>
      <c r="AH307" s="445"/>
      <c r="AI307" s="445"/>
      <c r="AJ307" s="445"/>
      <c r="AK307" s="445"/>
      <c r="AL307" s="445"/>
      <c r="AM307" s="445"/>
      <c r="AN307" s="445"/>
      <c r="AO307" s="445"/>
      <c r="AP307" s="445"/>
      <c r="AQ307" s="445"/>
      <c r="AR307" s="445"/>
      <c r="AS307" s="445"/>
      <c r="AT307" s="445"/>
      <c r="AU307" s="445"/>
      <c r="AV307" s="445"/>
      <c r="AW307" s="445"/>
      <c r="AX307" s="445"/>
      <c r="AY307" s="445"/>
      <c r="AZ307" s="445"/>
      <c r="BA307" s="445"/>
      <c r="BB307" s="445">
        <v>7</v>
      </c>
    </row>
    <row r="308" spans="1:54" x14ac:dyDescent="0.2">
      <c r="A308" s="4" t="s">
        <v>3694</v>
      </c>
      <c r="B308" s="445">
        <v>8</v>
      </c>
      <c r="C308" s="445"/>
      <c r="D308" s="445"/>
      <c r="E308" s="445">
        <v>3</v>
      </c>
      <c r="F308" s="445">
        <v>4</v>
      </c>
      <c r="G308" s="445"/>
      <c r="H308" s="445"/>
      <c r="I308" s="445">
        <v>8</v>
      </c>
      <c r="J308" s="445">
        <v>7</v>
      </c>
      <c r="K308" s="445">
        <v>6</v>
      </c>
      <c r="L308" s="445">
        <v>10</v>
      </c>
      <c r="M308" s="445"/>
      <c r="N308" s="445"/>
      <c r="O308" s="445"/>
      <c r="P308" s="445"/>
      <c r="Q308" s="445"/>
      <c r="R308" s="445"/>
      <c r="S308" s="445"/>
      <c r="T308" s="445"/>
      <c r="U308" s="445"/>
      <c r="V308" s="445"/>
      <c r="W308" s="445"/>
      <c r="X308" s="445"/>
      <c r="Y308" s="445"/>
      <c r="Z308" s="445"/>
      <c r="AA308" s="445"/>
      <c r="AB308" s="445"/>
      <c r="AC308" s="445"/>
      <c r="AD308" s="445"/>
      <c r="AE308" s="445"/>
      <c r="AF308" s="445"/>
      <c r="AG308" s="445"/>
      <c r="AH308" s="445"/>
      <c r="AI308" s="445"/>
      <c r="AJ308" s="445"/>
      <c r="AK308" s="445"/>
      <c r="AL308" s="445"/>
      <c r="AM308" s="445"/>
      <c r="AN308" s="445"/>
      <c r="AO308" s="445"/>
      <c r="AP308" s="445"/>
      <c r="AQ308" s="445"/>
      <c r="AR308" s="445"/>
      <c r="AS308" s="445"/>
      <c r="AT308" s="445"/>
      <c r="AU308" s="445"/>
      <c r="AV308" s="445"/>
      <c r="AW308" s="445"/>
      <c r="AX308" s="445"/>
      <c r="AY308" s="445"/>
      <c r="AZ308" s="445"/>
      <c r="BA308" s="445"/>
      <c r="BB308" s="445">
        <v>46</v>
      </c>
    </row>
    <row r="309" spans="1:54" x14ac:dyDescent="0.2">
      <c r="A309" s="4" t="s">
        <v>4261</v>
      </c>
      <c r="B309" s="445"/>
      <c r="C309" s="445"/>
      <c r="D309" s="445"/>
      <c r="E309" s="445"/>
      <c r="F309" s="445"/>
      <c r="G309" s="445">
        <v>2</v>
      </c>
      <c r="H309" s="445"/>
      <c r="I309" s="445"/>
      <c r="J309" s="445"/>
      <c r="K309" s="445"/>
      <c r="L309" s="445"/>
      <c r="M309" s="445"/>
      <c r="N309" s="445"/>
      <c r="O309" s="445"/>
      <c r="P309" s="445"/>
      <c r="Q309" s="445"/>
      <c r="R309" s="445"/>
      <c r="S309" s="445"/>
      <c r="T309" s="445"/>
      <c r="U309" s="445"/>
      <c r="V309" s="445"/>
      <c r="W309" s="445"/>
      <c r="X309" s="445"/>
      <c r="Y309" s="445"/>
      <c r="Z309" s="445"/>
      <c r="AA309" s="445"/>
      <c r="AB309" s="445"/>
      <c r="AC309" s="445"/>
      <c r="AD309" s="445"/>
      <c r="AE309" s="445"/>
      <c r="AF309" s="445"/>
      <c r="AG309" s="445"/>
      <c r="AH309" s="445"/>
      <c r="AI309" s="445"/>
      <c r="AJ309" s="445"/>
      <c r="AK309" s="445"/>
      <c r="AL309" s="445"/>
      <c r="AM309" s="445"/>
      <c r="AN309" s="445"/>
      <c r="AO309" s="445"/>
      <c r="AP309" s="445"/>
      <c r="AQ309" s="445"/>
      <c r="AR309" s="445"/>
      <c r="AS309" s="445"/>
      <c r="AT309" s="445"/>
      <c r="AU309" s="445"/>
      <c r="AV309" s="445"/>
      <c r="AW309" s="445"/>
      <c r="AX309" s="445"/>
      <c r="AY309" s="445"/>
      <c r="AZ309" s="445"/>
      <c r="BA309" s="445"/>
      <c r="BB309" s="445">
        <v>2</v>
      </c>
    </row>
    <row r="310" spans="1:54" x14ac:dyDescent="0.2">
      <c r="A310" s="4" t="s">
        <v>3846</v>
      </c>
      <c r="B310" s="445"/>
      <c r="C310" s="445"/>
      <c r="D310" s="445"/>
      <c r="E310" s="445"/>
      <c r="F310" s="445"/>
      <c r="G310" s="445"/>
      <c r="H310" s="445"/>
      <c r="I310" s="445"/>
      <c r="J310" s="445"/>
      <c r="K310" s="445"/>
      <c r="L310" s="445"/>
      <c r="M310" s="445"/>
      <c r="N310" s="445"/>
      <c r="O310" s="445"/>
      <c r="P310" s="445"/>
      <c r="Q310" s="445"/>
      <c r="R310" s="445"/>
      <c r="S310" s="445"/>
      <c r="T310" s="445"/>
      <c r="U310" s="445"/>
      <c r="V310" s="445"/>
      <c r="W310" s="445">
        <v>12</v>
      </c>
      <c r="X310" s="445">
        <v>9</v>
      </c>
      <c r="Y310" s="445"/>
      <c r="Z310" s="445"/>
      <c r="AA310" s="445"/>
      <c r="AB310" s="445"/>
      <c r="AC310" s="445"/>
      <c r="AD310" s="445"/>
      <c r="AE310" s="445"/>
      <c r="AF310" s="445"/>
      <c r="AG310" s="445"/>
      <c r="AH310" s="445"/>
      <c r="AI310" s="445"/>
      <c r="AJ310" s="445"/>
      <c r="AK310" s="445"/>
      <c r="AL310" s="445"/>
      <c r="AM310" s="445"/>
      <c r="AN310" s="445"/>
      <c r="AO310" s="445"/>
      <c r="AP310" s="445"/>
      <c r="AQ310" s="445"/>
      <c r="AR310" s="445"/>
      <c r="AS310" s="445"/>
      <c r="AT310" s="445"/>
      <c r="AU310" s="445"/>
      <c r="AV310" s="445"/>
      <c r="AW310" s="445"/>
      <c r="AX310" s="445"/>
      <c r="AY310" s="445"/>
      <c r="AZ310" s="445"/>
      <c r="BA310" s="445"/>
      <c r="BB310" s="445">
        <v>21</v>
      </c>
    </row>
    <row r="311" spans="1:54" x14ac:dyDescent="0.2">
      <c r="A311" s="4" t="s">
        <v>3633</v>
      </c>
      <c r="B311" s="445"/>
      <c r="C311" s="445"/>
      <c r="D311" s="445"/>
      <c r="E311" s="445"/>
      <c r="F311" s="445"/>
      <c r="G311" s="445"/>
      <c r="H311" s="445"/>
      <c r="I311" s="445">
        <v>4</v>
      </c>
      <c r="J311" s="445"/>
      <c r="K311" s="445"/>
      <c r="L311" s="445"/>
      <c r="M311" s="445"/>
      <c r="N311" s="445"/>
      <c r="O311" s="445"/>
      <c r="P311" s="445"/>
      <c r="Q311" s="445"/>
      <c r="R311" s="445"/>
      <c r="S311" s="445"/>
      <c r="T311" s="445"/>
      <c r="U311" s="445"/>
      <c r="V311" s="445"/>
      <c r="W311" s="445"/>
      <c r="X311" s="445"/>
      <c r="Y311" s="445"/>
      <c r="Z311" s="445"/>
      <c r="AA311" s="445"/>
      <c r="AB311" s="445"/>
      <c r="AC311" s="445"/>
      <c r="AD311" s="445"/>
      <c r="AE311" s="445"/>
      <c r="AF311" s="445"/>
      <c r="AG311" s="445"/>
      <c r="AH311" s="445"/>
      <c r="AI311" s="445"/>
      <c r="AJ311" s="445"/>
      <c r="AK311" s="445"/>
      <c r="AL311" s="445"/>
      <c r="AM311" s="445"/>
      <c r="AN311" s="445"/>
      <c r="AO311" s="445"/>
      <c r="AP311" s="445"/>
      <c r="AQ311" s="445"/>
      <c r="AR311" s="445"/>
      <c r="AS311" s="445"/>
      <c r="AT311" s="445"/>
      <c r="AU311" s="445"/>
      <c r="AV311" s="445"/>
      <c r="AW311" s="445"/>
      <c r="AX311" s="445"/>
      <c r="AY311" s="445"/>
      <c r="AZ311" s="445"/>
      <c r="BA311" s="445"/>
      <c r="BB311" s="445">
        <v>4</v>
      </c>
    </row>
    <row r="312" spans="1:54" x14ac:dyDescent="0.2">
      <c r="A312" s="4" t="s">
        <v>4197</v>
      </c>
      <c r="B312" s="445"/>
      <c r="C312" s="445"/>
      <c r="D312" s="445"/>
      <c r="E312" s="445"/>
      <c r="F312" s="445"/>
      <c r="G312" s="445"/>
      <c r="H312" s="445"/>
      <c r="I312" s="445"/>
      <c r="J312" s="445"/>
      <c r="K312" s="445"/>
      <c r="L312" s="445"/>
      <c r="M312" s="445"/>
      <c r="N312" s="445"/>
      <c r="O312" s="445"/>
      <c r="P312" s="445"/>
      <c r="Q312" s="445"/>
      <c r="R312" s="445"/>
      <c r="S312" s="445"/>
      <c r="T312" s="445"/>
      <c r="U312" s="445"/>
      <c r="V312" s="445"/>
      <c r="W312" s="445"/>
      <c r="X312" s="445"/>
      <c r="Y312" s="445"/>
      <c r="Z312" s="445"/>
      <c r="AA312" s="445"/>
      <c r="AB312" s="445"/>
      <c r="AC312" s="445"/>
      <c r="AD312" s="445"/>
      <c r="AE312" s="445"/>
      <c r="AF312" s="445"/>
      <c r="AG312" s="445"/>
      <c r="AH312" s="445"/>
      <c r="AI312" s="445"/>
      <c r="AJ312" s="445"/>
      <c r="AK312" s="445"/>
      <c r="AL312" s="445"/>
      <c r="AM312" s="445"/>
      <c r="AN312" s="445"/>
      <c r="AO312" s="445"/>
      <c r="AP312" s="445"/>
      <c r="AQ312" s="445"/>
      <c r="AR312" s="445"/>
      <c r="AS312" s="445"/>
      <c r="AT312" s="445"/>
      <c r="AU312" s="445">
        <v>5</v>
      </c>
      <c r="AV312" s="445"/>
      <c r="AW312" s="445"/>
      <c r="AX312" s="445"/>
      <c r="AY312" s="445"/>
      <c r="AZ312" s="445"/>
      <c r="BA312" s="445"/>
      <c r="BB312" s="445">
        <v>5</v>
      </c>
    </row>
    <row r="313" spans="1:54" x14ac:dyDescent="0.2">
      <c r="A313" s="4" t="s">
        <v>3835</v>
      </c>
      <c r="B313" s="445"/>
      <c r="C313" s="445"/>
      <c r="D313" s="445"/>
      <c r="E313" s="445"/>
      <c r="F313" s="445"/>
      <c r="G313" s="445"/>
      <c r="H313" s="445"/>
      <c r="I313" s="445"/>
      <c r="J313" s="445"/>
      <c r="K313" s="445"/>
      <c r="L313" s="445"/>
      <c r="M313" s="445"/>
      <c r="N313" s="445"/>
      <c r="O313" s="445"/>
      <c r="P313" s="445"/>
      <c r="Q313" s="445"/>
      <c r="R313" s="445"/>
      <c r="S313" s="445"/>
      <c r="T313" s="445"/>
      <c r="U313" s="445">
        <v>13</v>
      </c>
      <c r="V313" s="445">
        <v>13</v>
      </c>
      <c r="W313" s="445"/>
      <c r="X313" s="445"/>
      <c r="Y313" s="445"/>
      <c r="Z313" s="445"/>
      <c r="AA313" s="445"/>
      <c r="AB313" s="445"/>
      <c r="AC313" s="445"/>
      <c r="AD313" s="445"/>
      <c r="AE313" s="445"/>
      <c r="AF313" s="445"/>
      <c r="AG313" s="445"/>
      <c r="AH313" s="445"/>
      <c r="AI313" s="445"/>
      <c r="AJ313" s="445"/>
      <c r="AK313" s="445"/>
      <c r="AL313" s="445"/>
      <c r="AM313" s="445"/>
      <c r="AN313" s="445"/>
      <c r="AO313" s="445"/>
      <c r="AP313" s="445"/>
      <c r="AQ313" s="445"/>
      <c r="AR313" s="445"/>
      <c r="AS313" s="445"/>
      <c r="AT313" s="445"/>
      <c r="AU313" s="445"/>
      <c r="AV313" s="445"/>
      <c r="AW313" s="445"/>
      <c r="AX313" s="445"/>
      <c r="AY313" s="445"/>
      <c r="AZ313" s="445"/>
      <c r="BA313" s="445"/>
      <c r="BB313" s="445">
        <v>26</v>
      </c>
    </row>
    <row r="314" spans="1:54" x14ac:dyDescent="0.2">
      <c r="A314" s="4" t="s">
        <v>3705</v>
      </c>
      <c r="B314" s="445"/>
      <c r="C314" s="445"/>
      <c r="D314" s="445"/>
      <c r="E314" s="445"/>
      <c r="F314" s="445"/>
      <c r="G314" s="445"/>
      <c r="H314" s="445"/>
      <c r="I314" s="445"/>
      <c r="J314" s="445">
        <v>3</v>
      </c>
      <c r="K314" s="445"/>
      <c r="L314" s="445"/>
      <c r="M314" s="445"/>
      <c r="N314" s="445"/>
      <c r="O314" s="445"/>
      <c r="P314" s="445"/>
      <c r="Q314" s="445"/>
      <c r="R314" s="445"/>
      <c r="S314" s="445"/>
      <c r="T314" s="445"/>
      <c r="U314" s="445"/>
      <c r="V314" s="445"/>
      <c r="W314" s="445"/>
      <c r="X314" s="445"/>
      <c r="Y314" s="445"/>
      <c r="Z314" s="445"/>
      <c r="AA314" s="445"/>
      <c r="AB314" s="445"/>
      <c r="AC314" s="445"/>
      <c r="AD314" s="445"/>
      <c r="AE314" s="445"/>
      <c r="AF314" s="445"/>
      <c r="AG314" s="445"/>
      <c r="AH314" s="445"/>
      <c r="AI314" s="445"/>
      <c r="AJ314" s="445"/>
      <c r="AK314" s="445"/>
      <c r="AL314" s="445"/>
      <c r="AM314" s="445"/>
      <c r="AN314" s="445"/>
      <c r="AO314" s="445"/>
      <c r="AP314" s="445"/>
      <c r="AQ314" s="445"/>
      <c r="AR314" s="445"/>
      <c r="AS314" s="445"/>
      <c r="AT314" s="445"/>
      <c r="AU314" s="445"/>
      <c r="AV314" s="445"/>
      <c r="AW314" s="445"/>
      <c r="AX314" s="445"/>
      <c r="AY314" s="445"/>
      <c r="AZ314" s="445"/>
      <c r="BA314" s="445"/>
      <c r="BB314" s="445">
        <v>3</v>
      </c>
    </row>
    <row r="315" spans="1:54" x14ac:dyDescent="0.2">
      <c r="A315" s="4" t="s">
        <v>4192</v>
      </c>
      <c r="B315" s="445"/>
      <c r="C315" s="445"/>
      <c r="D315" s="445"/>
      <c r="E315" s="445"/>
      <c r="F315" s="445"/>
      <c r="G315" s="445"/>
      <c r="H315" s="445"/>
      <c r="I315" s="445"/>
      <c r="J315" s="445"/>
      <c r="K315" s="445"/>
      <c r="L315" s="445"/>
      <c r="M315" s="445"/>
      <c r="N315" s="445"/>
      <c r="O315" s="445"/>
      <c r="P315" s="445"/>
      <c r="Q315" s="445"/>
      <c r="R315" s="445"/>
      <c r="S315" s="445"/>
      <c r="T315" s="445"/>
      <c r="U315" s="445"/>
      <c r="V315" s="445"/>
      <c r="W315" s="445"/>
      <c r="X315" s="445"/>
      <c r="Y315" s="445"/>
      <c r="Z315" s="445"/>
      <c r="AA315" s="445"/>
      <c r="AB315" s="445"/>
      <c r="AC315" s="445"/>
      <c r="AD315" s="445"/>
      <c r="AE315" s="445"/>
      <c r="AF315" s="445"/>
      <c r="AG315" s="445"/>
      <c r="AH315" s="445"/>
      <c r="AI315" s="445"/>
      <c r="AJ315" s="445"/>
      <c r="AK315" s="445"/>
      <c r="AL315" s="445"/>
      <c r="AM315" s="445"/>
      <c r="AN315" s="445"/>
      <c r="AO315" s="445"/>
      <c r="AP315" s="445"/>
      <c r="AQ315" s="445"/>
      <c r="AR315" s="445"/>
      <c r="AS315" s="445"/>
      <c r="AT315" s="445">
        <v>6</v>
      </c>
      <c r="AU315" s="445"/>
      <c r="AV315" s="445"/>
      <c r="AW315" s="445"/>
      <c r="AX315" s="445"/>
      <c r="AY315" s="445"/>
      <c r="AZ315" s="445"/>
      <c r="BA315" s="445"/>
      <c r="BB315" s="445">
        <v>6</v>
      </c>
    </row>
    <row r="316" spans="1:54" x14ac:dyDescent="0.2">
      <c r="A316" s="4" t="s">
        <v>1829</v>
      </c>
      <c r="B316" s="445"/>
      <c r="C316" s="445"/>
      <c r="D316" s="445"/>
      <c r="E316" s="445"/>
      <c r="F316" s="445"/>
      <c r="G316" s="445"/>
      <c r="H316" s="445"/>
      <c r="I316" s="445"/>
      <c r="J316" s="445"/>
      <c r="K316" s="445"/>
      <c r="L316" s="445"/>
      <c r="M316" s="445"/>
      <c r="N316" s="445"/>
      <c r="O316" s="445"/>
      <c r="P316" s="445"/>
      <c r="Q316" s="445"/>
      <c r="R316" s="445"/>
      <c r="S316" s="445"/>
      <c r="T316" s="445"/>
      <c r="U316" s="445"/>
      <c r="V316" s="445"/>
      <c r="W316" s="445"/>
      <c r="X316" s="445"/>
      <c r="Y316" s="445"/>
      <c r="Z316" s="445"/>
      <c r="AA316" s="445">
        <v>8</v>
      </c>
      <c r="AB316" s="445">
        <v>10</v>
      </c>
      <c r="AC316" s="445">
        <v>9</v>
      </c>
      <c r="AD316" s="445">
        <v>8</v>
      </c>
      <c r="AE316" s="445">
        <v>4</v>
      </c>
      <c r="AF316" s="445">
        <v>11</v>
      </c>
      <c r="AG316" s="445">
        <v>4</v>
      </c>
      <c r="AH316" s="445">
        <v>12</v>
      </c>
      <c r="AI316" s="445">
        <v>10</v>
      </c>
      <c r="AJ316" s="445"/>
      <c r="AK316" s="445"/>
      <c r="AL316" s="445"/>
      <c r="AM316" s="445"/>
      <c r="AN316" s="445"/>
      <c r="AO316" s="445"/>
      <c r="AP316" s="445"/>
      <c r="AQ316" s="445"/>
      <c r="AR316" s="445"/>
      <c r="AS316" s="445"/>
      <c r="AT316" s="445"/>
      <c r="AU316" s="445"/>
      <c r="AV316" s="445"/>
      <c r="AW316" s="445"/>
      <c r="AX316" s="445"/>
      <c r="AY316" s="445"/>
      <c r="AZ316" s="445"/>
      <c r="BA316" s="445"/>
      <c r="BB316" s="445">
        <v>76</v>
      </c>
    </row>
    <row r="317" spans="1:54" x14ac:dyDescent="0.2">
      <c r="A317" s="4" t="s">
        <v>3873</v>
      </c>
      <c r="B317" s="445"/>
      <c r="C317" s="445"/>
      <c r="D317" s="445"/>
      <c r="E317" s="445"/>
      <c r="F317" s="445"/>
      <c r="G317" s="445"/>
      <c r="H317" s="445"/>
      <c r="I317" s="445"/>
      <c r="J317" s="445"/>
      <c r="K317" s="445"/>
      <c r="L317" s="445"/>
      <c r="M317" s="445"/>
      <c r="N317" s="445"/>
      <c r="O317" s="445"/>
      <c r="P317" s="445"/>
      <c r="Q317" s="445"/>
      <c r="R317" s="445"/>
      <c r="S317" s="445"/>
      <c r="T317" s="445"/>
      <c r="U317" s="445"/>
      <c r="V317" s="445"/>
      <c r="W317" s="445"/>
      <c r="X317" s="445"/>
      <c r="Y317" s="445"/>
      <c r="Z317" s="445"/>
      <c r="AA317" s="445"/>
      <c r="AB317" s="445">
        <v>6</v>
      </c>
      <c r="AC317" s="445">
        <v>10</v>
      </c>
      <c r="AD317" s="445">
        <v>9</v>
      </c>
      <c r="AE317" s="445">
        <v>4</v>
      </c>
      <c r="AF317" s="445">
        <v>13</v>
      </c>
      <c r="AG317" s="445"/>
      <c r="AH317" s="445"/>
      <c r="AI317" s="445"/>
      <c r="AJ317" s="445"/>
      <c r="AK317" s="445"/>
      <c r="AL317" s="445"/>
      <c r="AM317" s="445"/>
      <c r="AN317" s="445"/>
      <c r="AO317" s="445"/>
      <c r="AP317" s="445"/>
      <c r="AQ317" s="445"/>
      <c r="AR317" s="445"/>
      <c r="AS317" s="445"/>
      <c r="AT317" s="445"/>
      <c r="AU317" s="445"/>
      <c r="AV317" s="445"/>
      <c r="AW317" s="445"/>
      <c r="AX317" s="445"/>
      <c r="AY317" s="445"/>
      <c r="AZ317" s="445"/>
      <c r="BA317" s="445"/>
      <c r="BB317" s="445">
        <v>42</v>
      </c>
    </row>
    <row r="318" spans="1:54" x14ac:dyDescent="0.2">
      <c r="A318" s="4" t="s">
        <v>3595</v>
      </c>
      <c r="B318" s="445"/>
      <c r="C318" s="445"/>
      <c r="D318" s="445"/>
      <c r="E318" s="445"/>
      <c r="F318" s="445"/>
      <c r="G318" s="445"/>
      <c r="H318" s="445"/>
      <c r="I318" s="445"/>
      <c r="J318" s="445">
        <v>6</v>
      </c>
      <c r="K318" s="445">
        <v>6</v>
      </c>
      <c r="L318" s="445"/>
      <c r="M318" s="445"/>
      <c r="N318" s="445"/>
      <c r="O318" s="445"/>
      <c r="P318" s="445"/>
      <c r="Q318" s="445"/>
      <c r="R318" s="445"/>
      <c r="S318" s="445"/>
      <c r="T318" s="445"/>
      <c r="U318" s="445"/>
      <c r="V318" s="445"/>
      <c r="W318" s="445"/>
      <c r="X318" s="445"/>
      <c r="Y318" s="445"/>
      <c r="Z318" s="445"/>
      <c r="AA318" s="445"/>
      <c r="AB318" s="445"/>
      <c r="AC318" s="445"/>
      <c r="AD318" s="445"/>
      <c r="AE318" s="445"/>
      <c r="AF318" s="445"/>
      <c r="AG318" s="445"/>
      <c r="AH318" s="445"/>
      <c r="AI318" s="445"/>
      <c r="AJ318" s="445"/>
      <c r="AK318" s="445"/>
      <c r="AL318" s="445"/>
      <c r="AM318" s="445"/>
      <c r="AN318" s="445"/>
      <c r="AO318" s="445"/>
      <c r="AP318" s="445"/>
      <c r="AQ318" s="445"/>
      <c r="AR318" s="445"/>
      <c r="AS318" s="445"/>
      <c r="AT318" s="445"/>
      <c r="AU318" s="445"/>
      <c r="AV318" s="445"/>
      <c r="AW318" s="445"/>
      <c r="AX318" s="445"/>
      <c r="AY318" s="445"/>
      <c r="AZ318" s="445"/>
      <c r="BA318" s="445"/>
      <c r="BB318" s="445">
        <v>12</v>
      </c>
    </row>
    <row r="319" spans="1:54" x14ac:dyDescent="0.2">
      <c r="A319" s="4" t="s">
        <v>4005</v>
      </c>
      <c r="B319" s="445"/>
      <c r="C319" s="445">
        <v>7</v>
      </c>
      <c r="D319" s="445"/>
      <c r="E319" s="445"/>
      <c r="F319" s="445"/>
      <c r="G319" s="445"/>
      <c r="H319" s="445"/>
      <c r="I319" s="445"/>
      <c r="J319" s="445"/>
      <c r="K319" s="445"/>
      <c r="L319" s="445"/>
      <c r="M319" s="445"/>
      <c r="N319" s="445"/>
      <c r="O319" s="445"/>
      <c r="P319" s="445"/>
      <c r="Q319" s="445"/>
      <c r="R319" s="445"/>
      <c r="S319" s="445"/>
      <c r="T319" s="445"/>
      <c r="U319" s="445"/>
      <c r="V319" s="445"/>
      <c r="W319" s="445"/>
      <c r="X319" s="445"/>
      <c r="Y319" s="445"/>
      <c r="Z319" s="445"/>
      <c r="AA319" s="445"/>
      <c r="AB319" s="445"/>
      <c r="AC319" s="445"/>
      <c r="AD319" s="445"/>
      <c r="AE319" s="445"/>
      <c r="AF319" s="445"/>
      <c r="AG319" s="445"/>
      <c r="AH319" s="445"/>
      <c r="AI319" s="445"/>
      <c r="AJ319" s="445"/>
      <c r="AK319" s="445"/>
      <c r="AL319" s="445"/>
      <c r="AM319" s="445"/>
      <c r="AN319" s="445"/>
      <c r="AO319" s="445"/>
      <c r="AP319" s="445"/>
      <c r="AQ319" s="445"/>
      <c r="AR319" s="445"/>
      <c r="AS319" s="445"/>
      <c r="AT319" s="445"/>
      <c r="AU319" s="445"/>
      <c r="AV319" s="445"/>
      <c r="AW319" s="445"/>
      <c r="AX319" s="445"/>
      <c r="AY319" s="445"/>
      <c r="AZ319" s="445"/>
      <c r="BA319" s="445"/>
      <c r="BB319" s="445">
        <v>7</v>
      </c>
    </row>
    <row r="320" spans="1:54" x14ac:dyDescent="0.2">
      <c r="A320" s="4" t="s">
        <v>3940</v>
      </c>
      <c r="B320" s="445"/>
      <c r="C320" s="445"/>
      <c r="D320" s="445"/>
      <c r="E320" s="445"/>
      <c r="F320" s="445"/>
      <c r="G320" s="445"/>
      <c r="H320" s="445"/>
      <c r="I320" s="445"/>
      <c r="J320" s="445"/>
      <c r="K320" s="445"/>
      <c r="L320" s="445"/>
      <c r="M320" s="445"/>
      <c r="N320" s="445"/>
      <c r="O320" s="445"/>
      <c r="P320" s="445"/>
      <c r="Q320" s="445"/>
      <c r="R320" s="445"/>
      <c r="S320" s="445"/>
      <c r="T320" s="445"/>
      <c r="U320" s="445"/>
      <c r="V320" s="445"/>
      <c r="W320" s="445"/>
      <c r="X320" s="445"/>
      <c r="Y320" s="445"/>
      <c r="Z320" s="445"/>
      <c r="AA320" s="445"/>
      <c r="AB320" s="445"/>
      <c r="AC320" s="445"/>
      <c r="AD320" s="445"/>
      <c r="AE320" s="445"/>
      <c r="AF320" s="445"/>
      <c r="AG320" s="445"/>
      <c r="AH320" s="445"/>
      <c r="AI320" s="445"/>
      <c r="AJ320" s="445"/>
      <c r="AK320" s="445"/>
      <c r="AL320" s="445"/>
      <c r="AM320" s="445"/>
      <c r="AN320" s="445"/>
      <c r="AO320" s="445">
        <v>12</v>
      </c>
      <c r="AP320" s="445">
        <v>14</v>
      </c>
      <c r="AQ320" s="445">
        <v>11</v>
      </c>
      <c r="AR320" s="445">
        <v>1</v>
      </c>
      <c r="AS320" s="445"/>
      <c r="AT320" s="445"/>
      <c r="AU320" s="445"/>
      <c r="AV320" s="445"/>
      <c r="AW320" s="445"/>
      <c r="AX320" s="445"/>
      <c r="AY320" s="445"/>
      <c r="AZ320" s="445"/>
      <c r="BA320" s="445"/>
      <c r="BB320" s="445">
        <v>38</v>
      </c>
    </row>
    <row r="321" spans="1:54" x14ac:dyDescent="0.2">
      <c r="A321" s="4" t="s">
        <v>3828</v>
      </c>
      <c r="B321" s="445"/>
      <c r="C321" s="445"/>
      <c r="D321" s="445"/>
      <c r="E321" s="445"/>
      <c r="F321" s="445"/>
      <c r="G321" s="445"/>
      <c r="H321" s="445"/>
      <c r="I321" s="445"/>
      <c r="J321" s="445"/>
      <c r="K321" s="445"/>
      <c r="L321" s="445"/>
      <c r="M321" s="445"/>
      <c r="N321" s="445"/>
      <c r="O321" s="445"/>
      <c r="P321" s="445"/>
      <c r="Q321" s="445"/>
      <c r="R321" s="445"/>
      <c r="S321" s="445"/>
      <c r="T321" s="445">
        <v>9</v>
      </c>
      <c r="U321" s="445">
        <v>1</v>
      </c>
      <c r="V321" s="445"/>
      <c r="W321" s="445"/>
      <c r="X321" s="445"/>
      <c r="Y321" s="445"/>
      <c r="Z321" s="445"/>
      <c r="AA321" s="445"/>
      <c r="AB321" s="445"/>
      <c r="AC321" s="445"/>
      <c r="AD321" s="445"/>
      <c r="AE321" s="445"/>
      <c r="AF321" s="445"/>
      <c r="AG321" s="445"/>
      <c r="AH321" s="445"/>
      <c r="AI321" s="445"/>
      <c r="AJ321" s="445"/>
      <c r="AK321" s="445"/>
      <c r="AL321" s="445"/>
      <c r="AM321" s="445"/>
      <c r="AN321" s="445"/>
      <c r="AO321" s="445"/>
      <c r="AP321" s="445"/>
      <c r="AQ321" s="445"/>
      <c r="AR321" s="445"/>
      <c r="AS321" s="445"/>
      <c r="AT321" s="445"/>
      <c r="AU321" s="445"/>
      <c r="AV321" s="445"/>
      <c r="AW321" s="445"/>
      <c r="AX321" s="445"/>
      <c r="AY321" s="445"/>
      <c r="AZ321" s="445"/>
      <c r="BA321" s="445"/>
      <c r="BB321" s="445">
        <v>10</v>
      </c>
    </row>
    <row r="322" spans="1:54" x14ac:dyDescent="0.2">
      <c r="A322" s="4" t="s">
        <v>2780</v>
      </c>
      <c r="B322" s="445"/>
      <c r="C322" s="445"/>
      <c r="D322" s="445"/>
      <c r="E322" s="445"/>
      <c r="F322" s="445"/>
      <c r="G322" s="445"/>
      <c r="H322" s="445"/>
      <c r="I322" s="445"/>
      <c r="J322" s="445"/>
      <c r="K322" s="445"/>
      <c r="L322" s="445"/>
      <c r="M322" s="445"/>
      <c r="N322" s="445"/>
      <c r="O322" s="445"/>
      <c r="P322" s="445"/>
      <c r="Q322" s="445"/>
      <c r="R322" s="445"/>
      <c r="S322" s="445"/>
      <c r="T322" s="445"/>
      <c r="U322" s="445"/>
      <c r="V322" s="445"/>
      <c r="W322" s="445"/>
      <c r="X322" s="445"/>
      <c r="Y322" s="445"/>
      <c r="Z322" s="445"/>
      <c r="AA322" s="445"/>
      <c r="AB322" s="445"/>
      <c r="AC322" s="445"/>
      <c r="AD322" s="445"/>
      <c r="AE322" s="445"/>
      <c r="AF322" s="445"/>
      <c r="AG322" s="445"/>
      <c r="AH322" s="445"/>
      <c r="AI322" s="445"/>
      <c r="AJ322" s="445"/>
      <c r="AK322" s="445"/>
      <c r="AL322" s="445"/>
      <c r="AM322" s="445"/>
      <c r="AN322" s="445"/>
      <c r="AO322" s="445"/>
      <c r="AP322" s="445"/>
      <c r="AQ322" s="445"/>
      <c r="AR322" s="445">
        <v>5</v>
      </c>
      <c r="AS322" s="445"/>
      <c r="AT322" s="445"/>
      <c r="AU322" s="445"/>
      <c r="AV322" s="445"/>
      <c r="AW322" s="445"/>
      <c r="AX322" s="445"/>
      <c r="AY322" s="445"/>
      <c r="AZ322" s="445"/>
      <c r="BA322" s="445"/>
      <c r="BB322" s="445">
        <v>5</v>
      </c>
    </row>
    <row r="323" spans="1:54" x14ac:dyDescent="0.2">
      <c r="A323" s="4" t="s">
        <v>3877</v>
      </c>
      <c r="B323" s="445"/>
      <c r="C323" s="445"/>
      <c r="D323" s="445"/>
      <c r="E323" s="445"/>
      <c r="F323" s="445"/>
      <c r="G323" s="445"/>
      <c r="H323" s="445"/>
      <c r="I323" s="445"/>
      <c r="J323" s="445"/>
      <c r="K323" s="445"/>
      <c r="L323" s="445"/>
      <c r="M323" s="445"/>
      <c r="N323" s="445"/>
      <c r="O323" s="445"/>
      <c r="P323" s="445"/>
      <c r="Q323" s="445"/>
      <c r="R323" s="445"/>
      <c r="S323" s="445"/>
      <c r="T323" s="445"/>
      <c r="U323" s="445"/>
      <c r="V323" s="445"/>
      <c r="W323" s="445"/>
      <c r="X323" s="445"/>
      <c r="Y323" s="445"/>
      <c r="Z323" s="445"/>
      <c r="AA323" s="445"/>
      <c r="AB323" s="445"/>
      <c r="AC323" s="445">
        <v>10</v>
      </c>
      <c r="AD323" s="445"/>
      <c r="AE323" s="445"/>
      <c r="AF323" s="445"/>
      <c r="AG323" s="445"/>
      <c r="AH323" s="445"/>
      <c r="AI323" s="445"/>
      <c r="AJ323" s="445"/>
      <c r="AK323" s="445"/>
      <c r="AL323" s="445"/>
      <c r="AM323" s="445"/>
      <c r="AN323" s="445"/>
      <c r="AO323" s="445"/>
      <c r="AP323" s="445"/>
      <c r="AQ323" s="445"/>
      <c r="AR323" s="445"/>
      <c r="AS323" s="445"/>
      <c r="AT323" s="445"/>
      <c r="AU323" s="445"/>
      <c r="AV323" s="445"/>
      <c r="AW323" s="445"/>
      <c r="AX323" s="445"/>
      <c r="AY323" s="445"/>
      <c r="AZ323" s="445"/>
      <c r="BA323" s="445"/>
      <c r="BB323" s="445">
        <v>10</v>
      </c>
    </row>
    <row r="324" spans="1:54" x14ac:dyDescent="0.2">
      <c r="A324" s="4" t="s">
        <v>4152</v>
      </c>
      <c r="B324" s="445"/>
      <c r="C324" s="445"/>
      <c r="D324" s="445"/>
      <c r="E324" s="445"/>
      <c r="F324" s="445"/>
      <c r="G324" s="445"/>
      <c r="H324" s="445"/>
      <c r="I324" s="445"/>
      <c r="J324" s="445"/>
      <c r="K324" s="445"/>
      <c r="L324" s="445"/>
      <c r="M324" s="445"/>
      <c r="N324" s="445"/>
      <c r="O324" s="445"/>
      <c r="P324" s="445"/>
      <c r="Q324" s="445"/>
      <c r="R324" s="445"/>
      <c r="S324" s="445"/>
      <c r="T324" s="445"/>
      <c r="U324" s="445"/>
      <c r="V324" s="445"/>
      <c r="W324" s="445"/>
      <c r="X324" s="445"/>
      <c r="Y324" s="445"/>
      <c r="Z324" s="445"/>
      <c r="AA324" s="445"/>
      <c r="AB324" s="445"/>
      <c r="AC324" s="445"/>
      <c r="AD324" s="445"/>
      <c r="AE324" s="445"/>
      <c r="AF324" s="445"/>
      <c r="AG324" s="445"/>
      <c r="AH324" s="445"/>
      <c r="AI324" s="445"/>
      <c r="AJ324" s="445"/>
      <c r="AK324" s="445"/>
      <c r="AL324" s="445">
        <v>7</v>
      </c>
      <c r="AM324" s="445"/>
      <c r="AN324" s="445"/>
      <c r="AO324" s="445"/>
      <c r="AP324" s="445"/>
      <c r="AQ324" s="445"/>
      <c r="AR324" s="445"/>
      <c r="AS324" s="445"/>
      <c r="AT324" s="445"/>
      <c r="AU324" s="445"/>
      <c r="AV324" s="445"/>
      <c r="AW324" s="445"/>
      <c r="AX324" s="445"/>
      <c r="AY324" s="445"/>
      <c r="AZ324" s="445"/>
      <c r="BA324" s="445"/>
      <c r="BB324" s="445">
        <v>7</v>
      </c>
    </row>
    <row r="325" spans="1:54" x14ac:dyDescent="0.2">
      <c r="A325" s="4" t="s">
        <v>4178</v>
      </c>
      <c r="B325" s="445"/>
      <c r="C325" s="445"/>
      <c r="D325" s="445"/>
      <c r="E325" s="445"/>
      <c r="F325" s="445"/>
      <c r="G325" s="445"/>
      <c r="H325" s="445"/>
      <c r="I325" s="445"/>
      <c r="J325" s="445"/>
      <c r="K325" s="445"/>
      <c r="L325" s="445"/>
      <c r="M325" s="445"/>
      <c r="N325" s="445"/>
      <c r="O325" s="445"/>
      <c r="P325" s="445"/>
      <c r="Q325" s="445"/>
      <c r="R325" s="445"/>
      <c r="S325" s="445"/>
      <c r="T325" s="445"/>
      <c r="U325" s="445"/>
      <c r="V325" s="445"/>
      <c r="W325" s="445"/>
      <c r="X325" s="445"/>
      <c r="Y325" s="445"/>
      <c r="Z325" s="445"/>
      <c r="AA325" s="445"/>
      <c r="AB325" s="445"/>
      <c r="AC325" s="445"/>
      <c r="AD325" s="445"/>
      <c r="AE325" s="445"/>
      <c r="AF325" s="445"/>
      <c r="AG325" s="445"/>
      <c r="AH325" s="445"/>
      <c r="AI325" s="445"/>
      <c r="AJ325" s="445"/>
      <c r="AK325" s="445"/>
      <c r="AL325" s="445"/>
      <c r="AM325" s="445"/>
      <c r="AN325" s="445"/>
      <c r="AO325" s="445"/>
      <c r="AP325" s="445"/>
      <c r="AQ325" s="445"/>
      <c r="AR325" s="445">
        <v>3</v>
      </c>
      <c r="AS325" s="445"/>
      <c r="AT325" s="445"/>
      <c r="AU325" s="445"/>
      <c r="AV325" s="445"/>
      <c r="AW325" s="445"/>
      <c r="AX325" s="445"/>
      <c r="AY325" s="445"/>
      <c r="AZ325" s="445"/>
      <c r="BA325" s="445"/>
      <c r="BB325" s="445">
        <v>3</v>
      </c>
    </row>
    <row r="326" spans="1:54" x14ac:dyDescent="0.2">
      <c r="A326" s="4" t="s">
        <v>4013</v>
      </c>
      <c r="B326" s="445"/>
      <c r="C326" s="445"/>
      <c r="D326" s="445"/>
      <c r="E326" s="445">
        <v>7</v>
      </c>
      <c r="F326" s="445"/>
      <c r="G326" s="445"/>
      <c r="H326" s="445"/>
      <c r="I326" s="445"/>
      <c r="J326" s="445"/>
      <c r="K326" s="445"/>
      <c r="L326" s="445"/>
      <c r="M326" s="445"/>
      <c r="N326" s="445"/>
      <c r="O326" s="445"/>
      <c r="P326" s="445"/>
      <c r="Q326" s="445"/>
      <c r="R326" s="445"/>
      <c r="S326" s="445"/>
      <c r="T326" s="445"/>
      <c r="U326" s="445"/>
      <c r="V326" s="445"/>
      <c r="W326" s="445"/>
      <c r="X326" s="445"/>
      <c r="Y326" s="445"/>
      <c r="Z326" s="445"/>
      <c r="AA326" s="445"/>
      <c r="AB326" s="445"/>
      <c r="AC326" s="445"/>
      <c r="AD326" s="445"/>
      <c r="AE326" s="445"/>
      <c r="AF326" s="445"/>
      <c r="AG326" s="445"/>
      <c r="AH326" s="445"/>
      <c r="AI326" s="445"/>
      <c r="AJ326" s="445"/>
      <c r="AK326" s="445"/>
      <c r="AL326" s="445"/>
      <c r="AM326" s="445"/>
      <c r="AN326" s="445"/>
      <c r="AO326" s="445"/>
      <c r="AP326" s="445"/>
      <c r="AQ326" s="445"/>
      <c r="AR326" s="445"/>
      <c r="AS326" s="445"/>
      <c r="AT326" s="445"/>
      <c r="AU326" s="445"/>
      <c r="AV326" s="445"/>
      <c r="AW326" s="445"/>
      <c r="AX326" s="445"/>
      <c r="AY326" s="445"/>
      <c r="AZ326" s="445"/>
      <c r="BA326" s="445"/>
      <c r="BB326" s="445">
        <v>7</v>
      </c>
    </row>
    <row r="327" spans="1:54" x14ac:dyDescent="0.2">
      <c r="A327" s="4" t="s">
        <v>4045</v>
      </c>
      <c r="B327" s="445"/>
      <c r="C327" s="445"/>
      <c r="D327" s="445"/>
      <c r="E327" s="445"/>
      <c r="F327" s="445"/>
      <c r="G327" s="445"/>
      <c r="H327" s="445"/>
      <c r="I327" s="445"/>
      <c r="J327" s="445"/>
      <c r="K327" s="445">
        <v>7</v>
      </c>
      <c r="L327" s="445"/>
      <c r="M327" s="445"/>
      <c r="N327" s="445"/>
      <c r="O327" s="445"/>
      <c r="P327" s="445"/>
      <c r="Q327" s="445"/>
      <c r="R327" s="445"/>
      <c r="S327" s="445"/>
      <c r="T327" s="445"/>
      <c r="U327" s="445"/>
      <c r="V327" s="445"/>
      <c r="W327" s="445"/>
      <c r="X327" s="445"/>
      <c r="Y327" s="445"/>
      <c r="Z327" s="445"/>
      <c r="AA327" s="445"/>
      <c r="AB327" s="445"/>
      <c r="AC327" s="445"/>
      <c r="AD327" s="445"/>
      <c r="AE327" s="445"/>
      <c r="AF327" s="445"/>
      <c r="AG327" s="445"/>
      <c r="AH327" s="445"/>
      <c r="AI327" s="445"/>
      <c r="AJ327" s="445"/>
      <c r="AK327" s="445"/>
      <c r="AL327" s="445"/>
      <c r="AM327" s="445"/>
      <c r="AN327" s="445"/>
      <c r="AO327" s="445"/>
      <c r="AP327" s="445"/>
      <c r="AQ327" s="445"/>
      <c r="AR327" s="445"/>
      <c r="AS327" s="445"/>
      <c r="AT327" s="445"/>
      <c r="AU327" s="445"/>
      <c r="AV327" s="445"/>
      <c r="AW327" s="445"/>
      <c r="AX327" s="445"/>
      <c r="AY327" s="445"/>
      <c r="AZ327" s="445"/>
      <c r="BA327" s="445"/>
      <c r="BB327" s="445">
        <v>7</v>
      </c>
    </row>
    <row r="328" spans="1:54" x14ac:dyDescent="0.2">
      <c r="A328" s="4" t="s">
        <v>4041</v>
      </c>
      <c r="B328" s="445"/>
      <c r="C328" s="445"/>
      <c r="D328" s="445"/>
      <c r="E328" s="445"/>
      <c r="F328" s="445"/>
      <c r="G328" s="445"/>
      <c r="H328" s="445"/>
      <c r="I328" s="445">
        <v>1</v>
      </c>
      <c r="J328" s="445"/>
      <c r="K328" s="445"/>
      <c r="L328" s="445"/>
      <c r="M328" s="445"/>
      <c r="N328" s="445"/>
      <c r="O328" s="445"/>
      <c r="P328" s="445"/>
      <c r="Q328" s="445"/>
      <c r="R328" s="445"/>
      <c r="S328" s="445"/>
      <c r="T328" s="445"/>
      <c r="U328" s="445"/>
      <c r="V328" s="445"/>
      <c r="W328" s="445"/>
      <c r="X328" s="445"/>
      <c r="Y328" s="445"/>
      <c r="Z328" s="445"/>
      <c r="AA328" s="445"/>
      <c r="AB328" s="445"/>
      <c r="AC328" s="445"/>
      <c r="AD328" s="445"/>
      <c r="AE328" s="445"/>
      <c r="AF328" s="445"/>
      <c r="AG328" s="445"/>
      <c r="AH328" s="445"/>
      <c r="AI328" s="445"/>
      <c r="AJ328" s="445"/>
      <c r="AK328" s="445"/>
      <c r="AL328" s="445"/>
      <c r="AM328" s="445"/>
      <c r="AN328" s="445"/>
      <c r="AO328" s="445"/>
      <c r="AP328" s="445"/>
      <c r="AQ328" s="445"/>
      <c r="AR328" s="445"/>
      <c r="AS328" s="445"/>
      <c r="AT328" s="445"/>
      <c r="AU328" s="445"/>
      <c r="AV328" s="445"/>
      <c r="AW328" s="445"/>
      <c r="AX328" s="445"/>
      <c r="AY328" s="445"/>
      <c r="AZ328" s="445"/>
      <c r="BA328" s="445"/>
      <c r="BB328" s="445">
        <v>1</v>
      </c>
    </row>
    <row r="329" spans="1:54" x14ac:dyDescent="0.2">
      <c r="A329" s="4" t="s">
        <v>4349</v>
      </c>
      <c r="B329" s="445"/>
      <c r="C329" s="445"/>
      <c r="D329" s="445"/>
      <c r="E329" s="445"/>
      <c r="F329" s="445"/>
      <c r="G329" s="445"/>
      <c r="H329" s="445"/>
      <c r="I329" s="445"/>
      <c r="J329" s="445"/>
      <c r="K329" s="445"/>
      <c r="L329" s="445"/>
      <c r="M329" s="445"/>
      <c r="N329" s="445"/>
      <c r="O329" s="445"/>
      <c r="P329" s="445"/>
      <c r="Q329" s="445"/>
      <c r="R329" s="445"/>
      <c r="S329" s="445"/>
      <c r="T329" s="445"/>
      <c r="U329" s="445"/>
      <c r="V329" s="445"/>
      <c r="W329" s="445"/>
      <c r="X329" s="445"/>
      <c r="Y329" s="445">
        <v>10</v>
      </c>
      <c r="Z329" s="445"/>
      <c r="AA329" s="445">
        <v>4</v>
      </c>
      <c r="AB329" s="445"/>
      <c r="AC329" s="445"/>
      <c r="AD329" s="445"/>
      <c r="AE329" s="445"/>
      <c r="AF329" s="445"/>
      <c r="AG329" s="445"/>
      <c r="AH329" s="445"/>
      <c r="AI329" s="445"/>
      <c r="AJ329" s="445"/>
      <c r="AK329" s="445"/>
      <c r="AL329" s="445"/>
      <c r="AM329" s="445"/>
      <c r="AN329" s="445"/>
      <c r="AO329" s="445"/>
      <c r="AP329" s="445"/>
      <c r="AQ329" s="445"/>
      <c r="AR329" s="445"/>
      <c r="AS329" s="445"/>
      <c r="AT329" s="445"/>
      <c r="AU329" s="445"/>
      <c r="AV329" s="445"/>
      <c r="AW329" s="445"/>
      <c r="AX329" s="445"/>
      <c r="AY329" s="445"/>
      <c r="AZ329" s="445"/>
      <c r="BA329" s="445"/>
      <c r="BB329" s="445">
        <v>14</v>
      </c>
    </row>
    <row r="330" spans="1:54" x14ac:dyDescent="0.2">
      <c r="A330" s="4" t="s">
        <v>3863</v>
      </c>
      <c r="B330" s="445"/>
      <c r="C330" s="445"/>
      <c r="D330" s="445"/>
      <c r="E330" s="445"/>
      <c r="F330" s="445"/>
      <c r="G330" s="445"/>
      <c r="H330" s="445"/>
      <c r="I330" s="445"/>
      <c r="J330" s="445"/>
      <c r="K330" s="445"/>
      <c r="L330" s="445"/>
      <c r="M330" s="445"/>
      <c r="N330" s="445"/>
      <c r="O330" s="445"/>
      <c r="P330" s="445"/>
      <c r="Q330" s="445"/>
      <c r="R330" s="445"/>
      <c r="S330" s="445"/>
      <c r="T330" s="445"/>
      <c r="U330" s="445"/>
      <c r="V330" s="445"/>
      <c r="W330" s="445"/>
      <c r="X330" s="445"/>
      <c r="Y330" s="445">
        <v>11</v>
      </c>
      <c r="Z330" s="445">
        <v>6</v>
      </c>
      <c r="AA330" s="445"/>
      <c r="AB330" s="445"/>
      <c r="AC330" s="445"/>
      <c r="AD330" s="445"/>
      <c r="AE330" s="445"/>
      <c r="AF330" s="445"/>
      <c r="AG330" s="445"/>
      <c r="AH330" s="445"/>
      <c r="AI330" s="445"/>
      <c r="AJ330" s="445"/>
      <c r="AK330" s="445"/>
      <c r="AL330" s="445"/>
      <c r="AM330" s="445"/>
      <c r="AN330" s="445"/>
      <c r="AO330" s="445"/>
      <c r="AP330" s="445"/>
      <c r="AQ330" s="445"/>
      <c r="AR330" s="445"/>
      <c r="AS330" s="445"/>
      <c r="AT330" s="445"/>
      <c r="AU330" s="445"/>
      <c r="AV330" s="445"/>
      <c r="AW330" s="445"/>
      <c r="AX330" s="445"/>
      <c r="AY330" s="445"/>
      <c r="AZ330" s="445"/>
      <c r="BA330" s="445"/>
      <c r="BB330" s="445">
        <v>17</v>
      </c>
    </row>
    <row r="331" spans="1:54" x14ac:dyDescent="0.2">
      <c r="A331" s="4" t="s">
        <v>3866</v>
      </c>
      <c r="B331" s="445"/>
      <c r="C331" s="445"/>
      <c r="D331" s="445"/>
      <c r="E331" s="445"/>
      <c r="F331" s="445"/>
      <c r="G331" s="445"/>
      <c r="H331" s="445"/>
      <c r="I331" s="445"/>
      <c r="J331" s="445"/>
      <c r="K331" s="445"/>
      <c r="L331" s="445"/>
      <c r="M331" s="445"/>
      <c r="N331" s="445"/>
      <c r="O331" s="445"/>
      <c r="P331" s="445"/>
      <c r="Q331" s="445"/>
      <c r="R331" s="445"/>
      <c r="S331" s="445"/>
      <c r="T331" s="445"/>
      <c r="U331" s="445"/>
      <c r="V331" s="445"/>
      <c r="W331" s="445"/>
      <c r="X331" s="445"/>
      <c r="Y331" s="445"/>
      <c r="Z331" s="445">
        <v>12</v>
      </c>
      <c r="AA331" s="445">
        <v>1</v>
      </c>
      <c r="AB331" s="445"/>
      <c r="AC331" s="445"/>
      <c r="AD331" s="445">
        <v>8</v>
      </c>
      <c r="AE331" s="445"/>
      <c r="AF331" s="445"/>
      <c r="AG331" s="445"/>
      <c r="AH331" s="445"/>
      <c r="AI331" s="445"/>
      <c r="AJ331" s="445"/>
      <c r="AK331" s="445"/>
      <c r="AL331" s="445"/>
      <c r="AM331" s="445"/>
      <c r="AN331" s="445"/>
      <c r="AO331" s="445"/>
      <c r="AP331" s="445"/>
      <c r="AQ331" s="445"/>
      <c r="AR331" s="445"/>
      <c r="AS331" s="445"/>
      <c r="AT331" s="445"/>
      <c r="AU331" s="445"/>
      <c r="AV331" s="445"/>
      <c r="AW331" s="445"/>
      <c r="AX331" s="445"/>
      <c r="AY331" s="445"/>
      <c r="AZ331" s="445"/>
      <c r="BA331" s="445"/>
      <c r="BB331" s="445">
        <v>21</v>
      </c>
    </row>
    <row r="332" spans="1:54" x14ac:dyDescent="0.2">
      <c r="A332" s="4" t="s">
        <v>4267</v>
      </c>
      <c r="B332" s="445"/>
      <c r="C332" s="445"/>
      <c r="D332" s="445"/>
      <c r="E332" s="445"/>
      <c r="F332" s="445"/>
      <c r="G332" s="445">
        <v>2</v>
      </c>
      <c r="H332" s="445"/>
      <c r="I332" s="445"/>
      <c r="J332" s="445"/>
      <c r="K332" s="445"/>
      <c r="L332" s="445"/>
      <c r="M332" s="445"/>
      <c r="N332" s="445"/>
      <c r="O332" s="445"/>
      <c r="P332" s="445"/>
      <c r="Q332" s="445"/>
      <c r="R332" s="445"/>
      <c r="S332" s="445"/>
      <c r="T332" s="445"/>
      <c r="U332" s="445"/>
      <c r="V332" s="445"/>
      <c r="W332" s="445"/>
      <c r="X332" s="445"/>
      <c r="Y332" s="445"/>
      <c r="Z332" s="445"/>
      <c r="AA332" s="445"/>
      <c r="AB332" s="445"/>
      <c r="AC332" s="445"/>
      <c r="AD332" s="445"/>
      <c r="AE332" s="445"/>
      <c r="AF332" s="445"/>
      <c r="AG332" s="445"/>
      <c r="AH332" s="445"/>
      <c r="AI332" s="445"/>
      <c r="AJ332" s="445"/>
      <c r="AK332" s="445"/>
      <c r="AL332" s="445"/>
      <c r="AM332" s="445"/>
      <c r="AN332" s="445"/>
      <c r="AO332" s="445"/>
      <c r="AP332" s="445"/>
      <c r="AQ332" s="445"/>
      <c r="AR332" s="445"/>
      <c r="AS332" s="445"/>
      <c r="AT332" s="445"/>
      <c r="AU332" s="445"/>
      <c r="AV332" s="445"/>
      <c r="AW332" s="445"/>
      <c r="AX332" s="445"/>
      <c r="AY332" s="445"/>
      <c r="AZ332" s="445"/>
      <c r="BA332" s="445"/>
      <c r="BB332" s="445">
        <v>2</v>
      </c>
    </row>
    <row r="333" spans="1:54" x14ac:dyDescent="0.2">
      <c r="A333" s="4" t="s">
        <v>3649</v>
      </c>
      <c r="B333" s="445"/>
      <c r="C333" s="445"/>
      <c r="D333" s="445"/>
      <c r="E333" s="445"/>
      <c r="F333" s="445"/>
      <c r="G333" s="445">
        <v>1</v>
      </c>
      <c r="H333" s="445">
        <v>4</v>
      </c>
      <c r="I333" s="445">
        <v>11</v>
      </c>
      <c r="J333" s="445"/>
      <c r="K333" s="445"/>
      <c r="L333" s="445"/>
      <c r="M333" s="445"/>
      <c r="N333" s="445"/>
      <c r="O333" s="445"/>
      <c r="P333" s="445"/>
      <c r="Q333" s="445"/>
      <c r="R333" s="445"/>
      <c r="S333" s="445"/>
      <c r="T333" s="445"/>
      <c r="U333" s="445"/>
      <c r="V333" s="445"/>
      <c r="W333" s="445"/>
      <c r="X333" s="445"/>
      <c r="Y333" s="445"/>
      <c r="Z333" s="445"/>
      <c r="AA333" s="445"/>
      <c r="AB333" s="445"/>
      <c r="AC333" s="445"/>
      <c r="AD333" s="445"/>
      <c r="AE333" s="445"/>
      <c r="AF333" s="445"/>
      <c r="AG333" s="445"/>
      <c r="AH333" s="445"/>
      <c r="AI333" s="445"/>
      <c r="AJ333" s="445"/>
      <c r="AK333" s="445"/>
      <c r="AL333" s="445"/>
      <c r="AM333" s="445"/>
      <c r="AN333" s="445"/>
      <c r="AO333" s="445"/>
      <c r="AP333" s="445"/>
      <c r="AQ333" s="445"/>
      <c r="AR333" s="445"/>
      <c r="AS333" s="445"/>
      <c r="AT333" s="445"/>
      <c r="AU333" s="445"/>
      <c r="AV333" s="445"/>
      <c r="AW333" s="445"/>
      <c r="AX333" s="445"/>
      <c r="AY333" s="445"/>
      <c r="AZ333" s="445"/>
      <c r="BA333" s="445"/>
      <c r="BB333" s="445">
        <v>16</v>
      </c>
    </row>
    <row r="334" spans="1:54" x14ac:dyDescent="0.2">
      <c r="A334" s="4" t="s">
        <v>3897</v>
      </c>
      <c r="B334" s="445"/>
      <c r="C334" s="445"/>
      <c r="D334" s="445"/>
      <c r="E334" s="445"/>
      <c r="F334" s="445"/>
      <c r="G334" s="445"/>
      <c r="H334" s="445"/>
      <c r="I334" s="445"/>
      <c r="J334" s="445"/>
      <c r="K334" s="445"/>
      <c r="L334" s="445"/>
      <c r="M334" s="445"/>
      <c r="N334" s="445"/>
      <c r="O334" s="445"/>
      <c r="P334" s="445"/>
      <c r="Q334" s="445"/>
      <c r="R334" s="445"/>
      <c r="S334" s="445"/>
      <c r="T334" s="445"/>
      <c r="U334" s="445"/>
      <c r="V334" s="445"/>
      <c r="W334" s="445"/>
      <c r="X334" s="445"/>
      <c r="Y334" s="445"/>
      <c r="Z334" s="445"/>
      <c r="AA334" s="445"/>
      <c r="AB334" s="445"/>
      <c r="AC334" s="445"/>
      <c r="AD334" s="445"/>
      <c r="AE334" s="445">
        <v>11</v>
      </c>
      <c r="AF334" s="445"/>
      <c r="AG334" s="445">
        <v>8</v>
      </c>
      <c r="AH334" s="445">
        <v>12</v>
      </c>
      <c r="AI334" s="445">
        <v>10</v>
      </c>
      <c r="AJ334" s="445">
        <v>12</v>
      </c>
      <c r="AK334" s="445">
        <v>10</v>
      </c>
      <c r="AL334" s="445"/>
      <c r="AM334" s="445"/>
      <c r="AN334" s="445"/>
      <c r="AO334" s="445"/>
      <c r="AP334" s="445"/>
      <c r="AQ334" s="445"/>
      <c r="AR334" s="445"/>
      <c r="AS334" s="445"/>
      <c r="AT334" s="445"/>
      <c r="AU334" s="445"/>
      <c r="AV334" s="445"/>
      <c r="AW334" s="445"/>
      <c r="AX334" s="445"/>
      <c r="AY334" s="445"/>
      <c r="AZ334" s="445"/>
      <c r="BA334" s="445"/>
      <c r="BB334" s="445">
        <v>63</v>
      </c>
    </row>
    <row r="335" spans="1:54" x14ac:dyDescent="0.2">
      <c r="A335" s="4" t="s">
        <v>3876</v>
      </c>
      <c r="B335" s="445"/>
      <c r="C335" s="445"/>
      <c r="D335" s="445"/>
      <c r="E335" s="445"/>
      <c r="F335" s="445"/>
      <c r="G335" s="445"/>
      <c r="H335" s="445"/>
      <c r="I335" s="445"/>
      <c r="J335" s="445"/>
      <c r="K335" s="445"/>
      <c r="L335" s="445"/>
      <c r="M335" s="445"/>
      <c r="N335" s="445"/>
      <c r="O335" s="445"/>
      <c r="P335" s="445"/>
      <c r="Q335" s="445"/>
      <c r="R335" s="445"/>
      <c r="S335" s="445"/>
      <c r="T335" s="445"/>
      <c r="U335" s="445"/>
      <c r="V335" s="445"/>
      <c r="W335" s="445"/>
      <c r="X335" s="445"/>
      <c r="Y335" s="445"/>
      <c r="Z335" s="445"/>
      <c r="AA335" s="445">
        <v>5</v>
      </c>
      <c r="AB335" s="445">
        <v>10</v>
      </c>
      <c r="AC335" s="445">
        <v>2</v>
      </c>
      <c r="AD335" s="445"/>
      <c r="AE335" s="445"/>
      <c r="AF335" s="445"/>
      <c r="AG335" s="445"/>
      <c r="AH335" s="445"/>
      <c r="AI335" s="445"/>
      <c r="AJ335" s="445"/>
      <c r="AK335" s="445"/>
      <c r="AL335" s="445"/>
      <c r="AM335" s="445"/>
      <c r="AN335" s="445"/>
      <c r="AO335" s="445"/>
      <c r="AP335" s="445"/>
      <c r="AQ335" s="445"/>
      <c r="AR335" s="445"/>
      <c r="AS335" s="445"/>
      <c r="AT335" s="445"/>
      <c r="AU335" s="445"/>
      <c r="AV335" s="445"/>
      <c r="AW335" s="445"/>
      <c r="AX335" s="445"/>
      <c r="AY335" s="445"/>
      <c r="AZ335" s="445"/>
      <c r="BA335" s="445"/>
      <c r="BB335" s="445">
        <v>17</v>
      </c>
    </row>
    <row r="336" spans="1:54" x14ac:dyDescent="0.2">
      <c r="A336" s="4" t="s">
        <v>3097</v>
      </c>
      <c r="B336" s="445"/>
      <c r="C336" s="445"/>
      <c r="D336" s="445"/>
      <c r="E336" s="445"/>
      <c r="F336" s="445"/>
      <c r="G336" s="445"/>
      <c r="H336" s="445"/>
      <c r="I336" s="445"/>
      <c r="J336" s="445"/>
      <c r="K336" s="445"/>
      <c r="L336" s="445"/>
      <c r="M336" s="445"/>
      <c r="N336" s="445"/>
      <c r="O336" s="445"/>
      <c r="P336" s="445"/>
      <c r="Q336" s="445"/>
      <c r="R336" s="445">
        <v>9</v>
      </c>
      <c r="S336" s="445"/>
      <c r="T336" s="445"/>
      <c r="U336" s="445">
        <v>13</v>
      </c>
      <c r="V336" s="445">
        <v>5</v>
      </c>
      <c r="W336" s="445">
        <v>4</v>
      </c>
      <c r="X336" s="445"/>
      <c r="Y336" s="445"/>
      <c r="Z336" s="445"/>
      <c r="AA336" s="445"/>
      <c r="AB336" s="445"/>
      <c r="AC336" s="445"/>
      <c r="AD336" s="445"/>
      <c r="AE336" s="445"/>
      <c r="AF336" s="445"/>
      <c r="AG336" s="445"/>
      <c r="AH336" s="445"/>
      <c r="AI336" s="445"/>
      <c r="AJ336" s="445"/>
      <c r="AK336" s="445"/>
      <c r="AL336" s="445"/>
      <c r="AM336" s="445"/>
      <c r="AN336" s="445"/>
      <c r="AO336" s="445"/>
      <c r="AP336" s="445"/>
      <c r="AQ336" s="445"/>
      <c r="AR336" s="445"/>
      <c r="AS336" s="445"/>
      <c r="AT336" s="445"/>
      <c r="AU336" s="445"/>
      <c r="AV336" s="445"/>
      <c r="AW336" s="445"/>
      <c r="AX336" s="445"/>
      <c r="AY336" s="445"/>
      <c r="AZ336" s="445"/>
      <c r="BA336" s="445"/>
      <c r="BB336" s="445">
        <v>31</v>
      </c>
    </row>
    <row r="337" spans="1:54" x14ac:dyDescent="0.2">
      <c r="A337" s="4" t="s">
        <v>4072</v>
      </c>
      <c r="B337" s="445"/>
      <c r="C337" s="445"/>
      <c r="D337" s="445"/>
      <c r="E337" s="445"/>
      <c r="F337" s="445"/>
      <c r="G337" s="445"/>
      <c r="H337" s="445"/>
      <c r="I337" s="445"/>
      <c r="J337" s="445"/>
      <c r="K337" s="445"/>
      <c r="L337" s="445"/>
      <c r="M337" s="445"/>
      <c r="N337" s="445"/>
      <c r="O337" s="445"/>
      <c r="P337" s="445"/>
      <c r="Q337" s="445"/>
      <c r="R337" s="445"/>
      <c r="S337" s="445">
        <v>7</v>
      </c>
      <c r="T337" s="445">
        <v>13</v>
      </c>
      <c r="U337" s="445">
        <v>7</v>
      </c>
      <c r="V337" s="445">
        <v>14</v>
      </c>
      <c r="W337" s="445"/>
      <c r="X337" s="445"/>
      <c r="Y337" s="445"/>
      <c r="Z337" s="445"/>
      <c r="AA337" s="445"/>
      <c r="AB337" s="445"/>
      <c r="AC337" s="445"/>
      <c r="AD337" s="445"/>
      <c r="AE337" s="445"/>
      <c r="AF337" s="445"/>
      <c r="AG337" s="445"/>
      <c r="AH337" s="445"/>
      <c r="AI337" s="445"/>
      <c r="AJ337" s="445"/>
      <c r="AK337" s="445"/>
      <c r="AL337" s="445"/>
      <c r="AM337" s="445"/>
      <c r="AN337" s="445"/>
      <c r="AO337" s="445"/>
      <c r="AP337" s="445"/>
      <c r="AQ337" s="445"/>
      <c r="AR337" s="445"/>
      <c r="AS337" s="445"/>
      <c r="AT337" s="445"/>
      <c r="AU337" s="445"/>
      <c r="AV337" s="445"/>
      <c r="AW337" s="445"/>
      <c r="AX337" s="445"/>
      <c r="AY337" s="445"/>
      <c r="AZ337" s="445"/>
      <c r="BA337" s="445"/>
      <c r="BB337" s="445">
        <v>41</v>
      </c>
    </row>
    <row r="338" spans="1:54" x14ac:dyDescent="0.2">
      <c r="A338" s="4" t="s">
        <v>4071</v>
      </c>
      <c r="B338" s="445"/>
      <c r="C338" s="445"/>
      <c r="D338" s="445"/>
      <c r="E338" s="445"/>
      <c r="F338" s="445"/>
      <c r="G338" s="445"/>
      <c r="H338" s="445"/>
      <c r="I338" s="445"/>
      <c r="J338" s="445"/>
      <c r="K338" s="445"/>
      <c r="L338" s="445"/>
      <c r="M338" s="445"/>
      <c r="N338" s="445"/>
      <c r="O338" s="445"/>
      <c r="P338" s="445"/>
      <c r="Q338" s="445"/>
      <c r="R338" s="445"/>
      <c r="S338" s="445">
        <v>8</v>
      </c>
      <c r="T338" s="445">
        <v>14</v>
      </c>
      <c r="U338" s="445"/>
      <c r="V338" s="445">
        <v>9</v>
      </c>
      <c r="W338" s="445"/>
      <c r="X338" s="445"/>
      <c r="Y338" s="445"/>
      <c r="Z338" s="445"/>
      <c r="AA338" s="445"/>
      <c r="AB338" s="445"/>
      <c r="AC338" s="445"/>
      <c r="AD338" s="445"/>
      <c r="AE338" s="445"/>
      <c r="AF338" s="445"/>
      <c r="AG338" s="445"/>
      <c r="AH338" s="445"/>
      <c r="AI338" s="445"/>
      <c r="AJ338" s="445"/>
      <c r="AK338" s="445"/>
      <c r="AL338" s="445"/>
      <c r="AM338" s="445"/>
      <c r="AN338" s="445"/>
      <c r="AO338" s="445"/>
      <c r="AP338" s="445"/>
      <c r="AQ338" s="445"/>
      <c r="AR338" s="445"/>
      <c r="AS338" s="445"/>
      <c r="AT338" s="445"/>
      <c r="AU338" s="445"/>
      <c r="AV338" s="445"/>
      <c r="AW338" s="445"/>
      <c r="AX338" s="445"/>
      <c r="AY338" s="445"/>
      <c r="AZ338" s="445"/>
      <c r="BA338" s="445"/>
      <c r="BB338" s="445">
        <v>31</v>
      </c>
    </row>
    <row r="339" spans="1:54" x14ac:dyDescent="0.2">
      <c r="A339" s="4" t="s">
        <v>3075</v>
      </c>
      <c r="B339" s="445"/>
      <c r="C339" s="445"/>
      <c r="D339" s="445"/>
      <c r="E339" s="445"/>
      <c r="F339" s="445"/>
      <c r="G339" s="445"/>
      <c r="H339" s="445"/>
      <c r="I339" s="445"/>
      <c r="J339" s="445">
        <v>7</v>
      </c>
      <c r="K339" s="445">
        <v>3</v>
      </c>
      <c r="L339" s="445">
        <v>12</v>
      </c>
      <c r="M339" s="445">
        <v>5</v>
      </c>
      <c r="N339" s="445">
        <v>13</v>
      </c>
      <c r="O339" s="445">
        <v>13</v>
      </c>
      <c r="P339" s="445">
        <v>10</v>
      </c>
      <c r="Q339" s="445"/>
      <c r="R339" s="445">
        <v>13</v>
      </c>
      <c r="S339" s="445">
        <v>11</v>
      </c>
      <c r="T339" s="445">
        <v>14</v>
      </c>
      <c r="U339" s="445">
        <v>12</v>
      </c>
      <c r="V339" s="445">
        <v>14</v>
      </c>
      <c r="W339" s="445">
        <v>12</v>
      </c>
      <c r="X339" s="445">
        <v>12</v>
      </c>
      <c r="Y339" s="445">
        <v>11</v>
      </c>
      <c r="Z339" s="445">
        <v>11</v>
      </c>
      <c r="AA339" s="445">
        <v>9</v>
      </c>
      <c r="AB339" s="445">
        <v>6</v>
      </c>
      <c r="AC339" s="445">
        <v>2</v>
      </c>
      <c r="AD339" s="445">
        <v>2</v>
      </c>
      <c r="AE339" s="445"/>
      <c r="AF339" s="445"/>
      <c r="AG339" s="445"/>
      <c r="AH339" s="445"/>
      <c r="AI339" s="445"/>
      <c r="AJ339" s="445"/>
      <c r="AK339" s="445"/>
      <c r="AL339" s="445"/>
      <c r="AM339" s="445"/>
      <c r="AN339" s="445"/>
      <c r="AO339" s="445"/>
      <c r="AP339" s="445"/>
      <c r="AQ339" s="445"/>
      <c r="AR339" s="445"/>
      <c r="AS339" s="445"/>
      <c r="AT339" s="445"/>
      <c r="AU339" s="445"/>
      <c r="AV339" s="445"/>
      <c r="AW339" s="445"/>
      <c r="AX339" s="445"/>
      <c r="AY339" s="445"/>
      <c r="AZ339" s="445"/>
      <c r="BA339" s="445"/>
      <c r="BB339" s="445">
        <v>192</v>
      </c>
    </row>
    <row r="340" spans="1:54" x14ac:dyDescent="0.2">
      <c r="A340" s="4" t="s">
        <v>3080</v>
      </c>
      <c r="B340" s="445"/>
      <c r="C340" s="445"/>
      <c r="D340" s="445"/>
      <c r="E340" s="445"/>
      <c r="F340" s="445"/>
      <c r="G340" s="445"/>
      <c r="H340" s="445"/>
      <c r="I340" s="445"/>
      <c r="J340" s="445">
        <v>1</v>
      </c>
      <c r="K340" s="445"/>
      <c r="L340" s="445">
        <v>12</v>
      </c>
      <c r="M340" s="445"/>
      <c r="N340" s="445"/>
      <c r="O340" s="445"/>
      <c r="P340" s="445">
        <v>4</v>
      </c>
      <c r="Q340" s="445"/>
      <c r="R340" s="445">
        <v>13</v>
      </c>
      <c r="S340" s="445">
        <v>10</v>
      </c>
      <c r="T340" s="445">
        <v>12</v>
      </c>
      <c r="U340" s="445">
        <v>13</v>
      </c>
      <c r="V340" s="445">
        <v>13</v>
      </c>
      <c r="W340" s="445">
        <v>11</v>
      </c>
      <c r="X340" s="445">
        <v>10</v>
      </c>
      <c r="Y340" s="445">
        <v>11</v>
      </c>
      <c r="Z340" s="445">
        <v>10</v>
      </c>
      <c r="AA340" s="445">
        <v>8</v>
      </c>
      <c r="AB340" s="445">
        <v>9</v>
      </c>
      <c r="AC340" s="445">
        <v>12</v>
      </c>
      <c r="AD340" s="445">
        <v>10</v>
      </c>
      <c r="AE340" s="445"/>
      <c r="AF340" s="445"/>
      <c r="AG340" s="445">
        <v>7</v>
      </c>
      <c r="AH340" s="445">
        <v>12</v>
      </c>
      <c r="AI340" s="445">
        <v>11</v>
      </c>
      <c r="AJ340" s="445">
        <v>11</v>
      </c>
      <c r="AK340" s="445">
        <v>10</v>
      </c>
      <c r="AL340" s="445">
        <v>8</v>
      </c>
      <c r="AM340" s="445"/>
      <c r="AN340" s="445"/>
      <c r="AO340" s="445"/>
      <c r="AP340" s="445"/>
      <c r="AQ340" s="445"/>
      <c r="AR340" s="445"/>
      <c r="AS340" s="445"/>
      <c r="AT340" s="445"/>
      <c r="AU340" s="445"/>
      <c r="AV340" s="445"/>
      <c r="AW340" s="445"/>
      <c r="AX340" s="445"/>
      <c r="AY340" s="445"/>
      <c r="AZ340" s="445"/>
      <c r="BA340" s="445"/>
      <c r="BB340" s="445">
        <v>218</v>
      </c>
    </row>
    <row r="341" spans="1:54" x14ac:dyDescent="0.2">
      <c r="A341" s="4" t="s">
        <v>4248</v>
      </c>
      <c r="B341" s="445"/>
      <c r="C341" s="445"/>
      <c r="D341" s="445"/>
      <c r="E341" s="445"/>
      <c r="F341" s="445">
        <v>3</v>
      </c>
      <c r="G341" s="445"/>
      <c r="H341" s="445"/>
      <c r="I341" s="445"/>
      <c r="J341" s="445"/>
      <c r="K341" s="445"/>
      <c r="L341" s="445"/>
      <c r="M341" s="445"/>
      <c r="N341" s="445"/>
      <c r="O341" s="445"/>
      <c r="P341" s="445"/>
      <c r="Q341" s="445"/>
      <c r="R341" s="445"/>
      <c r="S341" s="445"/>
      <c r="T341" s="445"/>
      <c r="U341" s="445"/>
      <c r="V341" s="445"/>
      <c r="W341" s="445"/>
      <c r="X341" s="445"/>
      <c r="Y341" s="445"/>
      <c r="Z341" s="445"/>
      <c r="AA341" s="445"/>
      <c r="AB341" s="445"/>
      <c r="AC341" s="445"/>
      <c r="AD341" s="445"/>
      <c r="AE341" s="445"/>
      <c r="AF341" s="445"/>
      <c r="AG341" s="445"/>
      <c r="AH341" s="445"/>
      <c r="AI341" s="445"/>
      <c r="AJ341" s="445"/>
      <c r="AK341" s="445"/>
      <c r="AL341" s="445"/>
      <c r="AM341" s="445"/>
      <c r="AN341" s="445"/>
      <c r="AO341" s="445"/>
      <c r="AP341" s="445"/>
      <c r="AQ341" s="445"/>
      <c r="AR341" s="445"/>
      <c r="AS341" s="445"/>
      <c r="AT341" s="445"/>
      <c r="AU341" s="445"/>
      <c r="AV341" s="445"/>
      <c r="AW341" s="445"/>
      <c r="AX341" s="445"/>
      <c r="AY341" s="445"/>
      <c r="AZ341" s="445"/>
      <c r="BA341" s="445"/>
      <c r="BB341" s="445">
        <v>3</v>
      </c>
    </row>
    <row r="342" spans="1:54" x14ac:dyDescent="0.2">
      <c r="A342" s="4" t="s">
        <v>4241</v>
      </c>
      <c r="B342" s="445"/>
      <c r="C342" s="445"/>
      <c r="D342" s="445"/>
      <c r="E342" s="445"/>
      <c r="F342" s="445">
        <v>1</v>
      </c>
      <c r="G342" s="445"/>
      <c r="H342" s="445"/>
      <c r="I342" s="445"/>
      <c r="J342" s="445"/>
      <c r="K342" s="445"/>
      <c r="L342" s="445"/>
      <c r="M342" s="445"/>
      <c r="N342" s="445"/>
      <c r="O342" s="445"/>
      <c r="P342" s="445"/>
      <c r="Q342" s="445"/>
      <c r="R342" s="445"/>
      <c r="S342" s="445"/>
      <c r="T342" s="445"/>
      <c r="U342" s="445"/>
      <c r="V342" s="445"/>
      <c r="W342" s="445"/>
      <c r="X342" s="445"/>
      <c r="Y342" s="445"/>
      <c r="Z342" s="445"/>
      <c r="AA342" s="445"/>
      <c r="AB342" s="445"/>
      <c r="AC342" s="445"/>
      <c r="AD342" s="445"/>
      <c r="AE342" s="445"/>
      <c r="AF342" s="445"/>
      <c r="AG342" s="445"/>
      <c r="AH342" s="445"/>
      <c r="AI342" s="445"/>
      <c r="AJ342" s="445"/>
      <c r="AK342" s="445"/>
      <c r="AL342" s="445"/>
      <c r="AM342" s="445"/>
      <c r="AN342" s="445"/>
      <c r="AO342" s="445"/>
      <c r="AP342" s="445"/>
      <c r="AQ342" s="445"/>
      <c r="AR342" s="445"/>
      <c r="AS342" s="445"/>
      <c r="AT342" s="445"/>
      <c r="AU342" s="445"/>
      <c r="AV342" s="445"/>
      <c r="AW342" s="445"/>
      <c r="AX342" s="445"/>
      <c r="AY342" s="445"/>
      <c r="AZ342" s="445"/>
      <c r="BA342" s="445"/>
      <c r="BB342" s="445">
        <v>1</v>
      </c>
    </row>
    <row r="343" spans="1:54" x14ac:dyDescent="0.2">
      <c r="A343" s="4" t="s">
        <v>4240</v>
      </c>
      <c r="B343" s="445"/>
      <c r="C343" s="445"/>
      <c r="D343" s="445"/>
      <c r="E343" s="445"/>
      <c r="F343" s="445">
        <v>3</v>
      </c>
      <c r="G343" s="445"/>
      <c r="H343" s="445"/>
      <c r="I343" s="445"/>
      <c r="J343" s="445"/>
      <c r="K343" s="445"/>
      <c r="L343" s="445"/>
      <c r="M343" s="445"/>
      <c r="N343" s="445"/>
      <c r="O343" s="445"/>
      <c r="P343" s="445"/>
      <c r="Q343" s="445"/>
      <c r="R343" s="445"/>
      <c r="S343" s="445"/>
      <c r="T343" s="445"/>
      <c r="U343" s="445"/>
      <c r="V343" s="445"/>
      <c r="W343" s="445"/>
      <c r="X343" s="445"/>
      <c r="Y343" s="445"/>
      <c r="Z343" s="445"/>
      <c r="AA343" s="445"/>
      <c r="AB343" s="445"/>
      <c r="AC343" s="445"/>
      <c r="AD343" s="445"/>
      <c r="AE343" s="445"/>
      <c r="AF343" s="445"/>
      <c r="AG343" s="445"/>
      <c r="AH343" s="445"/>
      <c r="AI343" s="445"/>
      <c r="AJ343" s="445"/>
      <c r="AK343" s="445"/>
      <c r="AL343" s="445"/>
      <c r="AM343" s="445"/>
      <c r="AN343" s="445"/>
      <c r="AO343" s="445"/>
      <c r="AP343" s="445"/>
      <c r="AQ343" s="445"/>
      <c r="AR343" s="445"/>
      <c r="AS343" s="445"/>
      <c r="AT343" s="445"/>
      <c r="AU343" s="445"/>
      <c r="AV343" s="445"/>
      <c r="AW343" s="445"/>
      <c r="AX343" s="445"/>
      <c r="AY343" s="445"/>
      <c r="AZ343" s="445"/>
      <c r="BA343" s="445"/>
      <c r="BB343" s="445">
        <v>3</v>
      </c>
    </row>
    <row r="344" spans="1:54" x14ac:dyDescent="0.2">
      <c r="A344" s="4" t="s">
        <v>3943</v>
      </c>
      <c r="B344" s="445"/>
      <c r="C344" s="445"/>
      <c r="D344" s="445"/>
      <c r="E344" s="445"/>
      <c r="F344" s="445"/>
      <c r="G344" s="445"/>
      <c r="H344" s="445"/>
      <c r="I344" s="445"/>
      <c r="J344" s="445"/>
      <c r="K344" s="445"/>
      <c r="L344" s="445"/>
      <c r="M344" s="445"/>
      <c r="N344" s="445"/>
      <c r="O344" s="445"/>
      <c r="P344" s="445"/>
      <c r="Q344" s="445"/>
      <c r="R344" s="445"/>
      <c r="S344" s="445"/>
      <c r="T344" s="445"/>
      <c r="U344" s="445"/>
      <c r="V344" s="445"/>
      <c r="W344" s="445"/>
      <c r="X344" s="445"/>
      <c r="Y344" s="445"/>
      <c r="Z344" s="445"/>
      <c r="AA344" s="445"/>
      <c r="AB344" s="445"/>
      <c r="AC344" s="445"/>
      <c r="AD344" s="445"/>
      <c r="AE344" s="445"/>
      <c r="AF344" s="445"/>
      <c r="AG344" s="445"/>
      <c r="AH344" s="445"/>
      <c r="AI344" s="445"/>
      <c r="AJ344" s="445"/>
      <c r="AK344" s="445"/>
      <c r="AL344" s="445"/>
      <c r="AM344" s="445"/>
      <c r="AN344" s="445"/>
      <c r="AO344" s="445"/>
      <c r="AP344" s="445">
        <v>4</v>
      </c>
      <c r="AQ344" s="445">
        <v>10</v>
      </c>
      <c r="AR344" s="445">
        <v>10</v>
      </c>
      <c r="AS344" s="445">
        <v>13</v>
      </c>
      <c r="AT344" s="445"/>
      <c r="AU344" s="445"/>
      <c r="AV344" s="445"/>
      <c r="AW344" s="445"/>
      <c r="AX344" s="445"/>
      <c r="AY344" s="445"/>
      <c r="AZ344" s="445"/>
      <c r="BA344" s="445"/>
      <c r="BB344" s="445">
        <v>37</v>
      </c>
    </row>
    <row r="345" spans="1:54" x14ac:dyDescent="0.2">
      <c r="A345" s="4" t="s">
        <v>4202</v>
      </c>
      <c r="B345" s="445"/>
      <c r="C345" s="445"/>
      <c r="D345" s="445"/>
      <c r="E345" s="445"/>
      <c r="F345" s="445"/>
      <c r="G345" s="445"/>
      <c r="H345" s="445"/>
      <c r="I345" s="445"/>
      <c r="J345" s="445"/>
      <c r="K345" s="445"/>
      <c r="L345" s="445"/>
      <c r="M345" s="445"/>
      <c r="N345" s="445"/>
      <c r="O345" s="445"/>
      <c r="P345" s="445"/>
      <c r="Q345" s="445"/>
      <c r="R345" s="445"/>
      <c r="S345" s="445"/>
      <c r="T345" s="445"/>
      <c r="U345" s="445"/>
      <c r="V345" s="445"/>
      <c r="W345" s="445"/>
      <c r="X345" s="445"/>
      <c r="Y345" s="445"/>
      <c r="Z345" s="445"/>
      <c r="AA345" s="445"/>
      <c r="AB345" s="445"/>
      <c r="AC345" s="445"/>
      <c r="AD345" s="445"/>
      <c r="AE345" s="445"/>
      <c r="AF345" s="445"/>
      <c r="AG345" s="445"/>
      <c r="AH345" s="445"/>
      <c r="AI345" s="445"/>
      <c r="AJ345" s="445"/>
      <c r="AK345" s="445"/>
      <c r="AL345" s="445"/>
      <c r="AM345" s="445"/>
      <c r="AN345" s="445"/>
      <c r="AO345" s="445"/>
      <c r="AP345" s="445"/>
      <c r="AQ345" s="445"/>
      <c r="AR345" s="445"/>
      <c r="AS345" s="445"/>
      <c r="AT345" s="445"/>
      <c r="AU345" s="445"/>
      <c r="AV345" s="445">
        <v>3</v>
      </c>
      <c r="AW345" s="445"/>
      <c r="AX345" s="445"/>
      <c r="AY345" s="445"/>
      <c r="AZ345" s="445"/>
      <c r="BA345" s="445"/>
      <c r="BB345" s="445">
        <v>3</v>
      </c>
    </row>
    <row r="346" spans="1:54" x14ac:dyDescent="0.2">
      <c r="A346" s="4" t="s">
        <v>4030</v>
      </c>
      <c r="B346" s="445"/>
      <c r="C346" s="445"/>
      <c r="D346" s="445"/>
      <c r="E346" s="445"/>
      <c r="F346" s="445"/>
      <c r="G346" s="445"/>
      <c r="H346" s="445">
        <v>4</v>
      </c>
      <c r="I346" s="445">
        <v>8</v>
      </c>
      <c r="J346" s="445"/>
      <c r="K346" s="445"/>
      <c r="L346" s="445"/>
      <c r="M346" s="445"/>
      <c r="N346" s="445"/>
      <c r="O346" s="445"/>
      <c r="P346" s="445"/>
      <c r="Q346" s="445"/>
      <c r="R346" s="445"/>
      <c r="S346" s="445"/>
      <c r="T346" s="445"/>
      <c r="U346" s="445"/>
      <c r="V346" s="445"/>
      <c r="W346" s="445"/>
      <c r="X346" s="445"/>
      <c r="Y346" s="445"/>
      <c r="Z346" s="445"/>
      <c r="AA346" s="445"/>
      <c r="AB346" s="445"/>
      <c r="AC346" s="445"/>
      <c r="AD346" s="445"/>
      <c r="AE346" s="445"/>
      <c r="AF346" s="445"/>
      <c r="AG346" s="445"/>
      <c r="AH346" s="445"/>
      <c r="AI346" s="445"/>
      <c r="AJ346" s="445"/>
      <c r="AK346" s="445"/>
      <c r="AL346" s="445"/>
      <c r="AM346" s="445"/>
      <c r="AN346" s="445"/>
      <c r="AO346" s="445"/>
      <c r="AP346" s="445"/>
      <c r="AQ346" s="445"/>
      <c r="AR346" s="445"/>
      <c r="AS346" s="445"/>
      <c r="AT346" s="445"/>
      <c r="AU346" s="445"/>
      <c r="AV346" s="445"/>
      <c r="AW346" s="445"/>
      <c r="AX346" s="445"/>
      <c r="AY346" s="445"/>
      <c r="AZ346" s="445"/>
      <c r="BA346" s="445"/>
      <c r="BB346" s="445">
        <v>12</v>
      </c>
    </row>
    <row r="347" spans="1:54" x14ac:dyDescent="0.2">
      <c r="A347" s="4" t="s">
        <v>3801</v>
      </c>
      <c r="B347" s="445">
        <v>4</v>
      </c>
      <c r="C347" s="445"/>
      <c r="D347" s="445"/>
      <c r="E347" s="445"/>
      <c r="F347" s="445"/>
      <c r="G347" s="445"/>
      <c r="H347" s="445"/>
      <c r="I347" s="445"/>
      <c r="J347" s="445"/>
      <c r="K347" s="445"/>
      <c r="L347" s="445"/>
      <c r="M347" s="445"/>
      <c r="N347" s="445"/>
      <c r="O347" s="445"/>
      <c r="P347" s="445"/>
      <c r="Q347" s="445"/>
      <c r="R347" s="445"/>
      <c r="S347" s="445"/>
      <c r="T347" s="445"/>
      <c r="U347" s="445"/>
      <c r="V347" s="445"/>
      <c r="W347" s="445"/>
      <c r="X347" s="445"/>
      <c r="Y347" s="445"/>
      <c r="Z347" s="445"/>
      <c r="AA347" s="445"/>
      <c r="AB347" s="445"/>
      <c r="AC347" s="445"/>
      <c r="AD347" s="445"/>
      <c r="AE347" s="445"/>
      <c r="AF347" s="445"/>
      <c r="AG347" s="445"/>
      <c r="AH347" s="445"/>
      <c r="AI347" s="445"/>
      <c r="AJ347" s="445"/>
      <c r="AK347" s="445"/>
      <c r="AL347" s="445"/>
      <c r="AM347" s="445"/>
      <c r="AN347" s="445"/>
      <c r="AO347" s="445"/>
      <c r="AP347" s="445"/>
      <c r="AQ347" s="445"/>
      <c r="AR347" s="445"/>
      <c r="AS347" s="445"/>
      <c r="AT347" s="445"/>
      <c r="AU347" s="445"/>
      <c r="AV347" s="445"/>
      <c r="AW347" s="445"/>
      <c r="AX347" s="445"/>
      <c r="AY347" s="445"/>
      <c r="AZ347" s="445"/>
      <c r="BA347" s="445"/>
      <c r="BB347" s="445">
        <v>4</v>
      </c>
    </row>
    <row r="348" spans="1:54" x14ac:dyDescent="0.2">
      <c r="A348" s="4" t="s">
        <v>3868</v>
      </c>
      <c r="B348" s="445"/>
      <c r="C348" s="445"/>
      <c r="D348" s="445"/>
      <c r="E348" s="445"/>
      <c r="F348" s="445"/>
      <c r="G348" s="445"/>
      <c r="H348" s="445"/>
      <c r="I348" s="445"/>
      <c r="J348" s="445"/>
      <c r="K348" s="445"/>
      <c r="L348" s="445"/>
      <c r="M348" s="445"/>
      <c r="N348" s="445"/>
      <c r="O348" s="445"/>
      <c r="P348" s="445"/>
      <c r="Q348" s="445"/>
      <c r="R348" s="445"/>
      <c r="S348" s="445"/>
      <c r="T348" s="445"/>
      <c r="U348" s="445"/>
      <c r="V348" s="445"/>
      <c r="W348" s="445"/>
      <c r="X348" s="445"/>
      <c r="Y348" s="445">
        <v>7</v>
      </c>
      <c r="Z348" s="445">
        <v>8</v>
      </c>
      <c r="AA348" s="445">
        <v>6</v>
      </c>
      <c r="AB348" s="445">
        <v>8</v>
      </c>
      <c r="AC348" s="445"/>
      <c r="AD348" s="445"/>
      <c r="AE348" s="445"/>
      <c r="AF348" s="445"/>
      <c r="AG348" s="445">
        <v>2</v>
      </c>
      <c r="AH348" s="445"/>
      <c r="AI348" s="445"/>
      <c r="AJ348" s="445"/>
      <c r="AK348" s="445"/>
      <c r="AL348" s="445"/>
      <c r="AM348" s="445"/>
      <c r="AN348" s="445"/>
      <c r="AO348" s="445"/>
      <c r="AP348" s="445"/>
      <c r="AQ348" s="445"/>
      <c r="AR348" s="445"/>
      <c r="AS348" s="445"/>
      <c r="AT348" s="445"/>
      <c r="AU348" s="445"/>
      <c r="AV348" s="445"/>
      <c r="AW348" s="445"/>
      <c r="AX348" s="445"/>
      <c r="AY348" s="445"/>
      <c r="AZ348" s="445"/>
      <c r="BA348" s="445"/>
      <c r="BB348" s="445">
        <v>31</v>
      </c>
    </row>
    <row r="349" spans="1:54" x14ac:dyDescent="0.2">
      <c r="A349" s="4" t="s">
        <v>4124</v>
      </c>
      <c r="B349" s="445"/>
      <c r="C349" s="445"/>
      <c r="D349" s="445"/>
      <c r="E349" s="445"/>
      <c r="F349" s="445"/>
      <c r="G349" s="445"/>
      <c r="H349" s="445"/>
      <c r="I349" s="445"/>
      <c r="J349" s="445"/>
      <c r="K349" s="445"/>
      <c r="L349" s="445"/>
      <c r="M349" s="445"/>
      <c r="N349" s="445"/>
      <c r="O349" s="445"/>
      <c r="P349" s="445"/>
      <c r="Q349" s="445"/>
      <c r="R349" s="445"/>
      <c r="S349" s="445"/>
      <c r="T349" s="445"/>
      <c r="U349" s="445"/>
      <c r="V349" s="445"/>
      <c r="W349" s="445"/>
      <c r="X349" s="445"/>
      <c r="Y349" s="445"/>
      <c r="Z349" s="445"/>
      <c r="AA349" s="445"/>
      <c r="AB349" s="445"/>
      <c r="AC349" s="445"/>
      <c r="AD349" s="445"/>
      <c r="AE349" s="445">
        <v>1</v>
      </c>
      <c r="AF349" s="445"/>
      <c r="AG349" s="445">
        <v>4</v>
      </c>
      <c r="AH349" s="445"/>
      <c r="AI349" s="445"/>
      <c r="AJ349" s="445"/>
      <c r="AK349" s="445"/>
      <c r="AL349" s="445"/>
      <c r="AM349" s="445"/>
      <c r="AN349" s="445"/>
      <c r="AO349" s="445"/>
      <c r="AP349" s="445"/>
      <c r="AQ349" s="445"/>
      <c r="AR349" s="445"/>
      <c r="AS349" s="445"/>
      <c r="AT349" s="445"/>
      <c r="AU349" s="445"/>
      <c r="AV349" s="445"/>
      <c r="AW349" s="445"/>
      <c r="AX349" s="445"/>
      <c r="AY349" s="445"/>
      <c r="AZ349" s="445"/>
      <c r="BA349" s="445"/>
      <c r="BB349" s="445">
        <v>5</v>
      </c>
    </row>
    <row r="350" spans="1:54" x14ac:dyDescent="0.2">
      <c r="A350" s="4" t="s">
        <v>3904</v>
      </c>
      <c r="B350" s="445"/>
      <c r="C350" s="445"/>
      <c r="D350" s="445"/>
      <c r="E350" s="445"/>
      <c r="F350" s="445"/>
      <c r="G350" s="445"/>
      <c r="H350" s="445"/>
      <c r="I350" s="445"/>
      <c r="J350" s="445"/>
      <c r="K350" s="445"/>
      <c r="L350" s="445"/>
      <c r="M350" s="445"/>
      <c r="N350" s="445"/>
      <c r="O350" s="445"/>
      <c r="P350" s="445"/>
      <c r="Q350" s="445"/>
      <c r="R350" s="445"/>
      <c r="S350" s="445"/>
      <c r="T350" s="445"/>
      <c r="U350" s="445"/>
      <c r="V350" s="445"/>
      <c r="W350" s="445"/>
      <c r="X350" s="445"/>
      <c r="Y350" s="445"/>
      <c r="Z350" s="445"/>
      <c r="AA350" s="445"/>
      <c r="AB350" s="445">
        <v>5</v>
      </c>
      <c r="AC350" s="445">
        <v>7</v>
      </c>
      <c r="AD350" s="445"/>
      <c r="AE350" s="445"/>
      <c r="AF350" s="445"/>
      <c r="AG350" s="445">
        <v>1</v>
      </c>
      <c r="AH350" s="445"/>
      <c r="AI350" s="445"/>
      <c r="AJ350" s="445"/>
      <c r="AK350" s="445"/>
      <c r="AL350" s="445"/>
      <c r="AM350" s="445"/>
      <c r="AN350" s="445"/>
      <c r="AO350" s="445"/>
      <c r="AP350" s="445"/>
      <c r="AQ350" s="445"/>
      <c r="AR350" s="445"/>
      <c r="AS350" s="445"/>
      <c r="AT350" s="445"/>
      <c r="AU350" s="445"/>
      <c r="AV350" s="445"/>
      <c r="AW350" s="445"/>
      <c r="AX350" s="445"/>
      <c r="AY350" s="445"/>
      <c r="AZ350" s="445"/>
      <c r="BA350" s="445"/>
      <c r="BB350" s="445">
        <v>13</v>
      </c>
    </row>
    <row r="351" spans="1:54" x14ac:dyDescent="0.2">
      <c r="A351" s="4" t="s">
        <v>4352</v>
      </c>
      <c r="B351" s="445"/>
      <c r="C351" s="445"/>
      <c r="D351" s="445"/>
      <c r="E351" s="445"/>
      <c r="F351" s="445"/>
      <c r="G351" s="445"/>
      <c r="H351" s="445"/>
      <c r="I351" s="445"/>
      <c r="J351" s="445"/>
      <c r="K351" s="445"/>
      <c r="L351" s="445"/>
      <c r="M351" s="445"/>
      <c r="N351" s="445"/>
      <c r="O351" s="445"/>
      <c r="P351" s="445"/>
      <c r="Q351" s="445"/>
      <c r="R351" s="445"/>
      <c r="S351" s="445"/>
      <c r="T351" s="445"/>
      <c r="U351" s="445"/>
      <c r="V351" s="445"/>
      <c r="W351" s="445"/>
      <c r="X351" s="445"/>
      <c r="Y351" s="445"/>
      <c r="Z351" s="445">
        <v>4</v>
      </c>
      <c r="AA351" s="445"/>
      <c r="AB351" s="445"/>
      <c r="AC351" s="445">
        <v>3</v>
      </c>
      <c r="AD351" s="445"/>
      <c r="AE351" s="445"/>
      <c r="AF351" s="445"/>
      <c r="AG351" s="445"/>
      <c r="AH351" s="445"/>
      <c r="AI351" s="445"/>
      <c r="AJ351" s="445"/>
      <c r="AK351" s="445"/>
      <c r="AL351" s="445"/>
      <c r="AM351" s="445"/>
      <c r="AN351" s="445"/>
      <c r="AO351" s="445"/>
      <c r="AP351" s="445"/>
      <c r="AQ351" s="445"/>
      <c r="AR351" s="445"/>
      <c r="AS351" s="445"/>
      <c r="AT351" s="445"/>
      <c r="AU351" s="445"/>
      <c r="AV351" s="445"/>
      <c r="AW351" s="445"/>
      <c r="AX351" s="445"/>
      <c r="AY351" s="445"/>
      <c r="AZ351" s="445"/>
      <c r="BA351" s="445"/>
      <c r="BB351" s="445">
        <v>7</v>
      </c>
    </row>
    <row r="352" spans="1:54" x14ac:dyDescent="0.2">
      <c r="A352" s="4" t="s">
        <v>536</v>
      </c>
      <c r="B352" s="445"/>
      <c r="C352" s="445"/>
      <c r="D352" s="445"/>
      <c r="E352" s="445"/>
      <c r="F352" s="445"/>
      <c r="G352" s="445"/>
      <c r="H352" s="445"/>
      <c r="I352" s="445"/>
      <c r="J352" s="445"/>
      <c r="K352" s="445">
        <v>2</v>
      </c>
      <c r="L352" s="445"/>
      <c r="M352" s="445"/>
      <c r="N352" s="445"/>
      <c r="O352" s="445"/>
      <c r="P352" s="445"/>
      <c r="Q352" s="445"/>
      <c r="R352" s="445"/>
      <c r="S352" s="445"/>
      <c r="T352" s="445"/>
      <c r="U352" s="445"/>
      <c r="V352" s="445"/>
      <c r="W352" s="445"/>
      <c r="X352" s="445"/>
      <c r="Y352" s="445"/>
      <c r="Z352" s="445"/>
      <c r="AA352" s="445"/>
      <c r="AB352" s="445"/>
      <c r="AC352" s="445"/>
      <c r="AD352" s="445"/>
      <c r="AE352" s="445"/>
      <c r="AF352" s="445"/>
      <c r="AG352" s="445"/>
      <c r="AH352" s="445"/>
      <c r="AI352" s="445"/>
      <c r="AJ352" s="445"/>
      <c r="AK352" s="445"/>
      <c r="AL352" s="445"/>
      <c r="AM352" s="445"/>
      <c r="AN352" s="445"/>
      <c r="AO352" s="445"/>
      <c r="AP352" s="445"/>
      <c r="AQ352" s="445"/>
      <c r="AR352" s="445"/>
      <c r="AS352" s="445"/>
      <c r="AT352" s="445"/>
      <c r="AU352" s="445"/>
      <c r="AV352" s="445"/>
      <c r="AW352" s="445"/>
      <c r="AX352" s="445"/>
      <c r="AY352" s="445"/>
      <c r="AZ352" s="445"/>
      <c r="BA352" s="445"/>
      <c r="BB352" s="445">
        <v>2</v>
      </c>
    </row>
    <row r="353" spans="1:54" x14ac:dyDescent="0.2">
      <c r="A353" s="4" t="s">
        <v>4073</v>
      </c>
      <c r="B353" s="445"/>
      <c r="C353" s="445"/>
      <c r="D353" s="445"/>
      <c r="E353" s="445"/>
      <c r="F353" s="445"/>
      <c r="G353" s="445"/>
      <c r="H353" s="445"/>
      <c r="I353" s="445"/>
      <c r="J353" s="445"/>
      <c r="K353" s="445"/>
      <c r="L353" s="445"/>
      <c r="M353" s="445"/>
      <c r="N353" s="445"/>
      <c r="O353" s="445"/>
      <c r="P353" s="445"/>
      <c r="Q353" s="445"/>
      <c r="R353" s="445"/>
      <c r="S353" s="445">
        <v>6</v>
      </c>
      <c r="T353" s="445">
        <v>13</v>
      </c>
      <c r="U353" s="445">
        <v>12</v>
      </c>
      <c r="V353" s="445">
        <v>11</v>
      </c>
      <c r="W353" s="445">
        <v>12</v>
      </c>
      <c r="X353" s="445">
        <v>11</v>
      </c>
      <c r="Y353" s="445">
        <v>10</v>
      </c>
      <c r="Z353" s="445">
        <v>8</v>
      </c>
      <c r="AA353" s="445">
        <v>11</v>
      </c>
      <c r="AB353" s="445"/>
      <c r="AC353" s="445"/>
      <c r="AD353" s="445"/>
      <c r="AE353" s="445"/>
      <c r="AF353" s="445"/>
      <c r="AG353" s="445"/>
      <c r="AH353" s="445"/>
      <c r="AI353" s="445"/>
      <c r="AJ353" s="445"/>
      <c r="AK353" s="445"/>
      <c r="AL353" s="445"/>
      <c r="AM353" s="445"/>
      <c r="AN353" s="445"/>
      <c r="AO353" s="445"/>
      <c r="AP353" s="445"/>
      <c r="AQ353" s="445"/>
      <c r="AR353" s="445"/>
      <c r="AS353" s="445"/>
      <c r="AT353" s="445"/>
      <c r="AU353" s="445"/>
      <c r="AV353" s="445"/>
      <c r="AW353" s="445"/>
      <c r="AX353" s="445"/>
      <c r="AY353" s="445"/>
      <c r="AZ353" s="445"/>
      <c r="BA353" s="445"/>
      <c r="BB353" s="445">
        <v>94</v>
      </c>
    </row>
    <row r="354" spans="1:54" x14ac:dyDescent="0.2">
      <c r="A354" s="4" t="s">
        <v>4019</v>
      </c>
      <c r="B354" s="445"/>
      <c r="C354" s="445"/>
      <c r="D354" s="445"/>
      <c r="E354" s="445"/>
      <c r="F354" s="445"/>
      <c r="G354" s="445"/>
      <c r="H354" s="445">
        <v>10</v>
      </c>
      <c r="I354" s="445">
        <v>7</v>
      </c>
      <c r="J354" s="445"/>
      <c r="K354" s="445"/>
      <c r="L354" s="445"/>
      <c r="M354" s="445"/>
      <c r="N354" s="445"/>
      <c r="O354" s="445"/>
      <c r="P354" s="445"/>
      <c r="Q354" s="445"/>
      <c r="R354" s="445"/>
      <c r="S354" s="445"/>
      <c r="T354" s="445"/>
      <c r="U354" s="445"/>
      <c r="V354" s="445"/>
      <c r="W354" s="445"/>
      <c r="X354" s="445"/>
      <c r="Y354" s="445"/>
      <c r="Z354" s="445"/>
      <c r="AA354" s="445"/>
      <c r="AB354" s="445"/>
      <c r="AC354" s="445"/>
      <c r="AD354" s="445"/>
      <c r="AE354" s="445"/>
      <c r="AF354" s="445"/>
      <c r="AG354" s="445"/>
      <c r="AH354" s="445"/>
      <c r="AI354" s="445"/>
      <c r="AJ354" s="445"/>
      <c r="AK354" s="445"/>
      <c r="AL354" s="445"/>
      <c r="AM354" s="445"/>
      <c r="AN354" s="445"/>
      <c r="AO354" s="445"/>
      <c r="AP354" s="445"/>
      <c r="AQ354" s="445"/>
      <c r="AR354" s="445"/>
      <c r="AS354" s="445"/>
      <c r="AT354" s="445"/>
      <c r="AU354" s="445"/>
      <c r="AV354" s="445"/>
      <c r="AW354" s="445"/>
      <c r="AX354" s="445"/>
      <c r="AY354" s="445"/>
      <c r="AZ354" s="445"/>
      <c r="BA354" s="445"/>
      <c r="BB354" s="445">
        <v>17</v>
      </c>
    </row>
    <row r="355" spans="1:54" x14ac:dyDescent="0.2">
      <c r="A355" s="4" t="s">
        <v>3880</v>
      </c>
      <c r="B355" s="445"/>
      <c r="C355" s="445"/>
      <c r="D355" s="445"/>
      <c r="E355" s="445"/>
      <c r="F355" s="445"/>
      <c r="G355" s="445"/>
      <c r="H355" s="445"/>
      <c r="I355" s="445"/>
      <c r="J355" s="445"/>
      <c r="K355" s="445"/>
      <c r="L355" s="445"/>
      <c r="M355" s="445"/>
      <c r="N355" s="445"/>
      <c r="O355" s="445"/>
      <c r="P355" s="445"/>
      <c r="Q355" s="445"/>
      <c r="R355" s="445"/>
      <c r="S355" s="445"/>
      <c r="T355" s="445"/>
      <c r="U355" s="445"/>
      <c r="V355" s="445"/>
      <c r="W355" s="445"/>
      <c r="X355" s="445"/>
      <c r="Y355" s="445"/>
      <c r="Z355" s="445"/>
      <c r="AA355" s="445"/>
      <c r="AB355" s="445"/>
      <c r="AC355" s="445">
        <v>8</v>
      </c>
      <c r="AD355" s="445">
        <v>10</v>
      </c>
      <c r="AE355" s="445">
        <v>10</v>
      </c>
      <c r="AF355" s="445">
        <v>6</v>
      </c>
      <c r="AG355" s="445"/>
      <c r="AH355" s="445"/>
      <c r="AI355" s="445"/>
      <c r="AJ355" s="445"/>
      <c r="AK355" s="445"/>
      <c r="AL355" s="445"/>
      <c r="AM355" s="445"/>
      <c r="AN355" s="445"/>
      <c r="AO355" s="445"/>
      <c r="AP355" s="445"/>
      <c r="AQ355" s="445"/>
      <c r="AR355" s="445"/>
      <c r="AS355" s="445"/>
      <c r="AT355" s="445"/>
      <c r="AU355" s="445"/>
      <c r="AV355" s="445"/>
      <c r="AW355" s="445"/>
      <c r="AX355" s="445"/>
      <c r="AY355" s="445"/>
      <c r="AZ355" s="445"/>
      <c r="BA355" s="445"/>
      <c r="BB355" s="445">
        <v>34</v>
      </c>
    </row>
    <row r="356" spans="1:54" x14ac:dyDescent="0.2">
      <c r="A356" s="4" t="s">
        <v>3931</v>
      </c>
      <c r="B356" s="445"/>
      <c r="C356" s="445"/>
      <c r="D356" s="445"/>
      <c r="E356" s="445"/>
      <c r="F356" s="445"/>
      <c r="G356" s="445"/>
      <c r="H356" s="445"/>
      <c r="I356" s="445"/>
      <c r="J356" s="445"/>
      <c r="K356" s="445"/>
      <c r="L356" s="445"/>
      <c r="M356" s="445"/>
      <c r="N356" s="445"/>
      <c r="O356" s="445"/>
      <c r="P356" s="445"/>
      <c r="Q356" s="445"/>
      <c r="R356" s="445"/>
      <c r="S356" s="445"/>
      <c r="T356" s="445"/>
      <c r="U356" s="445"/>
      <c r="V356" s="445"/>
      <c r="W356" s="445"/>
      <c r="X356" s="445"/>
      <c r="Y356" s="445"/>
      <c r="Z356" s="445"/>
      <c r="AA356" s="445"/>
      <c r="AB356" s="445"/>
      <c r="AC356" s="445"/>
      <c r="AD356" s="445"/>
      <c r="AE356" s="445"/>
      <c r="AF356" s="445"/>
      <c r="AG356" s="445"/>
      <c r="AH356" s="445"/>
      <c r="AI356" s="445"/>
      <c r="AJ356" s="445"/>
      <c r="AK356" s="445"/>
      <c r="AL356" s="445"/>
      <c r="AM356" s="445">
        <v>8</v>
      </c>
      <c r="AN356" s="445">
        <v>5</v>
      </c>
      <c r="AO356" s="445"/>
      <c r="AP356" s="445"/>
      <c r="AQ356" s="445"/>
      <c r="AR356" s="445"/>
      <c r="AS356" s="445"/>
      <c r="AT356" s="445"/>
      <c r="AU356" s="445"/>
      <c r="AV356" s="445"/>
      <c r="AW356" s="445"/>
      <c r="AX356" s="445"/>
      <c r="AY356" s="445"/>
      <c r="AZ356" s="445"/>
      <c r="BA356" s="445"/>
      <c r="BB356" s="445">
        <v>13</v>
      </c>
    </row>
    <row r="357" spans="1:54" x14ac:dyDescent="0.2">
      <c r="A357" s="4" t="s">
        <v>4158</v>
      </c>
      <c r="B357" s="445"/>
      <c r="C357" s="445"/>
      <c r="D357" s="445"/>
      <c r="E357" s="445"/>
      <c r="F357" s="445"/>
      <c r="G357" s="445"/>
      <c r="H357" s="445"/>
      <c r="I357" s="445"/>
      <c r="J357" s="445"/>
      <c r="K357" s="445"/>
      <c r="L357" s="445"/>
      <c r="M357" s="445"/>
      <c r="N357" s="445"/>
      <c r="O357" s="445"/>
      <c r="P357" s="445"/>
      <c r="Q357" s="445"/>
      <c r="R357" s="445"/>
      <c r="S357" s="445"/>
      <c r="T357" s="445"/>
      <c r="U357" s="445"/>
      <c r="V357" s="445"/>
      <c r="W357" s="445"/>
      <c r="X357" s="445"/>
      <c r="Y357" s="445"/>
      <c r="Z357" s="445"/>
      <c r="AA357" s="445"/>
      <c r="AB357" s="445"/>
      <c r="AC357" s="445"/>
      <c r="AD357" s="445"/>
      <c r="AE357" s="445"/>
      <c r="AF357" s="445"/>
      <c r="AG357" s="445"/>
      <c r="AH357" s="445"/>
      <c r="AI357" s="445"/>
      <c r="AJ357" s="445"/>
      <c r="AK357" s="445"/>
      <c r="AL357" s="445"/>
      <c r="AM357" s="445">
        <v>1</v>
      </c>
      <c r="AN357" s="445"/>
      <c r="AO357" s="445"/>
      <c r="AP357" s="445"/>
      <c r="AQ357" s="445"/>
      <c r="AR357" s="445"/>
      <c r="AS357" s="445"/>
      <c r="AT357" s="445"/>
      <c r="AU357" s="445"/>
      <c r="AV357" s="445"/>
      <c r="AW357" s="445"/>
      <c r="AX357" s="445"/>
      <c r="AY357" s="445"/>
      <c r="AZ357" s="445"/>
      <c r="BA357" s="445"/>
      <c r="BB357" s="445">
        <v>1</v>
      </c>
    </row>
    <row r="358" spans="1:54" x14ac:dyDescent="0.2">
      <c r="A358" s="4" t="s">
        <v>4336</v>
      </c>
      <c r="B358" s="445"/>
      <c r="C358" s="445"/>
      <c r="D358" s="445"/>
      <c r="E358" s="445"/>
      <c r="F358" s="445"/>
      <c r="G358" s="445"/>
      <c r="H358" s="445"/>
      <c r="I358" s="445"/>
      <c r="J358" s="445"/>
      <c r="K358" s="445"/>
      <c r="L358" s="445"/>
      <c r="M358" s="445"/>
      <c r="N358" s="445"/>
      <c r="O358" s="445"/>
      <c r="P358" s="445"/>
      <c r="Q358" s="445"/>
      <c r="R358" s="445"/>
      <c r="S358" s="445"/>
      <c r="T358" s="445"/>
      <c r="U358" s="445"/>
      <c r="V358" s="445">
        <v>4</v>
      </c>
      <c r="W358" s="445"/>
      <c r="X358" s="445"/>
      <c r="Y358" s="445"/>
      <c r="Z358" s="445"/>
      <c r="AA358" s="445"/>
      <c r="AB358" s="445"/>
      <c r="AC358" s="445"/>
      <c r="AD358" s="445"/>
      <c r="AE358" s="445"/>
      <c r="AF358" s="445"/>
      <c r="AG358" s="445"/>
      <c r="AH358" s="445"/>
      <c r="AI358" s="445"/>
      <c r="AJ358" s="445"/>
      <c r="AK358" s="445"/>
      <c r="AL358" s="445"/>
      <c r="AM358" s="445"/>
      <c r="AN358" s="445"/>
      <c r="AO358" s="445"/>
      <c r="AP358" s="445"/>
      <c r="AQ358" s="445"/>
      <c r="AR358" s="445"/>
      <c r="AS358" s="445"/>
      <c r="AT358" s="445"/>
      <c r="AU358" s="445"/>
      <c r="AV358" s="445"/>
      <c r="AW358" s="445"/>
      <c r="AX358" s="445"/>
      <c r="AY358" s="445"/>
      <c r="AZ358" s="445"/>
      <c r="BA358" s="445"/>
      <c r="BB358" s="445">
        <v>4</v>
      </c>
    </row>
    <row r="359" spans="1:54" x14ac:dyDescent="0.2">
      <c r="A359" s="4" t="s">
        <v>3037</v>
      </c>
      <c r="B359" s="445"/>
      <c r="C359" s="445"/>
      <c r="D359" s="445"/>
      <c r="E359" s="445"/>
      <c r="F359" s="445"/>
      <c r="G359" s="445"/>
      <c r="H359" s="445"/>
      <c r="I359" s="445"/>
      <c r="J359" s="445"/>
      <c r="K359" s="445"/>
      <c r="L359" s="445"/>
      <c r="M359" s="445"/>
      <c r="N359" s="445"/>
      <c r="O359" s="445"/>
      <c r="P359" s="445"/>
      <c r="Q359" s="445"/>
      <c r="R359" s="445"/>
      <c r="S359" s="445"/>
      <c r="T359" s="445"/>
      <c r="U359" s="445"/>
      <c r="V359" s="445"/>
      <c r="W359" s="445"/>
      <c r="X359" s="445"/>
      <c r="Y359" s="445"/>
      <c r="Z359" s="445"/>
      <c r="AA359" s="445"/>
      <c r="AB359" s="445"/>
      <c r="AC359" s="445"/>
      <c r="AD359" s="445"/>
      <c r="AE359" s="445"/>
      <c r="AF359" s="445"/>
      <c r="AG359" s="445"/>
      <c r="AH359" s="445"/>
      <c r="AI359" s="445"/>
      <c r="AJ359" s="445"/>
      <c r="AK359" s="445"/>
      <c r="AL359" s="445"/>
      <c r="AM359" s="445"/>
      <c r="AN359" s="445">
        <v>5</v>
      </c>
      <c r="AO359" s="445"/>
      <c r="AP359" s="445"/>
      <c r="AQ359" s="445"/>
      <c r="AR359" s="445"/>
      <c r="AS359" s="445"/>
      <c r="AT359" s="445"/>
      <c r="AU359" s="445"/>
      <c r="AV359" s="445"/>
      <c r="AW359" s="445"/>
      <c r="AX359" s="445"/>
      <c r="AY359" s="445"/>
      <c r="AZ359" s="445"/>
      <c r="BA359" s="445"/>
      <c r="BB359" s="445">
        <v>5</v>
      </c>
    </row>
    <row r="360" spans="1:54" x14ac:dyDescent="0.2">
      <c r="A360" s="4" t="s">
        <v>4146</v>
      </c>
      <c r="B360" s="445"/>
      <c r="C360" s="445"/>
      <c r="D360" s="445"/>
      <c r="E360" s="445"/>
      <c r="F360" s="445"/>
      <c r="G360" s="445"/>
      <c r="H360" s="445"/>
      <c r="I360" s="445"/>
      <c r="J360" s="445"/>
      <c r="K360" s="445"/>
      <c r="L360" s="445"/>
      <c r="M360" s="445"/>
      <c r="N360" s="445"/>
      <c r="O360" s="445"/>
      <c r="P360" s="445"/>
      <c r="Q360" s="445"/>
      <c r="R360" s="445"/>
      <c r="S360" s="445"/>
      <c r="T360" s="445"/>
      <c r="U360" s="445"/>
      <c r="V360" s="445"/>
      <c r="W360" s="445"/>
      <c r="X360" s="445"/>
      <c r="Y360" s="445"/>
      <c r="Z360" s="445"/>
      <c r="AA360" s="445"/>
      <c r="AB360" s="445"/>
      <c r="AC360" s="445"/>
      <c r="AD360" s="445"/>
      <c r="AE360" s="445"/>
      <c r="AF360" s="445"/>
      <c r="AG360" s="445"/>
      <c r="AH360" s="445"/>
      <c r="AI360" s="445"/>
      <c r="AJ360" s="445">
        <v>7</v>
      </c>
      <c r="AK360" s="445"/>
      <c r="AL360" s="445"/>
      <c r="AM360" s="445"/>
      <c r="AN360" s="445"/>
      <c r="AO360" s="445"/>
      <c r="AP360" s="445">
        <v>5</v>
      </c>
      <c r="AQ360" s="445"/>
      <c r="AR360" s="445"/>
      <c r="AS360" s="445"/>
      <c r="AT360" s="445"/>
      <c r="AU360" s="445"/>
      <c r="AV360" s="445"/>
      <c r="AW360" s="445"/>
      <c r="AX360" s="445"/>
      <c r="AY360" s="445"/>
      <c r="AZ360" s="445"/>
      <c r="BA360" s="445"/>
      <c r="BB360" s="445">
        <v>12</v>
      </c>
    </row>
    <row r="361" spans="1:54" x14ac:dyDescent="0.2">
      <c r="A361" s="4" t="s">
        <v>4058</v>
      </c>
      <c r="B361" s="445"/>
      <c r="C361" s="445"/>
      <c r="D361" s="445"/>
      <c r="E361" s="445"/>
      <c r="F361" s="445"/>
      <c r="G361" s="445"/>
      <c r="H361" s="445"/>
      <c r="I361" s="445"/>
      <c r="J361" s="445"/>
      <c r="K361" s="445"/>
      <c r="L361" s="445"/>
      <c r="M361" s="445"/>
      <c r="N361" s="445"/>
      <c r="O361" s="445"/>
      <c r="P361" s="445"/>
      <c r="Q361" s="445"/>
      <c r="R361" s="445"/>
      <c r="S361" s="445"/>
      <c r="T361" s="445"/>
      <c r="U361" s="445"/>
      <c r="V361" s="445"/>
      <c r="W361" s="445"/>
      <c r="X361" s="445"/>
      <c r="Y361" s="445"/>
      <c r="Z361" s="445"/>
      <c r="AA361" s="445"/>
      <c r="AB361" s="445"/>
      <c r="AC361" s="445"/>
      <c r="AD361" s="445"/>
      <c r="AE361" s="445"/>
      <c r="AF361" s="445"/>
      <c r="AG361" s="445"/>
      <c r="AH361" s="445"/>
      <c r="AI361" s="445"/>
      <c r="AJ361" s="445"/>
      <c r="AK361" s="445"/>
      <c r="AL361" s="445"/>
      <c r="AM361" s="445"/>
      <c r="AN361" s="445"/>
      <c r="AO361" s="445"/>
      <c r="AP361" s="445"/>
      <c r="AQ361" s="445"/>
      <c r="AR361" s="445"/>
      <c r="AS361" s="445"/>
      <c r="AT361" s="445"/>
      <c r="AU361" s="445"/>
      <c r="AV361" s="445"/>
      <c r="AW361" s="445"/>
      <c r="AX361" s="445"/>
      <c r="AY361" s="445"/>
      <c r="AZ361" s="445"/>
      <c r="BA361" s="445"/>
      <c r="BB361" s="445"/>
    </row>
    <row r="362" spans="1:54" x14ac:dyDescent="0.2">
      <c r="A362" s="4" t="s">
        <v>3985</v>
      </c>
      <c r="B362" s="445"/>
      <c r="C362" s="445"/>
      <c r="D362" s="445"/>
      <c r="E362" s="445"/>
      <c r="F362" s="445"/>
      <c r="G362" s="445"/>
      <c r="H362" s="445"/>
      <c r="I362" s="445"/>
      <c r="J362" s="445"/>
      <c r="K362" s="445"/>
      <c r="L362" s="445"/>
      <c r="M362" s="445"/>
      <c r="N362" s="445"/>
      <c r="O362" s="445"/>
      <c r="P362" s="445"/>
      <c r="Q362" s="445"/>
      <c r="R362" s="445"/>
      <c r="S362" s="445"/>
      <c r="T362" s="445"/>
      <c r="U362" s="445"/>
      <c r="V362" s="445"/>
      <c r="W362" s="445"/>
      <c r="X362" s="445"/>
      <c r="Y362" s="445"/>
      <c r="Z362" s="445"/>
      <c r="AA362" s="445"/>
      <c r="AB362" s="445"/>
      <c r="AC362" s="445"/>
      <c r="AD362" s="445"/>
      <c r="AE362" s="445"/>
      <c r="AF362" s="445"/>
      <c r="AG362" s="445"/>
      <c r="AH362" s="445"/>
      <c r="AI362" s="445"/>
      <c r="AJ362" s="445"/>
      <c r="AK362" s="445"/>
      <c r="AL362" s="445"/>
      <c r="AM362" s="445"/>
      <c r="AN362" s="445"/>
      <c r="AO362" s="445"/>
      <c r="AP362" s="445"/>
      <c r="AQ362" s="445"/>
      <c r="AR362" s="445"/>
      <c r="AS362" s="445"/>
      <c r="AT362" s="445"/>
      <c r="AU362" s="445"/>
      <c r="AV362" s="445"/>
      <c r="AW362" s="445"/>
      <c r="AX362" s="445"/>
      <c r="AY362" s="445"/>
      <c r="AZ362" s="445">
        <v>3</v>
      </c>
      <c r="BA362" s="445"/>
      <c r="BB362" s="445">
        <v>3</v>
      </c>
    </row>
    <row r="363" spans="1:54" x14ac:dyDescent="0.2">
      <c r="A363" s="4" t="s">
        <v>4208</v>
      </c>
      <c r="B363" s="445"/>
      <c r="C363" s="445"/>
      <c r="D363" s="445"/>
      <c r="E363" s="445"/>
      <c r="F363" s="445"/>
      <c r="G363" s="445"/>
      <c r="H363" s="445"/>
      <c r="I363" s="445"/>
      <c r="J363" s="445"/>
      <c r="K363" s="445"/>
      <c r="L363" s="445"/>
      <c r="M363" s="445"/>
      <c r="N363" s="445"/>
      <c r="O363" s="445"/>
      <c r="P363" s="445"/>
      <c r="Q363" s="445"/>
      <c r="R363" s="445"/>
      <c r="S363" s="445"/>
      <c r="T363" s="445"/>
      <c r="U363" s="445"/>
      <c r="V363" s="445"/>
      <c r="W363" s="445"/>
      <c r="X363" s="445"/>
      <c r="Y363" s="445"/>
      <c r="Z363" s="445"/>
      <c r="AA363" s="445"/>
      <c r="AB363" s="445"/>
      <c r="AC363" s="445"/>
      <c r="AD363" s="445"/>
      <c r="AE363" s="445"/>
      <c r="AF363" s="445"/>
      <c r="AG363" s="445"/>
      <c r="AH363" s="445"/>
      <c r="AI363" s="445"/>
      <c r="AJ363" s="445"/>
      <c r="AK363" s="445"/>
      <c r="AL363" s="445"/>
      <c r="AM363" s="445"/>
      <c r="AN363" s="445"/>
      <c r="AO363" s="445"/>
      <c r="AP363" s="445"/>
      <c r="AQ363" s="445"/>
      <c r="AR363" s="445"/>
      <c r="AS363" s="445"/>
      <c r="AT363" s="445"/>
      <c r="AU363" s="445"/>
      <c r="AV363" s="445">
        <v>2</v>
      </c>
      <c r="AW363" s="445">
        <v>4</v>
      </c>
      <c r="AX363" s="445">
        <v>1</v>
      </c>
      <c r="AY363" s="445"/>
      <c r="AZ363" s="445"/>
      <c r="BA363" s="445"/>
      <c r="BB363" s="445">
        <v>7</v>
      </c>
    </row>
    <row r="364" spans="1:54" x14ac:dyDescent="0.2">
      <c r="A364" s="4" t="s">
        <v>4199</v>
      </c>
      <c r="B364" s="445"/>
      <c r="C364" s="445"/>
      <c r="D364" s="445"/>
      <c r="E364" s="445"/>
      <c r="F364" s="445"/>
      <c r="G364" s="445"/>
      <c r="H364" s="445"/>
      <c r="I364" s="445"/>
      <c r="J364" s="445"/>
      <c r="K364" s="445"/>
      <c r="L364" s="445"/>
      <c r="M364" s="445"/>
      <c r="N364" s="445"/>
      <c r="O364" s="445"/>
      <c r="P364" s="445"/>
      <c r="Q364" s="445"/>
      <c r="R364" s="445"/>
      <c r="S364" s="445"/>
      <c r="T364" s="445"/>
      <c r="U364" s="445"/>
      <c r="V364" s="445"/>
      <c r="W364" s="445"/>
      <c r="X364" s="445"/>
      <c r="Y364" s="445"/>
      <c r="Z364" s="445"/>
      <c r="AA364" s="445"/>
      <c r="AB364" s="445"/>
      <c r="AC364" s="445"/>
      <c r="AD364" s="445"/>
      <c r="AE364" s="445"/>
      <c r="AF364" s="445"/>
      <c r="AG364" s="445"/>
      <c r="AH364" s="445"/>
      <c r="AI364" s="445"/>
      <c r="AJ364" s="445"/>
      <c r="AK364" s="445"/>
      <c r="AL364" s="445"/>
      <c r="AM364" s="445"/>
      <c r="AN364" s="445"/>
      <c r="AO364" s="445"/>
      <c r="AP364" s="445"/>
      <c r="AQ364" s="445"/>
      <c r="AR364" s="445"/>
      <c r="AS364" s="445"/>
      <c r="AT364" s="445"/>
      <c r="AU364" s="445"/>
      <c r="AV364" s="445">
        <v>9</v>
      </c>
      <c r="AW364" s="445">
        <v>8</v>
      </c>
      <c r="AX364" s="445"/>
      <c r="AY364" s="445"/>
      <c r="AZ364" s="445"/>
      <c r="BA364" s="445"/>
      <c r="BB364" s="445">
        <v>17</v>
      </c>
    </row>
    <row r="365" spans="1:54" x14ac:dyDescent="0.2">
      <c r="A365" s="4" t="s">
        <v>3836</v>
      </c>
      <c r="B365" s="445"/>
      <c r="C365" s="445"/>
      <c r="D365" s="445"/>
      <c r="E365" s="445"/>
      <c r="F365" s="445"/>
      <c r="G365" s="445"/>
      <c r="H365" s="445"/>
      <c r="I365" s="445"/>
      <c r="J365" s="445"/>
      <c r="K365" s="445"/>
      <c r="L365" s="445"/>
      <c r="M365" s="445"/>
      <c r="N365" s="445"/>
      <c r="O365" s="445"/>
      <c r="P365" s="445"/>
      <c r="Q365" s="445"/>
      <c r="R365" s="445"/>
      <c r="S365" s="445"/>
      <c r="T365" s="445">
        <v>12</v>
      </c>
      <c r="U365" s="445">
        <v>12</v>
      </c>
      <c r="V365" s="445">
        <v>12</v>
      </c>
      <c r="W365" s="445"/>
      <c r="X365" s="445"/>
      <c r="Y365" s="445"/>
      <c r="Z365" s="445"/>
      <c r="AA365" s="445"/>
      <c r="AB365" s="445"/>
      <c r="AC365" s="445"/>
      <c r="AD365" s="445"/>
      <c r="AE365" s="445"/>
      <c r="AF365" s="445"/>
      <c r="AG365" s="445"/>
      <c r="AH365" s="445"/>
      <c r="AI365" s="445"/>
      <c r="AJ365" s="445"/>
      <c r="AK365" s="445"/>
      <c r="AL365" s="445"/>
      <c r="AM365" s="445"/>
      <c r="AN365" s="445"/>
      <c r="AO365" s="445"/>
      <c r="AP365" s="445"/>
      <c r="AQ365" s="445"/>
      <c r="AR365" s="445"/>
      <c r="AS365" s="445"/>
      <c r="AT365" s="445"/>
      <c r="AU365" s="445"/>
      <c r="AV365" s="445"/>
      <c r="AW365" s="445"/>
      <c r="AX365" s="445"/>
      <c r="AY365" s="445"/>
      <c r="AZ365" s="445"/>
      <c r="BA365" s="445"/>
      <c r="BB365" s="445">
        <v>36</v>
      </c>
    </row>
    <row r="366" spans="1:54" x14ac:dyDescent="0.2">
      <c r="A366" s="4" t="s">
        <v>3064</v>
      </c>
      <c r="B366" s="445"/>
      <c r="C366" s="445"/>
      <c r="D366" s="445"/>
      <c r="E366" s="445"/>
      <c r="F366" s="445"/>
      <c r="G366" s="445"/>
      <c r="H366" s="445"/>
      <c r="I366" s="445"/>
      <c r="J366" s="445"/>
      <c r="K366" s="445"/>
      <c r="L366" s="445"/>
      <c r="M366" s="445"/>
      <c r="N366" s="445"/>
      <c r="O366" s="445"/>
      <c r="P366" s="445"/>
      <c r="Q366" s="445"/>
      <c r="R366" s="445"/>
      <c r="S366" s="445"/>
      <c r="T366" s="445"/>
      <c r="U366" s="445"/>
      <c r="V366" s="445"/>
      <c r="W366" s="445"/>
      <c r="X366" s="445"/>
      <c r="Y366" s="445"/>
      <c r="Z366" s="445"/>
      <c r="AA366" s="445"/>
      <c r="AB366" s="445"/>
      <c r="AC366" s="445"/>
      <c r="AD366" s="445"/>
      <c r="AE366" s="445"/>
      <c r="AF366" s="445"/>
      <c r="AG366" s="445"/>
      <c r="AH366" s="445"/>
      <c r="AI366" s="445"/>
      <c r="AJ366" s="445"/>
      <c r="AK366" s="445"/>
      <c r="AL366" s="445"/>
      <c r="AM366" s="445"/>
      <c r="AN366" s="445"/>
      <c r="AO366" s="445"/>
      <c r="AP366" s="445"/>
      <c r="AQ366" s="445"/>
      <c r="AR366" s="445"/>
      <c r="AS366" s="445"/>
      <c r="AT366" s="445"/>
      <c r="AU366" s="445">
        <v>12</v>
      </c>
      <c r="AV366" s="445">
        <v>13</v>
      </c>
      <c r="AW366" s="445"/>
      <c r="AX366" s="445"/>
      <c r="AY366" s="445"/>
      <c r="AZ366" s="445"/>
      <c r="BA366" s="445"/>
      <c r="BB366" s="445">
        <v>25</v>
      </c>
    </row>
    <row r="367" spans="1:54" x14ac:dyDescent="0.2">
      <c r="A367" s="4" t="s">
        <v>4209</v>
      </c>
      <c r="B367" s="445"/>
      <c r="C367" s="445"/>
      <c r="D367" s="445"/>
      <c r="E367" s="445"/>
      <c r="F367" s="445"/>
      <c r="G367" s="445"/>
      <c r="H367" s="445"/>
      <c r="I367" s="445"/>
      <c r="J367" s="445"/>
      <c r="K367" s="445"/>
      <c r="L367" s="445"/>
      <c r="M367" s="445"/>
      <c r="N367" s="445"/>
      <c r="O367" s="445"/>
      <c r="P367" s="445"/>
      <c r="Q367" s="445"/>
      <c r="R367" s="445"/>
      <c r="S367" s="445"/>
      <c r="T367" s="445"/>
      <c r="U367" s="445"/>
      <c r="V367" s="445"/>
      <c r="W367" s="445"/>
      <c r="X367" s="445"/>
      <c r="Y367" s="445"/>
      <c r="Z367" s="445"/>
      <c r="AA367" s="445"/>
      <c r="AB367" s="445"/>
      <c r="AC367" s="445"/>
      <c r="AD367" s="445"/>
      <c r="AE367" s="445"/>
      <c r="AF367" s="445"/>
      <c r="AG367" s="445"/>
      <c r="AH367" s="445"/>
      <c r="AI367" s="445"/>
      <c r="AJ367" s="445"/>
      <c r="AK367" s="445"/>
      <c r="AL367" s="445"/>
      <c r="AM367" s="445"/>
      <c r="AN367" s="445"/>
      <c r="AO367" s="445"/>
      <c r="AP367" s="445"/>
      <c r="AQ367" s="445"/>
      <c r="AR367" s="445"/>
      <c r="AS367" s="445"/>
      <c r="AT367" s="445"/>
      <c r="AU367" s="445"/>
      <c r="AV367" s="445"/>
      <c r="AW367" s="445">
        <v>1</v>
      </c>
      <c r="AX367" s="445"/>
      <c r="AY367" s="445"/>
      <c r="AZ367" s="445"/>
      <c r="BA367" s="445"/>
      <c r="BB367" s="445">
        <v>1</v>
      </c>
    </row>
    <row r="368" spans="1:54" x14ac:dyDescent="0.2">
      <c r="A368" s="4" t="s">
        <v>3982</v>
      </c>
      <c r="B368" s="445"/>
      <c r="C368" s="445"/>
      <c r="D368" s="445"/>
      <c r="E368" s="445"/>
      <c r="F368" s="445"/>
      <c r="G368" s="445"/>
      <c r="H368" s="445"/>
      <c r="I368" s="445"/>
      <c r="J368" s="445"/>
      <c r="K368" s="445"/>
      <c r="L368" s="445"/>
      <c r="M368" s="445"/>
      <c r="N368" s="445"/>
      <c r="O368" s="445"/>
      <c r="P368" s="445"/>
      <c r="Q368" s="445"/>
      <c r="R368" s="445"/>
      <c r="S368" s="445"/>
      <c r="T368" s="445"/>
      <c r="U368" s="445"/>
      <c r="V368" s="445"/>
      <c r="W368" s="445"/>
      <c r="X368" s="445"/>
      <c r="Y368" s="445"/>
      <c r="Z368" s="445"/>
      <c r="AA368" s="445"/>
      <c r="AB368" s="445"/>
      <c r="AC368" s="445"/>
      <c r="AD368" s="445"/>
      <c r="AE368" s="445"/>
      <c r="AF368" s="445"/>
      <c r="AG368" s="445"/>
      <c r="AH368" s="445"/>
      <c r="AI368" s="445"/>
      <c r="AJ368" s="445"/>
      <c r="AK368" s="445"/>
      <c r="AL368" s="445"/>
      <c r="AM368" s="445"/>
      <c r="AN368" s="445"/>
      <c r="AO368" s="445"/>
      <c r="AP368" s="445"/>
      <c r="AQ368" s="445"/>
      <c r="AR368" s="445"/>
      <c r="AS368" s="445"/>
      <c r="AT368" s="445"/>
      <c r="AU368" s="445"/>
      <c r="AV368" s="445"/>
      <c r="AW368" s="445"/>
      <c r="AX368" s="445"/>
      <c r="AY368" s="445">
        <v>8</v>
      </c>
      <c r="AZ368" s="445">
        <v>10</v>
      </c>
      <c r="BA368" s="445">
        <v>13</v>
      </c>
      <c r="BB368" s="445">
        <v>31</v>
      </c>
    </row>
    <row r="369" spans="1:54" x14ac:dyDescent="0.2">
      <c r="A369" s="4" t="s">
        <v>3819</v>
      </c>
      <c r="B369" s="445"/>
      <c r="C369" s="445"/>
      <c r="D369" s="445"/>
      <c r="E369" s="445"/>
      <c r="F369" s="445"/>
      <c r="G369" s="445"/>
      <c r="H369" s="445"/>
      <c r="I369" s="445"/>
      <c r="J369" s="445"/>
      <c r="K369" s="445"/>
      <c r="L369" s="445"/>
      <c r="M369" s="445"/>
      <c r="N369" s="445"/>
      <c r="O369" s="445"/>
      <c r="P369" s="445"/>
      <c r="Q369" s="445"/>
      <c r="R369" s="445">
        <v>12</v>
      </c>
      <c r="S369" s="445">
        <v>10</v>
      </c>
      <c r="T369" s="445">
        <v>4</v>
      </c>
      <c r="U369" s="445">
        <v>12</v>
      </c>
      <c r="V369" s="445">
        <v>14</v>
      </c>
      <c r="W369" s="445"/>
      <c r="X369" s="445"/>
      <c r="Y369" s="445"/>
      <c r="Z369" s="445"/>
      <c r="AA369" s="445"/>
      <c r="AB369" s="445"/>
      <c r="AC369" s="445"/>
      <c r="AD369" s="445"/>
      <c r="AE369" s="445"/>
      <c r="AF369" s="445"/>
      <c r="AG369" s="445"/>
      <c r="AH369" s="445"/>
      <c r="AI369" s="445"/>
      <c r="AJ369" s="445"/>
      <c r="AK369" s="445"/>
      <c r="AL369" s="445"/>
      <c r="AM369" s="445"/>
      <c r="AN369" s="445"/>
      <c r="AO369" s="445"/>
      <c r="AP369" s="445"/>
      <c r="AQ369" s="445"/>
      <c r="AR369" s="445"/>
      <c r="AS369" s="445"/>
      <c r="AT369" s="445"/>
      <c r="AU369" s="445"/>
      <c r="AV369" s="445"/>
      <c r="AW369" s="445"/>
      <c r="AX369" s="445"/>
      <c r="AY369" s="445"/>
      <c r="AZ369" s="445"/>
      <c r="BA369" s="445"/>
      <c r="BB369" s="445">
        <v>52</v>
      </c>
    </row>
    <row r="370" spans="1:54" x14ac:dyDescent="0.2">
      <c r="A370" s="4" t="s">
        <v>4161</v>
      </c>
      <c r="B370" s="445"/>
      <c r="C370" s="445"/>
      <c r="D370" s="445"/>
      <c r="E370" s="445"/>
      <c r="F370" s="445"/>
      <c r="G370" s="445"/>
      <c r="H370" s="445"/>
      <c r="I370" s="445"/>
      <c r="J370" s="445"/>
      <c r="K370" s="445"/>
      <c r="L370" s="445"/>
      <c r="M370" s="445"/>
      <c r="N370" s="445"/>
      <c r="O370" s="445"/>
      <c r="P370" s="445"/>
      <c r="Q370" s="445"/>
      <c r="R370" s="445"/>
      <c r="S370" s="445"/>
      <c r="T370" s="445"/>
      <c r="U370" s="445"/>
      <c r="V370" s="445"/>
      <c r="W370" s="445"/>
      <c r="X370" s="445"/>
      <c r="Y370" s="445"/>
      <c r="Z370" s="445"/>
      <c r="AA370" s="445"/>
      <c r="AB370" s="445"/>
      <c r="AC370" s="445"/>
      <c r="AD370" s="445"/>
      <c r="AE370" s="445"/>
      <c r="AF370" s="445"/>
      <c r="AG370" s="445"/>
      <c r="AH370" s="445"/>
      <c r="AI370" s="445"/>
      <c r="AJ370" s="445"/>
      <c r="AK370" s="445"/>
      <c r="AL370" s="445"/>
      <c r="AM370" s="445">
        <v>2</v>
      </c>
      <c r="AN370" s="445"/>
      <c r="AO370" s="445"/>
      <c r="AP370" s="445"/>
      <c r="AQ370" s="445"/>
      <c r="AR370" s="445"/>
      <c r="AS370" s="445"/>
      <c r="AT370" s="445"/>
      <c r="AU370" s="445"/>
      <c r="AV370" s="445"/>
      <c r="AW370" s="445"/>
      <c r="AX370" s="445"/>
      <c r="AY370" s="445"/>
      <c r="AZ370" s="445"/>
      <c r="BA370" s="445"/>
      <c r="BB370" s="445">
        <v>2</v>
      </c>
    </row>
    <row r="371" spans="1:54" x14ac:dyDescent="0.2">
      <c r="A371" s="4" t="s">
        <v>3910</v>
      </c>
      <c r="B371" s="445"/>
      <c r="C371" s="445"/>
      <c r="D371" s="445"/>
      <c r="E371" s="445"/>
      <c r="F371" s="445"/>
      <c r="G371" s="445"/>
      <c r="H371" s="445"/>
      <c r="I371" s="445"/>
      <c r="J371" s="445"/>
      <c r="K371" s="445"/>
      <c r="L371" s="445"/>
      <c r="M371" s="445"/>
      <c r="N371" s="445"/>
      <c r="O371" s="445"/>
      <c r="P371" s="445"/>
      <c r="Q371" s="445"/>
      <c r="R371" s="445"/>
      <c r="S371" s="445"/>
      <c r="T371" s="445"/>
      <c r="U371" s="445"/>
      <c r="V371" s="445"/>
      <c r="W371" s="445"/>
      <c r="X371" s="445"/>
      <c r="Y371" s="445"/>
      <c r="Z371" s="445"/>
      <c r="AA371" s="445"/>
      <c r="AB371" s="445"/>
      <c r="AC371" s="445"/>
      <c r="AD371" s="445"/>
      <c r="AE371" s="445"/>
      <c r="AF371" s="445"/>
      <c r="AG371" s="445"/>
      <c r="AH371" s="445">
        <v>13</v>
      </c>
      <c r="AI371" s="445"/>
      <c r="AJ371" s="445"/>
      <c r="AK371" s="445"/>
      <c r="AL371" s="445"/>
      <c r="AM371" s="445"/>
      <c r="AN371" s="445"/>
      <c r="AO371" s="445"/>
      <c r="AP371" s="445"/>
      <c r="AQ371" s="445"/>
      <c r="AR371" s="445"/>
      <c r="AS371" s="445"/>
      <c r="AT371" s="445"/>
      <c r="AU371" s="445"/>
      <c r="AV371" s="445"/>
      <c r="AW371" s="445"/>
      <c r="AX371" s="445"/>
      <c r="AY371" s="445"/>
      <c r="AZ371" s="445"/>
      <c r="BA371" s="445"/>
      <c r="BB371" s="445">
        <v>13</v>
      </c>
    </row>
    <row r="372" spans="1:54" x14ac:dyDescent="0.2">
      <c r="A372" s="4" t="s">
        <v>4001</v>
      </c>
      <c r="B372" s="445"/>
      <c r="C372" s="445"/>
      <c r="D372" s="445">
        <v>7</v>
      </c>
      <c r="E372" s="445">
        <v>8</v>
      </c>
      <c r="F372" s="445">
        <v>10</v>
      </c>
      <c r="G372" s="445">
        <v>5</v>
      </c>
      <c r="H372" s="445"/>
      <c r="I372" s="445"/>
      <c r="J372" s="445">
        <v>6</v>
      </c>
      <c r="K372" s="445"/>
      <c r="L372" s="445"/>
      <c r="M372" s="445"/>
      <c r="N372" s="445"/>
      <c r="O372" s="445"/>
      <c r="P372" s="445"/>
      <c r="Q372" s="445"/>
      <c r="R372" s="445"/>
      <c r="S372" s="445"/>
      <c r="T372" s="445"/>
      <c r="U372" s="445"/>
      <c r="V372" s="445"/>
      <c r="W372" s="445"/>
      <c r="X372" s="445"/>
      <c r="Y372" s="445"/>
      <c r="Z372" s="445"/>
      <c r="AA372" s="445"/>
      <c r="AB372" s="445"/>
      <c r="AC372" s="445"/>
      <c r="AD372" s="445"/>
      <c r="AE372" s="445"/>
      <c r="AF372" s="445"/>
      <c r="AG372" s="445"/>
      <c r="AH372" s="445"/>
      <c r="AI372" s="445"/>
      <c r="AJ372" s="445"/>
      <c r="AK372" s="445"/>
      <c r="AL372" s="445"/>
      <c r="AM372" s="445"/>
      <c r="AN372" s="445"/>
      <c r="AO372" s="445"/>
      <c r="AP372" s="445"/>
      <c r="AQ372" s="445"/>
      <c r="AR372" s="445"/>
      <c r="AS372" s="445"/>
      <c r="AT372" s="445"/>
      <c r="AU372" s="445"/>
      <c r="AV372" s="445"/>
      <c r="AW372" s="445"/>
      <c r="AX372" s="445"/>
      <c r="AY372" s="445"/>
      <c r="AZ372" s="445"/>
      <c r="BA372" s="445"/>
      <c r="BB372" s="445">
        <v>36</v>
      </c>
    </row>
    <row r="373" spans="1:54" x14ac:dyDescent="0.2">
      <c r="A373" s="4" t="s">
        <v>4012</v>
      </c>
      <c r="B373" s="445"/>
      <c r="C373" s="445">
        <v>9</v>
      </c>
      <c r="D373" s="445"/>
      <c r="E373" s="445"/>
      <c r="F373" s="445"/>
      <c r="G373" s="445"/>
      <c r="H373" s="445">
        <v>11</v>
      </c>
      <c r="I373" s="445">
        <v>11</v>
      </c>
      <c r="J373" s="445"/>
      <c r="K373" s="445"/>
      <c r="L373" s="445"/>
      <c r="M373" s="445"/>
      <c r="N373" s="445"/>
      <c r="O373" s="445"/>
      <c r="P373" s="445"/>
      <c r="Q373" s="445"/>
      <c r="R373" s="445"/>
      <c r="S373" s="445"/>
      <c r="T373" s="445"/>
      <c r="U373" s="445"/>
      <c r="V373" s="445"/>
      <c r="W373" s="445"/>
      <c r="X373" s="445"/>
      <c r="Y373" s="445"/>
      <c r="Z373" s="445"/>
      <c r="AA373" s="445"/>
      <c r="AB373" s="445"/>
      <c r="AC373" s="445"/>
      <c r="AD373" s="445"/>
      <c r="AE373" s="445"/>
      <c r="AF373" s="445"/>
      <c r="AG373" s="445"/>
      <c r="AH373" s="445"/>
      <c r="AI373" s="445"/>
      <c r="AJ373" s="445"/>
      <c r="AK373" s="445"/>
      <c r="AL373" s="445"/>
      <c r="AM373" s="445"/>
      <c r="AN373" s="445"/>
      <c r="AO373" s="445"/>
      <c r="AP373" s="445"/>
      <c r="AQ373" s="445"/>
      <c r="AR373" s="445"/>
      <c r="AS373" s="445"/>
      <c r="AT373" s="445"/>
      <c r="AU373" s="445"/>
      <c r="AV373" s="445"/>
      <c r="AW373" s="445"/>
      <c r="AX373" s="445"/>
      <c r="AY373" s="445"/>
      <c r="AZ373" s="445"/>
      <c r="BA373" s="445"/>
      <c r="BB373" s="445">
        <v>31</v>
      </c>
    </row>
    <row r="374" spans="1:54" x14ac:dyDescent="0.2">
      <c r="A374" s="4" t="s">
        <v>3806</v>
      </c>
      <c r="B374" s="445"/>
      <c r="C374" s="445"/>
      <c r="D374" s="445"/>
      <c r="E374" s="445"/>
      <c r="F374" s="445"/>
      <c r="G374" s="445"/>
      <c r="H374" s="445"/>
      <c r="I374" s="445"/>
      <c r="J374" s="445"/>
      <c r="K374" s="445"/>
      <c r="L374" s="445"/>
      <c r="M374" s="445"/>
      <c r="N374" s="445"/>
      <c r="O374" s="445"/>
      <c r="P374" s="445"/>
      <c r="Q374" s="445"/>
      <c r="R374" s="445"/>
      <c r="S374" s="445"/>
      <c r="T374" s="445"/>
      <c r="U374" s="445"/>
      <c r="V374" s="445"/>
      <c r="W374" s="445"/>
      <c r="X374" s="445"/>
      <c r="Y374" s="445"/>
      <c r="Z374" s="445"/>
      <c r="AA374" s="445"/>
      <c r="AB374" s="445"/>
      <c r="AC374" s="445"/>
      <c r="AD374" s="445"/>
      <c r="AE374" s="445"/>
      <c r="AF374" s="445"/>
      <c r="AG374" s="445"/>
      <c r="AH374" s="445"/>
      <c r="AI374" s="445"/>
      <c r="AJ374" s="445"/>
      <c r="AK374" s="445"/>
      <c r="AL374" s="445"/>
      <c r="AM374" s="445"/>
      <c r="AN374" s="445"/>
      <c r="AO374" s="445"/>
      <c r="AP374" s="445"/>
      <c r="AQ374" s="445"/>
      <c r="AR374" s="445"/>
      <c r="AS374" s="445"/>
      <c r="AT374" s="445"/>
      <c r="AU374" s="445"/>
      <c r="AV374" s="445"/>
      <c r="AW374" s="445"/>
      <c r="AX374" s="445"/>
      <c r="AY374" s="445"/>
      <c r="AZ374" s="445"/>
      <c r="BA374" s="445"/>
      <c r="BB374" s="445"/>
    </row>
    <row r="375" spans="1:54" x14ac:dyDescent="0.2">
      <c r="A375" s="4" t="s">
        <v>3585</v>
      </c>
      <c r="B375" s="445">
        <v>2</v>
      </c>
      <c r="C375" s="445"/>
      <c r="D375" s="445"/>
      <c r="E375" s="445"/>
      <c r="F375" s="445"/>
      <c r="G375" s="445"/>
      <c r="H375" s="445"/>
      <c r="I375" s="445">
        <v>12</v>
      </c>
      <c r="J375" s="445">
        <v>10</v>
      </c>
      <c r="K375" s="445">
        <v>9</v>
      </c>
      <c r="L375" s="445">
        <v>8</v>
      </c>
      <c r="M375" s="445"/>
      <c r="N375" s="445"/>
      <c r="O375" s="445"/>
      <c r="P375" s="445"/>
      <c r="Q375" s="445"/>
      <c r="R375" s="445"/>
      <c r="S375" s="445"/>
      <c r="T375" s="445"/>
      <c r="U375" s="445"/>
      <c r="V375" s="445"/>
      <c r="W375" s="445"/>
      <c r="X375" s="445"/>
      <c r="Y375" s="445"/>
      <c r="Z375" s="445"/>
      <c r="AA375" s="445"/>
      <c r="AB375" s="445"/>
      <c r="AC375" s="445"/>
      <c r="AD375" s="445"/>
      <c r="AE375" s="445"/>
      <c r="AF375" s="445"/>
      <c r="AG375" s="445"/>
      <c r="AH375" s="445"/>
      <c r="AI375" s="445"/>
      <c r="AJ375" s="445"/>
      <c r="AK375" s="445"/>
      <c r="AL375" s="445"/>
      <c r="AM375" s="445"/>
      <c r="AN375" s="445"/>
      <c r="AO375" s="445"/>
      <c r="AP375" s="445"/>
      <c r="AQ375" s="445"/>
      <c r="AR375" s="445"/>
      <c r="AS375" s="445"/>
      <c r="AT375" s="445"/>
      <c r="AU375" s="445"/>
      <c r="AV375" s="445"/>
      <c r="AW375" s="445"/>
      <c r="AX375" s="445"/>
      <c r="AY375" s="445"/>
      <c r="AZ375" s="445"/>
      <c r="BA375" s="445"/>
      <c r="BB375" s="445">
        <v>41</v>
      </c>
    </row>
    <row r="376" spans="1:54" x14ac:dyDescent="0.2">
      <c r="A376" s="4" t="s">
        <v>4266</v>
      </c>
      <c r="B376" s="445"/>
      <c r="C376" s="445"/>
      <c r="D376" s="445"/>
      <c r="E376" s="445"/>
      <c r="F376" s="445"/>
      <c r="G376" s="445">
        <v>1</v>
      </c>
      <c r="H376" s="445"/>
      <c r="I376" s="445"/>
      <c r="J376" s="445"/>
      <c r="K376" s="445"/>
      <c r="L376" s="445"/>
      <c r="M376" s="445"/>
      <c r="N376" s="445"/>
      <c r="O376" s="445"/>
      <c r="P376" s="445"/>
      <c r="Q376" s="445"/>
      <c r="R376" s="445"/>
      <c r="S376" s="445"/>
      <c r="T376" s="445"/>
      <c r="U376" s="445"/>
      <c r="V376" s="445"/>
      <c r="W376" s="445"/>
      <c r="X376" s="445"/>
      <c r="Y376" s="445"/>
      <c r="Z376" s="445"/>
      <c r="AA376" s="445"/>
      <c r="AB376" s="445"/>
      <c r="AC376" s="445"/>
      <c r="AD376" s="445"/>
      <c r="AE376" s="445"/>
      <c r="AF376" s="445"/>
      <c r="AG376" s="445"/>
      <c r="AH376" s="445"/>
      <c r="AI376" s="445"/>
      <c r="AJ376" s="445"/>
      <c r="AK376" s="445"/>
      <c r="AL376" s="445"/>
      <c r="AM376" s="445"/>
      <c r="AN376" s="445"/>
      <c r="AO376" s="445"/>
      <c r="AP376" s="445"/>
      <c r="AQ376" s="445"/>
      <c r="AR376" s="445"/>
      <c r="AS376" s="445"/>
      <c r="AT376" s="445"/>
      <c r="AU376" s="445"/>
      <c r="AV376" s="445"/>
      <c r="AW376" s="445"/>
      <c r="AX376" s="445"/>
      <c r="AY376" s="445"/>
      <c r="AZ376" s="445"/>
      <c r="BA376" s="445"/>
      <c r="BB376" s="445">
        <v>1</v>
      </c>
    </row>
    <row r="377" spans="1:54" x14ac:dyDescent="0.2">
      <c r="A377" s="4" t="s">
        <v>4107</v>
      </c>
      <c r="B377" s="445"/>
      <c r="C377" s="445"/>
      <c r="D377" s="445"/>
      <c r="E377" s="445"/>
      <c r="F377" s="445"/>
      <c r="G377" s="445"/>
      <c r="H377" s="445"/>
      <c r="I377" s="445"/>
      <c r="J377" s="445"/>
      <c r="K377" s="445"/>
      <c r="L377" s="445"/>
      <c r="M377" s="445"/>
      <c r="N377" s="445"/>
      <c r="O377" s="445"/>
      <c r="P377" s="445"/>
      <c r="Q377" s="445"/>
      <c r="R377" s="445"/>
      <c r="S377" s="445"/>
      <c r="T377" s="445"/>
      <c r="U377" s="445"/>
      <c r="V377" s="445"/>
      <c r="W377" s="445"/>
      <c r="X377" s="445"/>
      <c r="Y377" s="445"/>
      <c r="Z377" s="445"/>
      <c r="AA377" s="445">
        <v>5</v>
      </c>
      <c r="AB377" s="445"/>
      <c r="AC377" s="445"/>
      <c r="AD377" s="445"/>
      <c r="AE377" s="445"/>
      <c r="AF377" s="445"/>
      <c r="AG377" s="445"/>
      <c r="AH377" s="445"/>
      <c r="AI377" s="445"/>
      <c r="AJ377" s="445"/>
      <c r="AK377" s="445"/>
      <c r="AL377" s="445"/>
      <c r="AM377" s="445"/>
      <c r="AN377" s="445"/>
      <c r="AO377" s="445"/>
      <c r="AP377" s="445"/>
      <c r="AQ377" s="445"/>
      <c r="AR377" s="445"/>
      <c r="AS377" s="445"/>
      <c r="AT377" s="445"/>
      <c r="AU377" s="445"/>
      <c r="AV377" s="445"/>
      <c r="AW377" s="445"/>
      <c r="AX377" s="445"/>
      <c r="AY377" s="445"/>
      <c r="AZ377" s="445"/>
      <c r="BA377" s="445"/>
      <c r="BB377" s="445">
        <v>5</v>
      </c>
    </row>
    <row r="378" spans="1:54" x14ac:dyDescent="0.2">
      <c r="A378" s="4" t="s">
        <v>3999</v>
      </c>
      <c r="B378" s="445"/>
      <c r="C378" s="445"/>
      <c r="D378" s="445"/>
      <c r="E378" s="445"/>
      <c r="F378" s="445"/>
      <c r="G378" s="445"/>
      <c r="H378" s="445"/>
      <c r="I378" s="445"/>
      <c r="J378" s="445"/>
      <c r="K378" s="445"/>
      <c r="L378" s="445"/>
      <c r="M378" s="445"/>
      <c r="N378" s="445"/>
      <c r="O378" s="445"/>
      <c r="P378" s="445"/>
      <c r="Q378" s="445"/>
      <c r="R378" s="445"/>
      <c r="S378" s="445"/>
      <c r="T378" s="445"/>
      <c r="U378" s="445"/>
      <c r="V378" s="445"/>
      <c r="W378" s="445"/>
      <c r="X378" s="445"/>
      <c r="Y378" s="445"/>
      <c r="Z378" s="445"/>
      <c r="AA378" s="445">
        <v>4</v>
      </c>
      <c r="AB378" s="445"/>
      <c r="AC378" s="445"/>
      <c r="AD378" s="445"/>
      <c r="AE378" s="445"/>
      <c r="AF378" s="445"/>
      <c r="AG378" s="445"/>
      <c r="AH378" s="445"/>
      <c r="AI378" s="445"/>
      <c r="AJ378" s="445"/>
      <c r="AK378" s="445"/>
      <c r="AL378" s="445"/>
      <c r="AM378" s="445"/>
      <c r="AN378" s="445"/>
      <c r="AO378" s="445"/>
      <c r="AP378" s="445"/>
      <c r="AQ378" s="445"/>
      <c r="AR378" s="445"/>
      <c r="AS378" s="445"/>
      <c r="AT378" s="445"/>
      <c r="AU378" s="445"/>
      <c r="AV378" s="445"/>
      <c r="AW378" s="445"/>
      <c r="AX378" s="445"/>
      <c r="AY378" s="445"/>
      <c r="AZ378" s="445"/>
      <c r="BA378" s="445"/>
      <c r="BB378" s="445">
        <v>4</v>
      </c>
    </row>
    <row r="379" spans="1:54" x14ac:dyDescent="0.2">
      <c r="A379" s="4" t="s">
        <v>4334</v>
      </c>
      <c r="B379" s="445"/>
      <c r="C379" s="445"/>
      <c r="D379" s="445"/>
      <c r="E379" s="445"/>
      <c r="F379" s="445"/>
      <c r="G379" s="445"/>
      <c r="H379" s="445"/>
      <c r="I379" s="445"/>
      <c r="J379" s="445"/>
      <c r="K379" s="445"/>
      <c r="L379" s="445"/>
      <c r="M379" s="445"/>
      <c r="N379" s="445"/>
      <c r="O379" s="445"/>
      <c r="P379" s="445"/>
      <c r="Q379" s="445"/>
      <c r="R379" s="445"/>
      <c r="S379" s="445"/>
      <c r="T379" s="445"/>
      <c r="U379" s="445">
        <v>4</v>
      </c>
      <c r="V379" s="445"/>
      <c r="W379" s="445"/>
      <c r="X379" s="445"/>
      <c r="Y379" s="445"/>
      <c r="Z379" s="445"/>
      <c r="AA379" s="445"/>
      <c r="AB379" s="445"/>
      <c r="AC379" s="445"/>
      <c r="AD379" s="445"/>
      <c r="AE379" s="445"/>
      <c r="AF379" s="445"/>
      <c r="AG379" s="445"/>
      <c r="AH379" s="445"/>
      <c r="AI379" s="445"/>
      <c r="AJ379" s="445"/>
      <c r="AK379" s="445"/>
      <c r="AL379" s="445"/>
      <c r="AM379" s="445"/>
      <c r="AN379" s="445"/>
      <c r="AO379" s="445"/>
      <c r="AP379" s="445"/>
      <c r="AQ379" s="445"/>
      <c r="AR379" s="445"/>
      <c r="AS379" s="445"/>
      <c r="AT379" s="445"/>
      <c r="AU379" s="445"/>
      <c r="AV379" s="445"/>
      <c r="AW379" s="445"/>
      <c r="AX379" s="445"/>
      <c r="AY379" s="445"/>
      <c r="AZ379" s="445"/>
      <c r="BA379" s="445"/>
      <c r="BB379" s="445">
        <v>4</v>
      </c>
    </row>
    <row r="380" spans="1:54" x14ac:dyDescent="0.2">
      <c r="A380" s="4" t="s">
        <v>571</v>
      </c>
      <c r="B380" s="445"/>
      <c r="C380" s="445"/>
      <c r="D380" s="445"/>
      <c r="E380" s="445"/>
      <c r="F380" s="445"/>
      <c r="G380" s="445"/>
      <c r="H380" s="445">
        <v>4</v>
      </c>
      <c r="I380" s="445"/>
      <c r="J380" s="445"/>
      <c r="K380" s="445"/>
      <c r="L380" s="445"/>
      <c r="M380" s="445"/>
      <c r="N380" s="445"/>
      <c r="O380" s="445"/>
      <c r="P380" s="445"/>
      <c r="Q380" s="445"/>
      <c r="R380" s="445"/>
      <c r="S380" s="445"/>
      <c r="T380" s="445"/>
      <c r="U380" s="445"/>
      <c r="V380" s="445"/>
      <c r="W380" s="445"/>
      <c r="X380" s="445"/>
      <c r="Y380" s="445"/>
      <c r="Z380" s="445"/>
      <c r="AA380" s="445"/>
      <c r="AB380" s="445"/>
      <c r="AC380" s="445"/>
      <c r="AD380" s="445"/>
      <c r="AE380" s="445"/>
      <c r="AF380" s="445"/>
      <c r="AG380" s="445"/>
      <c r="AH380" s="445"/>
      <c r="AI380" s="445"/>
      <c r="AJ380" s="445"/>
      <c r="AK380" s="445"/>
      <c r="AL380" s="445"/>
      <c r="AM380" s="445"/>
      <c r="AN380" s="445"/>
      <c r="AO380" s="445"/>
      <c r="AP380" s="445"/>
      <c r="AQ380" s="445"/>
      <c r="AR380" s="445"/>
      <c r="AS380" s="445"/>
      <c r="AT380" s="445"/>
      <c r="AU380" s="445"/>
      <c r="AV380" s="445"/>
      <c r="AW380" s="445"/>
      <c r="AX380" s="445"/>
      <c r="AY380" s="445"/>
      <c r="AZ380" s="445"/>
      <c r="BA380" s="445"/>
      <c r="BB380" s="445">
        <v>4</v>
      </c>
    </row>
    <row r="381" spans="1:54" x14ac:dyDescent="0.2">
      <c r="A381" s="4" t="s">
        <v>4138</v>
      </c>
      <c r="B381" s="445"/>
      <c r="C381" s="445"/>
      <c r="D381" s="445"/>
      <c r="E381" s="445"/>
      <c r="F381" s="445"/>
      <c r="G381" s="445"/>
      <c r="H381" s="445"/>
      <c r="I381" s="445"/>
      <c r="J381" s="445"/>
      <c r="K381" s="445"/>
      <c r="L381" s="445"/>
      <c r="M381" s="445"/>
      <c r="N381" s="445"/>
      <c r="O381" s="445"/>
      <c r="P381" s="445"/>
      <c r="Q381" s="445"/>
      <c r="R381" s="445"/>
      <c r="S381" s="445"/>
      <c r="T381" s="445"/>
      <c r="U381" s="445"/>
      <c r="V381" s="445"/>
      <c r="W381" s="445"/>
      <c r="X381" s="445"/>
      <c r="Y381" s="445"/>
      <c r="Z381" s="445"/>
      <c r="AA381" s="445"/>
      <c r="AB381" s="445"/>
      <c r="AC381" s="445"/>
      <c r="AD381" s="445"/>
      <c r="AE381" s="445"/>
      <c r="AF381" s="445"/>
      <c r="AG381" s="445"/>
      <c r="AH381" s="445">
        <v>11</v>
      </c>
      <c r="AI381" s="445">
        <v>3</v>
      </c>
      <c r="AJ381" s="445"/>
      <c r="AK381" s="445"/>
      <c r="AL381" s="445"/>
      <c r="AM381" s="445"/>
      <c r="AN381" s="445"/>
      <c r="AO381" s="445"/>
      <c r="AP381" s="445"/>
      <c r="AQ381" s="445"/>
      <c r="AR381" s="445"/>
      <c r="AS381" s="445"/>
      <c r="AT381" s="445"/>
      <c r="AU381" s="445"/>
      <c r="AV381" s="445"/>
      <c r="AW381" s="445"/>
      <c r="AX381" s="445"/>
      <c r="AY381" s="445"/>
      <c r="AZ381" s="445"/>
      <c r="BA381" s="445"/>
      <c r="BB381" s="445">
        <v>14</v>
      </c>
    </row>
    <row r="382" spans="1:54" x14ac:dyDescent="0.2">
      <c r="A382" s="4" t="s">
        <v>4120</v>
      </c>
      <c r="B382" s="445"/>
      <c r="C382" s="445"/>
      <c r="D382" s="445"/>
      <c r="E382" s="445"/>
      <c r="F382" s="445"/>
      <c r="G382" s="445"/>
      <c r="H382" s="445"/>
      <c r="I382" s="445"/>
      <c r="J382" s="445"/>
      <c r="K382" s="445"/>
      <c r="L382" s="445"/>
      <c r="M382" s="445"/>
      <c r="N382" s="445"/>
      <c r="O382" s="445"/>
      <c r="P382" s="445"/>
      <c r="Q382" s="445"/>
      <c r="R382" s="445"/>
      <c r="S382" s="445"/>
      <c r="T382" s="445"/>
      <c r="U382" s="445"/>
      <c r="V382" s="445"/>
      <c r="W382" s="445"/>
      <c r="X382" s="445"/>
      <c r="Y382" s="445"/>
      <c r="Z382" s="445"/>
      <c r="AA382" s="445"/>
      <c r="AB382" s="445"/>
      <c r="AC382" s="445">
        <v>2</v>
      </c>
      <c r="AD382" s="445">
        <v>2</v>
      </c>
      <c r="AE382" s="445"/>
      <c r="AF382" s="445"/>
      <c r="AG382" s="445"/>
      <c r="AH382" s="445"/>
      <c r="AI382" s="445"/>
      <c r="AJ382" s="445"/>
      <c r="AK382" s="445"/>
      <c r="AL382" s="445"/>
      <c r="AM382" s="445"/>
      <c r="AN382" s="445"/>
      <c r="AO382" s="445"/>
      <c r="AP382" s="445"/>
      <c r="AQ382" s="445"/>
      <c r="AR382" s="445"/>
      <c r="AS382" s="445"/>
      <c r="AT382" s="445"/>
      <c r="AU382" s="445"/>
      <c r="AV382" s="445"/>
      <c r="AW382" s="445"/>
      <c r="AX382" s="445"/>
      <c r="AY382" s="445"/>
      <c r="AZ382" s="445"/>
      <c r="BA382" s="445"/>
      <c r="BB382" s="445">
        <v>4</v>
      </c>
    </row>
    <row r="383" spans="1:54" x14ac:dyDescent="0.2">
      <c r="A383" s="4" t="s">
        <v>4051</v>
      </c>
      <c r="B383" s="445"/>
      <c r="C383" s="445"/>
      <c r="D383" s="445"/>
      <c r="E383" s="445"/>
      <c r="F383" s="445"/>
      <c r="G383" s="445"/>
      <c r="H383" s="445"/>
      <c r="I383" s="445"/>
      <c r="J383" s="445"/>
      <c r="K383" s="445"/>
      <c r="L383" s="445"/>
      <c r="M383" s="445"/>
      <c r="N383" s="445"/>
      <c r="O383" s="445"/>
      <c r="P383" s="445"/>
      <c r="Q383" s="445"/>
      <c r="R383" s="445"/>
      <c r="S383" s="445"/>
      <c r="T383" s="445"/>
      <c r="U383" s="445"/>
      <c r="V383" s="445"/>
      <c r="W383" s="445"/>
      <c r="X383" s="445"/>
      <c r="Y383" s="445"/>
      <c r="Z383" s="445"/>
      <c r="AA383" s="445"/>
      <c r="AB383" s="445"/>
      <c r="AC383" s="445"/>
      <c r="AD383" s="445"/>
      <c r="AE383" s="445"/>
      <c r="AF383" s="445"/>
      <c r="AG383" s="445"/>
      <c r="AH383" s="445"/>
      <c r="AI383" s="445"/>
      <c r="AJ383" s="445"/>
      <c r="AK383" s="445"/>
      <c r="AL383" s="445"/>
      <c r="AM383" s="445"/>
      <c r="AN383" s="445"/>
      <c r="AO383" s="445"/>
      <c r="AP383" s="445"/>
      <c r="AQ383" s="445"/>
      <c r="AR383" s="445"/>
      <c r="AS383" s="445"/>
      <c r="AT383" s="445"/>
      <c r="AU383" s="445"/>
      <c r="AV383" s="445"/>
      <c r="AW383" s="445"/>
      <c r="AX383" s="445"/>
      <c r="AY383" s="445"/>
      <c r="AZ383" s="445"/>
      <c r="BA383" s="445"/>
      <c r="BB383" s="445"/>
    </row>
    <row r="384" spans="1:54" x14ac:dyDescent="0.2">
      <c r="A384" s="4" t="s">
        <v>4049</v>
      </c>
      <c r="B384" s="445"/>
      <c r="C384" s="445"/>
      <c r="D384" s="445"/>
      <c r="E384" s="445"/>
      <c r="F384" s="445"/>
      <c r="G384" s="445"/>
      <c r="H384" s="445"/>
      <c r="I384" s="445"/>
      <c r="J384" s="445"/>
      <c r="K384" s="445"/>
      <c r="L384" s="445"/>
      <c r="M384" s="445"/>
      <c r="N384" s="445"/>
      <c r="O384" s="445"/>
      <c r="P384" s="445"/>
      <c r="Q384" s="445"/>
      <c r="R384" s="445"/>
      <c r="S384" s="445"/>
      <c r="T384" s="445"/>
      <c r="U384" s="445"/>
      <c r="V384" s="445"/>
      <c r="W384" s="445"/>
      <c r="X384" s="445"/>
      <c r="Y384" s="445"/>
      <c r="Z384" s="445"/>
      <c r="AA384" s="445"/>
      <c r="AB384" s="445"/>
      <c r="AC384" s="445"/>
      <c r="AD384" s="445"/>
      <c r="AE384" s="445"/>
      <c r="AF384" s="445"/>
      <c r="AG384" s="445"/>
      <c r="AH384" s="445"/>
      <c r="AI384" s="445"/>
      <c r="AJ384" s="445"/>
      <c r="AK384" s="445"/>
      <c r="AL384" s="445"/>
      <c r="AM384" s="445"/>
      <c r="AN384" s="445"/>
      <c r="AO384" s="445"/>
      <c r="AP384" s="445"/>
      <c r="AQ384" s="445"/>
      <c r="AR384" s="445"/>
      <c r="AS384" s="445"/>
      <c r="AT384" s="445"/>
      <c r="AU384" s="445"/>
      <c r="AV384" s="445"/>
      <c r="AW384" s="445"/>
      <c r="AX384" s="445"/>
      <c r="AY384" s="445"/>
      <c r="AZ384" s="445"/>
      <c r="BA384" s="445"/>
      <c r="BB384" s="445"/>
    </row>
    <row r="385" spans="1:54" x14ac:dyDescent="0.2">
      <c r="A385" s="4" t="s">
        <v>4145</v>
      </c>
      <c r="B385" s="445"/>
      <c r="C385" s="445"/>
      <c r="D385" s="445"/>
      <c r="E385" s="445"/>
      <c r="F385" s="445"/>
      <c r="G385" s="445"/>
      <c r="H385" s="445"/>
      <c r="I385" s="445"/>
      <c r="J385" s="445"/>
      <c r="K385" s="445"/>
      <c r="L385" s="445"/>
      <c r="M385" s="445"/>
      <c r="N385" s="445"/>
      <c r="O385" s="445"/>
      <c r="P385" s="445"/>
      <c r="Q385" s="445"/>
      <c r="R385" s="445"/>
      <c r="S385" s="445"/>
      <c r="T385" s="445"/>
      <c r="U385" s="445"/>
      <c r="V385" s="445"/>
      <c r="W385" s="445"/>
      <c r="X385" s="445"/>
      <c r="Y385" s="445"/>
      <c r="Z385" s="445"/>
      <c r="AA385" s="445"/>
      <c r="AB385" s="445"/>
      <c r="AC385" s="445"/>
      <c r="AD385" s="445"/>
      <c r="AE385" s="445"/>
      <c r="AF385" s="445"/>
      <c r="AG385" s="445"/>
      <c r="AH385" s="445"/>
      <c r="AI385" s="445"/>
      <c r="AJ385" s="445">
        <v>2</v>
      </c>
      <c r="AK385" s="445">
        <v>9</v>
      </c>
      <c r="AL385" s="445"/>
      <c r="AM385" s="445"/>
      <c r="AN385" s="445"/>
      <c r="AO385" s="445"/>
      <c r="AP385" s="445"/>
      <c r="AQ385" s="445"/>
      <c r="AR385" s="445"/>
      <c r="AS385" s="445"/>
      <c r="AT385" s="445"/>
      <c r="AU385" s="445"/>
      <c r="AV385" s="445"/>
      <c r="AW385" s="445"/>
      <c r="AX385" s="445"/>
      <c r="AY385" s="445"/>
      <c r="AZ385" s="445"/>
      <c r="BA385" s="445"/>
      <c r="BB385" s="445">
        <v>11</v>
      </c>
    </row>
    <row r="386" spans="1:54" x14ac:dyDescent="0.2">
      <c r="A386" s="4" t="s">
        <v>3095</v>
      </c>
      <c r="B386" s="445"/>
      <c r="C386" s="445"/>
      <c r="D386" s="445"/>
      <c r="E386" s="445"/>
      <c r="F386" s="445"/>
      <c r="G386" s="445"/>
      <c r="H386" s="445"/>
      <c r="I386" s="445"/>
      <c r="J386" s="445"/>
      <c r="K386" s="445"/>
      <c r="L386" s="445"/>
      <c r="M386" s="445"/>
      <c r="N386" s="445"/>
      <c r="O386" s="445"/>
      <c r="P386" s="445"/>
      <c r="Q386" s="445"/>
      <c r="R386" s="445"/>
      <c r="S386" s="445"/>
      <c r="T386" s="445"/>
      <c r="U386" s="445">
        <v>13</v>
      </c>
      <c r="V386" s="445">
        <v>14</v>
      </c>
      <c r="W386" s="445">
        <v>10</v>
      </c>
      <c r="X386" s="445">
        <v>4</v>
      </c>
      <c r="Y386" s="445"/>
      <c r="Z386" s="445"/>
      <c r="AA386" s="445"/>
      <c r="AB386" s="445"/>
      <c r="AC386" s="445"/>
      <c r="AD386" s="445"/>
      <c r="AE386" s="445"/>
      <c r="AF386" s="445"/>
      <c r="AG386" s="445"/>
      <c r="AH386" s="445"/>
      <c r="AI386" s="445"/>
      <c r="AJ386" s="445"/>
      <c r="AK386" s="445"/>
      <c r="AL386" s="445"/>
      <c r="AM386" s="445"/>
      <c r="AN386" s="445"/>
      <c r="AO386" s="445"/>
      <c r="AP386" s="445"/>
      <c r="AQ386" s="445"/>
      <c r="AR386" s="445"/>
      <c r="AS386" s="445"/>
      <c r="AT386" s="445"/>
      <c r="AU386" s="445"/>
      <c r="AV386" s="445"/>
      <c r="AW386" s="445"/>
      <c r="AX386" s="445"/>
      <c r="AY386" s="445"/>
      <c r="AZ386" s="445"/>
      <c r="BA386" s="445"/>
      <c r="BB386" s="445">
        <v>41</v>
      </c>
    </row>
    <row r="387" spans="1:54" x14ac:dyDescent="0.2">
      <c r="A387" s="4" t="s">
        <v>3079</v>
      </c>
      <c r="B387" s="445"/>
      <c r="C387" s="445"/>
      <c r="D387" s="445"/>
      <c r="E387" s="445"/>
      <c r="F387" s="445"/>
      <c r="G387" s="445"/>
      <c r="H387" s="445"/>
      <c r="I387" s="445">
        <v>13</v>
      </c>
      <c r="J387" s="445">
        <v>12</v>
      </c>
      <c r="K387" s="445">
        <v>12</v>
      </c>
      <c r="L387" s="445">
        <v>11</v>
      </c>
      <c r="M387" s="445">
        <v>12</v>
      </c>
      <c r="N387" s="445">
        <v>13</v>
      </c>
      <c r="O387" s="445">
        <v>9</v>
      </c>
      <c r="P387" s="445">
        <v>9</v>
      </c>
      <c r="Q387" s="445"/>
      <c r="R387" s="445">
        <v>11</v>
      </c>
      <c r="S387" s="445">
        <v>10</v>
      </c>
      <c r="T387" s="445">
        <v>10</v>
      </c>
      <c r="U387" s="445"/>
      <c r="V387" s="445"/>
      <c r="W387" s="445"/>
      <c r="X387" s="445"/>
      <c r="Y387" s="445"/>
      <c r="Z387" s="445"/>
      <c r="AA387" s="445"/>
      <c r="AB387" s="445"/>
      <c r="AC387" s="445"/>
      <c r="AD387" s="445"/>
      <c r="AE387" s="445"/>
      <c r="AF387" s="445"/>
      <c r="AG387" s="445"/>
      <c r="AH387" s="445"/>
      <c r="AI387" s="445"/>
      <c r="AJ387" s="445"/>
      <c r="AK387" s="445"/>
      <c r="AL387" s="445"/>
      <c r="AM387" s="445"/>
      <c r="AN387" s="445"/>
      <c r="AO387" s="445"/>
      <c r="AP387" s="445"/>
      <c r="AQ387" s="445"/>
      <c r="AR387" s="445"/>
      <c r="AS387" s="445"/>
      <c r="AT387" s="445"/>
      <c r="AU387" s="445"/>
      <c r="AV387" s="445"/>
      <c r="AW387" s="445"/>
      <c r="AX387" s="445"/>
      <c r="AY387" s="445"/>
      <c r="AZ387" s="445"/>
      <c r="BA387" s="445"/>
      <c r="BB387" s="445">
        <v>122</v>
      </c>
    </row>
    <row r="388" spans="1:54" x14ac:dyDescent="0.2">
      <c r="A388" s="4" t="s">
        <v>4076</v>
      </c>
      <c r="B388" s="445"/>
      <c r="C388" s="445"/>
      <c r="D388" s="445"/>
      <c r="E388" s="445"/>
      <c r="F388" s="445"/>
      <c r="G388" s="445"/>
      <c r="H388" s="445"/>
      <c r="I388" s="445"/>
      <c r="J388" s="445"/>
      <c r="K388" s="445"/>
      <c r="L388" s="445"/>
      <c r="M388" s="445"/>
      <c r="N388" s="445"/>
      <c r="O388" s="445"/>
      <c r="P388" s="445"/>
      <c r="Q388" s="445"/>
      <c r="R388" s="445"/>
      <c r="S388" s="445"/>
      <c r="T388" s="445">
        <v>9</v>
      </c>
      <c r="U388" s="445"/>
      <c r="V388" s="445"/>
      <c r="W388" s="445"/>
      <c r="X388" s="445"/>
      <c r="Y388" s="445"/>
      <c r="Z388" s="445"/>
      <c r="AA388" s="445"/>
      <c r="AB388" s="445"/>
      <c r="AC388" s="445"/>
      <c r="AD388" s="445"/>
      <c r="AE388" s="445"/>
      <c r="AF388" s="445"/>
      <c r="AG388" s="445"/>
      <c r="AH388" s="445"/>
      <c r="AI388" s="445"/>
      <c r="AJ388" s="445"/>
      <c r="AK388" s="445"/>
      <c r="AL388" s="445"/>
      <c r="AM388" s="445"/>
      <c r="AN388" s="445"/>
      <c r="AO388" s="445"/>
      <c r="AP388" s="445"/>
      <c r="AQ388" s="445"/>
      <c r="AR388" s="445"/>
      <c r="AS388" s="445"/>
      <c r="AT388" s="445"/>
      <c r="AU388" s="445"/>
      <c r="AV388" s="445"/>
      <c r="AW388" s="445"/>
      <c r="AX388" s="445"/>
      <c r="AY388" s="445"/>
      <c r="AZ388" s="445"/>
      <c r="BA388" s="445"/>
      <c r="BB388" s="445">
        <v>9</v>
      </c>
    </row>
    <row r="389" spans="1:54" x14ac:dyDescent="0.2">
      <c r="A389" s="4" t="s">
        <v>1834</v>
      </c>
      <c r="B389" s="445"/>
      <c r="C389" s="445"/>
      <c r="D389" s="445"/>
      <c r="E389" s="445"/>
      <c r="F389" s="445"/>
      <c r="G389" s="445"/>
      <c r="H389" s="445"/>
      <c r="I389" s="445"/>
      <c r="J389" s="445"/>
      <c r="K389" s="445"/>
      <c r="L389" s="445"/>
      <c r="M389" s="445"/>
      <c r="N389" s="445"/>
      <c r="O389" s="445"/>
      <c r="P389" s="445"/>
      <c r="Q389" s="445"/>
      <c r="R389" s="445"/>
      <c r="S389" s="445"/>
      <c r="T389" s="445"/>
      <c r="U389" s="445"/>
      <c r="V389" s="445"/>
      <c r="W389" s="445"/>
      <c r="X389" s="445"/>
      <c r="Y389" s="445"/>
      <c r="Z389" s="445"/>
      <c r="AA389" s="445"/>
      <c r="AB389" s="445"/>
      <c r="AC389" s="445"/>
      <c r="AD389" s="445"/>
      <c r="AE389" s="445"/>
      <c r="AF389" s="445"/>
      <c r="AG389" s="445">
        <v>8</v>
      </c>
      <c r="AH389" s="445">
        <v>5</v>
      </c>
      <c r="AI389" s="445"/>
      <c r="AJ389" s="445"/>
      <c r="AK389" s="445"/>
      <c r="AL389" s="445"/>
      <c r="AM389" s="445"/>
      <c r="AN389" s="445"/>
      <c r="AO389" s="445"/>
      <c r="AP389" s="445"/>
      <c r="AQ389" s="445"/>
      <c r="AR389" s="445"/>
      <c r="AS389" s="445"/>
      <c r="AT389" s="445"/>
      <c r="AU389" s="445"/>
      <c r="AV389" s="445"/>
      <c r="AW389" s="445"/>
      <c r="AX389" s="445"/>
      <c r="AY389" s="445"/>
      <c r="AZ389" s="445"/>
      <c r="BA389" s="445"/>
      <c r="BB389" s="445">
        <v>13</v>
      </c>
    </row>
    <row r="390" spans="1:54" x14ac:dyDescent="0.2">
      <c r="A390" s="4" t="s">
        <v>3953</v>
      </c>
      <c r="B390" s="445"/>
      <c r="C390" s="445"/>
      <c r="D390" s="445"/>
      <c r="E390" s="445"/>
      <c r="F390" s="445"/>
      <c r="G390" s="445"/>
      <c r="H390" s="445"/>
      <c r="I390" s="445"/>
      <c r="J390" s="445"/>
      <c r="K390" s="445"/>
      <c r="L390" s="445"/>
      <c r="M390" s="445"/>
      <c r="N390" s="445"/>
      <c r="O390" s="445"/>
      <c r="P390" s="445"/>
      <c r="Q390" s="445"/>
      <c r="R390" s="445"/>
      <c r="S390" s="445"/>
      <c r="T390" s="445"/>
      <c r="U390" s="445"/>
      <c r="V390" s="445"/>
      <c r="W390" s="445"/>
      <c r="X390" s="445"/>
      <c r="Y390" s="445"/>
      <c r="Z390" s="445"/>
      <c r="AA390" s="445"/>
      <c r="AB390" s="445"/>
      <c r="AC390" s="445"/>
      <c r="AD390" s="445"/>
      <c r="AE390" s="445"/>
      <c r="AF390" s="445"/>
      <c r="AG390" s="445"/>
      <c r="AH390" s="445"/>
      <c r="AI390" s="445"/>
      <c r="AJ390" s="445"/>
      <c r="AK390" s="445">
        <v>1</v>
      </c>
      <c r="AL390" s="445"/>
      <c r="AM390" s="445"/>
      <c r="AN390" s="445">
        <v>2</v>
      </c>
      <c r="AO390" s="445"/>
      <c r="AP390" s="445"/>
      <c r="AQ390" s="445"/>
      <c r="AR390" s="445"/>
      <c r="AS390" s="445">
        <v>5</v>
      </c>
      <c r="AT390" s="445"/>
      <c r="AU390" s="445"/>
      <c r="AV390" s="445"/>
      <c r="AW390" s="445"/>
      <c r="AX390" s="445"/>
      <c r="AY390" s="445"/>
      <c r="AZ390" s="445"/>
      <c r="BA390" s="445"/>
      <c r="BB390" s="445">
        <v>8</v>
      </c>
    </row>
    <row r="391" spans="1:54" x14ac:dyDescent="0.2">
      <c r="A391" s="4" t="s">
        <v>3586</v>
      </c>
      <c r="B391" s="445"/>
      <c r="C391" s="445"/>
      <c r="D391" s="445"/>
      <c r="E391" s="445"/>
      <c r="F391" s="445"/>
      <c r="G391" s="445"/>
      <c r="H391" s="445"/>
      <c r="I391" s="445">
        <v>4</v>
      </c>
      <c r="J391" s="445">
        <v>7</v>
      </c>
      <c r="K391" s="445">
        <v>2</v>
      </c>
      <c r="L391" s="445">
        <v>1</v>
      </c>
      <c r="M391" s="445"/>
      <c r="N391" s="445"/>
      <c r="O391" s="445"/>
      <c r="P391" s="445"/>
      <c r="Q391" s="445"/>
      <c r="R391" s="445"/>
      <c r="S391" s="445"/>
      <c r="T391" s="445"/>
      <c r="U391" s="445"/>
      <c r="V391" s="445"/>
      <c r="W391" s="445"/>
      <c r="X391" s="445"/>
      <c r="Y391" s="445"/>
      <c r="Z391" s="445"/>
      <c r="AA391" s="445"/>
      <c r="AB391" s="445"/>
      <c r="AC391" s="445"/>
      <c r="AD391" s="445"/>
      <c r="AE391" s="445"/>
      <c r="AF391" s="445"/>
      <c r="AG391" s="445"/>
      <c r="AH391" s="445"/>
      <c r="AI391" s="445"/>
      <c r="AJ391" s="445"/>
      <c r="AK391" s="445"/>
      <c r="AL391" s="445"/>
      <c r="AM391" s="445"/>
      <c r="AN391" s="445"/>
      <c r="AO391" s="445"/>
      <c r="AP391" s="445"/>
      <c r="AQ391" s="445"/>
      <c r="AR391" s="445"/>
      <c r="AS391" s="445"/>
      <c r="AT391" s="445"/>
      <c r="AU391" s="445"/>
      <c r="AV391" s="445"/>
      <c r="AW391" s="445"/>
      <c r="AX391" s="445"/>
      <c r="AY391" s="445"/>
      <c r="AZ391" s="445"/>
      <c r="BA391" s="445"/>
      <c r="BB391" s="445">
        <v>14</v>
      </c>
    </row>
    <row r="392" spans="1:54" x14ac:dyDescent="0.2">
      <c r="A392" s="4" t="s">
        <v>3815</v>
      </c>
      <c r="B392" s="445"/>
      <c r="C392" s="445"/>
      <c r="D392" s="445"/>
      <c r="E392" s="445"/>
      <c r="F392" s="445"/>
      <c r="G392" s="445"/>
      <c r="H392" s="445"/>
      <c r="I392" s="445"/>
      <c r="J392" s="445"/>
      <c r="K392" s="445"/>
      <c r="L392" s="445"/>
      <c r="M392" s="445"/>
      <c r="N392" s="445"/>
      <c r="O392" s="445"/>
      <c r="P392" s="445"/>
      <c r="Q392" s="445"/>
      <c r="R392" s="445">
        <v>13</v>
      </c>
      <c r="S392" s="445">
        <v>11</v>
      </c>
      <c r="T392" s="445"/>
      <c r="U392" s="445"/>
      <c r="V392" s="445"/>
      <c r="W392" s="445"/>
      <c r="X392" s="445"/>
      <c r="Y392" s="445"/>
      <c r="Z392" s="445"/>
      <c r="AA392" s="445"/>
      <c r="AB392" s="445"/>
      <c r="AC392" s="445"/>
      <c r="AD392" s="445"/>
      <c r="AE392" s="445"/>
      <c r="AF392" s="445"/>
      <c r="AG392" s="445"/>
      <c r="AH392" s="445"/>
      <c r="AI392" s="445"/>
      <c r="AJ392" s="445"/>
      <c r="AK392" s="445"/>
      <c r="AL392" s="445"/>
      <c r="AM392" s="445"/>
      <c r="AN392" s="445"/>
      <c r="AO392" s="445"/>
      <c r="AP392" s="445"/>
      <c r="AQ392" s="445"/>
      <c r="AR392" s="445"/>
      <c r="AS392" s="445"/>
      <c r="AT392" s="445"/>
      <c r="AU392" s="445"/>
      <c r="AV392" s="445"/>
      <c r="AW392" s="445"/>
      <c r="AX392" s="445"/>
      <c r="AY392" s="445"/>
      <c r="AZ392" s="445"/>
      <c r="BA392" s="445"/>
      <c r="BB392" s="445">
        <v>24</v>
      </c>
    </row>
    <row r="393" spans="1:54" x14ac:dyDescent="0.2">
      <c r="A393" s="4" t="s">
        <v>3919</v>
      </c>
      <c r="B393" s="445"/>
      <c r="C393" s="445"/>
      <c r="D393" s="445"/>
      <c r="E393" s="445"/>
      <c r="F393" s="445"/>
      <c r="G393" s="445"/>
      <c r="H393" s="445"/>
      <c r="I393" s="445"/>
      <c r="J393" s="445"/>
      <c r="K393" s="445"/>
      <c r="L393" s="445"/>
      <c r="M393" s="445"/>
      <c r="N393" s="445"/>
      <c r="O393" s="445"/>
      <c r="P393" s="445"/>
      <c r="Q393" s="445"/>
      <c r="R393" s="445"/>
      <c r="S393" s="445"/>
      <c r="T393" s="445"/>
      <c r="U393" s="445"/>
      <c r="V393" s="445"/>
      <c r="W393" s="445"/>
      <c r="X393" s="445"/>
      <c r="Y393" s="445"/>
      <c r="Z393" s="445"/>
      <c r="AA393" s="445"/>
      <c r="AB393" s="445"/>
      <c r="AC393" s="445"/>
      <c r="AD393" s="445"/>
      <c r="AE393" s="445">
        <v>2</v>
      </c>
      <c r="AF393" s="445"/>
      <c r="AG393" s="445">
        <v>7</v>
      </c>
      <c r="AH393" s="445"/>
      <c r="AI393" s="445">
        <v>3</v>
      </c>
      <c r="AJ393" s="445">
        <v>15</v>
      </c>
      <c r="AK393" s="445">
        <v>9</v>
      </c>
      <c r="AL393" s="445"/>
      <c r="AM393" s="445"/>
      <c r="AN393" s="445"/>
      <c r="AO393" s="445"/>
      <c r="AP393" s="445"/>
      <c r="AQ393" s="445"/>
      <c r="AR393" s="445"/>
      <c r="AS393" s="445"/>
      <c r="AT393" s="445"/>
      <c r="AU393" s="445"/>
      <c r="AV393" s="445"/>
      <c r="AW393" s="445"/>
      <c r="AX393" s="445"/>
      <c r="AY393" s="445"/>
      <c r="AZ393" s="445"/>
      <c r="BA393" s="445"/>
      <c r="BB393" s="445">
        <v>36</v>
      </c>
    </row>
    <row r="394" spans="1:54" x14ac:dyDescent="0.2">
      <c r="A394" s="4" t="s">
        <v>4127</v>
      </c>
      <c r="B394" s="445"/>
      <c r="C394" s="445"/>
      <c r="D394" s="445"/>
      <c r="E394" s="445"/>
      <c r="F394" s="445"/>
      <c r="G394" s="445"/>
      <c r="H394" s="445"/>
      <c r="I394" s="445"/>
      <c r="J394" s="445"/>
      <c r="K394" s="445"/>
      <c r="L394" s="445"/>
      <c r="M394" s="445"/>
      <c r="N394" s="445"/>
      <c r="O394" s="445"/>
      <c r="P394" s="445"/>
      <c r="Q394" s="445"/>
      <c r="R394" s="445"/>
      <c r="S394" s="445"/>
      <c r="T394" s="445"/>
      <c r="U394" s="445"/>
      <c r="V394" s="445"/>
      <c r="W394" s="445"/>
      <c r="X394" s="445"/>
      <c r="Y394" s="445"/>
      <c r="Z394" s="445"/>
      <c r="AA394" s="445"/>
      <c r="AB394" s="445"/>
      <c r="AC394" s="445"/>
      <c r="AD394" s="445"/>
      <c r="AE394" s="445"/>
      <c r="AF394" s="445"/>
      <c r="AG394" s="445"/>
      <c r="AH394" s="445"/>
      <c r="AI394" s="445"/>
      <c r="AJ394" s="445"/>
      <c r="AK394" s="445"/>
      <c r="AL394" s="445"/>
      <c r="AM394" s="445"/>
      <c r="AN394" s="445"/>
      <c r="AO394" s="445"/>
      <c r="AP394" s="445"/>
      <c r="AQ394" s="445"/>
      <c r="AR394" s="445"/>
      <c r="AS394" s="445"/>
      <c r="AT394" s="445"/>
      <c r="AU394" s="445"/>
      <c r="AV394" s="445"/>
      <c r="AW394" s="445"/>
      <c r="AX394" s="445"/>
      <c r="AY394" s="445"/>
      <c r="AZ394" s="445"/>
      <c r="BA394" s="445">
        <v>1</v>
      </c>
      <c r="BB394" s="445">
        <v>1</v>
      </c>
    </row>
    <row r="395" spans="1:54" x14ac:dyDescent="0.2">
      <c r="A395" s="4" t="s">
        <v>3890</v>
      </c>
      <c r="B395" s="445"/>
      <c r="C395" s="445"/>
      <c r="D395" s="445"/>
      <c r="E395" s="445"/>
      <c r="F395" s="445"/>
      <c r="G395" s="445"/>
      <c r="H395" s="445"/>
      <c r="I395" s="445"/>
      <c r="J395" s="445"/>
      <c r="K395" s="445"/>
      <c r="L395" s="445"/>
      <c r="M395" s="445"/>
      <c r="N395" s="445"/>
      <c r="O395" s="445"/>
      <c r="P395" s="445"/>
      <c r="Q395" s="445"/>
      <c r="R395" s="445"/>
      <c r="S395" s="445"/>
      <c r="T395" s="445"/>
      <c r="U395" s="445"/>
      <c r="V395" s="445"/>
      <c r="W395" s="445"/>
      <c r="X395" s="445"/>
      <c r="Y395" s="445"/>
      <c r="Z395" s="445"/>
      <c r="AA395" s="445"/>
      <c r="AB395" s="445"/>
      <c r="AC395" s="445"/>
      <c r="AD395" s="445"/>
      <c r="AE395" s="445"/>
      <c r="AF395" s="445">
        <v>10</v>
      </c>
      <c r="AG395" s="445"/>
      <c r="AH395" s="445"/>
      <c r="AI395" s="445"/>
      <c r="AJ395" s="445"/>
      <c r="AK395" s="445"/>
      <c r="AL395" s="445"/>
      <c r="AM395" s="445"/>
      <c r="AN395" s="445"/>
      <c r="AO395" s="445"/>
      <c r="AP395" s="445"/>
      <c r="AQ395" s="445"/>
      <c r="AR395" s="445"/>
      <c r="AS395" s="445"/>
      <c r="AT395" s="445"/>
      <c r="AU395" s="445"/>
      <c r="AV395" s="445"/>
      <c r="AW395" s="445"/>
      <c r="AX395" s="445"/>
      <c r="AY395" s="445"/>
      <c r="AZ395" s="445"/>
      <c r="BA395" s="445"/>
      <c r="BB395" s="445">
        <v>10</v>
      </c>
    </row>
    <row r="396" spans="1:54" x14ac:dyDescent="0.2">
      <c r="A396" s="4" t="s">
        <v>3984</v>
      </c>
      <c r="B396" s="445"/>
      <c r="C396" s="445"/>
      <c r="D396" s="445"/>
      <c r="E396" s="445"/>
      <c r="F396" s="445"/>
      <c r="G396" s="445"/>
      <c r="H396" s="445"/>
      <c r="I396" s="445"/>
      <c r="J396" s="445"/>
      <c r="K396" s="445"/>
      <c r="L396" s="445"/>
      <c r="M396" s="445"/>
      <c r="N396" s="445"/>
      <c r="O396" s="445"/>
      <c r="P396" s="445"/>
      <c r="Q396" s="445"/>
      <c r="R396" s="445"/>
      <c r="S396" s="445"/>
      <c r="T396" s="445"/>
      <c r="U396" s="445"/>
      <c r="V396" s="445"/>
      <c r="W396" s="445"/>
      <c r="X396" s="445"/>
      <c r="Y396" s="445"/>
      <c r="Z396" s="445"/>
      <c r="AA396" s="445"/>
      <c r="AB396" s="445"/>
      <c r="AC396" s="445"/>
      <c r="AD396" s="445"/>
      <c r="AE396" s="445"/>
      <c r="AF396" s="445"/>
      <c r="AG396" s="445"/>
      <c r="AH396" s="445"/>
      <c r="AI396" s="445"/>
      <c r="AJ396" s="445"/>
      <c r="AK396" s="445"/>
      <c r="AL396" s="445"/>
      <c r="AM396" s="445"/>
      <c r="AN396" s="445"/>
      <c r="AO396" s="445"/>
      <c r="AP396" s="445"/>
      <c r="AQ396" s="445"/>
      <c r="AR396" s="445"/>
      <c r="AS396" s="445"/>
      <c r="AT396" s="445"/>
      <c r="AU396" s="445"/>
      <c r="AV396" s="445"/>
      <c r="AW396" s="445"/>
      <c r="AX396" s="445"/>
      <c r="AY396" s="445"/>
      <c r="AZ396" s="445">
        <v>2</v>
      </c>
      <c r="BA396" s="445"/>
      <c r="BB396" s="445">
        <v>2</v>
      </c>
    </row>
    <row r="397" spans="1:54" x14ac:dyDescent="0.2">
      <c r="A397" s="4" t="s">
        <v>3994</v>
      </c>
      <c r="B397" s="445"/>
      <c r="C397" s="445"/>
      <c r="D397" s="445"/>
      <c r="E397" s="445"/>
      <c r="F397" s="445"/>
      <c r="G397" s="445"/>
      <c r="H397" s="445"/>
      <c r="I397" s="445"/>
      <c r="J397" s="445"/>
      <c r="K397" s="445"/>
      <c r="L397" s="445"/>
      <c r="M397" s="445"/>
      <c r="N397" s="445"/>
      <c r="O397" s="445"/>
      <c r="P397" s="445"/>
      <c r="Q397" s="445"/>
      <c r="R397" s="445"/>
      <c r="S397" s="445"/>
      <c r="T397" s="445"/>
      <c r="U397" s="445"/>
      <c r="V397" s="445"/>
      <c r="W397" s="445"/>
      <c r="X397" s="445"/>
      <c r="Y397" s="445"/>
      <c r="Z397" s="445"/>
      <c r="AA397" s="445"/>
      <c r="AB397" s="445"/>
      <c r="AC397" s="445"/>
      <c r="AD397" s="445"/>
      <c r="AE397" s="445"/>
      <c r="AF397" s="445"/>
      <c r="AG397" s="445"/>
      <c r="AH397" s="445"/>
      <c r="AI397" s="445"/>
      <c r="AJ397" s="445"/>
      <c r="AK397" s="445"/>
      <c r="AL397" s="445"/>
      <c r="AM397" s="445"/>
      <c r="AN397" s="445"/>
      <c r="AO397" s="445"/>
      <c r="AP397" s="445"/>
      <c r="AQ397" s="445"/>
      <c r="AR397" s="445"/>
      <c r="AS397" s="445"/>
      <c r="AT397" s="445"/>
      <c r="AU397" s="445"/>
      <c r="AV397" s="445"/>
      <c r="AW397" s="445"/>
      <c r="AX397" s="445"/>
      <c r="AY397" s="445"/>
      <c r="AZ397" s="445"/>
      <c r="BA397" s="445">
        <v>10</v>
      </c>
      <c r="BB397" s="445">
        <v>10</v>
      </c>
    </row>
    <row r="398" spans="1:54" x14ac:dyDescent="0.2">
      <c r="A398" s="4" t="s">
        <v>1086</v>
      </c>
      <c r="B398" s="445"/>
      <c r="C398" s="445"/>
      <c r="D398" s="445"/>
      <c r="E398" s="445"/>
      <c r="F398" s="445"/>
      <c r="G398" s="445"/>
      <c r="H398" s="445"/>
      <c r="I398" s="445"/>
      <c r="J398" s="445"/>
      <c r="K398" s="445"/>
      <c r="L398" s="445"/>
      <c r="M398" s="445"/>
      <c r="N398" s="445"/>
      <c r="O398" s="445"/>
      <c r="P398" s="445"/>
      <c r="Q398" s="445"/>
      <c r="R398" s="445"/>
      <c r="S398" s="445"/>
      <c r="T398" s="445"/>
      <c r="U398" s="445"/>
      <c r="V398" s="445"/>
      <c r="W398" s="445"/>
      <c r="X398" s="445"/>
      <c r="Y398" s="445"/>
      <c r="Z398" s="445"/>
      <c r="AA398" s="445"/>
      <c r="AB398" s="445"/>
      <c r="AC398" s="445"/>
      <c r="AD398" s="445"/>
      <c r="AE398" s="445"/>
      <c r="AF398" s="445"/>
      <c r="AG398" s="445"/>
      <c r="AH398" s="445"/>
      <c r="AI398" s="445"/>
      <c r="AJ398" s="445"/>
      <c r="AK398" s="445"/>
      <c r="AL398" s="445"/>
      <c r="AM398" s="445"/>
      <c r="AN398" s="445"/>
      <c r="AO398" s="445"/>
      <c r="AP398" s="445"/>
      <c r="AQ398" s="445"/>
      <c r="AR398" s="445"/>
      <c r="AS398" s="445"/>
      <c r="AT398" s="445"/>
      <c r="AU398" s="445"/>
      <c r="AV398" s="445"/>
      <c r="AW398" s="445"/>
      <c r="AX398" s="445"/>
      <c r="AY398" s="445"/>
      <c r="AZ398" s="445"/>
      <c r="BA398" s="445">
        <v>9</v>
      </c>
      <c r="BB398" s="445">
        <v>9</v>
      </c>
    </row>
    <row r="399" spans="1:54" x14ac:dyDescent="0.2">
      <c r="A399" s="4" t="s">
        <v>3882</v>
      </c>
      <c r="B399" s="445"/>
      <c r="C399" s="445"/>
      <c r="D399" s="445"/>
      <c r="E399" s="445"/>
      <c r="F399" s="445"/>
      <c r="G399" s="445"/>
      <c r="H399" s="445"/>
      <c r="I399" s="445"/>
      <c r="J399" s="445"/>
      <c r="K399" s="445"/>
      <c r="L399" s="445"/>
      <c r="M399" s="445"/>
      <c r="N399" s="445"/>
      <c r="O399" s="445"/>
      <c r="P399" s="445"/>
      <c r="Q399" s="445"/>
      <c r="R399" s="445"/>
      <c r="S399" s="445"/>
      <c r="T399" s="445"/>
      <c r="U399" s="445"/>
      <c r="V399" s="445"/>
      <c r="W399" s="445">
        <v>12</v>
      </c>
      <c r="X399" s="445">
        <v>11</v>
      </c>
      <c r="Y399" s="445">
        <v>10</v>
      </c>
      <c r="Z399" s="445">
        <v>5</v>
      </c>
      <c r="AA399" s="445">
        <v>1</v>
      </c>
      <c r="AB399" s="445"/>
      <c r="AC399" s="445">
        <v>3</v>
      </c>
      <c r="AD399" s="445">
        <v>7</v>
      </c>
      <c r="AE399" s="445">
        <v>8</v>
      </c>
      <c r="AF399" s="445">
        <v>5</v>
      </c>
      <c r="AG399" s="445">
        <v>1</v>
      </c>
      <c r="AH399" s="445"/>
      <c r="AI399" s="445">
        <v>2</v>
      </c>
      <c r="AJ399" s="445">
        <v>8</v>
      </c>
      <c r="AK399" s="445">
        <v>5</v>
      </c>
      <c r="AL399" s="445"/>
      <c r="AM399" s="445">
        <v>3</v>
      </c>
      <c r="AN399" s="445">
        <v>8</v>
      </c>
      <c r="AO399" s="445">
        <v>13</v>
      </c>
      <c r="AP399" s="445">
        <v>5</v>
      </c>
      <c r="AQ399" s="445">
        <v>5</v>
      </c>
      <c r="AR399" s="445">
        <v>6</v>
      </c>
      <c r="AS399" s="445">
        <v>1</v>
      </c>
      <c r="AT399" s="445">
        <v>3</v>
      </c>
      <c r="AU399" s="445">
        <v>1</v>
      </c>
      <c r="AV399" s="445"/>
      <c r="AW399" s="445"/>
      <c r="AX399" s="445"/>
      <c r="AY399" s="445"/>
      <c r="AZ399" s="445"/>
      <c r="BA399" s="445"/>
      <c r="BB399" s="445">
        <v>123</v>
      </c>
    </row>
    <row r="400" spans="1:54" x14ac:dyDescent="0.2">
      <c r="A400" s="4" t="s">
        <v>4210</v>
      </c>
      <c r="B400" s="445"/>
      <c r="C400" s="445"/>
      <c r="D400" s="445"/>
      <c r="E400" s="445"/>
      <c r="F400" s="445"/>
      <c r="G400" s="445"/>
      <c r="H400" s="445"/>
      <c r="I400" s="445"/>
      <c r="J400" s="445"/>
      <c r="K400" s="445"/>
      <c r="L400" s="445"/>
      <c r="M400" s="445"/>
      <c r="N400" s="445"/>
      <c r="O400" s="445"/>
      <c r="P400" s="445"/>
      <c r="Q400" s="445"/>
      <c r="R400" s="445"/>
      <c r="S400" s="445"/>
      <c r="T400" s="445"/>
      <c r="U400" s="445"/>
      <c r="V400" s="445"/>
      <c r="W400" s="445"/>
      <c r="X400" s="445"/>
      <c r="Y400" s="445"/>
      <c r="Z400" s="445"/>
      <c r="AA400" s="445"/>
      <c r="AB400" s="445"/>
      <c r="AC400" s="445"/>
      <c r="AD400" s="445"/>
      <c r="AE400" s="445"/>
      <c r="AF400" s="445"/>
      <c r="AG400" s="445"/>
      <c r="AH400" s="445"/>
      <c r="AI400" s="445"/>
      <c r="AJ400" s="445"/>
      <c r="AK400" s="445"/>
      <c r="AL400" s="445"/>
      <c r="AM400" s="445"/>
      <c r="AN400" s="445"/>
      <c r="AO400" s="445"/>
      <c r="AP400" s="445"/>
      <c r="AQ400" s="445"/>
      <c r="AR400" s="445"/>
      <c r="AS400" s="445"/>
      <c r="AT400" s="445"/>
      <c r="AU400" s="445"/>
      <c r="AV400" s="445"/>
      <c r="AW400" s="445">
        <v>1</v>
      </c>
      <c r="AX400" s="445"/>
      <c r="AY400" s="445"/>
      <c r="AZ400" s="445"/>
      <c r="BA400" s="445"/>
      <c r="BB400" s="445">
        <v>1</v>
      </c>
    </row>
    <row r="401" spans="1:54" x14ac:dyDescent="0.2">
      <c r="A401" s="4" t="s">
        <v>3053</v>
      </c>
      <c r="B401" s="445"/>
      <c r="C401" s="445"/>
      <c r="D401" s="445"/>
      <c r="E401" s="445"/>
      <c r="F401" s="445"/>
      <c r="G401" s="445"/>
      <c r="H401" s="445"/>
      <c r="I401" s="445"/>
      <c r="J401" s="445"/>
      <c r="K401" s="445"/>
      <c r="L401" s="445"/>
      <c r="M401" s="445"/>
      <c r="N401" s="445"/>
      <c r="O401" s="445"/>
      <c r="P401" s="445"/>
      <c r="Q401" s="445"/>
      <c r="R401" s="445"/>
      <c r="S401" s="445"/>
      <c r="T401" s="445"/>
      <c r="U401" s="445"/>
      <c r="V401" s="445"/>
      <c r="W401" s="445"/>
      <c r="X401" s="445"/>
      <c r="Y401" s="445"/>
      <c r="Z401" s="445"/>
      <c r="AA401" s="445"/>
      <c r="AB401" s="445"/>
      <c r="AC401" s="445"/>
      <c r="AD401" s="445"/>
      <c r="AE401" s="445"/>
      <c r="AF401" s="445"/>
      <c r="AG401" s="445"/>
      <c r="AH401" s="445"/>
      <c r="AI401" s="445"/>
      <c r="AJ401" s="445"/>
      <c r="AK401" s="445">
        <v>1</v>
      </c>
      <c r="AL401" s="445">
        <v>11</v>
      </c>
      <c r="AM401" s="445">
        <v>12</v>
      </c>
      <c r="AN401" s="445">
        <v>9</v>
      </c>
      <c r="AO401" s="445">
        <v>13</v>
      </c>
      <c r="AP401" s="445">
        <v>14</v>
      </c>
      <c r="AQ401" s="445">
        <v>12</v>
      </c>
      <c r="AR401" s="445">
        <v>12</v>
      </c>
      <c r="AS401" s="445">
        <v>10</v>
      </c>
      <c r="AT401" s="445">
        <v>10</v>
      </c>
      <c r="AU401" s="445">
        <v>12</v>
      </c>
      <c r="AV401" s="445"/>
      <c r="AW401" s="445">
        <v>10</v>
      </c>
      <c r="AX401" s="445">
        <v>10</v>
      </c>
      <c r="AY401" s="445"/>
      <c r="AZ401" s="445"/>
      <c r="BA401" s="445"/>
      <c r="BB401" s="445">
        <v>136</v>
      </c>
    </row>
    <row r="402" spans="1:54" x14ac:dyDescent="0.2">
      <c r="A402" s="4" t="s">
        <v>3881</v>
      </c>
      <c r="B402" s="445"/>
      <c r="C402" s="445"/>
      <c r="D402" s="445"/>
      <c r="E402" s="445"/>
      <c r="F402" s="445"/>
      <c r="G402" s="445"/>
      <c r="H402" s="445"/>
      <c r="I402" s="445"/>
      <c r="J402" s="445"/>
      <c r="K402" s="445"/>
      <c r="L402" s="445"/>
      <c r="M402" s="445"/>
      <c r="N402" s="445"/>
      <c r="O402" s="445"/>
      <c r="P402" s="445"/>
      <c r="Q402" s="445"/>
      <c r="R402" s="445"/>
      <c r="S402" s="445"/>
      <c r="T402" s="445"/>
      <c r="U402" s="445"/>
      <c r="V402" s="445"/>
      <c r="W402" s="445"/>
      <c r="X402" s="445"/>
      <c r="Y402" s="445"/>
      <c r="Z402" s="445"/>
      <c r="AA402" s="445"/>
      <c r="AB402" s="445"/>
      <c r="AC402" s="445"/>
      <c r="AD402" s="445">
        <v>9</v>
      </c>
      <c r="AE402" s="445">
        <v>11</v>
      </c>
      <c r="AF402" s="445">
        <v>12</v>
      </c>
      <c r="AG402" s="445">
        <v>10</v>
      </c>
      <c r="AH402" s="445">
        <v>12</v>
      </c>
      <c r="AI402" s="445">
        <v>12</v>
      </c>
      <c r="AJ402" s="445">
        <v>13</v>
      </c>
      <c r="AK402" s="445">
        <v>7</v>
      </c>
      <c r="AL402" s="445"/>
      <c r="AM402" s="445"/>
      <c r="AN402" s="445">
        <v>1</v>
      </c>
      <c r="AO402" s="445">
        <v>12</v>
      </c>
      <c r="AP402" s="445">
        <v>6</v>
      </c>
      <c r="AQ402" s="445">
        <v>1</v>
      </c>
      <c r="AR402" s="445"/>
      <c r="AS402" s="445"/>
      <c r="AT402" s="445"/>
      <c r="AU402" s="445"/>
      <c r="AV402" s="445"/>
      <c r="AW402" s="445"/>
      <c r="AX402" s="445"/>
      <c r="AY402" s="445"/>
      <c r="AZ402" s="445"/>
      <c r="BA402" s="445"/>
      <c r="BB402" s="445">
        <v>106</v>
      </c>
    </row>
    <row r="403" spans="1:54" x14ac:dyDescent="0.2">
      <c r="A403" s="4" t="s">
        <v>4319</v>
      </c>
      <c r="B403" s="445"/>
      <c r="C403" s="445"/>
      <c r="D403" s="445">
        <v>4</v>
      </c>
      <c r="E403" s="445">
        <v>8</v>
      </c>
      <c r="F403" s="445"/>
      <c r="G403" s="445"/>
      <c r="H403" s="445"/>
      <c r="I403" s="445"/>
      <c r="J403" s="445"/>
      <c r="K403" s="445"/>
      <c r="L403" s="445"/>
      <c r="M403" s="445"/>
      <c r="N403" s="445"/>
      <c r="O403" s="445"/>
      <c r="P403" s="445"/>
      <c r="Q403" s="445"/>
      <c r="R403" s="445"/>
      <c r="S403" s="445"/>
      <c r="T403" s="445"/>
      <c r="U403" s="445"/>
      <c r="V403" s="445"/>
      <c r="W403" s="445"/>
      <c r="X403" s="445"/>
      <c r="Y403" s="445"/>
      <c r="Z403" s="445"/>
      <c r="AA403" s="445"/>
      <c r="AB403" s="445"/>
      <c r="AC403" s="445"/>
      <c r="AD403" s="445"/>
      <c r="AE403" s="445"/>
      <c r="AF403" s="445"/>
      <c r="AG403" s="445"/>
      <c r="AH403" s="445"/>
      <c r="AI403" s="445"/>
      <c r="AJ403" s="445"/>
      <c r="AK403" s="445"/>
      <c r="AL403" s="445"/>
      <c r="AM403" s="445"/>
      <c r="AN403" s="445"/>
      <c r="AO403" s="445"/>
      <c r="AP403" s="445"/>
      <c r="AQ403" s="445"/>
      <c r="AR403" s="445"/>
      <c r="AS403" s="445"/>
      <c r="AT403" s="445"/>
      <c r="AU403" s="445"/>
      <c r="AV403" s="445"/>
      <c r="AW403" s="445"/>
      <c r="AX403" s="445"/>
      <c r="AY403" s="445"/>
      <c r="AZ403" s="445"/>
      <c r="BA403" s="445"/>
      <c r="BB403" s="445">
        <v>12</v>
      </c>
    </row>
    <row r="404" spans="1:54" x14ac:dyDescent="0.2">
      <c r="A404" s="4" t="s">
        <v>4315</v>
      </c>
      <c r="B404" s="445"/>
      <c r="C404" s="445"/>
      <c r="D404" s="445">
        <v>1</v>
      </c>
      <c r="E404" s="445"/>
      <c r="F404" s="445"/>
      <c r="G404" s="445"/>
      <c r="H404" s="445"/>
      <c r="I404" s="445"/>
      <c r="J404" s="445"/>
      <c r="K404" s="445"/>
      <c r="L404" s="445"/>
      <c r="M404" s="445"/>
      <c r="N404" s="445"/>
      <c r="O404" s="445"/>
      <c r="P404" s="445"/>
      <c r="Q404" s="445"/>
      <c r="R404" s="445"/>
      <c r="S404" s="445"/>
      <c r="T404" s="445"/>
      <c r="U404" s="445"/>
      <c r="V404" s="445"/>
      <c r="W404" s="445"/>
      <c r="X404" s="445"/>
      <c r="Y404" s="445"/>
      <c r="Z404" s="445"/>
      <c r="AA404" s="445"/>
      <c r="AB404" s="445"/>
      <c r="AC404" s="445"/>
      <c r="AD404" s="445"/>
      <c r="AE404" s="445"/>
      <c r="AF404" s="445"/>
      <c r="AG404" s="445"/>
      <c r="AH404" s="445"/>
      <c r="AI404" s="445"/>
      <c r="AJ404" s="445"/>
      <c r="AK404" s="445"/>
      <c r="AL404" s="445"/>
      <c r="AM404" s="445"/>
      <c r="AN404" s="445"/>
      <c r="AO404" s="445"/>
      <c r="AP404" s="445"/>
      <c r="AQ404" s="445"/>
      <c r="AR404" s="445"/>
      <c r="AS404" s="445"/>
      <c r="AT404" s="445"/>
      <c r="AU404" s="445"/>
      <c r="AV404" s="445"/>
      <c r="AW404" s="445"/>
      <c r="AX404" s="445"/>
      <c r="AY404" s="445"/>
      <c r="AZ404" s="445"/>
      <c r="BA404" s="445"/>
      <c r="BB404" s="445">
        <v>1</v>
      </c>
    </row>
    <row r="405" spans="1:54" x14ac:dyDescent="0.2">
      <c r="A405" s="4" t="s">
        <v>4223</v>
      </c>
      <c r="B405" s="445"/>
      <c r="C405" s="445"/>
      <c r="D405" s="445"/>
      <c r="E405" s="445"/>
      <c r="F405" s="445"/>
      <c r="G405" s="445"/>
      <c r="H405" s="445"/>
      <c r="I405" s="445"/>
      <c r="J405" s="445"/>
      <c r="K405" s="445"/>
      <c r="L405" s="445"/>
      <c r="M405" s="445"/>
      <c r="N405" s="445"/>
      <c r="O405" s="445"/>
      <c r="P405" s="445"/>
      <c r="Q405" s="445"/>
      <c r="R405" s="445"/>
      <c r="S405" s="445"/>
      <c r="T405" s="445"/>
      <c r="U405" s="445"/>
      <c r="V405" s="445"/>
      <c r="W405" s="445"/>
      <c r="X405" s="445"/>
      <c r="Y405" s="445"/>
      <c r="Z405" s="445"/>
      <c r="AA405" s="445"/>
      <c r="AB405" s="445"/>
      <c r="AC405" s="445"/>
      <c r="AD405" s="445"/>
      <c r="AE405" s="445"/>
      <c r="AF405" s="445"/>
      <c r="AG405" s="445"/>
      <c r="AH405" s="445"/>
      <c r="AI405" s="445"/>
      <c r="AJ405" s="445"/>
      <c r="AK405" s="445"/>
      <c r="AL405" s="445"/>
      <c r="AM405" s="445"/>
      <c r="AN405" s="445"/>
      <c r="AO405" s="445"/>
      <c r="AP405" s="445"/>
      <c r="AQ405" s="445">
        <v>2</v>
      </c>
      <c r="AR405" s="445"/>
      <c r="AS405" s="445"/>
      <c r="AT405" s="445"/>
      <c r="AU405" s="445"/>
      <c r="AV405" s="445"/>
      <c r="AW405" s="445"/>
      <c r="AX405" s="445"/>
      <c r="AY405" s="445"/>
      <c r="AZ405" s="445"/>
      <c r="BA405" s="445"/>
      <c r="BB405" s="445">
        <v>2</v>
      </c>
    </row>
    <row r="406" spans="1:54" x14ac:dyDescent="0.2">
      <c r="A406" s="4" t="s">
        <v>3871</v>
      </c>
      <c r="B406" s="445"/>
      <c r="C406" s="445"/>
      <c r="D406" s="445"/>
      <c r="E406" s="445"/>
      <c r="F406" s="445"/>
      <c r="G406" s="445"/>
      <c r="H406" s="445"/>
      <c r="I406" s="445"/>
      <c r="J406" s="445"/>
      <c r="K406" s="445"/>
      <c r="L406" s="445"/>
      <c r="M406" s="445"/>
      <c r="N406" s="445"/>
      <c r="O406" s="445"/>
      <c r="P406" s="445"/>
      <c r="Q406" s="445"/>
      <c r="R406" s="445"/>
      <c r="S406" s="445"/>
      <c r="T406" s="445"/>
      <c r="U406" s="445"/>
      <c r="V406" s="445"/>
      <c r="W406" s="445"/>
      <c r="X406" s="445"/>
      <c r="Y406" s="445">
        <v>7</v>
      </c>
      <c r="Z406" s="445">
        <v>12</v>
      </c>
      <c r="AA406" s="445">
        <v>8</v>
      </c>
      <c r="AB406" s="445">
        <v>10</v>
      </c>
      <c r="AC406" s="445">
        <v>1</v>
      </c>
      <c r="AD406" s="445"/>
      <c r="AE406" s="445"/>
      <c r="AF406" s="445"/>
      <c r="AG406" s="445">
        <v>2</v>
      </c>
      <c r="AH406" s="445"/>
      <c r="AI406" s="445"/>
      <c r="AJ406" s="445"/>
      <c r="AK406" s="445"/>
      <c r="AL406" s="445"/>
      <c r="AM406" s="445"/>
      <c r="AN406" s="445"/>
      <c r="AO406" s="445"/>
      <c r="AP406" s="445"/>
      <c r="AQ406" s="445"/>
      <c r="AR406" s="445"/>
      <c r="AS406" s="445"/>
      <c r="AT406" s="445"/>
      <c r="AU406" s="445"/>
      <c r="AV406" s="445"/>
      <c r="AW406" s="445"/>
      <c r="AX406" s="445"/>
      <c r="AY406" s="445"/>
      <c r="AZ406" s="445"/>
      <c r="BA406" s="445"/>
      <c r="BB406" s="445">
        <v>40</v>
      </c>
    </row>
    <row r="407" spans="1:54" x14ac:dyDescent="0.2">
      <c r="A407" s="4" t="s">
        <v>3926</v>
      </c>
      <c r="B407" s="445"/>
      <c r="C407" s="445"/>
      <c r="D407" s="445"/>
      <c r="E407" s="445"/>
      <c r="F407" s="445"/>
      <c r="G407" s="445"/>
      <c r="H407" s="445"/>
      <c r="I407" s="445"/>
      <c r="J407" s="445"/>
      <c r="K407" s="445"/>
      <c r="L407" s="445"/>
      <c r="M407" s="445"/>
      <c r="N407" s="445"/>
      <c r="O407" s="445"/>
      <c r="P407" s="445"/>
      <c r="Q407" s="445"/>
      <c r="R407" s="445"/>
      <c r="S407" s="445"/>
      <c r="T407" s="445"/>
      <c r="U407" s="445"/>
      <c r="V407" s="445"/>
      <c r="W407" s="445"/>
      <c r="X407" s="445"/>
      <c r="Y407" s="445"/>
      <c r="Z407" s="445"/>
      <c r="AA407" s="445"/>
      <c r="AB407" s="445"/>
      <c r="AC407" s="445"/>
      <c r="AD407" s="445"/>
      <c r="AE407" s="445"/>
      <c r="AF407" s="445"/>
      <c r="AG407" s="445"/>
      <c r="AH407" s="445"/>
      <c r="AI407" s="445"/>
      <c r="AJ407" s="445"/>
      <c r="AK407" s="445"/>
      <c r="AL407" s="445">
        <v>3</v>
      </c>
      <c r="AM407" s="445">
        <v>9</v>
      </c>
      <c r="AN407" s="445">
        <v>7</v>
      </c>
      <c r="AO407" s="445"/>
      <c r="AP407" s="445"/>
      <c r="AQ407" s="445"/>
      <c r="AR407" s="445"/>
      <c r="AS407" s="445"/>
      <c r="AT407" s="445"/>
      <c r="AU407" s="445"/>
      <c r="AV407" s="445"/>
      <c r="AW407" s="445"/>
      <c r="AX407" s="445"/>
      <c r="AY407" s="445"/>
      <c r="AZ407" s="445"/>
      <c r="BA407" s="445"/>
      <c r="BB407" s="445">
        <v>19</v>
      </c>
    </row>
    <row r="408" spans="1:54" x14ac:dyDescent="0.2">
      <c r="A408" s="4" t="s">
        <v>3054</v>
      </c>
      <c r="B408" s="445"/>
      <c r="C408" s="445"/>
      <c r="D408" s="445"/>
      <c r="E408" s="445"/>
      <c r="F408" s="445"/>
      <c r="G408" s="445"/>
      <c r="H408" s="445"/>
      <c r="I408" s="445"/>
      <c r="J408" s="445"/>
      <c r="K408" s="445"/>
      <c r="L408" s="445"/>
      <c r="M408" s="445"/>
      <c r="N408" s="445"/>
      <c r="O408" s="445"/>
      <c r="P408" s="445"/>
      <c r="Q408" s="445"/>
      <c r="R408" s="445"/>
      <c r="S408" s="445"/>
      <c r="T408" s="445"/>
      <c r="U408" s="445"/>
      <c r="V408" s="445"/>
      <c r="W408" s="445"/>
      <c r="X408" s="445"/>
      <c r="Y408" s="445"/>
      <c r="Z408" s="445"/>
      <c r="AA408" s="445"/>
      <c r="AB408" s="445"/>
      <c r="AC408" s="445"/>
      <c r="AD408" s="445"/>
      <c r="AE408" s="445"/>
      <c r="AF408" s="445"/>
      <c r="AG408" s="445"/>
      <c r="AH408" s="445"/>
      <c r="AI408" s="445"/>
      <c r="AJ408" s="445"/>
      <c r="AK408" s="445"/>
      <c r="AL408" s="445"/>
      <c r="AM408" s="445"/>
      <c r="AN408" s="445"/>
      <c r="AO408" s="445"/>
      <c r="AP408" s="445">
        <v>14</v>
      </c>
      <c r="AQ408" s="445">
        <v>12</v>
      </c>
      <c r="AR408" s="445">
        <v>12</v>
      </c>
      <c r="AS408" s="445">
        <v>13</v>
      </c>
      <c r="AT408" s="445"/>
      <c r="AU408" s="445"/>
      <c r="AV408" s="445"/>
      <c r="AW408" s="445"/>
      <c r="AX408" s="445"/>
      <c r="AY408" s="445"/>
      <c r="AZ408" s="445"/>
      <c r="BA408" s="445"/>
      <c r="BB408" s="445">
        <v>51</v>
      </c>
    </row>
    <row r="409" spans="1:54" x14ac:dyDescent="0.2">
      <c r="A409" s="4" t="s">
        <v>3968</v>
      </c>
      <c r="B409" s="445"/>
      <c r="C409" s="445"/>
      <c r="D409" s="445"/>
      <c r="E409" s="445"/>
      <c r="F409" s="445"/>
      <c r="G409" s="445"/>
      <c r="H409" s="445"/>
      <c r="I409" s="445"/>
      <c r="J409" s="445"/>
      <c r="K409" s="445"/>
      <c r="L409" s="445"/>
      <c r="M409" s="445"/>
      <c r="N409" s="445"/>
      <c r="O409" s="445"/>
      <c r="P409" s="445"/>
      <c r="Q409" s="445"/>
      <c r="R409" s="445"/>
      <c r="S409" s="445"/>
      <c r="T409" s="445"/>
      <c r="U409" s="445"/>
      <c r="V409" s="445"/>
      <c r="W409" s="445"/>
      <c r="X409" s="445"/>
      <c r="Y409" s="445"/>
      <c r="Z409" s="445"/>
      <c r="AA409" s="445"/>
      <c r="AB409" s="445"/>
      <c r="AC409" s="445"/>
      <c r="AD409" s="445"/>
      <c r="AE409" s="445"/>
      <c r="AF409" s="445"/>
      <c r="AG409" s="445"/>
      <c r="AH409" s="445"/>
      <c r="AI409" s="445"/>
      <c r="AJ409" s="445"/>
      <c r="AK409" s="445"/>
      <c r="AL409" s="445"/>
      <c r="AM409" s="445"/>
      <c r="AN409" s="445"/>
      <c r="AO409" s="445"/>
      <c r="AP409" s="445"/>
      <c r="AQ409" s="445"/>
      <c r="AR409" s="445"/>
      <c r="AS409" s="445"/>
      <c r="AT409" s="445"/>
      <c r="AU409" s="445"/>
      <c r="AV409" s="445">
        <v>2</v>
      </c>
      <c r="AW409" s="445"/>
      <c r="AX409" s="445"/>
      <c r="AY409" s="445"/>
      <c r="AZ409" s="445"/>
      <c r="BA409" s="445"/>
      <c r="BB409" s="445">
        <v>2</v>
      </c>
    </row>
    <row r="410" spans="1:54" x14ac:dyDescent="0.2">
      <c r="A410" s="4" t="s">
        <v>3867</v>
      </c>
      <c r="B410" s="445"/>
      <c r="C410" s="445"/>
      <c r="D410" s="445"/>
      <c r="E410" s="445"/>
      <c r="F410" s="445"/>
      <c r="G410" s="445"/>
      <c r="H410" s="445"/>
      <c r="I410" s="445"/>
      <c r="J410" s="445"/>
      <c r="K410" s="445"/>
      <c r="L410" s="445"/>
      <c r="M410" s="445"/>
      <c r="N410" s="445"/>
      <c r="O410" s="445"/>
      <c r="P410" s="445"/>
      <c r="Q410" s="445"/>
      <c r="R410" s="445"/>
      <c r="S410" s="445"/>
      <c r="T410" s="445"/>
      <c r="U410" s="445"/>
      <c r="V410" s="445"/>
      <c r="W410" s="445"/>
      <c r="X410" s="445"/>
      <c r="Y410" s="445"/>
      <c r="Z410" s="445">
        <v>7</v>
      </c>
      <c r="AA410" s="445">
        <v>11</v>
      </c>
      <c r="AB410" s="445">
        <v>8</v>
      </c>
      <c r="AC410" s="445">
        <v>12</v>
      </c>
      <c r="AD410" s="445">
        <v>1</v>
      </c>
      <c r="AE410" s="445">
        <v>12</v>
      </c>
      <c r="AF410" s="445">
        <v>13</v>
      </c>
      <c r="AG410" s="445">
        <v>4</v>
      </c>
      <c r="AH410" s="445"/>
      <c r="AI410" s="445"/>
      <c r="AJ410" s="445">
        <v>5</v>
      </c>
      <c r="AK410" s="445"/>
      <c r="AL410" s="445"/>
      <c r="AM410" s="445"/>
      <c r="AN410" s="445"/>
      <c r="AO410" s="445"/>
      <c r="AP410" s="445"/>
      <c r="AQ410" s="445"/>
      <c r="AR410" s="445"/>
      <c r="AS410" s="445"/>
      <c r="AT410" s="445"/>
      <c r="AU410" s="445"/>
      <c r="AV410" s="445">
        <v>3</v>
      </c>
      <c r="AW410" s="445"/>
      <c r="AX410" s="445"/>
      <c r="AY410" s="445"/>
      <c r="AZ410" s="445"/>
      <c r="BA410" s="445"/>
      <c r="BB410" s="445">
        <v>76</v>
      </c>
    </row>
    <row r="411" spans="1:54" x14ac:dyDescent="0.2">
      <c r="A411" s="4" t="s">
        <v>3990</v>
      </c>
      <c r="B411" s="445"/>
      <c r="C411" s="445"/>
      <c r="D411" s="445"/>
      <c r="E411" s="445"/>
      <c r="F411" s="445"/>
      <c r="G411" s="445"/>
      <c r="H411" s="445"/>
      <c r="I411" s="445"/>
      <c r="J411" s="445"/>
      <c r="K411" s="445"/>
      <c r="L411" s="445"/>
      <c r="M411" s="445"/>
      <c r="N411" s="445"/>
      <c r="O411" s="445"/>
      <c r="P411" s="445"/>
      <c r="Q411" s="445"/>
      <c r="R411" s="445"/>
      <c r="S411" s="445"/>
      <c r="T411" s="445"/>
      <c r="U411" s="445"/>
      <c r="V411" s="445"/>
      <c r="W411" s="445"/>
      <c r="X411" s="445"/>
      <c r="Y411" s="445"/>
      <c r="Z411" s="445"/>
      <c r="AA411" s="445"/>
      <c r="AB411" s="445"/>
      <c r="AC411" s="445"/>
      <c r="AD411" s="445"/>
      <c r="AE411" s="445"/>
      <c r="AF411" s="445"/>
      <c r="AG411" s="445"/>
      <c r="AH411" s="445"/>
      <c r="AI411" s="445"/>
      <c r="AJ411" s="445"/>
      <c r="AK411" s="445"/>
      <c r="AL411" s="445"/>
      <c r="AM411" s="445"/>
      <c r="AN411" s="445"/>
      <c r="AO411" s="445"/>
      <c r="AP411" s="445"/>
      <c r="AQ411" s="445"/>
      <c r="AR411" s="445"/>
      <c r="AS411" s="445"/>
      <c r="AT411" s="445"/>
      <c r="AU411" s="445"/>
      <c r="AV411" s="445"/>
      <c r="AW411" s="445"/>
      <c r="AX411" s="445"/>
      <c r="AY411" s="445"/>
      <c r="AZ411" s="445">
        <v>3</v>
      </c>
      <c r="BA411" s="445"/>
      <c r="BB411" s="445">
        <v>3</v>
      </c>
    </row>
    <row r="412" spans="1:54" x14ac:dyDescent="0.2">
      <c r="A412" s="4" t="s">
        <v>4056</v>
      </c>
      <c r="B412" s="445"/>
      <c r="C412" s="445"/>
      <c r="D412" s="445"/>
      <c r="E412" s="445"/>
      <c r="F412" s="445"/>
      <c r="G412" s="445"/>
      <c r="H412" s="445"/>
      <c r="I412" s="445"/>
      <c r="J412" s="445"/>
      <c r="K412" s="445"/>
      <c r="L412" s="445"/>
      <c r="M412" s="445"/>
      <c r="N412" s="445"/>
      <c r="O412" s="445"/>
      <c r="P412" s="445"/>
      <c r="Q412" s="445"/>
      <c r="R412" s="445"/>
      <c r="S412" s="445"/>
      <c r="T412" s="445"/>
      <c r="U412" s="445"/>
      <c r="V412" s="445"/>
      <c r="W412" s="445"/>
      <c r="X412" s="445"/>
      <c r="Y412" s="445"/>
      <c r="Z412" s="445"/>
      <c r="AA412" s="445"/>
      <c r="AB412" s="445"/>
      <c r="AC412" s="445"/>
      <c r="AD412" s="445"/>
      <c r="AE412" s="445"/>
      <c r="AF412" s="445"/>
      <c r="AG412" s="445"/>
      <c r="AH412" s="445"/>
      <c r="AI412" s="445"/>
      <c r="AJ412" s="445"/>
      <c r="AK412" s="445"/>
      <c r="AL412" s="445"/>
      <c r="AM412" s="445"/>
      <c r="AN412" s="445"/>
      <c r="AO412" s="445"/>
      <c r="AP412" s="445"/>
      <c r="AQ412" s="445"/>
      <c r="AR412" s="445"/>
      <c r="AS412" s="445"/>
      <c r="AT412" s="445"/>
      <c r="AU412" s="445"/>
      <c r="AV412" s="445"/>
      <c r="AW412" s="445"/>
      <c r="AX412" s="445"/>
      <c r="AY412" s="445"/>
      <c r="AZ412" s="445"/>
      <c r="BA412" s="445"/>
      <c r="BB412" s="445"/>
    </row>
    <row r="413" spans="1:54" x14ac:dyDescent="0.2">
      <c r="A413" s="4" t="s">
        <v>4170</v>
      </c>
      <c r="B413" s="445"/>
      <c r="C413" s="445"/>
      <c r="D413" s="445"/>
      <c r="E413" s="445"/>
      <c r="F413" s="445"/>
      <c r="G413" s="445"/>
      <c r="H413" s="445"/>
      <c r="I413" s="445"/>
      <c r="J413" s="445"/>
      <c r="K413" s="445"/>
      <c r="L413" s="445"/>
      <c r="M413" s="445"/>
      <c r="N413" s="445"/>
      <c r="O413" s="445"/>
      <c r="P413" s="445"/>
      <c r="Q413" s="445"/>
      <c r="R413" s="445"/>
      <c r="S413" s="445"/>
      <c r="T413" s="445"/>
      <c r="U413" s="445"/>
      <c r="V413" s="445"/>
      <c r="W413" s="445"/>
      <c r="X413" s="445"/>
      <c r="Y413" s="445"/>
      <c r="Z413" s="445"/>
      <c r="AA413" s="445"/>
      <c r="AB413" s="445"/>
      <c r="AC413" s="445"/>
      <c r="AD413" s="445"/>
      <c r="AE413" s="445"/>
      <c r="AF413" s="445"/>
      <c r="AG413" s="445"/>
      <c r="AH413" s="445"/>
      <c r="AI413" s="445"/>
      <c r="AJ413" s="445"/>
      <c r="AK413" s="445"/>
      <c r="AL413" s="445"/>
      <c r="AM413" s="445"/>
      <c r="AN413" s="445"/>
      <c r="AO413" s="445">
        <v>2</v>
      </c>
      <c r="AP413" s="445"/>
      <c r="AQ413" s="445"/>
      <c r="AR413" s="445"/>
      <c r="AS413" s="445"/>
      <c r="AT413" s="445"/>
      <c r="AU413" s="445"/>
      <c r="AV413" s="445"/>
      <c r="AW413" s="445"/>
      <c r="AX413" s="445"/>
      <c r="AY413" s="445"/>
      <c r="AZ413" s="445"/>
      <c r="BA413" s="445"/>
      <c r="BB413" s="445">
        <v>2</v>
      </c>
    </row>
    <row r="414" spans="1:54" x14ac:dyDescent="0.2">
      <c r="A414" s="4" t="s">
        <v>3925</v>
      </c>
      <c r="B414" s="445"/>
      <c r="C414" s="445"/>
      <c r="D414" s="445"/>
      <c r="E414" s="445"/>
      <c r="F414" s="445"/>
      <c r="G414" s="445"/>
      <c r="H414" s="445"/>
      <c r="I414" s="445"/>
      <c r="J414" s="445"/>
      <c r="K414" s="445"/>
      <c r="L414" s="445"/>
      <c r="M414" s="445"/>
      <c r="N414" s="445"/>
      <c r="O414" s="445"/>
      <c r="P414" s="445"/>
      <c r="Q414" s="445"/>
      <c r="R414" s="445"/>
      <c r="S414" s="445"/>
      <c r="T414" s="445"/>
      <c r="U414" s="445"/>
      <c r="V414" s="445"/>
      <c r="W414" s="445"/>
      <c r="X414" s="445"/>
      <c r="Y414" s="445"/>
      <c r="Z414" s="445"/>
      <c r="AA414" s="445"/>
      <c r="AB414" s="445"/>
      <c r="AC414" s="445"/>
      <c r="AD414" s="445"/>
      <c r="AE414" s="445"/>
      <c r="AF414" s="445"/>
      <c r="AG414" s="445"/>
      <c r="AH414" s="445"/>
      <c r="AI414" s="445"/>
      <c r="AJ414" s="445"/>
      <c r="AK414" s="445"/>
      <c r="AL414" s="445">
        <v>10</v>
      </c>
      <c r="AM414" s="445"/>
      <c r="AN414" s="445"/>
      <c r="AO414" s="445">
        <v>9</v>
      </c>
      <c r="AP414" s="445"/>
      <c r="AQ414" s="445"/>
      <c r="AR414" s="445"/>
      <c r="AS414" s="445"/>
      <c r="AT414" s="445"/>
      <c r="AU414" s="445"/>
      <c r="AV414" s="445"/>
      <c r="AW414" s="445"/>
      <c r="AX414" s="445"/>
      <c r="AY414" s="445"/>
      <c r="AZ414" s="445"/>
      <c r="BA414" s="445"/>
      <c r="BB414" s="445">
        <v>19</v>
      </c>
    </row>
    <row r="415" spans="1:54" x14ac:dyDescent="0.2">
      <c r="A415" s="4" t="s">
        <v>3841</v>
      </c>
      <c r="B415" s="445"/>
      <c r="C415" s="445"/>
      <c r="D415" s="445"/>
      <c r="E415" s="445"/>
      <c r="F415" s="445"/>
      <c r="G415" s="445"/>
      <c r="H415" s="445"/>
      <c r="I415" s="445"/>
      <c r="J415" s="445"/>
      <c r="K415" s="445"/>
      <c r="L415" s="445"/>
      <c r="M415" s="445"/>
      <c r="N415" s="445"/>
      <c r="O415" s="445"/>
      <c r="P415" s="445"/>
      <c r="Q415" s="445"/>
      <c r="R415" s="445"/>
      <c r="S415" s="445"/>
      <c r="T415" s="445"/>
      <c r="U415" s="445">
        <v>8</v>
      </c>
      <c r="V415" s="445">
        <v>13</v>
      </c>
      <c r="W415" s="445">
        <v>9</v>
      </c>
      <c r="X415" s="445"/>
      <c r="Y415" s="445"/>
      <c r="Z415" s="445"/>
      <c r="AA415" s="445"/>
      <c r="AB415" s="445"/>
      <c r="AC415" s="445"/>
      <c r="AD415" s="445"/>
      <c r="AE415" s="445"/>
      <c r="AF415" s="445"/>
      <c r="AG415" s="445"/>
      <c r="AH415" s="445"/>
      <c r="AI415" s="445"/>
      <c r="AJ415" s="445"/>
      <c r="AK415" s="445"/>
      <c r="AL415" s="445"/>
      <c r="AM415" s="445"/>
      <c r="AN415" s="445"/>
      <c r="AO415" s="445"/>
      <c r="AP415" s="445"/>
      <c r="AQ415" s="445"/>
      <c r="AR415" s="445"/>
      <c r="AS415" s="445"/>
      <c r="AT415" s="445"/>
      <c r="AU415" s="445"/>
      <c r="AV415" s="445"/>
      <c r="AW415" s="445"/>
      <c r="AX415" s="445"/>
      <c r="AY415" s="445"/>
      <c r="AZ415" s="445"/>
      <c r="BA415" s="445"/>
      <c r="BB415" s="445">
        <v>30</v>
      </c>
    </row>
    <row r="416" spans="1:54" x14ac:dyDescent="0.2">
      <c r="A416" s="4" t="s">
        <v>4347</v>
      </c>
      <c r="B416" s="445"/>
      <c r="C416" s="445"/>
      <c r="D416" s="445"/>
      <c r="E416" s="445"/>
      <c r="F416" s="445"/>
      <c r="G416" s="445"/>
      <c r="H416" s="445"/>
      <c r="I416" s="445"/>
      <c r="J416" s="445"/>
      <c r="K416" s="445"/>
      <c r="L416" s="445"/>
      <c r="M416" s="445"/>
      <c r="N416" s="445"/>
      <c r="O416" s="445"/>
      <c r="P416" s="445"/>
      <c r="Q416" s="445"/>
      <c r="R416" s="445"/>
      <c r="S416" s="445"/>
      <c r="T416" s="445"/>
      <c r="U416" s="445"/>
      <c r="V416" s="445"/>
      <c r="W416" s="445"/>
      <c r="X416" s="445"/>
      <c r="Y416" s="445">
        <v>7</v>
      </c>
      <c r="Z416" s="445">
        <v>7</v>
      </c>
      <c r="AA416" s="445">
        <v>1</v>
      </c>
      <c r="AB416" s="445">
        <v>2</v>
      </c>
      <c r="AC416" s="445">
        <v>6</v>
      </c>
      <c r="AD416" s="445"/>
      <c r="AE416" s="445"/>
      <c r="AF416" s="445"/>
      <c r="AG416" s="445"/>
      <c r="AH416" s="445"/>
      <c r="AI416" s="445"/>
      <c r="AJ416" s="445"/>
      <c r="AK416" s="445"/>
      <c r="AL416" s="445"/>
      <c r="AM416" s="445"/>
      <c r="AN416" s="445"/>
      <c r="AO416" s="445"/>
      <c r="AP416" s="445"/>
      <c r="AQ416" s="445"/>
      <c r="AR416" s="445"/>
      <c r="AS416" s="445"/>
      <c r="AT416" s="445"/>
      <c r="AU416" s="445"/>
      <c r="AV416" s="445"/>
      <c r="AW416" s="445"/>
      <c r="AX416" s="445"/>
      <c r="AY416" s="445"/>
      <c r="AZ416" s="445"/>
      <c r="BA416" s="445"/>
      <c r="BB416" s="445">
        <v>23</v>
      </c>
    </row>
    <row r="417" spans="1:54" x14ac:dyDescent="0.2">
      <c r="A417" s="4" t="s">
        <v>3728</v>
      </c>
      <c r="B417" s="445"/>
      <c r="C417" s="445"/>
      <c r="D417" s="445"/>
      <c r="E417" s="445"/>
      <c r="F417" s="445"/>
      <c r="G417" s="445"/>
      <c r="H417" s="445"/>
      <c r="I417" s="445"/>
      <c r="J417" s="445">
        <v>8</v>
      </c>
      <c r="K417" s="445"/>
      <c r="L417" s="445"/>
      <c r="M417" s="445"/>
      <c r="N417" s="445"/>
      <c r="O417" s="445"/>
      <c r="P417" s="445"/>
      <c r="Q417" s="445"/>
      <c r="R417" s="445"/>
      <c r="S417" s="445"/>
      <c r="T417" s="445"/>
      <c r="U417" s="445"/>
      <c r="V417" s="445"/>
      <c r="W417" s="445"/>
      <c r="X417" s="445"/>
      <c r="Y417" s="445"/>
      <c r="Z417" s="445"/>
      <c r="AA417" s="445"/>
      <c r="AB417" s="445"/>
      <c r="AC417" s="445"/>
      <c r="AD417" s="445"/>
      <c r="AE417" s="445"/>
      <c r="AF417" s="445"/>
      <c r="AG417" s="445"/>
      <c r="AH417" s="445"/>
      <c r="AI417" s="445"/>
      <c r="AJ417" s="445"/>
      <c r="AK417" s="445"/>
      <c r="AL417" s="445"/>
      <c r="AM417" s="445"/>
      <c r="AN417" s="445"/>
      <c r="AO417" s="445"/>
      <c r="AP417" s="445"/>
      <c r="AQ417" s="445"/>
      <c r="AR417" s="445"/>
      <c r="AS417" s="445"/>
      <c r="AT417" s="445"/>
      <c r="AU417" s="445"/>
      <c r="AV417" s="445"/>
      <c r="AW417" s="445"/>
      <c r="AX417" s="445"/>
      <c r="AY417" s="445"/>
      <c r="AZ417" s="445"/>
      <c r="BA417" s="445"/>
      <c r="BB417" s="445">
        <v>8</v>
      </c>
    </row>
    <row r="418" spans="1:54" x14ac:dyDescent="0.2">
      <c r="A418" s="4" t="s">
        <v>4155</v>
      </c>
      <c r="B418" s="445"/>
      <c r="C418" s="445"/>
      <c r="D418" s="445"/>
      <c r="E418" s="445"/>
      <c r="F418" s="445"/>
      <c r="G418" s="445"/>
      <c r="H418" s="445"/>
      <c r="I418" s="445"/>
      <c r="J418" s="445"/>
      <c r="K418" s="445"/>
      <c r="L418" s="445"/>
      <c r="M418" s="445"/>
      <c r="N418" s="445"/>
      <c r="O418" s="445"/>
      <c r="P418" s="445"/>
      <c r="Q418" s="445"/>
      <c r="R418" s="445"/>
      <c r="S418" s="445"/>
      <c r="T418" s="445"/>
      <c r="U418" s="445"/>
      <c r="V418" s="445"/>
      <c r="W418" s="445"/>
      <c r="X418" s="445"/>
      <c r="Y418" s="445"/>
      <c r="Z418" s="445"/>
      <c r="AA418" s="445"/>
      <c r="AB418" s="445"/>
      <c r="AC418" s="445"/>
      <c r="AD418" s="445"/>
      <c r="AE418" s="445"/>
      <c r="AF418" s="445"/>
      <c r="AG418" s="445"/>
      <c r="AH418" s="445"/>
      <c r="AI418" s="445"/>
      <c r="AJ418" s="445"/>
      <c r="AK418" s="445"/>
      <c r="AL418" s="445">
        <v>2</v>
      </c>
      <c r="AM418" s="445"/>
      <c r="AN418" s="445"/>
      <c r="AO418" s="445"/>
      <c r="AP418" s="445"/>
      <c r="AQ418" s="445"/>
      <c r="AR418" s="445"/>
      <c r="AS418" s="445"/>
      <c r="AT418" s="445"/>
      <c r="AU418" s="445"/>
      <c r="AV418" s="445"/>
      <c r="AW418" s="445"/>
      <c r="AX418" s="445"/>
      <c r="AY418" s="445"/>
      <c r="AZ418" s="445"/>
      <c r="BA418" s="445"/>
      <c r="BB418" s="445">
        <v>2</v>
      </c>
    </row>
    <row r="419" spans="1:54" x14ac:dyDescent="0.2">
      <c r="A419" s="4" t="s">
        <v>4129</v>
      </c>
      <c r="B419" s="445"/>
      <c r="C419" s="445"/>
      <c r="D419" s="445"/>
      <c r="E419" s="445"/>
      <c r="F419" s="445"/>
      <c r="G419" s="445"/>
      <c r="H419" s="445"/>
      <c r="I419" s="445"/>
      <c r="J419" s="445"/>
      <c r="K419" s="445"/>
      <c r="L419" s="445"/>
      <c r="M419" s="445"/>
      <c r="N419" s="445"/>
      <c r="O419" s="445"/>
      <c r="P419" s="445"/>
      <c r="Q419" s="445"/>
      <c r="R419" s="445"/>
      <c r="S419" s="445"/>
      <c r="T419" s="445"/>
      <c r="U419" s="445"/>
      <c r="V419" s="445"/>
      <c r="W419" s="445"/>
      <c r="X419" s="445"/>
      <c r="Y419" s="445"/>
      <c r="Z419" s="445"/>
      <c r="AA419" s="445"/>
      <c r="AB419" s="445"/>
      <c r="AC419" s="445"/>
      <c r="AD419" s="445"/>
      <c r="AE419" s="445"/>
      <c r="AF419" s="445">
        <v>5</v>
      </c>
      <c r="AG419" s="445"/>
      <c r="AH419" s="445"/>
      <c r="AI419" s="445"/>
      <c r="AJ419" s="445"/>
      <c r="AK419" s="445"/>
      <c r="AL419" s="445"/>
      <c r="AM419" s="445"/>
      <c r="AN419" s="445"/>
      <c r="AO419" s="445"/>
      <c r="AP419" s="445"/>
      <c r="AQ419" s="445"/>
      <c r="AR419" s="445"/>
      <c r="AS419" s="445"/>
      <c r="AT419" s="445"/>
      <c r="AU419" s="445"/>
      <c r="AV419" s="445"/>
      <c r="AW419" s="445"/>
      <c r="AX419" s="445"/>
      <c r="AY419" s="445"/>
      <c r="AZ419" s="445"/>
      <c r="BA419" s="445"/>
      <c r="BB419" s="445">
        <v>5</v>
      </c>
    </row>
    <row r="420" spans="1:54" x14ac:dyDescent="0.2">
      <c r="A420" s="4" t="s">
        <v>4154</v>
      </c>
      <c r="B420" s="445"/>
      <c r="C420" s="445"/>
      <c r="D420" s="445"/>
      <c r="E420" s="445"/>
      <c r="F420" s="445"/>
      <c r="G420" s="445"/>
      <c r="H420" s="445"/>
      <c r="I420" s="445"/>
      <c r="J420" s="445"/>
      <c r="K420" s="445"/>
      <c r="L420" s="445"/>
      <c r="M420" s="445"/>
      <c r="N420" s="445"/>
      <c r="O420" s="445"/>
      <c r="P420" s="445"/>
      <c r="Q420" s="445"/>
      <c r="R420" s="445"/>
      <c r="S420" s="445"/>
      <c r="T420" s="445"/>
      <c r="U420" s="445"/>
      <c r="V420" s="445"/>
      <c r="W420" s="445"/>
      <c r="X420" s="445"/>
      <c r="Y420" s="445"/>
      <c r="Z420" s="445"/>
      <c r="AA420" s="445"/>
      <c r="AB420" s="445"/>
      <c r="AC420" s="445"/>
      <c r="AD420" s="445"/>
      <c r="AE420" s="445"/>
      <c r="AF420" s="445"/>
      <c r="AG420" s="445"/>
      <c r="AH420" s="445"/>
      <c r="AI420" s="445"/>
      <c r="AJ420" s="445"/>
      <c r="AK420" s="445"/>
      <c r="AL420" s="445">
        <v>1</v>
      </c>
      <c r="AM420" s="445"/>
      <c r="AN420" s="445"/>
      <c r="AO420" s="445"/>
      <c r="AP420" s="445"/>
      <c r="AQ420" s="445"/>
      <c r="AR420" s="445"/>
      <c r="AS420" s="445"/>
      <c r="AT420" s="445"/>
      <c r="AU420" s="445"/>
      <c r="AV420" s="445"/>
      <c r="AW420" s="445"/>
      <c r="AX420" s="445"/>
      <c r="AY420" s="445"/>
      <c r="AZ420" s="445"/>
      <c r="BA420" s="445"/>
      <c r="BB420" s="445">
        <v>1</v>
      </c>
    </row>
    <row r="421" spans="1:54" x14ac:dyDescent="0.2">
      <c r="A421" s="4" t="s">
        <v>4212</v>
      </c>
      <c r="B421" s="445"/>
      <c r="C421" s="445"/>
      <c r="D421" s="445"/>
      <c r="E421" s="445"/>
      <c r="F421" s="445"/>
      <c r="G421" s="445"/>
      <c r="H421" s="445"/>
      <c r="I421" s="445"/>
      <c r="J421" s="445"/>
      <c r="K421" s="445"/>
      <c r="L421" s="445"/>
      <c r="M421" s="445"/>
      <c r="N421" s="445"/>
      <c r="O421" s="445"/>
      <c r="P421" s="445"/>
      <c r="Q421" s="445"/>
      <c r="R421" s="445"/>
      <c r="S421" s="445"/>
      <c r="T421" s="445"/>
      <c r="U421" s="445"/>
      <c r="V421" s="445"/>
      <c r="W421" s="445"/>
      <c r="X421" s="445"/>
      <c r="Y421" s="445"/>
      <c r="Z421" s="445"/>
      <c r="AA421" s="445"/>
      <c r="AB421" s="445"/>
      <c r="AC421" s="445"/>
      <c r="AD421" s="445"/>
      <c r="AE421" s="445"/>
      <c r="AF421" s="445"/>
      <c r="AG421" s="445"/>
      <c r="AH421" s="445"/>
      <c r="AI421" s="445"/>
      <c r="AJ421" s="445"/>
      <c r="AK421" s="445"/>
      <c r="AL421" s="445"/>
      <c r="AM421" s="445"/>
      <c r="AN421" s="445"/>
      <c r="AO421" s="445"/>
      <c r="AP421" s="445"/>
      <c r="AQ421" s="445"/>
      <c r="AR421" s="445"/>
      <c r="AS421" s="445"/>
      <c r="AT421" s="445"/>
      <c r="AU421" s="445"/>
      <c r="AV421" s="445"/>
      <c r="AW421" s="445">
        <v>7</v>
      </c>
      <c r="AX421" s="445"/>
      <c r="AY421" s="445"/>
      <c r="AZ421" s="445"/>
      <c r="BA421" s="445"/>
      <c r="BB421" s="445">
        <v>7</v>
      </c>
    </row>
    <row r="422" spans="1:54" x14ac:dyDescent="0.2">
      <c r="A422" s="4" t="s">
        <v>3972</v>
      </c>
      <c r="B422" s="445"/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445"/>
      <c r="N422" s="445"/>
      <c r="O422" s="445"/>
      <c r="P422" s="445"/>
      <c r="Q422" s="445"/>
      <c r="R422" s="445"/>
      <c r="S422" s="445"/>
      <c r="T422" s="445"/>
      <c r="U422" s="445"/>
      <c r="V422" s="445"/>
      <c r="W422" s="445"/>
      <c r="X422" s="445"/>
      <c r="Y422" s="445"/>
      <c r="Z422" s="445"/>
      <c r="AA422" s="445"/>
      <c r="AB422" s="445"/>
      <c r="AC422" s="445"/>
      <c r="AD422" s="445"/>
      <c r="AE422" s="445"/>
      <c r="AF422" s="445"/>
      <c r="AG422" s="445"/>
      <c r="AH422" s="445"/>
      <c r="AI422" s="445"/>
      <c r="AJ422" s="445"/>
      <c r="AK422" s="445"/>
      <c r="AL422" s="445"/>
      <c r="AM422" s="445"/>
      <c r="AN422" s="445"/>
      <c r="AO422" s="445"/>
      <c r="AP422" s="445"/>
      <c r="AQ422" s="445"/>
      <c r="AR422" s="445"/>
      <c r="AS422" s="445"/>
      <c r="AT422" s="445"/>
      <c r="AU422" s="445"/>
      <c r="AV422" s="445"/>
      <c r="AW422" s="445">
        <v>4</v>
      </c>
      <c r="AX422" s="445">
        <v>9</v>
      </c>
      <c r="AY422" s="445">
        <v>3</v>
      </c>
      <c r="AZ422" s="445"/>
      <c r="BA422" s="445"/>
      <c r="BB422" s="445">
        <v>16</v>
      </c>
    </row>
    <row r="423" spans="1:54" x14ac:dyDescent="0.2">
      <c r="A423" s="4" t="s">
        <v>3934</v>
      </c>
      <c r="B423" s="445"/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445"/>
      <c r="N423" s="445"/>
      <c r="O423" s="445"/>
      <c r="P423" s="445"/>
      <c r="Q423" s="445"/>
      <c r="R423" s="445"/>
      <c r="S423" s="445"/>
      <c r="T423" s="445"/>
      <c r="U423" s="445"/>
      <c r="V423" s="445"/>
      <c r="W423" s="445"/>
      <c r="X423" s="445"/>
      <c r="Y423" s="445"/>
      <c r="Z423" s="445"/>
      <c r="AA423" s="445"/>
      <c r="AB423" s="445"/>
      <c r="AC423" s="445"/>
      <c r="AD423" s="445"/>
      <c r="AE423" s="445"/>
      <c r="AF423" s="445"/>
      <c r="AG423" s="445"/>
      <c r="AH423" s="445"/>
      <c r="AI423" s="445"/>
      <c r="AJ423" s="445"/>
      <c r="AK423" s="445"/>
      <c r="AL423" s="445"/>
      <c r="AM423" s="445">
        <v>9</v>
      </c>
      <c r="AN423" s="445"/>
      <c r="AO423" s="445"/>
      <c r="AP423" s="445"/>
      <c r="AQ423" s="445"/>
      <c r="AR423" s="445"/>
      <c r="AS423" s="445"/>
      <c r="AT423" s="445"/>
      <c r="AU423" s="445"/>
      <c r="AV423" s="445"/>
      <c r="AW423" s="445"/>
      <c r="AX423" s="445"/>
      <c r="AY423" s="445"/>
      <c r="AZ423" s="445"/>
      <c r="BA423" s="445"/>
      <c r="BB423" s="445">
        <v>9</v>
      </c>
    </row>
    <row r="424" spans="1:54" x14ac:dyDescent="0.2">
      <c r="A424" s="4" t="s">
        <v>4165</v>
      </c>
      <c r="B424" s="445"/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445"/>
      <c r="N424" s="445"/>
      <c r="O424" s="445"/>
      <c r="P424" s="445"/>
      <c r="Q424" s="445"/>
      <c r="R424" s="445"/>
      <c r="S424" s="445"/>
      <c r="T424" s="445"/>
      <c r="U424" s="445"/>
      <c r="V424" s="445"/>
      <c r="W424" s="445"/>
      <c r="X424" s="445"/>
      <c r="Y424" s="445"/>
      <c r="Z424" s="445"/>
      <c r="AA424" s="445"/>
      <c r="AB424" s="445"/>
      <c r="AC424" s="445"/>
      <c r="AD424" s="445"/>
      <c r="AE424" s="445"/>
      <c r="AF424" s="445"/>
      <c r="AG424" s="445"/>
      <c r="AH424" s="445"/>
      <c r="AI424" s="445"/>
      <c r="AJ424" s="445"/>
      <c r="AK424" s="445"/>
      <c r="AL424" s="445"/>
      <c r="AM424" s="445"/>
      <c r="AN424" s="445">
        <v>3</v>
      </c>
      <c r="AO424" s="445"/>
      <c r="AP424" s="445"/>
      <c r="AQ424" s="445"/>
      <c r="AR424" s="445"/>
      <c r="AS424" s="445"/>
      <c r="AT424" s="445"/>
      <c r="AU424" s="445"/>
      <c r="AV424" s="445"/>
      <c r="AW424" s="445"/>
      <c r="AX424" s="445"/>
      <c r="AY424" s="445"/>
      <c r="AZ424" s="445"/>
      <c r="BA424" s="445"/>
      <c r="BB424" s="445">
        <v>3</v>
      </c>
    </row>
    <row r="425" spans="1:54" x14ac:dyDescent="0.2">
      <c r="A425" s="4" t="s">
        <v>4313</v>
      </c>
      <c r="B425" s="445"/>
      <c r="C425" s="445"/>
      <c r="D425" s="445">
        <v>3</v>
      </c>
      <c r="E425" s="445"/>
      <c r="F425" s="445"/>
      <c r="G425" s="445"/>
      <c r="H425" s="445"/>
      <c r="I425" s="445"/>
      <c r="J425" s="445"/>
      <c r="K425" s="445"/>
      <c r="L425" s="445"/>
      <c r="M425" s="445"/>
      <c r="N425" s="445"/>
      <c r="O425" s="445"/>
      <c r="P425" s="445"/>
      <c r="Q425" s="445"/>
      <c r="R425" s="445"/>
      <c r="S425" s="445"/>
      <c r="T425" s="445"/>
      <c r="U425" s="445"/>
      <c r="V425" s="445"/>
      <c r="W425" s="445"/>
      <c r="X425" s="445"/>
      <c r="Y425" s="445"/>
      <c r="Z425" s="445"/>
      <c r="AA425" s="445"/>
      <c r="AB425" s="445"/>
      <c r="AC425" s="445"/>
      <c r="AD425" s="445"/>
      <c r="AE425" s="445"/>
      <c r="AF425" s="445"/>
      <c r="AG425" s="445"/>
      <c r="AH425" s="445"/>
      <c r="AI425" s="445"/>
      <c r="AJ425" s="445"/>
      <c r="AK425" s="445"/>
      <c r="AL425" s="445"/>
      <c r="AM425" s="445"/>
      <c r="AN425" s="445"/>
      <c r="AO425" s="445"/>
      <c r="AP425" s="445"/>
      <c r="AQ425" s="445"/>
      <c r="AR425" s="445"/>
      <c r="AS425" s="445"/>
      <c r="AT425" s="445"/>
      <c r="AU425" s="445"/>
      <c r="AV425" s="445"/>
      <c r="AW425" s="445"/>
      <c r="AX425" s="445"/>
      <c r="AY425" s="445"/>
      <c r="AZ425" s="445"/>
      <c r="BA425" s="445"/>
      <c r="BB425" s="445">
        <v>3</v>
      </c>
    </row>
    <row r="426" spans="1:54" x14ac:dyDescent="0.2">
      <c r="A426" s="4" t="s">
        <v>3588</v>
      </c>
      <c r="B426" s="445"/>
      <c r="C426" s="445"/>
      <c r="D426" s="445"/>
      <c r="E426" s="445"/>
      <c r="F426" s="445"/>
      <c r="G426" s="445"/>
      <c r="H426" s="445"/>
      <c r="I426" s="445"/>
      <c r="J426" s="445"/>
      <c r="K426" s="445"/>
      <c r="L426" s="445">
        <v>2</v>
      </c>
      <c r="M426" s="445"/>
      <c r="N426" s="445"/>
      <c r="O426" s="445"/>
      <c r="P426" s="445"/>
      <c r="Q426" s="445"/>
      <c r="R426" s="445"/>
      <c r="S426" s="445"/>
      <c r="T426" s="445"/>
      <c r="U426" s="445"/>
      <c r="V426" s="445"/>
      <c r="W426" s="445"/>
      <c r="X426" s="445"/>
      <c r="Y426" s="445"/>
      <c r="Z426" s="445"/>
      <c r="AA426" s="445"/>
      <c r="AB426" s="445"/>
      <c r="AC426" s="445"/>
      <c r="AD426" s="445"/>
      <c r="AE426" s="445"/>
      <c r="AF426" s="445"/>
      <c r="AG426" s="445"/>
      <c r="AH426" s="445"/>
      <c r="AI426" s="445"/>
      <c r="AJ426" s="445"/>
      <c r="AK426" s="445"/>
      <c r="AL426" s="445"/>
      <c r="AM426" s="445"/>
      <c r="AN426" s="445"/>
      <c r="AO426" s="445"/>
      <c r="AP426" s="445"/>
      <c r="AQ426" s="445"/>
      <c r="AR426" s="445"/>
      <c r="AS426" s="445"/>
      <c r="AT426" s="445"/>
      <c r="AU426" s="445"/>
      <c r="AV426" s="445"/>
      <c r="AW426" s="445"/>
      <c r="AX426" s="445"/>
      <c r="AY426" s="445"/>
      <c r="AZ426" s="445"/>
      <c r="BA426" s="445"/>
      <c r="BB426" s="445">
        <v>2</v>
      </c>
    </row>
    <row r="427" spans="1:54" x14ac:dyDescent="0.2">
      <c r="A427" s="4" t="s">
        <v>3186</v>
      </c>
      <c r="B427" s="445"/>
      <c r="C427" s="445"/>
      <c r="D427" s="445"/>
      <c r="E427" s="445"/>
      <c r="F427" s="445"/>
      <c r="G427" s="445"/>
      <c r="H427" s="445"/>
      <c r="I427" s="445"/>
      <c r="J427" s="445"/>
      <c r="K427" s="445"/>
      <c r="L427" s="445">
        <v>10</v>
      </c>
      <c r="M427" s="445"/>
      <c r="N427" s="445"/>
      <c r="O427" s="445"/>
      <c r="P427" s="445"/>
      <c r="Q427" s="445"/>
      <c r="R427" s="445"/>
      <c r="S427" s="445"/>
      <c r="T427" s="445"/>
      <c r="U427" s="445"/>
      <c r="V427" s="445"/>
      <c r="W427" s="445"/>
      <c r="X427" s="445"/>
      <c r="Y427" s="445"/>
      <c r="Z427" s="445"/>
      <c r="AA427" s="445"/>
      <c r="AB427" s="445"/>
      <c r="AC427" s="445"/>
      <c r="AD427" s="445"/>
      <c r="AE427" s="445"/>
      <c r="AF427" s="445"/>
      <c r="AG427" s="445"/>
      <c r="AH427" s="445"/>
      <c r="AI427" s="445"/>
      <c r="AJ427" s="445"/>
      <c r="AK427" s="445"/>
      <c r="AL427" s="445"/>
      <c r="AM427" s="445"/>
      <c r="AN427" s="445"/>
      <c r="AO427" s="445"/>
      <c r="AP427" s="445"/>
      <c r="AQ427" s="445"/>
      <c r="AR427" s="445"/>
      <c r="AS427" s="445"/>
      <c r="AT427" s="445"/>
      <c r="AU427" s="445"/>
      <c r="AV427" s="445"/>
      <c r="AW427" s="445"/>
      <c r="AX427" s="445"/>
      <c r="AY427" s="445"/>
      <c r="AZ427" s="445"/>
      <c r="BA427" s="445"/>
      <c r="BB427" s="445">
        <v>10</v>
      </c>
    </row>
    <row r="428" spans="1:54" x14ac:dyDescent="0.2">
      <c r="A428" s="4" t="s">
        <v>4355</v>
      </c>
      <c r="B428" s="445"/>
      <c r="C428" s="445"/>
      <c r="D428" s="445"/>
      <c r="E428" s="445"/>
      <c r="F428" s="445"/>
      <c r="G428" s="445"/>
      <c r="H428" s="445"/>
      <c r="I428" s="445"/>
      <c r="J428" s="445"/>
      <c r="K428" s="445"/>
      <c r="L428" s="445"/>
      <c r="M428" s="445"/>
      <c r="N428" s="445"/>
      <c r="O428" s="445"/>
      <c r="P428" s="445"/>
      <c r="Q428" s="445"/>
      <c r="R428" s="445"/>
      <c r="S428" s="445"/>
      <c r="T428" s="445"/>
      <c r="U428" s="445"/>
      <c r="V428" s="445"/>
      <c r="W428" s="445"/>
      <c r="X428" s="445"/>
      <c r="Y428" s="445"/>
      <c r="Z428" s="445">
        <v>8</v>
      </c>
      <c r="AA428" s="445"/>
      <c r="AB428" s="445"/>
      <c r="AC428" s="445"/>
      <c r="AD428" s="445"/>
      <c r="AE428" s="445"/>
      <c r="AF428" s="445"/>
      <c r="AG428" s="445"/>
      <c r="AH428" s="445"/>
      <c r="AI428" s="445"/>
      <c r="AJ428" s="445"/>
      <c r="AK428" s="445"/>
      <c r="AL428" s="445"/>
      <c r="AM428" s="445"/>
      <c r="AN428" s="445"/>
      <c r="AO428" s="445"/>
      <c r="AP428" s="445"/>
      <c r="AQ428" s="445"/>
      <c r="AR428" s="445"/>
      <c r="AS428" s="445"/>
      <c r="AT428" s="445"/>
      <c r="AU428" s="445"/>
      <c r="AV428" s="445"/>
      <c r="AW428" s="445"/>
      <c r="AX428" s="445"/>
      <c r="AY428" s="445"/>
      <c r="AZ428" s="445"/>
      <c r="BA428" s="445"/>
      <c r="BB428" s="445">
        <v>8</v>
      </c>
    </row>
    <row r="429" spans="1:54" x14ac:dyDescent="0.2">
      <c r="A429" s="4" t="s">
        <v>3094</v>
      </c>
      <c r="B429" s="445"/>
      <c r="C429" s="445"/>
      <c r="D429" s="445"/>
      <c r="E429" s="445"/>
      <c r="F429" s="445"/>
      <c r="G429" s="445"/>
      <c r="H429" s="445"/>
      <c r="I429" s="445"/>
      <c r="J429" s="445"/>
      <c r="K429" s="445"/>
      <c r="L429" s="445"/>
      <c r="M429" s="445"/>
      <c r="N429" s="445"/>
      <c r="O429" s="445"/>
      <c r="P429" s="445"/>
      <c r="Q429" s="445"/>
      <c r="R429" s="445"/>
      <c r="S429" s="445">
        <v>11</v>
      </c>
      <c r="T429" s="445">
        <v>12</v>
      </c>
      <c r="U429" s="445">
        <v>13</v>
      </c>
      <c r="V429" s="445">
        <v>10</v>
      </c>
      <c r="W429" s="445"/>
      <c r="X429" s="445"/>
      <c r="Y429" s="445"/>
      <c r="Z429" s="445"/>
      <c r="AA429" s="445"/>
      <c r="AB429" s="445"/>
      <c r="AC429" s="445"/>
      <c r="AD429" s="445"/>
      <c r="AE429" s="445"/>
      <c r="AF429" s="445"/>
      <c r="AG429" s="445"/>
      <c r="AH429" s="445"/>
      <c r="AI429" s="445"/>
      <c r="AJ429" s="445"/>
      <c r="AK429" s="445"/>
      <c r="AL429" s="445"/>
      <c r="AM429" s="445"/>
      <c r="AN429" s="445"/>
      <c r="AO429" s="445"/>
      <c r="AP429" s="445"/>
      <c r="AQ429" s="445"/>
      <c r="AR429" s="445"/>
      <c r="AS429" s="445"/>
      <c r="AT429" s="445"/>
      <c r="AU429" s="445"/>
      <c r="AV429" s="445"/>
      <c r="AW429" s="445"/>
      <c r="AX429" s="445"/>
      <c r="AY429" s="445"/>
      <c r="AZ429" s="445"/>
      <c r="BA429" s="445"/>
      <c r="BB429" s="445">
        <v>46</v>
      </c>
    </row>
    <row r="430" spans="1:54" x14ac:dyDescent="0.2">
      <c r="A430" s="4" t="s">
        <v>4008</v>
      </c>
      <c r="B430" s="445"/>
      <c r="C430" s="445">
        <v>5</v>
      </c>
      <c r="D430" s="445">
        <v>8</v>
      </c>
      <c r="E430" s="445"/>
      <c r="F430" s="445"/>
      <c r="G430" s="445"/>
      <c r="H430" s="445"/>
      <c r="I430" s="445"/>
      <c r="J430" s="445"/>
      <c r="K430" s="445"/>
      <c r="L430" s="445"/>
      <c r="M430" s="445"/>
      <c r="N430" s="445"/>
      <c r="O430" s="445"/>
      <c r="P430" s="445"/>
      <c r="Q430" s="445"/>
      <c r="R430" s="445"/>
      <c r="S430" s="445"/>
      <c r="T430" s="445"/>
      <c r="U430" s="445"/>
      <c r="V430" s="445"/>
      <c r="W430" s="445"/>
      <c r="X430" s="445"/>
      <c r="Y430" s="445"/>
      <c r="Z430" s="445"/>
      <c r="AA430" s="445"/>
      <c r="AB430" s="445"/>
      <c r="AC430" s="445"/>
      <c r="AD430" s="445"/>
      <c r="AE430" s="445"/>
      <c r="AF430" s="445"/>
      <c r="AG430" s="445"/>
      <c r="AH430" s="445"/>
      <c r="AI430" s="445"/>
      <c r="AJ430" s="445"/>
      <c r="AK430" s="445"/>
      <c r="AL430" s="445"/>
      <c r="AM430" s="445"/>
      <c r="AN430" s="445"/>
      <c r="AO430" s="445"/>
      <c r="AP430" s="445"/>
      <c r="AQ430" s="445"/>
      <c r="AR430" s="445"/>
      <c r="AS430" s="445"/>
      <c r="AT430" s="445"/>
      <c r="AU430" s="445"/>
      <c r="AV430" s="445"/>
      <c r="AW430" s="445"/>
      <c r="AX430" s="445"/>
      <c r="AY430" s="445"/>
      <c r="AZ430" s="445"/>
      <c r="BA430" s="445"/>
      <c r="BB430" s="445">
        <v>13</v>
      </c>
    </row>
    <row r="431" spans="1:54" x14ac:dyDescent="0.2">
      <c r="A431" s="4" t="s">
        <v>3869</v>
      </c>
      <c r="B431" s="445"/>
      <c r="C431" s="445"/>
      <c r="D431" s="445"/>
      <c r="E431" s="445"/>
      <c r="F431" s="445"/>
      <c r="G431" s="445"/>
      <c r="H431" s="445"/>
      <c r="I431" s="445"/>
      <c r="J431" s="445"/>
      <c r="K431" s="445"/>
      <c r="L431" s="445"/>
      <c r="M431" s="445"/>
      <c r="N431" s="445"/>
      <c r="O431" s="445"/>
      <c r="P431" s="445"/>
      <c r="Q431" s="445"/>
      <c r="R431" s="445"/>
      <c r="S431" s="445"/>
      <c r="T431" s="445"/>
      <c r="U431" s="445"/>
      <c r="V431" s="445"/>
      <c r="W431" s="445"/>
      <c r="X431" s="445"/>
      <c r="Y431" s="445"/>
      <c r="Z431" s="445">
        <v>12</v>
      </c>
      <c r="AA431" s="445">
        <v>8</v>
      </c>
      <c r="AB431" s="445">
        <v>8</v>
      </c>
      <c r="AC431" s="445">
        <v>12</v>
      </c>
      <c r="AD431" s="445">
        <v>9</v>
      </c>
      <c r="AE431" s="445">
        <v>4</v>
      </c>
      <c r="AF431" s="445">
        <v>9</v>
      </c>
      <c r="AG431" s="445">
        <v>10</v>
      </c>
      <c r="AH431" s="445"/>
      <c r="AI431" s="445"/>
      <c r="AJ431" s="445"/>
      <c r="AK431" s="445"/>
      <c r="AL431" s="445"/>
      <c r="AM431" s="445"/>
      <c r="AN431" s="445"/>
      <c r="AO431" s="445"/>
      <c r="AP431" s="445"/>
      <c r="AQ431" s="445"/>
      <c r="AR431" s="445"/>
      <c r="AS431" s="445"/>
      <c r="AT431" s="445"/>
      <c r="AU431" s="445"/>
      <c r="AV431" s="445"/>
      <c r="AW431" s="445"/>
      <c r="AX431" s="445"/>
      <c r="AY431" s="445"/>
      <c r="AZ431" s="445"/>
      <c r="BA431" s="445"/>
      <c r="BB431" s="445">
        <v>72</v>
      </c>
    </row>
    <row r="432" spans="1:54" x14ac:dyDescent="0.2">
      <c r="A432" s="4" t="s">
        <v>3840</v>
      </c>
      <c r="B432" s="445"/>
      <c r="C432" s="445"/>
      <c r="D432" s="445"/>
      <c r="E432" s="445"/>
      <c r="F432" s="445"/>
      <c r="G432" s="445"/>
      <c r="H432" s="445"/>
      <c r="I432" s="445"/>
      <c r="J432" s="445"/>
      <c r="K432" s="445"/>
      <c r="L432" s="445"/>
      <c r="M432" s="445"/>
      <c r="N432" s="445"/>
      <c r="O432" s="445"/>
      <c r="P432" s="445"/>
      <c r="Q432" s="445"/>
      <c r="R432" s="445"/>
      <c r="S432" s="445"/>
      <c r="T432" s="445"/>
      <c r="U432" s="445"/>
      <c r="V432" s="445">
        <v>13</v>
      </c>
      <c r="W432" s="445">
        <v>10</v>
      </c>
      <c r="X432" s="445">
        <v>3</v>
      </c>
      <c r="Y432" s="445"/>
      <c r="Z432" s="445"/>
      <c r="AA432" s="445"/>
      <c r="AB432" s="445"/>
      <c r="AC432" s="445"/>
      <c r="AD432" s="445"/>
      <c r="AE432" s="445"/>
      <c r="AF432" s="445"/>
      <c r="AG432" s="445"/>
      <c r="AH432" s="445"/>
      <c r="AI432" s="445"/>
      <c r="AJ432" s="445"/>
      <c r="AK432" s="445"/>
      <c r="AL432" s="445"/>
      <c r="AM432" s="445"/>
      <c r="AN432" s="445"/>
      <c r="AO432" s="445"/>
      <c r="AP432" s="445"/>
      <c r="AQ432" s="445"/>
      <c r="AR432" s="445"/>
      <c r="AS432" s="445"/>
      <c r="AT432" s="445"/>
      <c r="AU432" s="445"/>
      <c r="AV432" s="445"/>
      <c r="AW432" s="445"/>
      <c r="AX432" s="445"/>
      <c r="AY432" s="445"/>
      <c r="AZ432" s="445"/>
      <c r="BA432" s="445"/>
      <c r="BB432" s="445">
        <v>26</v>
      </c>
    </row>
    <row r="433" spans="1:54" x14ac:dyDescent="0.2">
      <c r="A433" s="4" t="s">
        <v>4074</v>
      </c>
      <c r="B433" s="445"/>
      <c r="C433" s="445"/>
      <c r="D433" s="445"/>
      <c r="E433" s="445"/>
      <c r="F433" s="445"/>
      <c r="G433" s="445"/>
      <c r="H433" s="445"/>
      <c r="I433" s="445"/>
      <c r="J433" s="445"/>
      <c r="K433" s="445"/>
      <c r="L433" s="445"/>
      <c r="M433" s="445"/>
      <c r="N433" s="445"/>
      <c r="O433" s="445"/>
      <c r="P433" s="445"/>
      <c r="Q433" s="445"/>
      <c r="R433" s="445"/>
      <c r="S433" s="445">
        <v>1</v>
      </c>
      <c r="T433" s="445"/>
      <c r="U433" s="445"/>
      <c r="V433" s="445"/>
      <c r="W433" s="445"/>
      <c r="X433" s="445"/>
      <c r="Y433" s="445"/>
      <c r="Z433" s="445"/>
      <c r="AA433" s="445"/>
      <c r="AB433" s="445"/>
      <c r="AC433" s="445"/>
      <c r="AD433" s="445"/>
      <c r="AE433" s="445"/>
      <c r="AF433" s="445"/>
      <c r="AG433" s="445"/>
      <c r="AH433" s="445"/>
      <c r="AI433" s="445"/>
      <c r="AJ433" s="445"/>
      <c r="AK433" s="445"/>
      <c r="AL433" s="445"/>
      <c r="AM433" s="445"/>
      <c r="AN433" s="445"/>
      <c r="AO433" s="445"/>
      <c r="AP433" s="445"/>
      <c r="AQ433" s="445"/>
      <c r="AR433" s="445"/>
      <c r="AS433" s="445"/>
      <c r="AT433" s="445"/>
      <c r="AU433" s="445"/>
      <c r="AV433" s="445"/>
      <c r="AW433" s="445"/>
      <c r="AX433" s="445"/>
      <c r="AY433" s="445"/>
      <c r="AZ433" s="445"/>
      <c r="BA433" s="445"/>
      <c r="BB433" s="445">
        <v>1</v>
      </c>
    </row>
    <row r="434" spans="1:54" x14ac:dyDescent="0.2">
      <c r="A434" s="4" t="s">
        <v>4122</v>
      </c>
      <c r="B434" s="445"/>
      <c r="C434" s="445"/>
      <c r="D434" s="445"/>
      <c r="E434" s="445"/>
      <c r="F434" s="445"/>
      <c r="G434" s="445"/>
      <c r="H434" s="445"/>
      <c r="I434" s="445"/>
      <c r="J434" s="445"/>
      <c r="K434" s="445"/>
      <c r="L434" s="445"/>
      <c r="M434" s="445"/>
      <c r="N434" s="445"/>
      <c r="O434" s="445"/>
      <c r="P434" s="445"/>
      <c r="Q434" s="445"/>
      <c r="R434" s="445"/>
      <c r="S434" s="445"/>
      <c r="T434" s="445"/>
      <c r="U434" s="445"/>
      <c r="V434" s="445"/>
      <c r="W434" s="445"/>
      <c r="X434" s="445"/>
      <c r="Y434" s="445"/>
      <c r="Z434" s="445"/>
      <c r="AA434" s="445"/>
      <c r="AB434" s="445"/>
      <c r="AC434" s="445"/>
      <c r="AD434" s="445">
        <v>3</v>
      </c>
      <c r="AE434" s="445"/>
      <c r="AF434" s="445"/>
      <c r="AG434" s="445"/>
      <c r="AH434" s="445"/>
      <c r="AI434" s="445"/>
      <c r="AJ434" s="445"/>
      <c r="AK434" s="445"/>
      <c r="AL434" s="445"/>
      <c r="AM434" s="445"/>
      <c r="AN434" s="445"/>
      <c r="AO434" s="445"/>
      <c r="AP434" s="445"/>
      <c r="AQ434" s="445"/>
      <c r="AR434" s="445"/>
      <c r="AS434" s="445"/>
      <c r="AT434" s="445"/>
      <c r="AU434" s="445"/>
      <c r="AV434" s="445"/>
      <c r="AW434" s="445"/>
      <c r="AX434" s="445"/>
      <c r="AY434" s="445"/>
      <c r="AZ434" s="445"/>
      <c r="BA434" s="445"/>
      <c r="BB434" s="445">
        <v>3</v>
      </c>
    </row>
    <row r="435" spans="1:54" x14ac:dyDescent="0.2">
      <c r="A435" s="4" t="s">
        <v>3964</v>
      </c>
      <c r="B435" s="445"/>
      <c r="C435" s="445"/>
      <c r="D435" s="445"/>
      <c r="E435" s="445"/>
      <c r="F435" s="445"/>
      <c r="G435" s="445"/>
      <c r="H435" s="445"/>
      <c r="I435" s="445"/>
      <c r="J435" s="445"/>
      <c r="K435" s="445"/>
      <c r="L435" s="445"/>
      <c r="M435" s="445"/>
      <c r="N435" s="445"/>
      <c r="O435" s="445"/>
      <c r="P435" s="445"/>
      <c r="Q435" s="445"/>
      <c r="R435" s="445"/>
      <c r="S435" s="445"/>
      <c r="T435" s="445"/>
      <c r="U435" s="445"/>
      <c r="V435" s="445"/>
      <c r="W435" s="445"/>
      <c r="X435" s="445"/>
      <c r="Y435" s="445"/>
      <c r="Z435" s="445"/>
      <c r="AA435" s="445"/>
      <c r="AB435" s="445"/>
      <c r="AC435" s="445"/>
      <c r="AD435" s="445"/>
      <c r="AE435" s="445"/>
      <c r="AF435" s="445"/>
      <c r="AG435" s="445"/>
      <c r="AH435" s="445"/>
      <c r="AI435" s="445"/>
      <c r="AJ435" s="445"/>
      <c r="AK435" s="445"/>
      <c r="AL435" s="445"/>
      <c r="AM435" s="445"/>
      <c r="AN435" s="445"/>
      <c r="AO435" s="445"/>
      <c r="AP435" s="445"/>
      <c r="AQ435" s="445"/>
      <c r="AR435" s="445"/>
      <c r="AS435" s="445"/>
      <c r="AT435" s="445"/>
      <c r="AU435" s="445">
        <v>12</v>
      </c>
      <c r="AV435" s="445">
        <v>10</v>
      </c>
      <c r="AW435" s="445">
        <v>3</v>
      </c>
      <c r="AX435" s="445">
        <v>3</v>
      </c>
      <c r="AY435" s="445"/>
      <c r="AZ435" s="445"/>
      <c r="BA435" s="445"/>
      <c r="BB435" s="445">
        <v>28</v>
      </c>
    </row>
    <row r="436" spans="1:54" x14ac:dyDescent="0.2">
      <c r="A436" s="4" t="s">
        <v>3959</v>
      </c>
      <c r="B436" s="445"/>
      <c r="C436" s="445"/>
      <c r="D436" s="445"/>
      <c r="E436" s="445"/>
      <c r="F436" s="445"/>
      <c r="G436" s="445"/>
      <c r="H436" s="445"/>
      <c r="I436" s="445"/>
      <c r="J436" s="445"/>
      <c r="K436" s="445"/>
      <c r="L436" s="445"/>
      <c r="M436" s="445"/>
      <c r="N436" s="445"/>
      <c r="O436" s="445"/>
      <c r="P436" s="445"/>
      <c r="Q436" s="445"/>
      <c r="R436" s="445"/>
      <c r="S436" s="445"/>
      <c r="T436" s="445"/>
      <c r="U436" s="445"/>
      <c r="V436" s="445"/>
      <c r="W436" s="445"/>
      <c r="X436" s="445"/>
      <c r="Y436" s="445"/>
      <c r="Z436" s="445"/>
      <c r="AA436" s="445"/>
      <c r="AB436" s="445"/>
      <c r="AC436" s="445"/>
      <c r="AD436" s="445"/>
      <c r="AE436" s="445"/>
      <c r="AF436" s="445"/>
      <c r="AG436" s="445"/>
      <c r="AH436" s="445"/>
      <c r="AI436" s="445"/>
      <c r="AJ436" s="445"/>
      <c r="AK436" s="445"/>
      <c r="AL436" s="445"/>
      <c r="AM436" s="445"/>
      <c r="AN436" s="445"/>
      <c r="AO436" s="445"/>
      <c r="AP436" s="445"/>
      <c r="AQ436" s="445"/>
      <c r="AR436" s="445"/>
      <c r="AS436" s="445"/>
      <c r="AT436" s="445">
        <v>7</v>
      </c>
      <c r="AU436" s="445"/>
      <c r="AV436" s="445"/>
      <c r="AW436" s="445"/>
      <c r="AX436" s="445"/>
      <c r="AY436" s="445"/>
      <c r="AZ436" s="445"/>
      <c r="BA436" s="445"/>
      <c r="BB436" s="445">
        <v>7</v>
      </c>
    </row>
    <row r="437" spans="1:54" x14ac:dyDescent="0.2">
      <c r="A437" s="4" t="s">
        <v>3991</v>
      </c>
      <c r="B437" s="445"/>
      <c r="C437" s="445"/>
      <c r="D437" s="445"/>
      <c r="E437" s="445"/>
      <c r="F437" s="445"/>
      <c r="G437" s="445"/>
      <c r="H437" s="445"/>
      <c r="I437" s="445"/>
      <c r="J437" s="445"/>
      <c r="K437" s="445"/>
      <c r="L437" s="445"/>
      <c r="M437" s="445"/>
      <c r="N437" s="445"/>
      <c r="O437" s="445"/>
      <c r="P437" s="445"/>
      <c r="Q437" s="445"/>
      <c r="R437" s="445"/>
      <c r="S437" s="445"/>
      <c r="T437" s="445"/>
      <c r="U437" s="445"/>
      <c r="V437" s="445"/>
      <c r="W437" s="445"/>
      <c r="X437" s="445"/>
      <c r="Y437" s="445"/>
      <c r="Z437" s="445"/>
      <c r="AA437" s="445"/>
      <c r="AB437" s="445"/>
      <c r="AC437" s="445"/>
      <c r="AD437" s="445"/>
      <c r="AE437" s="445"/>
      <c r="AF437" s="445"/>
      <c r="AG437" s="445"/>
      <c r="AH437" s="445"/>
      <c r="AI437" s="445"/>
      <c r="AJ437" s="445"/>
      <c r="AK437" s="445"/>
      <c r="AL437" s="445"/>
      <c r="AM437" s="445"/>
      <c r="AN437" s="445"/>
      <c r="AO437" s="445"/>
      <c r="AP437" s="445"/>
      <c r="AQ437" s="445"/>
      <c r="AR437" s="445"/>
      <c r="AS437" s="445"/>
      <c r="AT437" s="445"/>
      <c r="AU437" s="445"/>
      <c r="AV437" s="445"/>
      <c r="AW437" s="445"/>
      <c r="AX437" s="445"/>
      <c r="AY437" s="445"/>
      <c r="AZ437" s="445">
        <v>3</v>
      </c>
      <c r="BA437" s="445"/>
      <c r="BB437" s="445">
        <v>3</v>
      </c>
    </row>
    <row r="438" spans="1:54" x14ac:dyDescent="0.2">
      <c r="A438" s="4" t="s">
        <v>1827</v>
      </c>
      <c r="B438" s="445"/>
      <c r="C438" s="445"/>
      <c r="D438" s="445"/>
      <c r="E438" s="445"/>
      <c r="F438" s="445"/>
      <c r="G438" s="445"/>
      <c r="H438" s="445"/>
      <c r="I438" s="445"/>
      <c r="J438" s="445"/>
      <c r="K438" s="445"/>
      <c r="L438" s="445"/>
      <c r="M438" s="445"/>
      <c r="N438" s="445"/>
      <c r="O438" s="445"/>
      <c r="P438" s="445"/>
      <c r="Q438" s="445"/>
      <c r="R438" s="445">
        <v>13</v>
      </c>
      <c r="S438" s="445">
        <v>9</v>
      </c>
      <c r="T438" s="445">
        <v>11</v>
      </c>
      <c r="U438" s="445">
        <v>3</v>
      </c>
      <c r="V438" s="445">
        <v>14</v>
      </c>
      <c r="W438" s="445">
        <v>12</v>
      </c>
      <c r="X438" s="445"/>
      <c r="Y438" s="445"/>
      <c r="Z438" s="445"/>
      <c r="AA438" s="445"/>
      <c r="AB438" s="445"/>
      <c r="AC438" s="445"/>
      <c r="AD438" s="445">
        <v>5</v>
      </c>
      <c r="AE438" s="445"/>
      <c r="AF438" s="445">
        <v>4</v>
      </c>
      <c r="AG438" s="445">
        <v>2</v>
      </c>
      <c r="AH438" s="445"/>
      <c r="AI438" s="445"/>
      <c r="AJ438" s="445"/>
      <c r="AK438" s="445"/>
      <c r="AL438" s="445"/>
      <c r="AM438" s="445"/>
      <c r="AN438" s="445"/>
      <c r="AO438" s="445"/>
      <c r="AP438" s="445"/>
      <c r="AQ438" s="445"/>
      <c r="AR438" s="445"/>
      <c r="AS438" s="445"/>
      <c r="AT438" s="445"/>
      <c r="AU438" s="445"/>
      <c r="AV438" s="445"/>
      <c r="AW438" s="445"/>
      <c r="AX438" s="445"/>
      <c r="AY438" s="445"/>
      <c r="AZ438" s="445"/>
      <c r="BA438" s="445"/>
      <c r="BB438" s="445">
        <v>73</v>
      </c>
    </row>
    <row r="439" spans="1:54" x14ac:dyDescent="0.2">
      <c r="A439" s="4" t="s">
        <v>3454</v>
      </c>
      <c r="B439" s="445"/>
      <c r="C439" s="445"/>
      <c r="D439" s="445"/>
      <c r="E439" s="445"/>
      <c r="F439" s="445"/>
      <c r="G439" s="445"/>
      <c r="H439" s="445"/>
      <c r="I439" s="445"/>
      <c r="J439" s="445"/>
      <c r="K439" s="445"/>
      <c r="L439" s="445"/>
      <c r="M439" s="445"/>
      <c r="N439" s="445"/>
      <c r="O439" s="445"/>
      <c r="P439" s="445"/>
      <c r="Q439" s="445"/>
      <c r="R439" s="445">
        <v>12</v>
      </c>
      <c r="S439" s="445"/>
      <c r="T439" s="445">
        <v>2</v>
      </c>
      <c r="U439" s="445"/>
      <c r="V439" s="445"/>
      <c r="W439" s="445"/>
      <c r="X439" s="445"/>
      <c r="Y439" s="445"/>
      <c r="Z439" s="445"/>
      <c r="AA439" s="445"/>
      <c r="AB439" s="445"/>
      <c r="AC439" s="445"/>
      <c r="AD439" s="445"/>
      <c r="AE439" s="445"/>
      <c r="AF439" s="445"/>
      <c r="AG439" s="445"/>
      <c r="AH439" s="445"/>
      <c r="AI439" s="445"/>
      <c r="AJ439" s="445"/>
      <c r="AK439" s="445"/>
      <c r="AL439" s="445"/>
      <c r="AM439" s="445"/>
      <c r="AN439" s="445"/>
      <c r="AO439" s="445"/>
      <c r="AP439" s="445"/>
      <c r="AQ439" s="445"/>
      <c r="AR439" s="445"/>
      <c r="AS439" s="445"/>
      <c r="AT439" s="445"/>
      <c r="AU439" s="445"/>
      <c r="AV439" s="445"/>
      <c r="AW439" s="445"/>
      <c r="AX439" s="445"/>
      <c r="AY439" s="445"/>
      <c r="AZ439" s="445"/>
      <c r="BA439" s="445"/>
      <c r="BB439" s="445">
        <v>14</v>
      </c>
    </row>
    <row r="440" spans="1:54" x14ac:dyDescent="0.2">
      <c r="A440" s="4" t="s">
        <v>3073</v>
      </c>
      <c r="B440" s="445"/>
      <c r="C440" s="445"/>
      <c r="D440" s="445"/>
      <c r="E440" s="445"/>
      <c r="F440" s="445"/>
      <c r="G440" s="445"/>
      <c r="H440" s="445"/>
      <c r="I440" s="445"/>
      <c r="J440" s="445"/>
      <c r="K440" s="445"/>
      <c r="L440" s="445"/>
      <c r="M440" s="445"/>
      <c r="N440" s="445"/>
      <c r="O440" s="445"/>
      <c r="P440" s="445">
        <v>11</v>
      </c>
      <c r="Q440" s="445"/>
      <c r="R440" s="445"/>
      <c r="S440" s="445"/>
      <c r="T440" s="445"/>
      <c r="U440" s="445"/>
      <c r="V440" s="445"/>
      <c r="W440" s="445"/>
      <c r="X440" s="445"/>
      <c r="Y440" s="445"/>
      <c r="Z440" s="445"/>
      <c r="AA440" s="445"/>
      <c r="AB440" s="445"/>
      <c r="AC440" s="445"/>
      <c r="AD440" s="445"/>
      <c r="AE440" s="445"/>
      <c r="AF440" s="445"/>
      <c r="AG440" s="445"/>
      <c r="AH440" s="445"/>
      <c r="AI440" s="445"/>
      <c r="AJ440" s="445"/>
      <c r="AK440" s="445"/>
      <c r="AL440" s="445"/>
      <c r="AM440" s="445"/>
      <c r="AN440" s="445"/>
      <c r="AO440" s="445"/>
      <c r="AP440" s="445"/>
      <c r="AQ440" s="445"/>
      <c r="AR440" s="445"/>
      <c r="AS440" s="445"/>
      <c r="AT440" s="445"/>
      <c r="AU440" s="445"/>
      <c r="AV440" s="445"/>
      <c r="AW440" s="445"/>
      <c r="AX440" s="445"/>
      <c r="AY440" s="445"/>
      <c r="AZ440" s="445"/>
      <c r="BA440" s="445"/>
      <c r="BB440" s="445">
        <v>11</v>
      </c>
    </row>
    <row r="441" spans="1:54" x14ac:dyDescent="0.2">
      <c r="A441" s="4" t="s">
        <v>4215</v>
      </c>
      <c r="B441" s="445"/>
      <c r="C441" s="445"/>
      <c r="D441" s="445"/>
      <c r="E441" s="445"/>
      <c r="F441" s="445"/>
      <c r="G441" s="445"/>
      <c r="H441" s="445"/>
      <c r="I441" s="445"/>
      <c r="J441" s="445"/>
      <c r="K441" s="445"/>
      <c r="L441" s="445"/>
      <c r="M441" s="445"/>
      <c r="N441" s="445"/>
      <c r="O441" s="445"/>
      <c r="P441" s="445"/>
      <c r="Q441" s="445"/>
      <c r="R441" s="445"/>
      <c r="S441" s="445"/>
      <c r="T441" s="445"/>
      <c r="U441" s="445"/>
      <c r="V441" s="445"/>
      <c r="W441" s="445"/>
      <c r="X441" s="445"/>
      <c r="Y441" s="445"/>
      <c r="Z441" s="445"/>
      <c r="AA441" s="445"/>
      <c r="AB441" s="445"/>
      <c r="AC441" s="445"/>
      <c r="AD441" s="445"/>
      <c r="AE441" s="445"/>
      <c r="AF441" s="445"/>
      <c r="AG441" s="445"/>
      <c r="AH441" s="445"/>
      <c r="AI441" s="445"/>
      <c r="AJ441" s="445"/>
      <c r="AK441" s="445"/>
      <c r="AL441" s="445"/>
      <c r="AM441" s="445"/>
      <c r="AN441" s="445"/>
      <c r="AO441" s="445"/>
      <c r="AP441" s="445"/>
      <c r="AQ441" s="445"/>
      <c r="AR441" s="445"/>
      <c r="AS441" s="445"/>
      <c r="AT441" s="445"/>
      <c r="AU441" s="445"/>
      <c r="AV441" s="445"/>
      <c r="AW441" s="445"/>
      <c r="AX441" s="445">
        <v>1</v>
      </c>
      <c r="AY441" s="445"/>
      <c r="AZ441" s="445"/>
      <c r="BA441" s="445"/>
      <c r="BB441" s="445">
        <v>1</v>
      </c>
    </row>
    <row r="442" spans="1:54" x14ac:dyDescent="0.2">
      <c r="A442" s="4" t="s">
        <v>4162</v>
      </c>
      <c r="B442" s="445"/>
      <c r="C442" s="445"/>
      <c r="D442" s="445"/>
      <c r="E442" s="445"/>
      <c r="F442" s="445"/>
      <c r="G442" s="445"/>
      <c r="H442" s="445"/>
      <c r="I442" s="445"/>
      <c r="J442" s="445"/>
      <c r="K442" s="445"/>
      <c r="L442" s="445"/>
      <c r="M442" s="445"/>
      <c r="N442" s="445"/>
      <c r="O442" s="445"/>
      <c r="P442" s="445"/>
      <c r="Q442" s="445"/>
      <c r="R442" s="445"/>
      <c r="S442" s="445"/>
      <c r="T442" s="445"/>
      <c r="U442" s="445"/>
      <c r="V442" s="445"/>
      <c r="W442" s="445"/>
      <c r="X442" s="445"/>
      <c r="Y442" s="445"/>
      <c r="Z442" s="445"/>
      <c r="AA442" s="445"/>
      <c r="AB442" s="445"/>
      <c r="AC442" s="445"/>
      <c r="AD442" s="445"/>
      <c r="AE442" s="445"/>
      <c r="AF442" s="445"/>
      <c r="AG442" s="445"/>
      <c r="AH442" s="445"/>
      <c r="AI442" s="445"/>
      <c r="AJ442" s="445"/>
      <c r="AK442" s="445"/>
      <c r="AL442" s="445"/>
      <c r="AM442" s="445">
        <v>1</v>
      </c>
      <c r="AN442" s="445">
        <v>1</v>
      </c>
      <c r="AO442" s="445"/>
      <c r="AP442" s="445"/>
      <c r="AQ442" s="445"/>
      <c r="AR442" s="445"/>
      <c r="AS442" s="445"/>
      <c r="AT442" s="445"/>
      <c r="AU442" s="445"/>
      <c r="AV442" s="445"/>
      <c r="AW442" s="445"/>
      <c r="AX442" s="445"/>
      <c r="AY442" s="445"/>
      <c r="AZ442" s="445"/>
      <c r="BA442" s="445"/>
      <c r="BB442" s="445">
        <v>2</v>
      </c>
    </row>
    <row r="443" spans="1:54" x14ac:dyDescent="0.2">
      <c r="A443" s="4" t="s">
        <v>3800</v>
      </c>
      <c r="B443" s="445">
        <v>6</v>
      </c>
      <c r="C443" s="445"/>
      <c r="D443" s="445"/>
      <c r="E443" s="445"/>
      <c r="F443" s="445"/>
      <c r="G443" s="445"/>
      <c r="H443" s="445"/>
      <c r="I443" s="445"/>
      <c r="J443" s="445"/>
      <c r="K443" s="445"/>
      <c r="L443" s="445"/>
      <c r="M443" s="445"/>
      <c r="N443" s="445"/>
      <c r="O443" s="445"/>
      <c r="P443" s="445"/>
      <c r="Q443" s="445"/>
      <c r="R443" s="445"/>
      <c r="S443" s="445"/>
      <c r="T443" s="445"/>
      <c r="U443" s="445"/>
      <c r="V443" s="445"/>
      <c r="W443" s="445"/>
      <c r="X443" s="445"/>
      <c r="Y443" s="445"/>
      <c r="Z443" s="445"/>
      <c r="AA443" s="445"/>
      <c r="AB443" s="445"/>
      <c r="AC443" s="445"/>
      <c r="AD443" s="445"/>
      <c r="AE443" s="445"/>
      <c r="AF443" s="445"/>
      <c r="AG443" s="445"/>
      <c r="AH443" s="445"/>
      <c r="AI443" s="445"/>
      <c r="AJ443" s="445"/>
      <c r="AK443" s="445"/>
      <c r="AL443" s="445"/>
      <c r="AM443" s="445"/>
      <c r="AN443" s="445"/>
      <c r="AO443" s="445"/>
      <c r="AP443" s="445"/>
      <c r="AQ443" s="445"/>
      <c r="AR443" s="445"/>
      <c r="AS443" s="445"/>
      <c r="AT443" s="445"/>
      <c r="AU443" s="445"/>
      <c r="AV443" s="445"/>
      <c r="AW443" s="445"/>
      <c r="AX443" s="445"/>
      <c r="AY443" s="445"/>
      <c r="AZ443" s="445"/>
      <c r="BA443" s="445"/>
      <c r="BB443" s="445">
        <v>6</v>
      </c>
    </row>
    <row r="444" spans="1:54" x14ac:dyDescent="0.2">
      <c r="A444" s="4" t="s">
        <v>4028</v>
      </c>
      <c r="B444" s="445"/>
      <c r="C444" s="445"/>
      <c r="D444" s="445"/>
      <c r="E444" s="445"/>
      <c r="F444" s="445"/>
      <c r="G444" s="445"/>
      <c r="H444" s="445">
        <v>6</v>
      </c>
      <c r="I444" s="445">
        <v>1</v>
      </c>
      <c r="J444" s="445"/>
      <c r="K444" s="445"/>
      <c r="L444" s="445"/>
      <c r="M444" s="445"/>
      <c r="N444" s="445"/>
      <c r="O444" s="445"/>
      <c r="P444" s="445"/>
      <c r="Q444" s="445"/>
      <c r="R444" s="445"/>
      <c r="S444" s="445"/>
      <c r="T444" s="445"/>
      <c r="U444" s="445"/>
      <c r="V444" s="445"/>
      <c r="W444" s="445"/>
      <c r="X444" s="445"/>
      <c r="Y444" s="445"/>
      <c r="Z444" s="445"/>
      <c r="AA444" s="445"/>
      <c r="AB444" s="445"/>
      <c r="AC444" s="445"/>
      <c r="AD444" s="445"/>
      <c r="AE444" s="445"/>
      <c r="AF444" s="445"/>
      <c r="AG444" s="445"/>
      <c r="AH444" s="445"/>
      <c r="AI444" s="445"/>
      <c r="AJ444" s="445"/>
      <c r="AK444" s="445"/>
      <c r="AL444" s="445"/>
      <c r="AM444" s="445"/>
      <c r="AN444" s="445"/>
      <c r="AO444" s="445"/>
      <c r="AP444" s="445"/>
      <c r="AQ444" s="445"/>
      <c r="AR444" s="445"/>
      <c r="AS444" s="445"/>
      <c r="AT444" s="445"/>
      <c r="AU444" s="445"/>
      <c r="AV444" s="445"/>
      <c r="AW444" s="445"/>
      <c r="AX444" s="445"/>
      <c r="AY444" s="445"/>
      <c r="AZ444" s="445"/>
      <c r="BA444" s="445"/>
      <c r="BB444" s="445">
        <v>7</v>
      </c>
    </row>
    <row r="445" spans="1:54" x14ac:dyDescent="0.2">
      <c r="A445" s="4" t="s">
        <v>3989</v>
      </c>
      <c r="B445" s="445"/>
      <c r="C445" s="445"/>
      <c r="D445" s="445"/>
      <c r="E445" s="445"/>
      <c r="F445" s="445"/>
      <c r="G445" s="445"/>
      <c r="H445" s="445"/>
      <c r="I445" s="445"/>
      <c r="J445" s="445"/>
      <c r="K445" s="445"/>
      <c r="L445" s="445"/>
      <c r="M445" s="445"/>
      <c r="N445" s="445"/>
      <c r="O445" s="445"/>
      <c r="P445" s="445"/>
      <c r="Q445" s="445"/>
      <c r="R445" s="445"/>
      <c r="S445" s="445"/>
      <c r="T445" s="445"/>
      <c r="U445" s="445"/>
      <c r="V445" s="445"/>
      <c r="W445" s="445"/>
      <c r="X445" s="445"/>
      <c r="Y445" s="445"/>
      <c r="Z445" s="445"/>
      <c r="AA445" s="445"/>
      <c r="AB445" s="445"/>
      <c r="AC445" s="445"/>
      <c r="AD445" s="445"/>
      <c r="AE445" s="445"/>
      <c r="AF445" s="445"/>
      <c r="AG445" s="445"/>
      <c r="AH445" s="445"/>
      <c r="AI445" s="445"/>
      <c r="AJ445" s="445"/>
      <c r="AK445" s="445"/>
      <c r="AL445" s="445"/>
      <c r="AM445" s="445"/>
      <c r="AN445" s="445"/>
      <c r="AO445" s="445"/>
      <c r="AP445" s="445"/>
      <c r="AQ445" s="445"/>
      <c r="AR445" s="445"/>
      <c r="AS445" s="445"/>
      <c r="AT445" s="445"/>
      <c r="AU445" s="445"/>
      <c r="AV445" s="445"/>
      <c r="AW445" s="445"/>
      <c r="AX445" s="445"/>
      <c r="AY445" s="445"/>
      <c r="AZ445" s="445">
        <v>9</v>
      </c>
      <c r="BA445" s="445"/>
      <c r="BB445" s="445">
        <v>9</v>
      </c>
    </row>
    <row r="446" spans="1:54" x14ac:dyDescent="0.2">
      <c r="A446" s="4" t="s">
        <v>3597</v>
      </c>
      <c r="B446" s="445"/>
      <c r="C446" s="445"/>
      <c r="D446" s="445"/>
      <c r="E446" s="445"/>
      <c r="F446" s="445"/>
      <c r="G446" s="445"/>
      <c r="H446" s="445"/>
      <c r="I446" s="445"/>
      <c r="J446" s="445">
        <v>11</v>
      </c>
      <c r="K446" s="445">
        <v>11</v>
      </c>
      <c r="L446" s="445"/>
      <c r="M446" s="445"/>
      <c r="N446" s="445"/>
      <c r="O446" s="445"/>
      <c r="P446" s="445"/>
      <c r="Q446" s="445"/>
      <c r="R446" s="445"/>
      <c r="S446" s="445"/>
      <c r="T446" s="445"/>
      <c r="U446" s="445"/>
      <c r="V446" s="445"/>
      <c r="W446" s="445"/>
      <c r="X446" s="445"/>
      <c r="Y446" s="445"/>
      <c r="Z446" s="445"/>
      <c r="AA446" s="445"/>
      <c r="AB446" s="445"/>
      <c r="AC446" s="445"/>
      <c r="AD446" s="445"/>
      <c r="AE446" s="445"/>
      <c r="AF446" s="445"/>
      <c r="AG446" s="445"/>
      <c r="AH446" s="445"/>
      <c r="AI446" s="445"/>
      <c r="AJ446" s="445"/>
      <c r="AK446" s="445"/>
      <c r="AL446" s="445"/>
      <c r="AM446" s="445"/>
      <c r="AN446" s="445"/>
      <c r="AO446" s="445"/>
      <c r="AP446" s="445"/>
      <c r="AQ446" s="445"/>
      <c r="AR446" s="445"/>
      <c r="AS446" s="445"/>
      <c r="AT446" s="445"/>
      <c r="AU446" s="445"/>
      <c r="AV446" s="445"/>
      <c r="AW446" s="445"/>
      <c r="AX446" s="445"/>
      <c r="AY446" s="445"/>
      <c r="AZ446" s="445"/>
      <c r="BA446" s="445"/>
      <c r="BB446" s="445">
        <v>22</v>
      </c>
    </row>
    <row r="447" spans="1:54" x14ac:dyDescent="0.2">
      <c r="A447" s="4" t="s">
        <v>4089</v>
      </c>
      <c r="B447" s="445"/>
      <c r="C447" s="445"/>
      <c r="D447" s="445"/>
      <c r="E447" s="445"/>
      <c r="F447" s="445"/>
      <c r="G447" s="445"/>
      <c r="H447" s="445"/>
      <c r="I447" s="445"/>
      <c r="J447" s="445"/>
      <c r="K447" s="445"/>
      <c r="L447" s="445"/>
      <c r="M447" s="445"/>
      <c r="N447" s="445"/>
      <c r="O447" s="445"/>
      <c r="P447" s="445"/>
      <c r="Q447" s="445"/>
      <c r="R447" s="445"/>
      <c r="S447" s="445"/>
      <c r="T447" s="445"/>
      <c r="U447" s="445"/>
      <c r="V447" s="445"/>
      <c r="W447" s="445">
        <v>5</v>
      </c>
      <c r="X447" s="445"/>
      <c r="Y447" s="445"/>
      <c r="Z447" s="445"/>
      <c r="AA447" s="445"/>
      <c r="AB447" s="445"/>
      <c r="AC447" s="445"/>
      <c r="AD447" s="445"/>
      <c r="AE447" s="445"/>
      <c r="AF447" s="445"/>
      <c r="AG447" s="445"/>
      <c r="AH447" s="445"/>
      <c r="AI447" s="445"/>
      <c r="AJ447" s="445"/>
      <c r="AK447" s="445"/>
      <c r="AL447" s="445"/>
      <c r="AM447" s="445"/>
      <c r="AN447" s="445"/>
      <c r="AO447" s="445"/>
      <c r="AP447" s="445"/>
      <c r="AQ447" s="445"/>
      <c r="AR447" s="445"/>
      <c r="AS447" s="445"/>
      <c r="AT447" s="445"/>
      <c r="AU447" s="445"/>
      <c r="AV447" s="445"/>
      <c r="AW447" s="445"/>
      <c r="AX447" s="445"/>
      <c r="AY447" s="445"/>
      <c r="AZ447" s="445"/>
      <c r="BA447" s="445"/>
      <c r="BB447" s="445">
        <v>5</v>
      </c>
    </row>
    <row r="448" spans="1:54" x14ac:dyDescent="0.2">
      <c r="A448" s="4" t="s">
        <v>4337</v>
      </c>
      <c r="B448" s="445"/>
      <c r="C448" s="445"/>
      <c r="D448" s="445"/>
      <c r="E448" s="445"/>
      <c r="F448" s="445"/>
      <c r="G448" s="445"/>
      <c r="H448" s="445"/>
      <c r="I448" s="445"/>
      <c r="J448" s="445"/>
      <c r="K448" s="445"/>
      <c r="L448" s="445"/>
      <c r="M448" s="445"/>
      <c r="N448" s="445"/>
      <c r="O448" s="445"/>
      <c r="P448" s="445"/>
      <c r="Q448" s="445"/>
      <c r="R448" s="445"/>
      <c r="S448" s="445"/>
      <c r="T448" s="445"/>
      <c r="U448" s="445"/>
      <c r="V448" s="445">
        <v>8</v>
      </c>
      <c r="W448" s="445"/>
      <c r="X448" s="445"/>
      <c r="Y448" s="445"/>
      <c r="Z448" s="445"/>
      <c r="AA448" s="445"/>
      <c r="AB448" s="445"/>
      <c r="AC448" s="445"/>
      <c r="AD448" s="445"/>
      <c r="AE448" s="445"/>
      <c r="AF448" s="445"/>
      <c r="AG448" s="445"/>
      <c r="AH448" s="445"/>
      <c r="AI448" s="445"/>
      <c r="AJ448" s="445"/>
      <c r="AK448" s="445"/>
      <c r="AL448" s="445"/>
      <c r="AM448" s="445"/>
      <c r="AN448" s="445"/>
      <c r="AO448" s="445"/>
      <c r="AP448" s="445"/>
      <c r="AQ448" s="445"/>
      <c r="AR448" s="445"/>
      <c r="AS448" s="445"/>
      <c r="AT448" s="445"/>
      <c r="AU448" s="445"/>
      <c r="AV448" s="445"/>
      <c r="AW448" s="445"/>
      <c r="AX448" s="445"/>
      <c r="AY448" s="445"/>
      <c r="AZ448" s="445"/>
      <c r="BA448" s="445"/>
      <c r="BB448" s="445">
        <v>8</v>
      </c>
    </row>
    <row r="449" spans="1:54" x14ac:dyDescent="0.2">
      <c r="A449" s="4" t="s">
        <v>4023</v>
      </c>
      <c r="B449" s="445"/>
      <c r="C449" s="445"/>
      <c r="D449" s="445"/>
      <c r="E449" s="445"/>
      <c r="F449" s="445"/>
      <c r="G449" s="445"/>
      <c r="H449" s="445">
        <v>11</v>
      </c>
      <c r="I449" s="445">
        <v>9</v>
      </c>
      <c r="J449" s="445"/>
      <c r="K449" s="445"/>
      <c r="L449" s="445"/>
      <c r="M449" s="445"/>
      <c r="N449" s="445"/>
      <c r="O449" s="445"/>
      <c r="P449" s="445"/>
      <c r="Q449" s="445"/>
      <c r="R449" s="445"/>
      <c r="S449" s="445"/>
      <c r="T449" s="445"/>
      <c r="U449" s="445"/>
      <c r="V449" s="445"/>
      <c r="W449" s="445"/>
      <c r="X449" s="445"/>
      <c r="Y449" s="445"/>
      <c r="Z449" s="445"/>
      <c r="AA449" s="445"/>
      <c r="AB449" s="445"/>
      <c r="AC449" s="445"/>
      <c r="AD449" s="445"/>
      <c r="AE449" s="445"/>
      <c r="AF449" s="445"/>
      <c r="AG449" s="445"/>
      <c r="AH449" s="445"/>
      <c r="AI449" s="445"/>
      <c r="AJ449" s="445"/>
      <c r="AK449" s="445"/>
      <c r="AL449" s="445"/>
      <c r="AM449" s="445"/>
      <c r="AN449" s="445"/>
      <c r="AO449" s="445"/>
      <c r="AP449" s="445"/>
      <c r="AQ449" s="445"/>
      <c r="AR449" s="445"/>
      <c r="AS449" s="445"/>
      <c r="AT449" s="445"/>
      <c r="AU449" s="445"/>
      <c r="AV449" s="445"/>
      <c r="AW449" s="445"/>
      <c r="AX449" s="445"/>
      <c r="AY449" s="445"/>
      <c r="AZ449" s="445"/>
      <c r="BA449" s="445"/>
      <c r="BB449" s="445">
        <v>20</v>
      </c>
    </row>
    <row r="450" spans="1:54" x14ac:dyDescent="0.2">
      <c r="A450" s="4" t="s">
        <v>3965</v>
      </c>
      <c r="B450" s="445"/>
      <c r="C450" s="445"/>
      <c r="D450" s="445"/>
      <c r="E450" s="445"/>
      <c r="F450" s="445"/>
      <c r="G450" s="445"/>
      <c r="H450" s="445"/>
      <c r="I450" s="445"/>
      <c r="J450" s="445"/>
      <c r="K450" s="445"/>
      <c r="L450" s="445"/>
      <c r="M450" s="445"/>
      <c r="N450" s="445"/>
      <c r="O450" s="445"/>
      <c r="P450" s="445"/>
      <c r="Q450" s="445"/>
      <c r="R450" s="445"/>
      <c r="S450" s="445"/>
      <c r="T450" s="445"/>
      <c r="U450" s="445"/>
      <c r="V450" s="445"/>
      <c r="W450" s="445"/>
      <c r="X450" s="445"/>
      <c r="Y450" s="445"/>
      <c r="Z450" s="445"/>
      <c r="AA450" s="445"/>
      <c r="AB450" s="445"/>
      <c r="AC450" s="445"/>
      <c r="AD450" s="445"/>
      <c r="AE450" s="445"/>
      <c r="AF450" s="445"/>
      <c r="AG450" s="445"/>
      <c r="AH450" s="445"/>
      <c r="AI450" s="445"/>
      <c r="AJ450" s="445"/>
      <c r="AK450" s="445"/>
      <c r="AL450" s="445"/>
      <c r="AM450" s="445"/>
      <c r="AN450" s="445"/>
      <c r="AO450" s="445"/>
      <c r="AP450" s="445"/>
      <c r="AQ450" s="445"/>
      <c r="AR450" s="445"/>
      <c r="AS450" s="445"/>
      <c r="AT450" s="445"/>
      <c r="AU450" s="445"/>
      <c r="AV450" s="445">
        <v>3</v>
      </c>
      <c r="AW450" s="445"/>
      <c r="AX450" s="445"/>
      <c r="AY450" s="445"/>
      <c r="AZ450" s="445"/>
      <c r="BA450" s="445"/>
      <c r="BB450" s="445">
        <v>3</v>
      </c>
    </row>
    <row r="451" spans="1:54" x14ac:dyDescent="0.2">
      <c r="A451" s="4" t="s">
        <v>3061</v>
      </c>
      <c r="B451" s="445"/>
      <c r="C451" s="445"/>
      <c r="D451" s="445"/>
      <c r="E451" s="445"/>
      <c r="F451" s="445"/>
      <c r="G451" s="445"/>
      <c r="H451" s="445"/>
      <c r="I451" s="445"/>
      <c r="J451" s="445"/>
      <c r="K451" s="445"/>
      <c r="L451" s="445"/>
      <c r="M451" s="445"/>
      <c r="N451" s="445"/>
      <c r="O451" s="445"/>
      <c r="P451" s="445"/>
      <c r="Q451" s="445"/>
      <c r="R451" s="445"/>
      <c r="S451" s="445"/>
      <c r="T451" s="445"/>
      <c r="U451" s="445"/>
      <c r="V451" s="445"/>
      <c r="W451" s="445"/>
      <c r="X451" s="445"/>
      <c r="Y451" s="445"/>
      <c r="Z451" s="445"/>
      <c r="AA451" s="445"/>
      <c r="AB451" s="445"/>
      <c r="AC451" s="445"/>
      <c r="AD451" s="445"/>
      <c r="AE451" s="445"/>
      <c r="AF451" s="445"/>
      <c r="AG451" s="445"/>
      <c r="AH451" s="445"/>
      <c r="AI451" s="445"/>
      <c r="AJ451" s="445"/>
      <c r="AK451" s="445"/>
      <c r="AL451" s="445"/>
      <c r="AM451" s="445"/>
      <c r="AN451" s="445"/>
      <c r="AO451" s="445"/>
      <c r="AP451" s="445"/>
      <c r="AQ451" s="445"/>
      <c r="AR451" s="445"/>
      <c r="AS451" s="445"/>
      <c r="AT451" s="445"/>
      <c r="AU451" s="445"/>
      <c r="AV451" s="445">
        <v>6</v>
      </c>
      <c r="AW451" s="445">
        <v>12</v>
      </c>
      <c r="AX451" s="445">
        <v>11</v>
      </c>
      <c r="AY451" s="445">
        <v>7</v>
      </c>
      <c r="AZ451" s="445">
        <v>8</v>
      </c>
      <c r="BA451" s="445"/>
      <c r="BB451" s="445">
        <v>44</v>
      </c>
    </row>
    <row r="452" spans="1:54" x14ac:dyDescent="0.2">
      <c r="A452" s="4" t="s">
        <v>4224</v>
      </c>
      <c r="B452" s="445"/>
      <c r="C452" s="445"/>
      <c r="D452" s="445"/>
      <c r="E452" s="445"/>
      <c r="F452" s="445"/>
      <c r="G452" s="445"/>
      <c r="H452" s="445"/>
      <c r="I452" s="445"/>
      <c r="J452" s="445"/>
      <c r="K452" s="445"/>
      <c r="L452" s="445"/>
      <c r="M452" s="445"/>
      <c r="N452" s="445"/>
      <c r="O452" s="445"/>
      <c r="P452" s="445"/>
      <c r="Q452" s="445"/>
      <c r="R452" s="445"/>
      <c r="S452" s="445"/>
      <c r="T452" s="445"/>
      <c r="U452" s="445"/>
      <c r="V452" s="445"/>
      <c r="W452" s="445"/>
      <c r="X452" s="445"/>
      <c r="Y452" s="445"/>
      <c r="Z452" s="445"/>
      <c r="AA452" s="445"/>
      <c r="AB452" s="445"/>
      <c r="AC452" s="445"/>
      <c r="AD452" s="445"/>
      <c r="AE452" s="445"/>
      <c r="AF452" s="445"/>
      <c r="AG452" s="445"/>
      <c r="AH452" s="445"/>
      <c r="AI452" s="445"/>
      <c r="AJ452" s="445"/>
      <c r="AK452" s="445"/>
      <c r="AL452" s="445"/>
      <c r="AM452" s="445"/>
      <c r="AN452" s="445"/>
      <c r="AO452" s="445"/>
      <c r="AP452" s="445"/>
      <c r="AQ452" s="445">
        <v>4</v>
      </c>
      <c r="AR452" s="445"/>
      <c r="AS452" s="445"/>
      <c r="AT452" s="445"/>
      <c r="AU452" s="445"/>
      <c r="AV452" s="445"/>
      <c r="AW452" s="445"/>
      <c r="AX452" s="445"/>
      <c r="AY452" s="445"/>
      <c r="AZ452" s="445"/>
      <c r="BA452" s="445"/>
      <c r="BB452" s="445">
        <v>4</v>
      </c>
    </row>
    <row r="453" spans="1:54" x14ac:dyDescent="0.2">
      <c r="A453" s="4" t="s">
        <v>3090</v>
      </c>
      <c r="B453" s="445"/>
      <c r="C453" s="445"/>
      <c r="D453" s="445"/>
      <c r="E453" s="445"/>
      <c r="F453" s="445"/>
      <c r="G453" s="445"/>
      <c r="H453" s="445"/>
      <c r="I453" s="445">
        <v>8</v>
      </c>
      <c r="J453" s="445">
        <v>9</v>
      </c>
      <c r="K453" s="445"/>
      <c r="L453" s="445"/>
      <c r="M453" s="445"/>
      <c r="N453" s="445"/>
      <c r="O453" s="445"/>
      <c r="P453" s="445"/>
      <c r="Q453" s="445"/>
      <c r="R453" s="445"/>
      <c r="S453" s="445"/>
      <c r="T453" s="445"/>
      <c r="U453" s="445"/>
      <c r="V453" s="445"/>
      <c r="W453" s="445"/>
      <c r="X453" s="445"/>
      <c r="Y453" s="445"/>
      <c r="Z453" s="445"/>
      <c r="AA453" s="445"/>
      <c r="AB453" s="445"/>
      <c r="AC453" s="445"/>
      <c r="AD453" s="445"/>
      <c r="AE453" s="445"/>
      <c r="AF453" s="445"/>
      <c r="AG453" s="445"/>
      <c r="AH453" s="445"/>
      <c r="AI453" s="445"/>
      <c r="AJ453" s="445"/>
      <c r="AK453" s="445"/>
      <c r="AL453" s="445"/>
      <c r="AM453" s="445"/>
      <c r="AN453" s="445"/>
      <c r="AO453" s="445"/>
      <c r="AP453" s="445"/>
      <c r="AQ453" s="445"/>
      <c r="AR453" s="445"/>
      <c r="AS453" s="445"/>
      <c r="AT453" s="445"/>
      <c r="AU453" s="445"/>
      <c r="AV453" s="445"/>
      <c r="AW453" s="445"/>
      <c r="AX453" s="445"/>
      <c r="AY453" s="445"/>
      <c r="AZ453" s="445"/>
      <c r="BA453" s="445"/>
      <c r="BB453" s="445">
        <v>17</v>
      </c>
    </row>
    <row r="454" spans="1:54" x14ac:dyDescent="0.2">
      <c r="A454" s="4" t="s">
        <v>4187</v>
      </c>
      <c r="B454" s="445"/>
      <c r="C454" s="445"/>
      <c r="D454" s="445"/>
      <c r="E454" s="445"/>
      <c r="F454" s="445"/>
      <c r="G454" s="445"/>
      <c r="H454" s="445"/>
      <c r="I454" s="445"/>
      <c r="J454" s="445"/>
      <c r="K454" s="445"/>
      <c r="L454" s="445"/>
      <c r="M454" s="445"/>
      <c r="N454" s="445"/>
      <c r="O454" s="445"/>
      <c r="P454" s="445"/>
      <c r="Q454" s="445"/>
      <c r="R454" s="445"/>
      <c r="S454" s="445"/>
      <c r="T454" s="445"/>
      <c r="U454" s="445"/>
      <c r="V454" s="445"/>
      <c r="W454" s="445"/>
      <c r="X454" s="445"/>
      <c r="Y454" s="445"/>
      <c r="Z454" s="445"/>
      <c r="AA454" s="445"/>
      <c r="AB454" s="445"/>
      <c r="AC454" s="445"/>
      <c r="AD454" s="445"/>
      <c r="AE454" s="445"/>
      <c r="AF454" s="445"/>
      <c r="AG454" s="445"/>
      <c r="AH454" s="445"/>
      <c r="AI454" s="445"/>
      <c r="AJ454" s="445"/>
      <c r="AK454" s="445"/>
      <c r="AL454" s="445"/>
      <c r="AM454" s="445"/>
      <c r="AN454" s="445"/>
      <c r="AO454" s="445"/>
      <c r="AP454" s="445"/>
      <c r="AQ454" s="445"/>
      <c r="AR454" s="445"/>
      <c r="AS454" s="445"/>
      <c r="AT454" s="445">
        <v>2</v>
      </c>
      <c r="AU454" s="445"/>
      <c r="AV454" s="445"/>
      <c r="AW454" s="445"/>
      <c r="AX454" s="445"/>
      <c r="AY454" s="445"/>
      <c r="AZ454" s="445"/>
      <c r="BA454" s="445"/>
      <c r="BB454" s="445">
        <v>2</v>
      </c>
    </row>
    <row r="455" spans="1:54" x14ac:dyDescent="0.2">
      <c r="A455" s="4" t="s">
        <v>3587</v>
      </c>
      <c r="B455" s="445"/>
      <c r="C455" s="445"/>
      <c r="D455" s="445"/>
      <c r="E455" s="445"/>
      <c r="F455" s="445"/>
      <c r="G455" s="445"/>
      <c r="H455" s="445"/>
      <c r="I455" s="445"/>
      <c r="J455" s="445"/>
      <c r="K455" s="445"/>
      <c r="L455" s="445">
        <v>9</v>
      </c>
      <c r="M455" s="445"/>
      <c r="N455" s="445"/>
      <c r="O455" s="445"/>
      <c r="P455" s="445"/>
      <c r="Q455" s="445"/>
      <c r="R455" s="445"/>
      <c r="S455" s="445"/>
      <c r="T455" s="445"/>
      <c r="U455" s="445"/>
      <c r="V455" s="445"/>
      <c r="W455" s="445"/>
      <c r="X455" s="445"/>
      <c r="Y455" s="445"/>
      <c r="Z455" s="445"/>
      <c r="AA455" s="445"/>
      <c r="AB455" s="445"/>
      <c r="AC455" s="445"/>
      <c r="AD455" s="445"/>
      <c r="AE455" s="445"/>
      <c r="AF455" s="445"/>
      <c r="AG455" s="445"/>
      <c r="AH455" s="445"/>
      <c r="AI455" s="445"/>
      <c r="AJ455" s="445"/>
      <c r="AK455" s="445"/>
      <c r="AL455" s="445"/>
      <c r="AM455" s="445"/>
      <c r="AN455" s="445"/>
      <c r="AO455" s="445"/>
      <c r="AP455" s="445"/>
      <c r="AQ455" s="445"/>
      <c r="AR455" s="445"/>
      <c r="AS455" s="445"/>
      <c r="AT455" s="445"/>
      <c r="AU455" s="445"/>
      <c r="AV455" s="445"/>
      <c r="AW455" s="445"/>
      <c r="AX455" s="445"/>
      <c r="AY455" s="445"/>
      <c r="AZ455" s="445"/>
      <c r="BA455" s="445"/>
      <c r="BB455" s="445">
        <v>9</v>
      </c>
    </row>
    <row r="456" spans="1:54" x14ac:dyDescent="0.2">
      <c r="A456" s="4" t="s">
        <v>1145</v>
      </c>
      <c r="B456" s="445"/>
      <c r="C456" s="445"/>
      <c r="D456" s="445"/>
      <c r="E456" s="445"/>
      <c r="F456" s="445"/>
      <c r="G456" s="445"/>
      <c r="H456" s="445"/>
      <c r="I456" s="445"/>
      <c r="J456" s="445"/>
      <c r="K456" s="445"/>
      <c r="L456" s="445"/>
      <c r="M456" s="445"/>
      <c r="N456" s="445"/>
      <c r="O456" s="445"/>
      <c r="P456" s="445"/>
      <c r="Q456" s="445"/>
      <c r="R456" s="445"/>
      <c r="S456" s="445"/>
      <c r="T456" s="445"/>
      <c r="U456" s="445"/>
      <c r="V456" s="445"/>
      <c r="W456" s="445"/>
      <c r="X456" s="445"/>
      <c r="Y456" s="445"/>
      <c r="Z456" s="445"/>
      <c r="AA456" s="445"/>
      <c r="AB456" s="445"/>
      <c r="AC456" s="445"/>
      <c r="AD456" s="445"/>
      <c r="AE456" s="445"/>
      <c r="AF456" s="445"/>
      <c r="AG456" s="445"/>
      <c r="AH456" s="445"/>
      <c r="AI456" s="445"/>
      <c r="AJ456" s="445"/>
      <c r="AK456" s="445"/>
      <c r="AL456" s="445"/>
      <c r="AM456" s="445"/>
      <c r="AN456" s="445"/>
      <c r="AO456" s="445">
        <v>7</v>
      </c>
      <c r="AP456" s="445">
        <v>3</v>
      </c>
      <c r="AQ456" s="445"/>
      <c r="AR456" s="445"/>
      <c r="AS456" s="445"/>
      <c r="AT456" s="445"/>
      <c r="AU456" s="445"/>
      <c r="AV456" s="445"/>
      <c r="AW456" s="445"/>
      <c r="AX456" s="445"/>
      <c r="AY456" s="445"/>
      <c r="AZ456" s="445"/>
      <c r="BA456" s="445"/>
      <c r="BB456" s="445">
        <v>10</v>
      </c>
    </row>
    <row r="457" spans="1:54" x14ac:dyDescent="0.2">
      <c r="A457" s="4" t="s">
        <v>3937</v>
      </c>
      <c r="B457" s="445"/>
      <c r="C457" s="445"/>
      <c r="D457" s="445"/>
      <c r="E457" s="445"/>
      <c r="F457" s="445"/>
      <c r="G457" s="445"/>
      <c r="H457" s="445"/>
      <c r="I457" s="445"/>
      <c r="J457" s="445"/>
      <c r="K457" s="445"/>
      <c r="L457" s="445"/>
      <c r="M457" s="445"/>
      <c r="N457" s="445"/>
      <c r="O457" s="445"/>
      <c r="P457" s="445"/>
      <c r="Q457" s="445"/>
      <c r="R457" s="445"/>
      <c r="S457" s="445"/>
      <c r="T457" s="445"/>
      <c r="U457" s="445"/>
      <c r="V457" s="445"/>
      <c r="W457" s="445"/>
      <c r="X457" s="445"/>
      <c r="Y457" s="445"/>
      <c r="Z457" s="445"/>
      <c r="AA457" s="445"/>
      <c r="AB457" s="445"/>
      <c r="AC457" s="445"/>
      <c r="AD457" s="445"/>
      <c r="AE457" s="445"/>
      <c r="AF457" s="445"/>
      <c r="AG457" s="445"/>
      <c r="AH457" s="445"/>
      <c r="AI457" s="445"/>
      <c r="AJ457" s="445"/>
      <c r="AK457" s="445"/>
      <c r="AL457" s="445"/>
      <c r="AM457" s="445"/>
      <c r="AN457" s="445"/>
      <c r="AO457" s="445">
        <v>3</v>
      </c>
      <c r="AP457" s="445"/>
      <c r="AQ457" s="445"/>
      <c r="AR457" s="445"/>
      <c r="AS457" s="445"/>
      <c r="AT457" s="445"/>
      <c r="AU457" s="445"/>
      <c r="AV457" s="445"/>
      <c r="AW457" s="445"/>
      <c r="AX457" s="445"/>
      <c r="AY457" s="445"/>
      <c r="AZ457" s="445"/>
      <c r="BA457" s="445"/>
      <c r="BB457" s="445">
        <v>3</v>
      </c>
    </row>
    <row r="458" spans="1:54" x14ac:dyDescent="0.2">
      <c r="A458" s="4" t="s">
        <v>676</v>
      </c>
      <c r="B458" s="445"/>
      <c r="C458" s="445"/>
      <c r="D458" s="445"/>
      <c r="E458" s="445"/>
      <c r="F458" s="445"/>
      <c r="G458" s="445"/>
      <c r="H458" s="445"/>
      <c r="I458" s="445"/>
      <c r="J458" s="445"/>
      <c r="K458" s="445"/>
      <c r="L458" s="445"/>
      <c r="M458" s="445"/>
      <c r="N458" s="445"/>
      <c r="O458" s="445"/>
      <c r="P458" s="445"/>
      <c r="Q458" s="445"/>
      <c r="R458" s="445"/>
      <c r="S458" s="445"/>
      <c r="T458" s="445"/>
      <c r="U458" s="445"/>
      <c r="V458" s="445"/>
      <c r="W458" s="445"/>
      <c r="X458" s="445"/>
      <c r="Y458" s="445"/>
      <c r="Z458" s="445"/>
      <c r="AA458" s="445"/>
      <c r="AB458" s="445"/>
      <c r="AC458" s="445"/>
      <c r="AD458" s="445"/>
      <c r="AE458" s="445"/>
      <c r="AF458" s="445"/>
      <c r="AG458" s="445"/>
      <c r="AH458" s="445"/>
      <c r="AI458" s="445"/>
      <c r="AJ458" s="445"/>
      <c r="AK458" s="445"/>
      <c r="AL458" s="445"/>
      <c r="AM458" s="445"/>
      <c r="AN458" s="445"/>
      <c r="AO458" s="445"/>
      <c r="AP458" s="445"/>
      <c r="AQ458" s="445"/>
      <c r="AR458" s="445"/>
      <c r="AS458" s="445"/>
      <c r="AT458" s="445"/>
      <c r="AU458" s="445"/>
      <c r="AV458" s="445"/>
      <c r="AW458" s="445"/>
      <c r="AX458" s="445"/>
      <c r="AY458" s="445"/>
      <c r="AZ458" s="445"/>
      <c r="BA458" s="445">
        <v>13</v>
      </c>
      <c r="BB458" s="445">
        <v>13</v>
      </c>
    </row>
    <row r="459" spans="1:54" x14ac:dyDescent="0.2">
      <c r="A459" s="4" t="s">
        <v>677</v>
      </c>
      <c r="B459" s="445"/>
      <c r="C459" s="445"/>
      <c r="D459" s="445"/>
      <c r="E459" s="445"/>
      <c r="F459" s="445"/>
      <c r="G459" s="445"/>
      <c r="H459" s="445"/>
      <c r="I459" s="445"/>
      <c r="J459" s="445"/>
      <c r="K459" s="445"/>
      <c r="L459" s="445"/>
      <c r="M459" s="445"/>
      <c r="N459" s="445"/>
      <c r="O459" s="445"/>
      <c r="P459" s="445"/>
      <c r="Q459" s="445"/>
      <c r="R459" s="445"/>
      <c r="S459" s="445"/>
      <c r="T459" s="445"/>
      <c r="U459" s="445"/>
      <c r="V459" s="445"/>
      <c r="W459" s="445"/>
      <c r="X459" s="445"/>
      <c r="Y459" s="445"/>
      <c r="Z459" s="445"/>
      <c r="AA459" s="445"/>
      <c r="AB459" s="445"/>
      <c r="AC459" s="445"/>
      <c r="AD459" s="445"/>
      <c r="AE459" s="445"/>
      <c r="AF459" s="445"/>
      <c r="AG459" s="445"/>
      <c r="AH459" s="445"/>
      <c r="AI459" s="445"/>
      <c r="AJ459" s="445"/>
      <c r="AK459" s="445"/>
      <c r="AL459" s="445"/>
      <c r="AM459" s="445"/>
      <c r="AN459" s="445"/>
      <c r="AO459" s="445"/>
      <c r="AP459" s="445"/>
      <c r="AQ459" s="445"/>
      <c r="AR459" s="445"/>
      <c r="AS459" s="445"/>
      <c r="AT459" s="445"/>
      <c r="AU459" s="445"/>
      <c r="AV459" s="445"/>
      <c r="AW459" s="445">
        <v>8</v>
      </c>
      <c r="AX459" s="445"/>
      <c r="AY459" s="445"/>
      <c r="AZ459" s="445"/>
      <c r="BA459" s="445"/>
      <c r="BB459" s="445">
        <v>8</v>
      </c>
    </row>
    <row r="460" spans="1:54" x14ac:dyDescent="0.2">
      <c r="A460" s="4" t="s">
        <v>3049</v>
      </c>
      <c r="B460" s="445"/>
      <c r="C460" s="445"/>
      <c r="D460" s="445"/>
      <c r="E460" s="445"/>
      <c r="F460" s="445"/>
      <c r="G460" s="445"/>
      <c r="H460" s="445"/>
      <c r="I460" s="445"/>
      <c r="J460" s="445"/>
      <c r="K460" s="445"/>
      <c r="L460" s="445"/>
      <c r="M460" s="445"/>
      <c r="N460" s="445"/>
      <c r="O460" s="445"/>
      <c r="P460" s="445"/>
      <c r="Q460" s="445"/>
      <c r="R460" s="445"/>
      <c r="S460" s="445"/>
      <c r="T460" s="445"/>
      <c r="U460" s="445"/>
      <c r="V460" s="445"/>
      <c r="W460" s="445"/>
      <c r="X460" s="445"/>
      <c r="Y460" s="445"/>
      <c r="Z460" s="445"/>
      <c r="AA460" s="445"/>
      <c r="AB460" s="445"/>
      <c r="AC460" s="445"/>
      <c r="AD460" s="445"/>
      <c r="AE460" s="445"/>
      <c r="AF460" s="445"/>
      <c r="AG460" s="445"/>
      <c r="AH460" s="445"/>
      <c r="AI460" s="445"/>
      <c r="AJ460" s="445"/>
      <c r="AK460" s="445"/>
      <c r="AL460" s="445"/>
      <c r="AM460" s="445"/>
      <c r="AN460" s="445"/>
      <c r="AO460" s="445"/>
      <c r="AP460" s="445"/>
      <c r="AQ460" s="445"/>
      <c r="AR460" s="445"/>
      <c r="AS460" s="445"/>
      <c r="AT460" s="445"/>
      <c r="AU460" s="445"/>
      <c r="AV460" s="445"/>
      <c r="AW460" s="445"/>
      <c r="AX460" s="445">
        <v>13</v>
      </c>
      <c r="AY460" s="445"/>
      <c r="AZ460" s="445"/>
      <c r="BA460" s="445"/>
      <c r="BB460" s="445">
        <v>13</v>
      </c>
    </row>
    <row r="461" spans="1:54" x14ac:dyDescent="0.2">
      <c r="A461" s="4" t="s">
        <v>4342</v>
      </c>
      <c r="B461" s="445"/>
      <c r="C461" s="445"/>
      <c r="D461" s="445"/>
      <c r="E461" s="445"/>
      <c r="F461" s="445"/>
      <c r="G461" s="445"/>
      <c r="H461" s="445"/>
      <c r="I461" s="445"/>
      <c r="J461" s="445"/>
      <c r="K461" s="445"/>
      <c r="L461" s="445"/>
      <c r="M461" s="445"/>
      <c r="N461" s="445"/>
      <c r="O461" s="445"/>
      <c r="P461" s="445"/>
      <c r="Q461" s="445"/>
      <c r="R461" s="445"/>
      <c r="S461" s="445"/>
      <c r="T461" s="445"/>
      <c r="U461" s="445"/>
      <c r="V461" s="445"/>
      <c r="W461" s="445">
        <v>12</v>
      </c>
      <c r="X461" s="445">
        <v>10</v>
      </c>
      <c r="Y461" s="445">
        <v>2</v>
      </c>
      <c r="Z461" s="445"/>
      <c r="AA461" s="445"/>
      <c r="AB461" s="445"/>
      <c r="AC461" s="445"/>
      <c r="AD461" s="445"/>
      <c r="AE461" s="445"/>
      <c r="AF461" s="445"/>
      <c r="AG461" s="445"/>
      <c r="AH461" s="445"/>
      <c r="AI461" s="445"/>
      <c r="AJ461" s="445"/>
      <c r="AK461" s="445"/>
      <c r="AL461" s="445"/>
      <c r="AM461" s="445"/>
      <c r="AN461" s="445"/>
      <c r="AO461" s="445"/>
      <c r="AP461" s="445"/>
      <c r="AQ461" s="445"/>
      <c r="AR461" s="445"/>
      <c r="AS461" s="445"/>
      <c r="AT461" s="445"/>
      <c r="AU461" s="445"/>
      <c r="AV461" s="445"/>
      <c r="AW461" s="445"/>
      <c r="AX461" s="445"/>
      <c r="AY461" s="445"/>
      <c r="AZ461" s="445"/>
      <c r="BA461" s="445"/>
      <c r="BB461" s="445">
        <v>24</v>
      </c>
    </row>
    <row r="462" spans="1:54" x14ac:dyDescent="0.2">
      <c r="A462" s="4" t="s">
        <v>4331</v>
      </c>
      <c r="B462" s="445"/>
      <c r="C462" s="445"/>
      <c r="D462" s="445"/>
      <c r="E462" s="445"/>
      <c r="F462" s="445"/>
      <c r="G462" s="445"/>
      <c r="H462" s="445"/>
      <c r="I462" s="445"/>
      <c r="J462" s="445"/>
      <c r="K462" s="445"/>
      <c r="L462" s="445"/>
      <c r="M462" s="445"/>
      <c r="N462" s="445"/>
      <c r="O462" s="445"/>
      <c r="P462" s="445"/>
      <c r="Q462" s="445"/>
      <c r="R462" s="445"/>
      <c r="S462" s="445"/>
      <c r="T462" s="445"/>
      <c r="U462" s="445">
        <v>4</v>
      </c>
      <c r="V462" s="445"/>
      <c r="W462" s="445"/>
      <c r="X462" s="445"/>
      <c r="Y462" s="445"/>
      <c r="Z462" s="445"/>
      <c r="AA462" s="445"/>
      <c r="AB462" s="445"/>
      <c r="AC462" s="445"/>
      <c r="AD462" s="445"/>
      <c r="AE462" s="445"/>
      <c r="AF462" s="445"/>
      <c r="AG462" s="445"/>
      <c r="AH462" s="445"/>
      <c r="AI462" s="445"/>
      <c r="AJ462" s="445"/>
      <c r="AK462" s="445"/>
      <c r="AL462" s="445"/>
      <c r="AM462" s="445"/>
      <c r="AN462" s="445"/>
      <c r="AO462" s="445"/>
      <c r="AP462" s="445"/>
      <c r="AQ462" s="445"/>
      <c r="AR462" s="445"/>
      <c r="AS462" s="445"/>
      <c r="AT462" s="445"/>
      <c r="AU462" s="445"/>
      <c r="AV462" s="445"/>
      <c r="AW462" s="445"/>
      <c r="AX462" s="445"/>
      <c r="AY462" s="445"/>
      <c r="AZ462" s="445"/>
      <c r="BA462" s="445"/>
      <c r="BB462" s="445">
        <v>4</v>
      </c>
    </row>
    <row r="463" spans="1:54" x14ac:dyDescent="0.2">
      <c r="A463" s="4" t="s">
        <v>3992</v>
      </c>
      <c r="B463" s="445"/>
      <c r="C463" s="445"/>
      <c r="D463" s="445"/>
      <c r="E463" s="445"/>
      <c r="F463" s="445"/>
      <c r="G463" s="445"/>
      <c r="H463" s="445"/>
      <c r="I463" s="445"/>
      <c r="J463" s="445"/>
      <c r="K463" s="445"/>
      <c r="L463" s="445"/>
      <c r="M463" s="445"/>
      <c r="N463" s="445"/>
      <c r="O463" s="445"/>
      <c r="P463" s="445"/>
      <c r="Q463" s="445"/>
      <c r="R463" s="445"/>
      <c r="S463" s="445"/>
      <c r="T463" s="445"/>
      <c r="U463" s="445"/>
      <c r="V463" s="445"/>
      <c r="W463" s="445"/>
      <c r="X463" s="445"/>
      <c r="Y463" s="445"/>
      <c r="Z463" s="445"/>
      <c r="AA463" s="445"/>
      <c r="AB463" s="445"/>
      <c r="AC463" s="445"/>
      <c r="AD463" s="445"/>
      <c r="AE463" s="445"/>
      <c r="AF463" s="445"/>
      <c r="AG463" s="445"/>
      <c r="AH463" s="445"/>
      <c r="AI463" s="445"/>
      <c r="AJ463" s="445"/>
      <c r="AK463" s="445"/>
      <c r="AL463" s="445"/>
      <c r="AM463" s="445"/>
      <c r="AN463" s="445"/>
      <c r="AO463" s="445"/>
      <c r="AP463" s="445"/>
      <c r="AQ463" s="445"/>
      <c r="AR463" s="445"/>
      <c r="AS463" s="445"/>
      <c r="AT463" s="445"/>
      <c r="AU463" s="445"/>
      <c r="AV463" s="445"/>
      <c r="AW463" s="445"/>
      <c r="AX463" s="445"/>
      <c r="AY463" s="445"/>
      <c r="AZ463" s="445"/>
      <c r="BA463" s="445">
        <v>3</v>
      </c>
      <c r="BB463" s="445">
        <v>3</v>
      </c>
    </row>
    <row r="464" spans="1:54" x14ac:dyDescent="0.2">
      <c r="A464" s="4" t="s">
        <v>3961</v>
      </c>
      <c r="B464" s="445"/>
      <c r="C464" s="445"/>
      <c r="D464" s="445"/>
      <c r="E464" s="445"/>
      <c r="F464" s="445"/>
      <c r="G464" s="445"/>
      <c r="H464" s="445"/>
      <c r="I464" s="445"/>
      <c r="J464" s="445"/>
      <c r="K464" s="445"/>
      <c r="L464" s="445"/>
      <c r="M464" s="445"/>
      <c r="N464" s="445"/>
      <c r="O464" s="445"/>
      <c r="P464" s="445"/>
      <c r="Q464" s="445"/>
      <c r="R464" s="445"/>
      <c r="S464" s="445"/>
      <c r="T464" s="445"/>
      <c r="U464" s="445"/>
      <c r="V464" s="445"/>
      <c r="W464" s="445"/>
      <c r="X464" s="445"/>
      <c r="Y464" s="445"/>
      <c r="Z464" s="445"/>
      <c r="AA464" s="445"/>
      <c r="AB464" s="445"/>
      <c r="AC464" s="445"/>
      <c r="AD464" s="445"/>
      <c r="AE464" s="445"/>
      <c r="AF464" s="445"/>
      <c r="AG464" s="445"/>
      <c r="AH464" s="445"/>
      <c r="AI464" s="445"/>
      <c r="AJ464" s="445"/>
      <c r="AK464" s="445"/>
      <c r="AL464" s="445"/>
      <c r="AM464" s="445"/>
      <c r="AN464" s="445"/>
      <c r="AO464" s="445"/>
      <c r="AP464" s="445"/>
      <c r="AQ464" s="445"/>
      <c r="AR464" s="445"/>
      <c r="AS464" s="445"/>
      <c r="AT464" s="445"/>
      <c r="AU464" s="445">
        <v>2</v>
      </c>
      <c r="AV464" s="445"/>
      <c r="AW464" s="445"/>
      <c r="AX464" s="445"/>
      <c r="AY464" s="445"/>
      <c r="AZ464" s="445"/>
      <c r="BA464" s="445"/>
      <c r="BB464" s="445">
        <v>2</v>
      </c>
    </row>
    <row r="465" spans="1:54" x14ac:dyDescent="0.2">
      <c r="A465" s="4" t="s">
        <v>3082</v>
      </c>
      <c r="B465" s="445"/>
      <c r="C465" s="445"/>
      <c r="D465" s="445"/>
      <c r="E465" s="445"/>
      <c r="F465" s="445"/>
      <c r="G465" s="445"/>
      <c r="H465" s="445"/>
      <c r="I465" s="445"/>
      <c r="J465" s="445"/>
      <c r="K465" s="445"/>
      <c r="L465" s="445">
        <v>12</v>
      </c>
      <c r="M465" s="445"/>
      <c r="N465" s="445">
        <v>0</v>
      </c>
      <c r="O465" s="445">
        <v>10</v>
      </c>
      <c r="P465" s="445">
        <v>5</v>
      </c>
      <c r="Q465" s="445"/>
      <c r="R465" s="445"/>
      <c r="S465" s="445"/>
      <c r="T465" s="445"/>
      <c r="U465" s="445"/>
      <c r="V465" s="445"/>
      <c r="W465" s="445"/>
      <c r="X465" s="445"/>
      <c r="Y465" s="445"/>
      <c r="Z465" s="445"/>
      <c r="AA465" s="445"/>
      <c r="AB465" s="445"/>
      <c r="AC465" s="445"/>
      <c r="AD465" s="445"/>
      <c r="AE465" s="445"/>
      <c r="AF465" s="445"/>
      <c r="AG465" s="445"/>
      <c r="AH465" s="445"/>
      <c r="AI465" s="445"/>
      <c r="AJ465" s="445"/>
      <c r="AK465" s="445"/>
      <c r="AL465" s="445"/>
      <c r="AM465" s="445"/>
      <c r="AN465" s="445"/>
      <c r="AO465" s="445"/>
      <c r="AP465" s="445"/>
      <c r="AQ465" s="445"/>
      <c r="AR465" s="445"/>
      <c r="AS465" s="445"/>
      <c r="AT465" s="445"/>
      <c r="AU465" s="445"/>
      <c r="AV465" s="445"/>
      <c r="AW465" s="445"/>
      <c r="AX465" s="445"/>
      <c r="AY465" s="445"/>
      <c r="AZ465" s="445"/>
      <c r="BA465" s="445"/>
      <c r="BB465" s="445">
        <v>27</v>
      </c>
    </row>
    <row r="466" spans="1:54" x14ac:dyDescent="0.2">
      <c r="A466" s="4" t="s">
        <v>3062</v>
      </c>
      <c r="B466" s="445"/>
      <c r="C466" s="445"/>
      <c r="D466" s="445"/>
      <c r="E466" s="445"/>
      <c r="F466" s="445"/>
      <c r="G466" s="445"/>
      <c r="H466" s="445"/>
      <c r="I466" s="445"/>
      <c r="J466" s="445"/>
      <c r="K466" s="445"/>
      <c r="L466" s="445"/>
      <c r="M466" s="445"/>
      <c r="N466" s="445"/>
      <c r="O466" s="445"/>
      <c r="P466" s="445"/>
      <c r="Q466" s="445"/>
      <c r="R466" s="445"/>
      <c r="S466" s="445"/>
      <c r="T466" s="445"/>
      <c r="U466" s="445"/>
      <c r="V466" s="445"/>
      <c r="W466" s="445"/>
      <c r="X466" s="445"/>
      <c r="Y466" s="445"/>
      <c r="Z466" s="445"/>
      <c r="AA466" s="445"/>
      <c r="AB466" s="445"/>
      <c r="AC466" s="445"/>
      <c r="AD466" s="445"/>
      <c r="AE466" s="445"/>
      <c r="AF466" s="445"/>
      <c r="AG466" s="445"/>
      <c r="AH466" s="445"/>
      <c r="AI466" s="445"/>
      <c r="AJ466" s="445"/>
      <c r="AK466" s="445"/>
      <c r="AL466" s="445"/>
      <c r="AM466" s="445"/>
      <c r="AN466" s="445"/>
      <c r="AO466" s="445"/>
      <c r="AP466" s="445"/>
      <c r="AQ466" s="445"/>
      <c r="AR466" s="445"/>
      <c r="AS466" s="445"/>
      <c r="AT466" s="445">
        <v>10</v>
      </c>
      <c r="AU466" s="445">
        <v>11</v>
      </c>
      <c r="AV466" s="445">
        <v>13</v>
      </c>
      <c r="AW466" s="445">
        <v>12</v>
      </c>
      <c r="AX466" s="445">
        <v>11</v>
      </c>
      <c r="AY466" s="445"/>
      <c r="AZ466" s="445"/>
      <c r="BA466" s="445"/>
      <c r="BB466" s="445">
        <v>57</v>
      </c>
    </row>
    <row r="467" spans="1:54" x14ac:dyDescent="0.2">
      <c r="A467" s="4" t="s">
        <v>4142</v>
      </c>
      <c r="B467" s="445"/>
      <c r="C467" s="445"/>
      <c r="D467" s="445"/>
      <c r="E467" s="445"/>
      <c r="F467" s="445"/>
      <c r="G467" s="445"/>
      <c r="H467" s="445"/>
      <c r="I467" s="445"/>
      <c r="J467" s="445"/>
      <c r="K467" s="445"/>
      <c r="L467" s="445"/>
      <c r="M467" s="445"/>
      <c r="N467" s="445"/>
      <c r="O467" s="445"/>
      <c r="P467" s="445"/>
      <c r="Q467" s="445"/>
      <c r="R467" s="445"/>
      <c r="S467" s="445"/>
      <c r="T467" s="445"/>
      <c r="U467" s="445"/>
      <c r="V467" s="445"/>
      <c r="W467" s="445"/>
      <c r="X467" s="445"/>
      <c r="Y467" s="445"/>
      <c r="Z467" s="445"/>
      <c r="AA467" s="445"/>
      <c r="AB467" s="445"/>
      <c r="AC467" s="445"/>
      <c r="AD467" s="445"/>
      <c r="AE467" s="445"/>
      <c r="AF467" s="445"/>
      <c r="AG467" s="445"/>
      <c r="AH467" s="445"/>
      <c r="AI467" s="445">
        <v>5</v>
      </c>
      <c r="AJ467" s="445"/>
      <c r="AK467" s="445"/>
      <c r="AL467" s="445"/>
      <c r="AM467" s="445"/>
      <c r="AN467" s="445"/>
      <c r="AO467" s="445"/>
      <c r="AP467" s="445"/>
      <c r="AQ467" s="445"/>
      <c r="AR467" s="445"/>
      <c r="AS467" s="445"/>
      <c r="AT467" s="445"/>
      <c r="AU467" s="445"/>
      <c r="AV467" s="445"/>
      <c r="AW467" s="445"/>
      <c r="AX467" s="445"/>
      <c r="AY467" s="445"/>
      <c r="AZ467" s="445"/>
      <c r="BA467" s="445"/>
      <c r="BB467" s="445">
        <v>5</v>
      </c>
    </row>
    <row r="468" spans="1:54" x14ac:dyDescent="0.2">
      <c r="A468" s="4" t="s">
        <v>4251</v>
      </c>
      <c r="B468" s="445"/>
      <c r="C468" s="445"/>
      <c r="D468" s="445"/>
      <c r="E468" s="445"/>
      <c r="F468" s="445">
        <v>6</v>
      </c>
      <c r="G468" s="445"/>
      <c r="H468" s="445"/>
      <c r="I468" s="445"/>
      <c r="J468" s="445"/>
      <c r="K468" s="445"/>
      <c r="L468" s="445"/>
      <c r="M468" s="445"/>
      <c r="N468" s="445"/>
      <c r="O468" s="445"/>
      <c r="P468" s="445"/>
      <c r="Q468" s="445"/>
      <c r="R468" s="445"/>
      <c r="S468" s="445"/>
      <c r="T468" s="445"/>
      <c r="U468" s="445"/>
      <c r="V468" s="445"/>
      <c r="W468" s="445"/>
      <c r="X468" s="445"/>
      <c r="Y468" s="445"/>
      <c r="Z468" s="445"/>
      <c r="AA468" s="445"/>
      <c r="AB468" s="445"/>
      <c r="AC468" s="445"/>
      <c r="AD468" s="445"/>
      <c r="AE468" s="445"/>
      <c r="AF468" s="445"/>
      <c r="AG468" s="445"/>
      <c r="AH468" s="445"/>
      <c r="AI468" s="445"/>
      <c r="AJ468" s="445"/>
      <c r="AK468" s="445"/>
      <c r="AL468" s="445"/>
      <c r="AM468" s="445"/>
      <c r="AN468" s="445"/>
      <c r="AO468" s="445"/>
      <c r="AP468" s="445"/>
      <c r="AQ468" s="445"/>
      <c r="AR468" s="445"/>
      <c r="AS468" s="445"/>
      <c r="AT468" s="445"/>
      <c r="AU468" s="445"/>
      <c r="AV468" s="445"/>
      <c r="AW468" s="445"/>
      <c r="AX468" s="445"/>
      <c r="AY468" s="445"/>
      <c r="AZ468" s="445"/>
      <c r="BA468" s="445"/>
      <c r="BB468" s="445">
        <v>6</v>
      </c>
    </row>
    <row r="469" spans="1:54" x14ac:dyDescent="0.2">
      <c r="A469" s="4" t="s">
        <v>4004</v>
      </c>
      <c r="B469" s="445"/>
      <c r="C469" s="445">
        <v>9</v>
      </c>
      <c r="D469" s="445"/>
      <c r="E469" s="445"/>
      <c r="F469" s="445"/>
      <c r="G469" s="445">
        <v>6</v>
      </c>
      <c r="H469" s="445">
        <v>6</v>
      </c>
      <c r="I469" s="445"/>
      <c r="J469" s="445"/>
      <c r="K469" s="445"/>
      <c r="L469" s="445"/>
      <c r="M469" s="445"/>
      <c r="N469" s="445"/>
      <c r="O469" s="445"/>
      <c r="P469" s="445"/>
      <c r="Q469" s="445"/>
      <c r="R469" s="445"/>
      <c r="S469" s="445"/>
      <c r="T469" s="445"/>
      <c r="U469" s="445"/>
      <c r="V469" s="445"/>
      <c r="W469" s="445"/>
      <c r="X469" s="445"/>
      <c r="Y469" s="445"/>
      <c r="Z469" s="445"/>
      <c r="AA469" s="445"/>
      <c r="AB469" s="445"/>
      <c r="AC469" s="445"/>
      <c r="AD469" s="445"/>
      <c r="AE469" s="445"/>
      <c r="AF469" s="445"/>
      <c r="AG469" s="445"/>
      <c r="AH469" s="445"/>
      <c r="AI469" s="445"/>
      <c r="AJ469" s="445"/>
      <c r="AK469" s="445"/>
      <c r="AL469" s="445"/>
      <c r="AM469" s="445"/>
      <c r="AN469" s="445"/>
      <c r="AO469" s="445"/>
      <c r="AP469" s="445"/>
      <c r="AQ469" s="445"/>
      <c r="AR469" s="445"/>
      <c r="AS469" s="445"/>
      <c r="AT469" s="445"/>
      <c r="AU469" s="445"/>
      <c r="AV469" s="445"/>
      <c r="AW469" s="445"/>
      <c r="AX469" s="445"/>
      <c r="AY469" s="445"/>
      <c r="AZ469" s="445"/>
      <c r="BA469" s="445"/>
      <c r="BB469" s="445">
        <v>21</v>
      </c>
    </row>
    <row r="470" spans="1:54" x14ac:dyDescent="0.2">
      <c r="A470" s="4" t="s">
        <v>4365</v>
      </c>
      <c r="B470" s="445"/>
      <c r="C470" s="445"/>
      <c r="D470" s="445"/>
      <c r="E470" s="445"/>
      <c r="F470" s="445"/>
      <c r="G470" s="445"/>
      <c r="H470" s="445"/>
      <c r="I470" s="445"/>
      <c r="J470" s="445"/>
      <c r="K470" s="445"/>
      <c r="L470" s="445"/>
      <c r="M470" s="445"/>
      <c r="N470" s="445"/>
      <c r="O470" s="445"/>
      <c r="P470" s="445"/>
      <c r="Q470" s="445"/>
      <c r="R470" s="445"/>
      <c r="S470" s="445"/>
      <c r="T470" s="445"/>
      <c r="U470" s="445"/>
      <c r="V470" s="445"/>
      <c r="W470" s="445"/>
      <c r="X470" s="445"/>
      <c r="Y470" s="445"/>
      <c r="Z470" s="445"/>
      <c r="AA470" s="445"/>
      <c r="AB470" s="445">
        <v>6</v>
      </c>
      <c r="AC470" s="445"/>
      <c r="AD470" s="445"/>
      <c r="AE470" s="445"/>
      <c r="AF470" s="445"/>
      <c r="AG470" s="445"/>
      <c r="AH470" s="445"/>
      <c r="AI470" s="445"/>
      <c r="AJ470" s="445"/>
      <c r="AK470" s="445"/>
      <c r="AL470" s="445"/>
      <c r="AM470" s="445"/>
      <c r="AN470" s="445"/>
      <c r="AO470" s="445"/>
      <c r="AP470" s="445"/>
      <c r="AQ470" s="445"/>
      <c r="AR470" s="445"/>
      <c r="AS470" s="445"/>
      <c r="AT470" s="445"/>
      <c r="AU470" s="445"/>
      <c r="AV470" s="445"/>
      <c r="AW470" s="445"/>
      <c r="AX470" s="445"/>
      <c r="AY470" s="445"/>
      <c r="AZ470" s="445"/>
      <c r="BA470" s="445"/>
      <c r="BB470" s="445">
        <v>6</v>
      </c>
    </row>
    <row r="471" spans="1:54" x14ac:dyDescent="0.2">
      <c r="A471" s="4" t="s">
        <v>2387</v>
      </c>
      <c r="B471" s="445"/>
      <c r="C471" s="445"/>
      <c r="D471" s="445"/>
      <c r="E471" s="445"/>
      <c r="F471" s="445">
        <v>3</v>
      </c>
      <c r="G471" s="445"/>
      <c r="H471" s="445"/>
      <c r="I471" s="445">
        <v>12</v>
      </c>
      <c r="J471" s="445">
        <v>12</v>
      </c>
      <c r="K471" s="445"/>
      <c r="L471" s="445"/>
      <c r="M471" s="445"/>
      <c r="N471" s="445"/>
      <c r="O471" s="445"/>
      <c r="P471" s="445"/>
      <c r="Q471" s="445"/>
      <c r="R471" s="445"/>
      <c r="S471" s="445"/>
      <c r="T471" s="445"/>
      <c r="U471" s="445"/>
      <c r="V471" s="445"/>
      <c r="W471" s="445"/>
      <c r="X471" s="445"/>
      <c r="Y471" s="445"/>
      <c r="Z471" s="445"/>
      <c r="AA471" s="445"/>
      <c r="AB471" s="445"/>
      <c r="AC471" s="445"/>
      <c r="AD471" s="445"/>
      <c r="AE471" s="445"/>
      <c r="AF471" s="445"/>
      <c r="AG471" s="445"/>
      <c r="AH471" s="445"/>
      <c r="AI471" s="445"/>
      <c r="AJ471" s="445"/>
      <c r="AK471" s="445"/>
      <c r="AL471" s="445"/>
      <c r="AM471" s="445"/>
      <c r="AN471" s="445"/>
      <c r="AO471" s="445"/>
      <c r="AP471" s="445"/>
      <c r="AQ471" s="445"/>
      <c r="AR471" s="445"/>
      <c r="AS471" s="445"/>
      <c r="AT471" s="445"/>
      <c r="AU471" s="445"/>
      <c r="AV471" s="445"/>
      <c r="AW471" s="445"/>
      <c r="AX471" s="445"/>
      <c r="AY471" s="445"/>
      <c r="AZ471" s="445"/>
      <c r="BA471" s="445"/>
      <c r="BB471" s="445">
        <v>27</v>
      </c>
    </row>
    <row r="472" spans="1:54" x14ac:dyDescent="0.2">
      <c r="A472" s="4" t="s">
        <v>4357</v>
      </c>
      <c r="B472" s="445"/>
      <c r="C472" s="445"/>
      <c r="D472" s="445"/>
      <c r="E472" s="445"/>
      <c r="F472" s="445"/>
      <c r="G472" s="445"/>
      <c r="H472" s="445"/>
      <c r="I472" s="445"/>
      <c r="J472" s="445"/>
      <c r="K472" s="445"/>
      <c r="L472" s="445"/>
      <c r="M472" s="445"/>
      <c r="N472" s="445"/>
      <c r="O472" s="445"/>
      <c r="P472" s="445"/>
      <c r="Q472" s="445"/>
      <c r="R472" s="445"/>
      <c r="S472" s="445"/>
      <c r="T472" s="445"/>
      <c r="U472" s="445"/>
      <c r="V472" s="445"/>
      <c r="W472" s="445"/>
      <c r="X472" s="445"/>
      <c r="Y472" s="445"/>
      <c r="Z472" s="445">
        <v>2</v>
      </c>
      <c r="AA472" s="445"/>
      <c r="AB472" s="445"/>
      <c r="AC472" s="445"/>
      <c r="AD472" s="445"/>
      <c r="AE472" s="445"/>
      <c r="AF472" s="445"/>
      <c r="AG472" s="445"/>
      <c r="AH472" s="445"/>
      <c r="AI472" s="445"/>
      <c r="AJ472" s="445"/>
      <c r="AK472" s="445"/>
      <c r="AL472" s="445"/>
      <c r="AM472" s="445"/>
      <c r="AN472" s="445"/>
      <c r="AO472" s="445"/>
      <c r="AP472" s="445"/>
      <c r="AQ472" s="445"/>
      <c r="AR472" s="445"/>
      <c r="AS472" s="445"/>
      <c r="AT472" s="445"/>
      <c r="AU472" s="445"/>
      <c r="AV472" s="445"/>
      <c r="AW472" s="445"/>
      <c r="AX472" s="445"/>
      <c r="AY472" s="445"/>
      <c r="AZ472" s="445"/>
      <c r="BA472" s="445"/>
      <c r="BB472" s="445">
        <v>2</v>
      </c>
    </row>
    <row r="473" spans="1:54" x14ac:dyDescent="0.2">
      <c r="A473" s="4" t="s">
        <v>3187</v>
      </c>
      <c r="B473" s="445"/>
      <c r="C473" s="445">
        <v>6</v>
      </c>
      <c r="D473" s="445">
        <v>4</v>
      </c>
      <c r="E473" s="445">
        <v>5</v>
      </c>
      <c r="F473" s="445"/>
      <c r="G473" s="445"/>
      <c r="H473" s="445"/>
      <c r="I473" s="445"/>
      <c r="J473" s="445"/>
      <c r="K473" s="445"/>
      <c r="L473" s="445">
        <v>11</v>
      </c>
      <c r="M473" s="445"/>
      <c r="N473" s="445">
        <v>6</v>
      </c>
      <c r="O473" s="445"/>
      <c r="P473" s="445"/>
      <c r="Q473" s="445"/>
      <c r="R473" s="445"/>
      <c r="S473" s="445"/>
      <c r="T473" s="445"/>
      <c r="U473" s="445"/>
      <c r="V473" s="445"/>
      <c r="W473" s="445"/>
      <c r="X473" s="445"/>
      <c r="Y473" s="445"/>
      <c r="Z473" s="445"/>
      <c r="AA473" s="445"/>
      <c r="AB473" s="445"/>
      <c r="AC473" s="445"/>
      <c r="AD473" s="445"/>
      <c r="AE473" s="445"/>
      <c r="AF473" s="445"/>
      <c r="AG473" s="445"/>
      <c r="AH473" s="445"/>
      <c r="AI473" s="445"/>
      <c r="AJ473" s="445"/>
      <c r="AK473" s="445"/>
      <c r="AL473" s="445"/>
      <c r="AM473" s="445"/>
      <c r="AN473" s="445"/>
      <c r="AO473" s="445"/>
      <c r="AP473" s="445"/>
      <c r="AQ473" s="445"/>
      <c r="AR473" s="445"/>
      <c r="AS473" s="445"/>
      <c r="AT473" s="445"/>
      <c r="AU473" s="445"/>
      <c r="AV473" s="445"/>
      <c r="AW473" s="445"/>
      <c r="AX473" s="445"/>
      <c r="AY473" s="445"/>
      <c r="AZ473" s="445"/>
      <c r="BA473" s="445"/>
      <c r="BB473" s="445">
        <v>32</v>
      </c>
    </row>
    <row r="474" spans="1:54" x14ac:dyDescent="0.2">
      <c r="A474" s="4" t="s">
        <v>4042</v>
      </c>
      <c r="B474" s="445"/>
      <c r="C474" s="445"/>
      <c r="D474" s="445"/>
      <c r="E474" s="445"/>
      <c r="F474" s="445"/>
      <c r="G474" s="445"/>
      <c r="H474" s="445"/>
      <c r="I474" s="445">
        <v>2</v>
      </c>
      <c r="J474" s="445">
        <v>1</v>
      </c>
      <c r="K474" s="445"/>
      <c r="L474" s="445"/>
      <c r="M474" s="445"/>
      <c r="N474" s="445"/>
      <c r="O474" s="445"/>
      <c r="P474" s="445"/>
      <c r="Q474" s="445"/>
      <c r="R474" s="445"/>
      <c r="S474" s="445"/>
      <c r="T474" s="445"/>
      <c r="U474" s="445"/>
      <c r="V474" s="445"/>
      <c r="W474" s="445"/>
      <c r="X474" s="445"/>
      <c r="Y474" s="445"/>
      <c r="Z474" s="445"/>
      <c r="AA474" s="445"/>
      <c r="AB474" s="445"/>
      <c r="AC474" s="445"/>
      <c r="AD474" s="445"/>
      <c r="AE474" s="445"/>
      <c r="AF474" s="445"/>
      <c r="AG474" s="445"/>
      <c r="AH474" s="445"/>
      <c r="AI474" s="445"/>
      <c r="AJ474" s="445"/>
      <c r="AK474" s="445"/>
      <c r="AL474" s="445"/>
      <c r="AM474" s="445"/>
      <c r="AN474" s="445"/>
      <c r="AO474" s="445"/>
      <c r="AP474" s="445"/>
      <c r="AQ474" s="445"/>
      <c r="AR474" s="445"/>
      <c r="AS474" s="445"/>
      <c r="AT474" s="445"/>
      <c r="AU474" s="445"/>
      <c r="AV474" s="445"/>
      <c r="AW474" s="445"/>
      <c r="AX474" s="445"/>
      <c r="AY474" s="445"/>
      <c r="AZ474" s="445"/>
      <c r="BA474" s="445"/>
      <c r="BB474" s="445">
        <v>3</v>
      </c>
    </row>
    <row r="475" spans="1:54" x14ac:dyDescent="0.2">
      <c r="A475" s="4" t="s">
        <v>3074</v>
      </c>
      <c r="B475" s="445"/>
      <c r="C475" s="445"/>
      <c r="D475" s="445"/>
      <c r="E475" s="445"/>
      <c r="F475" s="445"/>
      <c r="G475" s="445"/>
      <c r="H475" s="445"/>
      <c r="I475" s="445">
        <v>1</v>
      </c>
      <c r="J475" s="445"/>
      <c r="K475" s="445">
        <v>11</v>
      </c>
      <c r="L475" s="445">
        <v>10</v>
      </c>
      <c r="M475" s="445">
        <v>11</v>
      </c>
      <c r="N475" s="445">
        <v>13</v>
      </c>
      <c r="O475" s="445">
        <v>13</v>
      </c>
      <c r="P475" s="445">
        <v>12</v>
      </c>
      <c r="Q475" s="445"/>
      <c r="R475" s="445">
        <v>13</v>
      </c>
      <c r="S475" s="445">
        <v>11</v>
      </c>
      <c r="T475" s="445">
        <v>12</v>
      </c>
      <c r="U475" s="445">
        <v>1</v>
      </c>
      <c r="V475" s="445"/>
      <c r="W475" s="445"/>
      <c r="X475" s="445"/>
      <c r="Y475" s="445"/>
      <c r="Z475" s="445"/>
      <c r="AA475" s="445"/>
      <c r="AB475" s="445"/>
      <c r="AC475" s="445"/>
      <c r="AD475" s="445"/>
      <c r="AE475" s="445"/>
      <c r="AF475" s="445"/>
      <c r="AG475" s="445"/>
      <c r="AH475" s="445"/>
      <c r="AI475" s="445"/>
      <c r="AJ475" s="445"/>
      <c r="AK475" s="445"/>
      <c r="AL475" s="445"/>
      <c r="AM475" s="445"/>
      <c r="AN475" s="445"/>
      <c r="AO475" s="445"/>
      <c r="AP475" s="445"/>
      <c r="AQ475" s="445"/>
      <c r="AR475" s="445"/>
      <c r="AS475" s="445"/>
      <c r="AT475" s="445"/>
      <c r="AU475" s="445"/>
      <c r="AV475" s="445"/>
      <c r="AW475" s="445"/>
      <c r="AX475" s="445"/>
      <c r="AY475" s="445"/>
      <c r="AZ475" s="445"/>
      <c r="BA475" s="445"/>
      <c r="BB475" s="445">
        <v>108</v>
      </c>
    </row>
    <row r="476" spans="1:54" x14ac:dyDescent="0.2">
      <c r="A476" s="4" t="s">
        <v>3903</v>
      </c>
      <c r="B476" s="445"/>
      <c r="C476" s="445"/>
      <c r="D476" s="445"/>
      <c r="E476" s="445"/>
      <c r="F476" s="445"/>
      <c r="G476" s="445"/>
      <c r="H476" s="445"/>
      <c r="I476" s="445"/>
      <c r="J476" s="445"/>
      <c r="K476" s="445"/>
      <c r="L476" s="445"/>
      <c r="M476" s="445"/>
      <c r="N476" s="445"/>
      <c r="O476" s="445"/>
      <c r="P476" s="445"/>
      <c r="Q476" s="445"/>
      <c r="R476" s="445"/>
      <c r="S476" s="445"/>
      <c r="T476" s="445"/>
      <c r="U476" s="445"/>
      <c r="V476" s="445"/>
      <c r="W476" s="445"/>
      <c r="X476" s="445"/>
      <c r="Y476" s="445"/>
      <c r="Z476" s="445"/>
      <c r="AA476" s="445"/>
      <c r="AB476" s="445"/>
      <c r="AC476" s="445"/>
      <c r="AD476" s="445"/>
      <c r="AE476" s="445"/>
      <c r="AF476" s="445"/>
      <c r="AG476" s="445">
        <v>7</v>
      </c>
      <c r="AH476" s="445">
        <v>12</v>
      </c>
      <c r="AI476" s="445">
        <v>10</v>
      </c>
      <c r="AJ476" s="445">
        <v>9</v>
      </c>
      <c r="AK476" s="445"/>
      <c r="AL476" s="445">
        <v>14</v>
      </c>
      <c r="AM476" s="445">
        <v>9</v>
      </c>
      <c r="AN476" s="445"/>
      <c r="AO476" s="445"/>
      <c r="AP476" s="445"/>
      <c r="AQ476" s="445"/>
      <c r="AR476" s="445"/>
      <c r="AS476" s="445"/>
      <c r="AT476" s="445"/>
      <c r="AU476" s="445"/>
      <c r="AV476" s="445"/>
      <c r="AW476" s="445"/>
      <c r="AX476" s="445"/>
      <c r="AY476" s="445"/>
      <c r="AZ476" s="445"/>
      <c r="BA476" s="445"/>
      <c r="BB476" s="445">
        <v>61</v>
      </c>
    </row>
    <row r="477" spans="1:54" x14ac:dyDescent="0.2">
      <c r="A477" s="4" t="s">
        <v>4153</v>
      </c>
      <c r="B477" s="445"/>
      <c r="C477" s="445"/>
      <c r="D477" s="445"/>
      <c r="E477" s="445"/>
      <c r="F477" s="445"/>
      <c r="G477" s="445"/>
      <c r="H477" s="445"/>
      <c r="I477" s="445"/>
      <c r="J477" s="445"/>
      <c r="K477" s="445"/>
      <c r="L477" s="445"/>
      <c r="M477" s="445"/>
      <c r="N477" s="445"/>
      <c r="O477" s="445"/>
      <c r="P477" s="445"/>
      <c r="Q477" s="445"/>
      <c r="R477" s="445"/>
      <c r="S477" s="445"/>
      <c r="T477" s="445"/>
      <c r="U477" s="445"/>
      <c r="V477" s="445"/>
      <c r="W477" s="445"/>
      <c r="X477" s="445"/>
      <c r="Y477" s="445"/>
      <c r="Z477" s="445"/>
      <c r="AA477" s="445"/>
      <c r="AB477" s="445"/>
      <c r="AC477" s="445"/>
      <c r="AD477" s="445"/>
      <c r="AE477" s="445"/>
      <c r="AF477" s="445"/>
      <c r="AG477" s="445"/>
      <c r="AH477" s="445"/>
      <c r="AI477" s="445"/>
      <c r="AJ477" s="445"/>
      <c r="AK477" s="445"/>
      <c r="AL477" s="445">
        <v>3</v>
      </c>
      <c r="AM477" s="445">
        <v>4</v>
      </c>
      <c r="AN477" s="445"/>
      <c r="AO477" s="445"/>
      <c r="AP477" s="445"/>
      <c r="AQ477" s="445"/>
      <c r="AR477" s="445"/>
      <c r="AS477" s="445"/>
      <c r="AT477" s="445"/>
      <c r="AU477" s="445"/>
      <c r="AV477" s="445"/>
      <c r="AW477" s="445"/>
      <c r="AX477" s="445"/>
      <c r="AY477" s="445"/>
      <c r="AZ477" s="445"/>
      <c r="BA477" s="445"/>
      <c r="BB477" s="445">
        <v>7</v>
      </c>
    </row>
    <row r="478" spans="1:54" x14ac:dyDescent="0.2">
      <c r="A478" s="4" t="s">
        <v>2776</v>
      </c>
      <c r="B478" s="445"/>
      <c r="C478" s="445"/>
      <c r="D478" s="445"/>
      <c r="E478" s="445"/>
      <c r="F478" s="445"/>
      <c r="G478" s="445"/>
      <c r="H478" s="445"/>
      <c r="I478" s="445"/>
      <c r="J478" s="445"/>
      <c r="K478" s="445"/>
      <c r="L478" s="445"/>
      <c r="M478" s="445"/>
      <c r="N478" s="445"/>
      <c r="O478" s="445"/>
      <c r="P478" s="445"/>
      <c r="Q478" s="445"/>
      <c r="R478" s="445">
        <v>13</v>
      </c>
      <c r="S478" s="445"/>
      <c r="T478" s="445"/>
      <c r="U478" s="445"/>
      <c r="V478" s="445"/>
      <c r="W478" s="445"/>
      <c r="X478" s="445"/>
      <c r="Y478" s="445"/>
      <c r="Z478" s="445"/>
      <c r="AA478" s="445"/>
      <c r="AB478" s="445"/>
      <c r="AC478" s="445"/>
      <c r="AD478" s="445"/>
      <c r="AE478" s="445"/>
      <c r="AF478" s="445"/>
      <c r="AG478" s="445"/>
      <c r="AH478" s="445"/>
      <c r="AI478" s="445"/>
      <c r="AJ478" s="445"/>
      <c r="AK478" s="445"/>
      <c r="AL478" s="445"/>
      <c r="AM478" s="445"/>
      <c r="AN478" s="445"/>
      <c r="AO478" s="445"/>
      <c r="AP478" s="445"/>
      <c r="AQ478" s="445"/>
      <c r="AR478" s="445"/>
      <c r="AS478" s="445"/>
      <c r="AT478" s="445"/>
      <c r="AU478" s="445"/>
      <c r="AV478" s="445"/>
      <c r="AW478" s="445"/>
      <c r="AX478" s="445"/>
      <c r="AY478" s="445"/>
      <c r="AZ478" s="445"/>
      <c r="BA478" s="445"/>
      <c r="BB478" s="445">
        <v>13</v>
      </c>
    </row>
    <row r="479" spans="1:54" x14ac:dyDescent="0.2">
      <c r="A479" s="4" t="s">
        <v>3081</v>
      </c>
      <c r="B479" s="445"/>
      <c r="C479" s="445"/>
      <c r="D479" s="445"/>
      <c r="E479" s="445"/>
      <c r="F479" s="445"/>
      <c r="G479" s="445"/>
      <c r="H479" s="445"/>
      <c r="I479" s="445">
        <v>11</v>
      </c>
      <c r="J479" s="445">
        <v>9</v>
      </c>
      <c r="K479" s="445">
        <v>8</v>
      </c>
      <c r="L479" s="445">
        <v>7</v>
      </c>
      <c r="M479" s="445">
        <v>9</v>
      </c>
      <c r="N479" s="445">
        <v>6</v>
      </c>
      <c r="O479" s="445">
        <v>12</v>
      </c>
      <c r="P479" s="445">
        <v>8</v>
      </c>
      <c r="Q479" s="445"/>
      <c r="R479" s="445">
        <v>12</v>
      </c>
      <c r="S479" s="445">
        <v>9</v>
      </c>
      <c r="T479" s="445">
        <v>7</v>
      </c>
      <c r="U479" s="445"/>
      <c r="V479" s="445"/>
      <c r="W479" s="445"/>
      <c r="X479" s="445"/>
      <c r="Y479" s="445"/>
      <c r="Z479" s="445"/>
      <c r="AA479" s="445"/>
      <c r="AB479" s="445"/>
      <c r="AC479" s="445"/>
      <c r="AD479" s="445"/>
      <c r="AE479" s="445"/>
      <c r="AF479" s="445"/>
      <c r="AG479" s="445"/>
      <c r="AH479" s="445"/>
      <c r="AI479" s="445"/>
      <c r="AJ479" s="445"/>
      <c r="AK479" s="445"/>
      <c r="AL479" s="445"/>
      <c r="AM479" s="445"/>
      <c r="AN479" s="445"/>
      <c r="AO479" s="445"/>
      <c r="AP479" s="445"/>
      <c r="AQ479" s="445"/>
      <c r="AR479" s="445"/>
      <c r="AS479" s="445"/>
      <c r="AT479" s="445"/>
      <c r="AU479" s="445"/>
      <c r="AV479" s="445"/>
      <c r="AW479" s="445"/>
      <c r="AX479" s="445"/>
      <c r="AY479" s="445"/>
      <c r="AZ479" s="445"/>
      <c r="BA479" s="445"/>
      <c r="BB479" s="445">
        <v>98</v>
      </c>
    </row>
    <row r="480" spans="1:54" x14ac:dyDescent="0.2">
      <c r="A480" s="4" t="s">
        <v>4268</v>
      </c>
      <c r="B480" s="445"/>
      <c r="C480" s="445"/>
      <c r="D480" s="445"/>
      <c r="E480" s="445"/>
      <c r="F480" s="445"/>
      <c r="G480" s="445">
        <v>2</v>
      </c>
      <c r="H480" s="445"/>
      <c r="I480" s="445"/>
      <c r="J480" s="445"/>
      <c r="K480" s="445"/>
      <c r="L480" s="445"/>
      <c r="M480" s="445"/>
      <c r="N480" s="445"/>
      <c r="O480" s="445"/>
      <c r="P480" s="445"/>
      <c r="Q480" s="445"/>
      <c r="R480" s="445"/>
      <c r="S480" s="445"/>
      <c r="T480" s="445"/>
      <c r="U480" s="445"/>
      <c r="V480" s="445"/>
      <c r="W480" s="445"/>
      <c r="X480" s="445"/>
      <c r="Y480" s="445"/>
      <c r="Z480" s="445"/>
      <c r="AA480" s="445"/>
      <c r="AB480" s="445"/>
      <c r="AC480" s="445"/>
      <c r="AD480" s="445"/>
      <c r="AE480" s="445"/>
      <c r="AF480" s="445"/>
      <c r="AG480" s="445"/>
      <c r="AH480" s="445"/>
      <c r="AI480" s="445"/>
      <c r="AJ480" s="445"/>
      <c r="AK480" s="445"/>
      <c r="AL480" s="445"/>
      <c r="AM480" s="445"/>
      <c r="AN480" s="445"/>
      <c r="AO480" s="445"/>
      <c r="AP480" s="445"/>
      <c r="AQ480" s="445"/>
      <c r="AR480" s="445"/>
      <c r="AS480" s="445"/>
      <c r="AT480" s="445"/>
      <c r="AU480" s="445"/>
      <c r="AV480" s="445"/>
      <c r="AW480" s="445"/>
      <c r="AX480" s="445"/>
      <c r="AY480" s="445"/>
      <c r="AZ480" s="445"/>
      <c r="BA480" s="445"/>
      <c r="BB480" s="445">
        <v>2</v>
      </c>
    </row>
    <row r="481" spans="1:54" x14ac:dyDescent="0.2">
      <c r="A481" s="4" t="s">
        <v>4147</v>
      </c>
      <c r="B481" s="445"/>
      <c r="C481" s="445"/>
      <c r="D481" s="445"/>
      <c r="E481" s="445"/>
      <c r="F481" s="445"/>
      <c r="G481" s="445"/>
      <c r="H481" s="445"/>
      <c r="I481" s="445"/>
      <c r="J481" s="445"/>
      <c r="K481" s="445"/>
      <c r="L481" s="445"/>
      <c r="M481" s="445"/>
      <c r="N481" s="445"/>
      <c r="O481" s="445"/>
      <c r="P481" s="445"/>
      <c r="Q481" s="445"/>
      <c r="R481" s="445"/>
      <c r="S481" s="445"/>
      <c r="T481" s="445"/>
      <c r="U481" s="445"/>
      <c r="V481" s="445"/>
      <c r="W481" s="445"/>
      <c r="X481" s="445"/>
      <c r="Y481" s="445"/>
      <c r="Z481" s="445"/>
      <c r="AA481" s="445"/>
      <c r="AB481" s="445"/>
      <c r="AC481" s="445"/>
      <c r="AD481" s="445"/>
      <c r="AE481" s="445"/>
      <c r="AF481" s="445"/>
      <c r="AG481" s="445"/>
      <c r="AH481" s="445"/>
      <c r="AI481" s="445"/>
      <c r="AJ481" s="445"/>
      <c r="AK481" s="445">
        <v>7</v>
      </c>
      <c r="AL481" s="445">
        <v>7</v>
      </c>
      <c r="AM481" s="445"/>
      <c r="AN481" s="445"/>
      <c r="AO481" s="445"/>
      <c r="AP481" s="445"/>
      <c r="AQ481" s="445"/>
      <c r="AR481" s="445"/>
      <c r="AS481" s="445"/>
      <c r="AT481" s="445"/>
      <c r="AU481" s="445"/>
      <c r="AV481" s="445"/>
      <c r="AW481" s="445"/>
      <c r="AX481" s="445"/>
      <c r="AY481" s="445"/>
      <c r="AZ481" s="445"/>
      <c r="BA481" s="445"/>
      <c r="BB481" s="445">
        <v>14</v>
      </c>
    </row>
    <row r="482" spans="1:54" x14ac:dyDescent="0.2">
      <c r="A482" s="4" t="s">
        <v>4043</v>
      </c>
      <c r="B482" s="445"/>
      <c r="C482" s="445"/>
      <c r="D482" s="445"/>
      <c r="E482" s="445"/>
      <c r="F482" s="445"/>
      <c r="G482" s="445"/>
      <c r="H482" s="445"/>
      <c r="I482" s="445">
        <v>1</v>
      </c>
      <c r="J482" s="445"/>
      <c r="K482" s="445"/>
      <c r="L482" s="445"/>
      <c r="M482" s="445"/>
      <c r="N482" s="445"/>
      <c r="O482" s="445"/>
      <c r="P482" s="445"/>
      <c r="Q482" s="445"/>
      <c r="R482" s="445"/>
      <c r="S482" s="445"/>
      <c r="T482" s="445"/>
      <c r="U482" s="445"/>
      <c r="V482" s="445"/>
      <c r="W482" s="445"/>
      <c r="X482" s="445"/>
      <c r="Y482" s="445"/>
      <c r="Z482" s="445"/>
      <c r="AA482" s="445"/>
      <c r="AB482" s="445"/>
      <c r="AC482" s="445"/>
      <c r="AD482" s="445"/>
      <c r="AE482" s="445"/>
      <c r="AF482" s="445"/>
      <c r="AG482" s="445"/>
      <c r="AH482" s="445"/>
      <c r="AI482" s="445"/>
      <c r="AJ482" s="445"/>
      <c r="AK482" s="445"/>
      <c r="AL482" s="445"/>
      <c r="AM482" s="445"/>
      <c r="AN482" s="445"/>
      <c r="AO482" s="445"/>
      <c r="AP482" s="445"/>
      <c r="AQ482" s="445"/>
      <c r="AR482" s="445"/>
      <c r="AS482" s="445"/>
      <c r="AT482" s="445"/>
      <c r="AU482" s="445"/>
      <c r="AV482" s="445"/>
      <c r="AW482" s="445"/>
      <c r="AX482" s="445"/>
      <c r="AY482" s="445"/>
      <c r="AZ482" s="445"/>
      <c r="BA482" s="445"/>
      <c r="BB482" s="445">
        <v>1</v>
      </c>
    </row>
    <row r="483" spans="1:54" x14ac:dyDescent="0.2">
      <c r="A483" s="4" t="s">
        <v>3589</v>
      </c>
      <c r="B483" s="445"/>
      <c r="C483" s="445"/>
      <c r="D483" s="445"/>
      <c r="E483" s="445"/>
      <c r="F483" s="445"/>
      <c r="G483" s="445"/>
      <c r="H483" s="445"/>
      <c r="I483" s="445"/>
      <c r="J483" s="445"/>
      <c r="K483" s="445"/>
      <c r="L483" s="445">
        <v>1</v>
      </c>
      <c r="M483" s="445"/>
      <c r="N483" s="445"/>
      <c r="O483" s="445"/>
      <c r="P483" s="445"/>
      <c r="Q483" s="445"/>
      <c r="R483" s="445"/>
      <c r="S483" s="445"/>
      <c r="T483" s="445"/>
      <c r="U483" s="445"/>
      <c r="V483" s="445"/>
      <c r="W483" s="445"/>
      <c r="X483" s="445"/>
      <c r="Y483" s="445"/>
      <c r="Z483" s="445"/>
      <c r="AA483" s="445"/>
      <c r="AB483" s="445"/>
      <c r="AC483" s="445"/>
      <c r="AD483" s="445"/>
      <c r="AE483" s="445"/>
      <c r="AF483" s="445"/>
      <c r="AG483" s="445"/>
      <c r="AH483" s="445"/>
      <c r="AI483" s="445"/>
      <c r="AJ483" s="445"/>
      <c r="AK483" s="445"/>
      <c r="AL483" s="445"/>
      <c r="AM483" s="445"/>
      <c r="AN483" s="445"/>
      <c r="AO483" s="445"/>
      <c r="AP483" s="445"/>
      <c r="AQ483" s="445"/>
      <c r="AR483" s="445"/>
      <c r="AS483" s="445"/>
      <c r="AT483" s="445"/>
      <c r="AU483" s="445"/>
      <c r="AV483" s="445"/>
      <c r="AW483" s="445"/>
      <c r="AX483" s="445"/>
      <c r="AY483" s="445"/>
      <c r="AZ483" s="445"/>
      <c r="BA483" s="445"/>
      <c r="BB483" s="445">
        <v>1</v>
      </c>
    </row>
    <row r="484" spans="1:54" x14ac:dyDescent="0.2">
      <c r="A484" s="4" t="s">
        <v>3792</v>
      </c>
      <c r="B484" s="445">
        <v>3</v>
      </c>
      <c r="C484" s="445"/>
      <c r="D484" s="445"/>
      <c r="E484" s="445"/>
      <c r="F484" s="445"/>
      <c r="G484" s="445"/>
      <c r="H484" s="445"/>
      <c r="I484" s="445"/>
      <c r="J484" s="445"/>
      <c r="K484" s="445"/>
      <c r="L484" s="445"/>
      <c r="M484" s="445"/>
      <c r="N484" s="445"/>
      <c r="O484" s="445"/>
      <c r="P484" s="445"/>
      <c r="Q484" s="445"/>
      <c r="R484" s="445"/>
      <c r="S484" s="445"/>
      <c r="T484" s="445"/>
      <c r="U484" s="445"/>
      <c r="V484" s="445"/>
      <c r="W484" s="445"/>
      <c r="X484" s="445"/>
      <c r="Y484" s="445"/>
      <c r="Z484" s="445"/>
      <c r="AA484" s="445"/>
      <c r="AB484" s="445"/>
      <c r="AC484" s="445"/>
      <c r="AD484" s="445"/>
      <c r="AE484" s="445"/>
      <c r="AF484" s="445"/>
      <c r="AG484" s="445"/>
      <c r="AH484" s="445"/>
      <c r="AI484" s="445"/>
      <c r="AJ484" s="445"/>
      <c r="AK484" s="445"/>
      <c r="AL484" s="445"/>
      <c r="AM484" s="445"/>
      <c r="AN484" s="445"/>
      <c r="AO484" s="445"/>
      <c r="AP484" s="445"/>
      <c r="AQ484" s="445"/>
      <c r="AR484" s="445"/>
      <c r="AS484" s="445"/>
      <c r="AT484" s="445"/>
      <c r="AU484" s="445"/>
      <c r="AV484" s="445"/>
      <c r="AW484" s="445"/>
      <c r="AX484" s="445"/>
      <c r="AY484" s="445"/>
      <c r="AZ484" s="445"/>
      <c r="BA484" s="445"/>
      <c r="BB484" s="445">
        <v>3</v>
      </c>
    </row>
    <row r="485" spans="1:54" x14ac:dyDescent="0.2">
      <c r="A485" s="4" t="s">
        <v>3916</v>
      </c>
      <c r="B485" s="445"/>
      <c r="C485" s="445"/>
      <c r="D485" s="445"/>
      <c r="E485" s="445"/>
      <c r="F485" s="445"/>
      <c r="G485" s="445"/>
      <c r="H485" s="445"/>
      <c r="I485" s="445"/>
      <c r="J485" s="445"/>
      <c r="K485" s="445"/>
      <c r="L485" s="445"/>
      <c r="M485" s="445"/>
      <c r="N485" s="445"/>
      <c r="O485" s="445"/>
      <c r="P485" s="445"/>
      <c r="Q485" s="445"/>
      <c r="R485" s="445"/>
      <c r="S485" s="445"/>
      <c r="T485" s="445"/>
      <c r="U485" s="445"/>
      <c r="V485" s="445"/>
      <c r="W485" s="445"/>
      <c r="X485" s="445"/>
      <c r="Y485" s="445"/>
      <c r="Z485" s="445"/>
      <c r="AA485" s="445"/>
      <c r="AB485" s="445"/>
      <c r="AC485" s="445"/>
      <c r="AD485" s="445"/>
      <c r="AE485" s="445"/>
      <c r="AF485" s="445"/>
      <c r="AG485" s="445">
        <v>1</v>
      </c>
      <c r="AH485" s="445"/>
      <c r="AI485" s="445">
        <v>7</v>
      </c>
      <c r="AJ485" s="445">
        <v>12</v>
      </c>
      <c r="AK485" s="445">
        <v>9</v>
      </c>
      <c r="AL485" s="445">
        <v>9</v>
      </c>
      <c r="AM485" s="445">
        <v>7</v>
      </c>
      <c r="AN485" s="445">
        <v>6</v>
      </c>
      <c r="AO485" s="445">
        <v>10</v>
      </c>
      <c r="AP485" s="445">
        <v>9</v>
      </c>
      <c r="AQ485" s="445">
        <v>5</v>
      </c>
      <c r="AR485" s="445">
        <v>11</v>
      </c>
      <c r="AS485" s="445">
        <v>11</v>
      </c>
      <c r="AT485" s="445">
        <v>10</v>
      </c>
      <c r="AU485" s="445">
        <v>5</v>
      </c>
      <c r="AV485" s="445">
        <v>10</v>
      </c>
      <c r="AW485" s="445"/>
      <c r="AX485" s="445"/>
      <c r="AY485" s="445"/>
      <c r="AZ485" s="445"/>
      <c r="BA485" s="445"/>
      <c r="BB485" s="445">
        <v>122</v>
      </c>
    </row>
    <row r="486" spans="1:54" x14ac:dyDescent="0.2">
      <c r="A486" s="4" t="s">
        <v>3556</v>
      </c>
      <c r="B486" s="445"/>
      <c r="C486" s="445"/>
      <c r="D486" s="445"/>
      <c r="E486" s="445"/>
      <c r="F486" s="445"/>
      <c r="G486" s="445"/>
      <c r="H486" s="445"/>
      <c r="I486" s="445"/>
      <c r="J486" s="445"/>
      <c r="K486" s="445"/>
      <c r="L486" s="445"/>
      <c r="M486" s="445"/>
      <c r="N486" s="445">
        <v>6</v>
      </c>
      <c r="O486" s="445"/>
      <c r="P486" s="445"/>
      <c r="Q486" s="445"/>
      <c r="R486" s="445"/>
      <c r="S486" s="445"/>
      <c r="T486" s="445"/>
      <c r="U486" s="445"/>
      <c r="V486" s="445"/>
      <c r="W486" s="445"/>
      <c r="X486" s="445"/>
      <c r="Y486" s="445"/>
      <c r="Z486" s="445"/>
      <c r="AA486" s="445"/>
      <c r="AB486" s="445"/>
      <c r="AC486" s="445"/>
      <c r="AD486" s="445"/>
      <c r="AE486" s="445"/>
      <c r="AF486" s="445"/>
      <c r="AG486" s="445"/>
      <c r="AH486" s="445"/>
      <c r="AI486" s="445"/>
      <c r="AJ486" s="445"/>
      <c r="AK486" s="445"/>
      <c r="AL486" s="445"/>
      <c r="AM486" s="445"/>
      <c r="AN486" s="445"/>
      <c r="AO486" s="445"/>
      <c r="AP486" s="445"/>
      <c r="AQ486" s="445"/>
      <c r="AR486" s="445"/>
      <c r="AS486" s="445"/>
      <c r="AT486" s="445"/>
      <c r="AU486" s="445"/>
      <c r="AV486" s="445"/>
      <c r="AW486" s="445"/>
      <c r="AX486" s="445"/>
      <c r="AY486" s="445"/>
      <c r="AZ486" s="445"/>
      <c r="BA486" s="445"/>
      <c r="BB486" s="445">
        <v>6</v>
      </c>
    </row>
    <row r="487" spans="1:54" x14ac:dyDescent="0.2">
      <c r="A487" s="4" t="s">
        <v>3086</v>
      </c>
      <c r="B487" s="445"/>
      <c r="C487" s="445"/>
      <c r="D487" s="445"/>
      <c r="E487" s="445"/>
      <c r="F487" s="445"/>
      <c r="G487" s="445"/>
      <c r="H487" s="445"/>
      <c r="I487" s="445">
        <v>11</v>
      </c>
      <c r="J487" s="445">
        <v>4</v>
      </c>
      <c r="K487" s="445"/>
      <c r="L487" s="445"/>
      <c r="M487" s="445"/>
      <c r="N487" s="445"/>
      <c r="O487" s="445"/>
      <c r="P487" s="445"/>
      <c r="Q487" s="445"/>
      <c r="R487" s="445">
        <v>13</v>
      </c>
      <c r="S487" s="445">
        <v>11</v>
      </c>
      <c r="T487" s="445">
        <v>12</v>
      </c>
      <c r="U487" s="445">
        <v>13</v>
      </c>
      <c r="V487" s="445">
        <v>12</v>
      </c>
      <c r="W487" s="445">
        <v>12</v>
      </c>
      <c r="X487" s="445">
        <v>10</v>
      </c>
      <c r="Y487" s="445"/>
      <c r="Z487" s="445"/>
      <c r="AA487" s="445"/>
      <c r="AB487" s="445"/>
      <c r="AC487" s="445"/>
      <c r="AD487" s="445"/>
      <c r="AE487" s="445"/>
      <c r="AF487" s="445"/>
      <c r="AG487" s="445"/>
      <c r="AH487" s="445"/>
      <c r="AI487" s="445"/>
      <c r="AJ487" s="445"/>
      <c r="AK487" s="445"/>
      <c r="AL487" s="445"/>
      <c r="AM487" s="445"/>
      <c r="AN487" s="445"/>
      <c r="AO487" s="445"/>
      <c r="AP487" s="445"/>
      <c r="AQ487" s="445"/>
      <c r="AR487" s="445"/>
      <c r="AS487" s="445"/>
      <c r="AT487" s="445"/>
      <c r="AU487" s="445"/>
      <c r="AV487" s="445"/>
      <c r="AW487" s="445"/>
      <c r="AX487" s="445"/>
      <c r="AY487" s="445"/>
      <c r="AZ487" s="445"/>
      <c r="BA487" s="445"/>
      <c r="BB487" s="445">
        <v>98</v>
      </c>
    </row>
    <row r="488" spans="1:54" x14ac:dyDescent="0.2">
      <c r="A488" s="4" t="s">
        <v>3632</v>
      </c>
      <c r="B488" s="445"/>
      <c r="C488" s="445"/>
      <c r="D488" s="445"/>
      <c r="E488" s="445"/>
      <c r="F488" s="445"/>
      <c r="G488" s="445"/>
      <c r="H488" s="445"/>
      <c r="I488" s="445">
        <v>10</v>
      </c>
      <c r="J488" s="445"/>
      <c r="K488" s="445"/>
      <c r="L488" s="445"/>
      <c r="M488" s="445"/>
      <c r="N488" s="445"/>
      <c r="O488" s="445"/>
      <c r="P488" s="445"/>
      <c r="Q488" s="445"/>
      <c r="R488" s="445"/>
      <c r="S488" s="445"/>
      <c r="T488" s="445"/>
      <c r="U488" s="445"/>
      <c r="V488" s="445"/>
      <c r="W488" s="445"/>
      <c r="X488" s="445"/>
      <c r="Y488" s="445"/>
      <c r="Z488" s="445"/>
      <c r="AA488" s="445"/>
      <c r="AB488" s="445"/>
      <c r="AC488" s="445"/>
      <c r="AD488" s="445"/>
      <c r="AE488" s="445"/>
      <c r="AF488" s="445"/>
      <c r="AG488" s="445"/>
      <c r="AH488" s="445"/>
      <c r="AI488" s="445"/>
      <c r="AJ488" s="445"/>
      <c r="AK488" s="445"/>
      <c r="AL488" s="445"/>
      <c r="AM488" s="445"/>
      <c r="AN488" s="445"/>
      <c r="AO488" s="445"/>
      <c r="AP488" s="445"/>
      <c r="AQ488" s="445"/>
      <c r="AR488" s="445"/>
      <c r="AS488" s="445"/>
      <c r="AT488" s="445"/>
      <c r="AU488" s="445"/>
      <c r="AV488" s="445"/>
      <c r="AW488" s="445"/>
      <c r="AX488" s="445"/>
      <c r="AY488" s="445"/>
      <c r="AZ488" s="445"/>
      <c r="BA488" s="445"/>
      <c r="BB488" s="445">
        <v>10</v>
      </c>
    </row>
    <row r="489" spans="1:54" x14ac:dyDescent="0.2">
      <c r="A489" s="4" t="s">
        <v>1163</v>
      </c>
      <c r="B489" s="445"/>
      <c r="C489" s="445"/>
      <c r="D489" s="445"/>
      <c r="E489" s="445"/>
      <c r="F489" s="445"/>
      <c r="G489" s="445"/>
      <c r="H489" s="445"/>
      <c r="I489" s="445"/>
      <c r="J489" s="445"/>
      <c r="K489" s="445"/>
      <c r="L489" s="445"/>
      <c r="M489" s="445"/>
      <c r="N489" s="445"/>
      <c r="O489" s="445"/>
      <c r="P489" s="445"/>
      <c r="Q489" s="445"/>
      <c r="R489" s="445"/>
      <c r="S489" s="445"/>
      <c r="T489" s="445"/>
      <c r="U489" s="445"/>
      <c r="V489" s="445"/>
      <c r="W489" s="445"/>
      <c r="X489" s="445"/>
      <c r="Y489" s="445"/>
      <c r="Z489" s="445"/>
      <c r="AA489" s="445"/>
      <c r="AB489" s="445"/>
      <c r="AC489" s="445"/>
      <c r="AD489" s="445"/>
      <c r="AE489" s="445"/>
      <c r="AF489" s="445"/>
      <c r="AG489" s="445"/>
      <c r="AH489" s="445"/>
      <c r="AI489" s="445"/>
      <c r="AJ489" s="445"/>
      <c r="AK489" s="445"/>
      <c r="AL489" s="445"/>
      <c r="AM489" s="445"/>
      <c r="AN489" s="445"/>
      <c r="AO489" s="445"/>
      <c r="AP489" s="445">
        <v>6</v>
      </c>
      <c r="AQ489" s="445">
        <v>3</v>
      </c>
      <c r="AR489" s="445">
        <v>7</v>
      </c>
      <c r="AS489" s="445"/>
      <c r="AT489" s="445">
        <v>8</v>
      </c>
      <c r="AU489" s="445">
        <v>11</v>
      </c>
      <c r="AV489" s="445"/>
      <c r="AW489" s="445"/>
      <c r="AX489" s="445"/>
      <c r="AY489" s="445"/>
      <c r="AZ489" s="445"/>
      <c r="BA489" s="445"/>
      <c r="BB489" s="445">
        <v>35</v>
      </c>
    </row>
    <row r="490" spans="1:54" x14ac:dyDescent="0.2">
      <c r="A490" s="4" t="s">
        <v>4113</v>
      </c>
      <c r="B490" s="445"/>
      <c r="C490" s="445"/>
      <c r="D490" s="445"/>
      <c r="E490" s="445"/>
      <c r="F490" s="445"/>
      <c r="G490" s="445"/>
      <c r="H490" s="445"/>
      <c r="I490" s="445"/>
      <c r="J490" s="445"/>
      <c r="K490" s="445"/>
      <c r="L490" s="445"/>
      <c r="M490" s="445"/>
      <c r="N490" s="445"/>
      <c r="O490" s="445"/>
      <c r="P490" s="445"/>
      <c r="Q490" s="445"/>
      <c r="R490" s="445"/>
      <c r="S490" s="445"/>
      <c r="T490" s="445"/>
      <c r="U490" s="445"/>
      <c r="V490" s="445"/>
      <c r="W490" s="445"/>
      <c r="X490" s="445"/>
      <c r="Y490" s="445"/>
      <c r="Z490" s="445"/>
      <c r="AA490" s="445"/>
      <c r="AB490" s="445">
        <v>4</v>
      </c>
      <c r="AC490" s="445"/>
      <c r="AD490" s="445"/>
      <c r="AE490" s="445"/>
      <c r="AF490" s="445"/>
      <c r="AG490" s="445"/>
      <c r="AH490" s="445"/>
      <c r="AI490" s="445"/>
      <c r="AJ490" s="445"/>
      <c r="AK490" s="445"/>
      <c r="AL490" s="445"/>
      <c r="AM490" s="445"/>
      <c r="AN490" s="445"/>
      <c r="AO490" s="445"/>
      <c r="AP490" s="445"/>
      <c r="AQ490" s="445"/>
      <c r="AR490" s="445"/>
      <c r="AS490" s="445"/>
      <c r="AT490" s="445"/>
      <c r="AU490" s="445"/>
      <c r="AV490" s="445"/>
      <c r="AW490" s="445"/>
      <c r="AX490" s="445"/>
      <c r="AY490" s="445"/>
      <c r="AZ490" s="445"/>
      <c r="BA490" s="445"/>
      <c r="BB490" s="445">
        <v>4</v>
      </c>
    </row>
    <row r="491" spans="1:54" x14ac:dyDescent="0.2">
      <c r="A491" s="4" t="s">
        <v>4366</v>
      </c>
      <c r="B491" s="445"/>
      <c r="C491" s="445"/>
      <c r="D491" s="445"/>
      <c r="E491" s="445"/>
      <c r="F491" s="445"/>
      <c r="G491" s="445"/>
      <c r="H491" s="445"/>
      <c r="I491" s="445"/>
      <c r="J491" s="445"/>
      <c r="K491" s="445"/>
      <c r="L491" s="445"/>
      <c r="M491" s="445"/>
      <c r="N491" s="445"/>
      <c r="O491" s="445"/>
      <c r="P491" s="445"/>
      <c r="Q491" s="445"/>
      <c r="R491" s="445"/>
      <c r="S491" s="445"/>
      <c r="T491" s="445"/>
      <c r="U491" s="445"/>
      <c r="V491" s="445"/>
      <c r="W491" s="445"/>
      <c r="X491" s="445"/>
      <c r="Y491" s="445"/>
      <c r="Z491" s="445"/>
      <c r="AA491" s="445"/>
      <c r="AB491" s="445">
        <v>2</v>
      </c>
      <c r="AC491" s="445"/>
      <c r="AD491" s="445"/>
      <c r="AE491" s="445"/>
      <c r="AF491" s="445"/>
      <c r="AG491" s="445"/>
      <c r="AH491" s="445"/>
      <c r="AI491" s="445"/>
      <c r="AJ491" s="445"/>
      <c r="AK491" s="445"/>
      <c r="AL491" s="445"/>
      <c r="AM491" s="445"/>
      <c r="AN491" s="445"/>
      <c r="AO491" s="445"/>
      <c r="AP491" s="445"/>
      <c r="AQ491" s="445"/>
      <c r="AR491" s="445"/>
      <c r="AS491" s="445"/>
      <c r="AT491" s="445"/>
      <c r="AU491" s="445"/>
      <c r="AV491" s="445"/>
      <c r="AW491" s="445"/>
      <c r="AX491" s="445"/>
      <c r="AY491" s="445"/>
      <c r="AZ491" s="445"/>
      <c r="BA491" s="445"/>
      <c r="BB491" s="445">
        <v>2</v>
      </c>
    </row>
    <row r="492" spans="1:54" x14ac:dyDescent="0.2">
      <c r="A492" s="4" t="s">
        <v>4368</v>
      </c>
      <c r="B492" s="445"/>
      <c r="C492" s="445"/>
      <c r="D492" s="445"/>
      <c r="E492" s="445"/>
      <c r="F492" s="445"/>
      <c r="G492" s="445"/>
      <c r="H492" s="445"/>
      <c r="I492" s="445"/>
      <c r="J492" s="445"/>
      <c r="K492" s="445"/>
      <c r="L492" s="445"/>
      <c r="M492" s="445"/>
      <c r="N492" s="445"/>
      <c r="O492" s="445"/>
      <c r="P492" s="445"/>
      <c r="Q492" s="445"/>
      <c r="R492" s="445"/>
      <c r="S492" s="445"/>
      <c r="T492" s="445"/>
      <c r="U492" s="445"/>
      <c r="V492" s="445"/>
      <c r="W492" s="445"/>
      <c r="X492" s="445"/>
      <c r="Y492" s="445"/>
      <c r="Z492" s="445"/>
      <c r="AA492" s="445"/>
      <c r="AB492" s="445">
        <v>1</v>
      </c>
      <c r="AC492" s="445"/>
      <c r="AD492" s="445"/>
      <c r="AE492" s="445"/>
      <c r="AF492" s="445"/>
      <c r="AG492" s="445"/>
      <c r="AH492" s="445"/>
      <c r="AI492" s="445"/>
      <c r="AJ492" s="445"/>
      <c r="AK492" s="445"/>
      <c r="AL492" s="445"/>
      <c r="AM492" s="445"/>
      <c r="AN492" s="445"/>
      <c r="AO492" s="445"/>
      <c r="AP492" s="445"/>
      <c r="AQ492" s="445"/>
      <c r="AR492" s="445"/>
      <c r="AS492" s="445"/>
      <c r="AT492" s="445"/>
      <c r="AU492" s="445"/>
      <c r="AV492" s="445"/>
      <c r="AW492" s="445"/>
      <c r="AX492" s="445"/>
      <c r="AY492" s="445"/>
      <c r="AZ492" s="445"/>
      <c r="BA492" s="445"/>
      <c r="BB492" s="445">
        <v>1</v>
      </c>
    </row>
    <row r="493" spans="1:54" x14ac:dyDescent="0.2">
      <c r="A493" s="4" t="s">
        <v>4069</v>
      </c>
      <c r="B493" s="445"/>
      <c r="C493" s="445"/>
      <c r="D493" s="445"/>
      <c r="E493" s="445"/>
      <c r="F493" s="445"/>
      <c r="G493" s="445"/>
      <c r="H493" s="445"/>
      <c r="I493" s="445"/>
      <c r="J493" s="445"/>
      <c r="K493" s="445"/>
      <c r="L493" s="445"/>
      <c r="M493" s="445"/>
      <c r="N493" s="445"/>
      <c r="O493" s="445"/>
      <c r="P493" s="445"/>
      <c r="Q493" s="445"/>
      <c r="R493" s="445"/>
      <c r="S493" s="445">
        <v>2</v>
      </c>
      <c r="T493" s="445">
        <v>1</v>
      </c>
      <c r="U493" s="445"/>
      <c r="V493" s="445"/>
      <c r="W493" s="445"/>
      <c r="X493" s="445"/>
      <c r="Y493" s="445"/>
      <c r="Z493" s="445"/>
      <c r="AA493" s="445"/>
      <c r="AB493" s="445"/>
      <c r="AC493" s="445"/>
      <c r="AD493" s="445"/>
      <c r="AE493" s="445"/>
      <c r="AF493" s="445"/>
      <c r="AG493" s="445"/>
      <c r="AH493" s="445"/>
      <c r="AI493" s="445"/>
      <c r="AJ493" s="445"/>
      <c r="AK493" s="445"/>
      <c r="AL493" s="445"/>
      <c r="AM493" s="445"/>
      <c r="AN493" s="445"/>
      <c r="AO493" s="445"/>
      <c r="AP493" s="445"/>
      <c r="AQ493" s="445"/>
      <c r="AR493" s="445"/>
      <c r="AS493" s="445"/>
      <c r="AT493" s="445"/>
      <c r="AU493" s="445"/>
      <c r="AV493" s="445"/>
      <c r="AW493" s="445"/>
      <c r="AX493" s="445"/>
      <c r="AY493" s="445"/>
      <c r="AZ493" s="445"/>
      <c r="BA493" s="445"/>
      <c r="BB493" s="445">
        <v>3</v>
      </c>
    </row>
    <row r="494" spans="1:54" x14ac:dyDescent="0.2">
      <c r="A494" s="4" t="s">
        <v>3927</v>
      </c>
      <c r="B494" s="445"/>
      <c r="C494" s="445"/>
      <c r="D494" s="445"/>
      <c r="E494" s="445"/>
      <c r="F494" s="445"/>
      <c r="G494" s="445"/>
      <c r="H494" s="445"/>
      <c r="I494" s="445"/>
      <c r="J494" s="445"/>
      <c r="K494" s="445"/>
      <c r="L494" s="445"/>
      <c r="M494" s="445"/>
      <c r="N494" s="445"/>
      <c r="O494" s="445"/>
      <c r="P494" s="445"/>
      <c r="Q494" s="445"/>
      <c r="R494" s="445"/>
      <c r="S494" s="445"/>
      <c r="T494" s="445"/>
      <c r="U494" s="445"/>
      <c r="V494" s="445"/>
      <c r="W494" s="445"/>
      <c r="X494" s="445"/>
      <c r="Y494" s="445"/>
      <c r="Z494" s="445"/>
      <c r="AA494" s="445"/>
      <c r="AB494" s="445"/>
      <c r="AC494" s="445"/>
      <c r="AD494" s="445"/>
      <c r="AE494" s="445"/>
      <c r="AF494" s="445"/>
      <c r="AG494" s="445"/>
      <c r="AH494" s="445"/>
      <c r="AI494" s="445"/>
      <c r="AJ494" s="445"/>
      <c r="AK494" s="445"/>
      <c r="AL494" s="445">
        <v>6</v>
      </c>
      <c r="AM494" s="445">
        <v>8</v>
      </c>
      <c r="AN494" s="445">
        <v>4</v>
      </c>
      <c r="AO494" s="445"/>
      <c r="AP494" s="445">
        <v>1</v>
      </c>
      <c r="AQ494" s="445"/>
      <c r="AR494" s="445">
        <v>2</v>
      </c>
      <c r="AS494" s="445"/>
      <c r="AT494" s="445"/>
      <c r="AU494" s="445"/>
      <c r="AV494" s="445"/>
      <c r="AW494" s="445"/>
      <c r="AX494" s="445"/>
      <c r="AY494" s="445"/>
      <c r="AZ494" s="445"/>
      <c r="BA494" s="445"/>
      <c r="BB494" s="445">
        <v>21</v>
      </c>
    </row>
    <row r="495" spans="1:54" x14ac:dyDescent="0.2">
      <c r="A495" s="4" t="s">
        <v>4369</v>
      </c>
      <c r="B495" s="445"/>
      <c r="C495" s="445"/>
      <c r="D495" s="445"/>
      <c r="E495" s="445"/>
      <c r="F495" s="445"/>
      <c r="G495" s="445"/>
      <c r="H495" s="445"/>
      <c r="I495" s="445"/>
      <c r="J495" s="445"/>
      <c r="K495" s="445"/>
      <c r="L495" s="445"/>
      <c r="M495" s="445"/>
      <c r="N495" s="445"/>
      <c r="O495" s="445"/>
      <c r="P495" s="445"/>
      <c r="Q495" s="445"/>
      <c r="R495" s="445"/>
      <c r="S495" s="445"/>
      <c r="T495" s="445"/>
      <c r="U495" s="445"/>
      <c r="V495" s="445"/>
      <c r="W495" s="445"/>
      <c r="X495" s="445"/>
      <c r="Y495" s="445"/>
      <c r="Z495" s="445"/>
      <c r="AA495" s="445"/>
      <c r="AB495" s="445"/>
      <c r="AC495" s="445">
        <v>6</v>
      </c>
      <c r="AD495" s="445"/>
      <c r="AE495" s="445"/>
      <c r="AF495" s="445"/>
      <c r="AG495" s="445"/>
      <c r="AH495" s="445"/>
      <c r="AI495" s="445"/>
      <c r="AJ495" s="445"/>
      <c r="AK495" s="445"/>
      <c r="AL495" s="445"/>
      <c r="AM495" s="445"/>
      <c r="AN495" s="445"/>
      <c r="AO495" s="445"/>
      <c r="AP495" s="445"/>
      <c r="AQ495" s="445"/>
      <c r="AR495" s="445"/>
      <c r="AS495" s="445"/>
      <c r="AT495" s="445"/>
      <c r="AU495" s="445"/>
      <c r="AV495" s="445"/>
      <c r="AW495" s="445"/>
      <c r="AX495" s="445"/>
      <c r="AY495" s="445"/>
      <c r="AZ495" s="445"/>
      <c r="BA495" s="445"/>
      <c r="BB495" s="445">
        <v>6</v>
      </c>
    </row>
    <row r="496" spans="1:54" x14ac:dyDescent="0.2">
      <c r="A496" s="4" t="s">
        <v>3998</v>
      </c>
      <c r="B496" s="445"/>
      <c r="C496" s="445"/>
      <c r="D496" s="445"/>
      <c r="E496" s="445"/>
      <c r="F496" s="445"/>
      <c r="G496" s="445"/>
      <c r="H496" s="445"/>
      <c r="I496" s="445"/>
      <c r="J496" s="445"/>
      <c r="K496" s="445"/>
      <c r="L496" s="445"/>
      <c r="M496" s="445"/>
      <c r="N496" s="445"/>
      <c r="O496" s="445"/>
      <c r="P496" s="445"/>
      <c r="Q496" s="445"/>
      <c r="R496" s="445"/>
      <c r="S496" s="445"/>
      <c r="T496" s="445"/>
      <c r="U496" s="445"/>
      <c r="V496" s="445"/>
      <c r="W496" s="445"/>
      <c r="X496" s="445"/>
      <c r="Y496" s="445"/>
      <c r="Z496" s="445"/>
      <c r="AA496" s="445">
        <v>4</v>
      </c>
      <c r="AB496" s="445"/>
      <c r="AC496" s="445"/>
      <c r="AD496" s="445"/>
      <c r="AE496" s="445"/>
      <c r="AF496" s="445"/>
      <c r="AG496" s="445"/>
      <c r="AH496" s="445"/>
      <c r="AI496" s="445"/>
      <c r="AJ496" s="445"/>
      <c r="AK496" s="445"/>
      <c r="AL496" s="445"/>
      <c r="AM496" s="445"/>
      <c r="AN496" s="445"/>
      <c r="AO496" s="445"/>
      <c r="AP496" s="445"/>
      <c r="AQ496" s="445"/>
      <c r="AR496" s="445"/>
      <c r="AS496" s="445"/>
      <c r="AT496" s="445"/>
      <c r="AU496" s="445"/>
      <c r="AV496" s="445"/>
      <c r="AW496" s="445"/>
      <c r="AX496" s="445"/>
      <c r="AY496" s="445"/>
      <c r="AZ496" s="445"/>
      <c r="BA496" s="445"/>
      <c r="BB496" s="445">
        <v>4</v>
      </c>
    </row>
    <row r="497" spans="1:54" x14ac:dyDescent="0.2">
      <c r="A497" s="4" t="s">
        <v>3032</v>
      </c>
      <c r="B497" s="445"/>
      <c r="C497" s="445"/>
      <c r="D497" s="445"/>
      <c r="E497" s="445"/>
      <c r="F497" s="445"/>
      <c r="G497" s="445"/>
      <c r="H497" s="445"/>
      <c r="I497" s="445"/>
      <c r="J497" s="445"/>
      <c r="K497" s="445"/>
      <c r="L497" s="445"/>
      <c r="M497" s="445"/>
      <c r="N497" s="445"/>
      <c r="O497" s="445"/>
      <c r="P497" s="445"/>
      <c r="Q497" s="445"/>
      <c r="R497" s="445"/>
      <c r="S497" s="445"/>
      <c r="T497" s="445"/>
      <c r="U497" s="445"/>
      <c r="V497" s="445"/>
      <c r="W497" s="445"/>
      <c r="X497" s="445"/>
      <c r="Y497" s="445"/>
      <c r="Z497" s="445"/>
      <c r="AA497" s="445"/>
      <c r="AB497" s="445"/>
      <c r="AC497" s="445"/>
      <c r="AD497" s="445"/>
      <c r="AE497" s="445"/>
      <c r="AF497" s="445"/>
      <c r="AG497" s="445"/>
      <c r="AH497" s="445"/>
      <c r="AI497" s="445"/>
      <c r="AJ497" s="445"/>
      <c r="AK497" s="445"/>
      <c r="AL497" s="445"/>
      <c r="AM497" s="445">
        <v>5</v>
      </c>
      <c r="AN497" s="445"/>
      <c r="AO497" s="445"/>
      <c r="AP497" s="445"/>
      <c r="AQ497" s="445"/>
      <c r="AR497" s="445"/>
      <c r="AS497" s="445">
        <v>3</v>
      </c>
      <c r="AT497" s="445"/>
      <c r="AU497" s="445"/>
      <c r="AV497" s="445"/>
      <c r="AW497" s="445"/>
      <c r="AX497" s="445"/>
      <c r="AY497" s="445"/>
      <c r="AZ497" s="445"/>
      <c r="BA497" s="445"/>
      <c r="BB497" s="445">
        <v>8</v>
      </c>
    </row>
    <row r="498" spans="1:54" x14ac:dyDescent="0.2">
      <c r="A498" s="4" t="s">
        <v>3945</v>
      </c>
      <c r="B498" s="445"/>
      <c r="C498" s="445"/>
      <c r="D498" s="445"/>
      <c r="E498" s="445"/>
      <c r="F498" s="445"/>
      <c r="G498" s="445"/>
      <c r="H498" s="445"/>
      <c r="I498" s="445"/>
      <c r="J498" s="445"/>
      <c r="K498" s="445"/>
      <c r="L498" s="445"/>
      <c r="M498" s="445"/>
      <c r="N498" s="445"/>
      <c r="O498" s="445"/>
      <c r="P498" s="445"/>
      <c r="Q498" s="445"/>
      <c r="R498" s="445"/>
      <c r="S498" s="445"/>
      <c r="T498" s="445"/>
      <c r="U498" s="445"/>
      <c r="V498" s="445"/>
      <c r="W498" s="445"/>
      <c r="X498" s="445"/>
      <c r="Y498" s="445"/>
      <c r="Z498" s="445"/>
      <c r="AA498" s="445"/>
      <c r="AB498" s="445"/>
      <c r="AC498" s="445"/>
      <c r="AD498" s="445"/>
      <c r="AE498" s="445"/>
      <c r="AF498" s="445"/>
      <c r="AG498" s="445"/>
      <c r="AH498" s="445"/>
      <c r="AI498" s="445"/>
      <c r="AJ498" s="445"/>
      <c r="AK498" s="445"/>
      <c r="AL498" s="445"/>
      <c r="AM498" s="445"/>
      <c r="AN498" s="445"/>
      <c r="AO498" s="445"/>
      <c r="AP498" s="445"/>
      <c r="AQ498" s="445">
        <v>7</v>
      </c>
      <c r="AR498" s="445"/>
      <c r="AS498" s="445">
        <v>6</v>
      </c>
      <c r="AT498" s="445"/>
      <c r="AU498" s="445"/>
      <c r="AV498" s="445"/>
      <c r="AW498" s="445"/>
      <c r="AX498" s="445"/>
      <c r="AY498" s="445"/>
      <c r="AZ498" s="445"/>
      <c r="BA498" s="445"/>
      <c r="BB498" s="445">
        <v>13</v>
      </c>
    </row>
    <row r="499" spans="1:54" x14ac:dyDescent="0.2">
      <c r="A499" s="4" t="s">
        <v>4102</v>
      </c>
      <c r="B499" s="445"/>
      <c r="C499" s="445"/>
      <c r="D499" s="445"/>
      <c r="E499" s="445"/>
      <c r="F499" s="445"/>
      <c r="G499" s="445"/>
      <c r="H499" s="445"/>
      <c r="I499" s="445"/>
      <c r="J499" s="445"/>
      <c r="K499" s="445"/>
      <c r="L499" s="445"/>
      <c r="M499" s="445"/>
      <c r="N499" s="445"/>
      <c r="O499" s="445"/>
      <c r="P499" s="445"/>
      <c r="Q499" s="445"/>
      <c r="R499" s="445"/>
      <c r="S499" s="445"/>
      <c r="T499" s="445"/>
      <c r="U499" s="445"/>
      <c r="V499" s="445"/>
      <c r="W499" s="445"/>
      <c r="X499" s="445"/>
      <c r="Y499" s="445"/>
      <c r="Z499" s="445">
        <v>2</v>
      </c>
      <c r="AA499" s="445"/>
      <c r="AB499" s="445"/>
      <c r="AC499" s="445"/>
      <c r="AD499" s="445"/>
      <c r="AE499" s="445"/>
      <c r="AF499" s="445"/>
      <c r="AG499" s="445"/>
      <c r="AH499" s="445"/>
      <c r="AI499" s="445"/>
      <c r="AJ499" s="445"/>
      <c r="AK499" s="445"/>
      <c r="AL499" s="445"/>
      <c r="AM499" s="445"/>
      <c r="AN499" s="445"/>
      <c r="AO499" s="445"/>
      <c r="AP499" s="445"/>
      <c r="AQ499" s="445"/>
      <c r="AR499" s="445"/>
      <c r="AS499" s="445"/>
      <c r="AT499" s="445"/>
      <c r="AU499" s="445"/>
      <c r="AV499" s="445"/>
      <c r="AW499" s="445"/>
      <c r="AX499" s="445"/>
      <c r="AY499" s="445"/>
      <c r="AZ499" s="445"/>
      <c r="BA499" s="445"/>
      <c r="BB499" s="445">
        <v>2</v>
      </c>
    </row>
    <row r="500" spans="1:54" x14ac:dyDescent="0.2">
      <c r="A500" s="4" t="s">
        <v>4104</v>
      </c>
      <c r="B500" s="445"/>
      <c r="C500" s="445"/>
      <c r="D500" s="445"/>
      <c r="E500" s="445"/>
      <c r="F500" s="445"/>
      <c r="G500" s="445"/>
      <c r="H500" s="445"/>
      <c r="I500" s="445"/>
      <c r="J500" s="445"/>
      <c r="K500" s="445"/>
      <c r="L500" s="445"/>
      <c r="M500" s="445"/>
      <c r="N500" s="445"/>
      <c r="O500" s="445"/>
      <c r="P500" s="445"/>
      <c r="Q500" s="445"/>
      <c r="R500" s="445"/>
      <c r="S500" s="445"/>
      <c r="T500" s="445"/>
      <c r="U500" s="445"/>
      <c r="V500" s="445"/>
      <c r="W500" s="445"/>
      <c r="X500" s="445"/>
      <c r="Y500" s="445"/>
      <c r="Z500" s="445">
        <v>8</v>
      </c>
      <c r="AA500" s="445">
        <v>11</v>
      </c>
      <c r="AB500" s="445">
        <v>1</v>
      </c>
      <c r="AC500" s="445"/>
      <c r="AD500" s="445"/>
      <c r="AE500" s="445"/>
      <c r="AF500" s="445"/>
      <c r="AG500" s="445"/>
      <c r="AH500" s="445"/>
      <c r="AI500" s="445"/>
      <c r="AJ500" s="445"/>
      <c r="AK500" s="445"/>
      <c r="AL500" s="445"/>
      <c r="AM500" s="445"/>
      <c r="AN500" s="445"/>
      <c r="AO500" s="445"/>
      <c r="AP500" s="445"/>
      <c r="AQ500" s="445"/>
      <c r="AR500" s="445"/>
      <c r="AS500" s="445"/>
      <c r="AT500" s="445"/>
      <c r="AU500" s="445"/>
      <c r="AV500" s="445"/>
      <c r="AW500" s="445"/>
      <c r="AX500" s="445"/>
      <c r="AY500" s="445"/>
      <c r="AZ500" s="445"/>
      <c r="BA500" s="445"/>
      <c r="BB500" s="445">
        <v>20</v>
      </c>
    </row>
    <row r="501" spans="1:54" x14ac:dyDescent="0.2">
      <c r="A501" s="4" t="s">
        <v>4188</v>
      </c>
      <c r="B501" s="445"/>
      <c r="C501" s="445"/>
      <c r="D501" s="445"/>
      <c r="E501" s="445"/>
      <c r="F501" s="445"/>
      <c r="G501" s="445"/>
      <c r="H501" s="445"/>
      <c r="I501" s="445"/>
      <c r="J501" s="445"/>
      <c r="K501" s="445"/>
      <c r="L501" s="445"/>
      <c r="M501" s="445"/>
      <c r="N501" s="445"/>
      <c r="O501" s="445"/>
      <c r="P501" s="445"/>
      <c r="Q501" s="445"/>
      <c r="R501" s="445"/>
      <c r="S501" s="445"/>
      <c r="T501" s="445"/>
      <c r="U501" s="445"/>
      <c r="V501" s="445"/>
      <c r="W501" s="445"/>
      <c r="X501" s="445"/>
      <c r="Y501" s="445"/>
      <c r="Z501" s="445"/>
      <c r="AA501" s="445"/>
      <c r="AB501" s="445"/>
      <c r="AC501" s="445"/>
      <c r="AD501" s="445"/>
      <c r="AE501" s="445"/>
      <c r="AF501" s="445"/>
      <c r="AG501" s="445"/>
      <c r="AH501" s="445"/>
      <c r="AI501" s="445"/>
      <c r="AJ501" s="445"/>
      <c r="AK501" s="445"/>
      <c r="AL501" s="445"/>
      <c r="AM501" s="445"/>
      <c r="AN501" s="445"/>
      <c r="AO501" s="445"/>
      <c r="AP501" s="445"/>
      <c r="AQ501" s="445"/>
      <c r="AR501" s="445"/>
      <c r="AS501" s="445"/>
      <c r="AT501" s="445">
        <v>2</v>
      </c>
      <c r="AU501" s="445"/>
      <c r="AV501" s="445"/>
      <c r="AW501" s="445"/>
      <c r="AX501" s="445"/>
      <c r="AY501" s="445"/>
      <c r="AZ501" s="445"/>
      <c r="BA501" s="445"/>
      <c r="BB501" s="445">
        <v>2</v>
      </c>
    </row>
    <row r="502" spans="1:54" x14ac:dyDescent="0.2">
      <c r="A502" s="4" t="s">
        <v>3804</v>
      </c>
      <c r="B502" s="445"/>
      <c r="C502" s="445"/>
      <c r="D502" s="445"/>
      <c r="E502" s="445"/>
      <c r="F502" s="445"/>
      <c r="G502" s="445"/>
      <c r="H502" s="445"/>
      <c r="I502" s="445"/>
      <c r="J502" s="445"/>
      <c r="K502" s="445"/>
      <c r="L502" s="445"/>
      <c r="M502" s="445"/>
      <c r="N502" s="445"/>
      <c r="O502" s="445"/>
      <c r="P502" s="445"/>
      <c r="Q502" s="445"/>
      <c r="R502" s="445"/>
      <c r="S502" s="445"/>
      <c r="T502" s="445"/>
      <c r="U502" s="445"/>
      <c r="V502" s="445"/>
      <c r="W502" s="445"/>
      <c r="X502" s="445"/>
      <c r="Y502" s="445"/>
      <c r="Z502" s="445"/>
      <c r="AA502" s="445"/>
      <c r="AB502" s="445"/>
      <c r="AC502" s="445"/>
      <c r="AD502" s="445"/>
      <c r="AE502" s="445"/>
      <c r="AF502" s="445"/>
      <c r="AG502" s="445"/>
      <c r="AH502" s="445"/>
      <c r="AI502" s="445"/>
      <c r="AJ502" s="445"/>
      <c r="AK502" s="445"/>
      <c r="AL502" s="445"/>
      <c r="AM502" s="445"/>
      <c r="AN502" s="445"/>
      <c r="AO502" s="445"/>
      <c r="AP502" s="445"/>
      <c r="AQ502" s="445"/>
      <c r="AR502" s="445"/>
      <c r="AS502" s="445"/>
      <c r="AT502" s="445"/>
      <c r="AU502" s="445"/>
      <c r="AV502" s="445"/>
      <c r="AW502" s="445"/>
      <c r="AX502" s="445"/>
      <c r="AY502" s="445"/>
      <c r="AZ502" s="445"/>
      <c r="BA502" s="445"/>
      <c r="BB502" s="445"/>
    </row>
    <row r="503" spans="1:54" x14ac:dyDescent="0.2">
      <c r="A503" s="4" t="s">
        <v>3988</v>
      </c>
      <c r="B503" s="445"/>
      <c r="C503" s="445"/>
      <c r="D503" s="445"/>
      <c r="E503" s="445"/>
      <c r="F503" s="445"/>
      <c r="G503" s="445"/>
      <c r="H503" s="445"/>
      <c r="I503" s="445"/>
      <c r="J503" s="445"/>
      <c r="K503" s="445"/>
      <c r="L503" s="445"/>
      <c r="M503" s="445"/>
      <c r="N503" s="445"/>
      <c r="O503" s="445"/>
      <c r="P503" s="445"/>
      <c r="Q503" s="445"/>
      <c r="R503" s="445"/>
      <c r="S503" s="445"/>
      <c r="T503" s="445"/>
      <c r="U503" s="445"/>
      <c r="V503" s="445"/>
      <c r="W503" s="445"/>
      <c r="X503" s="445"/>
      <c r="Y503" s="445"/>
      <c r="Z503" s="445"/>
      <c r="AA503" s="445"/>
      <c r="AB503" s="445"/>
      <c r="AC503" s="445"/>
      <c r="AD503" s="445"/>
      <c r="AE503" s="445"/>
      <c r="AF503" s="445"/>
      <c r="AG503" s="445"/>
      <c r="AH503" s="445"/>
      <c r="AI503" s="445"/>
      <c r="AJ503" s="445"/>
      <c r="AK503" s="445"/>
      <c r="AL503" s="445"/>
      <c r="AM503" s="445"/>
      <c r="AN503" s="445"/>
      <c r="AO503" s="445"/>
      <c r="AP503" s="445"/>
      <c r="AQ503" s="445"/>
      <c r="AR503" s="445"/>
      <c r="AS503" s="445"/>
      <c r="AT503" s="445"/>
      <c r="AU503" s="445"/>
      <c r="AV503" s="445"/>
      <c r="AW503" s="445"/>
      <c r="AX503" s="445"/>
      <c r="AY503" s="445"/>
      <c r="AZ503" s="445">
        <v>10</v>
      </c>
      <c r="BA503" s="445">
        <v>13</v>
      </c>
      <c r="BB503" s="445">
        <v>23</v>
      </c>
    </row>
    <row r="504" spans="1:54" x14ac:dyDescent="0.2">
      <c r="A504" s="4" t="s">
        <v>4130</v>
      </c>
      <c r="B504" s="445"/>
      <c r="C504" s="445"/>
      <c r="D504" s="445"/>
      <c r="E504" s="445"/>
      <c r="F504" s="445"/>
      <c r="G504" s="445"/>
      <c r="H504" s="445"/>
      <c r="I504" s="445"/>
      <c r="J504" s="445"/>
      <c r="K504" s="445"/>
      <c r="L504" s="445"/>
      <c r="M504" s="445"/>
      <c r="N504" s="445"/>
      <c r="O504" s="445"/>
      <c r="P504" s="445"/>
      <c r="Q504" s="445"/>
      <c r="R504" s="445"/>
      <c r="S504" s="445"/>
      <c r="T504" s="445"/>
      <c r="U504" s="445"/>
      <c r="V504" s="445"/>
      <c r="W504" s="445"/>
      <c r="X504" s="445"/>
      <c r="Y504" s="445"/>
      <c r="Z504" s="445"/>
      <c r="AA504" s="445"/>
      <c r="AB504" s="445"/>
      <c r="AC504" s="445"/>
      <c r="AD504" s="445"/>
      <c r="AE504" s="445"/>
      <c r="AF504" s="445">
        <v>2</v>
      </c>
      <c r="AG504" s="445">
        <v>5</v>
      </c>
      <c r="AH504" s="445"/>
      <c r="AI504" s="445">
        <v>2</v>
      </c>
      <c r="AJ504" s="445">
        <v>4</v>
      </c>
      <c r="AK504" s="445">
        <v>2</v>
      </c>
      <c r="AL504" s="445">
        <v>6</v>
      </c>
      <c r="AM504" s="445">
        <v>7</v>
      </c>
      <c r="AN504" s="445"/>
      <c r="AO504" s="445"/>
      <c r="AP504" s="445"/>
      <c r="AQ504" s="445"/>
      <c r="AR504" s="445"/>
      <c r="AS504" s="445"/>
      <c r="AT504" s="445"/>
      <c r="AU504" s="445"/>
      <c r="AV504" s="445"/>
      <c r="AW504" s="445"/>
      <c r="AX504" s="445"/>
      <c r="AY504" s="445"/>
      <c r="AZ504" s="445"/>
      <c r="BA504" s="445"/>
      <c r="BB504" s="445">
        <v>28</v>
      </c>
    </row>
    <row r="505" spans="1:54" x14ac:dyDescent="0.2">
      <c r="A505" s="4" t="s">
        <v>3899</v>
      </c>
      <c r="B505" s="445"/>
      <c r="C505" s="445"/>
      <c r="D505" s="445"/>
      <c r="E505" s="445"/>
      <c r="F505" s="445"/>
      <c r="G505" s="445"/>
      <c r="H505" s="445"/>
      <c r="I505" s="445"/>
      <c r="J505" s="445"/>
      <c r="K505" s="445"/>
      <c r="L505" s="445"/>
      <c r="M505" s="445"/>
      <c r="N505" s="445"/>
      <c r="O505" s="445"/>
      <c r="P505" s="445"/>
      <c r="Q505" s="445"/>
      <c r="R505" s="445"/>
      <c r="S505" s="445"/>
      <c r="T505" s="445"/>
      <c r="U505" s="445"/>
      <c r="V505" s="445"/>
      <c r="W505" s="445"/>
      <c r="X505" s="445"/>
      <c r="Y505" s="445"/>
      <c r="Z505" s="445"/>
      <c r="AA505" s="445"/>
      <c r="AB505" s="445"/>
      <c r="AC505" s="445"/>
      <c r="AD505" s="445"/>
      <c r="AE505" s="445"/>
      <c r="AF505" s="445"/>
      <c r="AG505" s="445">
        <v>5</v>
      </c>
      <c r="AH505" s="445"/>
      <c r="AI505" s="445"/>
      <c r="AJ505" s="445"/>
      <c r="AK505" s="445"/>
      <c r="AL505" s="445">
        <v>5</v>
      </c>
      <c r="AM505" s="445">
        <v>4</v>
      </c>
      <c r="AN505" s="445"/>
      <c r="AO505" s="445"/>
      <c r="AP505" s="445"/>
      <c r="AQ505" s="445"/>
      <c r="AR505" s="445"/>
      <c r="AS505" s="445"/>
      <c r="AT505" s="445"/>
      <c r="AU505" s="445"/>
      <c r="AV505" s="445"/>
      <c r="AW505" s="445"/>
      <c r="AX505" s="445"/>
      <c r="AY505" s="445"/>
      <c r="AZ505" s="445"/>
      <c r="BA505" s="445"/>
      <c r="BB505" s="445">
        <v>14</v>
      </c>
    </row>
    <row r="506" spans="1:54" x14ac:dyDescent="0.2">
      <c r="A506" s="4" t="s">
        <v>3971</v>
      </c>
      <c r="B506" s="445"/>
      <c r="C506" s="445"/>
      <c r="D506" s="445"/>
      <c r="E506" s="445"/>
      <c r="F506" s="445"/>
      <c r="G506" s="445"/>
      <c r="H506" s="445"/>
      <c r="I506" s="445"/>
      <c r="J506" s="445"/>
      <c r="K506" s="445"/>
      <c r="L506" s="445"/>
      <c r="M506" s="445"/>
      <c r="N506" s="445"/>
      <c r="O506" s="445"/>
      <c r="P506" s="445"/>
      <c r="Q506" s="445"/>
      <c r="R506" s="445"/>
      <c r="S506" s="445"/>
      <c r="T506" s="445"/>
      <c r="U506" s="445"/>
      <c r="V506" s="445"/>
      <c r="W506" s="445"/>
      <c r="X506" s="445"/>
      <c r="Y506" s="445"/>
      <c r="Z506" s="445"/>
      <c r="AA506" s="445"/>
      <c r="AB506" s="445"/>
      <c r="AC506" s="445"/>
      <c r="AD506" s="445"/>
      <c r="AE506" s="445"/>
      <c r="AF506" s="445"/>
      <c r="AG506" s="445"/>
      <c r="AH506" s="445"/>
      <c r="AI506" s="445"/>
      <c r="AJ506" s="445"/>
      <c r="AK506" s="445"/>
      <c r="AL506" s="445"/>
      <c r="AM506" s="445"/>
      <c r="AN506" s="445"/>
      <c r="AO506" s="445"/>
      <c r="AP506" s="445"/>
      <c r="AQ506" s="445"/>
      <c r="AR506" s="445"/>
      <c r="AS506" s="445"/>
      <c r="AT506" s="445"/>
      <c r="AU506" s="445"/>
      <c r="AV506" s="445"/>
      <c r="AW506" s="445">
        <v>11</v>
      </c>
      <c r="AX506" s="445"/>
      <c r="AY506" s="445"/>
      <c r="AZ506" s="445"/>
      <c r="BA506" s="445"/>
      <c r="BB506" s="445">
        <v>11</v>
      </c>
    </row>
    <row r="507" spans="1:54" x14ac:dyDescent="0.2">
      <c r="A507" s="4" t="s">
        <v>3888</v>
      </c>
      <c r="B507" s="445"/>
      <c r="C507" s="445"/>
      <c r="D507" s="445"/>
      <c r="E507" s="445"/>
      <c r="F507" s="445"/>
      <c r="G507" s="445"/>
      <c r="H507" s="445"/>
      <c r="I507" s="445"/>
      <c r="J507" s="445"/>
      <c r="K507" s="445"/>
      <c r="L507" s="445"/>
      <c r="M507" s="445"/>
      <c r="N507" s="445"/>
      <c r="O507" s="445"/>
      <c r="P507" s="445"/>
      <c r="Q507" s="445"/>
      <c r="R507" s="445"/>
      <c r="S507" s="445"/>
      <c r="T507" s="445"/>
      <c r="U507" s="445"/>
      <c r="V507" s="445"/>
      <c r="W507" s="445"/>
      <c r="X507" s="445"/>
      <c r="Y507" s="445"/>
      <c r="Z507" s="445"/>
      <c r="AA507" s="445"/>
      <c r="AB507" s="445"/>
      <c r="AC507" s="445"/>
      <c r="AD507" s="445">
        <v>9</v>
      </c>
      <c r="AE507" s="445">
        <v>10</v>
      </c>
      <c r="AF507" s="445">
        <v>5</v>
      </c>
      <c r="AG507" s="445"/>
      <c r="AH507" s="445"/>
      <c r="AI507" s="445"/>
      <c r="AJ507" s="445"/>
      <c r="AK507" s="445"/>
      <c r="AL507" s="445"/>
      <c r="AM507" s="445"/>
      <c r="AN507" s="445"/>
      <c r="AO507" s="445"/>
      <c r="AP507" s="445"/>
      <c r="AQ507" s="445"/>
      <c r="AR507" s="445"/>
      <c r="AS507" s="445"/>
      <c r="AT507" s="445"/>
      <c r="AU507" s="445"/>
      <c r="AV507" s="445"/>
      <c r="AW507" s="445"/>
      <c r="AX507" s="445"/>
      <c r="AY507" s="445"/>
      <c r="AZ507" s="445"/>
      <c r="BA507" s="445"/>
      <c r="BB507" s="445">
        <v>24</v>
      </c>
    </row>
    <row r="508" spans="1:54" x14ac:dyDescent="0.2">
      <c r="A508" s="4" t="s">
        <v>4364</v>
      </c>
      <c r="B508" s="445"/>
      <c r="C508" s="445"/>
      <c r="D508" s="445"/>
      <c r="E508" s="445"/>
      <c r="F508" s="445"/>
      <c r="G508" s="445"/>
      <c r="H508" s="445"/>
      <c r="I508" s="445"/>
      <c r="J508" s="445"/>
      <c r="K508" s="445"/>
      <c r="L508" s="445"/>
      <c r="M508" s="445"/>
      <c r="N508" s="445"/>
      <c r="O508" s="445"/>
      <c r="P508" s="445"/>
      <c r="Q508" s="445"/>
      <c r="R508" s="445"/>
      <c r="S508" s="445"/>
      <c r="T508" s="445"/>
      <c r="U508" s="445"/>
      <c r="V508" s="445"/>
      <c r="W508" s="445"/>
      <c r="X508" s="445"/>
      <c r="Y508" s="445"/>
      <c r="Z508" s="445"/>
      <c r="AA508" s="445"/>
      <c r="AB508" s="445">
        <v>8</v>
      </c>
      <c r="AC508" s="445">
        <v>3</v>
      </c>
      <c r="AD508" s="445"/>
      <c r="AE508" s="445"/>
      <c r="AF508" s="445"/>
      <c r="AG508" s="445"/>
      <c r="AH508" s="445"/>
      <c r="AI508" s="445"/>
      <c r="AJ508" s="445"/>
      <c r="AK508" s="445"/>
      <c r="AL508" s="445"/>
      <c r="AM508" s="445"/>
      <c r="AN508" s="445"/>
      <c r="AO508" s="445"/>
      <c r="AP508" s="445"/>
      <c r="AQ508" s="445"/>
      <c r="AR508" s="445"/>
      <c r="AS508" s="445"/>
      <c r="AT508" s="445"/>
      <c r="AU508" s="445"/>
      <c r="AV508" s="445"/>
      <c r="AW508" s="445"/>
      <c r="AX508" s="445"/>
      <c r="AY508" s="445"/>
      <c r="AZ508" s="445"/>
      <c r="BA508" s="445"/>
      <c r="BB508" s="445">
        <v>11</v>
      </c>
    </row>
    <row r="509" spans="1:54" x14ac:dyDescent="0.2">
      <c r="A509" s="4" t="s">
        <v>3976</v>
      </c>
      <c r="B509" s="445"/>
      <c r="C509" s="445"/>
      <c r="D509" s="445"/>
      <c r="E509" s="445"/>
      <c r="F509" s="445"/>
      <c r="G509" s="445"/>
      <c r="H509" s="445"/>
      <c r="I509" s="445"/>
      <c r="J509" s="445"/>
      <c r="K509" s="445"/>
      <c r="L509" s="445"/>
      <c r="M509" s="445"/>
      <c r="N509" s="445"/>
      <c r="O509" s="445"/>
      <c r="P509" s="445"/>
      <c r="Q509" s="445"/>
      <c r="R509" s="445"/>
      <c r="S509" s="445"/>
      <c r="T509" s="445"/>
      <c r="U509" s="445"/>
      <c r="V509" s="445"/>
      <c r="W509" s="445"/>
      <c r="X509" s="445"/>
      <c r="Y509" s="445"/>
      <c r="Z509" s="445"/>
      <c r="AA509" s="445"/>
      <c r="AB509" s="445"/>
      <c r="AC509" s="445"/>
      <c r="AD509" s="445"/>
      <c r="AE509" s="445"/>
      <c r="AF509" s="445"/>
      <c r="AG509" s="445"/>
      <c r="AH509" s="445"/>
      <c r="AI509" s="445"/>
      <c r="AJ509" s="445"/>
      <c r="AK509" s="445"/>
      <c r="AL509" s="445"/>
      <c r="AM509" s="445"/>
      <c r="AN509" s="445"/>
      <c r="AO509" s="445"/>
      <c r="AP509" s="445"/>
      <c r="AQ509" s="445"/>
      <c r="AR509" s="445"/>
      <c r="AS509" s="445"/>
      <c r="AT509" s="445"/>
      <c r="AU509" s="445"/>
      <c r="AV509" s="445"/>
      <c r="AW509" s="445"/>
      <c r="AX509" s="445">
        <v>10</v>
      </c>
      <c r="AY509" s="445"/>
      <c r="AZ509" s="445"/>
      <c r="BA509" s="445"/>
      <c r="BB509" s="445">
        <v>10</v>
      </c>
    </row>
    <row r="510" spans="1:54" x14ac:dyDescent="0.2">
      <c r="A510" s="4" t="s">
        <v>3993</v>
      </c>
      <c r="B510" s="445"/>
      <c r="C510" s="445"/>
      <c r="D510" s="445"/>
      <c r="E510" s="445"/>
      <c r="F510" s="445"/>
      <c r="G510" s="445"/>
      <c r="H510" s="445"/>
      <c r="I510" s="445"/>
      <c r="J510" s="445"/>
      <c r="K510" s="445"/>
      <c r="L510" s="445"/>
      <c r="M510" s="445"/>
      <c r="N510" s="445"/>
      <c r="O510" s="445"/>
      <c r="P510" s="445"/>
      <c r="Q510" s="445"/>
      <c r="R510" s="445"/>
      <c r="S510" s="445"/>
      <c r="T510" s="445"/>
      <c r="U510" s="445"/>
      <c r="V510" s="445"/>
      <c r="W510" s="445"/>
      <c r="X510" s="445"/>
      <c r="Y510" s="445"/>
      <c r="Z510" s="445"/>
      <c r="AA510" s="445"/>
      <c r="AB510" s="445"/>
      <c r="AC510" s="445"/>
      <c r="AD510" s="445"/>
      <c r="AE510" s="445"/>
      <c r="AF510" s="445"/>
      <c r="AG510" s="445"/>
      <c r="AH510" s="445"/>
      <c r="AI510" s="445"/>
      <c r="AJ510" s="445"/>
      <c r="AK510" s="445"/>
      <c r="AL510" s="445"/>
      <c r="AM510" s="445"/>
      <c r="AN510" s="445"/>
      <c r="AO510" s="445"/>
      <c r="AP510" s="445"/>
      <c r="AQ510" s="445"/>
      <c r="AR510" s="445"/>
      <c r="AS510" s="445"/>
      <c r="AT510" s="445"/>
      <c r="AU510" s="445"/>
      <c r="AV510" s="445"/>
      <c r="AW510" s="445"/>
      <c r="AX510" s="445"/>
      <c r="AY510" s="445"/>
      <c r="AZ510" s="445">
        <v>10</v>
      </c>
      <c r="BA510" s="445">
        <v>13</v>
      </c>
      <c r="BB510" s="445">
        <v>23</v>
      </c>
    </row>
    <row r="511" spans="1:54" x14ac:dyDescent="0.2">
      <c r="A511" s="4" t="s">
        <v>4253</v>
      </c>
      <c r="B511" s="445"/>
      <c r="C511" s="445"/>
      <c r="D511" s="445"/>
      <c r="E511" s="445">
        <v>7</v>
      </c>
      <c r="F511" s="445">
        <v>9</v>
      </c>
      <c r="G511" s="445"/>
      <c r="H511" s="445"/>
      <c r="I511" s="445"/>
      <c r="J511" s="445"/>
      <c r="K511" s="445"/>
      <c r="L511" s="445"/>
      <c r="M511" s="445"/>
      <c r="N511" s="445"/>
      <c r="O511" s="445"/>
      <c r="P511" s="445"/>
      <c r="Q511" s="445"/>
      <c r="R511" s="445"/>
      <c r="S511" s="445"/>
      <c r="T511" s="445"/>
      <c r="U511" s="445"/>
      <c r="V511" s="445"/>
      <c r="W511" s="445"/>
      <c r="X511" s="445"/>
      <c r="Y511" s="445"/>
      <c r="Z511" s="445"/>
      <c r="AA511" s="445"/>
      <c r="AB511" s="445"/>
      <c r="AC511" s="445"/>
      <c r="AD511" s="445"/>
      <c r="AE511" s="445"/>
      <c r="AF511" s="445"/>
      <c r="AG511" s="445"/>
      <c r="AH511" s="445"/>
      <c r="AI511" s="445"/>
      <c r="AJ511" s="445"/>
      <c r="AK511" s="445"/>
      <c r="AL511" s="445"/>
      <c r="AM511" s="445"/>
      <c r="AN511" s="445"/>
      <c r="AO511" s="445"/>
      <c r="AP511" s="445"/>
      <c r="AQ511" s="445"/>
      <c r="AR511" s="445"/>
      <c r="AS511" s="445"/>
      <c r="AT511" s="445"/>
      <c r="AU511" s="445"/>
      <c r="AV511" s="445"/>
      <c r="AW511" s="445"/>
      <c r="AX511" s="445"/>
      <c r="AY511" s="445"/>
      <c r="AZ511" s="445"/>
      <c r="BA511" s="445"/>
      <c r="BB511" s="445">
        <v>16</v>
      </c>
    </row>
    <row r="512" spans="1:54" x14ac:dyDescent="0.2">
      <c r="A512" s="4" t="s">
        <v>4021</v>
      </c>
      <c r="B512" s="445"/>
      <c r="C512" s="445"/>
      <c r="D512" s="445"/>
      <c r="E512" s="445"/>
      <c r="F512" s="445"/>
      <c r="G512" s="445"/>
      <c r="H512" s="445">
        <v>5</v>
      </c>
      <c r="I512" s="445">
        <v>7</v>
      </c>
      <c r="J512" s="445">
        <v>7</v>
      </c>
      <c r="K512" s="445"/>
      <c r="L512" s="445"/>
      <c r="M512" s="445"/>
      <c r="N512" s="445"/>
      <c r="O512" s="445"/>
      <c r="P512" s="445"/>
      <c r="Q512" s="445"/>
      <c r="R512" s="445"/>
      <c r="S512" s="445"/>
      <c r="T512" s="445"/>
      <c r="U512" s="445"/>
      <c r="V512" s="445"/>
      <c r="W512" s="445"/>
      <c r="X512" s="445"/>
      <c r="Y512" s="445"/>
      <c r="Z512" s="445"/>
      <c r="AA512" s="445"/>
      <c r="AB512" s="445"/>
      <c r="AC512" s="445"/>
      <c r="AD512" s="445"/>
      <c r="AE512" s="445"/>
      <c r="AF512" s="445"/>
      <c r="AG512" s="445"/>
      <c r="AH512" s="445"/>
      <c r="AI512" s="445"/>
      <c r="AJ512" s="445"/>
      <c r="AK512" s="445"/>
      <c r="AL512" s="445"/>
      <c r="AM512" s="445"/>
      <c r="AN512" s="445"/>
      <c r="AO512" s="445"/>
      <c r="AP512" s="445"/>
      <c r="AQ512" s="445"/>
      <c r="AR512" s="445"/>
      <c r="AS512" s="445"/>
      <c r="AT512" s="445"/>
      <c r="AU512" s="445"/>
      <c r="AV512" s="445"/>
      <c r="AW512" s="445"/>
      <c r="AX512" s="445"/>
      <c r="AY512" s="445"/>
      <c r="AZ512" s="445"/>
      <c r="BA512" s="445"/>
      <c r="BB512" s="445">
        <v>19</v>
      </c>
    </row>
    <row r="513" spans="1:54" x14ac:dyDescent="0.2">
      <c r="A513" s="4" t="s">
        <v>1831</v>
      </c>
      <c r="B513" s="445"/>
      <c r="C513" s="445"/>
      <c r="D513" s="445"/>
      <c r="E513" s="445"/>
      <c r="F513" s="445"/>
      <c r="G513" s="445"/>
      <c r="H513" s="445"/>
      <c r="I513" s="445"/>
      <c r="J513" s="445"/>
      <c r="K513" s="445"/>
      <c r="L513" s="445">
        <v>9</v>
      </c>
      <c r="M513" s="445"/>
      <c r="N513" s="445"/>
      <c r="O513" s="445"/>
      <c r="P513" s="445"/>
      <c r="Q513" s="445"/>
      <c r="R513" s="445">
        <v>12</v>
      </c>
      <c r="S513" s="445">
        <v>10</v>
      </c>
      <c r="T513" s="445">
        <v>12</v>
      </c>
      <c r="U513" s="445">
        <v>13</v>
      </c>
      <c r="V513" s="445">
        <v>8</v>
      </c>
      <c r="W513" s="445">
        <v>8</v>
      </c>
      <c r="X513" s="445">
        <v>3</v>
      </c>
      <c r="Y513" s="445">
        <v>11</v>
      </c>
      <c r="Z513" s="445"/>
      <c r="AA513" s="445"/>
      <c r="AB513" s="445"/>
      <c r="AC513" s="445"/>
      <c r="AD513" s="445"/>
      <c r="AE513" s="445"/>
      <c r="AF513" s="445"/>
      <c r="AG513" s="445"/>
      <c r="AH513" s="445"/>
      <c r="AI513" s="445"/>
      <c r="AJ513" s="445"/>
      <c r="AK513" s="445"/>
      <c r="AL513" s="445"/>
      <c r="AM513" s="445"/>
      <c r="AN513" s="445"/>
      <c r="AO513" s="445"/>
      <c r="AP513" s="445"/>
      <c r="AQ513" s="445"/>
      <c r="AR513" s="445"/>
      <c r="AS513" s="445"/>
      <c r="AT513" s="445"/>
      <c r="AU513" s="445"/>
      <c r="AV513" s="445"/>
      <c r="AW513" s="445"/>
      <c r="AX513" s="445"/>
      <c r="AY513" s="445"/>
      <c r="AZ513" s="445"/>
      <c r="BA513" s="445"/>
      <c r="BB513" s="445">
        <v>86</v>
      </c>
    </row>
    <row r="514" spans="1:54" x14ac:dyDescent="0.2">
      <c r="A514" s="4" t="s">
        <v>3036</v>
      </c>
      <c r="B514" s="445"/>
      <c r="C514" s="445"/>
      <c r="D514" s="445"/>
      <c r="E514" s="445"/>
      <c r="F514" s="445"/>
      <c r="G514" s="445"/>
      <c r="H514" s="445"/>
      <c r="I514" s="445"/>
      <c r="J514" s="445"/>
      <c r="K514" s="445"/>
      <c r="L514" s="445"/>
      <c r="M514" s="445"/>
      <c r="N514" s="445"/>
      <c r="O514" s="445"/>
      <c r="P514" s="445"/>
      <c r="Q514" s="445"/>
      <c r="R514" s="445"/>
      <c r="S514" s="445"/>
      <c r="T514" s="445"/>
      <c r="U514" s="445"/>
      <c r="V514" s="445"/>
      <c r="W514" s="445"/>
      <c r="X514" s="445"/>
      <c r="Y514" s="445"/>
      <c r="Z514" s="445"/>
      <c r="AA514" s="445"/>
      <c r="AB514" s="445"/>
      <c r="AC514" s="445"/>
      <c r="AD514" s="445"/>
      <c r="AE514" s="445"/>
      <c r="AF514" s="445"/>
      <c r="AG514" s="445"/>
      <c r="AH514" s="445"/>
      <c r="AI514" s="445"/>
      <c r="AJ514" s="445"/>
      <c r="AK514" s="445"/>
      <c r="AL514" s="445"/>
      <c r="AM514" s="445"/>
      <c r="AN514" s="445"/>
      <c r="AO514" s="445"/>
      <c r="AP514" s="445"/>
      <c r="AQ514" s="445"/>
      <c r="AR514" s="445"/>
      <c r="AS514" s="445">
        <v>1</v>
      </c>
      <c r="AT514" s="445"/>
      <c r="AU514" s="445">
        <v>13</v>
      </c>
      <c r="AV514" s="445">
        <v>10</v>
      </c>
      <c r="AW514" s="445"/>
      <c r="AX514" s="445">
        <v>1</v>
      </c>
      <c r="AY514" s="445">
        <v>6</v>
      </c>
      <c r="AZ514" s="445"/>
      <c r="BA514" s="445"/>
      <c r="BB514" s="445">
        <v>31</v>
      </c>
    </row>
    <row r="515" spans="1:54" x14ac:dyDescent="0.2">
      <c r="A515" s="4" t="s">
        <v>3917</v>
      </c>
      <c r="B515" s="445"/>
      <c r="C515" s="445"/>
      <c r="D515" s="445"/>
      <c r="E515" s="445"/>
      <c r="F515" s="445"/>
      <c r="G515" s="445"/>
      <c r="H515" s="445"/>
      <c r="I515" s="445"/>
      <c r="J515" s="445"/>
      <c r="K515" s="445"/>
      <c r="L515" s="445"/>
      <c r="M515" s="445"/>
      <c r="N515" s="445"/>
      <c r="O515" s="445"/>
      <c r="P515" s="445"/>
      <c r="Q515" s="445"/>
      <c r="R515" s="445"/>
      <c r="S515" s="445"/>
      <c r="T515" s="445"/>
      <c r="U515" s="445"/>
      <c r="V515" s="445"/>
      <c r="W515" s="445"/>
      <c r="X515" s="445"/>
      <c r="Y515" s="445"/>
      <c r="Z515" s="445"/>
      <c r="AA515" s="445"/>
      <c r="AB515" s="445"/>
      <c r="AC515" s="445"/>
      <c r="AD515" s="445"/>
      <c r="AE515" s="445"/>
      <c r="AF515" s="445"/>
      <c r="AG515" s="445"/>
      <c r="AH515" s="445"/>
      <c r="AI515" s="445"/>
      <c r="AJ515" s="445">
        <v>12</v>
      </c>
      <c r="AK515" s="445">
        <v>10</v>
      </c>
      <c r="AL515" s="445"/>
      <c r="AM515" s="445"/>
      <c r="AN515" s="445"/>
      <c r="AO515" s="445"/>
      <c r="AP515" s="445"/>
      <c r="AQ515" s="445"/>
      <c r="AR515" s="445"/>
      <c r="AS515" s="445"/>
      <c r="AT515" s="445"/>
      <c r="AU515" s="445"/>
      <c r="AV515" s="445"/>
      <c r="AW515" s="445"/>
      <c r="AX515" s="445"/>
      <c r="AY515" s="445"/>
      <c r="AZ515" s="445"/>
      <c r="BA515" s="445"/>
      <c r="BB515" s="445">
        <v>22</v>
      </c>
    </row>
    <row r="516" spans="1:54" x14ac:dyDescent="0.2">
      <c r="A516" s="4" t="s">
        <v>4265</v>
      </c>
      <c r="B516" s="445"/>
      <c r="C516" s="445"/>
      <c r="D516" s="445"/>
      <c r="E516" s="445"/>
      <c r="F516" s="445"/>
      <c r="G516" s="445">
        <v>4</v>
      </c>
      <c r="H516" s="445"/>
      <c r="I516" s="445"/>
      <c r="J516" s="445"/>
      <c r="K516" s="445"/>
      <c r="L516" s="445"/>
      <c r="M516" s="445"/>
      <c r="N516" s="445"/>
      <c r="O516" s="445"/>
      <c r="P516" s="445"/>
      <c r="Q516" s="445"/>
      <c r="R516" s="445"/>
      <c r="S516" s="445"/>
      <c r="T516" s="445"/>
      <c r="U516" s="445"/>
      <c r="V516" s="445"/>
      <c r="W516" s="445"/>
      <c r="X516" s="445"/>
      <c r="Y516" s="445"/>
      <c r="Z516" s="445"/>
      <c r="AA516" s="445"/>
      <c r="AB516" s="445"/>
      <c r="AC516" s="445"/>
      <c r="AD516" s="445"/>
      <c r="AE516" s="445"/>
      <c r="AF516" s="445"/>
      <c r="AG516" s="445"/>
      <c r="AH516" s="445"/>
      <c r="AI516" s="445"/>
      <c r="AJ516" s="445"/>
      <c r="AK516" s="445"/>
      <c r="AL516" s="445"/>
      <c r="AM516" s="445"/>
      <c r="AN516" s="445"/>
      <c r="AO516" s="445"/>
      <c r="AP516" s="445"/>
      <c r="AQ516" s="445"/>
      <c r="AR516" s="445"/>
      <c r="AS516" s="445"/>
      <c r="AT516" s="445"/>
      <c r="AU516" s="445"/>
      <c r="AV516" s="445"/>
      <c r="AW516" s="445"/>
      <c r="AX516" s="445"/>
      <c r="AY516" s="445"/>
      <c r="AZ516" s="445"/>
      <c r="BA516" s="445"/>
      <c r="BB516" s="445">
        <v>4</v>
      </c>
    </row>
    <row r="517" spans="1:54" x14ac:dyDescent="0.2">
      <c r="A517" s="4" t="s">
        <v>4119</v>
      </c>
      <c r="B517" s="445"/>
      <c r="C517" s="445"/>
      <c r="D517" s="445"/>
      <c r="E517" s="445"/>
      <c r="F517" s="445"/>
      <c r="G517" s="445"/>
      <c r="H517" s="445"/>
      <c r="I517" s="445"/>
      <c r="J517" s="445"/>
      <c r="K517" s="445"/>
      <c r="L517" s="445"/>
      <c r="M517" s="445"/>
      <c r="N517" s="445"/>
      <c r="O517" s="445"/>
      <c r="P517" s="445"/>
      <c r="Q517" s="445"/>
      <c r="R517" s="445"/>
      <c r="S517" s="445"/>
      <c r="T517" s="445"/>
      <c r="U517" s="445"/>
      <c r="V517" s="445"/>
      <c r="W517" s="445"/>
      <c r="X517" s="445"/>
      <c r="Y517" s="445"/>
      <c r="Z517" s="445"/>
      <c r="AA517" s="445"/>
      <c r="AB517" s="445"/>
      <c r="AC517" s="445">
        <v>2</v>
      </c>
      <c r="AD517" s="445"/>
      <c r="AE517" s="445"/>
      <c r="AF517" s="445"/>
      <c r="AG517" s="445"/>
      <c r="AH517" s="445"/>
      <c r="AI517" s="445"/>
      <c r="AJ517" s="445"/>
      <c r="AK517" s="445"/>
      <c r="AL517" s="445"/>
      <c r="AM517" s="445"/>
      <c r="AN517" s="445"/>
      <c r="AO517" s="445"/>
      <c r="AP517" s="445"/>
      <c r="AQ517" s="445"/>
      <c r="AR517" s="445"/>
      <c r="AS517" s="445"/>
      <c r="AT517" s="445"/>
      <c r="AU517" s="445"/>
      <c r="AV517" s="445"/>
      <c r="AW517" s="445"/>
      <c r="AX517" s="445"/>
      <c r="AY517" s="445"/>
      <c r="AZ517" s="445"/>
      <c r="BA517" s="445"/>
      <c r="BB517" s="445">
        <v>2</v>
      </c>
    </row>
    <row r="518" spans="1:54" x14ac:dyDescent="0.2">
      <c r="A518" s="4" t="s">
        <v>4372</v>
      </c>
      <c r="B518" s="445"/>
      <c r="C518" s="445"/>
      <c r="D518" s="445"/>
      <c r="E518" s="445"/>
      <c r="F518" s="445"/>
      <c r="G518" s="445"/>
      <c r="H518" s="445"/>
      <c r="I518" s="445"/>
      <c r="J518" s="445"/>
      <c r="K518" s="445"/>
      <c r="L518" s="445"/>
      <c r="M518" s="445"/>
      <c r="N518" s="445"/>
      <c r="O518" s="445"/>
      <c r="P518" s="445"/>
      <c r="Q518" s="445"/>
      <c r="R518" s="445"/>
      <c r="S518" s="445"/>
      <c r="T518" s="445"/>
      <c r="U518" s="445"/>
      <c r="V518" s="445"/>
      <c r="W518" s="445"/>
      <c r="X518" s="445"/>
      <c r="Y518" s="445"/>
      <c r="Z518" s="445"/>
      <c r="AA518" s="445"/>
      <c r="AB518" s="445"/>
      <c r="AC518" s="445">
        <v>1</v>
      </c>
      <c r="AD518" s="445"/>
      <c r="AE518" s="445"/>
      <c r="AF518" s="445"/>
      <c r="AG518" s="445"/>
      <c r="AH518" s="445"/>
      <c r="AI518" s="445"/>
      <c r="AJ518" s="445"/>
      <c r="AK518" s="445"/>
      <c r="AL518" s="445"/>
      <c r="AM518" s="445"/>
      <c r="AN518" s="445"/>
      <c r="AO518" s="445"/>
      <c r="AP518" s="445"/>
      <c r="AQ518" s="445"/>
      <c r="AR518" s="445"/>
      <c r="AS518" s="445"/>
      <c r="AT518" s="445"/>
      <c r="AU518" s="445"/>
      <c r="AV518" s="445"/>
      <c r="AW518" s="445"/>
      <c r="AX518" s="445"/>
      <c r="AY518" s="445"/>
      <c r="AZ518" s="445"/>
      <c r="BA518" s="445"/>
      <c r="BB518" s="445">
        <v>1</v>
      </c>
    </row>
    <row r="519" spans="1:54" x14ac:dyDescent="0.2">
      <c r="A519" s="4" t="s">
        <v>4244</v>
      </c>
      <c r="B519" s="445"/>
      <c r="C519" s="445"/>
      <c r="D519" s="445"/>
      <c r="E519" s="445"/>
      <c r="F519" s="445">
        <v>4</v>
      </c>
      <c r="G519" s="445">
        <v>6</v>
      </c>
      <c r="H519" s="445"/>
      <c r="I519" s="445"/>
      <c r="J519" s="445"/>
      <c r="K519" s="445"/>
      <c r="L519" s="445"/>
      <c r="M519" s="445"/>
      <c r="N519" s="445"/>
      <c r="O519" s="445"/>
      <c r="P519" s="445"/>
      <c r="Q519" s="445"/>
      <c r="R519" s="445"/>
      <c r="S519" s="445"/>
      <c r="T519" s="445"/>
      <c r="U519" s="445"/>
      <c r="V519" s="445"/>
      <c r="W519" s="445"/>
      <c r="X519" s="445"/>
      <c r="Y519" s="445"/>
      <c r="Z519" s="445"/>
      <c r="AA519" s="445"/>
      <c r="AB519" s="445"/>
      <c r="AC519" s="445"/>
      <c r="AD519" s="445"/>
      <c r="AE519" s="445"/>
      <c r="AF519" s="445"/>
      <c r="AG519" s="445"/>
      <c r="AH519" s="445"/>
      <c r="AI519" s="445"/>
      <c r="AJ519" s="445"/>
      <c r="AK519" s="445"/>
      <c r="AL519" s="445"/>
      <c r="AM519" s="445"/>
      <c r="AN519" s="445"/>
      <c r="AO519" s="445"/>
      <c r="AP519" s="445"/>
      <c r="AQ519" s="445"/>
      <c r="AR519" s="445"/>
      <c r="AS519" s="445"/>
      <c r="AT519" s="445"/>
      <c r="AU519" s="445"/>
      <c r="AV519" s="445"/>
      <c r="AW519" s="445"/>
      <c r="AX519" s="445"/>
      <c r="AY519" s="445"/>
      <c r="AZ519" s="445"/>
      <c r="BA519" s="445"/>
      <c r="BB519" s="445">
        <v>10</v>
      </c>
    </row>
    <row r="520" spans="1:54" x14ac:dyDescent="0.2">
      <c r="A520" s="4" t="s">
        <v>4350</v>
      </c>
      <c r="B520" s="445"/>
      <c r="C520" s="445"/>
      <c r="D520" s="445"/>
      <c r="E520" s="445"/>
      <c r="F520" s="445"/>
      <c r="G520" s="445"/>
      <c r="H520" s="445"/>
      <c r="I520" s="445"/>
      <c r="J520" s="445"/>
      <c r="K520" s="445"/>
      <c r="L520" s="445"/>
      <c r="M520" s="445"/>
      <c r="N520" s="445"/>
      <c r="O520" s="445"/>
      <c r="P520" s="445"/>
      <c r="Q520" s="445"/>
      <c r="R520" s="445"/>
      <c r="S520" s="445"/>
      <c r="T520" s="445"/>
      <c r="U520" s="445"/>
      <c r="V520" s="445"/>
      <c r="W520" s="445"/>
      <c r="X520" s="445"/>
      <c r="Y520" s="445">
        <v>9</v>
      </c>
      <c r="Z520" s="445"/>
      <c r="AA520" s="445"/>
      <c r="AB520" s="445"/>
      <c r="AC520" s="445"/>
      <c r="AD520" s="445"/>
      <c r="AE520" s="445"/>
      <c r="AF520" s="445"/>
      <c r="AG520" s="445"/>
      <c r="AH520" s="445"/>
      <c r="AI520" s="445"/>
      <c r="AJ520" s="445"/>
      <c r="AK520" s="445"/>
      <c r="AL520" s="445"/>
      <c r="AM520" s="445"/>
      <c r="AN520" s="445"/>
      <c r="AO520" s="445"/>
      <c r="AP520" s="445"/>
      <c r="AQ520" s="445"/>
      <c r="AR520" s="445"/>
      <c r="AS520" s="445"/>
      <c r="AT520" s="445"/>
      <c r="AU520" s="445"/>
      <c r="AV520" s="445"/>
      <c r="AW520" s="445"/>
      <c r="AX520" s="445"/>
      <c r="AY520" s="445"/>
      <c r="AZ520" s="445"/>
      <c r="BA520" s="445"/>
      <c r="BB520" s="445">
        <v>9</v>
      </c>
    </row>
    <row r="521" spans="1:54" x14ac:dyDescent="0.2">
      <c r="A521" s="4" t="s">
        <v>3528</v>
      </c>
      <c r="B521" s="445"/>
      <c r="C521" s="445"/>
      <c r="D521" s="445"/>
      <c r="E521" s="445"/>
      <c r="F521" s="445"/>
      <c r="G521" s="445"/>
      <c r="H521" s="445"/>
      <c r="I521" s="445"/>
      <c r="J521" s="445"/>
      <c r="K521" s="445">
        <v>9</v>
      </c>
      <c r="L521" s="445">
        <v>9</v>
      </c>
      <c r="M521" s="445">
        <v>8</v>
      </c>
      <c r="N521" s="445">
        <v>9</v>
      </c>
      <c r="O521" s="445">
        <v>12</v>
      </c>
      <c r="P521" s="445">
        <v>10</v>
      </c>
      <c r="Q521" s="445"/>
      <c r="R521" s="445">
        <v>5</v>
      </c>
      <c r="S521" s="445">
        <v>10</v>
      </c>
      <c r="T521" s="445">
        <v>11</v>
      </c>
      <c r="U521" s="445">
        <v>11</v>
      </c>
      <c r="V521" s="445">
        <v>10</v>
      </c>
      <c r="W521" s="445">
        <v>2</v>
      </c>
      <c r="X521" s="445"/>
      <c r="Y521" s="445"/>
      <c r="Z521" s="445">
        <v>5</v>
      </c>
      <c r="AA521" s="445"/>
      <c r="AB521" s="445"/>
      <c r="AC521" s="445"/>
      <c r="AD521" s="445"/>
      <c r="AE521" s="445"/>
      <c r="AF521" s="445"/>
      <c r="AG521" s="445"/>
      <c r="AH521" s="445"/>
      <c r="AI521" s="445"/>
      <c r="AJ521" s="445"/>
      <c r="AK521" s="445"/>
      <c r="AL521" s="445">
        <v>1</v>
      </c>
      <c r="AM521" s="445"/>
      <c r="AN521" s="445"/>
      <c r="AO521" s="445"/>
      <c r="AP521" s="445"/>
      <c r="AQ521" s="445"/>
      <c r="AR521" s="445"/>
      <c r="AS521" s="445"/>
      <c r="AT521" s="445"/>
      <c r="AU521" s="445"/>
      <c r="AV521" s="445"/>
      <c r="AW521" s="445"/>
      <c r="AX521" s="445">
        <v>1</v>
      </c>
      <c r="AY521" s="445"/>
      <c r="AZ521" s="445"/>
      <c r="BA521" s="445"/>
      <c r="BB521" s="445">
        <v>113</v>
      </c>
    </row>
    <row r="522" spans="1:54" x14ac:dyDescent="0.2">
      <c r="A522" s="4" t="s">
        <v>3978</v>
      </c>
      <c r="B522" s="445"/>
      <c r="C522" s="445"/>
      <c r="D522" s="445"/>
      <c r="E522" s="445"/>
      <c r="F522" s="445"/>
      <c r="G522" s="445"/>
      <c r="H522" s="445"/>
      <c r="I522" s="445"/>
      <c r="J522" s="445"/>
      <c r="K522" s="445"/>
      <c r="L522" s="445"/>
      <c r="M522" s="445"/>
      <c r="N522" s="445"/>
      <c r="O522" s="445"/>
      <c r="P522" s="445"/>
      <c r="Q522" s="445"/>
      <c r="R522" s="445"/>
      <c r="S522" s="445"/>
      <c r="T522" s="445"/>
      <c r="U522" s="445"/>
      <c r="V522" s="445"/>
      <c r="W522" s="445"/>
      <c r="X522" s="445"/>
      <c r="Y522" s="445"/>
      <c r="Z522" s="445"/>
      <c r="AA522" s="445"/>
      <c r="AB522" s="445"/>
      <c r="AC522" s="445"/>
      <c r="AD522" s="445"/>
      <c r="AE522" s="445"/>
      <c r="AF522" s="445"/>
      <c r="AG522" s="445"/>
      <c r="AH522" s="445"/>
      <c r="AI522" s="445"/>
      <c r="AJ522" s="445"/>
      <c r="AK522" s="445"/>
      <c r="AL522" s="445"/>
      <c r="AM522" s="445"/>
      <c r="AN522" s="445"/>
      <c r="AO522" s="445"/>
      <c r="AP522" s="445"/>
      <c r="AQ522" s="445"/>
      <c r="AR522" s="445"/>
      <c r="AS522" s="445"/>
      <c r="AT522" s="445">
        <v>5</v>
      </c>
      <c r="AU522" s="445">
        <v>2</v>
      </c>
      <c r="AV522" s="445"/>
      <c r="AW522" s="445"/>
      <c r="AX522" s="445">
        <v>1</v>
      </c>
      <c r="AY522" s="445"/>
      <c r="AZ522" s="445"/>
      <c r="BA522" s="445"/>
      <c r="BB522" s="445">
        <v>8</v>
      </c>
    </row>
    <row r="523" spans="1:54" x14ac:dyDescent="0.2">
      <c r="A523" s="4" t="s">
        <v>3078</v>
      </c>
      <c r="B523" s="445"/>
      <c r="C523" s="445"/>
      <c r="D523" s="445"/>
      <c r="E523" s="445"/>
      <c r="F523" s="445"/>
      <c r="G523" s="445"/>
      <c r="H523" s="445"/>
      <c r="I523" s="445"/>
      <c r="J523" s="445"/>
      <c r="K523" s="445"/>
      <c r="L523" s="445"/>
      <c r="M523" s="445"/>
      <c r="N523" s="445"/>
      <c r="O523" s="445"/>
      <c r="P523" s="445"/>
      <c r="Q523" s="445"/>
      <c r="R523" s="445">
        <v>6</v>
      </c>
      <c r="S523" s="445"/>
      <c r="T523" s="445"/>
      <c r="U523" s="445"/>
      <c r="V523" s="445">
        <v>2</v>
      </c>
      <c r="W523" s="445">
        <v>9</v>
      </c>
      <c r="X523" s="445">
        <v>10</v>
      </c>
      <c r="Y523" s="445">
        <v>10</v>
      </c>
      <c r="Z523" s="445"/>
      <c r="AA523" s="445">
        <v>5</v>
      </c>
      <c r="AB523" s="445">
        <v>8</v>
      </c>
      <c r="AC523" s="445">
        <v>1</v>
      </c>
      <c r="AD523" s="445"/>
      <c r="AE523" s="445"/>
      <c r="AF523" s="445"/>
      <c r="AG523" s="445"/>
      <c r="AH523" s="445"/>
      <c r="AI523" s="445"/>
      <c r="AJ523" s="445"/>
      <c r="AK523" s="445"/>
      <c r="AL523" s="445"/>
      <c r="AM523" s="445"/>
      <c r="AN523" s="445"/>
      <c r="AO523" s="445"/>
      <c r="AP523" s="445"/>
      <c r="AQ523" s="445"/>
      <c r="AR523" s="445"/>
      <c r="AS523" s="445"/>
      <c r="AT523" s="445"/>
      <c r="AU523" s="445"/>
      <c r="AV523" s="445"/>
      <c r="AW523" s="445"/>
      <c r="AX523" s="445"/>
      <c r="AY523" s="445"/>
      <c r="AZ523" s="445"/>
      <c r="BA523" s="445"/>
      <c r="BB523" s="445">
        <v>51</v>
      </c>
    </row>
    <row r="524" spans="1:54" x14ac:dyDescent="0.2">
      <c r="A524" s="4" t="s">
        <v>3029</v>
      </c>
      <c r="B524" s="445"/>
      <c r="C524" s="445"/>
      <c r="D524" s="445"/>
      <c r="E524" s="445"/>
      <c r="F524" s="445"/>
      <c r="G524" s="445"/>
      <c r="H524" s="445"/>
      <c r="I524" s="445"/>
      <c r="J524" s="445"/>
      <c r="K524" s="445"/>
      <c r="L524" s="445"/>
      <c r="M524" s="445"/>
      <c r="N524" s="445"/>
      <c r="O524" s="445"/>
      <c r="P524" s="445"/>
      <c r="Q524" s="445"/>
      <c r="R524" s="445"/>
      <c r="S524" s="445"/>
      <c r="T524" s="445"/>
      <c r="U524" s="445"/>
      <c r="V524" s="445"/>
      <c r="W524" s="445"/>
      <c r="X524" s="445"/>
      <c r="Y524" s="445"/>
      <c r="Z524" s="445"/>
      <c r="AA524" s="445">
        <v>1</v>
      </c>
      <c r="AB524" s="445"/>
      <c r="AC524" s="445">
        <v>1</v>
      </c>
      <c r="AD524" s="445"/>
      <c r="AE524" s="445">
        <v>3</v>
      </c>
      <c r="AF524" s="445">
        <v>6</v>
      </c>
      <c r="AG524" s="445"/>
      <c r="AH524" s="445">
        <v>3</v>
      </c>
      <c r="AI524" s="445"/>
      <c r="AJ524" s="445">
        <v>1</v>
      </c>
      <c r="AK524" s="445">
        <v>5</v>
      </c>
      <c r="AL524" s="445">
        <v>3</v>
      </c>
      <c r="AM524" s="445"/>
      <c r="AN524" s="445"/>
      <c r="AO524" s="445"/>
      <c r="AP524" s="445">
        <v>14</v>
      </c>
      <c r="AQ524" s="445">
        <v>11</v>
      </c>
      <c r="AR524" s="445">
        <v>11</v>
      </c>
      <c r="AS524" s="445">
        <v>1</v>
      </c>
      <c r="AT524" s="445"/>
      <c r="AU524" s="445">
        <v>2</v>
      </c>
      <c r="AV524" s="445"/>
      <c r="AW524" s="445"/>
      <c r="AX524" s="445"/>
      <c r="AY524" s="445"/>
      <c r="AZ524" s="445"/>
      <c r="BA524" s="445"/>
      <c r="BB524" s="445">
        <v>62</v>
      </c>
    </row>
    <row r="525" spans="1:54" x14ac:dyDescent="0.2">
      <c r="A525" s="4" t="s">
        <v>4182</v>
      </c>
      <c r="B525" s="445"/>
      <c r="C525" s="445"/>
      <c r="D525" s="445"/>
      <c r="E525" s="445"/>
      <c r="F525" s="445"/>
      <c r="G525" s="445"/>
      <c r="H525" s="445"/>
      <c r="I525" s="445"/>
      <c r="J525" s="445"/>
      <c r="K525" s="445"/>
      <c r="L525" s="445"/>
      <c r="M525" s="445"/>
      <c r="N525" s="445"/>
      <c r="O525" s="445"/>
      <c r="P525" s="445"/>
      <c r="Q525" s="445"/>
      <c r="R525" s="445"/>
      <c r="S525" s="445"/>
      <c r="T525" s="445"/>
      <c r="U525" s="445"/>
      <c r="V525" s="445"/>
      <c r="W525" s="445"/>
      <c r="X525" s="445"/>
      <c r="Y525" s="445"/>
      <c r="Z525" s="445"/>
      <c r="AA525" s="445"/>
      <c r="AB525" s="445"/>
      <c r="AC525" s="445"/>
      <c r="AD525" s="445"/>
      <c r="AE525" s="445"/>
      <c r="AF525" s="445"/>
      <c r="AG525" s="445"/>
      <c r="AH525" s="445"/>
      <c r="AI525" s="445"/>
      <c r="AJ525" s="445"/>
      <c r="AK525" s="445"/>
      <c r="AL525" s="445"/>
      <c r="AM525" s="445"/>
      <c r="AN525" s="445"/>
      <c r="AO525" s="445"/>
      <c r="AP525" s="445"/>
      <c r="AQ525" s="445"/>
      <c r="AR525" s="445"/>
      <c r="AS525" s="445">
        <v>10</v>
      </c>
      <c r="AT525" s="445"/>
      <c r="AU525" s="445"/>
      <c r="AV525" s="445"/>
      <c r="AW525" s="445"/>
      <c r="AX525" s="445"/>
      <c r="AY525" s="445"/>
      <c r="AZ525" s="445"/>
      <c r="BA525" s="445"/>
      <c r="BB525" s="445">
        <v>10</v>
      </c>
    </row>
    <row r="526" spans="1:54" x14ac:dyDescent="0.2">
      <c r="A526" s="4" t="s">
        <v>3590</v>
      </c>
      <c r="B526" s="445"/>
      <c r="C526" s="445"/>
      <c r="D526" s="445"/>
      <c r="E526" s="445"/>
      <c r="F526" s="445"/>
      <c r="G526" s="445"/>
      <c r="H526" s="445"/>
      <c r="I526" s="445"/>
      <c r="J526" s="445"/>
      <c r="K526" s="445"/>
      <c r="L526" s="445">
        <v>3</v>
      </c>
      <c r="M526" s="445"/>
      <c r="N526" s="445"/>
      <c r="O526" s="445"/>
      <c r="P526" s="445"/>
      <c r="Q526" s="445"/>
      <c r="R526" s="445"/>
      <c r="S526" s="445"/>
      <c r="T526" s="445"/>
      <c r="U526" s="445"/>
      <c r="V526" s="445"/>
      <c r="W526" s="445"/>
      <c r="X526" s="445"/>
      <c r="Y526" s="445"/>
      <c r="Z526" s="445"/>
      <c r="AA526" s="445"/>
      <c r="AB526" s="445"/>
      <c r="AC526" s="445"/>
      <c r="AD526" s="445"/>
      <c r="AE526" s="445"/>
      <c r="AF526" s="445"/>
      <c r="AG526" s="445"/>
      <c r="AH526" s="445"/>
      <c r="AI526" s="445"/>
      <c r="AJ526" s="445"/>
      <c r="AK526" s="445"/>
      <c r="AL526" s="445"/>
      <c r="AM526" s="445"/>
      <c r="AN526" s="445"/>
      <c r="AO526" s="445"/>
      <c r="AP526" s="445"/>
      <c r="AQ526" s="445"/>
      <c r="AR526" s="445"/>
      <c r="AS526" s="445"/>
      <c r="AT526" s="445"/>
      <c r="AU526" s="445"/>
      <c r="AV526" s="445"/>
      <c r="AW526" s="445"/>
      <c r="AX526" s="445"/>
      <c r="AY526" s="445"/>
      <c r="AZ526" s="445"/>
      <c r="BA526" s="445"/>
      <c r="BB526" s="445">
        <v>3</v>
      </c>
    </row>
    <row r="527" spans="1:54" x14ac:dyDescent="0.2">
      <c r="A527" s="4" t="s">
        <v>3878</v>
      </c>
      <c r="B527" s="445"/>
      <c r="C527" s="445"/>
      <c r="D527" s="445"/>
      <c r="E527" s="445"/>
      <c r="F527" s="445"/>
      <c r="G527" s="445"/>
      <c r="H527" s="445"/>
      <c r="I527" s="445"/>
      <c r="J527" s="445"/>
      <c r="K527" s="445"/>
      <c r="L527" s="445"/>
      <c r="M527" s="445"/>
      <c r="N527" s="445"/>
      <c r="O527" s="445"/>
      <c r="P527" s="445"/>
      <c r="Q527" s="445"/>
      <c r="R527" s="445"/>
      <c r="S527" s="445"/>
      <c r="T527" s="445"/>
      <c r="U527" s="445"/>
      <c r="V527" s="445"/>
      <c r="W527" s="445"/>
      <c r="X527" s="445"/>
      <c r="Y527" s="445"/>
      <c r="Z527" s="445"/>
      <c r="AA527" s="445"/>
      <c r="AB527" s="445"/>
      <c r="AC527" s="445">
        <v>4</v>
      </c>
      <c r="AD527" s="445"/>
      <c r="AE527" s="445"/>
      <c r="AF527" s="445"/>
      <c r="AG527" s="445"/>
      <c r="AH527" s="445"/>
      <c r="AI527" s="445"/>
      <c r="AJ527" s="445"/>
      <c r="AK527" s="445"/>
      <c r="AL527" s="445"/>
      <c r="AM527" s="445"/>
      <c r="AN527" s="445"/>
      <c r="AO527" s="445"/>
      <c r="AP527" s="445"/>
      <c r="AQ527" s="445"/>
      <c r="AR527" s="445"/>
      <c r="AS527" s="445"/>
      <c r="AT527" s="445"/>
      <c r="AU527" s="445"/>
      <c r="AV527" s="445"/>
      <c r="AW527" s="445"/>
      <c r="AX527" s="445"/>
      <c r="AY527" s="445"/>
      <c r="AZ527" s="445"/>
      <c r="BA527" s="445"/>
      <c r="BB527" s="445">
        <v>4</v>
      </c>
    </row>
    <row r="528" spans="1:54" x14ac:dyDescent="0.2">
      <c r="A528" s="4" t="s">
        <v>4321</v>
      </c>
      <c r="B528" s="445"/>
      <c r="C528" s="445"/>
      <c r="D528" s="445">
        <v>5</v>
      </c>
      <c r="E528" s="445"/>
      <c r="F528" s="445"/>
      <c r="G528" s="445"/>
      <c r="H528" s="445"/>
      <c r="I528" s="445"/>
      <c r="J528" s="445"/>
      <c r="K528" s="445"/>
      <c r="L528" s="445"/>
      <c r="M528" s="445"/>
      <c r="N528" s="445"/>
      <c r="O528" s="445"/>
      <c r="P528" s="445"/>
      <c r="Q528" s="445"/>
      <c r="R528" s="445"/>
      <c r="S528" s="445"/>
      <c r="T528" s="445"/>
      <c r="U528" s="445"/>
      <c r="V528" s="445"/>
      <c r="W528" s="445"/>
      <c r="X528" s="445"/>
      <c r="Y528" s="445"/>
      <c r="Z528" s="445"/>
      <c r="AA528" s="445"/>
      <c r="AB528" s="445"/>
      <c r="AC528" s="445"/>
      <c r="AD528" s="445"/>
      <c r="AE528" s="445"/>
      <c r="AF528" s="445"/>
      <c r="AG528" s="445"/>
      <c r="AH528" s="445"/>
      <c r="AI528" s="445"/>
      <c r="AJ528" s="445"/>
      <c r="AK528" s="445"/>
      <c r="AL528" s="445"/>
      <c r="AM528" s="445"/>
      <c r="AN528" s="445"/>
      <c r="AO528" s="445"/>
      <c r="AP528" s="445"/>
      <c r="AQ528" s="445"/>
      <c r="AR528" s="445"/>
      <c r="AS528" s="445"/>
      <c r="AT528" s="445"/>
      <c r="AU528" s="445"/>
      <c r="AV528" s="445"/>
      <c r="AW528" s="445"/>
      <c r="AX528" s="445"/>
      <c r="AY528" s="445"/>
      <c r="AZ528" s="445"/>
      <c r="BA528" s="445"/>
      <c r="BB528" s="445">
        <v>5</v>
      </c>
    </row>
    <row r="529" spans="1:54" x14ac:dyDescent="0.2">
      <c r="A529" s="4" t="s">
        <v>3785</v>
      </c>
      <c r="B529" s="445">
        <v>4</v>
      </c>
      <c r="C529" s="445"/>
      <c r="D529" s="445"/>
      <c r="E529" s="445"/>
      <c r="F529" s="445"/>
      <c r="G529" s="445"/>
      <c r="H529" s="445"/>
      <c r="I529" s="445"/>
      <c r="J529" s="445"/>
      <c r="K529" s="445"/>
      <c r="L529" s="445"/>
      <c r="M529" s="445"/>
      <c r="N529" s="445"/>
      <c r="O529" s="445"/>
      <c r="P529" s="445"/>
      <c r="Q529" s="445"/>
      <c r="R529" s="445"/>
      <c r="S529" s="445"/>
      <c r="T529" s="445"/>
      <c r="U529" s="445"/>
      <c r="V529" s="445"/>
      <c r="W529" s="445"/>
      <c r="X529" s="445"/>
      <c r="Y529" s="445"/>
      <c r="Z529" s="445"/>
      <c r="AA529" s="445"/>
      <c r="AB529" s="445"/>
      <c r="AC529" s="445"/>
      <c r="AD529" s="445"/>
      <c r="AE529" s="445"/>
      <c r="AF529" s="445"/>
      <c r="AG529" s="445"/>
      <c r="AH529" s="445"/>
      <c r="AI529" s="445"/>
      <c r="AJ529" s="445"/>
      <c r="AK529" s="445"/>
      <c r="AL529" s="445"/>
      <c r="AM529" s="445"/>
      <c r="AN529" s="445"/>
      <c r="AO529" s="445"/>
      <c r="AP529" s="445"/>
      <c r="AQ529" s="445"/>
      <c r="AR529" s="445"/>
      <c r="AS529" s="445"/>
      <c r="AT529" s="445"/>
      <c r="AU529" s="445"/>
      <c r="AV529" s="445"/>
      <c r="AW529" s="445"/>
      <c r="AX529" s="445"/>
      <c r="AY529" s="445"/>
      <c r="AZ529" s="445"/>
      <c r="BA529" s="445"/>
      <c r="BB529" s="445">
        <v>4</v>
      </c>
    </row>
    <row r="530" spans="1:54" x14ac:dyDescent="0.2">
      <c r="A530" s="4" t="s">
        <v>3830</v>
      </c>
      <c r="B530" s="445"/>
      <c r="C530" s="445"/>
      <c r="D530" s="445"/>
      <c r="E530" s="445"/>
      <c r="F530" s="445"/>
      <c r="G530" s="445"/>
      <c r="H530" s="445"/>
      <c r="I530" s="445"/>
      <c r="J530" s="445"/>
      <c r="K530" s="445"/>
      <c r="L530" s="445"/>
      <c r="M530" s="445"/>
      <c r="N530" s="445"/>
      <c r="O530" s="445"/>
      <c r="P530" s="445"/>
      <c r="Q530" s="445"/>
      <c r="R530" s="445"/>
      <c r="S530" s="445"/>
      <c r="T530" s="445">
        <v>10</v>
      </c>
      <c r="U530" s="445">
        <v>11</v>
      </c>
      <c r="V530" s="445">
        <v>11</v>
      </c>
      <c r="W530" s="445">
        <v>10</v>
      </c>
      <c r="X530" s="445">
        <v>11</v>
      </c>
      <c r="Y530" s="445">
        <v>2</v>
      </c>
      <c r="Z530" s="445">
        <v>1</v>
      </c>
      <c r="AA530" s="445">
        <v>2</v>
      </c>
      <c r="AB530" s="445">
        <v>6</v>
      </c>
      <c r="AC530" s="445"/>
      <c r="AD530" s="445"/>
      <c r="AE530" s="445"/>
      <c r="AF530" s="445"/>
      <c r="AG530" s="445"/>
      <c r="AH530" s="445"/>
      <c r="AI530" s="445"/>
      <c r="AJ530" s="445"/>
      <c r="AK530" s="445"/>
      <c r="AL530" s="445"/>
      <c r="AM530" s="445"/>
      <c r="AN530" s="445"/>
      <c r="AO530" s="445"/>
      <c r="AP530" s="445"/>
      <c r="AQ530" s="445"/>
      <c r="AR530" s="445"/>
      <c r="AS530" s="445"/>
      <c r="AT530" s="445"/>
      <c r="AU530" s="445"/>
      <c r="AV530" s="445"/>
      <c r="AW530" s="445"/>
      <c r="AX530" s="445"/>
      <c r="AY530" s="445"/>
      <c r="AZ530" s="445"/>
      <c r="BA530" s="445"/>
      <c r="BB530" s="445">
        <v>64</v>
      </c>
    </row>
    <row r="531" spans="1:54" x14ac:dyDescent="0.2">
      <c r="A531" s="4" t="s">
        <v>3886</v>
      </c>
      <c r="B531" s="445"/>
      <c r="C531" s="445"/>
      <c r="D531" s="445"/>
      <c r="E531" s="445"/>
      <c r="F531" s="445"/>
      <c r="G531" s="445"/>
      <c r="H531" s="445"/>
      <c r="I531" s="445"/>
      <c r="J531" s="445"/>
      <c r="K531" s="445"/>
      <c r="L531" s="445"/>
      <c r="M531" s="445"/>
      <c r="N531" s="445"/>
      <c r="O531" s="445"/>
      <c r="P531" s="445"/>
      <c r="Q531" s="445"/>
      <c r="R531" s="445"/>
      <c r="S531" s="445"/>
      <c r="T531" s="445"/>
      <c r="U531" s="445"/>
      <c r="V531" s="445"/>
      <c r="W531" s="445"/>
      <c r="X531" s="445"/>
      <c r="Y531" s="445"/>
      <c r="Z531" s="445">
        <v>1</v>
      </c>
      <c r="AA531" s="445">
        <v>5</v>
      </c>
      <c r="AB531" s="445">
        <v>4</v>
      </c>
      <c r="AC531" s="445">
        <v>5</v>
      </c>
      <c r="AD531" s="445">
        <v>3</v>
      </c>
      <c r="AE531" s="445">
        <v>7</v>
      </c>
      <c r="AF531" s="445">
        <v>10</v>
      </c>
      <c r="AG531" s="445">
        <v>6</v>
      </c>
      <c r="AH531" s="445">
        <v>12</v>
      </c>
      <c r="AI531" s="445"/>
      <c r="AJ531" s="445">
        <v>3</v>
      </c>
      <c r="AK531" s="445"/>
      <c r="AL531" s="445"/>
      <c r="AM531" s="445"/>
      <c r="AN531" s="445"/>
      <c r="AO531" s="445"/>
      <c r="AP531" s="445"/>
      <c r="AQ531" s="445"/>
      <c r="AR531" s="445"/>
      <c r="AS531" s="445"/>
      <c r="AT531" s="445"/>
      <c r="AU531" s="445"/>
      <c r="AV531" s="445"/>
      <c r="AW531" s="445"/>
      <c r="AX531" s="445"/>
      <c r="AY531" s="445"/>
      <c r="AZ531" s="445"/>
      <c r="BA531" s="445"/>
      <c r="BB531" s="445">
        <v>56</v>
      </c>
    </row>
    <row r="532" spans="1:54" x14ac:dyDescent="0.2">
      <c r="A532" s="4" t="s">
        <v>4332</v>
      </c>
      <c r="B532" s="445"/>
      <c r="C532" s="445"/>
      <c r="D532" s="445"/>
      <c r="E532" s="445"/>
      <c r="F532" s="445"/>
      <c r="G532" s="445"/>
      <c r="H532" s="445"/>
      <c r="I532" s="445"/>
      <c r="J532" s="445"/>
      <c r="K532" s="445"/>
      <c r="L532" s="445"/>
      <c r="M532" s="445"/>
      <c r="N532" s="445"/>
      <c r="O532" s="445"/>
      <c r="P532" s="445"/>
      <c r="Q532" s="445"/>
      <c r="R532" s="445"/>
      <c r="S532" s="445"/>
      <c r="T532" s="445"/>
      <c r="U532" s="445">
        <v>1</v>
      </c>
      <c r="V532" s="445"/>
      <c r="W532" s="445"/>
      <c r="X532" s="445"/>
      <c r="Y532" s="445"/>
      <c r="Z532" s="445"/>
      <c r="AA532" s="445"/>
      <c r="AB532" s="445"/>
      <c r="AC532" s="445"/>
      <c r="AD532" s="445"/>
      <c r="AE532" s="445"/>
      <c r="AF532" s="445"/>
      <c r="AG532" s="445"/>
      <c r="AH532" s="445"/>
      <c r="AI532" s="445"/>
      <c r="AJ532" s="445"/>
      <c r="AK532" s="445"/>
      <c r="AL532" s="445"/>
      <c r="AM532" s="445"/>
      <c r="AN532" s="445"/>
      <c r="AO532" s="445"/>
      <c r="AP532" s="445"/>
      <c r="AQ532" s="445"/>
      <c r="AR532" s="445"/>
      <c r="AS532" s="445"/>
      <c r="AT532" s="445"/>
      <c r="AU532" s="445"/>
      <c r="AV532" s="445"/>
      <c r="AW532" s="445"/>
      <c r="AX532" s="445"/>
      <c r="AY532" s="445"/>
      <c r="AZ532" s="445"/>
      <c r="BA532" s="445"/>
      <c r="BB532" s="445">
        <v>1</v>
      </c>
    </row>
    <row r="533" spans="1:54" x14ac:dyDescent="0.2">
      <c r="A533" s="4" t="s">
        <v>3031</v>
      </c>
      <c r="B533" s="445"/>
      <c r="C533" s="445"/>
      <c r="D533" s="445"/>
      <c r="E533" s="445"/>
      <c r="F533" s="445"/>
      <c r="G533" s="445"/>
      <c r="H533" s="445"/>
      <c r="I533" s="445"/>
      <c r="J533" s="445"/>
      <c r="K533" s="445"/>
      <c r="L533" s="445"/>
      <c r="M533" s="445"/>
      <c r="N533" s="445"/>
      <c r="O533" s="445"/>
      <c r="P533" s="445"/>
      <c r="Q533" s="445"/>
      <c r="R533" s="445"/>
      <c r="S533" s="445"/>
      <c r="T533" s="445"/>
      <c r="U533" s="445"/>
      <c r="V533" s="445"/>
      <c r="W533" s="445"/>
      <c r="X533" s="445"/>
      <c r="Y533" s="445"/>
      <c r="Z533" s="445"/>
      <c r="AA533" s="445"/>
      <c r="AB533" s="445"/>
      <c r="AC533" s="445"/>
      <c r="AD533" s="445"/>
      <c r="AE533" s="445"/>
      <c r="AF533" s="445"/>
      <c r="AG533" s="445"/>
      <c r="AH533" s="445"/>
      <c r="AI533" s="445"/>
      <c r="AJ533" s="445"/>
      <c r="AK533" s="445"/>
      <c r="AL533" s="445"/>
      <c r="AM533" s="445"/>
      <c r="AN533" s="445"/>
      <c r="AO533" s="445"/>
      <c r="AP533" s="445">
        <v>2</v>
      </c>
      <c r="AQ533" s="445">
        <v>11</v>
      </c>
      <c r="AR533" s="445">
        <v>7</v>
      </c>
      <c r="AS533" s="445">
        <v>5</v>
      </c>
      <c r="AT533" s="445"/>
      <c r="AU533" s="445"/>
      <c r="AV533" s="445">
        <v>11</v>
      </c>
      <c r="AW533" s="445">
        <v>10</v>
      </c>
      <c r="AX533" s="445">
        <v>1</v>
      </c>
      <c r="AY533" s="445"/>
      <c r="AZ533" s="445"/>
      <c r="BA533" s="445"/>
      <c r="BB533" s="445">
        <v>47</v>
      </c>
    </row>
    <row r="534" spans="1:54" x14ac:dyDescent="0.2">
      <c r="A534" s="4" t="s">
        <v>3942</v>
      </c>
      <c r="B534" s="445"/>
      <c r="C534" s="445"/>
      <c r="D534" s="445"/>
      <c r="E534" s="445"/>
      <c r="F534" s="445"/>
      <c r="G534" s="445"/>
      <c r="H534" s="445"/>
      <c r="I534" s="445"/>
      <c r="J534" s="445"/>
      <c r="K534" s="445"/>
      <c r="L534" s="445"/>
      <c r="M534" s="445"/>
      <c r="N534" s="445"/>
      <c r="O534" s="445"/>
      <c r="P534" s="445"/>
      <c r="Q534" s="445"/>
      <c r="R534" s="445"/>
      <c r="S534" s="445"/>
      <c r="T534" s="445"/>
      <c r="U534" s="445"/>
      <c r="V534" s="445"/>
      <c r="W534" s="445"/>
      <c r="X534" s="445"/>
      <c r="Y534" s="445"/>
      <c r="Z534" s="445"/>
      <c r="AA534" s="445"/>
      <c r="AB534" s="445"/>
      <c r="AC534" s="445"/>
      <c r="AD534" s="445"/>
      <c r="AE534" s="445"/>
      <c r="AF534" s="445"/>
      <c r="AG534" s="445"/>
      <c r="AH534" s="445"/>
      <c r="AI534" s="445"/>
      <c r="AJ534" s="445"/>
      <c r="AK534" s="445"/>
      <c r="AL534" s="445"/>
      <c r="AM534" s="445"/>
      <c r="AN534" s="445"/>
      <c r="AO534" s="445"/>
      <c r="AP534" s="445">
        <v>11</v>
      </c>
      <c r="AQ534" s="445"/>
      <c r="AR534" s="445"/>
      <c r="AS534" s="445"/>
      <c r="AT534" s="445"/>
      <c r="AU534" s="445"/>
      <c r="AV534" s="445"/>
      <c r="AW534" s="445"/>
      <c r="AX534" s="445"/>
      <c r="AY534" s="445"/>
      <c r="AZ534" s="445"/>
      <c r="BA534" s="445"/>
      <c r="BB534" s="445">
        <v>11</v>
      </c>
    </row>
    <row r="535" spans="1:54" x14ac:dyDescent="0.2">
      <c r="A535" s="4" t="s">
        <v>3911</v>
      </c>
      <c r="B535" s="445"/>
      <c r="C535" s="445"/>
      <c r="D535" s="445"/>
      <c r="E535" s="445"/>
      <c r="F535" s="445"/>
      <c r="G535" s="445"/>
      <c r="H535" s="445"/>
      <c r="I535" s="445"/>
      <c r="J535" s="445"/>
      <c r="K535" s="445"/>
      <c r="L535" s="445"/>
      <c r="M535" s="445"/>
      <c r="N535" s="445"/>
      <c r="O535" s="445"/>
      <c r="P535" s="445"/>
      <c r="Q535" s="445"/>
      <c r="R535" s="445"/>
      <c r="S535" s="445"/>
      <c r="T535" s="445"/>
      <c r="U535" s="445"/>
      <c r="V535" s="445"/>
      <c r="W535" s="445"/>
      <c r="X535" s="445"/>
      <c r="Y535" s="445"/>
      <c r="Z535" s="445"/>
      <c r="AA535" s="445"/>
      <c r="AB535" s="445"/>
      <c r="AC535" s="445"/>
      <c r="AD535" s="445"/>
      <c r="AE535" s="445"/>
      <c r="AF535" s="445"/>
      <c r="AG535" s="445"/>
      <c r="AH535" s="445">
        <v>6</v>
      </c>
      <c r="AI535" s="445">
        <v>12</v>
      </c>
      <c r="AJ535" s="445">
        <v>7</v>
      </c>
      <c r="AK535" s="445">
        <v>7</v>
      </c>
      <c r="AL535" s="445">
        <v>3</v>
      </c>
      <c r="AM535" s="445">
        <v>3</v>
      </c>
      <c r="AN535" s="445">
        <v>6</v>
      </c>
      <c r="AO535" s="445">
        <v>12</v>
      </c>
      <c r="AP535" s="445">
        <v>4</v>
      </c>
      <c r="AQ535" s="445"/>
      <c r="AR535" s="445"/>
      <c r="AS535" s="445"/>
      <c r="AT535" s="445"/>
      <c r="AU535" s="445"/>
      <c r="AV535" s="445"/>
      <c r="AW535" s="445"/>
      <c r="AX535" s="445"/>
      <c r="AY535" s="445"/>
      <c r="AZ535" s="445"/>
      <c r="BA535" s="445"/>
      <c r="BB535" s="445">
        <v>60</v>
      </c>
    </row>
    <row r="536" spans="1:54" x14ac:dyDescent="0.2">
      <c r="A536" s="4" t="s">
        <v>4254</v>
      </c>
      <c r="B536" s="445"/>
      <c r="C536" s="445"/>
      <c r="D536" s="445"/>
      <c r="E536" s="445"/>
      <c r="F536" s="445">
        <v>9</v>
      </c>
      <c r="G536" s="445"/>
      <c r="H536" s="445"/>
      <c r="I536" s="445"/>
      <c r="J536" s="445"/>
      <c r="K536" s="445"/>
      <c r="L536" s="445"/>
      <c r="M536" s="445"/>
      <c r="N536" s="445"/>
      <c r="O536" s="445"/>
      <c r="P536" s="445"/>
      <c r="Q536" s="445"/>
      <c r="R536" s="445"/>
      <c r="S536" s="445"/>
      <c r="T536" s="445"/>
      <c r="U536" s="445"/>
      <c r="V536" s="445"/>
      <c r="W536" s="445"/>
      <c r="X536" s="445"/>
      <c r="Y536" s="445"/>
      <c r="Z536" s="445"/>
      <c r="AA536" s="445"/>
      <c r="AB536" s="445"/>
      <c r="AC536" s="445"/>
      <c r="AD536" s="445"/>
      <c r="AE536" s="445"/>
      <c r="AF536" s="445"/>
      <c r="AG536" s="445"/>
      <c r="AH536" s="445"/>
      <c r="AI536" s="445"/>
      <c r="AJ536" s="445"/>
      <c r="AK536" s="445"/>
      <c r="AL536" s="445"/>
      <c r="AM536" s="445"/>
      <c r="AN536" s="445"/>
      <c r="AO536" s="445"/>
      <c r="AP536" s="445"/>
      <c r="AQ536" s="445"/>
      <c r="AR536" s="445"/>
      <c r="AS536" s="445"/>
      <c r="AT536" s="445"/>
      <c r="AU536" s="445"/>
      <c r="AV536" s="445"/>
      <c r="AW536" s="445"/>
      <c r="AX536" s="445"/>
      <c r="AY536" s="445"/>
      <c r="AZ536" s="445"/>
      <c r="BA536" s="445"/>
      <c r="BB536" s="445">
        <v>9</v>
      </c>
    </row>
    <row r="537" spans="1:54" x14ac:dyDescent="0.2">
      <c r="A537" s="4" t="s">
        <v>4216</v>
      </c>
      <c r="B537" s="445"/>
      <c r="C537" s="445"/>
      <c r="D537" s="445"/>
      <c r="E537" s="445"/>
      <c r="F537" s="445"/>
      <c r="G537" s="445"/>
      <c r="H537" s="445"/>
      <c r="I537" s="445"/>
      <c r="J537" s="445"/>
      <c r="K537" s="445"/>
      <c r="L537" s="445"/>
      <c r="M537" s="445"/>
      <c r="N537" s="445"/>
      <c r="O537" s="445"/>
      <c r="P537" s="445"/>
      <c r="Q537" s="445"/>
      <c r="R537" s="445"/>
      <c r="S537" s="445"/>
      <c r="T537" s="445"/>
      <c r="U537" s="445"/>
      <c r="V537" s="445"/>
      <c r="W537" s="445"/>
      <c r="X537" s="445"/>
      <c r="Y537" s="445"/>
      <c r="Z537" s="445"/>
      <c r="AA537" s="445"/>
      <c r="AB537" s="445"/>
      <c r="AC537" s="445"/>
      <c r="AD537" s="445"/>
      <c r="AE537" s="445"/>
      <c r="AF537" s="445"/>
      <c r="AG537" s="445"/>
      <c r="AH537" s="445"/>
      <c r="AI537" s="445"/>
      <c r="AJ537" s="445"/>
      <c r="AK537" s="445"/>
      <c r="AL537" s="445"/>
      <c r="AM537" s="445"/>
      <c r="AN537" s="445"/>
      <c r="AO537" s="445"/>
      <c r="AP537" s="445"/>
      <c r="AQ537" s="445"/>
      <c r="AR537" s="445"/>
      <c r="AS537" s="445"/>
      <c r="AT537" s="445"/>
      <c r="AU537" s="445"/>
      <c r="AV537" s="445"/>
      <c r="AW537" s="445"/>
      <c r="AX537" s="445">
        <v>4</v>
      </c>
      <c r="AY537" s="445"/>
      <c r="AZ537" s="445"/>
      <c r="BA537" s="445"/>
      <c r="BB537" s="445">
        <v>4</v>
      </c>
    </row>
    <row r="538" spans="1:54" x14ac:dyDescent="0.2">
      <c r="A538" s="4" t="s">
        <v>4361</v>
      </c>
      <c r="B538" s="445"/>
      <c r="C538" s="445"/>
      <c r="D538" s="445"/>
      <c r="E538" s="445"/>
      <c r="F538" s="445"/>
      <c r="G538" s="445"/>
      <c r="H538" s="445"/>
      <c r="I538" s="445"/>
      <c r="J538" s="445"/>
      <c r="K538" s="445"/>
      <c r="L538" s="445"/>
      <c r="M538" s="445"/>
      <c r="N538" s="445"/>
      <c r="O538" s="445"/>
      <c r="P538" s="445"/>
      <c r="Q538" s="445"/>
      <c r="R538" s="445"/>
      <c r="S538" s="445"/>
      <c r="T538" s="445"/>
      <c r="U538" s="445"/>
      <c r="V538" s="445"/>
      <c r="W538" s="445"/>
      <c r="X538" s="445"/>
      <c r="Y538" s="445"/>
      <c r="Z538" s="445"/>
      <c r="AA538" s="445">
        <v>1</v>
      </c>
      <c r="AB538" s="445"/>
      <c r="AC538" s="445"/>
      <c r="AD538" s="445"/>
      <c r="AE538" s="445"/>
      <c r="AF538" s="445"/>
      <c r="AG538" s="445"/>
      <c r="AH538" s="445"/>
      <c r="AI538" s="445"/>
      <c r="AJ538" s="445"/>
      <c r="AK538" s="445"/>
      <c r="AL538" s="445"/>
      <c r="AM538" s="445"/>
      <c r="AN538" s="445"/>
      <c r="AO538" s="445"/>
      <c r="AP538" s="445"/>
      <c r="AQ538" s="445"/>
      <c r="AR538" s="445"/>
      <c r="AS538" s="445"/>
      <c r="AT538" s="445"/>
      <c r="AU538" s="445"/>
      <c r="AV538" s="445"/>
      <c r="AW538" s="445"/>
      <c r="AX538" s="445"/>
      <c r="AY538" s="445"/>
      <c r="AZ538" s="445"/>
      <c r="BA538" s="445"/>
      <c r="BB538" s="445">
        <v>1</v>
      </c>
    </row>
    <row r="539" spans="1:54" x14ac:dyDescent="0.2">
      <c r="A539" s="4" t="s">
        <v>3796</v>
      </c>
      <c r="B539" s="445">
        <v>7</v>
      </c>
      <c r="C539" s="445"/>
      <c r="D539" s="445"/>
      <c r="E539" s="445"/>
      <c r="F539" s="445"/>
      <c r="G539" s="445"/>
      <c r="H539" s="445"/>
      <c r="I539" s="445"/>
      <c r="J539" s="445"/>
      <c r="K539" s="445"/>
      <c r="L539" s="445"/>
      <c r="M539" s="445"/>
      <c r="N539" s="445"/>
      <c r="O539" s="445"/>
      <c r="P539" s="445"/>
      <c r="Q539" s="445"/>
      <c r="R539" s="445"/>
      <c r="S539" s="445"/>
      <c r="T539" s="445"/>
      <c r="U539" s="445"/>
      <c r="V539" s="445"/>
      <c r="W539" s="445"/>
      <c r="X539" s="445"/>
      <c r="Y539" s="445"/>
      <c r="Z539" s="445"/>
      <c r="AA539" s="445"/>
      <c r="AB539" s="445"/>
      <c r="AC539" s="445"/>
      <c r="AD539" s="445"/>
      <c r="AE539" s="445"/>
      <c r="AF539" s="445"/>
      <c r="AG539" s="445"/>
      <c r="AH539" s="445"/>
      <c r="AI539" s="445"/>
      <c r="AJ539" s="445"/>
      <c r="AK539" s="445"/>
      <c r="AL539" s="445"/>
      <c r="AM539" s="445"/>
      <c r="AN539" s="445"/>
      <c r="AO539" s="445"/>
      <c r="AP539" s="445"/>
      <c r="AQ539" s="445"/>
      <c r="AR539" s="445"/>
      <c r="AS539" s="445"/>
      <c r="AT539" s="445"/>
      <c r="AU539" s="445"/>
      <c r="AV539" s="445"/>
      <c r="AW539" s="445"/>
      <c r="AX539" s="445"/>
      <c r="AY539" s="445"/>
      <c r="AZ539" s="445"/>
      <c r="BA539" s="445"/>
      <c r="BB539" s="445">
        <v>7</v>
      </c>
    </row>
    <row r="540" spans="1:54" x14ac:dyDescent="0.2">
      <c r="A540" s="4" t="s">
        <v>4062</v>
      </c>
      <c r="B540" s="445"/>
      <c r="C540" s="445"/>
      <c r="D540" s="445"/>
      <c r="E540" s="445"/>
      <c r="F540" s="445"/>
      <c r="G540" s="445"/>
      <c r="H540" s="445"/>
      <c r="I540" s="445"/>
      <c r="J540" s="445"/>
      <c r="K540" s="445"/>
      <c r="L540" s="445"/>
      <c r="M540" s="445"/>
      <c r="N540" s="445"/>
      <c r="O540" s="445"/>
      <c r="P540" s="445"/>
      <c r="Q540" s="445"/>
      <c r="R540" s="445">
        <v>9</v>
      </c>
      <c r="S540" s="445">
        <v>1</v>
      </c>
      <c r="T540" s="445"/>
      <c r="U540" s="445"/>
      <c r="V540" s="445"/>
      <c r="W540" s="445"/>
      <c r="X540" s="445"/>
      <c r="Y540" s="445"/>
      <c r="Z540" s="445"/>
      <c r="AA540" s="445"/>
      <c r="AB540" s="445"/>
      <c r="AC540" s="445"/>
      <c r="AD540" s="445"/>
      <c r="AE540" s="445"/>
      <c r="AF540" s="445"/>
      <c r="AG540" s="445"/>
      <c r="AH540" s="445"/>
      <c r="AI540" s="445"/>
      <c r="AJ540" s="445"/>
      <c r="AK540" s="445"/>
      <c r="AL540" s="445"/>
      <c r="AM540" s="445"/>
      <c r="AN540" s="445"/>
      <c r="AO540" s="445"/>
      <c r="AP540" s="445"/>
      <c r="AQ540" s="445"/>
      <c r="AR540" s="445"/>
      <c r="AS540" s="445"/>
      <c r="AT540" s="445"/>
      <c r="AU540" s="445"/>
      <c r="AV540" s="445"/>
      <c r="AW540" s="445"/>
      <c r="AX540" s="445"/>
      <c r="AY540" s="445"/>
      <c r="AZ540" s="445"/>
      <c r="BA540" s="445"/>
      <c r="BB540" s="445">
        <v>10</v>
      </c>
    </row>
    <row r="541" spans="1:54" x14ac:dyDescent="0.2">
      <c r="A541" s="4" t="s">
        <v>3995</v>
      </c>
      <c r="B541" s="445"/>
      <c r="C541" s="445"/>
      <c r="D541" s="445"/>
      <c r="E541" s="445"/>
      <c r="F541" s="445"/>
      <c r="G541" s="445"/>
      <c r="H541" s="445"/>
      <c r="I541" s="445"/>
      <c r="J541" s="445"/>
      <c r="K541" s="445"/>
      <c r="L541" s="445"/>
      <c r="M541" s="445"/>
      <c r="N541" s="445"/>
      <c r="O541" s="445"/>
      <c r="P541" s="445"/>
      <c r="Q541" s="445"/>
      <c r="R541" s="445"/>
      <c r="S541" s="445"/>
      <c r="T541" s="445"/>
      <c r="U541" s="445"/>
      <c r="V541" s="445"/>
      <c r="W541" s="445"/>
      <c r="X541" s="445"/>
      <c r="Y541" s="445"/>
      <c r="Z541" s="445"/>
      <c r="AA541" s="445"/>
      <c r="AB541" s="445"/>
      <c r="AC541" s="445"/>
      <c r="AD541" s="445"/>
      <c r="AE541" s="445"/>
      <c r="AF541" s="445"/>
      <c r="AG541" s="445"/>
      <c r="AH541" s="445"/>
      <c r="AI541" s="445"/>
      <c r="AJ541" s="445"/>
      <c r="AK541" s="445"/>
      <c r="AL541" s="445"/>
      <c r="AM541" s="445"/>
      <c r="AN541" s="445"/>
      <c r="AO541" s="445"/>
      <c r="AP541" s="445"/>
      <c r="AQ541" s="445"/>
      <c r="AR541" s="445"/>
      <c r="AS541" s="445"/>
      <c r="AT541" s="445"/>
      <c r="AU541" s="445"/>
      <c r="AV541" s="445"/>
      <c r="AW541" s="445"/>
      <c r="AX541" s="445"/>
      <c r="AY541" s="445"/>
      <c r="AZ541" s="445"/>
      <c r="BA541" s="445">
        <v>10</v>
      </c>
      <c r="BB541" s="445">
        <v>10</v>
      </c>
    </row>
    <row r="542" spans="1:54" x14ac:dyDescent="0.2">
      <c r="A542" s="4" t="s">
        <v>4111</v>
      </c>
      <c r="B542" s="445"/>
      <c r="C542" s="445"/>
      <c r="D542" s="445"/>
      <c r="E542" s="445"/>
      <c r="F542" s="445"/>
      <c r="G542" s="445"/>
      <c r="H542" s="445"/>
      <c r="I542" s="445"/>
      <c r="J542" s="445"/>
      <c r="K542" s="445"/>
      <c r="L542" s="445"/>
      <c r="M542" s="445"/>
      <c r="N542" s="445"/>
      <c r="O542" s="445"/>
      <c r="P542" s="445"/>
      <c r="Q542" s="445"/>
      <c r="R542" s="445"/>
      <c r="S542" s="445"/>
      <c r="T542" s="445"/>
      <c r="U542" s="445"/>
      <c r="V542" s="445"/>
      <c r="W542" s="445"/>
      <c r="X542" s="445"/>
      <c r="Y542" s="445"/>
      <c r="Z542" s="445">
        <v>1</v>
      </c>
      <c r="AA542" s="445">
        <v>4</v>
      </c>
      <c r="AB542" s="445"/>
      <c r="AC542" s="445"/>
      <c r="AD542" s="445"/>
      <c r="AE542" s="445"/>
      <c r="AF542" s="445"/>
      <c r="AG542" s="445"/>
      <c r="AH542" s="445"/>
      <c r="AI542" s="445"/>
      <c r="AJ542" s="445"/>
      <c r="AK542" s="445"/>
      <c r="AL542" s="445"/>
      <c r="AM542" s="445"/>
      <c r="AN542" s="445"/>
      <c r="AO542" s="445"/>
      <c r="AP542" s="445"/>
      <c r="AQ542" s="445"/>
      <c r="AR542" s="445"/>
      <c r="AS542" s="445"/>
      <c r="AT542" s="445"/>
      <c r="AU542" s="445"/>
      <c r="AV542" s="445"/>
      <c r="AW542" s="445"/>
      <c r="AX542" s="445"/>
      <c r="AY542" s="445"/>
      <c r="AZ542" s="445"/>
      <c r="BA542" s="445"/>
      <c r="BB542" s="445">
        <v>5</v>
      </c>
    </row>
    <row r="543" spans="1:54" x14ac:dyDescent="0.2">
      <c r="A543" s="4" t="s">
        <v>4099</v>
      </c>
      <c r="B543" s="445"/>
      <c r="C543" s="445"/>
      <c r="D543" s="445"/>
      <c r="E543" s="445"/>
      <c r="F543" s="445"/>
      <c r="G543" s="445"/>
      <c r="H543" s="445"/>
      <c r="I543" s="445"/>
      <c r="J543" s="445"/>
      <c r="K543" s="445"/>
      <c r="L543" s="445"/>
      <c r="M543" s="445"/>
      <c r="N543" s="445"/>
      <c r="O543" s="445"/>
      <c r="P543" s="445"/>
      <c r="Q543" s="445"/>
      <c r="R543" s="445"/>
      <c r="S543" s="445"/>
      <c r="T543" s="445"/>
      <c r="U543" s="445"/>
      <c r="V543" s="445"/>
      <c r="W543" s="445"/>
      <c r="X543" s="445"/>
      <c r="Y543" s="445">
        <v>2</v>
      </c>
      <c r="Z543" s="445"/>
      <c r="AA543" s="445"/>
      <c r="AB543" s="445"/>
      <c r="AC543" s="445"/>
      <c r="AD543" s="445"/>
      <c r="AE543" s="445"/>
      <c r="AF543" s="445"/>
      <c r="AG543" s="445"/>
      <c r="AH543" s="445"/>
      <c r="AI543" s="445"/>
      <c r="AJ543" s="445"/>
      <c r="AK543" s="445"/>
      <c r="AL543" s="445"/>
      <c r="AM543" s="445"/>
      <c r="AN543" s="445"/>
      <c r="AO543" s="445"/>
      <c r="AP543" s="445"/>
      <c r="AQ543" s="445"/>
      <c r="AR543" s="445"/>
      <c r="AS543" s="445"/>
      <c r="AT543" s="445"/>
      <c r="AU543" s="445"/>
      <c r="AV543" s="445"/>
      <c r="AW543" s="445"/>
      <c r="AX543" s="445"/>
      <c r="AY543" s="445"/>
      <c r="AZ543" s="445"/>
      <c r="BA543" s="445"/>
      <c r="BB543" s="445">
        <v>2</v>
      </c>
    </row>
    <row r="544" spans="1:54" x14ac:dyDescent="0.2">
      <c r="A544" s="4" t="s">
        <v>4205</v>
      </c>
      <c r="B544" s="445"/>
      <c r="C544" s="445"/>
      <c r="D544" s="445"/>
      <c r="E544" s="445"/>
      <c r="F544" s="445"/>
      <c r="G544" s="445"/>
      <c r="H544" s="445"/>
      <c r="I544" s="445"/>
      <c r="J544" s="445"/>
      <c r="K544" s="445"/>
      <c r="L544" s="445"/>
      <c r="M544" s="445"/>
      <c r="N544" s="445"/>
      <c r="O544" s="445"/>
      <c r="P544" s="445"/>
      <c r="Q544" s="445"/>
      <c r="R544" s="445"/>
      <c r="S544" s="445"/>
      <c r="T544" s="445"/>
      <c r="U544" s="445"/>
      <c r="V544" s="445"/>
      <c r="W544" s="445"/>
      <c r="X544" s="445"/>
      <c r="Y544" s="445"/>
      <c r="Z544" s="445"/>
      <c r="AA544" s="445"/>
      <c r="AB544" s="445"/>
      <c r="AC544" s="445"/>
      <c r="AD544" s="445"/>
      <c r="AE544" s="445"/>
      <c r="AF544" s="445"/>
      <c r="AG544" s="445"/>
      <c r="AH544" s="445"/>
      <c r="AI544" s="445"/>
      <c r="AJ544" s="445"/>
      <c r="AK544" s="445"/>
      <c r="AL544" s="445"/>
      <c r="AM544" s="445"/>
      <c r="AN544" s="445"/>
      <c r="AO544" s="445"/>
      <c r="AP544" s="445"/>
      <c r="AQ544" s="445"/>
      <c r="AR544" s="445"/>
      <c r="AS544" s="445"/>
      <c r="AT544" s="445"/>
      <c r="AU544" s="445"/>
      <c r="AV544" s="445">
        <v>2</v>
      </c>
      <c r="AW544" s="445"/>
      <c r="AX544" s="445"/>
      <c r="AY544" s="445"/>
      <c r="AZ544" s="445"/>
      <c r="BA544" s="445"/>
      <c r="BB544" s="445">
        <v>2</v>
      </c>
    </row>
    <row r="545" spans="1:54" x14ac:dyDescent="0.2">
      <c r="A545" s="4" t="s">
        <v>4246</v>
      </c>
      <c r="B545" s="445"/>
      <c r="C545" s="445"/>
      <c r="D545" s="445"/>
      <c r="E545" s="445"/>
      <c r="F545" s="445">
        <v>1</v>
      </c>
      <c r="G545" s="445"/>
      <c r="H545" s="445"/>
      <c r="I545" s="445"/>
      <c r="J545" s="445"/>
      <c r="K545" s="445"/>
      <c r="L545" s="445"/>
      <c r="M545" s="445"/>
      <c r="N545" s="445"/>
      <c r="O545" s="445"/>
      <c r="P545" s="445"/>
      <c r="Q545" s="445"/>
      <c r="R545" s="445"/>
      <c r="S545" s="445"/>
      <c r="T545" s="445"/>
      <c r="U545" s="445"/>
      <c r="V545" s="445"/>
      <c r="W545" s="445"/>
      <c r="X545" s="445"/>
      <c r="Y545" s="445"/>
      <c r="Z545" s="445"/>
      <c r="AA545" s="445"/>
      <c r="AB545" s="445"/>
      <c r="AC545" s="445"/>
      <c r="AD545" s="445"/>
      <c r="AE545" s="445"/>
      <c r="AF545" s="445"/>
      <c r="AG545" s="445"/>
      <c r="AH545" s="445"/>
      <c r="AI545" s="445"/>
      <c r="AJ545" s="445"/>
      <c r="AK545" s="445"/>
      <c r="AL545" s="445"/>
      <c r="AM545" s="445"/>
      <c r="AN545" s="445"/>
      <c r="AO545" s="445"/>
      <c r="AP545" s="445"/>
      <c r="AQ545" s="445"/>
      <c r="AR545" s="445"/>
      <c r="AS545" s="445"/>
      <c r="AT545" s="445"/>
      <c r="AU545" s="445"/>
      <c r="AV545" s="445"/>
      <c r="AW545" s="445"/>
      <c r="AX545" s="445"/>
      <c r="AY545" s="445"/>
      <c r="AZ545" s="445"/>
      <c r="BA545" s="445"/>
      <c r="BB545" s="445">
        <v>1</v>
      </c>
    </row>
    <row r="546" spans="1:54" x14ac:dyDescent="0.2">
      <c r="A546" s="4" t="s">
        <v>4025</v>
      </c>
      <c r="B546" s="445"/>
      <c r="C546" s="445"/>
      <c r="D546" s="445"/>
      <c r="E546" s="445"/>
      <c r="F546" s="445"/>
      <c r="G546" s="445"/>
      <c r="H546" s="445">
        <v>2</v>
      </c>
      <c r="I546" s="445"/>
      <c r="J546" s="445"/>
      <c r="K546" s="445"/>
      <c r="L546" s="445"/>
      <c r="M546" s="445"/>
      <c r="N546" s="445"/>
      <c r="O546" s="445"/>
      <c r="P546" s="445"/>
      <c r="Q546" s="445"/>
      <c r="R546" s="445"/>
      <c r="S546" s="445"/>
      <c r="T546" s="445"/>
      <c r="U546" s="445"/>
      <c r="V546" s="445"/>
      <c r="W546" s="445"/>
      <c r="X546" s="445"/>
      <c r="Y546" s="445"/>
      <c r="Z546" s="445"/>
      <c r="AA546" s="445"/>
      <c r="AB546" s="445"/>
      <c r="AC546" s="445"/>
      <c r="AD546" s="445"/>
      <c r="AE546" s="445"/>
      <c r="AF546" s="445"/>
      <c r="AG546" s="445"/>
      <c r="AH546" s="445"/>
      <c r="AI546" s="445"/>
      <c r="AJ546" s="445"/>
      <c r="AK546" s="445"/>
      <c r="AL546" s="445"/>
      <c r="AM546" s="445"/>
      <c r="AN546" s="445"/>
      <c r="AO546" s="445"/>
      <c r="AP546" s="445"/>
      <c r="AQ546" s="445"/>
      <c r="AR546" s="445"/>
      <c r="AS546" s="445"/>
      <c r="AT546" s="445"/>
      <c r="AU546" s="445"/>
      <c r="AV546" s="445"/>
      <c r="AW546" s="445"/>
      <c r="AX546" s="445"/>
      <c r="AY546" s="445"/>
      <c r="AZ546" s="445"/>
      <c r="BA546" s="445"/>
      <c r="BB546" s="445">
        <v>2</v>
      </c>
    </row>
    <row r="547" spans="1:54" x14ac:dyDescent="0.2">
      <c r="A547" s="4" t="s">
        <v>3456</v>
      </c>
      <c r="B547" s="445"/>
      <c r="C547" s="445"/>
      <c r="D547" s="445"/>
      <c r="E547" s="445"/>
      <c r="F547" s="445"/>
      <c r="G547" s="445"/>
      <c r="H547" s="445"/>
      <c r="I547" s="445"/>
      <c r="J547" s="445"/>
      <c r="K547" s="445"/>
      <c r="L547" s="445"/>
      <c r="M547" s="445"/>
      <c r="N547" s="445"/>
      <c r="O547" s="445"/>
      <c r="P547" s="445"/>
      <c r="Q547" s="445"/>
      <c r="R547" s="445">
        <v>13</v>
      </c>
      <c r="S547" s="445"/>
      <c r="T547" s="445"/>
      <c r="U547" s="445"/>
      <c r="V547" s="445"/>
      <c r="W547" s="445"/>
      <c r="X547" s="445"/>
      <c r="Y547" s="445"/>
      <c r="Z547" s="445"/>
      <c r="AA547" s="445"/>
      <c r="AB547" s="445"/>
      <c r="AC547" s="445"/>
      <c r="AD547" s="445"/>
      <c r="AE547" s="445"/>
      <c r="AF547" s="445"/>
      <c r="AG547" s="445"/>
      <c r="AH547" s="445"/>
      <c r="AI547" s="445"/>
      <c r="AJ547" s="445"/>
      <c r="AK547" s="445"/>
      <c r="AL547" s="445"/>
      <c r="AM547" s="445"/>
      <c r="AN547" s="445"/>
      <c r="AO547" s="445"/>
      <c r="AP547" s="445"/>
      <c r="AQ547" s="445"/>
      <c r="AR547" s="445"/>
      <c r="AS547" s="445"/>
      <c r="AT547" s="445"/>
      <c r="AU547" s="445"/>
      <c r="AV547" s="445"/>
      <c r="AW547" s="445"/>
      <c r="AX547" s="445"/>
      <c r="AY547" s="445"/>
      <c r="AZ547" s="445"/>
      <c r="BA547" s="445"/>
      <c r="BB547" s="445">
        <v>13</v>
      </c>
    </row>
    <row r="548" spans="1:54" x14ac:dyDescent="0.2">
      <c r="A548" s="4" t="s">
        <v>3915</v>
      </c>
      <c r="B548" s="445"/>
      <c r="C548" s="445"/>
      <c r="D548" s="445"/>
      <c r="E548" s="445"/>
      <c r="F548" s="445"/>
      <c r="G548" s="445"/>
      <c r="H548" s="445"/>
      <c r="I548" s="445"/>
      <c r="J548" s="445"/>
      <c r="K548" s="445"/>
      <c r="L548" s="445"/>
      <c r="M548" s="445"/>
      <c r="N548" s="445"/>
      <c r="O548" s="445"/>
      <c r="P548" s="445"/>
      <c r="Q548" s="445"/>
      <c r="R548" s="445"/>
      <c r="S548" s="445"/>
      <c r="T548" s="445"/>
      <c r="U548" s="445"/>
      <c r="V548" s="445"/>
      <c r="W548" s="445"/>
      <c r="X548" s="445"/>
      <c r="Y548" s="445"/>
      <c r="Z548" s="445"/>
      <c r="AA548" s="445"/>
      <c r="AB548" s="445"/>
      <c r="AC548" s="445"/>
      <c r="AD548" s="445"/>
      <c r="AE548" s="445"/>
      <c r="AF548" s="445"/>
      <c r="AG548" s="445">
        <v>2</v>
      </c>
      <c r="AH548" s="445">
        <v>8</v>
      </c>
      <c r="AI548" s="445"/>
      <c r="AJ548" s="445">
        <v>5</v>
      </c>
      <c r="AK548" s="445">
        <v>9</v>
      </c>
      <c r="AL548" s="445">
        <v>11</v>
      </c>
      <c r="AM548" s="445">
        <v>10</v>
      </c>
      <c r="AN548" s="445">
        <v>7</v>
      </c>
      <c r="AO548" s="445">
        <v>13</v>
      </c>
      <c r="AP548" s="445">
        <v>14</v>
      </c>
      <c r="AQ548" s="445">
        <v>12</v>
      </c>
      <c r="AR548" s="445">
        <v>10</v>
      </c>
      <c r="AS548" s="445">
        <v>11</v>
      </c>
      <c r="AT548" s="445">
        <v>11</v>
      </c>
      <c r="AU548" s="445">
        <v>12</v>
      </c>
      <c r="AV548" s="445">
        <v>3</v>
      </c>
      <c r="AW548" s="445">
        <v>2</v>
      </c>
      <c r="AX548" s="445"/>
      <c r="AY548" s="445"/>
      <c r="AZ548" s="445"/>
      <c r="BA548" s="445"/>
      <c r="BB548" s="445">
        <v>140</v>
      </c>
    </row>
    <row r="549" spans="1:54" x14ac:dyDescent="0.2">
      <c r="A549" s="4" t="s">
        <v>4070</v>
      </c>
      <c r="B549" s="445"/>
      <c r="C549" s="445"/>
      <c r="D549" s="445"/>
      <c r="E549" s="445"/>
      <c r="F549" s="445"/>
      <c r="G549" s="445"/>
      <c r="H549" s="445"/>
      <c r="I549" s="445"/>
      <c r="J549" s="445"/>
      <c r="K549" s="445"/>
      <c r="L549" s="445"/>
      <c r="M549" s="445"/>
      <c r="N549" s="445"/>
      <c r="O549" s="445"/>
      <c r="P549" s="445"/>
      <c r="Q549" s="445"/>
      <c r="R549" s="445"/>
      <c r="S549" s="445">
        <v>5</v>
      </c>
      <c r="T549" s="445"/>
      <c r="U549" s="445"/>
      <c r="V549" s="445"/>
      <c r="W549" s="445"/>
      <c r="X549" s="445"/>
      <c r="Y549" s="445"/>
      <c r="Z549" s="445"/>
      <c r="AA549" s="445"/>
      <c r="AB549" s="445"/>
      <c r="AC549" s="445"/>
      <c r="AD549" s="445"/>
      <c r="AE549" s="445"/>
      <c r="AF549" s="445"/>
      <c r="AG549" s="445"/>
      <c r="AH549" s="445"/>
      <c r="AI549" s="445"/>
      <c r="AJ549" s="445"/>
      <c r="AK549" s="445"/>
      <c r="AL549" s="445"/>
      <c r="AM549" s="445"/>
      <c r="AN549" s="445"/>
      <c r="AO549" s="445"/>
      <c r="AP549" s="445"/>
      <c r="AQ549" s="445"/>
      <c r="AR549" s="445"/>
      <c r="AS549" s="445"/>
      <c r="AT549" s="445"/>
      <c r="AU549" s="445"/>
      <c r="AV549" s="445"/>
      <c r="AW549" s="445"/>
      <c r="AX549" s="445"/>
      <c r="AY549" s="445"/>
      <c r="AZ549" s="445"/>
      <c r="BA549" s="445"/>
      <c r="BB549" s="445">
        <v>5</v>
      </c>
    </row>
    <row r="550" spans="1:54" x14ac:dyDescent="0.2">
      <c r="A550" s="4" t="s">
        <v>3977</v>
      </c>
      <c r="B550" s="445"/>
      <c r="C550" s="445"/>
      <c r="D550" s="445"/>
      <c r="E550" s="445"/>
      <c r="F550" s="445"/>
      <c r="G550" s="445"/>
      <c r="H550" s="445"/>
      <c r="I550" s="445"/>
      <c r="J550" s="445"/>
      <c r="K550" s="445"/>
      <c r="L550" s="445"/>
      <c r="M550" s="445"/>
      <c r="N550" s="445"/>
      <c r="O550" s="445"/>
      <c r="P550" s="445"/>
      <c r="Q550" s="445"/>
      <c r="R550" s="445"/>
      <c r="S550" s="445"/>
      <c r="T550" s="445"/>
      <c r="U550" s="445"/>
      <c r="V550" s="445"/>
      <c r="W550" s="445"/>
      <c r="X550" s="445"/>
      <c r="Y550" s="445"/>
      <c r="Z550" s="445"/>
      <c r="AA550" s="445"/>
      <c r="AB550" s="445"/>
      <c r="AC550" s="445"/>
      <c r="AD550" s="445"/>
      <c r="AE550" s="445"/>
      <c r="AF550" s="445"/>
      <c r="AG550" s="445"/>
      <c r="AH550" s="445"/>
      <c r="AI550" s="445"/>
      <c r="AJ550" s="445"/>
      <c r="AK550" s="445"/>
      <c r="AL550" s="445"/>
      <c r="AM550" s="445"/>
      <c r="AN550" s="445"/>
      <c r="AO550" s="445"/>
      <c r="AP550" s="445"/>
      <c r="AQ550" s="445"/>
      <c r="AR550" s="445"/>
      <c r="AS550" s="445"/>
      <c r="AT550" s="445"/>
      <c r="AU550" s="445"/>
      <c r="AV550" s="445"/>
      <c r="AW550" s="445"/>
      <c r="AX550" s="445">
        <v>6</v>
      </c>
      <c r="AY550" s="445"/>
      <c r="AZ550" s="445"/>
      <c r="BA550" s="445"/>
      <c r="BB550" s="445">
        <v>6</v>
      </c>
    </row>
    <row r="551" spans="1:54" x14ac:dyDescent="0.2">
      <c r="A551" s="4" t="s">
        <v>3908</v>
      </c>
      <c r="B551" s="445"/>
      <c r="C551" s="445"/>
      <c r="D551" s="445"/>
      <c r="E551" s="445"/>
      <c r="F551" s="445"/>
      <c r="G551" s="445"/>
      <c r="H551" s="445"/>
      <c r="I551" s="445"/>
      <c r="J551" s="445"/>
      <c r="K551" s="445"/>
      <c r="L551" s="445"/>
      <c r="M551" s="445"/>
      <c r="N551" s="445"/>
      <c r="O551" s="445"/>
      <c r="P551" s="445"/>
      <c r="Q551" s="445"/>
      <c r="R551" s="445"/>
      <c r="S551" s="445"/>
      <c r="T551" s="445"/>
      <c r="U551" s="445"/>
      <c r="V551" s="445"/>
      <c r="W551" s="445"/>
      <c r="X551" s="445"/>
      <c r="Y551" s="445"/>
      <c r="Z551" s="445"/>
      <c r="AA551" s="445"/>
      <c r="AB551" s="445"/>
      <c r="AC551" s="445"/>
      <c r="AD551" s="445"/>
      <c r="AE551" s="445"/>
      <c r="AF551" s="445"/>
      <c r="AG551" s="445"/>
      <c r="AH551" s="445">
        <v>9</v>
      </c>
      <c r="AI551" s="445">
        <v>12</v>
      </c>
      <c r="AJ551" s="445">
        <v>5</v>
      </c>
      <c r="AK551" s="445">
        <v>8</v>
      </c>
      <c r="AL551" s="445">
        <v>10</v>
      </c>
      <c r="AM551" s="445"/>
      <c r="AN551" s="445"/>
      <c r="AO551" s="445"/>
      <c r="AP551" s="445"/>
      <c r="AQ551" s="445"/>
      <c r="AR551" s="445"/>
      <c r="AS551" s="445"/>
      <c r="AT551" s="445"/>
      <c r="AU551" s="445"/>
      <c r="AV551" s="445"/>
      <c r="AW551" s="445"/>
      <c r="AX551" s="445"/>
      <c r="AY551" s="445"/>
      <c r="AZ551" s="445"/>
      <c r="BA551" s="445"/>
      <c r="BB551" s="445">
        <v>44</v>
      </c>
    </row>
    <row r="552" spans="1:54" x14ac:dyDescent="0.2">
      <c r="A552" s="4" t="s">
        <v>4114</v>
      </c>
      <c r="B552" s="445"/>
      <c r="C552" s="445"/>
      <c r="D552" s="445"/>
      <c r="E552" s="445"/>
      <c r="F552" s="445"/>
      <c r="G552" s="445"/>
      <c r="H552" s="445"/>
      <c r="I552" s="445"/>
      <c r="J552" s="445"/>
      <c r="K552" s="445"/>
      <c r="L552" s="445"/>
      <c r="M552" s="445"/>
      <c r="N552" s="445"/>
      <c r="O552" s="445"/>
      <c r="P552" s="445"/>
      <c r="Q552" s="445"/>
      <c r="R552" s="445"/>
      <c r="S552" s="445"/>
      <c r="T552" s="445"/>
      <c r="U552" s="445"/>
      <c r="V552" s="445"/>
      <c r="W552" s="445"/>
      <c r="X552" s="445"/>
      <c r="Y552" s="445"/>
      <c r="Z552" s="445"/>
      <c r="AA552" s="445"/>
      <c r="AB552" s="445">
        <v>10</v>
      </c>
      <c r="AC552" s="445">
        <v>10</v>
      </c>
      <c r="AD552" s="445">
        <v>5</v>
      </c>
      <c r="AE552" s="445"/>
      <c r="AF552" s="445"/>
      <c r="AG552" s="445"/>
      <c r="AH552" s="445"/>
      <c r="AI552" s="445"/>
      <c r="AJ552" s="445"/>
      <c r="AK552" s="445"/>
      <c r="AL552" s="445"/>
      <c r="AM552" s="445"/>
      <c r="AN552" s="445"/>
      <c r="AO552" s="445"/>
      <c r="AP552" s="445"/>
      <c r="AQ552" s="445"/>
      <c r="AR552" s="445"/>
      <c r="AS552" s="445"/>
      <c r="AT552" s="445"/>
      <c r="AU552" s="445"/>
      <c r="AV552" s="445"/>
      <c r="AW552" s="445"/>
      <c r="AX552" s="445"/>
      <c r="AY552" s="445"/>
      <c r="AZ552" s="445"/>
      <c r="BA552" s="445"/>
      <c r="BB552" s="445">
        <v>25</v>
      </c>
    </row>
    <row r="553" spans="1:54" x14ac:dyDescent="0.2">
      <c r="A553" s="4" t="s">
        <v>769</v>
      </c>
      <c r="B553" s="445">
        <v>81</v>
      </c>
      <c r="C553" s="445">
        <v>90</v>
      </c>
      <c r="D553" s="445">
        <v>85</v>
      </c>
      <c r="E553" s="445">
        <v>86</v>
      </c>
      <c r="F553" s="445">
        <v>98</v>
      </c>
      <c r="G553" s="445">
        <v>65</v>
      </c>
      <c r="H553" s="445">
        <v>113</v>
      </c>
      <c r="I553" s="445">
        <v>264</v>
      </c>
      <c r="J553" s="445">
        <v>227</v>
      </c>
      <c r="K553" s="445">
        <v>161</v>
      </c>
      <c r="L553" s="445">
        <v>240</v>
      </c>
      <c r="M553" s="445">
        <v>111</v>
      </c>
      <c r="N553" s="445">
        <v>134</v>
      </c>
      <c r="O553" s="445">
        <v>133</v>
      </c>
      <c r="P553" s="445">
        <v>118</v>
      </c>
      <c r="Q553" s="445"/>
      <c r="R553" s="445">
        <v>286</v>
      </c>
      <c r="S553" s="445">
        <v>242</v>
      </c>
      <c r="T553" s="445">
        <v>417</v>
      </c>
      <c r="U553" s="445">
        <v>416</v>
      </c>
      <c r="V553" s="445">
        <v>442</v>
      </c>
      <c r="W553" s="445">
        <v>385</v>
      </c>
      <c r="X553" s="445">
        <v>350</v>
      </c>
      <c r="Y553" s="445">
        <v>362</v>
      </c>
      <c r="Z553" s="445">
        <v>356</v>
      </c>
      <c r="AA553" s="445">
        <v>318</v>
      </c>
      <c r="AB553" s="445">
        <v>326</v>
      </c>
      <c r="AC553" s="445">
        <v>397</v>
      </c>
      <c r="AD553" s="445">
        <v>218</v>
      </c>
      <c r="AE553" s="445">
        <v>252</v>
      </c>
      <c r="AF553" s="445">
        <v>276</v>
      </c>
      <c r="AG553" s="445">
        <v>220</v>
      </c>
      <c r="AH553" s="445">
        <v>275</v>
      </c>
      <c r="AI553" s="445">
        <v>253</v>
      </c>
      <c r="AJ553" s="445">
        <v>277</v>
      </c>
      <c r="AK553" s="445">
        <v>218</v>
      </c>
      <c r="AL553" s="445">
        <v>242</v>
      </c>
      <c r="AM553" s="445">
        <v>252</v>
      </c>
      <c r="AN553" s="445">
        <v>203</v>
      </c>
      <c r="AO553" s="445">
        <v>273</v>
      </c>
      <c r="AP553" s="445">
        <v>276</v>
      </c>
      <c r="AQ553" s="445">
        <v>252</v>
      </c>
      <c r="AR553" s="445">
        <v>251</v>
      </c>
      <c r="AS553" s="445">
        <v>264</v>
      </c>
      <c r="AT553" s="445">
        <v>231</v>
      </c>
      <c r="AU553" s="445">
        <v>286</v>
      </c>
      <c r="AV553" s="445">
        <v>263</v>
      </c>
      <c r="AW553" s="445">
        <v>260</v>
      </c>
      <c r="AX553" s="445">
        <v>262</v>
      </c>
      <c r="AY553" s="445">
        <v>115</v>
      </c>
      <c r="AZ553" s="445">
        <v>104</v>
      </c>
      <c r="BA553" s="445">
        <v>147</v>
      </c>
      <c r="BB553" s="445">
        <v>11973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771"/>
  <sheetViews>
    <sheetView topLeftCell="T1" workbookViewId="0">
      <selection activeCell="AQ1" sqref="AG1:AQ1"/>
    </sheetView>
  </sheetViews>
  <sheetFormatPr defaultRowHeight="12.75" x14ac:dyDescent="0.2"/>
  <cols>
    <col min="2" max="2" width="13.85546875" customWidth="1"/>
    <col min="4" max="4" width="10" bestFit="1" customWidth="1"/>
    <col min="14" max="14" width="12.85546875" customWidth="1"/>
    <col min="21" max="21" width="14" customWidth="1"/>
    <col min="27" max="27" width="10.5703125" bestFit="1" customWidth="1"/>
  </cols>
  <sheetData>
    <row r="1" spans="1:43" x14ac:dyDescent="0.2">
      <c r="A1" s="613" t="s">
        <v>6</v>
      </c>
      <c r="B1" s="613" t="s">
        <v>2688</v>
      </c>
      <c r="C1" s="613" t="s">
        <v>3525</v>
      </c>
      <c r="D1" s="613" t="s">
        <v>5</v>
      </c>
      <c r="E1" s="613" t="s">
        <v>3526</v>
      </c>
      <c r="F1" s="613" t="s">
        <v>3527</v>
      </c>
      <c r="G1" s="624" t="s">
        <v>2685</v>
      </c>
      <c r="H1" s="613" t="s">
        <v>2938</v>
      </c>
      <c r="I1" s="392" t="s">
        <v>3530</v>
      </c>
      <c r="J1" s="392" t="s">
        <v>2935</v>
      </c>
      <c r="K1" s="392" t="s">
        <v>3729</v>
      </c>
      <c r="L1" s="460"/>
      <c r="M1" s="613" t="s">
        <v>6</v>
      </c>
      <c r="N1" s="613" t="s">
        <v>2688</v>
      </c>
      <c r="O1" s="613" t="s">
        <v>3525</v>
      </c>
      <c r="P1" s="613" t="s">
        <v>2685</v>
      </c>
      <c r="Q1" s="392" t="s">
        <v>3534</v>
      </c>
      <c r="R1" s="392" t="s">
        <v>3533</v>
      </c>
      <c r="S1" s="460"/>
      <c r="T1" s="613" t="s">
        <v>6</v>
      </c>
      <c r="U1" s="613" t="s">
        <v>2688</v>
      </c>
      <c r="V1" s="613" t="s">
        <v>3729</v>
      </c>
      <c r="W1" s="613" t="s">
        <v>2906</v>
      </c>
      <c r="X1" s="613" t="s">
        <v>2878</v>
      </c>
      <c r="Y1" s="613" t="s">
        <v>3529</v>
      </c>
      <c r="Z1" s="613" t="s">
        <v>2685</v>
      </c>
      <c r="AA1" s="613" t="s">
        <v>2938</v>
      </c>
      <c r="AB1" s="613" t="s">
        <v>3553</v>
      </c>
      <c r="AC1" s="613" t="s">
        <v>3554</v>
      </c>
      <c r="AD1" s="613" t="s">
        <v>3581</v>
      </c>
      <c r="AE1" s="613" t="s">
        <v>3729</v>
      </c>
      <c r="AF1" s="460"/>
      <c r="AG1" s="613" t="s">
        <v>6</v>
      </c>
      <c r="AH1" s="613" t="s">
        <v>2688</v>
      </c>
      <c r="AI1" s="613" t="s">
        <v>3729</v>
      </c>
      <c r="AJ1" s="613" t="s">
        <v>2906</v>
      </c>
      <c r="AK1" s="613" t="s">
        <v>2878</v>
      </c>
      <c r="AL1" s="613" t="s">
        <v>3529</v>
      </c>
      <c r="AM1" s="613" t="s">
        <v>2685</v>
      </c>
      <c r="AN1" s="392" t="s">
        <v>3531</v>
      </c>
      <c r="AO1" s="392" t="s">
        <v>3533</v>
      </c>
      <c r="AP1" s="392" t="s">
        <v>2872</v>
      </c>
      <c r="AQ1" s="392" t="s">
        <v>2424</v>
      </c>
    </row>
    <row r="2" spans="1:43" x14ac:dyDescent="0.2">
      <c r="A2" s="42" t="s">
        <v>3447</v>
      </c>
      <c r="B2" s="42" t="s">
        <v>3098</v>
      </c>
      <c r="C2" s="42" t="s">
        <v>44</v>
      </c>
      <c r="D2" s="42">
        <v>9</v>
      </c>
      <c r="E2" s="42">
        <v>12</v>
      </c>
      <c r="F2" s="42">
        <v>3</v>
      </c>
      <c r="G2" s="42">
        <v>277</v>
      </c>
      <c r="H2" s="377">
        <f t="shared" ref="H2:H65" si="0">G2/(E2-F2)</f>
        <v>30.777777777777779</v>
      </c>
      <c r="I2" s="42"/>
      <c r="J2" s="42"/>
      <c r="K2" s="42" t="s">
        <v>4326</v>
      </c>
      <c r="M2" s="42" t="s">
        <v>3447</v>
      </c>
      <c r="N2" s="42" t="s">
        <v>3098</v>
      </c>
      <c r="O2" s="42" t="s">
        <v>44</v>
      </c>
      <c r="P2" s="136" t="s">
        <v>3570</v>
      </c>
      <c r="Q2" s="42"/>
      <c r="R2" s="42"/>
      <c r="T2" s="42" t="s">
        <v>3447</v>
      </c>
      <c r="U2" s="42" t="s">
        <v>3098</v>
      </c>
      <c r="V2" s="42" t="s">
        <v>44</v>
      </c>
      <c r="W2" s="42">
        <v>4</v>
      </c>
      <c r="X2" s="42"/>
      <c r="Y2" s="42">
        <v>1</v>
      </c>
      <c r="Z2" s="42">
        <v>48</v>
      </c>
      <c r="AA2" s="451">
        <f>Z2/Y2</f>
        <v>48</v>
      </c>
      <c r="AB2" s="42"/>
      <c r="AC2" s="42"/>
      <c r="AD2" s="42"/>
      <c r="AE2" s="42" t="s">
        <v>4326</v>
      </c>
      <c r="AG2" s="42" t="s">
        <v>3447</v>
      </c>
      <c r="AH2" s="42" t="s">
        <v>3081</v>
      </c>
      <c r="AI2" s="42" t="s">
        <v>44</v>
      </c>
      <c r="AJ2" s="42"/>
      <c r="AK2" s="42"/>
      <c r="AL2" s="42">
        <v>8</v>
      </c>
      <c r="AM2" s="42"/>
      <c r="AN2" s="42"/>
      <c r="AO2" s="42"/>
      <c r="AP2" s="42"/>
      <c r="AQ2" s="42"/>
    </row>
    <row r="3" spans="1:43" x14ac:dyDescent="0.2">
      <c r="A3" s="42" t="s">
        <v>3447</v>
      </c>
      <c r="B3" s="42" t="s">
        <v>3079</v>
      </c>
      <c r="C3" s="42" t="s">
        <v>44</v>
      </c>
      <c r="D3" s="42">
        <v>10</v>
      </c>
      <c r="E3" s="42">
        <v>13</v>
      </c>
      <c r="F3" s="42">
        <v>4</v>
      </c>
      <c r="G3" s="42">
        <v>247</v>
      </c>
      <c r="H3" s="377">
        <f t="shared" si="0"/>
        <v>27.444444444444443</v>
      </c>
      <c r="I3" s="42"/>
      <c r="J3" s="42"/>
      <c r="K3" s="42" t="s">
        <v>4326</v>
      </c>
      <c r="M3" s="42" t="s">
        <v>3447</v>
      </c>
      <c r="N3" s="42" t="s">
        <v>3098</v>
      </c>
      <c r="O3" s="42" t="s">
        <v>44</v>
      </c>
      <c r="P3" s="136" t="s">
        <v>3947</v>
      </c>
      <c r="Q3" s="42"/>
      <c r="R3" s="42"/>
      <c r="T3" s="42" t="s">
        <v>3447</v>
      </c>
      <c r="U3" s="42" t="s">
        <v>3079</v>
      </c>
      <c r="V3" s="42" t="s">
        <v>44</v>
      </c>
      <c r="W3" s="42">
        <v>91.3</v>
      </c>
      <c r="X3" s="42">
        <v>9</v>
      </c>
      <c r="Y3" s="42">
        <v>34</v>
      </c>
      <c r="Z3" s="42">
        <v>325</v>
      </c>
      <c r="AA3" s="451">
        <f>Z3/Y3</f>
        <v>9.5588235294117645</v>
      </c>
      <c r="AB3" s="42"/>
      <c r="AC3" s="42"/>
      <c r="AD3" s="42"/>
      <c r="AE3" s="42" t="s">
        <v>4326</v>
      </c>
      <c r="AG3" s="42" t="s">
        <v>2715</v>
      </c>
      <c r="AH3" s="42" t="s">
        <v>3099</v>
      </c>
      <c r="AI3" s="42" t="s">
        <v>44</v>
      </c>
      <c r="AJ3" s="42"/>
      <c r="AK3" s="42"/>
      <c r="AL3" s="42">
        <v>6</v>
      </c>
      <c r="AM3" s="42">
        <v>63</v>
      </c>
      <c r="AN3" s="42"/>
      <c r="AO3" s="42"/>
      <c r="AP3" s="42"/>
      <c r="AQ3" s="42"/>
    </row>
    <row r="4" spans="1:43" x14ac:dyDescent="0.2">
      <c r="A4" s="42" t="s">
        <v>3447</v>
      </c>
      <c r="B4" s="42" t="s">
        <v>3075</v>
      </c>
      <c r="C4" s="42" t="s">
        <v>44</v>
      </c>
      <c r="D4" s="42">
        <v>14</v>
      </c>
      <c r="E4" s="42">
        <v>19</v>
      </c>
      <c r="F4" s="42">
        <v>3</v>
      </c>
      <c r="G4" s="42">
        <v>380</v>
      </c>
      <c r="H4" s="377">
        <f t="shared" si="0"/>
        <v>23.75</v>
      </c>
      <c r="I4" s="42"/>
      <c r="J4" s="42"/>
      <c r="K4" s="42" t="s">
        <v>4326</v>
      </c>
      <c r="M4" s="42" t="s">
        <v>3447</v>
      </c>
      <c r="N4" s="42" t="s">
        <v>3098</v>
      </c>
      <c r="O4" s="42" t="s">
        <v>44</v>
      </c>
      <c r="P4" s="136" t="s">
        <v>3872</v>
      </c>
      <c r="Q4" s="42"/>
      <c r="R4" s="42"/>
      <c r="T4" s="42" t="s">
        <v>3447</v>
      </c>
      <c r="U4" s="42" t="s">
        <v>3075</v>
      </c>
      <c r="V4" s="42" t="s">
        <v>44</v>
      </c>
      <c r="W4" s="42">
        <v>66.2</v>
      </c>
      <c r="X4" s="42">
        <v>7</v>
      </c>
      <c r="Y4" s="42">
        <v>17</v>
      </c>
      <c r="Z4" s="42">
        <v>220</v>
      </c>
      <c r="AA4" s="451">
        <f>Z4/Y4</f>
        <v>12.941176470588236</v>
      </c>
      <c r="AB4" s="42"/>
      <c r="AC4" s="42"/>
      <c r="AD4" s="42"/>
      <c r="AE4" s="42" t="s">
        <v>4326</v>
      </c>
      <c r="AG4" s="42" t="s">
        <v>2714</v>
      </c>
      <c r="AH4" s="42" t="s">
        <v>1827</v>
      </c>
      <c r="AI4" s="42" t="s">
        <v>44</v>
      </c>
      <c r="AJ4" s="42"/>
      <c r="AK4" s="42"/>
      <c r="AL4" s="42">
        <v>7</v>
      </c>
      <c r="AM4" s="42">
        <v>17</v>
      </c>
      <c r="AN4" s="42"/>
      <c r="AO4" s="42"/>
      <c r="AP4" s="42"/>
      <c r="AQ4" s="42"/>
    </row>
    <row r="5" spans="1:43" x14ac:dyDescent="0.2">
      <c r="A5" s="42" t="s">
        <v>3447</v>
      </c>
      <c r="B5" s="42" t="s">
        <v>4071</v>
      </c>
      <c r="C5" s="42" t="s">
        <v>44</v>
      </c>
      <c r="D5" s="42">
        <v>10</v>
      </c>
      <c r="E5" s="42">
        <v>13</v>
      </c>
      <c r="F5" s="42">
        <v>1</v>
      </c>
      <c r="G5" s="42">
        <v>258</v>
      </c>
      <c r="H5" s="377">
        <f t="shared" si="0"/>
        <v>21.5</v>
      </c>
      <c r="I5" s="42"/>
      <c r="J5" s="42"/>
      <c r="K5" s="42" t="s">
        <v>4326</v>
      </c>
      <c r="M5" s="42" t="s">
        <v>3447</v>
      </c>
      <c r="N5" s="42" t="s">
        <v>3079</v>
      </c>
      <c r="O5" s="42" t="s">
        <v>44</v>
      </c>
      <c r="P5" s="136" t="s">
        <v>3844</v>
      </c>
      <c r="Q5" s="42"/>
      <c r="R5" s="42"/>
      <c r="T5" s="42" t="s">
        <v>3447</v>
      </c>
      <c r="U5" s="42" t="s">
        <v>4071</v>
      </c>
      <c r="V5" s="42" t="s">
        <v>44</v>
      </c>
      <c r="W5" s="42">
        <v>27</v>
      </c>
      <c r="X5" s="42">
        <v>4</v>
      </c>
      <c r="Y5" s="42">
        <v>7</v>
      </c>
      <c r="Z5" s="42">
        <v>111</v>
      </c>
      <c r="AA5" s="451">
        <f>Z5/Y5</f>
        <v>15.857142857142858</v>
      </c>
      <c r="AB5" s="42"/>
      <c r="AC5" s="42"/>
      <c r="AD5" s="42"/>
      <c r="AE5" s="42" t="s">
        <v>4326</v>
      </c>
      <c r="AG5" s="42" t="s">
        <v>3448</v>
      </c>
      <c r="AH5" s="42" t="s">
        <v>3075</v>
      </c>
      <c r="AI5" s="42" t="s">
        <v>44</v>
      </c>
      <c r="AJ5" s="42"/>
      <c r="AK5" s="42"/>
      <c r="AL5" s="42">
        <v>8</v>
      </c>
      <c r="AM5" s="42"/>
      <c r="AN5" s="42"/>
      <c r="AO5" s="42"/>
      <c r="AP5" s="42"/>
      <c r="AQ5" s="42"/>
    </row>
    <row r="6" spans="1:43" x14ac:dyDescent="0.2">
      <c r="A6" s="42" t="s">
        <v>3447</v>
      </c>
      <c r="B6" s="42" t="s">
        <v>4078</v>
      </c>
      <c r="C6" s="42" t="s">
        <v>44</v>
      </c>
      <c r="D6" s="42">
        <v>8</v>
      </c>
      <c r="E6" s="42">
        <v>10</v>
      </c>
      <c r="F6" s="42"/>
      <c r="G6" s="42">
        <v>204</v>
      </c>
      <c r="H6" s="377">
        <f t="shared" si="0"/>
        <v>20.399999999999999</v>
      </c>
      <c r="I6" s="42"/>
      <c r="J6" s="42"/>
      <c r="K6" s="42" t="s">
        <v>4326</v>
      </c>
      <c r="M6" s="42" t="s">
        <v>3447</v>
      </c>
      <c r="N6" s="42" t="s">
        <v>3079</v>
      </c>
      <c r="O6" s="42" t="s">
        <v>44</v>
      </c>
      <c r="P6" s="136" t="s">
        <v>3546</v>
      </c>
      <c r="Q6" s="42"/>
      <c r="R6" s="42"/>
      <c r="T6" s="42" t="s">
        <v>3447</v>
      </c>
      <c r="U6" s="42" t="s">
        <v>4078</v>
      </c>
      <c r="V6" s="42" t="s">
        <v>44</v>
      </c>
      <c r="W6" s="42">
        <v>12</v>
      </c>
      <c r="X6" s="42">
        <v>2</v>
      </c>
      <c r="Y6" s="42">
        <v>6</v>
      </c>
      <c r="Z6" s="42">
        <v>55</v>
      </c>
      <c r="AA6" s="451">
        <f>Z6/Y6</f>
        <v>9.1666666666666661</v>
      </c>
      <c r="AB6" s="42"/>
      <c r="AC6" s="42"/>
      <c r="AD6" s="42"/>
      <c r="AE6" s="42" t="s">
        <v>4326</v>
      </c>
      <c r="AG6" s="42" t="s">
        <v>3449</v>
      </c>
      <c r="AH6" s="42" t="s">
        <v>3820</v>
      </c>
      <c r="AI6" s="42" t="s">
        <v>44</v>
      </c>
      <c r="AJ6" s="42"/>
      <c r="AK6" s="42"/>
      <c r="AL6" s="42">
        <v>7</v>
      </c>
      <c r="AM6" s="42">
        <v>22</v>
      </c>
      <c r="AN6" s="42"/>
      <c r="AO6" s="42"/>
      <c r="AP6" s="42"/>
      <c r="AQ6" s="42"/>
    </row>
    <row r="7" spans="1:43" x14ac:dyDescent="0.2">
      <c r="A7" s="42" t="s">
        <v>3447</v>
      </c>
      <c r="B7" s="42" t="s">
        <v>4072</v>
      </c>
      <c r="C7" s="42" t="s">
        <v>44</v>
      </c>
      <c r="D7" s="42">
        <v>12</v>
      </c>
      <c r="E7" s="42">
        <v>17</v>
      </c>
      <c r="F7" s="42">
        <v>1</v>
      </c>
      <c r="G7" s="42">
        <v>257</v>
      </c>
      <c r="H7" s="377">
        <f t="shared" si="0"/>
        <v>16.0625</v>
      </c>
      <c r="I7" s="42"/>
      <c r="J7" s="42"/>
      <c r="K7" s="42" t="s">
        <v>4326</v>
      </c>
      <c r="M7" s="42" t="s">
        <v>3447</v>
      </c>
      <c r="N7" s="42" t="s">
        <v>3075</v>
      </c>
      <c r="O7" s="42" t="s">
        <v>44</v>
      </c>
      <c r="P7" s="136">
        <v>60</v>
      </c>
      <c r="Q7" s="42"/>
      <c r="R7" s="42"/>
      <c r="T7" s="42" t="s">
        <v>3447</v>
      </c>
      <c r="U7" s="42" t="s">
        <v>4072</v>
      </c>
      <c r="V7" s="42" t="s">
        <v>44</v>
      </c>
      <c r="W7" s="42">
        <v>7</v>
      </c>
      <c r="X7" s="42">
        <v>2</v>
      </c>
      <c r="Y7" s="42"/>
      <c r="Z7" s="42">
        <v>14</v>
      </c>
      <c r="AA7" s="451">
        <v>0</v>
      </c>
      <c r="AB7" s="42"/>
      <c r="AC7" s="42"/>
      <c r="AD7" s="42"/>
      <c r="AE7" s="42" t="s">
        <v>4326</v>
      </c>
      <c r="AG7" s="42" t="s">
        <v>3450</v>
      </c>
      <c r="AH7" s="42" t="s">
        <v>4101</v>
      </c>
      <c r="AI7" s="42" t="s">
        <v>44</v>
      </c>
      <c r="AJ7" s="42"/>
      <c r="AK7" s="42"/>
      <c r="AL7" s="42">
        <v>6</v>
      </c>
      <c r="AM7" s="42"/>
      <c r="AN7" s="42"/>
      <c r="AO7" s="42"/>
      <c r="AP7" s="42"/>
      <c r="AQ7" s="42"/>
    </row>
    <row r="8" spans="1:43" x14ac:dyDescent="0.2">
      <c r="A8" s="42" t="s">
        <v>3447</v>
      </c>
      <c r="B8" s="42" t="s">
        <v>3093</v>
      </c>
      <c r="C8" s="42" t="s">
        <v>44</v>
      </c>
      <c r="D8" s="42">
        <v>14</v>
      </c>
      <c r="E8" s="42">
        <v>21</v>
      </c>
      <c r="F8" s="42">
        <v>1</v>
      </c>
      <c r="G8" s="42">
        <v>246</v>
      </c>
      <c r="H8" s="377">
        <f t="shared" si="0"/>
        <v>12.3</v>
      </c>
      <c r="I8" s="42"/>
      <c r="J8" s="42"/>
      <c r="K8" s="42" t="s">
        <v>4326</v>
      </c>
      <c r="M8" s="42" t="s">
        <v>3447</v>
      </c>
      <c r="N8" s="42" t="s">
        <v>3075</v>
      </c>
      <c r="O8" s="42" t="s">
        <v>44</v>
      </c>
      <c r="P8" s="136">
        <v>57</v>
      </c>
      <c r="Q8" s="42"/>
      <c r="R8" s="42"/>
      <c r="T8" s="42" t="s">
        <v>3447</v>
      </c>
      <c r="U8" s="42" t="s">
        <v>3454</v>
      </c>
      <c r="V8" s="42" t="s">
        <v>44</v>
      </c>
      <c r="W8" s="42">
        <v>14</v>
      </c>
      <c r="X8" s="42"/>
      <c r="Y8" s="42">
        <v>2</v>
      </c>
      <c r="Z8" s="42">
        <v>61</v>
      </c>
      <c r="AA8" s="451">
        <f>Z8/Y8</f>
        <v>30.5</v>
      </c>
      <c r="AB8" s="42"/>
      <c r="AC8" s="42"/>
      <c r="AD8" s="42"/>
      <c r="AE8" s="42" t="s">
        <v>4326</v>
      </c>
      <c r="AG8" s="42" t="s">
        <v>89</v>
      </c>
      <c r="AH8" s="42" t="s">
        <v>3867</v>
      </c>
      <c r="AI8" s="42" t="s">
        <v>44</v>
      </c>
      <c r="AJ8" s="42"/>
      <c r="AK8" s="42"/>
      <c r="AL8" s="42">
        <v>5</v>
      </c>
      <c r="AM8" s="42"/>
      <c r="AN8" s="42"/>
      <c r="AO8" s="42"/>
      <c r="AP8" s="42"/>
      <c r="AQ8" s="42"/>
    </row>
    <row r="9" spans="1:43" x14ac:dyDescent="0.2">
      <c r="A9" s="42" t="s">
        <v>3447</v>
      </c>
      <c r="B9" s="42" t="s">
        <v>3541</v>
      </c>
      <c r="C9" s="42" t="s">
        <v>44</v>
      </c>
      <c r="D9" s="42">
        <v>1</v>
      </c>
      <c r="E9" s="42">
        <v>1</v>
      </c>
      <c r="F9" s="42"/>
      <c r="G9" s="42">
        <v>46</v>
      </c>
      <c r="H9" s="377">
        <f t="shared" si="0"/>
        <v>46</v>
      </c>
      <c r="I9" s="42"/>
      <c r="J9" s="42"/>
      <c r="K9" s="42" t="s">
        <v>4326</v>
      </c>
      <c r="M9" s="42" t="s">
        <v>3447</v>
      </c>
      <c r="N9" s="42" t="s">
        <v>3075</v>
      </c>
      <c r="O9" s="42" t="s">
        <v>44</v>
      </c>
      <c r="P9" s="136" t="s">
        <v>3833</v>
      </c>
      <c r="Q9" s="42"/>
      <c r="R9" s="42"/>
      <c r="T9" s="42" t="s">
        <v>3447</v>
      </c>
      <c r="U9" s="42" t="s">
        <v>4069</v>
      </c>
      <c r="V9" s="42" t="s">
        <v>44</v>
      </c>
      <c r="W9" s="42">
        <v>5</v>
      </c>
      <c r="X9" s="42"/>
      <c r="Y9" s="42"/>
      <c r="Z9" s="42">
        <v>15</v>
      </c>
      <c r="AA9" s="451">
        <v>0</v>
      </c>
      <c r="AB9" s="42"/>
      <c r="AC9" s="42"/>
      <c r="AD9" s="42"/>
      <c r="AE9" s="42" t="s">
        <v>4326</v>
      </c>
      <c r="AG9" s="42" t="s">
        <v>89</v>
      </c>
      <c r="AH9" s="42" t="s">
        <v>3528</v>
      </c>
      <c r="AI9" s="42" t="s">
        <v>44</v>
      </c>
      <c r="AJ9" s="42"/>
      <c r="AK9" s="42"/>
      <c r="AL9" s="42">
        <v>5</v>
      </c>
      <c r="AM9" s="42"/>
      <c r="AN9" s="42"/>
      <c r="AO9" s="42"/>
      <c r="AP9" s="42"/>
      <c r="AQ9" s="42"/>
    </row>
    <row r="10" spans="1:43" x14ac:dyDescent="0.2">
      <c r="A10" s="42" t="s">
        <v>3447</v>
      </c>
      <c r="B10" s="42" t="s">
        <v>3454</v>
      </c>
      <c r="C10" s="42" t="s">
        <v>44</v>
      </c>
      <c r="D10" s="42">
        <v>2</v>
      </c>
      <c r="E10" s="42">
        <v>2</v>
      </c>
      <c r="F10" s="42"/>
      <c r="G10" s="42">
        <v>89</v>
      </c>
      <c r="H10" s="377">
        <f t="shared" si="0"/>
        <v>44.5</v>
      </c>
      <c r="I10" s="42"/>
      <c r="J10" s="42"/>
      <c r="K10" s="42" t="s">
        <v>4326</v>
      </c>
      <c r="M10" s="42" t="s">
        <v>3447</v>
      </c>
      <c r="N10" s="42" t="s">
        <v>3075</v>
      </c>
      <c r="O10" s="42" t="s">
        <v>44</v>
      </c>
      <c r="P10" s="136">
        <v>52</v>
      </c>
      <c r="Q10" s="42"/>
      <c r="R10" s="42"/>
      <c r="T10" s="42" t="s">
        <v>3447</v>
      </c>
      <c r="U10" s="42" t="s">
        <v>4076</v>
      </c>
      <c r="V10" s="42" t="s">
        <v>44</v>
      </c>
      <c r="W10" s="42">
        <v>3</v>
      </c>
      <c r="X10" s="42"/>
      <c r="Y10" s="42">
        <v>1</v>
      </c>
      <c r="Z10" s="42">
        <v>41</v>
      </c>
      <c r="AA10" s="451">
        <f t="shared" ref="AA10:AA18" si="1">Z10/Y10</f>
        <v>41</v>
      </c>
      <c r="AB10" s="42"/>
      <c r="AC10" s="42"/>
      <c r="AD10" s="42"/>
      <c r="AE10" s="42" t="s">
        <v>4326</v>
      </c>
      <c r="AG10" s="42" t="s">
        <v>89</v>
      </c>
      <c r="AH10" s="42" t="s">
        <v>3820</v>
      </c>
      <c r="AI10" s="42" t="s">
        <v>44</v>
      </c>
      <c r="AJ10" s="42"/>
      <c r="AK10" s="42"/>
      <c r="AL10" s="42">
        <v>5</v>
      </c>
      <c r="AM10" s="42"/>
      <c r="AN10" s="42"/>
      <c r="AO10" s="42"/>
      <c r="AP10" s="42"/>
      <c r="AQ10" s="42"/>
    </row>
    <row r="11" spans="1:43" x14ac:dyDescent="0.2">
      <c r="A11" s="42" t="s">
        <v>3447</v>
      </c>
      <c r="B11" s="42" t="s">
        <v>3819</v>
      </c>
      <c r="C11" s="42" t="s">
        <v>44</v>
      </c>
      <c r="D11" s="42">
        <v>2</v>
      </c>
      <c r="E11" s="42">
        <v>3</v>
      </c>
      <c r="F11" s="42"/>
      <c r="G11" s="42">
        <v>59</v>
      </c>
      <c r="H11" s="377">
        <f t="shared" si="0"/>
        <v>19.666666666666668</v>
      </c>
      <c r="I11" s="42"/>
      <c r="J11" s="42"/>
      <c r="K11" s="42" t="s">
        <v>4326</v>
      </c>
      <c r="M11" s="42" t="s">
        <v>3447</v>
      </c>
      <c r="N11" s="42" t="s">
        <v>4071</v>
      </c>
      <c r="O11" s="42" t="s">
        <v>44</v>
      </c>
      <c r="P11" s="136" t="s">
        <v>3735</v>
      </c>
      <c r="Q11" s="42"/>
      <c r="R11" s="42"/>
      <c r="T11" s="42" t="s">
        <v>3447</v>
      </c>
      <c r="U11" s="42" t="s">
        <v>3081</v>
      </c>
      <c r="V11" s="42" t="s">
        <v>44</v>
      </c>
      <c r="W11" s="42">
        <v>61.5</v>
      </c>
      <c r="X11" s="42">
        <v>13</v>
      </c>
      <c r="Y11" s="42">
        <v>34</v>
      </c>
      <c r="Z11" s="42">
        <v>238</v>
      </c>
      <c r="AA11" s="451">
        <f t="shared" si="1"/>
        <v>7</v>
      </c>
      <c r="AB11" s="42"/>
      <c r="AC11" s="42"/>
      <c r="AD11" s="42"/>
      <c r="AE11" s="42" t="s">
        <v>4326</v>
      </c>
      <c r="AG11" s="42" t="s">
        <v>93</v>
      </c>
      <c r="AH11" s="42" t="s">
        <v>3867</v>
      </c>
      <c r="AI11" s="42" t="s">
        <v>44</v>
      </c>
      <c r="AJ11" s="42"/>
      <c r="AK11" s="42"/>
      <c r="AL11" s="42">
        <v>6</v>
      </c>
      <c r="AM11" s="42"/>
      <c r="AN11" s="42"/>
      <c r="AO11" s="42"/>
      <c r="AP11" s="42"/>
      <c r="AQ11" s="42"/>
    </row>
    <row r="12" spans="1:43" x14ac:dyDescent="0.2">
      <c r="A12" s="42" t="s">
        <v>3447</v>
      </c>
      <c r="B12" s="42" t="s">
        <v>3829</v>
      </c>
      <c r="C12" s="42" t="s">
        <v>44</v>
      </c>
      <c r="D12" s="42">
        <v>1</v>
      </c>
      <c r="E12" s="42">
        <v>1</v>
      </c>
      <c r="F12" s="42"/>
      <c r="G12" s="42">
        <v>19</v>
      </c>
      <c r="H12" s="377">
        <f t="shared" si="0"/>
        <v>19</v>
      </c>
      <c r="I12" s="42"/>
      <c r="J12" s="42"/>
      <c r="K12" s="42" t="s">
        <v>4326</v>
      </c>
      <c r="M12" s="42" t="s">
        <v>3447</v>
      </c>
      <c r="N12" s="42" t="s">
        <v>4078</v>
      </c>
      <c r="O12" s="42" t="s">
        <v>44</v>
      </c>
      <c r="P12" s="136">
        <v>69</v>
      </c>
      <c r="Q12" s="42"/>
      <c r="R12" s="42"/>
      <c r="T12" s="42" t="s">
        <v>3447</v>
      </c>
      <c r="U12" s="42" t="s">
        <v>3099</v>
      </c>
      <c r="V12" s="42" t="s">
        <v>44</v>
      </c>
      <c r="W12" s="42">
        <v>92.2</v>
      </c>
      <c r="X12" s="42">
        <v>10</v>
      </c>
      <c r="Y12" s="42">
        <v>25</v>
      </c>
      <c r="Z12" s="42">
        <v>316</v>
      </c>
      <c r="AA12" s="451">
        <f t="shared" si="1"/>
        <v>12.64</v>
      </c>
      <c r="AB12" s="42"/>
      <c r="AC12" s="42"/>
      <c r="AD12" s="42"/>
      <c r="AE12" s="42" t="s">
        <v>4326</v>
      </c>
      <c r="AG12" s="42" t="s">
        <v>93</v>
      </c>
      <c r="AH12" s="42" t="s">
        <v>3861</v>
      </c>
      <c r="AI12" s="42" t="s">
        <v>44</v>
      </c>
      <c r="AJ12" s="42"/>
      <c r="AK12" s="42"/>
      <c r="AL12" s="42">
        <v>6</v>
      </c>
      <c r="AM12" s="42"/>
      <c r="AN12" s="42"/>
      <c r="AO12" s="42"/>
      <c r="AP12" s="42"/>
      <c r="AQ12" s="42"/>
    </row>
    <row r="13" spans="1:43" x14ac:dyDescent="0.2">
      <c r="A13" s="42" t="s">
        <v>3447</v>
      </c>
      <c r="B13" s="42" t="s">
        <v>4069</v>
      </c>
      <c r="C13" s="42" t="s">
        <v>44</v>
      </c>
      <c r="D13" s="42">
        <v>1</v>
      </c>
      <c r="E13" s="42">
        <v>2</v>
      </c>
      <c r="F13" s="42"/>
      <c r="G13" s="42">
        <v>31</v>
      </c>
      <c r="H13" s="377">
        <f t="shared" si="0"/>
        <v>15.5</v>
      </c>
      <c r="I13" s="42"/>
      <c r="J13" s="42"/>
      <c r="K13" s="42" t="s">
        <v>4326</v>
      </c>
      <c r="M13" s="42" t="s">
        <v>3447</v>
      </c>
      <c r="N13" s="42" t="s">
        <v>3454</v>
      </c>
      <c r="O13" s="42" t="s">
        <v>44</v>
      </c>
      <c r="P13" s="136">
        <v>59</v>
      </c>
      <c r="Q13" s="42"/>
      <c r="R13" s="42"/>
      <c r="T13" s="42" t="s">
        <v>3447</v>
      </c>
      <c r="U13" s="42" t="s">
        <v>4327</v>
      </c>
      <c r="V13" s="42" t="s">
        <v>44</v>
      </c>
      <c r="W13" s="42">
        <v>6</v>
      </c>
      <c r="X13" s="42"/>
      <c r="Y13" s="42">
        <v>2</v>
      </c>
      <c r="Z13" s="42">
        <v>26</v>
      </c>
      <c r="AA13" s="451">
        <f t="shared" si="1"/>
        <v>13</v>
      </c>
      <c r="AB13" s="42"/>
      <c r="AC13" s="42"/>
      <c r="AD13" s="42"/>
      <c r="AE13" s="42" t="s">
        <v>4326</v>
      </c>
      <c r="AG13" s="42" t="s">
        <v>92</v>
      </c>
      <c r="AH13" s="42" t="s">
        <v>2779</v>
      </c>
      <c r="AI13" s="42" t="s">
        <v>44</v>
      </c>
      <c r="AJ13" s="42"/>
      <c r="AK13" s="42"/>
      <c r="AL13" s="42">
        <v>8</v>
      </c>
      <c r="AM13" s="42"/>
      <c r="AN13" s="42"/>
      <c r="AO13" s="42"/>
      <c r="AP13" s="42"/>
      <c r="AQ13" s="42"/>
    </row>
    <row r="14" spans="1:43" x14ac:dyDescent="0.2">
      <c r="A14" s="42" t="s">
        <v>3447</v>
      </c>
      <c r="B14" s="42" t="s">
        <v>4076</v>
      </c>
      <c r="C14" s="42" t="s">
        <v>44</v>
      </c>
      <c r="D14" s="42">
        <v>5</v>
      </c>
      <c r="E14" s="42">
        <v>5</v>
      </c>
      <c r="F14" s="42">
        <v>1</v>
      </c>
      <c r="G14" s="42">
        <v>51</v>
      </c>
      <c r="H14" s="377">
        <f t="shared" si="0"/>
        <v>12.75</v>
      </c>
      <c r="I14" s="42"/>
      <c r="J14" s="42"/>
      <c r="K14" s="42" t="s">
        <v>4326</v>
      </c>
      <c r="M14" s="42" t="s">
        <v>2715</v>
      </c>
      <c r="N14" s="42" t="s">
        <v>3071</v>
      </c>
      <c r="O14" s="42" t="s">
        <v>44</v>
      </c>
      <c r="P14" s="42">
        <v>51</v>
      </c>
      <c r="Q14" s="42"/>
      <c r="R14" s="42"/>
      <c r="T14" s="42" t="s">
        <v>3447</v>
      </c>
      <c r="U14" s="42" t="s">
        <v>3864</v>
      </c>
      <c r="V14" s="42" t="s">
        <v>44</v>
      </c>
      <c r="W14" s="42">
        <v>87.7</v>
      </c>
      <c r="X14" s="42">
        <v>17</v>
      </c>
      <c r="Y14" s="42">
        <v>21</v>
      </c>
      <c r="Z14" s="42">
        <v>345</v>
      </c>
      <c r="AA14" s="451">
        <f t="shared" si="1"/>
        <v>16.428571428571427</v>
      </c>
      <c r="AB14" s="42"/>
      <c r="AC14" s="42"/>
      <c r="AD14" s="42"/>
      <c r="AE14" s="42" t="s">
        <v>4326</v>
      </c>
      <c r="AG14" s="42" t="s">
        <v>88</v>
      </c>
      <c r="AH14" s="42" t="s">
        <v>3867</v>
      </c>
      <c r="AI14" s="42" t="s">
        <v>44</v>
      </c>
      <c r="AJ14" s="42"/>
      <c r="AK14" s="42"/>
      <c r="AL14" s="42">
        <v>5</v>
      </c>
      <c r="AM14" s="42"/>
      <c r="AN14" s="42"/>
      <c r="AO14" s="42"/>
      <c r="AP14" s="42"/>
      <c r="AQ14" s="42"/>
    </row>
    <row r="15" spans="1:43" x14ac:dyDescent="0.2">
      <c r="A15" s="42" t="s">
        <v>3447</v>
      </c>
      <c r="B15" s="42" t="s">
        <v>3081</v>
      </c>
      <c r="C15" s="42" t="s">
        <v>44</v>
      </c>
      <c r="D15" s="42">
        <v>6</v>
      </c>
      <c r="E15" s="42">
        <v>7</v>
      </c>
      <c r="F15" s="42"/>
      <c r="G15" s="42">
        <v>80</v>
      </c>
      <c r="H15" s="377">
        <f t="shared" si="0"/>
        <v>11.428571428571429</v>
      </c>
      <c r="I15" s="42"/>
      <c r="J15" s="42"/>
      <c r="K15" s="42" t="s">
        <v>4326</v>
      </c>
      <c r="M15" s="42" t="s">
        <v>2715</v>
      </c>
      <c r="N15" s="42" t="s">
        <v>3071</v>
      </c>
      <c r="O15" s="42" t="s">
        <v>44</v>
      </c>
      <c r="P15" s="42">
        <v>52</v>
      </c>
      <c r="Q15" s="42"/>
      <c r="R15" s="42"/>
      <c r="T15" s="42" t="s">
        <v>3447</v>
      </c>
      <c r="U15" s="42" t="s">
        <v>3830</v>
      </c>
      <c r="V15" s="42" t="s">
        <v>44</v>
      </c>
      <c r="W15" s="42">
        <v>7</v>
      </c>
      <c r="X15" s="42"/>
      <c r="Y15" s="42">
        <v>2</v>
      </c>
      <c r="Z15" s="42">
        <v>31</v>
      </c>
      <c r="AA15" s="451">
        <f t="shared" si="1"/>
        <v>15.5</v>
      </c>
      <c r="AB15" s="42"/>
      <c r="AC15" s="42"/>
      <c r="AD15" s="42"/>
      <c r="AE15" s="42" t="s">
        <v>4326</v>
      </c>
      <c r="AG15" s="42" t="s">
        <v>87</v>
      </c>
      <c r="AH15" s="42" t="s">
        <v>3873</v>
      </c>
      <c r="AI15" s="42" t="s">
        <v>44</v>
      </c>
      <c r="AJ15" s="42"/>
      <c r="AK15" s="42"/>
      <c r="AL15" s="42">
        <v>6</v>
      </c>
      <c r="AM15" s="42">
        <v>24</v>
      </c>
      <c r="AN15" s="42"/>
      <c r="AO15" s="42"/>
      <c r="AP15" s="42"/>
      <c r="AQ15" s="42"/>
    </row>
    <row r="16" spans="1:43" x14ac:dyDescent="0.2">
      <c r="A16" s="42" t="s">
        <v>3447</v>
      </c>
      <c r="B16" s="42" t="s">
        <v>3099</v>
      </c>
      <c r="C16" s="42" t="s">
        <v>44</v>
      </c>
      <c r="D16" s="42">
        <v>8</v>
      </c>
      <c r="E16" s="42">
        <v>11</v>
      </c>
      <c r="F16" s="42"/>
      <c r="G16" s="42">
        <v>121</v>
      </c>
      <c r="H16" s="377">
        <f t="shared" si="0"/>
        <v>11</v>
      </c>
      <c r="I16" s="42"/>
      <c r="J16" s="42"/>
      <c r="K16" s="42" t="s">
        <v>4326</v>
      </c>
      <c r="M16" s="42" t="s">
        <v>2715</v>
      </c>
      <c r="N16" s="42" t="s">
        <v>3071</v>
      </c>
      <c r="O16" s="42" t="s">
        <v>44</v>
      </c>
      <c r="P16" s="136" t="s">
        <v>3570</v>
      </c>
      <c r="Q16" s="42"/>
      <c r="R16" s="42"/>
      <c r="T16" s="42" t="s">
        <v>3447</v>
      </c>
      <c r="U16" s="42" t="s">
        <v>3189</v>
      </c>
      <c r="V16" s="42" t="s">
        <v>44</v>
      </c>
      <c r="W16" s="42">
        <v>67</v>
      </c>
      <c r="X16" s="42">
        <v>12</v>
      </c>
      <c r="Y16" s="42">
        <v>9</v>
      </c>
      <c r="Z16" s="42">
        <v>190</v>
      </c>
      <c r="AA16" s="451">
        <f t="shared" si="1"/>
        <v>21.111111111111111</v>
      </c>
      <c r="AB16" s="42"/>
      <c r="AC16" s="42"/>
      <c r="AD16" s="42"/>
      <c r="AE16" s="42" t="s">
        <v>4326</v>
      </c>
      <c r="AG16" s="42" t="s">
        <v>86</v>
      </c>
      <c r="AH16" s="42" t="s">
        <v>3099</v>
      </c>
      <c r="AI16" s="42" t="s">
        <v>44</v>
      </c>
      <c r="AJ16" s="42"/>
      <c r="AK16" s="42"/>
      <c r="AL16" s="42">
        <v>7</v>
      </c>
      <c r="AM16" s="42"/>
      <c r="AN16" s="42"/>
      <c r="AO16" s="42"/>
      <c r="AP16" s="42"/>
      <c r="AQ16" s="42"/>
    </row>
    <row r="17" spans="1:43" x14ac:dyDescent="0.2">
      <c r="A17" s="42" t="s">
        <v>3447</v>
      </c>
      <c r="B17" s="42" t="s">
        <v>4327</v>
      </c>
      <c r="C17" s="42" t="s">
        <v>44</v>
      </c>
      <c r="D17" s="42">
        <v>1</v>
      </c>
      <c r="E17" s="42">
        <v>1</v>
      </c>
      <c r="F17" s="42"/>
      <c r="G17" s="42">
        <v>7</v>
      </c>
      <c r="H17" s="377">
        <f t="shared" si="0"/>
        <v>7</v>
      </c>
      <c r="I17" s="42"/>
      <c r="J17" s="42"/>
      <c r="K17" s="42" t="s">
        <v>4326</v>
      </c>
      <c r="M17" s="42" t="s">
        <v>2715</v>
      </c>
      <c r="N17" s="42" t="s">
        <v>3071</v>
      </c>
      <c r="O17" s="42" t="s">
        <v>44</v>
      </c>
      <c r="P17" s="136" t="s">
        <v>4225</v>
      </c>
      <c r="Q17" s="42"/>
      <c r="R17" s="42"/>
      <c r="T17" s="42" t="s">
        <v>3447</v>
      </c>
      <c r="U17" s="42" t="s">
        <v>4073</v>
      </c>
      <c r="V17" s="42" t="s">
        <v>44</v>
      </c>
      <c r="W17" s="42">
        <v>13.5</v>
      </c>
      <c r="X17" s="42">
        <v>1</v>
      </c>
      <c r="Y17" s="42">
        <v>2</v>
      </c>
      <c r="Z17" s="42">
        <v>66</v>
      </c>
      <c r="AA17" s="451">
        <f t="shared" si="1"/>
        <v>33</v>
      </c>
      <c r="AB17" s="42"/>
      <c r="AC17" s="42"/>
      <c r="AD17" s="42"/>
      <c r="AE17" s="42" t="s">
        <v>4326</v>
      </c>
      <c r="AG17" s="42" t="s">
        <v>90</v>
      </c>
      <c r="AH17" s="42" t="s">
        <v>3868</v>
      </c>
      <c r="AI17" s="42" t="s">
        <v>44</v>
      </c>
      <c r="AJ17" s="42"/>
      <c r="AK17" s="42"/>
      <c r="AL17" s="42">
        <v>6</v>
      </c>
      <c r="AM17" s="42">
        <v>29</v>
      </c>
      <c r="AN17" s="42"/>
      <c r="AO17" s="42"/>
      <c r="AP17" s="42"/>
      <c r="AQ17" s="42"/>
    </row>
    <row r="18" spans="1:43" x14ac:dyDescent="0.2">
      <c r="A18" s="42" t="s">
        <v>3447</v>
      </c>
      <c r="B18" s="42" t="s">
        <v>3864</v>
      </c>
      <c r="C18" s="42" t="s">
        <v>44</v>
      </c>
      <c r="D18" s="42">
        <v>12</v>
      </c>
      <c r="E18" s="42">
        <v>15</v>
      </c>
      <c r="F18" s="42">
        <v>2</v>
      </c>
      <c r="G18" s="42">
        <v>73</v>
      </c>
      <c r="H18" s="377">
        <f t="shared" si="0"/>
        <v>5.615384615384615</v>
      </c>
      <c r="I18" s="42"/>
      <c r="J18" s="42"/>
      <c r="K18" s="42" t="s">
        <v>4326</v>
      </c>
      <c r="M18" s="42" t="s">
        <v>2715</v>
      </c>
      <c r="N18" s="42" t="s">
        <v>3075</v>
      </c>
      <c r="O18" s="42" t="s">
        <v>44</v>
      </c>
      <c r="P18" s="42">
        <v>64</v>
      </c>
      <c r="Q18" s="42"/>
      <c r="R18" s="42"/>
      <c r="T18" s="42" t="s">
        <v>2715</v>
      </c>
      <c r="U18" s="42" t="s">
        <v>3075</v>
      </c>
      <c r="V18" s="42" t="s">
        <v>44</v>
      </c>
      <c r="W18" s="42">
        <v>66</v>
      </c>
      <c r="X18" s="42">
        <v>4</v>
      </c>
      <c r="Y18" s="42">
        <v>18</v>
      </c>
      <c r="Z18" s="42">
        <v>354</v>
      </c>
      <c r="AA18" s="451">
        <f t="shared" si="1"/>
        <v>19.666666666666668</v>
      </c>
      <c r="AB18" s="42"/>
      <c r="AC18" s="42"/>
      <c r="AD18" s="42"/>
      <c r="AE18" s="42" t="s">
        <v>4330</v>
      </c>
      <c r="AG18" s="42" t="s">
        <v>90</v>
      </c>
      <c r="AH18" s="42" t="s">
        <v>3867</v>
      </c>
      <c r="AI18" s="42" t="s">
        <v>44</v>
      </c>
      <c r="AJ18" s="42"/>
      <c r="AK18" s="42"/>
      <c r="AL18" s="42">
        <v>6</v>
      </c>
      <c r="AM18" s="42">
        <v>28</v>
      </c>
      <c r="AN18" s="42"/>
      <c r="AO18" s="42"/>
      <c r="AP18" s="42"/>
      <c r="AQ18" s="42"/>
    </row>
    <row r="19" spans="1:43" x14ac:dyDescent="0.2">
      <c r="A19" s="42" t="s">
        <v>3447</v>
      </c>
      <c r="B19" s="42" t="s">
        <v>3080</v>
      </c>
      <c r="C19" s="42" t="s">
        <v>44</v>
      </c>
      <c r="D19" s="42">
        <v>1</v>
      </c>
      <c r="E19" s="42">
        <v>2</v>
      </c>
      <c r="F19" s="42"/>
      <c r="G19" s="42">
        <v>10</v>
      </c>
      <c r="H19" s="377">
        <f t="shared" si="0"/>
        <v>5</v>
      </c>
      <c r="I19" s="42"/>
      <c r="J19" s="42"/>
      <c r="K19" s="42" t="s">
        <v>4326</v>
      </c>
      <c r="M19" s="42" t="s">
        <v>2715</v>
      </c>
      <c r="N19" s="42" t="s">
        <v>3075</v>
      </c>
      <c r="O19" s="42" t="s">
        <v>44</v>
      </c>
      <c r="P19" s="42">
        <v>60</v>
      </c>
      <c r="Q19" s="42"/>
      <c r="R19" s="42"/>
      <c r="T19" s="42" t="s">
        <v>2715</v>
      </c>
      <c r="U19" s="42" t="s">
        <v>3076</v>
      </c>
      <c r="V19" s="42" t="s">
        <v>44</v>
      </c>
      <c r="W19" s="42">
        <v>8</v>
      </c>
      <c r="X19" s="42"/>
      <c r="Y19" s="42"/>
      <c r="Z19" s="42">
        <v>39</v>
      </c>
      <c r="AA19" s="451">
        <v>0</v>
      </c>
      <c r="AB19" s="42"/>
      <c r="AC19" s="42"/>
      <c r="AD19" s="42"/>
      <c r="AE19" s="42" t="s">
        <v>4330</v>
      </c>
      <c r="AG19" s="42" t="s">
        <v>90</v>
      </c>
      <c r="AH19" s="42" t="s">
        <v>3867</v>
      </c>
      <c r="AI19" s="42" t="s">
        <v>44</v>
      </c>
      <c r="AJ19" s="42"/>
      <c r="AK19" s="42"/>
      <c r="AL19" s="42">
        <v>6</v>
      </c>
      <c r="AM19" s="42">
        <v>45</v>
      </c>
      <c r="AN19" s="42"/>
      <c r="AO19" s="42"/>
      <c r="AP19" s="42"/>
      <c r="AQ19" s="42"/>
    </row>
    <row r="20" spans="1:43" x14ac:dyDescent="0.2">
      <c r="A20" s="42" t="s">
        <v>3447</v>
      </c>
      <c r="B20" s="42" t="s">
        <v>3830</v>
      </c>
      <c r="C20" s="42" t="s">
        <v>44</v>
      </c>
      <c r="D20" s="42">
        <v>1</v>
      </c>
      <c r="E20" s="42">
        <v>1</v>
      </c>
      <c r="F20" s="42"/>
      <c r="G20" s="42">
        <v>5</v>
      </c>
      <c r="H20" s="377">
        <f t="shared" si="0"/>
        <v>5</v>
      </c>
      <c r="I20" s="42"/>
      <c r="J20" s="42"/>
      <c r="K20" s="42" t="s">
        <v>4326</v>
      </c>
      <c r="M20" s="42" t="s">
        <v>2715</v>
      </c>
      <c r="N20" s="42" t="s">
        <v>3824</v>
      </c>
      <c r="O20" s="42" t="s">
        <v>44</v>
      </c>
      <c r="P20" s="136" t="s">
        <v>3894</v>
      </c>
      <c r="Q20" s="42"/>
      <c r="R20" s="42"/>
      <c r="T20" s="42" t="s">
        <v>2715</v>
      </c>
      <c r="U20" s="42" t="s">
        <v>3816</v>
      </c>
      <c r="V20" s="42" t="s">
        <v>44</v>
      </c>
      <c r="W20" s="42">
        <v>12</v>
      </c>
      <c r="X20" s="42">
        <v>1</v>
      </c>
      <c r="Y20" s="42">
        <v>4</v>
      </c>
      <c r="Z20" s="42">
        <v>92</v>
      </c>
      <c r="AA20" s="451">
        <f>Z20/Y20</f>
        <v>23</v>
      </c>
      <c r="AB20" s="42"/>
      <c r="AC20" s="42"/>
      <c r="AD20" s="42"/>
      <c r="AE20" s="42" t="s">
        <v>4330</v>
      </c>
      <c r="AG20" s="42" t="s">
        <v>2333</v>
      </c>
      <c r="AH20" s="42" t="s">
        <v>3031</v>
      </c>
      <c r="AI20" s="42" t="s">
        <v>44</v>
      </c>
      <c r="AJ20" s="42">
        <v>12</v>
      </c>
      <c r="AK20" s="42">
        <v>4</v>
      </c>
      <c r="AL20" s="42">
        <v>6</v>
      </c>
      <c r="AM20" s="42">
        <v>27</v>
      </c>
      <c r="AN20" s="42" t="s">
        <v>3485</v>
      </c>
      <c r="AO20" s="42"/>
      <c r="AP20" s="42"/>
      <c r="AQ20" s="42"/>
    </row>
    <row r="21" spans="1:43" x14ac:dyDescent="0.2">
      <c r="A21" s="42" t="s">
        <v>3447</v>
      </c>
      <c r="B21" s="42" t="s">
        <v>3189</v>
      </c>
      <c r="C21" s="42" t="s">
        <v>44</v>
      </c>
      <c r="D21" s="42">
        <v>6</v>
      </c>
      <c r="E21" s="42">
        <v>7</v>
      </c>
      <c r="F21" s="42">
        <v>4</v>
      </c>
      <c r="G21" s="42">
        <v>9</v>
      </c>
      <c r="H21" s="377">
        <f t="shared" si="0"/>
        <v>3</v>
      </c>
      <c r="I21" s="42"/>
      <c r="J21" s="42"/>
      <c r="K21" s="42" t="s">
        <v>4326</v>
      </c>
      <c r="M21" s="42" t="s">
        <v>2715</v>
      </c>
      <c r="N21" s="42" t="s">
        <v>3072</v>
      </c>
      <c r="O21" s="42" t="s">
        <v>44</v>
      </c>
      <c r="P21" s="42">
        <v>65</v>
      </c>
      <c r="Q21" s="42"/>
      <c r="R21" s="42"/>
      <c r="T21" s="42" t="s">
        <v>2715</v>
      </c>
      <c r="U21" s="42" t="s">
        <v>3837</v>
      </c>
      <c r="V21" s="42" t="s">
        <v>44</v>
      </c>
      <c r="W21" s="42">
        <v>0.3</v>
      </c>
      <c r="X21" s="42"/>
      <c r="Y21" s="42"/>
      <c r="Z21" s="42">
        <v>6</v>
      </c>
      <c r="AA21" s="451">
        <v>0</v>
      </c>
      <c r="AB21" s="42"/>
      <c r="AC21" s="42"/>
      <c r="AD21" s="42"/>
      <c r="AE21" s="42" t="s">
        <v>4330</v>
      </c>
      <c r="AG21" s="42" t="s">
        <v>2333</v>
      </c>
      <c r="AH21" s="42" t="s">
        <v>3049</v>
      </c>
      <c r="AI21" s="42" t="s">
        <v>44</v>
      </c>
      <c r="AJ21" s="42">
        <v>12.2</v>
      </c>
      <c r="AK21" s="42">
        <v>2</v>
      </c>
      <c r="AL21" s="42">
        <v>6</v>
      </c>
      <c r="AM21" s="42">
        <v>32</v>
      </c>
      <c r="AN21" s="42" t="s">
        <v>4558</v>
      </c>
      <c r="AO21" s="42"/>
      <c r="AP21" s="42"/>
      <c r="AQ21" s="42"/>
    </row>
    <row r="22" spans="1:43" x14ac:dyDescent="0.2">
      <c r="A22" s="42" t="s">
        <v>3447</v>
      </c>
      <c r="B22" s="42" t="s">
        <v>4328</v>
      </c>
      <c r="C22" s="42" t="s">
        <v>44</v>
      </c>
      <c r="D22" s="42">
        <v>10</v>
      </c>
      <c r="E22" s="42">
        <v>10</v>
      </c>
      <c r="F22" s="42">
        <v>4</v>
      </c>
      <c r="G22" s="42">
        <v>12</v>
      </c>
      <c r="H22" s="377">
        <f t="shared" si="0"/>
        <v>2</v>
      </c>
      <c r="I22" s="42"/>
      <c r="J22" s="42"/>
      <c r="K22" s="42" t="s">
        <v>4326</v>
      </c>
      <c r="M22" s="42" t="s">
        <v>2715</v>
      </c>
      <c r="N22" s="42" t="s">
        <v>3076</v>
      </c>
      <c r="O22" s="42" t="s">
        <v>44</v>
      </c>
      <c r="P22" s="42">
        <v>54</v>
      </c>
      <c r="Q22" s="42"/>
      <c r="R22" s="42"/>
      <c r="T22" s="42" t="s">
        <v>2715</v>
      </c>
      <c r="U22" s="42" t="s">
        <v>4084</v>
      </c>
      <c r="V22" s="42" t="s">
        <v>44</v>
      </c>
      <c r="W22" s="42">
        <v>88.6</v>
      </c>
      <c r="X22" s="42">
        <v>9</v>
      </c>
      <c r="Y22" s="42">
        <v>23</v>
      </c>
      <c r="Z22" s="42">
        <v>532</v>
      </c>
      <c r="AA22" s="451">
        <f>Z22/Y22</f>
        <v>23.130434782608695</v>
      </c>
      <c r="AB22" s="42"/>
      <c r="AC22" s="42"/>
      <c r="AD22" s="42"/>
      <c r="AE22" s="42" t="s">
        <v>4330</v>
      </c>
      <c r="AG22" s="42" t="s">
        <v>2333</v>
      </c>
      <c r="AH22" s="42" t="s">
        <v>4208</v>
      </c>
      <c r="AI22" s="42" t="s">
        <v>44</v>
      </c>
      <c r="AJ22" s="42">
        <v>9</v>
      </c>
      <c r="AK22" s="42">
        <v>2</v>
      </c>
      <c r="AL22" s="42">
        <v>5</v>
      </c>
      <c r="AM22" s="42">
        <v>20</v>
      </c>
      <c r="AN22" s="42" t="s">
        <v>4559</v>
      </c>
      <c r="AO22" s="42"/>
      <c r="AP22" s="42"/>
      <c r="AQ22" s="42"/>
    </row>
    <row r="23" spans="1:43" x14ac:dyDescent="0.2">
      <c r="A23" s="42" t="s">
        <v>3447</v>
      </c>
      <c r="B23" s="42" t="s">
        <v>3822</v>
      </c>
      <c r="C23" s="42" t="s">
        <v>44</v>
      </c>
      <c r="D23" s="42">
        <v>1</v>
      </c>
      <c r="E23" s="42">
        <v>1</v>
      </c>
      <c r="F23" s="42"/>
      <c r="G23" s="42">
        <v>2</v>
      </c>
      <c r="H23" s="377">
        <f t="shared" si="0"/>
        <v>2</v>
      </c>
      <c r="I23" s="42"/>
      <c r="J23" s="42"/>
      <c r="K23" s="42" t="s">
        <v>4326</v>
      </c>
      <c r="M23" s="42" t="s">
        <v>2714</v>
      </c>
      <c r="N23" s="42" t="s">
        <v>3075</v>
      </c>
      <c r="O23" s="42" t="s">
        <v>44</v>
      </c>
      <c r="P23" s="136" t="s">
        <v>4090</v>
      </c>
      <c r="Q23" s="42"/>
      <c r="R23" s="42"/>
      <c r="T23" s="42" t="s">
        <v>2715</v>
      </c>
      <c r="U23" s="42" t="s">
        <v>4081</v>
      </c>
      <c r="V23" s="42" t="s">
        <v>44</v>
      </c>
      <c r="W23" s="42">
        <v>10</v>
      </c>
      <c r="X23" s="42"/>
      <c r="Y23" s="42"/>
      <c r="Z23" s="42">
        <v>54</v>
      </c>
      <c r="AA23" s="451">
        <v>0</v>
      </c>
      <c r="AB23" s="42"/>
      <c r="AC23" s="42"/>
      <c r="AD23" s="42"/>
      <c r="AE23" s="42" t="s">
        <v>4330</v>
      </c>
      <c r="AG23" s="42" t="s">
        <v>2333</v>
      </c>
      <c r="AH23" s="42" t="s">
        <v>4208</v>
      </c>
      <c r="AI23" s="42" t="s">
        <v>44</v>
      </c>
      <c r="AJ23" s="42">
        <v>13</v>
      </c>
      <c r="AK23" s="42">
        <v>3</v>
      </c>
      <c r="AL23" s="42">
        <v>5</v>
      </c>
      <c r="AM23" s="42">
        <v>24</v>
      </c>
      <c r="AN23" s="42" t="s">
        <v>3484</v>
      </c>
      <c r="AO23" s="42"/>
      <c r="AP23" s="42"/>
      <c r="AQ23" s="42"/>
    </row>
    <row r="24" spans="1:43" x14ac:dyDescent="0.2">
      <c r="A24" s="42" t="s">
        <v>3447</v>
      </c>
      <c r="B24" s="42" t="s">
        <v>4073</v>
      </c>
      <c r="C24" s="42" t="s">
        <v>44</v>
      </c>
      <c r="D24" s="42">
        <v>13</v>
      </c>
      <c r="E24" s="42">
        <v>14</v>
      </c>
      <c r="F24" s="42">
        <v>2</v>
      </c>
      <c r="G24" s="42">
        <v>21</v>
      </c>
      <c r="H24" s="377">
        <f t="shared" si="0"/>
        <v>1.75</v>
      </c>
      <c r="I24" s="42"/>
      <c r="J24" s="42"/>
      <c r="K24" s="42" t="s">
        <v>4326</v>
      </c>
      <c r="M24" s="42" t="s">
        <v>2714</v>
      </c>
      <c r="N24" s="42" t="s">
        <v>3075</v>
      </c>
      <c r="O24" s="42" t="s">
        <v>44</v>
      </c>
      <c r="P24" s="136">
        <v>159</v>
      </c>
      <c r="Q24" s="42"/>
      <c r="R24" s="42"/>
      <c r="T24" s="42" t="s">
        <v>2715</v>
      </c>
      <c r="U24" s="42" t="s">
        <v>4078</v>
      </c>
      <c r="V24" s="42" t="s">
        <v>44</v>
      </c>
      <c r="W24" s="42">
        <v>6</v>
      </c>
      <c r="X24" s="42"/>
      <c r="Y24" s="42"/>
      <c r="Z24" s="42">
        <v>40</v>
      </c>
      <c r="AA24" s="451">
        <v>0</v>
      </c>
      <c r="AB24" s="42"/>
      <c r="AC24" s="42"/>
      <c r="AD24" s="42"/>
      <c r="AE24" s="42" t="s">
        <v>4330</v>
      </c>
      <c r="AG24" s="42" t="s">
        <v>2330</v>
      </c>
      <c r="AH24" s="42" t="s">
        <v>3972</v>
      </c>
      <c r="AI24" s="42" t="s">
        <v>44</v>
      </c>
      <c r="AJ24" s="42"/>
      <c r="AK24" s="42"/>
      <c r="AL24" s="42">
        <v>6</v>
      </c>
      <c r="AM24" s="42">
        <v>22</v>
      </c>
      <c r="AN24" s="42"/>
      <c r="AO24" s="42"/>
      <c r="AP24" s="42"/>
      <c r="AQ24" s="42"/>
    </row>
    <row r="25" spans="1:43" x14ac:dyDescent="0.2">
      <c r="A25" s="42" t="s">
        <v>3447</v>
      </c>
      <c r="B25" s="42" t="s">
        <v>3885</v>
      </c>
      <c r="C25" s="42" t="s">
        <v>44</v>
      </c>
      <c r="D25" s="42">
        <v>4</v>
      </c>
      <c r="E25" s="42">
        <v>4</v>
      </c>
      <c r="F25" s="42">
        <v>1</v>
      </c>
      <c r="G25" s="42">
        <v>3</v>
      </c>
      <c r="H25" s="377">
        <f t="shared" si="0"/>
        <v>1</v>
      </c>
      <c r="I25" s="42"/>
      <c r="J25" s="42"/>
      <c r="K25" s="42" t="s">
        <v>4326</v>
      </c>
      <c r="M25" s="42" t="s">
        <v>2714</v>
      </c>
      <c r="N25" s="42" t="s">
        <v>4329</v>
      </c>
      <c r="O25" s="42" t="s">
        <v>44</v>
      </c>
      <c r="P25" s="136" t="s">
        <v>3547</v>
      </c>
      <c r="Q25" s="42"/>
      <c r="R25" s="42"/>
      <c r="T25" s="42" t="s">
        <v>2715</v>
      </c>
      <c r="U25" s="42" t="s">
        <v>3887</v>
      </c>
      <c r="V25" s="42" t="s">
        <v>44</v>
      </c>
      <c r="W25" s="42">
        <v>2</v>
      </c>
      <c r="X25" s="42"/>
      <c r="Y25" s="42"/>
      <c r="Z25" s="42">
        <v>25</v>
      </c>
      <c r="AA25" s="451">
        <v>0</v>
      </c>
      <c r="AB25" s="42"/>
      <c r="AC25" s="42"/>
      <c r="AD25" s="42"/>
      <c r="AE25" s="42" t="s">
        <v>4330</v>
      </c>
      <c r="AG25" s="42" t="s">
        <v>2330</v>
      </c>
      <c r="AH25" s="42" t="s">
        <v>3106</v>
      </c>
      <c r="AI25" s="42" t="s">
        <v>44</v>
      </c>
      <c r="AJ25" s="42"/>
      <c r="AK25" s="42"/>
      <c r="AL25" s="42">
        <v>5</v>
      </c>
      <c r="AM25" s="42">
        <v>40</v>
      </c>
      <c r="AN25" s="42"/>
      <c r="AO25" s="42"/>
      <c r="AP25" s="42"/>
      <c r="AQ25" s="42"/>
    </row>
    <row r="26" spans="1:43" x14ac:dyDescent="0.2">
      <c r="A26" s="42" t="s">
        <v>3447</v>
      </c>
      <c r="B26" s="42" t="s">
        <v>969</v>
      </c>
      <c r="C26" s="42" t="s">
        <v>44</v>
      </c>
      <c r="D26" s="42">
        <v>1</v>
      </c>
      <c r="E26" s="42">
        <v>1</v>
      </c>
      <c r="F26" s="42"/>
      <c r="G26" s="42">
        <v>0</v>
      </c>
      <c r="H26" s="377">
        <f t="shared" si="0"/>
        <v>0</v>
      </c>
      <c r="I26" s="42"/>
      <c r="J26" s="42"/>
      <c r="K26" s="42" t="s">
        <v>4326</v>
      </c>
      <c r="M26" s="42" t="s">
        <v>2714</v>
      </c>
      <c r="N26" s="42" t="s">
        <v>4329</v>
      </c>
      <c r="O26" s="42" t="s">
        <v>44</v>
      </c>
      <c r="P26" s="136" t="s">
        <v>4341</v>
      </c>
      <c r="Q26" s="42"/>
      <c r="R26" s="42"/>
      <c r="T26" s="42" t="s">
        <v>2715</v>
      </c>
      <c r="U26" s="42" t="s">
        <v>4334</v>
      </c>
      <c r="V26" s="42" t="s">
        <v>44</v>
      </c>
      <c r="W26" s="42">
        <v>13</v>
      </c>
      <c r="X26" s="42">
        <v>1</v>
      </c>
      <c r="Y26" s="42">
        <v>3</v>
      </c>
      <c r="Z26" s="42">
        <v>45</v>
      </c>
      <c r="AA26" s="451">
        <f>Z26/Y26</f>
        <v>15</v>
      </c>
      <c r="AB26" s="42"/>
      <c r="AC26" s="42"/>
      <c r="AD26" s="42"/>
      <c r="AE26" s="42" t="s">
        <v>4330</v>
      </c>
      <c r="AG26" s="42" t="s">
        <v>2330</v>
      </c>
      <c r="AH26" s="42" t="s">
        <v>3047</v>
      </c>
      <c r="AI26" s="42" t="s">
        <v>44</v>
      </c>
      <c r="AJ26" s="42"/>
      <c r="AK26" s="42"/>
      <c r="AL26" s="42">
        <v>6</v>
      </c>
      <c r="AM26" s="42">
        <v>45</v>
      </c>
      <c r="AN26" s="42"/>
      <c r="AO26" s="42"/>
      <c r="AP26" s="42"/>
      <c r="AQ26" s="42"/>
    </row>
    <row r="27" spans="1:43" x14ac:dyDescent="0.2">
      <c r="A27" s="42" t="s">
        <v>3447</v>
      </c>
      <c r="B27" s="42" t="s">
        <v>4329</v>
      </c>
      <c r="C27" s="42" t="s">
        <v>44</v>
      </c>
      <c r="D27" s="42">
        <v>1</v>
      </c>
      <c r="E27" s="42" t="s">
        <v>3838</v>
      </c>
      <c r="F27" s="42"/>
      <c r="G27" s="42">
        <v>0</v>
      </c>
      <c r="H27" s="377">
        <v>0</v>
      </c>
      <c r="I27" s="42"/>
      <c r="J27" s="42"/>
      <c r="K27" s="42" t="s">
        <v>4326</v>
      </c>
      <c r="M27" s="42" t="s">
        <v>2714</v>
      </c>
      <c r="N27" s="42" t="s">
        <v>3835</v>
      </c>
      <c r="O27" s="42" t="s">
        <v>44</v>
      </c>
      <c r="P27" s="136">
        <v>65</v>
      </c>
      <c r="Q27" s="42"/>
      <c r="R27" s="42"/>
      <c r="T27" s="42" t="s">
        <v>2715</v>
      </c>
      <c r="U27" s="42" t="s">
        <v>3099</v>
      </c>
      <c r="V27" s="42" t="s">
        <v>44</v>
      </c>
      <c r="W27" s="42">
        <v>74</v>
      </c>
      <c r="X27" s="42">
        <v>9</v>
      </c>
      <c r="Y27" s="42">
        <v>18</v>
      </c>
      <c r="Z27" s="42">
        <v>312</v>
      </c>
      <c r="AA27" s="451">
        <f>Z27/Y27</f>
        <v>17.333333333333332</v>
      </c>
      <c r="AB27" s="42"/>
      <c r="AC27" s="42"/>
      <c r="AD27" s="42"/>
      <c r="AE27" s="42" t="s">
        <v>4330</v>
      </c>
      <c r="AG27" s="42" t="s">
        <v>82</v>
      </c>
      <c r="AH27" s="42" t="s">
        <v>3060</v>
      </c>
      <c r="AI27" s="42" t="s">
        <v>44</v>
      </c>
      <c r="AJ27" s="42">
        <v>24.1</v>
      </c>
      <c r="AK27" s="42">
        <v>11</v>
      </c>
      <c r="AL27" s="42">
        <v>6</v>
      </c>
      <c r="AM27" s="42">
        <v>28</v>
      </c>
      <c r="AN27" s="42"/>
      <c r="AO27" s="42"/>
      <c r="AP27" s="42"/>
      <c r="AQ27" s="42"/>
    </row>
    <row r="28" spans="1:43" x14ac:dyDescent="0.2">
      <c r="A28" s="42" t="s">
        <v>2715</v>
      </c>
      <c r="B28" s="42" t="s">
        <v>3071</v>
      </c>
      <c r="C28" s="42" t="s">
        <v>44</v>
      </c>
      <c r="D28" s="42">
        <v>10</v>
      </c>
      <c r="E28" s="42">
        <v>15</v>
      </c>
      <c r="F28" s="42">
        <v>2</v>
      </c>
      <c r="G28" s="42">
        <v>444</v>
      </c>
      <c r="H28" s="377">
        <f t="shared" si="0"/>
        <v>34.153846153846153</v>
      </c>
      <c r="I28" s="42"/>
      <c r="J28" s="42"/>
      <c r="K28" s="42" t="s">
        <v>4330</v>
      </c>
      <c r="M28" s="42" t="s">
        <v>2714</v>
      </c>
      <c r="N28" s="42" t="s">
        <v>3835</v>
      </c>
      <c r="O28" s="42" t="s">
        <v>44</v>
      </c>
      <c r="P28" s="136">
        <v>84</v>
      </c>
      <c r="Q28" s="42"/>
      <c r="R28" s="42"/>
      <c r="T28" s="42" t="s">
        <v>2715</v>
      </c>
      <c r="U28" s="42" t="s">
        <v>3830</v>
      </c>
      <c r="V28" s="42" t="s">
        <v>44</v>
      </c>
      <c r="W28" s="42">
        <v>79.2</v>
      </c>
      <c r="X28" s="42">
        <v>6</v>
      </c>
      <c r="Y28" s="42">
        <v>17</v>
      </c>
      <c r="Z28" s="42">
        <v>376</v>
      </c>
      <c r="AA28" s="451">
        <f>Z28/Y28</f>
        <v>22.117647058823529</v>
      </c>
      <c r="AB28" s="42"/>
      <c r="AC28" s="42"/>
      <c r="AD28" s="42"/>
      <c r="AE28" s="42" t="s">
        <v>4330</v>
      </c>
      <c r="AG28" s="42" t="s">
        <v>50</v>
      </c>
      <c r="AH28" s="42" t="s">
        <v>787</v>
      </c>
      <c r="AI28" s="42" t="s">
        <v>44</v>
      </c>
      <c r="AJ28" s="42">
        <v>11.2</v>
      </c>
      <c r="AK28" s="42">
        <v>2</v>
      </c>
      <c r="AL28" s="42">
        <v>5</v>
      </c>
      <c r="AM28" s="42">
        <v>21</v>
      </c>
      <c r="AN28" s="42"/>
      <c r="AO28" s="42"/>
      <c r="AP28" s="42"/>
      <c r="AQ28" s="42"/>
    </row>
    <row r="29" spans="1:43" x14ac:dyDescent="0.2">
      <c r="A29" s="42" t="s">
        <v>2715</v>
      </c>
      <c r="B29" s="42" t="s">
        <v>3075</v>
      </c>
      <c r="C29" s="42" t="s">
        <v>44</v>
      </c>
      <c r="D29" s="42">
        <v>11</v>
      </c>
      <c r="E29" s="42">
        <v>17</v>
      </c>
      <c r="F29" s="42"/>
      <c r="G29" s="42">
        <v>339</v>
      </c>
      <c r="H29" s="377">
        <f t="shared" si="0"/>
        <v>19.941176470588236</v>
      </c>
      <c r="I29" s="42"/>
      <c r="J29" s="42"/>
      <c r="K29" s="42" t="s">
        <v>4330</v>
      </c>
      <c r="M29" s="42" t="s">
        <v>2714</v>
      </c>
      <c r="N29" s="42" t="s">
        <v>3836</v>
      </c>
      <c r="O29" s="42" t="s">
        <v>44</v>
      </c>
      <c r="P29" s="136" t="s">
        <v>3852</v>
      </c>
      <c r="Q29" s="42"/>
      <c r="R29" s="42"/>
      <c r="T29" s="42" t="s">
        <v>2715</v>
      </c>
      <c r="U29" s="42" t="s">
        <v>3188</v>
      </c>
      <c r="V29" s="42" t="s">
        <v>44</v>
      </c>
      <c r="W29" s="42">
        <v>67</v>
      </c>
      <c r="X29" s="42">
        <v>6</v>
      </c>
      <c r="Y29" s="42">
        <v>14</v>
      </c>
      <c r="Z29" s="42">
        <v>356</v>
      </c>
      <c r="AA29" s="451">
        <f>Z29/Y29</f>
        <v>25.428571428571427</v>
      </c>
      <c r="AB29" s="42"/>
      <c r="AC29" s="42"/>
      <c r="AD29" s="42"/>
      <c r="AE29" s="42" t="s">
        <v>4330</v>
      </c>
      <c r="AG29" s="42" t="s">
        <v>50</v>
      </c>
      <c r="AH29" s="42" t="s">
        <v>4191</v>
      </c>
      <c r="AI29" s="42" t="s">
        <v>44</v>
      </c>
      <c r="AJ29" s="42">
        <v>22.3</v>
      </c>
      <c r="AK29" s="42">
        <v>7</v>
      </c>
      <c r="AL29" s="42">
        <v>8</v>
      </c>
      <c r="AM29" s="42">
        <v>65</v>
      </c>
      <c r="AN29" s="42"/>
      <c r="AO29" s="42"/>
      <c r="AP29" s="42"/>
      <c r="AQ29" s="42"/>
    </row>
    <row r="30" spans="1:43" x14ac:dyDescent="0.2">
      <c r="A30" s="42" t="s">
        <v>2715</v>
      </c>
      <c r="B30" s="42" t="s">
        <v>3824</v>
      </c>
      <c r="C30" s="42" t="s">
        <v>44</v>
      </c>
      <c r="D30" s="42">
        <v>8</v>
      </c>
      <c r="E30" s="42">
        <v>11</v>
      </c>
      <c r="F30" s="42">
        <v>1</v>
      </c>
      <c r="G30" s="42">
        <v>156</v>
      </c>
      <c r="H30" s="377">
        <f t="shared" si="0"/>
        <v>15.6</v>
      </c>
      <c r="I30" s="42"/>
      <c r="J30" s="42"/>
      <c r="K30" s="42" t="s">
        <v>4330</v>
      </c>
      <c r="M30" s="42" t="s">
        <v>2714</v>
      </c>
      <c r="N30" s="42" t="s">
        <v>4337</v>
      </c>
      <c r="O30" s="42" t="s">
        <v>44</v>
      </c>
      <c r="P30" s="42">
        <v>73</v>
      </c>
      <c r="Q30" s="42"/>
      <c r="R30" s="42"/>
      <c r="T30" s="42" t="s">
        <v>2715</v>
      </c>
      <c r="U30" s="42" t="s">
        <v>4331</v>
      </c>
      <c r="V30" s="42" t="s">
        <v>44</v>
      </c>
      <c r="W30" s="42">
        <v>1</v>
      </c>
      <c r="X30" s="42"/>
      <c r="Y30" s="42"/>
      <c r="Z30" s="42">
        <v>5</v>
      </c>
      <c r="AA30" s="451">
        <v>0</v>
      </c>
      <c r="AB30" s="42"/>
      <c r="AC30" s="42"/>
      <c r="AD30" s="42"/>
      <c r="AE30" s="42" t="s">
        <v>4330</v>
      </c>
      <c r="AG30" s="42" t="s">
        <v>2333</v>
      </c>
      <c r="AH30" s="42" t="s">
        <v>4545</v>
      </c>
      <c r="AI30" s="42" t="s">
        <v>44</v>
      </c>
      <c r="AJ30" s="42"/>
      <c r="AK30" s="42"/>
      <c r="AL30" s="42"/>
      <c r="AM30" s="42"/>
      <c r="AN30" s="42"/>
      <c r="AO30" s="42"/>
      <c r="AP30" s="42"/>
      <c r="AQ30" s="42"/>
    </row>
    <row r="31" spans="1:43" x14ac:dyDescent="0.2">
      <c r="A31" s="42" t="s">
        <v>2715</v>
      </c>
      <c r="B31" s="42" t="s">
        <v>3072</v>
      </c>
      <c r="C31" s="42" t="s">
        <v>44</v>
      </c>
      <c r="D31" s="42">
        <v>1</v>
      </c>
      <c r="E31" s="42">
        <v>1</v>
      </c>
      <c r="F31" s="42"/>
      <c r="G31" s="42">
        <v>65</v>
      </c>
      <c r="H31" s="377">
        <f t="shared" si="0"/>
        <v>65</v>
      </c>
      <c r="I31" s="42"/>
      <c r="J31" s="42"/>
      <c r="K31" s="42" t="s">
        <v>4330</v>
      </c>
      <c r="M31" s="42" t="s">
        <v>3448</v>
      </c>
      <c r="N31" s="42" t="s">
        <v>3075</v>
      </c>
      <c r="O31" s="42" t="s">
        <v>44</v>
      </c>
      <c r="P31" s="42">
        <v>91</v>
      </c>
      <c r="Q31" s="42"/>
      <c r="R31" s="42"/>
      <c r="T31" s="42" t="s">
        <v>2715</v>
      </c>
      <c r="U31" s="42" t="s">
        <v>4073</v>
      </c>
      <c r="V31" s="42" t="s">
        <v>44</v>
      </c>
      <c r="W31" s="42">
        <v>47.3</v>
      </c>
      <c r="X31" s="42"/>
      <c r="Y31" s="42">
        <v>16</v>
      </c>
      <c r="Z31" s="42">
        <v>306</v>
      </c>
      <c r="AA31" s="451">
        <f>Z31/Y31</f>
        <v>19.125</v>
      </c>
      <c r="AB31" s="42"/>
      <c r="AC31" s="42"/>
      <c r="AD31" s="42"/>
      <c r="AE31" s="42" t="s">
        <v>4330</v>
      </c>
      <c r="AG31" s="42" t="s">
        <v>141</v>
      </c>
      <c r="AH31" s="42" t="s">
        <v>3915</v>
      </c>
      <c r="AI31" s="42" t="s">
        <v>44</v>
      </c>
      <c r="AJ31" s="42"/>
      <c r="AK31" s="42"/>
      <c r="AL31" s="42">
        <v>9</v>
      </c>
      <c r="AM31" s="42">
        <v>36</v>
      </c>
      <c r="AN31" s="42"/>
      <c r="AO31" s="42"/>
      <c r="AP31" s="42"/>
      <c r="AQ31" s="42"/>
    </row>
    <row r="32" spans="1:43" x14ac:dyDescent="0.2">
      <c r="A32" s="42" t="s">
        <v>2715</v>
      </c>
      <c r="B32" s="42" t="s">
        <v>3076</v>
      </c>
      <c r="C32" s="42" t="s">
        <v>44</v>
      </c>
      <c r="D32" s="42">
        <v>1</v>
      </c>
      <c r="E32" s="42">
        <v>1</v>
      </c>
      <c r="F32" s="42"/>
      <c r="G32" s="42">
        <v>54</v>
      </c>
      <c r="H32" s="377">
        <f t="shared" si="0"/>
        <v>54</v>
      </c>
      <c r="I32" s="42"/>
      <c r="J32" s="42"/>
      <c r="K32" s="42" t="s">
        <v>4330</v>
      </c>
      <c r="M32" s="42" t="s">
        <v>3448</v>
      </c>
      <c r="N32" s="42" t="s">
        <v>3075</v>
      </c>
      <c r="O32" s="42" t="s">
        <v>44</v>
      </c>
      <c r="P32" s="42">
        <v>74</v>
      </c>
      <c r="Q32" s="42"/>
      <c r="R32" s="42"/>
      <c r="T32" s="42" t="s">
        <v>2715</v>
      </c>
      <c r="U32" s="42" t="s">
        <v>3864</v>
      </c>
      <c r="V32" s="42" t="s">
        <v>44</v>
      </c>
      <c r="W32" s="42">
        <v>5</v>
      </c>
      <c r="X32" s="42">
        <v>1</v>
      </c>
      <c r="Y32" s="42"/>
      <c r="Z32" s="42">
        <v>22</v>
      </c>
      <c r="AA32" s="451">
        <v>0</v>
      </c>
      <c r="AB32" s="42"/>
      <c r="AC32" s="42"/>
      <c r="AD32" s="42"/>
      <c r="AE32" s="42" t="s">
        <v>4330</v>
      </c>
      <c r="AG32" s="42" t="s">
        <v>116</v>
      </c>
      <c r="AH32" s="42" t="s">
        <v>3031</v>
      </c>
      <c r="AI32" s="42" t="s">
        <v>44</v>
      </c>
      <c r="AJ32" s="42"/>
      <c r="AK32" s="42"/>
      <c r="AL32" s="42">
        <v>5</v>
      </c>
      <c r="AM32" s="42">
        <v>59</v>
      </c>
      <c r="AN32" s="42"/>
      <c r="AO32" s="42"/>
      <c r="AP32" s="42"/>
      <c r="AQ32" s="42"/>
    </row>
    <row r="33" spans="1:43" x14ac:dyDescent="0.2">
      <c r="A33" s="42" t="s">
        <v>2715</v>
      </c>
      <c r="B33" s="42" t="s">
        <v>3816</v>
      </c>
      <c r="C33" s="42" t="s">
        <v>44</v>
      </c>
      <c r="D33" s="42">
        <v>2</v>
      </c>
      <c r="E33" s="42">
        <v>3</v>
      </c>
      <c r="F33" s="42"/>
      <c r="G33" s="42">
        <v>81</v>
      </c>
      <c r="H33" s="377">
        <f t="shared" si="0"/>
        <v>27</v>
      </c>
      <c r="I33" s="42"/>
      <c r="J33" s="42"/>
      <c r="K33" s="42" t="s">
        <v>4330</v>
      </c>
      <c r="M33" s="42" t="s">
        <v>3448</v>
      </c>
      <c r="N33" s="42" t="s">
        <v>3075</v>
      </c>
      <c r="O33" s="42" t="s">
        <v>44</v>
      </c>
      <c r="P33" s="42">
        <v>59</v>
      </c>
      <c r="Q33" s="42"/>
      <c r="R33" s="42"/>
      <c r="T33" s="42" t="s">
        <v>2714</v>
      </c>
      <c r="U33" s="42" t="s">
        <v>3075</v>
      </c>
      <c r="V33" s="42" t="s">
        <v>44</v>
      </c>
      <c r="W33" s="42">
        <v>108</v>
      </c>
      <c r="X33" s="42">
        <v>15</v>
      </c>
      <c r="Y33" s="42">
        <v>39</v>
      </c>
      <c r="Z33" s="42">
        <v>307</v>
      </c>
      <c r="AA33" s="451">
        <f t="shared" ref="AA33:AA41" si="2">Z33/Y33</f>
        <v>7.8717948717948714</v>
      </c>
      <c r="AB33" s="42"/>
      <c r="AC33" s="42"/>
      <c r="AD33" s="42"/>
      <c r="AE33" s="42" t="s">
        <v>4326</v>
      </c>
      <c r="AG33" s="42" t="s">
        <v>211</v>
      </c>
      <c r="AH33" s="42" t="s">
        <v>3978</v>
      </c>
      <c r="AI33" s="42" t="s">
        <v>44</v>
      </c>
      <c r="AJ33" s="42"/>
      <c r="AK33" s="42"/>
      <c r="AL33" s="42">
        <v>5</v>
      </c>
      <c r="AM33" s="42">
        <v>10</v>
      </c>
      <c r="AN33" s="42"/>
      <c r="AO33" s="42"/>
      <c r="AP33" s="42"/>
      <c r="AQ33" s="42"/>
    </row>
    <row r="34" spans="1:43" x14ac:dyDescent="0.2">
      <c r="A34" s="42" t="s">
        <v>2715</v>
      </c>
      <c r="B34" s="42" t="s">
        <v>3829</v>
      </c>
      <c r="C34" s="42" t="s">
        <v>44</v>
      </c>
      <c r="D34" s="42">
        <v>1</v>
      </c>
      <c r="E34" s="42">
        <v>1</v>
      </c>
      <c r="F34" s="42"/>
      <c r="G34" s="42">
        <v>23</v>
      </c>
      <c r="H34" s="377">
        <f t="shared" si="0"/>
        <v>23</v>
      </c>
      <c r="I34" s="42"/>
      <c r="J34" s="42"/>
      <c r="K34" s="42" t="s">
        <v>4330</v>
      </c>
      <c r="M34" s="42" t="s">
        <v>3448</v>
      </c>
      <c r="N34" s="42" t="s">
        <v>3887</v>
      </c>
      <c r="O34" s="42" t="s">
        <v>44</v>
      </c>
      <c r="P34" s="42">
        <v>69</v>
      </c>
      <c r="Q34" s="42"/>
      <c r="R34" s="42"/>
      <c r="T34" s="42" t="s">
        <v>2714</v>
      </c>
      <c r="U34" s="42" t="s">
        <v>4329</v>
      </c>
      <c r="V34" s="42" t="s">
        <v>44</v>
      </c>
      <c r="W34" s="42">
        <v>26</v>
      </c>
      <c r="X34" s="42"/>
      <c r="Y34" s="42">
        <v>6</v>
      </c>
      <c r="Z34" s="42">
        <v>119</v>
      </c>
      <c r="AA34" s="451">
        <f t="shared" si="2"/>
        <v>19.833333333333332</v>
      </c>
      <c r="AB34" s="42"/>
      <c r="AC34" s="42"/>
      <c r="AD34" s="42"/>
      <c r="AE34" s="42" t="s">
        <v>4326</v>
      </c>
      <c r="AG34" s="42" t="s">
        <v>209</v>
      </c>
      <c r="AH34" s="42" t="s">
        <v>3882</v>
      </c>
      <c r="AI34" s="42" t="s">
        <v>44</v>
      </c>
      <c r="AJ34" s="42">
        <v>30</v>
      </c>
      <c r="AK34" s="42">
        <v>9</v>
      </c>
      <c r="AL34" s="42">
        <v>8</v>
      </c>
      <c r="AM34" s="42">
        <v>66</v>
      </c>
      <c r="AN34" s="42" t="s">
        <v>2552</v>
      </c>
      <c r="AO34" s="42"/>
      <c r="AP34" s="42"/>
      <c r="AQ34" s="42"/>
    </row>
    <row r="35" spans="1:43" x14ac:dyDescent="0.2">
      <c r="A35" s="42" t="s">
        <v>2715</v>
      </c>
      <c r="B35" s="42" t="s">
        <v>3841</v>
      </c>
      <c r="C35" s="42" t="s">
        <v>44</v>
      </c>
      <c r="D35" s="42">
        <v>1</v>
      </c>
      <c r="E35" s="42">
        <v>2</v>
      </c>
      <c r="F35" s="42"/>
      <c r="G35" s="42">
        <v>43</v>
      </c>
      <c r="H35" s="377">
        <f t="shared" si="0"/>
        <v>21.5</v>
      </c>
      <c r="I35" s="42"/>
      <c r="J35" s="42"/>
      <c r="K35" s="42" t="s">
        <v>4330</v>
      </c>
      <c r="M35" s="42" t="s">
        <v>3448</v>
      </c>
      <c r="N35" s="42" t="s">
        <v>4329</v>
      </c>
      <c r="O35" s="42" t="s">
        <v>44</v>
      </c>
      <c r="P35" s="136" t="s">
        <v>3941</v>
      </c>
      <c r="Q35" s="42"/>
      <c r="R35" s="42"/>
      <c r="T35" s="42" t="s">
        <v>2714</v>
      </c>
      <c r="U35" s="42" t="s">
        <v>3835</v>
      </c>
      <c r="V35" s="42" t="s">
        <v>44</v>
      </c>
      <c r="W35" s="42">
        <v>42</v>
      </c>
      <c r="X35" s="42">
        <v>3</v>
      </c>
      <c r="Y35" s="42">
        <v>8</v>
      </c>
      <c r="Z35" s="42">
        <v>190</v>
      </c>
      <c r="AA35" s="451">
        <f t="shared" si="2"/>
        <v>23.75</v>
      </c>
      <c r="AB35" s="42"/>
      <c r="AC35" s="42"/>
      <c r="AD35" s="42"/>
      <c r="AE35" s="42" t="s">
        <v>4326</v>
      </c>
      <c r="AG35" s="42" t="s">
        <v>209</v>
      </c>
      <c r="AH35" s="42" t="s">
        <v>3882</v>
      </c>
      <c r="AI35" s="42" t="s">
        <v>44</v>
      </c>
      <c r="AJ35" s="42">
        <v>23</v>
      </c>
      <c r="AK35" s="42">
        <v>5</v>
      </c>
      <c r="AL35" s="42">
        <v>6</v>
      </c>
      <c r="AM35" s="42">
        <v>57</v>
      </c>
      <c r="AN35" s="42" t="s">
        <v>2548</v>
      </c>
      <c r="AO35" s="42"/>
      <c r="AP35" s="42"/>
      <c r="AQ35" s="42"/>
    </row>
    <row r="36" spans="1:43" x14ac:dyDescent="0.2">
      <c r="A36" s="42" t="s">
        <v>2715</v>
      </c>
      <c r="B36" s="42" t="s">
        <v>3837</v>
      </c>
      <c r="C36" s="42" t="s">
        <v>44</v>
      </c>
      <c r="D36" s="42">
        <v>3</v>
      </c>
      <c r="E36" s="42">
        <v>4</v>
      </c>
      <c r="F36" s="42"/>
      <c r="G36" s="42">
        <v>67</v>
      </c>
      <c r="H36" s="377">
        <f t="shared" si="0"/>
        <v>16.75</v>
      </c>
      <c r="I36" s="42"/>
      <c r="J36" s="42"/>
      <c r="K36" s="42" t="s">
        <v>4330</v>
      </c>
      <c r="M36" s="42" t="s">
        <v>3448</v>
      </c>
      <c r="N36" s="42" t="s">
        <v>4329</v>
      </c>
      <c r="O36" s="42" t="s">
        <v>44</v>
      </c>
      <c r="P36" s="136">
        <v>67</v>
      </c>
      <c r="Q36" s="42"/>
      <c r="R36" s="42"/>
      <c r="T36" s="42" t="s">
        <v>2714</v>
      </c>
      <c r="U36" s="42" t="s">
        <v>4335</v>
      </c>
      <c r="V36" s="42" t="s">
        <v>44</v>
      </c>
      <c r="W36" s="42">
        <v>9</v>
      </c>
      <c r="X36" s="42"/>
      <c r="Y36" s="42">
        <v>1</v>
      </c>
      <c r="Z36" s="42">
        <v>42</v>
      </c>
      <c r="AA36" s="451">
        <f t="shared" si="2"/>
        <v>42</v>
      </c>
      <c r="AB36" s="42"/>
      <c r="AC36" s="42"/>
      <c r="AD36" s="42"/>
      <c r="AE36" s="42" t="s">
        <v>4326</v>
      </c>
      <c r="AG36" s="42" t="s">
        <v>209</v>
      </c>
      <c r="AH36" s="42" t="s">
        <v>3882</v>
      </c>
      <c r="AI36" s="42" t="s">
        <v>44</v>
      </c>
      <c r="AJ36" s="42">
        <v>13</v>
      </c>
      <c r="AK36" s="42"/>
      <c r="AL36" s="42">
        <v>6</v>
      </c>
      <c r="AM36" s="42">
        <v>71</v>
      </c>
      <c r="AN36" s="42" t="s">
        <v>2542</v>
      </c>
      <c r="AO36" s="42"/>
      <c r="AP36" s="42"/>
      <c r="AQ36" s="42"/>
    </row>
    <row r="37" spans="1:43" x14ac:dyDescent="0.2">
      <c r="A37" s="42" t="s">
        <v>2715</v>
      </c>
      <c r="B37" s="42" t="s">
        <v>4084</v>
      </c>
      <c r="C37" s="42" t="s">
        <v>44</v>
      </c>
      <c r="D37" s="42">
        <v>12</v>
      </c>
      <c r="E37" s="42">
        <v>15</v>
      </c>
      <c r="F37" s="42">
        <v>5</v>
      </c>
      <c r="G37" s="42">
        <v>144</v>
      </c>
      <c r="H37" s="377">
        <f t="shared" si="0"/>
        <v>14.4</v>
      </c>
      <c r="I37" s="42"/>
      <c r="J37" s="42"/>
      <c r="K37" s="42" t="s">
        <v>4330</v>
      </c>
      <c r="M37" s="42" t="s">
        <v>3448</v>
      </c>
      <c r="N37" s="42" t="s">
        <v>4093</v>
      </c>
      <c r="O37" s="42" t="s">
        <v>44</v>
      </c>
      <c r="P37" s="136">
        <v>74</v>
      </c>
      <c r="Q37" s="42"/>
      <c r="R37" s="42"/>
      <c r="T37" s="42" t="s">
        <v>2714</v>
      </c>
      <c r="U37" s="42" t="s">
        <v>3836</v>
      </c>
      <c r="V37" s="42" t="s">
        <v>44</v>
      </c>
      <c r="W37" s="42">
        <v>82</v>
      </c>
      <c r="X37" s="42">
        <v>14</v>
      </c>
      <c r="Y37" s="42">
        <v>24</v>
      </c>
      <c r="Z37" s="42">
        <v>328</v>
      </c>
      <c r="AA37" s="451">
        <f t="shared" si="2"/>
        <v>13.666666666666666</v>
      </c>
      <c r="AB37" s="42"/>
      <c r="AC37" s="42"/>
      <c r="AD37" s="42"/>
      <c r="AE37" s="42" t="s">
        <v>4326</v>
      </c>
      <c r="AG37" s="42" t="s">
        <v>209</v>
      </c>
      <c r="AH37" s="42" t="s">
        <v>3940</v>
      </c>
      <c r="AI37" s="42" t="s">
        <v>44</v>
      </c>
      <c r="AJ37" s="42">
        <v>10</v>
      </c>
      <c r="AK37" s="42">
        <v>3</v>
      </c>
      <c r="AL37" s="42">
        <v>5</v>
      </c>
      <c r="AM37" s="42">
        <v>14</v>
      </c>
      <c r="AN37" s="42" t="s">
        <v>3468</v>
      </c>
      <c r="AO37" s="42"/>
      <c r="AP37" s="42"/>
      <c r="AQ37" s="42"/>
    </row>
    <row r="38" spans="1:43" x14ac:dyDescent="0.2">
      <c r="A38" s="42" t="s">
        <v>2715</v>
      </c>
      <c r="B38" s="42" t="s">
        <v>4072</v>
      </c>
      <c r="C38" s="42" t="s">
        <v>44</v>
      </c>
      <c r="D38" s="42">
        <v>6</v>
      </c>
      <c r="E38" s="42">
        <v>9</v>
      </c>
      <c r="F38" s="42"/>
      <c r="G38" s="42">
        <v>141</v>
      </c>
      <c r="H38" s="377">
        <f t="shared" si="0"/>
        <v>15.666666666666666</v>
      </c>
      <c r="I38" s="42"/>
      <c r="J38" s="42"/>
      <c r="K38" s="42" t="s">
        <v>4330</v>
      </c>
      <c r="M38" s="42" t="s">
        <v>3448</v>
      </c>
      <c r="N38" s="42" t="s">
        <v>4093</v>
      </c>
      <c r="O38" s="42" t="s">
        <v>44</v>
      </c>
      <c r="P38" s="136">
        <v>66</v>
      </c>
      <c r="Q38" s="42"/>
      <c r="R38" s="42"/>
      <c r="T38" s="42" t="s">
        <v>2714</v>
      </c>
      <c r="U38" s="42" t="s">
        <v>3887</v>
      </c>
      <c r="V38" s="42" t="s">
        <v>44</v>
      </c>
      <c r="W38" s="42">
        <v>14</v>
      </c>
      <c r="X38" s="42"/>
      <c r="Y38" s="42">
        <v>2</v>
      </c>
      <c r="Z38" s="42">
        <v>87</v>
      </c>
      <c r="AA38" s="451">
        <f t="shared" si="2"/>
        <v>43.5</v>
      </c>
      <c r="AB38" s="42"/>
      <c r="AC38" s="42"/>
      <c r="AD38" s="42"/>
      <c r="AE38" s="42" t="s">
        <v>4326</v>
      </c>
      <c r="AG38" s="42" t="s">
        <v>153</v>
      </c>
      <c r="AH38" s="42" t="s">
        <v>3915</v>
      </c>
      <c r="AI38" s="42" t="s">
        <v>44</v>
      </c>
      <c r="AJ38" s="42">
        <v>9</v>
      </c>
      <c r="AK38" s="42">
        <v>3</v>
      </c>
      <c r="AL38" s="42">
        <v>5</v>
      </c>
      <c r="AM38" s="42">
        <v>19</v>
      </c>
      <c r="AN38" s="42" t="s">
        <v>3468</v>
      </c>
      <c r="AO38" s="42"/>
      <c r="AP38" s="42"/>
      <c r="AQ38" s="42"/>
    </row>
    <row r="39" spans="1:43" x14ac:dyDescent="0.2">
      <c r="A39" s="42" t="s">
        <v>2715</v>
      </c>
      <c r="B39" s="42" t="s">
        <v>4081</v>
      </c>
      <c r="C39" s="42" t="s">
        <v>44</v>
      </c>
      <c r="D39" s="42">
        <v>11</v>
      </c>
      <c r="E39" s="42">
        <v>15</v>
      </c>
      <c r="F39" s="42">
        <v>3</v>
      </c>
      <c r="G39" s="42">
        <v>145</v>
      </c>
      <c r="H39" s="377">
        <f t="shared" si="0"/>
        <v>12.083333333333334</v>
      </c>
      <c r="I39" s="42"/>
      <c r="J39" s="42"/>
      <c r="K39" s="42" t="s">
        <v>4330</v>
      </c>
      <c r="M39" s="42" t="s">
        <v>3448</v>
      </c>
      <c r="N39" s="42" t="s">
        <v>3071</v>
      </c>
      <c r="O39" s="42" t="s">
        <v>44</v>
      </c>
      <c r="P39" s="136">
        <v>89</v>
      </c>
      <c r="Q39" s="42"/>
      <c r="R39" s="42"/>
      <c r="T39" s="42" t="s">
        <v>2714</v>
      </c>
      <c r="U39" s="42" t="s">
        <v>4088</v>
      </c>
      <c r="V39" s="42" t="s">
        <v>44</v>
      </c>
      <c r="W39" s="42">
        <v>6</v>
      </c>
      <c r="X39" s="42">
        <v>2</v>
      </c>
      <c r="Y39" s="42">
        <v>1</v>
      </c>
      <c r="Z39" s="42">
        <v>32</v>
      </c>
      <c r="AA39" s="451">
        <f t="shared" si="2"/>
        <v>32</v>
      </c>
      <c r="AB39" s="42"/>
      <c r="AC39" s="42"/>
      <c r="AD39" s="42"/>
      <c r="AE39" s="42" t="s">
        <v>4326</v>
      </c>
      <c r="AG39" s="42" t="s">
        <v>153</v>
      </c>
      <c r="AH39" s="42" t="s">
        <v>1163</v>
      </c>
      <c r="AI39" s="42" t="s">
        <v>44</v>
      </c>
      <c r="AJ39" s="42">
        <v>22.3</v>
      </c>
      <c r="AK39" s="42">
        <v>10</v>
      </c>
      <c r="AL39" s="42">
        <v>5</v>
      </c>
      <c r="AM39" s="42">
        <v>42</v>
      </c>
      <c r="AN39" s="42" t="s">
        <v>4630</v>
      </c>
      <c r="AO39" s="42"/>
      <c r="AP39" s="42"/>
      <c r="AQ39" s="42"/>
    </row>
    <row r="40" spans="1:43" x14ac:dyDescent="0.2">
      <c r="A40" s="42" t="s">
        <v>2715</v>
      </c>
      <c r="B40" s="42" t="s">
        <v>3093</v>
      </c>
      <c r="C40" s="42" t="s">
        <v>44</v>
      </c>
      <c r="D40" s="42">
        <v>5</v>
      </c>
      <c r="E40" s="42">
        <v>6</v>
      </c>
      <c r="F40" s="42"/>
      <c r="G40" s="42">
        <v>69</v>
      </c>
      <c r="H40" s="377">
        <f t="shared" si="0"/>
        <v>11.5</v>
      </c>
      <c r="I40" s="42"/>
      <c r="J40" s="42"/>
      <c r="K40" s="42" t="s">
        <v>4330</v>
      </c>
      <c r="M40" s="42" t="s">
        <v>3448</v>
      </c>
      <c r="N40" s="42" t="s">
        <v>3071</v>
      </c>
      <c r="O40" s="42" t="s">
        <v>44</v>
      </c>
      <c r="P40" s="136">
        <v>50</v>
      </c>
      <c r="Q40" s="42"/>
      <c r="R40" s="42"/>
      <c r="T40" s="42" t="s">
        <v>2714</v>
      </c>
      <c r="U40" s="42" t="s">
        <v>4072</v>
      </c>
      <c r="V40" s="42" t="s">
        <v>44</v>
      </c>
      <c r="W40" s="42">
        <v>1</v>
      </c>
      <c r="X40" s="42"/>
      <c r="Y40" s="42">
        <v>1</v>
      </c>
      <c r="Z40" s="42">
        <v>10</v>
      </c>
      <c r="AA40" s="451">
        <f t="shared" si="2"/>
        <v>10</v>
      </c>
      <c r="AB40" s="42"/>
      <c r="AC40" s="42"/>
      <c r="AD40" s="42"/>
      <c r="AE40" s="42" t="s">
        <v>4326</v>
      </c>
      <c r="AG40" s="42" t="s">
        <v>153</v>
      </c>
      <c r="AH40" s="42" t="s">
        <v>2780</v>
      </c>
      <c r="AI40" s="42" t="s">
        <v>44</v>
      </c>
      <c r="AJ40" s="42">
        <v>25</v>
      </c>
      <c r="AK40" s="42">
        <v>8</v>
      </c>
      <c r="AL40" s="42">
        <v>5</v>
      </c>
      <c r="AM40" s="42">
        <v>42</v>
      </c>
      <c r="AN40" s="42" t="s">
        <v>171</v>
      </c>
      <c r="AO40" s="42"/>
      <c r="AP40" s="42"/>
      <c r="AQ40" s="42"/>
    </row>
    <row r="41" spans="1:43" x14ac:dyDescent="0.2">
      <c r="A41" s="42" t="s">
        <v>2715</v>
      </c>
      <c r="B41" s="42" t="s">
        <v>4078</v>
      </c>
      <c r="C41" s="42" t="s">
        <v>44</v>
      </c>
      <c r="D41" s="42">
        <v>6</v>
      </c>
      <c r="E41" s="42">
        <v>9</v>
      </c>
      <c r="F41" s="42"/>
      <c r="G41" s="42">
        <v>81</v>
      </c>
      <c r="H41" s="377">
        <f t="shared" si="0"/>
        <v>9</v>
      </c>
      <c r="I41" s="42"/>
      <c r="J41" s="42"/>
      <c r="K41" s="42" t="s">
        <v>4330</v>
      </c>
      <c r="M41" s="42" t="s">
        <v>3448</v>
      </c>
      <c r="N41" s="42" t="s">
        <v>3071</v>
      </c>
      <c r="O41" s="42" t="s">
        <v>44</v>
      </c>
      <c r="P41" s="136">
        <v>50</v>
      </c>
      <c r="Q41" s="42"/>
      <c r="R41" s="42"/>
      <c r="T41" s="42" t="s">
        <v>2714</v>
      </c>
      <c r="U41" s="42" t="s">
        <v>3850</v>
      </c>
      <c r="V41" s="42" t="s">
        <v>44</v>
      </c>
      <c r="W41" s="42">
        <v>87</v>
      </c>
      <c r="X41" s="42">
        <v>19</v>
      </c>
      <c r="Y41" s="42">
        <v>18</v>
      </c>
      <c r="Z41" s="42">
        <v>337</v>
      </c>
      <c r="AA41" s="451">
        <f t="shared" si="2"/>
        <v>18.722222222222221</v>
      </c>
      <c r="AB41" s="42"/>
      <c r="AC41" s="42"/>
      <c r="AD41" s="42"/>
      <c r="AE41" s="42" t="s">
        <v>4326</v>
      </c>
      <c r="AG41" s="42" t="s">
        <v>153</v>
      </c>
      <c r="AH41" s="42" t="s">
        <v>2780</v>
      </c>
      <c r="AI41" s="42" t="s">
        <v>44</v>
      </c>
      <c r="AJ41" s="42">
        <v>28</v>
      </c>
      <c r="AK41" s="42">
        <v>16</v>
      </c>
      <c r="AL41" s="42">
        <v>6</v>
      </c>
      <c r="AM41" s="42">
        <v>22</v>
      </c>
      <c r="AN41" s="42" t="s">
        <v>3484</v>
      </c>
      <c r="AO41" s="42"/>
      <c r="AP41" s="42"/>
      <c r="AQ41" s="42"/>
    </row>
    <row r="42" spans="1:43" x14ac:dyDescent="0.2">
      <c r="A42" s="42" t="s">
        <v>2715</v>
      </c>
      <c r="B42" s="42" t="s">
        <v>3887</v>
      </c>
      <c r="C42" s="42" t="s">
        <v>44</v>
      </c>
      <c r="D42" s="42">
        <v>3</v>
      </c>
      <c r="E42" s="42">
        <v>5</v>
      </c>
      <c r="F42" s="42">
        <v>1</v>
      </c>
      <c r="G42" s="42">
        <v>35</v>
      </c>
      <c r="H42" s="377">
        <f t="shared" si="0"/>
        <v>8.75</v>
      </c>
      <c r="I42" s="42"/>
      <c r="J42" s="42"/>
      <c r="K42" s="42" t="s">
        <v>4330</v>
      </c>
      <c r="M42" s="42" t="s">
        <v>3448</v>
      </c>
      <c r="N42" s="42" t="s">
        <v>3098</v>
      </c>
      <c r="O42" s="42" t="s">
        <v>44</v>
      </c>
      <c r="P42" s="136" t="s">
        <v>3884</v>
      </c>
      <c r="Q42" s="42"/>
      <c r="R42" s="42"/>
      <c r="T42" s="42" t="s">
        <v>2714</v>
      </c>
      <c r="U42" s="42" t="s">
        <v>4083</v>
      </c>
      <c r="V42" s="42" t="s">
        <v>44</v>
      </c>
      <c r="W42" s="42">
        <v>4</v>
      </c>
      <c r="X42" s="42">
        <v>1</v>
      </c>
      <c r="Y42" s="42"/>
      <c r="Z42" s="42">
        <v>27</v>
      </c>
      <c r="AA42" s="451">
        <v>0</v>
      </c>
      <c r="AB42" s="42"/>
      <c r="AC42" s="42"/>
      <c r="AD42" s="42"/>
      <c r="AE42" s="42" t="s">
        <v>4326</v>
      </c>
      <c r="AG42" s="42" t="s">
        <v>153</v>
      </c>
      <c r="AH42" s="42" t="s">
        <v>2780</v>
      </c>
      <c r="AI42" s="42" t="s">
        <v>44</v>
      </c>
      <c r="AJ42" s="42">
        <v>19</v>
      </c>
      <c r="AK42" s="42">
        <v>7</v>
      </c>
      <c r="AL42" s="42">
        <v>8</v>
      </c>
      <c r="AM42" s="42">
        <v>51</v>
      </c>
      <c r="AN42" s="42" t="s">
        <v>4559</v>
      </c>
      <c r="AO42" s="42"/>
      <c r="AP42" s="42"/>
      <c r="AQ42" s="42"/>
    </row>
    <row r="43" spans="1:43" x14ac:dyDescent="0.2">
      <c r="A43" s="42" t="s">
        <v>2715</v>
      </c>
      <c r="B43" s="42" t="s">
        <v>3845</v>
      </c>
      <c r="C43" s="42" t="s">
        <v>44</v>
      </c>
      <c r="D43" s="42">
        <v>1</v>
      </c>
      <c r="E43" s="42">
        <v>2</v>
      </c>
      <c r="F43" s="42"/>
      <c r="G43" s="42">
        <v>17</v>
      </c>
      <c r="H43" s="377">
        <f t="shared" si="0"/>
        <v>8.5</v>
      </c>
      <c r="I43" s="42"/>
      <c r="J43" s="42"/>
      <c r="K43" s="42" t="s">
        <v>4330</v>
      </c>
      <c r="M43" s="42" t="s">
        <v>3448</v>
      </c>
      <c r="N43" s="42" t="s">
        <v>4342</v>
      </c>
      <c r="O43" s="42" t="s">
        <v>44</v>
      </c>
      <c r="P43" s="136" t="s">
        <v>3594</v>
      </c>
      <c r="Q43" s="42"/>
      <c r="R43" s="42"/>
      <c r="T43" s="42" t="s">
        <v>2714</v>
      </c>
      <c r="U43" s="42" t="s">
        <v>3830</v>
      </c>
      <c r="V43" s="42" t="s">
        <v>44</v>
      </c>
      <c r="W43" s="42">
        <v>167</v>
      </c>
      <c r="X43" s="42">
        <v>27</v>
      </c>
      <c r="Y43" s="42">
        <v>37</v>
      </c>
      <c r="Z43" s="42">
        <v>470</v>
      </c>
      <c r="AA43" s="451">
        <f>Z43/Y43</f>
        <v>12.702702702702704</v>
      </c>
      <c r="AB43" s="42"/>
      <c r="AC43" s="42"/>
      <c r="AD43" s="42"/>
      <c r="AE43" s="42" t="s">
        <v>4326</v>
      </c>
      <c r="AG43" s="42" t="s">
        <v>210</v>
      </c>
      <c r="AH43" s="42" t="s">
        <v>3882</v>
      </c>
      <c r="AI43" s="42" t="s">
        <v>44</v>
      </c>
      <c r="AJ43" s="42">
        <v>27.5</v>
      </c>
      <c r="AK43" s="42">
        <v>5</v>
      </c>
      <c r="AL43" s="42">
        <v>8</v>
      </c>
      <c r="AM43" s="42">
        <v>53</v>
      </c>
      <c r="AN43" s="42" t="s">
        <v>4629</v>
      </c>
      <c r="AO43" s="42"/>
      <c r="AP43" s="42"/>
      <c r="AQ43" s="42"/>
    </row>
    <row r="44" spans="1:43" x14ac:dyDescent="0.2">
      <c r="A44" s="42" t="s">
        <v>2715</v>
      </c>
      <c r="B44" s="42" t="s">
        <v>4334</v>
      </c>
      <c r="C44" s="42" t="s">
        <v>44</v>
      </c>
      <c r="D44" s="42">
        <v>4</v>
      </c>
      <c r="E44" s="42">
        <v>4</v>
      </c>
      <c r="F44" s="42"/>
      <c r="G44" s="42">
        <v>34</v>
      </c>
      <c r="H44" s="377">
        <f t="shared" si="0"/>
        <v>8.5</v>
      </c>
      <c r="I44" s="42"/>
      <c r="J44" s="42"/>
      <c r="K44" s="42" t="s">
        <v>4330</v>
      </c>
      <c r="M44" s="42" t="s">
        <v>3449</v>
      </c>
      <c r="N44" s="42" t="s">
        <v>3075</v>
      </c>
      <c r="O44" s="42" t="s">
        <v>44</v>
      </c>
      <c r="P44" s="136" t="s">
        <v>3832</v>
      </c>
      <c r="Q44" s="42"/>
      <c r="R44" s="42"/>
      <c r="T44" s="42" t="s">
        <v>2714</v>
      </c>
      <c r="U44" s="42" t="s">
        <v>1831</v>
      </c>
      <c r="V44" s="42" t="s">
        <v>44</v>
      </c>
      <c r="W44" s="42">
        <v>4</v>
      </c>
      <c r="X44" s="42"/>
      <c r="Y44" s="42">
        <v>1</v>
      </c>
      <c r="Z44" s="42">
        <v>21</v>
      </c>
      <c r="AA44" s="451">
        <f>Z44/Y44</f>
        <v>21</v>
      </c>
      <c r="AB44" s="42"/>
      <c r="AC44" s="42"/>
      <c r="AD44" s="42"/>
      <c r="AE44" s="42" t="s">
        <v>4326</v>
      </c>
      <c r="AG44" s="42" t="s">
        <v>210</v>
      </c>
      <c r="AH44" s="42" t="s">
        <v>3881</v>
      </c>
      <c r="AI44" s="42" t="s">
        <v>44</v>
      </c>
      <c r="AJ44" s="42">
        <v>10.5</v>
      </c>
      <c r="AK44" s="42">
        <v>2</v>
      </c>
      <c r="AL44" s="42">
        <v>6</v>
      </c>
      <c r="AM44" s="42">
        <v>36</v>
      </c>
      <c r="AN44" s="42" t="s">
        <v>2676</v>
      </c>
      <c r="AO44" s="42"/>
      <c r="AP44" s="42"/>
      <c r="AQ44" s="42"/>
    </row>
    <row r="45" spans="1:43" x14ac:dyDescent="0.2">
      <c r="A45" s="42" t="s">
        <v>2715</v>
      </c>
      <c r="B45" s="42" t="s">
        <v>3099</v>
      </c>
      <c r="C45" s="42" t="s">
        <v>44</v>
      </c>
      <c r="D45" s="42">
        <v>4</v>
      </c>
      <c r="E45" s="42">
        <v>5</v>
      </c>
      <c r="F45" s="42"/>
      <c r="G45" s="42">
        <v>40</v>
      </c>
      <c r="H45" s="377">
        <f t="shared" si="0"/>
        <v>8</v>
      </c>
      <c r="I45" s="42"/>
      <c r="J45" s="42"/>
      <c r="K45" s="42" t="s">
        <v>4330</v>
      </c>
      <c r="M45" s="42" t="s">
        <v>3449</v>
      </c>
      <c r="N45" s="42" t="s">
        <v>3075</v>
      </c>
      <c r="O45" s="42" t="s">
        <v>44</v>
      </c>
      <c r="P45" s="136" t="s">
        <v>3831</v>
      </c>
      <c r="Q45" s="42"/>
      <c r="R45" s="42"/>
      <c r="T45" s="42" t="s">
        <v>2714</v>
      </c>
      <c r="U45" s="42" t="s">
        <v>1827</v>
      </c>
      <c r="V45" s="42" t="s">
        <v>44</v>
      </c>
      <c r="W45" s="42">
        <v>22.5</v>
      </c>
      <c r="X45" s="42">
        <v>7</v>
      </c>
      <c r="Y45" s="42">
        <v>9</v>
      </c>
      <c r="Z45" s="42">
        <v>41</v>
      </c>
      <c r="AA45" s="451">
        <f>Z45/Y45</f>
        <v>4.5555555555555554</v>
      </c>
      <c r="AB45" s="42"/>
      <c r="AC45" s="42"/>
      <c r="AD45" s="42"/>
      <c r="AE45" s="42" t="s">
        <v>4326</v>
      </c>
    </row>
    <row r="46" spans="1:43" x14ac:dyDescent="0.2">
      <c r="A46" s="42" t="s">
        <v>2715</v>
      </c>
      <c r="B46" s="42" t="s">
        <v>4083</v>
      </c>
      <c r="C46" s="42" t="s">
        <v>44</v>
      </c>
      <c r="D46" s="42">
        <v>6</v>
      </c>
      <c r="E46" s="42">
        <v>8</v>
      </c>
      <c r="F46" s="42">
        <v>1</v>
      </c>
      <c r="G46" s="42">
        <v>52</v>
      </c>
      <c r="H46" s="377">
        <f t="shared" si="0"/>
        <v>7.4285714285714288</v>
      </c>
      <c r="I46" s="42"/>
      <c r="J46" s="42"/>
      <c r="K46" s="42" t="s">
        <v>4330</v>
      </c>
      <c r="M46" s="42" t="s">
        <v>3449</v>
      </c>
      <c r="N46" s="42" t="s">
        <v>4329</v>
      </c>
      <c r="O46" s="42" t="s">
        <v>44</v>
      </c>
      <c r="P46" s="136">
        <v>66</v>
      </c>
      <c r="Q46" s="42"/>
      <c r="R46" s="42"/>
      <c r="T46" s="42" t="s">
        <v>2714</v>
      </c>
      <c r="U46" s="42" t="s">
        <v>4073</v>
      </c>
      <c r="V46" s="42" t="s">
        <v>44</v>
      </c>
      <c r="W46" s="42">
        <v>29</v>
      </c>
      <c r="X46" s="42">
        <v>5</v>
      </c>
      <c r="Y46" s="42">
        <v>9</v>
      </c>
      <c r="Z46" s="42">
        <v>146</v>
      </c>
      <c r="AA46" s="451">
        <f>Z46/Y46</f>
        <v>16.222222222222221</v>
      </c>
      <c r="AB46" s="42"/>
      <c r="AC46" s="42"/>
      <c r="AD46" s="42"/>
      <c r="AE46" s="42" t="s">
        <v>4326</v>
      </c>
    </row>
    <row r="47" spans="1:43" x14ac:dyDescent="0.2">
      <c r="A47" s="42" t="s">
        <v>2715</v>
      </c>
      <c r="B47" s="42" t="s">
        <v>3830</v>
      </c>
      <c r="C47" s="42" t="s">
        <v>44</v>
      </c>
      <c r="D47" s="42">
        <v>6</v>
      </c>
      <c r="E47" s="42">
        <v>6</v>
      </c>
      <c r="F47" s="42"/>
      <c r="G47" s="42">
        <v>32</v>
      </c>
      <c r="H47" s="377">
        <f t="shared" si="0"/>
        <v>5.333333333333333</v>
      </c>
      <c r="I47" s="42"/>
      <c r="J47" s="42"/>
      <c r="K47" s="42" t="s">
        <v>4330</v>
      </c>
      <c r="M47" s="42" t="s">
        <v>3449</v>
      </c>
      <c r="N47" s="42" t="s">
        <v>4329</v>
      </c>
      <c r="O47" s="42" t="s">
        <v>44</v>
      </c>
      <c r="P47" s="136">
        <v>61</v>
      </c>
      <c r="Q47" s="42"/>
      <c r="R47" s="42"/>
      <c r="T47" s="42" t="s">
        <v>2714</v>
      </c>
      <c r="U47" s="42" t="s">
        <v>4338</v>
      </c>
      <c r="V47" s="42" t="s">
        <v>44</v>
      </c>
      <c r="W47" s="42">
        <v>1</v>
      </c>
      <c r="X47" s="42"/>
      <c r="Y47" s="42"/>
      <c r="Z47" s="42">
        <v>8</v>
      </c>
      <c r="AA47" s="451">
        <v>0</v>
      </c>
      <c r="AB47" s="42"/>
      <c r="AC47" s="42"/>
      <c r="AD47" s="42"/>
      <c r="AE47" s="42" t="s">
        <v>4326</v>
      </c>
    </row>
    <row r="48" spans="1:43" x14ac:dyDescent="0.2">
      <c r="A48" s="42" t="s">
        <v>2715</v>
      </c>
      <c r="B48" s="42" t="s">
        <v>3188</v>
      </c>
      <c r="C48" s="42" t="s">
        <v>44</v>
      </c>
      <c r="D48" s="42">
        <v>5</v>
      </c>
      <c r="E48" s="42">
        <v>6</v>
      </c>
      <c r="F48" s="42">
        <v>1</v>
      </c>
      <c r="G48" s="42">
        <v>23</v>
      </c>
      <c r="H48" s="377">
        <f t="shared" si="0"/>
        <v>4.5999999999999996</v>
      </c>
      <c r="I48" s="42"/>
      <c r="J48" s="42"/>
      <c r="K48" s="42" t="s">
        <v>4330</v>
      </c>
      <c r="M48" s="42" t="s">
        <v>3449</v>
      </c>
      <c r="N48" s="42" t="s">
        <v>4329</v>
      </c>
      <c r="O48" s="42" t="s">
        <v>44</v>
      </c>
      <c r="P48" s="136">
        <v>60</v>
      </c>
      <c r="Q48" s="42"/>
      <c r="R48" s="42"/>
      <c r="T48" s="42" t="s">
        <v>2714</v>
      </c>
      <c r="U48" s="42" t="s">
        <v>4339</v>
      </c>
      <c r="V48" s="42" t="s">
        <v>44</v>
      </c>
      <c r="W48" s="42">
        <v>10</v>
      </c>
      <c r="X48" s="42">
        <v>2</v>
      </c>
      <c r="Y48" s="42">
        <v>2</v>
      </c>
      <c r="Z48" s="42">
        <v>23</v>
      </c>
      <c r="AA48" s="451">
        <f>Z48/Y48</f>
        <v>11.5</v>
      </c>
      <c r="AB48" s="42"/>
      <c r="AC48" s="42"/>
      <c r="AD48" s="42"/>
      <c r="AE48" s="42" t="s">
        <v>4326</v>
      </c>
    </row>
    <row r="49" spans="1:31" x14ac:dyDescent="0.2">
      <c r="A49" s="42" t="s">
        <v>2715</v>
      </c>
      <c r="B49" s="42" t="s">
        <v>4331</v>
      </c>
      <c r="C49" s="42" t="s">
        <v>44</v>
      </c>
      <c r="D49" s="42">
        <v>4</v>
      </c>
      <c r="E49" s="42">
        <v>7</v>
      </c>
      <c r="F49" s="42">
        <v>3</v>
      </c>
      <c r="G49" s="42">
        <v>17</v>
      </c>
      <c r="H49" s="377">
        <f t="shared" si="0"/>
        <v>4.25</v>
      </c>
      <c r="I49" s="42"/>
      <c r="J49" s="42"/>
      <c r="K49" s="42" t="s">
        <v>4330</v>
      </c>
      <c r="M49" s="42" t="s">
        <v>3449</v>
      </c>
      <c r="N49" s="42" t="s">
        <v>4329</v>
      </c>
      <c r="O49" s="42" t="s">
        <v>44</v>
      </c>
      <c r="P49" s="136">
        <v>89</v>
      </c>
      <c r="Q49" s="42"/>
      <c r="R49" s="42"/>
      <c r="T49" s="42" t="s">
        <v>2714</v>
      </c>
      <c r="U49" s="42" t="s">
        <v>3099</v>
      </c>
      <c r="V49" s="42" t="s">
        <v>44</v>
      </c>
      <c r="W49" s="42">
        <v>13</v>
      </c>
      <c r="X49" s="42">
        <v>3</v>
      </c>
      <c r="Y49" s="42">
        <v>3</v>
      </c>
      <c r="Z49" s="42">
        <v>61</v>
      </c>
      <c r="AA49" s="451">
        <f>Z49/Y49</f>
        <v>20.333333333333332</v>
      </c>
      <c r="AB49" s="42"/>
      <c r="AC49" s="42"/>
      <c r="AD49" s="42"/>
      <c r="AE49" s="42" t="s">
        <v>4326</v>
      </c>
    </row>
    <row r="50" spans="1:31" x14ac:dyDescent="0.2">
      <c r="A50" s="42" t="s">
        <v>2715</v>
      </c>
      <c r="B50" s="42" t="s">
        <v>4328</v>
      </c>
      <c r="C50" s="42" t="s">
        <v>44</v>
      </c>
      <c r="D50" s="42">
        <v>2</v>
      </c>
      <c r="E50" s="42">
        <v>3</v>
      </c>
      <c r="F50" s="42"/>
      <c r="G50" s="42">
        <v>6</v>
      </c>
      <c r="H50" s="377">
        <f t="shared" si="0"/>
        <v>2</v>
      </c>
      <c r="I50" s="42"/>
      <c r="J50" s="42"/>
      <c r="K50" s="42" t="s">
        <v>4330</v>
      </c>
      <c r="M50" s="42" t="s">
        <v>3449</v>
      </c>
      <c r="N50" s="42" t="s">
        <v>1832</v>
      </c>
      <c r="O50" s="42" t="s">
        <v>44</v>
      </c>
      <c r="P50" s="136">
        <v>72</v>
      </c>
      <c r="Q50" s="42"/>
      <c r="R50" s="42"/>
      <c r="T50" s="42" t="s">
        <v>3448</v>
      </c>
      <c r="U50" s="42" t="s">
        <v>3075</v>
      </c>
      <c r="V50" s="42" t="s">
        <v>44</v>
      </c>
      <c r="W50" s="42">
        <v>137</v>
      </c>
      <c r="X50" s="42">
        <v>13</v>
      </c>
      <c r="Y50" s="42">
        <v>46</v>
      </c>
      <c r="Z50" s="42">
        <v>420</v>
      </c>
      <c r="AA50" s="451">
        <f>Z50/Y50</f>
        <v>9.1304347826086953</v>
      </c>
      <c r="AB50" s="42"/>
      <c r="AC50" s="42"/>
      <c r="AD50" s="42"/>
      <c r="AE50" s="42" t="s">
        <v>4326</v>
      </c>
    </row>
    <row r="51" spans="1:31" x14ac:dyDescent="0.2">
      <c r="A51" s="42" t="s">
        <v>2715</v>
      </c>
      <c r="B51" s="42" t="s">
        <v>4073</v>
      </c>
      <c r="C51" s="42" t="s">
        <v>44</v>
      </c>
      <c r="D51" s="42">
        <v>12</v>
      </c>
      <c r="E51" s="42">
        <v>14</v>
      </c>
      <c r="F51" s="42">
        <v>3</v>
      </c>
      <c r="G51" s="42">
        <v>16</v>
      </c>
      <c r="H51" s="377">
        <f t="shared" si="0"/>
        <v>1.4545454545454546</v>
      </c>
      <c r="I51" s="42"/>
      <c r="J51" s="42"/>
      <c r="K51" s="42" t="s">
        <v>4330</v>
      </c>
      <c r="M51" s="42" t="s">
        <v>3449</v>
      </c>
      <c r="N51" s="42" t="s">
        <v>1832</v>
      </c>
      <c r="O51" s="42" t="s">
        <v>44</v>
      </c>
      <c r="P51" s="136" t="s">
        <v>3009</v>
      </c>
      <c r="Q51" s="42"/>
      <c r="R51" s="42"/>
      <c r="T51" s="42" t="s">
        <v>3448</v>
      </c>
      <c r="U51" s="42" t="s">
        <v>4329</v>
      </c>
      <c r="V51" s="42" t="s">
        <v>44</v>
      </c>
      <c r="W51" s="42">
        <v>97</v>
      </c>
      <c r="X51" s="42">
        <v>9</v>
      </c>
      <c r="Y51" s="42">
        <v>17</v>
      </c>
      <c r="Z51" s="42">
        <v>373</v>
      </c>
      <c r="AA51" s="451">
        <f>Z51/Y51</f>
        <v>21.941176470588236</v>
      </c>
      <c r="AB51" s="42"/>
      <c r="AC51" s="42"/>
      <c r="AD51" s="42"/>
      <c r="AE51" s="42" t="s">
        <v>4326</v>
      </c>
    </row>
    <row r="52" spans="1:31" x14ac:dyDescent="0.2">
      <c r="A52" s="42" t="s">
        <v>2715</v>
      </c>
      <c r="B52" s="42" t="s">
        <v>4332</v>
      </c>
      <c r="C52" s="42" t="s">
        <v>44</v>
      </c>
      <c r="D52" s="42">
        <v>1</v>
      </c>
      <c r="E52" s="42">
        <v>1</v>
      </c>
      <c r="F52" s="42"/>
      <c r="G52" s="42">
        <v>1</v>
      </c>
      <c r="H52" s="377">
        <f t="shared" si="0"/>
        <v>1</v>
      </c>
      <c r="I52" s="42"/>
      <c r="J52" s="42"/>
      <c r="K52" s="42" t="s">
        <v>4330</v>
      </c>
      <c r="M52" s="42" t="s">
        <v>3449</v>
      </c>
      <c r="N52" s="42" t="s">
        <v>4097</v>
      </c>
      <c r="O52" s="42" t="s">
        <v>44</v>
      </c>
      <c r="P52" s="42">
        <v>58</v>
      </c>
      <c r="Q52" s="42"/>
      <c r="R52" s="42"/>
      <c r="T52" s="42" t="s">
        <v>3448</v>
      </c>
      <c r="U52" s="42" t="s">
        <v>4093</v>
      </c>
      <c r="V52" s="42" t="s">
        <v>44</v>
      </c>
      <c r="W52" s="42">
        <v>8</v>
      </c>
      <c r="X52" s="42">
        <v>1</v>
      </c>
      <c r="Y52" s="42"/>
      <c r="Z52" s="42">
        <v>32</v>
      </c>
      <c r="AA52" s="451">
        <v>0</v>
      </c>
      <c r="AB52" s="42"/>
      <c r="AC52" s="42"/>
      <c r="AD52" s="42"/>
      <c r="AE52" s="42" t="s">
        <v>4326</v>
      </c>
    </row>
    <row r="53" spans="1:31" x14ac:dyDescent="0.2">
      <c r="A53" s="42" t="s">
        <v>2715</v>
      </c>
      <c r="B53" s="42" t="s">
        <v>3822</v>
      </c>
      <c r="C53" s="42" t="s">
        <v>44</v>
      </c>
      <c r="D53" s="42">
        <v>1</v>
      </c>
      <c r="E53" s="42">
        <v>1</v>
      </c>
      <c r="F53" s="42">
        <v>1</v>
      </c>
      <c r="G53" s="42">
        <v>75</v>
      </c>
      <c r="H53" s="377">
        <v>0</v>
      </c>
      <c r="I53" s="42"/>
      <c r="J53" s="42"/>
      <c r="K53" s="42" t="s">
        <v>4330</v>
      </c>
      <c r="M53" s="42" t="s">
        <v>3450</v>
      </c>
      <c r="N53" s="42" t="s">
        <v>1832</v>
      </c>
      <c r="O53" s="42" t="s">
        <v>44</v>
      </c>
      <c r="P53" s="42">
        <v>75</v>
      </c>
      <c r="Q53" s="42"/>
      <c r="R53" s="42"/>
      <c r="T53" s="42" t="s">
        <v>3448</v>
      </c>
      <c r="U53" s="42" t="s">
        <v>1831</v>
      </c>
      <c r="V53" s="42" t="s">
        <v>44</v>
      </c>
      <c r="W53" s="42">
        <v>2</v>
      </c>
      <c r="X53" s="42"/>
      <c r="Y53" s="42">
        <v>1</v>
      </c>
      <c r="Z53" s="42">
        <v>2</v>
      </c>
      <c r="AA53" s="451">
        <f t="shared" ref="AA53:AA64" si="3">Z53/Y53</f>
        <v>2</v>
      </c>
      <c r="AB53" s="42"/>
      <c r="AC53" s="42"/>
      <c r="AD53" s="42"/>
      <c r="AE53" s="42" t="s">
        <v>4326</v>
      </c>
    </row>
    <row r="54" spans="1:31" x14ac:dyDescent="0.2">
      <c r="A54" s="42" t="s">
        <v>2715</v>
      </c>
      <c r="B54" s="42" t="s">
        <v>4333</v>
      </c>
      <c r="C54" s="42" t="s">
        <v>44</v>
      </c>
      <c r="D54" s="42">
        <v>1</v>
      </c>
      <c r="E54" s="42">
        <v>1</v>
      </c>
      <c r="F54" s="42"/>
      <c r="G54" s="42">
        <v>0</v>
      </c>
      <c r="H54" s="377">
        <f t="shared" si="0"/>
        <v>0</v>
      </c>
      <c r="I54" s="42"/>
      <c r="J54" s="42"/>
      <c r="K54" s="42" t="s">
        <v>4330</v>
      </c>
      <c r="M54" s="42" t="s">
        <v>3450</v>
      </c>
      <c r="N54" s="42" t="s">
        <v>3857</v>
      </c>
      <c r="O54" s="42" t="s">
        <v>44</v>
      </c>
      <c r="P54" s="42">
        <v>63</v>
      </c>
      <c r="Q54" s="42"/>
      <c r="R54" s="42"/>
      <c r="T54" s="42" t="s">
        <v>3448</v>
      </c>
      <c r="U54" s="42" t="s">
        <v>4342</v>
      </c>
      <c r="V54" s="42" t="s">
        <v>44</v>
      </c>
      <c r="W54" s="42">
        <v>49</v>
      </c>
      <c r="X54" s="42">
        <v>3</v>
      </c>
      <c r="Y54" s="42">
        <v>12</v>
      </c>
      <c r="Z54" s="42">
        <v>200</v>
      </c>
      <c r="AA54" s="451">
        <f t="shared" si="3"/>
        <v>16.666666666666668</v>
      </c>
      <c r="AB54" s="42"/>
      <c r="AC54" s="42"/>
      <c r="AD54" s="42"/>
      <c r="AE54" s="42" t="s">
        <v>4326</v>
      </c>
    </row>
    <row r="55" spans="1:31" x14ac:dyDescent="0.2">
      <c r="A55" s="42" t="s">
        <v>2715</v>
      </c>
      <c r="B55" s="42" t="s">
        <v>3885</v>
      </c>
      <c r="C55" s="42" t="s">
        <v>44</v>
      </c>
      <c r="D55" s="42">
        <v>1</v>
      </c>
      <c r="E55" s="42">
        <v>1</v>
      </c>
      <c r="F55" s="42"/>
      <c r="G55" s="42">
        <v>0</v>
      </c>
      <c r="H55" s="377">
        <f t="shared" si="0"/>
        <v>0</v>
      </c>
      <c r="I55" s="42"/>
      <c r="J55" s="42"/>
      <c r="K55" s="42" t="s">
        <v>4330</v>
      </c>
      <c r="M55" s="42" t="s">
        <v>3450</v>
      </c>
      <c r="N55" s="42" t="s">
        <v>3868</v>
      </c>
      <c r="O55" s="42" t="s">
        <v>44</v>
      </c>
      <c r="P55" s="42">
        <v>51</v>
      </c>
      <c r="Q55" s="42"/>
      <c r="R55" s="42"/>
      <c r="T55" s="42" t="s">
        <v>3448</v>
      </c>
      <c r="U55" s="42" t="s">
        <v>3882</v>
      </c>
      <c r="V55" s="42" t="s">
        <v>44</v>
      </c>
      <c r="W55" s="42">
        <v>72</v>
      </c>
      <c r="X55" s="42">
        <v>2</v>
      </c>
      <c r="Y55" s="42">
        <v>20</v>
      </c>
      <c r="Z55" s="42">
        <v>306</v>
      </c>
      <c r="AA55" s="451">
        <f t="shared" si="3"/>
        <v>15.3</v>
      </c>
      <c r="AB55" s="42"/>
      <c r="AC55" s="42"/>
      <c r="AD55" s="42"/>
      <c r="AE55" s="42" t="s">
        <v>4326</v>
      </c>
    </row>
    <row r="56" spans="1:31" x14ac:dyDescent="0.2">
      <c r="A56" s="42" t="s">
        <v>2715</v>
      </c>
      <c r="B56" s="42" t="s">
        <v>3864</v>
      </c>
      <c r="C56" s="42" t="s">
        <v>44</v>
      </c>
      <c r="D56" s="42">
        <v>1</v>
      </c>
      <c r="E56" s="42" t="s">
        <v>3838</v>
      </c>
      <c r="F56" s="42"/>
      <c r="G56" s="42">
        <v>0</v>
      </c>
      <c r="H56" s="377">
        <v>0</v>
      </c>
      <c r="I56" s="42"/>
      <c r="J56" s="42"/>
      <c r="K56" s="42" t="s">
        <v>4330</v>
      </c>
      <c r="M56" s="42" t="s">
        <v>3450</v>
      </c>
      <c r="N56" s="42" t="s">
        <v>3824</v>
      </c>
      <c r="O56" s="42" t="s">
        <v>44</v>
      </c>
      <c r="P56" s="42">
        <v>67</v>
      </c>
      <c r="Q56" s="42"/>
      <c r="R56" s="42"/>
      <c r="T56" s="42" t="s">
        <v>3448</v>
      </c>
      <c r="U56" s="42" t="s">
        <v>3830</v>
      </c>
      <c r="V56" s="42" t="s">
        <v>44</v>
      </c>
      <c r="W56" s="42">
        <v>146</v>
      </c>
      <c r="X56" s="42">
        <v>19</v>
      </c>
      <c r="Y56" s="42">
        <v>32</v>
      </c>
      <c r="Z56" s="42">
        <v>501</v>
      </c>
      <c r="AA56" s="451">
        <f t="shared" si="3"/>
        <v>15.65625</v>
      </c>
      <c r="AB56" s="42"/>
      <c r="AC56" s="42"/>
      <c r="AD56" s="42"/>
      <c r="AE56" s="42" t="s">
        <v>4326</v>
      </c>
    </row>
    <row r="57" spans="1:31" x14ac:dyDescent="0.2">
      <c r="A57" s="42" t="s">
        <v>2714</v>
      </c>
      <c r="B57" s="42" t="s">
        <v>3098</v>
      </c>
      <c r="C57" s="42" t="s">
        <v>44</v>
      </c>
      <c r="D57" s="42">
        <v>2</v>
      </c>
      <c r="E57" s="42">
        <v>2</v>
      </c>
      <c r="F57" s="42">
        <v>1</v>
      </c>
      <c r="G57" s="42">
        <v>72</v>
      </c>
      <c r="H57" s="377">
        <f t="shared" si="0"/>
        <v>72</v>
      </c>
      <c r="I57" s="42"/>
      <c r="J57" s="42"/>
      <c r="K57" s="42" t="s">
        <v>4326</v>
      </c>
      <c r="M57" s="42" t="s">
        <v>3450</v>
      </c>
      <c r="N57" s="42" t="s">
        <v>4349</v>
      </c>
      <c r="O57" s="42" t="s">
        <v>44</v>
      </c>
      <c r="P57" s="42">
        <v>50</v>
      </c>
      <c r="Q57" s="42"/>
      <c r="R57" s="42"/>
      <c r="T57" s="42" t="s">
        <v>3448</v>
      </c>
      <c r="U57" s="42" t="s">
        <v>4073</v>
      </c>
      <c r="V57" s="42" t="s">
        <v>44</v>
      </c>
      <c r="W57" s="42">
        <v>52</v>
      </c>
      <c r="X57" s="42">
        <v>8</v>
      </c>
      <c r="Y57" s="42">
        <v>23</v>
      </c>
      <c r="Z57" s="42">
        <v>301</v>
      </c>
      <c r="AA57" s="451">
        <f t="shared" si="3"/>
        <v>13.086956521739131</v>
      </c>
      <c r="AB57" s="42"/>
      <c r="AC57" s="42"/>
      <c r="AD57" s="42"/>
      <c r="AE57" s="42" t="s">
        <v>4326</v>
      </c>
    </row>
    <row r="58" spans="1:31" x14ac:dyDescent="0.2">
      <c r="A58" s="42" t="s">
        <v>2714</v>
      </c>
      <c r="B58" s="42" t="s">
        <v>3075</v>
      </c>
      <c r="C58" s="42" t="s">
        <v>44</v>
      </c>
      <c r="D58" s="42">
        <v>12</v>
      </c>
      <c r="E58" s="42">
        <v>14</v>
      </c>
      <c r="F58" s="42">
        <v>2</v>
      </c>
      <c r="G58" s="42">
        <v>577</v>
      </c>
      <c r="H58" s="377">
        <f t="shared" si="0"/>
        <v>48.083333333333336</v>
      </c>
      <c r="I58" s="42">
        <v>8</v>
      </c>
      <c r="J58" s="42"/>
      <c r="K58" s="42" t="s">
        <v>4326</v>
      </c>
      <c r="M58" s="42" t="s">
        <v>2716</v>
      </c>
      <c r="N58" s="42" t="s">
        <v>3072</v>
      </c>
      <c r="O58" s="42" t="s">
        <v>44</v>
      </c>
      <c r="P58" s="136" t="s">
        <v>3008</v>
      </c>
      <c r="Q58" s="42"/>
      <c r="R58" s="42"/>
      <c r="T58" s="42" t="s">
        <v>3448</v>
      </c>
      <c r="U58" s="42" t="s">
        <v>3188</v>
      </c>
      <c r="V58" s="42" t="s">
        <v>44</v>
      </c>
      <c r="W58" s="42">
        <v>14</v>
      </c>
      <c r="X58" s="42">
        <v>7</v>
      </c>
      <c r="Y58" s="42">
        <v>6</v>
      </c>
      <c r="Z58" s="42">
        <v>18</v>
      </c>
      <c r="AA58" s="451">
        <f t="shared" si="3"/>
        <v>3</v>
      </c>
      <c r="AB58" s="42"/>
      <c r="AC58" s="42"/>
      <c r="AD58" s="42"/>
      <c r="AE58" s="42" t="s">
        <v>4326</v>
      </c>
    </row>
    <row r="59" spans="1:31" x14ac:dyDescent="0.2">
      <c r="A59" s="42" t="s">
        <v>2714</v>
      </c>
      <c r="B59" s="42" t="s">
        <v>4329</v>
      </c>
      <c r="C59" s="42" t="s">
        <v>44</v>
      </c>
      <c r="D59" s="42">
        <v>7</v>
      </c>
      <c r="E59" s="42">
        <v>9</v>
      </c>
      <c r="F59" s="42">
        <v>2</v>
      </c>
      <c r="G59" s="42">
        <v>266</v>
      </c>
      <c r="H59" s="377">
        <f t="shared" si="0"/>
        <v>38</v>
      </c>
      <c r="I59" s="42">
        <v>2</v>
      </c>
      <c r="J59" s="42"/>
      <c r="K59" s="42" t="s">
        <v>4326</v>
      </c>
      <c r="M59" s="42" t="s">
        <v>2716</v>
      </c>
      <c r="N59" s="42" t="s">
        <v>3072</v>
      </c>
      <c r="O59" s="42" t="s">
        <v>44</v>
      </c>
      <c r="P59" s="42">
        <v>78</v>
      </c>
      <c r="Q59" s="42"/>
      <c r="R59" s="42"/>
      <c r="T59" s="42" t="s">
        <v>3448</v>
      </c>
      <c r="U59" s="42" t="s">
        <v>4335</v>
      </c>
      <c r="V59" s="42" t="s">
        <v>44</v>
      </c>
      <c r="W59" s="42">
        <v>33</v>
      </c>
      <c r="X59" s="42">
        <v>3</v>
      </c>
      <c r="Y59" s="42">
        <v>9</v>
      </c>
      <c r="Z59" s="42">
        <v>117</v>
      </c>
      <c r="AA59" s="451">
        <f t="shared" si="3"/>
        <v>13</v>
      </c>
      <c r="AB59" s="42"/>
      <c r="AC59" s="42"/>
      <c r="AD59" s="42"/>
      <c r="AE59" s="42" t="s">
        <v>4326</v>
      </c>
    </row>
    <row r="60" spans="1:31" x14ac:dyDescent="0.2">
      <c r="A60" s="42" t="s">
        <v>2714</v>
      </c>
      <c r="B60" s="42" t="s">
        <v>3835</v>
      </c>
      <c r="C60" s="42" t="s">
        <v>44</v>
      </c>
      <c r="D60" s="42">
        <v>4</v>
      </c>
      <c r="E60" s="42">
        <v>7</v>
      </c>
      <c r="F60" s="42">
        <v>1</v>
      </c>
      <c r="G60" s="42">
        <v>190</v>
      </c>
      <c r="H60" s="377">
        <f t="shared" si="0"/>
        <v>31.666666666666668</v>
      </c>
      <c r="I60" s="42">
        <v>3</v>
      </c>
      <c r="J60" s="42"/>
      <c r="K60" s="42" t="s">
        <v>4326</v>
      </c>
      <c r="M60" s="42" t="s">
        <v>2716</v>
      </c>
      <c r="N60" s="42" t="s">
        <v>3072</v>
      </c>
      <c r="O60" s="42" t="s">
        <v>44</v>
      </c>
      <c r="P60" s="42">
        <v>57</v>
      </c>
      <c r="Q60" s="42"/>
      <c r="R60" s="42"/>
      <c r="T60" s="42" t="s">
        <v>3448</v>
      </c>
      <c r="U60" s="42" t="s">
        <v>4344</v>
      </c>
      <c r="V60" s="42" t="s">
        <v>44</v>
      </c>
      <c r="W60" s="42">
        <v>3</v>
      </c>
      <c r="X60" s="42">
        <v>1</v>
      </c>
      <c r="Y60" s="42">
        <v>1</v>
      </c>
      <c r="Z60" s="42">
        <v>11</v>
      </c>
      <c r="AA60" s="451">
        <f t="shared" si="3"/>
        <v>11</v>
      </c>
      <c r="AB60" s="42"/>
      <c r="AC60" s="42"/>
      <c r="AD60" s="42"/>
      <c r="AE60" s="42" t="s">
        <v>4326</v>
      </c>
    </row>
    <row r="61" spans="1:31" x14ac:dyDescent="0.2">
      <c r="A61" s="42" t="s">
        <v>2714</v>
      </c>
      <c r="B61" s="42" t="s">
        <v>3080</v>
      </c>
      <c r="C61" s="42" t="s">
        <v>44</v>
      </c>
      <c r="D61" s="42">
        <v>3</v>
      </c>
      <c r="E61" s="42">
        <v>4</v>
      </c>
      <c r="F61" s="42">
        <v>1</v>
      </c>
      <c r="G61" s="42">
        <v>78</v>
      </c>
      <c r="H61" s="377">
        <f t="shared" si="0"/>
        <v>26</v>
      </c>
      <c r="I61" s="42">
        <v>1</v>
      </c>
      <c r="J61" s="42"/>
      <c r="K61" s="42" t="s">
        <v>4326</v>
      </c>
      <c r="M61" s="42" t="s">
        <v>2716</v>
      </c>
      <c r="N61" s="42" t="s">
        <v>4329</v>
      </c>
      <c r="O61" s="42" t="s">
        <v>44</v>
      </c>
      <c r="P61" s="42">
        <v>52</v>
      </c>
      <c r="Q61" s="42"/>
      <c r="R61" s="42"/>
      <c r="T61" s="42" t="s">
        <v>3449</v>
      </c>
      <c r="U61" s="42" t="s">
        <v>3075</v>
      </c>
      <c r="V61" s="42" t="s">
        <v>44</v>
      </c>
      <c r="W61" s="42">
        <v>52</v>
      </c>
      <c r="X61" s="42">
        <v>5</v>
      </c>
      <c r="Y61" s="42">
        <v>12</v>
      </c>
      <c r="Z61" s="42">
        <v>190</v>
      </c>
      <c r="AA61" s="451">
        <f t="shared" si="3"/>
        <v>15.833333333333334</v>
      </c>
      <c r="AB61" s="42"/>
      <c r="AC61" s="42"/>
      <c r="AD61" s="42"/>
      <c r="AE61" s="42" t="s">
        <v>4326</v>
      </c>
    </row>
    <row r="62" spans="1:31" x14ac:dyDescent="0.2">
      <c r="A62" s="42" t="s">
        <v>2714</v>
      </c>
      <c r="B62" s="42" t="s">
        <v>4335</v>
      </c>
      <c r="C62" s="42" t="s">
        <v>44</v>
      </c>
      <c r="D62" s="42">
        <v>1</v>
      </c>
      <c r="E62" s="42">
        <v>2</v>
      </c>
      <c r="F62" s="42">
        <v>1</v>
      </c>
      <c r="G62" s="42">
        <v>23</v>
      </c>
      <c r="H62" s="377">
        <f t="shared" si="0"/>
        <v>23</v>
      </c>
      <c r="I62" s="42"/>
      <c r="J62" s="42"/>
      <c r="K62" s="42" t="s">
        <v>4326</v>
      </c>
      <c r="M62" s="42" t="s">
        <v>2716</v>
      </c>
      <c r="N62" s="42" t="s">
        <v>4329</v>
      </c>
      <c r="O62" s="42" t="s">
        <v>44</v>
      </c>
      <c r="P62" s="42">
        <v>54</v>
      </c>
      <c r="Q62" s="42"/>
      <c r="R62" s="42"/>
      <c r="T62" s="42" t="s">
        <v>3449</v>
      </c>
      <c r="U62" s="42" t="s">
        <v>3856</v>
      </c>
      <c r="V62" s="42" t="s">
        <v>44</v>
      </c>
      <c r="W62" s="42">
        <v>42</v>
      </c>
      <c r="X62" s="42">
        <v>4</v>
      </c>
      <c r="Y62" s="42">
        <v>13</v>
      </c>
      <c r="Z62" s="42">
        <v>150</v>
      </c>
      <c r="AA62" s="451">
        <f t="shared" si="3"/>
        <v>11.538461538461538</v>
      </c>
      <c r="AB62" s="42"/>
      <c r="AC62" s="42"/>
      <c r="AD62" s="42"/>
      <c r="AE62" s="42" t="s">
        <v>4326</v>
      </c>
    </row>
    <row r="63" spans="1:31" x14ac:dyDescent="0.2">
      <c r="A63" s="42" t="s">
        <v>2714</v>
      </c>
      <c r="B63" s="42" t="s">
        <v>3836</v>
      </c>
      <c r="C63" s="42" t="s">
        <v>44</v>
      </c>
      <c r="D63" s="42">
        <v>11</v>
      </c>
      <c r="E63" s="42">
        <v>14</v>
      </c>
      <c r="F63" s="42">
        <v>4</v>
      </c>
      <c r="G63" s="42">
        <v>174</v>
      </c>
      <c r="H63" s="377">
        <f t="shared" si="0"/>
        <v>17.399999999999999</v>
      </c>
      <c r="I63" s="42">
        <v>6</v>
      </c>
      <c r="J63" s="42"/>
      <c r="K63" s="42" t="s">
        <v>4326</v>
      </c>
      <c r="M63" s="42" t="s">
        <v>2716</v>
      </c>
      <c r="N63" s="42" t="s">
        <v>4329</v>
      </c>
      <c r="O63" s="42" t="s">
        <v>44</v>
      </c>
      <c r="P63" s="42">
        <v>50</v>
      </c>
      <c r="Q63" s="42"/>
      <c r="R63" s="42"/>
      <c r="T63" s="42" t="s">
        <v>3449</v>
      </c>
      <c r="U63" s="42" t="s">
        <v>4329</v>
      </c>
      <c r="V63" s="42" t="s">
        <v>44</v>
      </c>
      <c r="W63" s="42">
        <v>128.19999999999999</v>
      </c>
      <c r="X63" s="42">
        <v>18</v>
      </c>
      <c r="Y63" s="42">
        <v>41</v>
      </c>
      <c r="Z63" s="42">
        <v>580</v>
      </c>
      <c r="AA63" s="451">
        <f t="shared" si="3"/>
        <v>14.146341463414634</v>
      </c>
      <c r="AB63" s="42"/>
      <c r="AC63" s="42"/>
      <c r="AD63" s="42"/>
      <c r="AE63" s="42" t="s">
        <v>4326</v>
      </c>
    </row>
    <row r="64" spans="1:31" x14ac:dyDescent="0.2">
      <c r="A64" s="42" t="s">
        <v>2714</v>
      </c>
      <c r="B64" s="42" t="s">
        <v>4071</v>
      </c>
      <c r="C64" s="42" t="s">
        <v>44</v>
      </c>
      <c r="D64" s="42">
        <v>3</v>
      </c>
      <c r="E64" s="42">
        <v>3</v>
      </c>
      <c r="F64" s="42"/>
      <c r="G64" s="42">
        <v>49</v>
      </c>
      <c r="H64" s="377">
        <f t="shared" si="0"/>
        <v>16.333333333333332</v>
      </c>
      <c r="I64" s="42">
        <v>3</v>
      </c>
      <c r="J64" s="42"/>
      <c r="K64" s="42" t="s">
        <v>4326</v>
      </c>
      <c r="M64" s="42" t="s">
        <v>2716</v>
      </c>
      <c r="N64" s="42" t="s">
        <v>4329</v>
      </c>
      <c r="O64" s="42" t="s">
        <v>44</v>
      </c>
      <c r="P64" s="42">
        <v>53</v>
      </c>
      <c r="Q64" s="42"/>
      <c r="R64" s="42"/>
      <c r="T64" s="42" t="s">
        <v>3449</v>
      </c>
      <c r="U64" s="42" t="s">
        <v>1832</v>
      </c>
      <c r="V64" s="42" t="s">
        <v>44</v>
      </c>
      <c r="W64" s="42">
        <v>9.6</v>
      </c>
      <c r="X64" s="42"/>
      <c r="Y64" s="42">
        <v>2</v>
      </c>
      <c r="Z64" s="42">
        <v>59</v>
      </c>
      <c r="AA64" s="451">
        <f t="shared" si="3"/>
        <v>29.5</v>
      </c>
      <c r="AB64" s="42"/>
      <c r="AC64" s="42"/>
      <c r="AD64" s="42"/>
      <c r="AE64" s="42" t="s">
        <v>4326</v>
      </c>
    </row>
    <row r="65" spans="1:31" x14ac:dyDescent="0.2">
      <c r="A65" s="42" t="s">
        <v>2714</v>
      </c>
      <c r="B65" s="42" t="s">
        <v>3824</v>
      </c>
      <c r="C65" s="42" t="s">
        <v>44</v>
      </c>
      <c r="D65" s="42">
        <v>11</v>
      </c>
      <c r="E65" s="42">
        <v>16</v>
      </c>
      <c r="F65" s="42">
        <v>2</v>
      </c>
      <c r="G65" s="42">
        <v>211</v>
      </c>
      <c r="H65" s="377">
        <f t="shared" si="0"/>
        <v>15.071428571428571</v>
      </c>
      <c r="I65" s="42">
        <v>10</v>
      </c>
      <c r="J65" s="42"/>
      <c r="K65" s="42" t="s">
        <v>4326</v>
      </c>
      <c r="M65" s="42" t="s">
        <v>2716</v>
      </c>
      <c r="N65" s="42" t="s">
        <v>3885</v>
      </c>
      <c r="O65" s="42" t="s">
        <v>44</v>
      </c>
      <c r="P65" s="42">
        <v>71</v>
      </c>
      <c r="Q65" s="42"/>
      <c r="R65" s="42"/>
      <c r="T65" s="42" t="s">
        <v>3449</v>
      </c>
      <c r="U65" s="42" t="s">
        <v>3824</v>
      </c>
      <c r="V65" s="42" t="s">
        <v>44</v>
      </c>
      <c r="W65" s="42">
        <v>1</v>
      </c>
      <c r="X65" s="42"/>
      <c r="Y65" s="42"/>
      <c r="Z65" s="42">
        <v>5</v>
      </c>
      <c r="AA65" s="451">
        <v>0</v>
      </c>
      <c r="AB65" s="42"/>
      <c r="AC65" s="42"/>
      <c r="AD65" s="42"/>
      <c r="AE65" s="42" t="s">
        <v>4326</v>
      </c>
    </row>
    <row r="66" spans="1:31" x14ac:dyDescent="0.2">
      <c r="A66" s="42" t="s">
        <v>2714</v>
      </c>
      <c r="B66" s="42" t="s">
        <v>3887</v>
      </c>
      <c r="C66" s="42" t="s">
        <v>44</v>
      </c>
      <c r="D66" s="42">
        <v>12</v>
      </c>
      <c r="E66" s="42">
        <v>18</v>
      </c>
      <c r="F66" s="42">
        <v>1</v>
      </c>
      <c r="G66" s="42">
        <v>254</v>
      </c>
      <c r="H66" s="377">
        <f t="shared" ref="H66:H129" si="4">G66/(E66-F66)</f>
        <v>14.941176470588236</v>
      </c>
      <c r="I66" s="42">
        <v>2</v>
      </c>
      <c r="J66" s="42"/>
      <c r="K66" s="42" t="s">
        <v>4326</v>
      </c>
      <c r="M66" s="42" t="s">
        <v>2716</v>
      </c>
      <c r="N66" s="42" t="s">
        <v>4073</v>
      </c>
      <c r="O66" s="42" t="s">
        <v>44</v>
      </c>
      <c r="P66" s="42">
        <v>69</v>
      </c>
      <c r="Q66" s="42"/>
      <c r="R66" s="42"/>
      <c r="T66" s="42" t="s">
        <v>3449</v>
      </c>
      <c r="U66" s="42" t="s">
        <v>4097</v>
      </c>
      <c r="V66" s="42" t="s">
        <v>44</v>
      </c>
      <c r="W66" s="42">
        <v>4</v>
      </c>
      <c r="X66" s="42"/>
      <c r="Y66" s="42"/>
      <c r="Z66" s="42">
        <v>17</v>
      </c>
      <c r="AA66" s="451">
        <v>0</v>
      </c>
      <c r="AB66" s="42"/>
      <c r="AC66" s="42"/>
      <c r="AD66" s="42"/>
      <c r="AE66" s="42" t="s">
        <v>4326</v>
      </c>
    </row>
    <row r="67" spans="1:31" x14ac:dyDescent="0.2">
      <c r="A67" s="42" t="s">
        <v>2714</v>
      </c>
      <c r="B67" s="42" t="s">
        <v>4336</v>
      </c>
      <c r="C67" s="42" t="s">
        <v>44</v>
      </c>
      <c r="D67" s="42">
        <v>4</v>
      </c>
      <c r="E67" s="42">
        <v>6</v>
      </c>
      <c r="F67" s="42">
        <v>1</v>
      </c>
      <c r="G67" s="42">
        <v>74</v>
      </c>
      <c r="H67" s="377">
        <f t="shared" si="4"/>
        <v>14.8</v>
      </c>
      <c r="I67" s="42">
        <v>1</v>
      </c>
      <c r="J67" s="42"/>
      <c r="K67" s="42" t="s">
        <v>4326</v>
      </c>
      <c r="M67" s="42" t="s">
        <v>89</v>
      </c>
      <c r="N67" s="42" t="s">
        <v>3869</v>
      </c>
      <c r="O67" s="42" t="s">
        <v>44</v>
      </c>
      <c r="P67" s="136" t="s">
        <v>4362</v>
      </c>
      <c r="Q67" s="42"/>
      <c r="R67" s="42"/>
      <c r="T67" s="42" t="s">
        <v>3449</v>
      </c>
      <c r="U67" s="42" t="s">
        <v>4101</v>
      </c>
      <c r="V67" s="42" t="s">
        <v>44</v>
      </c>
      <c r="W67" s="42">
        <v>18.100000000000001</v>
      </c>
      <c r="X67" s="42">
        <v>4</v>
      </c>
      <c r="Y67" s="42">
        <v>9</v>
      </c>
      <c r="Z67" s="42">
        <v>70</v>
      </c>
      <c r="AA67" s="451">
        <f>Z67/Y67</f>
        <v>7.7777777777777777</v>
      </c>
      <c r="AB67" s="42"/>
      <c r="AC67" s="42"/>
      <c r="AD67" s="42"/>
      <c r="AE67" s="42" t="s">
        <v>4326</v>
      </c>
    </row>
    <row r="68" spans="1:31" x14ac:dyDescent="0.2">
      <c r="A68" s="42" t="s">
        <v>2714</v>
      </c>
      <c r="B68" s="42" t="s">
        <v>4337</v>
      </c>
      <c r="C68" s="42" t="s">
        <v>44</v>
      </c>
      <c r="D68" s="42">
        <v>8</v>
      </c>
      <c r="E68" s="42">
        <v>10</v>
      </c>
      <c r="F68" s="42"/>
      <c r="G68" s="42">
        <v>145</v>
      </c>
      <c r="H68" s="377">
        <f t="shared" si="4"/>
        <v>14.5</v>
      </c>
      <c r="I68" s="42">
        <v>7</v>
      </c>
      <c r="J68" s="42"/>
      <c r="K68" s="42" t="s">
        <v>4326</v>
      </c>
      <c r="M68" s="42" t="s">
        <v>89</v>
      </c>
      <c r="N68" s="42" t="s">
        <v>3824</v>
      </c>
      <c r="O68" s="42" t="s">
        <v>44</v>
      </c>
      <c r="P68" s="42">
        <v>50</v>
      </c>
      <c r="Q68" s="42"/>
      <c r="R68" s="42"/>
      <c r="T68" s="42" t="s">
        <v>3449</v>
      </c>
      <c r="U68" s="42" t="s">
        <v>4342</v>
      </c>
      <c r="V68" s="42" t="s">
        <v>44</v>
      </c>
      <c r="W68" s="42">
        <v>11.7</v>
      </c>
      <c r="X68" s="42"/>
      <c r="Y68" s="42">
        <v>3</v>
      </c>
      <c r="Z68" s="42">
        <v>59</v>
      </c>
      <c r="AA68" s="451">
        <f>Z68/Y68</f>
        <v>19.666666666666668</v>
      </c>
      <c r="AB68" s="42"/>
      <c r="AC68" s="42"/>
      <c r="AD68" s="42"/>
      <c r="AE68" s="42" t="s">
        <v>4326</v>
      </c>
    </row>
    <row r="69" spans="1:31" x14ac:dyDescent="0.2">
      <c r="A69" s="42" t="s">
        <v>2714</v>
      </c>
      <c r="B69" s="42" t="s">
        <v>4088</v>
      </c>
      <c r="C69" s="42" t="s">
        <v>44</v>
      </c>
      <c r="D69" s="42">
        <v>8</v>
      </c>
      <c r="E69" s="42">
        <v>9</v>
      </c>
      <c r="F69" s="42"/>
      <c r="G69" s="42">
        <v>126</v>
      </c>
      <c r="H69" s="377">
        <f t="shared" si="4"/>
        <v>14</v>
      </c>
      <c r="I69" s="42">
        <v>3</v>
      </c>
      <c r="J69" s="42"/>
      <c r="K69" s="42" t="s">
        <v>4326</v>
      </c>
      <c r="M69" s="42" t="s">
        <v>89</v>
      </c>
      <c r="N69" s="42" t="s">
        <v>3824</v>
      </c>
      <c r="O69" s="42" t="s">
        <v>44</v>
      </c>
      <c r="P69" s="42">
        <v>62</v>
      </c>
      <c r="Q69" s="42"/>
      <c r="R69" s="42"/>
      <c r="T69" s="42" t="s">
        <v>3449</v>
      </c>
      <c r="U69" s="42" t="s">
        <v>3830</v>
      </c>
      <c r="V69" s="42" t="s">
        <v>44</v>
      </c>
      <c r="W69" s="42">
        <v>125</v>
      </c>
      <c r="X69" s="42">
        <v>18</v>
      </c>
      <c r="Y69" s="42">
        <v>42</v>
      </c>
      <c r="Z69" s="42">
        <v>483</v>
      </c>
      <c r="AA69" s="451">
        <f>Z69/Y69</f>
        <v>11.5</v>
      </c>
      <c r="AB69" s="42"/>
      <c r="AC69" s="42"/>
      <c r="AD69" s="42"/>
      <c r="AE69" s="42" t="s">
        <v>4326</v>
      </c>
    </row>
    <row r="70" spans="1:31" x14ac:dyDescent="0.2">
      <c r="A70" s="42" t="s">
        <v>2714</v>
      </c>
      <c r="B70" s="42" t="s">
        <v>4072</v>
      </c>
      <c r="C70" s="42" t="s">
        <v>44</v>
      </c>
      <c r="D70" s="42">
        <v>14</v>
      </c>
      <c r="E70" s="42">
        <v>20</v>
      </c>
      <c r="F70" s="42">
        <v>2</v>
      </c>
      <c r="G70" s="42">
        <v>240</v>
      </c>
      <c r="H70" s="377">
        <f t="shared" si="4"/>
        <v>13.333333333333334</v>
      </c>
      <c r="I70" s="42">
        <v>8</v>
      </c>
      <c r="J70" s="42"/>
      <c r="K70" s="42" t="s">
        <v>4326</v>
      </c>
      <c r="M70" s="42" t="s">
        <v>89</v>
      </c>
      <c r="N70" s="42" t="s">
        <v>3824</v>
      </c>
      <c r="O70" s="42" t="s">
        <v>44</v>
      </c>
      <c r="P70" s="42">
        <v>58</v>
      </c>
      <c r="Q70" s="42"/>
      <c r="R70" s="42"/>
      <c r="T70" s="42" t="s">
        <v>3449</v>
      </c>
      <c r="U70" s="42" t="s">
        <v>3850</v>
      </c>
      <c r="V70" s="42" t="s">
        <v>44</v>
      </c>
      <c r="W70" s="42">
        <v>5</v>
      </c>
      <c r="X70" s="42">
        <v>2</v>
      </c>
      <c r="Y70" s="42">
        <v>2</v>
      </c>
      <c r="Z70" s="42">
        <v>13</v>
      </c>
      <c r="AA70" s="451">
        <f>Z70/Y70</f>
        <v>6.5</v>
      </c>
      <c r="AB70" s="42"/>
      <c r="AC70" s="42"/>
      <c r="AD70" s="42"/>
      <c r="AE70" s="42" t="s">
        <v>4326</v>
      </c>
    </row>
    <row r="71" spans="1:31" x14ac:dyDescent="0.2">
      <c r="A71" s="42" t="s">
        <v>2714</v>
      </c>
      <c r="B71" s="42" t="s">
        <v>3845</v>
      </c>
      <c r="C71" s="42" t="s">
        <v>44</v>
      </c>
      <c r="D71" s="42">
        <v>2</v>
      </c>
      <c r="E71" s="42">
        <v>3</v>
      </c>
      <c r="F71" s="42"/>
      <c r="G71" s="42">
        <v>40</v>
      </c>
      <c r="H71" s="377">
        <f t="shared" si="4"/>
        <v>13.333333333333334</v>
      </c>
      <c r="I71" s="42">
        <v>1</v>
      </c>
      <c r="J71" s="42"/>
      <c r="K71" s="42" t="s">
        <v>4326</v>
      </c>
      <c r="M71" s="42" t="s">
        <v>89</v>
      </c>
      <c r="N71" s="42" t="s">
        <v>3867</v>
      </c>
      <c r="O71" s="42" t="s">
        <v>44</v>
      </c>
      <c r="P71" s="42">
        <v>61</v>
      </c>
      <c r="Q71" s="42"/>
      <c r="R71" s="42"/>
      <c r="T71" s="42" t="s">
        <v>3449</v>
      </c>
      <c r="U71" s="42" t="s">
        <v>4093</v>
      </c>
      <c r="V71" s="42" t="s">
        <v>44</v>
      </c>
      <c r="W71" s="42">
        <v>2</v>
      </c>
      <c r="X71" s="42"/>
      <c r="Y71" s="42"/>
      <c r="Z71" s="42">
        <v>5</v>
      </c>
      <c r="AA71" s="451">
        <v>0</v>
      </c>
      <c r="AB71" s="42"/>
      <c r="AC71" s="42"/>
      <c r="AD71" s="42"/>
      <c r="AE71" s="42" t="s">
        <v>4326</v>
      </c>
    </row>
    <row r="72" spans="1:31" x14ac:dyDescent="0.2">
      <c r="A72" s="42" t="s">
        <v>2714</v>
      </c>
      <c r="B72" s="42" t="s">
        <v>4084</v>
      </c>
      <c r="C72" s="42" t="s">
        <v>44</v>
      </c>
      <c r="D72" s="42">
        <v>7</v>
      </c>
      <c r="E72" s="42">
        <v>8</v>
      </c>
      <c r="F72" s="42">
        <v>3</v>
      </c>
      <c r="G72" s="42">
        <v>60</v>
      </c>
      <c r="H72" s="377">
        <f t="shared" si="4"/>
        <v>12</v>
      </c>
      <c r="I72" s="42">
        <v>4</v>
      </c>
      <c r="J72" s="42"/>
      <c r="K72" s="42" t="s">
        <v>4326</v>
      </c>
      <c r="M72" s="42" t="s">
        <v>89</v>
      </c>
      <c r="N72" s="42" t="s">
        <v>3867</v>
      </c>
      <c r="O72" s="42" t="s">
        <v>44</v>
      </c>
      <c r="P72" s="42">
        <v>84</v>
      </c>
      <c r="Q72" s="42"/>
      <c r="R72" s="42"/>
      <c r="T72" s="42" t="s">
        <v>3449</v>
      </c>
      <c r="U72" s="42" t="s">
        <v>1831</v>
      </c>
      <c r="V72" s="42" t="s">
        <v>44</v>
      </c>
      <c r="W72" s="42">
        <v>4</v>
      </c>
      <c r="X72" s="42"/>
      <c r="Y72" s="42">
        <v>1</v>
      </c>
      <c r="Z72" s="42">
        <v>26</v>
      </c>
      <c r="AA72" s="451">
        <f>Z72/Y72</f>
        <v>26</v>
      </c>
      <c r="AB72" s="42"/>
      <c r="AC72" s="42"/>
      <c r="AD72" s="42"/>
      <c r="AE72" s="42" t="s">
        <v>4326</v>
      </c>
    </row>
    <row r="73" spans="1:31" x14ac:dyDescent="0.2">
      <c r="A73" s="42" t="s">
        <v>2714</v>
      </c>
      <c r="B73" s="42" t="s">
        <v>3850</v>
      </c>
      <c r="C73" s="42" t="s">
        <v>44</v>
      </c>
      <c r="D73" s="42">
        <v>13</v>
      </c>
      <c r="E73" s="42">
        <v>15</v>
      </c>
      <c r="F73" s="42">
        <v>5</v>
      </c>
      <c r="G73" s="42">
        <v>119</v>
      </c>
      <c r="H73" s="377">
        <f t="shared" si="4"/>
        <v>11.9</v>
      </c>
      <c r="I73" s="42">
        <v>1</v>
      </c>
      <c r="J73" s="42"/>
      <c r="K73" s="42" t="s">
        <v>4326</v>
      </c>
      <c r="M73" s="42" t="s">
        <v>89</v>
      </c>
      <c r="N73" s="42" t="s">
        <v>3820</v>
      </c>
      <c r="O73" s="42" t="s">
        <v>44</v>
      </c>
      <c r="P73" s="42">
        <v>57</v>
      </c>
      <c r="Q73" s="42"/>
      <c r="R73" s="42"/>
      <c r="T73" s="42" t="s">
        <v>3449</v>
      </c>
      <c r="U73" s="42" t="s">
        <v>4073</v>
      </c>
      <c r="V73" s="42" t="s">
        <v>44</v>
      </c>
      <c r="W73" s="42">
        <v>31.1</v>
      </c>
      <c r="X73" s="42">
        <v>4</v>
      </c>
      <c r="Y73" s="42">
        <v>4</v>
      </c>
      <c r="Z73" s="42">
        <v>199</v>
      </c>
      <c r="AA73" s="451">
        <f>Z73/Y73</f>
        <v>49.75</v>
      </c>
      <c r="AB73" s="42"/>
      <c r="AC73" s="42"/>
      <c r="AD73" s="42"/>
      <c r="AE73" s="42" t="s">
        <v>4326</v>
      </c>
    </row>
    <row r="74" spans="1:31" x14ac:dyDescent="0.2">
      <c r="A74" s="42" t="s">
        <v>2714</v>
      </c>
      <c r="B74" s="42" t="s">
        <v>4083</v>
      </c>
      <c r="C74" s="42" t="s">
        <v>44</v>
      </c>
      <c r="D74" s="42">
        <v>2</v>
      </c>
      <c r="E74" s="42">
        <v>2</v>
      </c>
      <c r="F74" s="42"/>
      <c r="G74" s="42">
        <v>16</v>
      </c>
      <c r="H74" s="377">
        <f t="shared" si="4"/>
        <v>8</v>
      </c>
      <c r="I74" s="42"/>
      <c r="J74" s="42"/>
      <c r="K74" s="42" t="s">
        <v>4326</v>
      </c>
      <c r="M74" s="42" t="s">
        <v>89</v>
      </c>
      <c r="N74" s="42" t="s">
        <v>3820</v>
      </c>
      <c r="O74" s="42" t="s">
        <v>44</v>
      </c>
      <c r="P74" s="42">
        <v>67</v>
      </c>
      <c r="Q74" s="42"/>
      <c r="R74" s="42"/>
      <c r="T74" s="42" t="s">
        <v>3449</v>
      </c>
      <c r="U74" s="42" t="s">
        <v>3882</v>
      </c>
      <c r="V74" s="42" t="s">
        <v>44</v>
      </c>
      <c r="W74" s="42">
        <v>94</v>
      </c>
      <c r="X74" s="42">
        <v>8</v>
      </c>
      <c r="Y74" s="42">
        <v>24</v>
      </c>
      <c r="Z74" s="42">
        <v>389</v>
      </c>
      <c r="AA74" s="451">
        <f>Z74/Y74</f>
        <v>16.208333333333332</v>
      </c>
      <c r="AB74" s="42"/>
      <c r="AC74" s="42"/>
      <c r="AD74" s="42"/>
      <c r="AE74" s="42" t="s">
        <v>4326</v>
      </c>
    </row>
    <row r="75" spans="1:31" x14ac:dyDescent="0.2">
      <c r="A75" s="42" t="s">
        <v>2714</v>
      </c>
      <c r="B75" s="42" t="s">
        <v>4328</v>
      </c>
      <c r="C75" s="42" t="s">
        <v>44</v>
      </c>
      <c r="D75" s="42">
        <v>3</v>
      </c>
      <c r="E75" s="42">
        <v>4</v>
      </c>
      <c r="F75" s="42"/>
      <c r="G75" s="42">
        <v>26</v>
      </c>
      <c r="H75" s="377">
        <f t="shared" si="4"/>
        <v>6.5</v>
      </c>
      <c r="I75" s="42"/>
      <c r="J75" s="42"/>
      <c r="K75" s="42" t="s">
        <v>4326</v>
      </c>
      <c r="M75" s="42" t="s">
        <v>89</v>
      </c>
      <c r="N75" s="42" t="s">
        <v>1829</v>
      </c>
      <c r="O75" s="42" t="s">
        <v>44</v>
      </c>
      <c r="P75" s="42">
        <v>61</v>
      </c>
      <c r="Q75" s="42"/>
      <c r="R75" s="42"/>
      <c r="T75" s="42" t="s">
        <v>3449</v>
      </c>
      <c r="U75" s="42" t="s">
        <v>3188</v>
      </c>
      <c r="V75" s="42" t="s">
        <v>44</v>
      </c>
      <c r="W75" s="42">
        <v>70</v>
      </c>
      <c r="X75" s="42">
        <v>14</v>
      </c>
      <c r="Y75" s="42">
        <v>13</v>
      </c>
      <c r="Z75" s="42">
        <v>140</v>
      </c>
      <c r="AA75" s="451">
        <f>Z75/Y75</f>
        <v>10.76923076923077</v>
      </c>
      <c r="AB75" s="42"/>
      <c r="AC75" s="42"/>
      <c r="AD75" s="42"/>
      <c r="AE75" s="42" t="s">
        <v>4326</v>
      </c>
    </row>
    <row r="76" spans="1:31" x14ac:dyDescent="0.2">
      <c r="A76" s="42" t="s">
        <v>2714</v>
      </c>
      <c r="B76" s="42" t="s">
        <v>3830</v>
      </c>
      <c r="C76" s="42" t="s">
        <v>44</v>
      </c>
      <c r="D76" s="42">
        <v>11</v>
      </c>
      <c r="E76" s="42">
        <v>11</v>
      </c>
      <c r="F76" s="42">
        <v>2</v>
      </c>
      <c r="G76" s="42">
        <v>41</v>
      </c>
      <c r="H76" s="377">
        <f t="shared" si="4"/>
        <v>4.5555555555555554</v>
      </c>
      <c r="I76" s="42">
        <v>10</v>
      </c>
      <c r="J76" s="42"/>
      <c r="K76" s="42" t="s">
        <v>4326</v>
      </c>
      <c r="M76" s="42" t="s">
        <v>93</v>
      </c>
      <c r="N76" s="42" t="s">
        <v>3904</v>
      </c>
      <c r="O76" s="42" t="s">
        <v>44</v>
      </c>
      <c r="P76" s="136" t="s">
        <v>4009</v>
      </c>
      <c r="Q76" s="42"/>
      <c r="R76" s="42"/>
      <c r="T76" s="42" t="s">
        <v>3449</v>
      </c>
      <c r="U76" s="42" t="s">
        <v>4345</v>
      </c>
      <c r="V76" s="42" t="s">
        <v>44</v>
      </c>
      <c r="W76" s="42">
        <v>10</v>
      </c>
      <c r="X76" s="42">
        <v>2</v>
      </c>
      <c r="Y76" s="42"/>
      <c r="Z76" s="42">
        <v>35</v>
      </c>
      <c r="AA76" s="451">
        <v>0</v>
      </c>
      <c r="AB76" s="42"/>
      <c r="AC76" s="42"/>
      <c r="AD76" s="42"/>
      <c r="AE76" s="42" t="s">
        <v>4326</v>
      </c>
    </row>
    <row r="77" spans="1:31" x14ac:dyDescent="0.2">
      <c r="A77" s="42" t="s">
        <v>2714</v>
      </c>
      <c r="B77" s="42" t="s">
        <v>1831</v>
      </c>
      <c r="C77" s="42" t="s">
        <v>44</v>
      </c>
      <c r="D77" s="42">
        <v>1</v>
      </c>
      <c r="E77" s="42">
        <v>1</v>
      </c>
      <c r="F77" s="42"/>
      <c r="G77" s="42">
        <v>4</v>
      </c>
      <c r="H77" s="377">
        <f t="shared" si="4"/>
        <v>4</v>
      </c>
      <c r="I77" s="42">
        <v>1</v>
      </c>
      <c r="J77" s="42"/>
      <c r="K77" s="42" t="s">
        <v>4326</v>
      </c>
      <c r="M77" s="42" t="s">
        <v>93</v>
      </c>
      <c r="N77" s="42" t="s">
        <v>3870</v>
      </c>
      <c r="O77" s="42" t="s">
        <v>44</v>
      </c>
      <c r="P77" s="136" t="s">
        <v>3852</v>
      </c>
      <c r="Q77" s="42"/>
      <c r="R77" s="42"/>
      <c r="T77" s="42" t="s">
        <v>3450</v>
      </c>
      <c r="U77" s="42" t="s">
        <v>3868</v>
      </c>
      <c r="V77" s="42" t="s">
        <v>44</v>
      </c>
      <c r="W77" s="42">
        <v>14</v>
      </c>
      <c r="X77" s="42">
        <v>2</v>
      </c>
      <c r="Y77" s="42">
        <v>2</v>
      </c>
      <c r="Z77" s="42">
        <v>39</v>
      </c>
      <c r="AA77" s="451">
        <f>Z77/Y77</f>
        <v>19.5</v>
      </c>
      <c r="AB77" s="42"/>
      <c r="AC77" s="42"/>
      <c r="AD77" s="42"/>
      <c r="AE77" s="42" t="s">
        <v>4326</v>
      </c>
    </row>
    <row r="78" spans="1:31" x14ac:dyDescent="0.2">
      <c r="A78" s="42" t="s">
        <v>2714</v>
      </c>
      <c r="B78" s="42" t="s">
        <v>1827</v>
      </c>
      <c r="C78" s="42" t="s">
        <v>44</v>
      </c>
      <c r="D78" s="42">
        <v>1</v>
      </c>
      <c r="E78" s="42">
        <v>2</v>
      </c>
      <c r="F78" s="42"/>
      <c r="G78" s="42">
        <v>7</v>
      </c>
      <c r="H78" s="377">
        <f t="shared" si="4"/>
        <v>3.5</v>
      </c>
      <c r="I78" s="42">
        <v>1</v>
      </c>
      <c r="J78" s="42"/>
      <c r="K78" s="42" t="s">
        <v>4326</v>
      </c>
      <c r="M78" s="42" t="s">
        <v>93</v>
      </c>
      <c r="N78" s="42" t="s">
        <v>3870</v>
      </c>
      <c r="O78" s="42" t="s">
        <v>44</v>
      </c>
      <c r="P78" s="136" t="s">
        <v>3852</v>
      </c>
      <c r="Q78" s="42"/>
      <c r="R78" s="42"/>
      <c r="T78" s="42" t="s">
        <v>3450</v>
      </c>
      <c r="U78" s="42" t="s">
        <v>4063</v>
      </c>
      <c r="V78" s="42" t="s">
        <v>44</v>
      </c>
      <c r="W78" s="42">
        <v>2</v>
      </c>
      <c r="X78" s="42"/>
      <c r="Y78" s="42"/>
      <c r="Z78" s="42">
        <v>6</v>
      </c>
      <c r="AA78" s="451">
        <v>0</v>
      </c>
      <c r="AB78" s="42"/>
      <c r="AC78" s="42"/>
      <c r="AD78" s="42"/>
      <c r="AE78" s="42" t="s">
        <v>4326</v>
      </c>
    </row>
    <row r="79" spans="1:31" x14ac:dyDescent="0.2">
      <c r="A79" s="42" t="s">
        <v>2714</v>
      </c>
      <c r="B79" s="42" t="s">
        <v>4073</v>
      </c>
      <c r="C79" s="42" t="s">
        <v>44</v>
      </c>
      <c r="D79" s="42">
        <v>10</v>
      </c>
      <c r="E79" s="42">
        <v>10</v>
      </c>
      <c r="F79" s="42">
        <v>3</v>
      </c>
      <c r="G79" s="42">
        <v>20</v>
      </c>
      <c r="H79" s="377">
        <f t="shared" si="4"/>
        <v>2.8571428571428572</v>
      </c>
      <c r="I79" s="42">
        <v>1</v>
      </c>
      <c r="J79" s="42"/>
      <c r="K79" s="42" t="s">
        <v>4326</v>
      </c>
      <c r="M79" s="42" t="s">
        <v>93</v>
      </c>
      <c r="N79" s="42" t="s">
        <v>4363</v>
      </c>
      <c r="O79" s="42" t="s">
        <v>44</v>
      </c>
      <c r="P79" s="136">
        <v>69</v>
      </c>
      <c r="Q79" s="42"/>
      <c r="R79" s="42"/>
      <c r="T79" s="42" t="s">
        <v>3450</v>
      </c>
      <c r="U79" s="42" t="s">
        <v>3075</v>
      </c>
      <c r="V79" s="42" t="s">
        <v>44</v>
      </c>
      <c r="W79" s="42">
        <v>8</v>
      </c>
      <c r="X79" s="42">
        <v>1</v>
      </c>
      <c r="Y79" s="42">
        <v>3</v>
      </c>
      <c r="Z79" s="42">
        <v>14</v>
      </c>
      <c r="AA79" s="451">
        <f t="shared" ref="AA79:AA87" si="5">Z79/Y79</f>
        <v>4.666666666666667</v>
      </c>
      <c r="AB79" s="42"/>
      <c r="AC79" s="42"/>
      <c r="AD79" s="42"/>
      <c r="AE79" s="42" t="s">
        <v>4326</v>
      </c>
    </row>
    <row r="80" spans="1:31" x14ac:dyDescent="0.2">
      <c r="A80" s="42" t="s">
        <v>2714</v>
      </c>
      <c r="B80" s="42" t="s">
        <v>4078</v>
      </c>
      <c r="C80" s="42" t="s">
        <v>44</v>
      </c>
      <c r="D80" s="42">
        <v>1</v>
      </c>
      <c r="E80" s="42">
        <v>2</v>
      </c>
      <c r="F80" s="42"/>
      <c r="G80" s="42">
        <v>4</v>
      </c>
      <c r="H80" s="377">
        <f t="shared" si="4"/>
        <v>2</v>
      </c>
      <c r="I80" s="42"/>
      <c r="J80" s="42"/>
      <c r="K80" s="42" t="s">
        <v>4326</v>
      </c>
      <c r="M80" s="42" t="s">
        <v>93</v>
      </c>
      <c r="N80" s="42" t="s">
        <v>4363</v>
      </c>
      <c r="O80" s="42" t="s">
        <v>44</v>
      </c>
      <c r="P80" s="136">
        <v>91</v>
      </c>
      <c r="Q80" s="42"/>
      <c r="R80" s="42"/>
      <c r="T80" s="42" t="s">
        <v>3450</v>
      </c>
      <c r="U80" s="42" t="s">
        <v>3882</v>
      </c>
      <c r="V80" s="42" t="s">
        <v>44</v>
      </c>
      <c r="W80" s="42">
        <v>55.3</v>
      </c>
      <c r="X80" s="42">
        <v>3</v>
      </c>
      <c r="Y80" s="42">
        <v>11</v>
      </c>
      <c r="Z80" s="42">
        <v>212</v>
      </c>
      <c r="AA80" s="451">
        <f t="shared" si="5"/>
        <v>19.272727272727273</v>
      </c>
      <c r="AB80" s="42"/>
      <c r="AC80" s="42"/>
      <c r="AD80" s="42"/>
      <c r="AE80" s="42" t="s">
        <v>4326</v>
      </c>
    </row>
    <row r="81" spans="1:31" x14ac:dyDescent="0.2">
      <c r="A81" s="42" t="s">
        <v>2714</v>
      </c>
      <c r="B81" s="42" t="s">
        <v>4338</v>
      </c>
      <c r="C81" s="42" t="s">
        <v>44</v>
      </c>
      <c r="D81" s="42">
        <v>1</v>
      </c>
      <c r="E81" s="42">
        <v>2</v>
      </c>
      <c r="F81" s="42"/>
      <c r="G81" s="42">
        <v>4</v>
      </c>
      <c r="H81" s="377">
        <f t="shared" si="4"/>
        <v>2</v>
      </c>
      <c r="I81" s="42"/>
      <c r="J81" s="42"/>
      <c r="K81" s="42" t="s">
        <v>4326</v>
      </c>
      <c r="M81" s="42" t="s">
        <v>93</v>
      </c>
      <c r="N81" s="42" t="s">
        <v>4363</v>
      </c>
      <c r="O81" s="42" t="s">
        <v>44</v>
      </c>
      <c r="P81" s="136">
        <v>50</v>
      </c>
      <c r="Q81" s="42"/>
      <c r="R81" s="42"/>
      <c r="T81" s="42" t="s">
        <v>3450</v>
      </c>
      <c r="U81" s="42" t="s">
        <v>4073</v>
      </c>
      <c r="V81" s="42" t="s">
        <v>44</v>
      </c>
      <c r="W81" s="42">
        <v>59.4</v>
      </c>
      <c r="X81" s="42">
        <v>3</v>
      </c>
      <c r="Y81" s="42">
        <v>19</v>
      </c>
      <c r="Z81" s="42">
        <v>266</v>
      </c>
      <c r="AA81" s="451">
        <f t="shared" si="5"/>
        <v>14</v>
      </c>
      <c r="AB81" s="42"/>
      <c r="AC81" s="42"/>
      <c r="AD81" s="42"/>
      <c r="AE81" s="42" t="s">
        <v>4326</v>
      </c>
    </row>
    <row r="82" spans="1:31" x14ac:dyDescent="0.2">
      <c r="A82" s="42" t="s">
        <v>2714</v>
      </c>
      <c r="B82" s="42" t="s">
        <v>4339</v>
      </c>
      <c r="C82" s="42" t="s">
        <v>44</v>
      </c>
      <c r="D82" s="42">
        <v>1</v>
      </c>
      <c r="E82" s="42">
        <v>1</v>
      </c>
      <c r="F82" s="42"/>
      <c r="G82" s="42">
        <v>0</v>
      </c>
      <c r="H82" s="377">
        <f t="shared" si="4"/>
        <v>0</v>
      </c>
      <c r="I82" s="42"/>
      <c r="J82" s="42"/>
      <c r="K82" s="42" t="s">
        <v>4326</v>
      </c>
      <c r="M82" s="42" t="s">
        <v>93</v>
      </c>
      <c r="N82" s="42" t="s">
        <v>4363</v>
      </c>
      <c r="O82" s="42" t="s">
        <v>44</v>
      </c>
      <c r="P82" s="136">
        <v>61</v>
      </c>
      <c r="Q82" s="42"/>
      <c r="R82" s="42"/>
      <c r="T82" s="42" t="s">
        <v>3450</v>
      </c>
      <c r="U82" s="42" t="s">
        <v>4347</v>
      </c>
      <c r="V82" s="42" t="s">
        <v>44</v>
      </c>
      <c r="W82" s="42">
        <v>19</v>
      </c>
      <c r="X82" s="42">
        <v>4</v>
      </c>
      <c r="Y82" s="42">
        <v>4</v>
      </c>
      <c r="Z82" s="42">
        <v>58</v>
      </c>
      <c r="AA82" s="451">
        <f t="shared" si="5"/>
        <v>14.5</v>
      </c>
      <c r="AB82" s="42"/>
      <c r="AC82" s="42"/>
      <c r="AD82" s="42"/>
      <c r="AE82" s="42" t="s">
        <v>4326</v>
      </c>
    </row>
    <row r="83" spans="1:31" x14ac:dyDescent="0.2">
      <c r="A83" s="42" t="s">
        <v>2714</v>
      </c>
      <c r="B83" s="42" t="s">
        <v>4340</v>
      </c>
      <c r="C83" s="42" t="s">
        <v>44</v>
      </c>
      <c r="D83" s="42">
        <v>1</v>
      </c>
      <c r="E83" s="42">
        <v>2</v>
      </c>
      <c r="F83" s="42">
        <v>2</v>
      </c>
      <c r="G83" s="42">
        <v>0</v>
      </c>
      <c r="H83" s="377">
        <v>0</v>
      </c>
      <c r="I83" s="42"/>
      <c r="J83" s="42"/>
      <c r="K83" s="42" t="s">
        <v>4326</v>
      </c>
      <c r="M83" s="42" t="s">
        <v>93</v>
      </c>
      <c r="N83" s="42" t="s">
        <v>3820</v>
      </c>
      <c r="O83" s="42" t="s">
        <v>44</v>
      </c>
      <c r="P83" s="136">
        <v>56</v>
      </c>
      <c r="Q83" s="42"/>
      <c r="R83" s="42"/>
      <c r="T83" s="42" t="s">
        <v>3450</v>
      </c>
      <c r="U83" s="42" t="s">
        <v>3830</v>
      </c>
      <c r="V83" s="42" t="s">
        <v>44</v>
      </c>
      <c r="W83" s="42">
        <v>2.6</v>
      </c>
      <c r="X83" s="42"/>
      <c r="Y83" s="42">
        <v>1</v>
      </c>
      <c r="Z83" s="42">
        <v>20</v>
      </c>
      <c r="AA83" s="451">
        <f t="shared" si="5"/>
        <v>20</v>
      </c>
      <c r="AB83" s="42"/>
      <c r="AC83" s="42"/>
      <c r="AD83" s="42"/>
      <c r="AE83" s="42" t="s">
        <v>4326</v>
      </c>
    </row>
    <row r="84" spans="1:31" x14ac:dyDescent="0.2">
      <c r="A84" s="42" t="s">
        <v>2714</v>
      </c>
      <c r="B84" s="42" t="s">
        <v>3099</v>
      </c>
      <c r="C84" s="42" t="s">
        <v>44</v>
      </c>
      <c r="D84" s="42">
        <v>1</v>
      </c>
      <c r="E84" s="42" t="s">
        <v>3838</v>
      </c>
      <c r="F84" s="42"/>
      <c r="G84" s="42">
        <v>0</v>
      </c>
      <c r="H84" s="377">
        <v>0</v>
      </c>
      <c r="I84" s="42"/>
      <c r="J84" s="42"/>
      <c r="K84" s="42" t="s">
        <v>4326</v>
      </c>
      <c r="M84" s="42" t="s">
        <v>93</v>
      </c>
      <c r="N84" s="42" t="s">
        <v>3820</v>
      </c>
      <c r="O84" s="42" t="s">
        <v>44</v>
      </c>
      <c r="P84" s="136">
        <v>60</v>
      </c>
      <c r="Q84" s="42"/>
      <c r="R84" s="42"/>
      <c r="T84" s="42" t="s">
        <v>3450</v>
      </c>
      <c r="U84" s="42" t="s">
        <v>1831</v>
      </c>
      <c r="V84" s="42" t="s">
        <v>44</v>
      </c>
      <c r="W84" s="42">
        <v>91</v>
      </c>
      <c r="X84" s="42">
        <v>14</v>
      </c>
      <c r="Y84" s="42">
        <v>19</v>
      </c>
      <c r="Z84" s="42">
        <v>278</v>
      </c>
      <c r="AA84" s="451">
        <f t="shared" si="5"/>
        <v>14.631578947368421</v>
      </c>
      <c r="AB84" s="42"/>
      <c r="AC84" s="42"/>
      <c r="AD84" s="42"/>
      <c r="AE84" s="42" t="s">
        <v>4326</v>
      </c>
    </row>
    <row r="85" spans="1:31" x14ac:dyDescent="0.2">
      <c r="A85" s="42" t="s">
        <v>3448</v>
      </c>
      <c r="B85" s="42" t="s">
        <v>3075</v>
      </c>
      <c r="C85" s="42" t="s">
        <v>44</v>
      </c>
      <c r="D85" s="42">
        <v>12</v>
      </c>
      <c r="E85" s="42">
        <v>15</v>
      </c>
      <c r="F85" s="42">
        <v>3</v>
      </c>
      <c r="G85" s="42">
        <v>492</v>
      </c>
      <c r="H85" s="377">
        <f t="shared" si="4"/>
        <v>41</v>
      </c>
      <c r="I85" s="42">
        <v>7</v>
      </c>
      <c r="J85" s="42"/>
      <c r="K85" s="42" t="s">
        <v>4326</v>
      </c>
      <c r="M85" s="42" t="s">
        <v>93</v>
      </c>
      <c r="N85" s="42" t="s">
        <v>3820</v>
      </c>
      <c r="O85" s="42" t="s">
        <v>44</v>
      </c>
      <c r="P85" s="136" t="s">
        <v>2994</v>
      </c>
      <c r="Q85" s="42"/>
      <c r="R85" s="42"/>
      <c r="T85" s="42" t="s">
        <v>3450</v>
      </c>
      <c r="U85" s="42" t="s">
        <v>4101</v>
      </c>
      <c r="V85" s="42" t="s">
        <v>44</v>
      </c>
      <c r="W85" s="42">
        <v>37.6</v>
      </c>
      <c r="X85" s="42">
        <v>5</v>
      </c>
      <c r="Y85" s="42">
        <v>10</v>
      </c>
      <c r="Z85" s="42">
        <v>147</v>
      </c>
      <c r="AA85" s="451">
        <f t="shared" si="5"/>
        <v>14.7</v>
      </c>
      <c r="AB85" s="42"/>
      <c r="AC85" s="42"/>
      <c r="AD85" s="42"/>
      <c r="AE85" s="42" t="s">
        <v>4326</v>
      </c>
    </row>
    <row r="86" spans="1:31" x14ac:dyDescent="0.2">
      <c r="A86" s="42" t="s">
        <v>3448</v>
      </c>
      <c r="B86" s="42" t="s">
        <v>3887</v>
      </c>
      <c r="C86" s="42" t="s">
        <v>44</v>
      </c>
      <c r="D86" s="42">
        <v>6</v>
      </c>
      <c r="E86" s="42">
        <v>8</v>
      </c>
      <c r="F86" s="42">
        <v>1</v>
      </c>
      <c r="G86" s="42">
        <v>270</v>
      </c>
      <c r="H86" s="377">
        <f t="shared" si="4"/>
        <v>38.571428571428569</v>
      </c>
      <c r="I86" s="42">
        <v>4</v>
      </c>
      <c r="J86" s="42"/>
      <c r="K86" s="42" t="s">
        <v>4326</v>
      </c>
      <c r="M86" s="42" t="s">
        <v>93</v>
      </c>
      <c r="N86" s="42" t="s">
        <v>3820</v>
      </c>
      <c r="O86" s="42" t="s">
        <v>44</v>
      </c>
      <c r="P86" s="136">
        <v>74</v>
      </c>
      <c r="Q86" s="42"/>
      <c r="R86" s="42"/>
      <c r="T86" s="42" t="s">
        <v>3450</v>
      </c>
      <c r="U86" s="42" t="s">
        <v>4348</v>
      </c>
      <c r="V86" s="42" t="s">
        <v>44</v>
      </c>
      <c r="W86" s="42">
        <v>77</v>
      </c>
      <c r="X86" s="42">
        <v>3</v>
      </c>
      <c r="Y86" s="42">
        <v>14</v>
      </c>
      <c r="Z86" s="42">
        <v>345</v>
      </c>
      <c r="AA86" s="451">
        <f t="shared" si="5"/>
        <v>24.642857142857142</v>
      </c>
      <c r="AB86" s="42"/>
      <c r="AC86" s="42"/>
      <c r="AD86" s="42"/>
      <c r="AE86" s="42" t="s">
        <v>4326</v>
      </c>
    </row>
    <row r="87" spans="1:31" x14ac:dyDescent="0.2">
      <c r="A87" s="42" t="s">
        <v>3448</v>
      </c>
      <c r="B87" s="42" t="s">
        <v>4329</v>
      </c>
      <c r="C87" s="42" t="s">
        <v>44</v>
      </c>
      <c r="D87" s="42">
        <v>10</v>
      </c>
      <c r="E87" s="42">
        <v>12</v>
      </c>
      <c r="F87" s="42">
        <v>2</v>
      </c>
      <c r="G87" s="42">
        <v>362</v>
      </c>
      <c r="H87" s="377">
        <f t="shared" si="4"/>
        <v>36.200000000000003</v>
      </c>
      <c r="I87" s="42">
        <v>3</v>
      </c>
      <c r="J87" s="42"/>
      <c r="K87" s="42" t="s">
        <v>4326</v>
      </c>
      <c r="M87" s="42" t="s">
        <v>93</v>
      </c>
      <c r="N87" s="42" t="s">
        <v>3820</v>
      </c>
      <c r="O87" s="42" t="s">
        <v>44</v>
      </c>
      <c r="P87" s="136">
        <v>53</v>
      </c>
      <c r="Q87" s="42"/>
      <c r="R87" s="42"/>
      <c r="T87" s="42" t="s">
        <v>3450</v>
      </c>
      <c r="U87" s="42" t="s">
        <v>4349</v>
      </c>
      <c r="V87" s="42" t="s">
        <v>44</v>
      </c>
      <c r="W87" s="42">
        <v>102.3</v>
      </c>
      <c r="X87" s="42">
        <v>13</v>
      </c>
      <c r="Y87" s="42">
        <v>18</v>
      </c>
      <c r="Z87" s="42">
        <v>334</v>
      </c>
      <c r="AA87" s="451">
        <f t="shared" si="5"/>
        <v>18.555555555555557</v>
      </c>
      <c r="AB87" s="42"/>
      <c r="AC87" s="42"/>
      <c r="AD87" s="42"/>
      <c r="AE87" s="42" t="s">
        <v>4326</v>
      </c>
    </row>
    <row r="88" spans="1:31" x14ac:dyDescent="0.2">
      <c r="A88" s="42" t="s">
        <v>3448</v>
      </c>
      <c r="B88" s="42" t="s">
        <v>4093</v>
      </c>
      <c r="C88" s="42" t="s">
        <v>44</v>
      </c>
      <c r="D88" s="42">
        <v>6</v>
      </c>
      <c r="E88" s="42">
        <v>7</v>
      </c>
      <c r="F88" s="42"/>
      <c r="G88" s="42">
        <v>207</v>
      </c>
      <c r="H88" s="377">
        <f t="shared" si="4"/>
        <v>29.571428571428573</v>
      </c>
      <c r="I88" s="42">
        <v>1</v>
      </c>
      <c r="J88" s="42"/>
      <c r="K88" s="42" t="s">
        <v>4326</v>
      </c>
      <c r="M88" s="42" t="s">
        <v>93</v>
      </c>
      <c r="N88" s="42" t="s">
        <v>1829</v>
      </c>
      <c r="O88" s="42" t="s">
        <v>44</v>
      </c>
      <c r="P88" s="136">
        <v>84</v>
      </c>
      <c r="Q88" s="42"/>
      <c r="R88" s="42"/>
      <c r="T88" s="42" t="s">
        <v>3450</v>
      </c>
      <c r="U88" s="42" t="s">
        <v>3885</v>
      </c>
      <c r="V88" s="42" t="s">
        <v>44</v>
      </c>
      <c r="W88" s="42">
        <v>1</v>
      </c>
      <c r="X88" s="42"/>
      <c r="Y88" s="42"/>
      <c r="Z88" s="42">
        <v>9</v>
      </c>
      <c r="AA88" s="451">
        <v>0</v>
      </c>
      <c r="AB88" s="42"/>
      <c r="AC88" s="42"/>
      <c r="AD88" s="42"/>
      <c r="AE88" s="42" t="s">
        <v>4326</v>
      </c>
    </row>
    <row r="89" spans="1:31" x14ac:dyDescent="0.2">
      <c r="A89" s="42" t="s">
        <v>3448</v>
      </c>
      <c r="B89" s="42" t="s">
        <v>3071</v>
      </c>
      <c r="C89" s="42" t="s">
        <v>44</v>
      </c>
      <c r="D89" s="42">
        <v>12</v>
      </c>
      <c r="E89" s="42">
        <v>14</v>
      </c>
      <c r="F89" s="42"/>
      <c r="G89" s="42">
        <v>329</v>
      </c>
      <c r="H89" s="377">
        <f t="shared" si="4"/>
        <v>23.5</v>
      </c>
      <c r="I89" s="42">
        <v>6</v>
      </c>
      <c r="J89" s="42">
        <v>5</v>
      </c>
      <c r="K89" s="42" t="s">
        <v>4326</v>
      </c>
      <c r="M89" s="42" t="s">
        <v>93</v>
      </c>
      <c r="N89" s="42" t="s">
        <v>1829</v>
      </c>
      <c r="O89" s="42" t="s">
        <v>44</v>
      </c>
      <c r="P89" s="136">
        <v>81</v>
      </c>
      <c r="Q89" s="42"/>
      <c r="R89" s="42"/>
      <c r="T89" s="42" t="s">
        <v>3450</v>
      </c>
      <c r="U89" s="42" t="s">
        <v>4350</v>
      </c>
      <c r="V89" s="42" t="s">
        <v>44</v>
      </c>
      <c r="W89" s="42">
        <v>9</v>
      </c>
      <c r="X89" s="42"/>
      <c r="Y89" s="42">
        <v>1</v>
      </c>
      <c r="Z89" s="42">
        <v>28</v>
      </c>
      <c r="AA89" s="451">
        <f>Z89/Y89</f>
        <v>28</v>
      </c>
      <c r="AB89" s="42"/>
      <c r="AC89" s="42"/>
      <c r="AD89" s="42"/>
      <c r="AE89" s="42" t="s">
        <v>4326</v>
      </c>
    </row>
    <row r="90" spans="1:31" x14ac:dyDescent="0.2">
      <c r="A90" s="42" t="s">
        <v>3448</v>
      </c>
      <c r="B90" s="42" t="s">
        <v>3098</v>
      </c>
      <c r="C90" s="42" t="s">
        <v>44</v>
      </c>
      <c r="D90" s="42">
        <v>7</v>
      </c>
      <c r="E90" s="42">
        <v>9</v>
      </c>
      <c r="F90" s="42">
        <v>1</v>
      </c>
      <c r="G90" s="42">
        <v>174</v>
      </c>
      <c r="H90" s="377">
        <f t="shared" si="4"/>
        <v>21.75</v>
      </c>
      <c r="I90" s="42">
        <v>1</v>
      </c>
      <c r="J90" s="42"/>
      <c r="K90" s="42" t="s">
        <v>4326</v>
      </c>
      <c r="M90" s="42" t="s">
        <v>93</v>
      </c>
      <c r="N90" s="42" t="s">
        <v>3078</v>
      </c>
      <c r="O90" s="42" t="s">
        <v>44</v>
      </c>
      <c r="P90" s="136" t="s">
        <v>3894</v>
      </c>
      <c r="Q90" s="42"/>
      <c r="R90" s="42"/>
      <c r="T90" s="42" t="s">
        <v>3450</v>
      </c>
      <c r="U90" s="42" t="s">
        <v>4095</v>
      </c>
      <c r="V90" s="42" t="s">
        <v>44</v>
      </c>
      <c r="W90" s="42">
        <v>36</v>
      </c>
      <c r="X90" s="42">
        <v>3</v>
      </c>
      <c r="Y90" s="42">
        <v>12</v>
      </c>
      <c r="Z90" s="42">
        <v>144</v>
      </c>
      <c r="AA90" s="451">
        <f>Z90/Y90</f>
        <v>12</v>
      </c>
      <c r="AB90" s="42"/>
      <c r="AC90" s="42"/>
      <c r="AD90" s="42"/>
      <c r="AE90" s="42" t="s">
        <v>4326</v>
      </c>
    </row>
    <row r="91" spans="1:31" x14ac:dyDescent="0.2">
      <c r="A91" s="42" t="s">
        <v>3448</v>
      </c>
      <c r="B91" s="42" t="s">
        <v>4088</v>
      </c>
      <c r="C91" s="42" t="s">
        <v>44</v>
      </c>
      <c r="D91" s="42">
        <v>2</v>
      </c>
      <c r="E91" s="42">
        <v>3</v>
      </c>
      <c r="F91" s="42"/>
      <c r="G91" s="42">
        <v>50</v>
      </c>
      <c r="H91" s="377">
        <f t="shared" si="4"/>
        <v>16.666666666666668</v>
      </c>
      <c r="I91" s="42"/>
      <c r="J91" s="42"/>
      <c r="K91" s="42" t="s">
        <v>4326</v>
      </c>
      <c r="M91" s="42" t="s">
        <v>93</v>
      </c>
      <c r="N91" s="42" t="s">
        <v>3830</v>
      </c>
      <c r="O91" s="42" t="s">
        <v>44</v>
      </c>
      <c r="P91" s="136">
        <v>95</v>
      </c>
      <c r="Q91" s="42"/>
      <c r="R91" s="42"/>
      <c r="T91" s="42" t="s">
        <v>3450</v>
      </c>
      <c r="U91" s="42" t="s">
        <v>3871</v>
      </c>
      <c r="V91" s="42" t="s">
        <v>44</v>
      </c>
      <c r="W91" s="42">
        <v>4</v>
      </c>
      <c r="X91" s="42"/>
      <c r="Y91" s="42"/>
      <c r="Z91" s="42">
        <v>23</v>
      </c>
      <c r="AA91" s="451">
        <v>0</v>
      </c>
      <c r="AB91" s="42"/>
      <c r="AC91" s="42"/>
      <c r="AD91" s="42"/>
      <c r="AE91" s="42" t="s">
        <v>4326</v>
      </c>
    </row>
    <row r="92" spans="1:31" x14ac:dyDescent="0.2">
      <c r="A92" s="42" t="s">
        <v>3448</v>
      </c>
      <c r="B92" s="42" t="s">
        <v>1831</v>
      </c>
      <c r="C92" s="42" t="s">
        <v>44</v>
      </c>
      <c r="D92" s="42">
        <v>1</v>
      </c>
      <c r="E92" s="42">
        <v>1</v>
      </c>
      <c r="F92" s="42"/>
      <c r="G92" s="42">
        <v>16</v>
      </c>
      <c r="H92" s="377">
        <f t="shared" si="4"/>
        <v>16</v>
      </c>
      <c r="I92" s="42"/>
      <c r="J92" s="42"/>
      <c r="K92" s="42" t="s">
        <v>4326</v>
      </c>
      <c r="M92" s="42" t="s">
        <v>93</v>
      </c>
      <c r="N92" s="42" t="s">
        <v>3824</v>
      </c>
      <c r="O92" s="42" t="s">
        <v>44</v>
      </c>
      <c r="P92" s="136">
        <v>105</v>
      </c>
      <c r="Q92" s="42"/>
      <c r="R92" s="42"/>
      <c r="T92" s="42" t="s">
        <v>2716</v>
      </c>
      <c r="U92" s="42" t="s">
        <v>3072</v>
      </c>
      <c r="V92" s="42" t="s">
        <v>44</v>
      </c>
      <c r="W92" s="42">
        <v>36</v>
      </c>
      <c r="X92" s="42">
        <v>1</v>
      </c>
      <c r="Y92" s="42">
        <v>7</v>
      </c>
      <c r="Z92" s="42">
        <v>195</v>
      </c>
      <c r="AA92" s="451">
        <f>Z92/Y92</f>
        <v>27.857142857142858</v>
      </c>
      <c r="AB92" s="42"/>
      <c r="AC92" s="42"/>
      <c r="AD92" s="42"/>
      <c r="AE92" s="42" t="s">
        <v>4326</v>
      </c>
    </row>
    <row r="93" spans="1:31" x14ac:dyDescent="0.2">
      <c r="A93" s="42" t="s">
        <v>3448</v>
      </c>
      <c r="B93" s="42" t="s">
        <v>4342</v>
      </c>
      <c r="C93" s="42" t="s">
        <v>44</v>
      </c>
      <c r="D93" s="42">
        <v>12</v>
      </c>
      <c r="E93" s="42">
        <v>16</v>
      </c>
      <c r="F93" s="42">
        <v>2</v>
      </c>
      <c r="G93" s="42">
        <v>189</v>
      </c>
      <c r="H93" s="377">
        <f t="shared" si="4"/>
        <v>13.5</v>
      </c>
      <c r="I93" s="42">
        <v>11</v>
      </c>
      <c r="J93" s="42"/>
      <c r="K93" s="42" t="s">
        <v>4326</v>
      </c>
      <c r="M93" s="42" t="s">
        <v>93</v>
      </c>
      <c r="N93" s="42" t="s">
        <v>3824</v>
      </c>
      <c r="O93" s="42" t="s">
        <v>44</v>
      </c>
      <c r="P93" s="136">
        <v>78</v>
      </c>
      <c r="Q93" s="42"/>
      <c r="R93" s="42"/>
      <c r="T93" s="42" t="s">
        <v>2716</v>
      </c>
      <c r="U93" s="42" t="s">
        <v>4329</v>
      </c>
      <c r="V93" s="42" t="s">
        <v>44</v>
      </c>
      <c r="W93" s="42">
        <v>176</v>
      </c>
      <c r="X93" s="42">
        <v>22</v>
      </c>
      <c r="Y93" s="42">
        <v>41</v>
      </c>
      <c r="Z93" s="42">
        <v>565</v>
      </c>
      <c r="AA93" s="451">
        <f>Z93/Y93</f>
        <v>13.780487804878049</v>
      </c>
      <c r="AB93" s="42"/>
      <c r="AC93" s="42"/>
      <c r="AD93" s="42"/>
      <c r="AE93" s="42" t="s">
        <v>4326</v>
      </c>
    </row>
    <row r="94" spans="1:31" x14ac:dyDescent="0.2">
      <c r="A94" s="42" t="s">
        <v>3448</v>
      </c>
      <c r="B94" s="42" t="s">
        <v>1832</v>
      </c>
      <c r="C94" s="42" t="s">
        <v>44</v>
      </c>
      <c r="D94" s="42">
        <v>12</v>
      </c>
      <c r="E94" s="42">
        <v>16</v>
      </c>
      <c r="F94" s="42">
        <v>3</v>
      </c>
      <c r="G94" s="42">
        <v>162</v>
      </c>
      <c r="H94" s="377">
        <f t="shared" si="4"/>
        <v>12.461538461538462</v>
      </c>
      <c r="I94" s="42">
        <v>10</v>
      </c>
      <c r="J94" s="42">
        <v>12</v>
      </c>
      <c r="K94" s="42" t="s">
        <v>4326</v>
      </c>
      <c r="M94" s="42" t="s">
        <v>93</v>
      </c>
      <c r="N94" s="42" t="s">
        <v>4116</v>
      </c>
      <c r="O94" s="42" t="s">
        <v>44</v>
      </c>
      <c r="P94" s="136" t="s">
        <v>3924</v>
      </c>
      <c r="Q94" s="42"/>
      <c r="R94" s="42"/>
      <c r="T94" s="42" t="s">
        <v>2716</v>
      </c>
      <c r="U94" s="42" t="s">
        <v>3885</v>
      </c>
      <c r="V94" s="42" t="s">
        <v>44</v>
      </c>
      <c r="W94" s="42">
        <v>9</v>
      </c>
      <c r="X94" s="42"/>
      <c r="Y94" s="42">
        <v>2</v>
      </c>
      <c r="Z94" s="42">
        <v>48</v>
      </c>
      <c r="AA94" s="451">
        <f>Z94/Y94</f>
        <v>24</v>
      </c>
      <c r="AB94" s="42"/>
      <c r="AC94" s="42"/>
      <c r="AD94" s="42"/>
      <c r="AE94" s="42" t="s">
        <v>4326</v>
      </c>
    </row>
    <row r="95" spans="1:31" x14ac:dyDescent="0.2">
      <c r="A95" s="42" t="s">
        <v>3448</v>
      </c>
      <c r="B95" s="42" t="s">
        <v>3864</v>
      </c>
      <c r="C95" s="42" t="s">
        <v>44</v>
      </c>
      <c r="D95" s="42">
        <v>1</v>
      </c>
      <c r="E95" s="42">
        <v>1</v>
      </c>
      <c r="F95" s="42"/>
      <c r="G95" s="42">
        <v>10</v>
      </c>
      <c r="H95" s="377">
        <f t="shared" si="4"/>
        <v>10</v>
      </c>
      <c r="I95" s="42"/>
      <c r="J95" s="42"/>
      <c r="K95" s="42" t="s">
        <v>4326</v>
      </c>
      <c r="M95" s="42" t="s">
        <v>92</v>
      </c>
      <c r="N95" s="42" t="s">
        <v>2779</v>
      </c>
      <c r="O95" s="42" t="s">
        <v>44</v>
      </c>
      <c r="P95" s="136" t="s">
        <v>3735</v>
      </c>
      <c r="Q95" s="42"/>
      <c r="R95" s="42"/>
      <c r="T95" s="42" t="s">
        <v>2716</v>
      </c>
      <c r="U95" s="42" t="s">
        <v>4104</v>
      </c>
      <c r="V95" s="42" t="s">
        <v>44</v>
      </c>
      <c r="W95" s="42">
        <v>1</v>
      </c>
      <c r="X95" s="42"/>
      <c r="Y95" s="42"/>
      <c r="Z95" s="42">
        <v>3</v>
      </c>
      <c r="AA95" s="451">
        <v>0</v>
      </c>
      <c r="AB95" s="42"/>
      <c r="AC95" s="42"/>
      <c r="AD95" s="42"/>
      <c r="AE95" s="42" t="s">
        <v>4326</v>
      </c>
    </row>
    <row r="96" spans="1:31" x14ac:dyDescent="0.2">
      <c r="A96" s="42" t="s">
        <v>3448</v>
      </c>
      <c r="B96" s="42" t="s">
        <v>4096</v>
      </c>
      <c r="C96" s="42" t="s">
        <v>44</v>
      </c>
      <c r="D96" s="42">
        <v>3</v>
      </c>
      <c r="E96" s="42">
        <v>3</v>
      </c>
      <c r="F96" s="42"/>
      <c r="G96" s="42">
        <v>22</v>
      </c>
      <c r="H96" s="377">
        <f t="shared" si="4"/>
        <v>7.333333333333333</v>
      </c>
      <c r="I96" s="42">
        <v>2</v>
      </c>
      <c r="J96" s="42"/>
      <c r="K96" s="42" t="s">
        <v>4326</v>
      </c>
      <c r="M96" s="42" t="s">
        <v>92</v>
      </c>
      <c r="N96" s="42" t="s">
        <v>3869</v>
      </c>
      <c r="O96" s="42" t="s">
        <v>44</v>
      </c>
      <c r="P96" s="136" t="s">
        <v>2565</v>
      </c>
      <c r="Q96" s="42"/>
      <c r="R96" s="42"/>
      <c r="T96" s="42" t="s">
        <v>2716</v>
      </c>
      <c r="U96" s="42" t="s">
        <v>3867</v>
      </c>
      <c r="V96" s="42" t="s">
        <v>44</v>
      </c>
      <c r="W96" s="42">
        <v>43.5</v>
      </c>
      <c r="X96" s="42">
        <v>15</v>
      </c>
      <c r="Y96" s="42">
        <v>11</v>
      </c>
      <c r="Z96" s="42">
        <v>81</v>
      </c>
      <c r="AA96" s="451">
        <f>Z96/Y96</f>
        <v>7.3636363636363633</v>
      </c>
      <c r="AB96" s="42"/>
      <c r="AC96" s="42"/>
      <c r="AD96" s="42"/>
      <c r="AE96" s="42" t="s">
        <v>4326</v>
      </c>
    </row>
    <row r="97" spans="1:31" x14ac:dyDescent="0.2">
      <c r="A97" s="42" t="s">
        <v>3448</v>
      </c>
      <c r="B97" s="42" t="s">
        <v>4343</v>
      </c>
      <c r="C97" s="42" t="s">
        <v>44</v>
      </c>
      <c r="D97" s="42">
        <v>4</v>
      </c>
      <c r="E97" s="42">
        <v>6</v>
      </c>
      <c r="F97" s="42"/>
      <c r="G97" s="42">
        <v>42</v>
      </c>
      <c r="H97" s="377">
        <f t="shared" si="4"/>
        <v>7</v>
      </c>
      <c r="I97" s="42">
        <v>2</v>
      </c>
      <c r="J97" s="42"/>
      <c r="K97" s="42" t="s">
        <v>4326</v>
      </c>
      <c r="M97" s="42" t="s">
        <v>92</v>
      </c>
      <c r="N97" s="42" t="s">
        <v>3869</v>
      </c>
      <c r="O97" s="42" t="s">
        <v>44</v>
      </c>
      <c r="P97" s="136">
        <v>98</v>
      </c>
      <c r="Q97" s="42"/>
      <c r="R97" s="42"/>
      <c r="T97" s="42" t="s">
        <v>2716</v>
      </c>
      <c r="U97" s="42" t="s">
        <v>4073</v>
      </c>
      <c r="V97" s="42" t="s">
        <v>44</v>
      </c>
      <c r="W97" s="42">
        <v>34.299999999999997</v>
      </c>
      <c r="X97" s="42"/>
      <c r="Y97" s="42">
        <v>10</v>
      </c>
      <c r="Z97" s="42">
        <v>207</v>
      </c>
      <c r="AA97" s="451">
        <f>Z97/Y97</f>
        <v>20.7</v>
      </c>
      <c r="AB97" s="42"/>
      <c r="AC97" s="42"/>
      <c r="AD97" s="42"/>
      <c r="AE97" s="42" t="s">
        <v>4326</v>
      </c>
    </row>
    <row r="98" spans="1:31" x14ac:dyDescent="0.2">
      <c r="A98" s="42" t="s">
        <v>3448</v>
      </c>
      <c r="B98" s="42" t="s">
        <v>3882</v>
      </c>
      <c r="C98" s="42" t="s">
        <v>44</v>
      </c>
      <c r="D98" s="42">
        <v>10</v>
      </c>
      <c r="E98" s="42">
        <v>14</v>
      </c>
      <c r="F98" s="42">
        <v>2</v>
      </c>
      <c r="G98" s="42">
        <v>80</v>
      </c>
      <c r="H98" s="377">
        <f t="shared" si="4"/>
        <v>6.666666666666667</v>
      </c>
      <c r="I98" s="42">
        <v>3</v>
      </c>
      <c r="J98" s="42"/>
      <c r="K98" s="42" t="s">
        <v>4326</v>
      </c>
      <c r="M98" s="42" t="s">
        <v>92</v>
      </c>
      <c r="N98" s="42" t="s">
        <v>3886</v>
      </c>
      <c r="O98" s="42" t="s">
        <v>44</v>
      </c>
      <c r="P98" s="136">
        <v>67</v>
      </c>
      <c r="Q98" s="42"/>
      <c r="R98" s="42"/>
      <c r="T98" s="42" t="s">
        <v>2716</v>
      </c>
      <c r="U98" s="42" t="s">
        <v>4109</v>
      </c>
      <c r="V98" s="42" t="s">
        <v>44</v>
      </c>
      <c r="W98" s="42">
        <v>30</v>
      </c>
      <c r="X98" s="42">
        <v>6</v>
      </c>
      <c r="Y98" s="42">
        <v>4</v>
      </c>
      <c r="Z98" s="42">
        <v>101</v>
      </c>
      <c r="AA98" s="451">
        <f>Z98/Y98</f>
        <v>25.25</v>
      </c>
      <c r="AB98" s="42"/>
      <c r="AC98" s="42"/>
      <c r="AD98" s="42"/>
      <c r="AE98" s="42" t="s">
        <v>4326</v>
      </c>
    </row>
    <row r="99" spans="1:31" x14ac:dyDescent="0.2">
      <c r="A99" s="42" t="s">
        <v>3448</v>
      </c>
      <c r="B99" s="42" t="s">
        <v>3830</v>
      </c>
      <c r="C99" s="42" t="s">
        <v>44</v>
      </c>
      <c r="D99" s="42">
        <v>10</v>
      </c>
      <c r="E99" s="42">
        <v>11</v>
      </c>
      <c r="F99" s="42">
        <v>1</v>
      </c>
      <c r="G99" s="42">
        <v>63</v>
      </c>
      <c r="H99" s="377">
        <f t="shared" si="4"/>
        <v>6.3</v>
      </c>
      <c r="I99" s="42">
        <v>6</v>
      </c>
      <c r="J99" s="42"/>
      <c r="K99" s="42" t="s">
        <v>4326</v>
      </c>
      <c r="M99" s="42" t="s">
        <v>92</v>
      </c>
      <c r="N99" s="42" t="s">
        <v>3050</v>
      </c>
      <c r="O99" s="42" t="s">
        <v>44</v>
      </c>
      <c r="P99" s="136">
        <v>106</v>
      </c>
      <c r="Q99" s="42"/>
      <c r="R99" s="42"/>
      <c r="T99" s="42" t="s">
        <v>2716</v>
      </c>
      <c r="U99" s="42" t="s">
        <v>3824</v>
      </c>
      <c r="V99" s="42" t="s">
        <v>44</v>
      </c>
      <c r="W99" s="42">
        <v>1</v>
      </c>
      <c r="X99" s="42"/>
      <c r="Y99" s="42">
        <v>1</v>
      </c>
      <c r="Z99" s="42">
        <v>3</v>
      </c>
      <c r="AA99" s="451">
        <f>Z99/Y99</f>
        <v>3</v>
      </c>
      <c r="AB99" s="42"/>
      <c r="AC99" s="42"/>
      <c r="AD99" s="42"/>
      <c r="AE99" s="42" t="s">
        <v>4326</v>
      </c>
    </row>
    <row r="100" spans="1:31" x14ac:dyDescent="0.2">
      <c r="A100" s="42" t="s">
        <v>3448</v>
      </c>
      <c r="B100" s="42" t="s">
        <v>4089</v>
      </c>
      <c r="C100" s="42" t="s">
        <v>44</v>
      </c>
      <c r="D100" s="42">
        <v>4</v>
      </c>
      <c r="E100" s="42">
        <v>5</v>
      </c>
      <c r="F100" s="42"/>
      <c r="G100" s="42">
        <v>24</v>
      </c>
      <c r="H100" s="377">
        <f t="shared" si="4"/>
        <v>4.8</v>
      </c>
      <c r="I100" s="42">
        <v>2</v>
      </c>
      <c r="J100" s="42"/>
      <c r="K100" s="42" t="s">
        <v>4326</v>
      </c>
      <c r="M100" s="42" t="s">
        <v>92</v>
      </c>
      <c r="N100" s="42" t="s">
        <v>3050</v>
      </c>
      <c r="O100" s="42" t="s">
        <v>44</v>
      </c>
      <c r="P100" s="136">
        <v>64</v>
      </c>
      <c r="Q100" s="42"/>
      <c r="R100" s="42"/>
      <c r="T100" s="42" t="s">
        <v>2716</v>
      </c>
      <c r="U100" s="42" t="s">
        <v>4351</v>
      </c>
      <c r="V100" s="42" t="s">
        <v>44</v>
      </c>
      <c r="W100" s="42">
        <v>23</v>
      </c>
      <c r="X100" s="42">
        <v>2</v>
      </c>
      <c r="Y100" s="42">
        <v>3</v>
      </c>
      <c r="Z100" s="42">
        <v>75</v>
      </c>
      <c r="AA100" s="451">
        <f>Z100/Y100</f>
        <v>25</v>
      </c>
      <c r="AB100" s="42"/>
      <c r="AC100" s="42"/>
      <c r="AD100" s="42"/>
      <c r="AE100" s="42" t="s">
        <v>4326</v>
      </c>
    </row>
    <row r="101" spans="1:31" x14ac:dyDescent="0.2">
      <c r="A101" s="42" t="s">
        <v>3448</v>
      </c>
      <c r="B101" s="42" t="s">
        <v>4073</v>
      </c>
      <c r="C101" s="42" t="s">
        <v>44</v>
      </c>
      <c r="D101" s="42">
        <v>12</v>
      </c>
      <c r="E101" s="42">
        <v>14</v>
      </c>
      <c r="F101" s="42">
        <v>7</v>
      </c>
      <c r="G101" s="42">
        <v>32</v>
      </c>
      <c r="H101" s="377">
        <f t="shared" si="4"/>
        <v>4.5714285714285712</v>
      </c>
      <c r="I101" s="42">
        <v>9</v>
      </c>
      <c r="J101" s="42"/>
      <c r="K101" s="42" t="s">
        <v>4326</v>
      </c>
      <c r="M101" s="42" t="s">
        <v>92</v>
      </c>
      <c r="N101" s="42" t="s">
        <v>4117</v>
      </c>
      <c r="O101" s="42" t="s">
        <v>44</v>
      </c>
      <c r="P101" s="136" t="s">
        <v>3570</v>
      </c>
      <c r="Q101" s="42"/>
      <c r="R101" s="42"/>
      <c r="T101" s="42" t="s">
        <v>2716</v>
      </c>
      <c r="U101" s="42" t="s">
        <v>4352</v>
      </c>
      <c r="V101" s="42" t="s">
        <v>44</v>
      </c>
      <c r="W101" s="42">
        <v>1</v>
      </c>
      <c r="X101" s="42">
        <v>1</v>
      </c>
      <c r="Y101" s="42"/>
      <c r="Z101" s="42">
        <v>0</v>
      </c>
      <c r="AA101" s="451">
        <v>0</v>
      </c>
      <c r="AB101" s="42"/>
      <c r="AC101" s="42"/>
      <c r="AD101" s="42"/>
      <c r="AE101" s="42" t="s">
        <v>4326</v>
      </c>
    </row>
    <row r="102" spans="1:31" x14ac:dyDescent="0.2">
      <c r="A102" s="42" t="s">
        <v>3448</v>
      </c>
      <c r="B102" s="42" t="s">
        <v>3188</v>
      </c>
      <c r="C102" s="42" t="s">
        <v>44</v>
      </c>
      <c r="D102" s="42">
        <v>1</v>
      </c>
      <c r="E102" s="42">
        <v>1</v>
      </c>
      <c r="F102" s="42"/>
      <c r="G102" s="42">
        <v>3</v>
      </c>
      <c r="H102" s="377">
        <f t="shared" si="4"/>
        <v>3</v>
      </c>
      <c r="I102" s="42"/>
      <c r="J102" s="42"/>
      <c r="K102" s="42" t="s">
        <v>4326</v>
      </c>
      <c r="M102" s="42" t="s">
        <v>92</v>
      </c>
      <c r="N102" s="42" t="s">
        <v>4117</v>
      </c>
      <c r="O102" s="42" t="s">
        <v>44</v>
      </c>
      <c r="P102" s="136" t="s">
        <v>3546</v>
      </c>
      <c r="Q102" s="42"/>
      <c r="R102" s="42"/>
      <c r="T102" s="42" t="s">
        <v>2716</v>
      </c>
      <c r="U102" s="42" t="s">
        <v>4353</v>
      </c>
      <c r="V102" s="42" t="s">
        <v>44</v>
      </c>
      <c r="W102" s="42">
        <v>1</v>
      </c>
      <c r="X102" s="42">
        <v>1</v>
      </c>
      <c r="Y102" s="42"/>
      <c r="Z102" s="42">
        <v>0</v>
      </c>
      <c r="AA102" s="451">
        <v>0</v>
      </c>
      <c r="AB102" s="42"/>
      <c r="AC102" s="42"/>
      <c r="AD102" s="42"/>
      <c r="AE102" s="42" t="s">
        <v>4326</v>
      </c>
    </row>
    <row r="103" spans="1:31" x14ac:dyDescent="0.2">
      <c r="A103" s="42" t="s">
        <v>3448</v>
      </c>
      <c r="B103" s="42" t="s">
        <v>4335</v>
      </c>
      <c r="C103" s="42" t="s">
        <v>44</v>
      </c>
      <c r="D103" s="42">
        <v>4</v>
      </c>
      <c r="E103" s="42">
        <v>5</v>
      </c>
      <c r="F103" s="42"/>
      <c r="G103" s="42">
        <v>14</v>
      </c>
      <c r="H103" s="377">
        <f t="shared" si="4"/>
        <v>2.8</v>
      </c>
      <c r="I103" s="42">
        <v>2</v>
      </c>
      <c r="J103" s="42"/>
      <c r="K103" s="42" t="s">
        <v>4326</v>
      </c>
      <c r="M103" s="42" t="s">
        <v>92</v>
      </c>
      <c r="N103" s="42" t="s">
        <v>4369</v>
      </c>
      <c r="O103" s="42" t="s">
        <v>44</v>
      </c>
      <c r="P103" s="136">
        <v>78</v>
      </c>
      <c r="Q103" s="42"/>
      <c r="R103" s="42"/>
      <c r="T103" s="42" t="s">
        <v>2716</v>
      </c>
      <c r="U103" s="42" t="s">
        <v>4354</v>
      </c>
      <c r="V103" s="42" t="s">
        <v>44</v>
      </c>
      <c r="W103" s="42">
        <v>15</v>
      </c>
      <c r="X103" s="42"/>
      <c r="Y103" s="42">
        <v>1</v>
      </c>
      <c r="Z103" s="42">
        <v>109</v>
      </c>
      <c r="AA103" s="451">
        <f>Z103/Y103</f>
        <v>109</v>
      </c>
      <c r="AB103" s="42"/>
      <c r="AC103" s="42"/>
      <c r="AD103" s="42"/>
      <c r="AE103" s="42" t="s">
        <v>4326</v>
      </c>
    </row>
    <row r="104" spans="1:31" x14ac:dyDescent="0.2">
      <c r="A104" s="42" t="s">
        <v>3448</v>
      </c>
      <c r="B104" s="42" t="s">
        <v>4344</v>
      </c>
      <c r="C104" s="42" t="s">
        <v>44</v>
      </c>
      <c r="D104" s="42">
        <v>2</v>
      </c>
      <c r="E104" s="42">
        <v>2</v>
      </c>
      <c r="F104" s="42"/>
      <c r="G104" s="42">
        <v>0</v>
      </c>
      <c r="H104" s="377">
        <f t="shared" si="4"/>
        <v>0</v>
      </c>
      <c r="I104" s="42"/>
      <c r="J104" s="42"/>
      <c r="K104" s="42" t="s">
        <v>4326</v>
      </c>
      <c r="M104" s="42" t="s">
        <v>92</v>
      </c>
      <c r="N104" s="42" t="s">
        <v>3935</v>
      </c>
      <c r="O104" s="42" t="s">
        <v>44</v>
      </c>
      <c r="P104" s="136">
        <v>54</v>
      </c>
      <c r="Q104" s="42"/>
      <c r="R104" s="42"/>
      <c r="T104" s="42" t="s">
        <v>2716</v>
      </c>
      <c r="U104" s="42" t="s">
        <v>4101</v>
      </c>
      <c r="V104" s="42" t="s">
        <v>44</v>
      </c>
      <c r="W104" s="42">
        <v>9.6</v>
      </c>
      <c r="X104" s="42">
        <v>2</v>
      </c>
      <c r="Y104" s="42">
        <v>3</v>
      </c>
      <c r="Z104" s="42">
        <v>62</v>
      </c>
      <c r="AA104" s="451">
        <f>Z104/Y104</f>
        <v>20.666666666666668</v>
      </c>
      <c r="AB104" s="42"/>
      <c r="AC104" s="42"/>
      <c r="AD104" s="42"/>
      <c r="AE104" s="42" t="s">
        <v>4326</v>
      </c>
    </row>
    <row r="105" spans="1:31" x14ac:dyDescent="0.2">
      <c r="A105" s="42" t="s">
        <v>3448</v>
      </c>
      <c r="B105" s="42" t="s">
        <v>3080</v>
      </c>
      <c r="C105" s="42" t="s">
        <v>44</v>
      </c>
      <c r="D105" s="42">
        <v>1</v>
      </c>
      <c r="E105" s="42">
        <v>1</v>
      </c>
      <c r="F105" s="42"/>
      <c r="G105" s="42">
        <v>0</v>
      </c>
      <c r="H105" s="377">
        <f t="shared" si="4"/>
        <v>0</v>
      </c>
      <c r="I105" s="42"/>
      <c r="J105" s="42"/>
      <c r="K105" s="42" t="s">
        <v>4326</v>
      </c>
      <c r="M105" s="42" t="s">
        <v>92</v>
      </c>
      <c r="N105" s="42" t="s">
        <v>3072</v>
      </c>
      <c r="O105" s="42" t="s">
        <v>44</v>
      </c>
      <c r="P105" s="42">
        <v>56</v>
      </c>
      <c r="Q105" s="42"/>
      <c r="R105" s="42"/>
      <c r="T105" s="42" t="s">
        <v>2716</v>
      </c>
      <c r="U105" s="42" t="s">
        <v>4083</v>
      </c>
      <c r="V105" s="42" t="s">
        <v>44</v>
      </c>
      <c r="W105" s="42">
        <v>33.299999999999997</v>
      </c>
      <c r="X105" s="42">
        <v>5</v>
      </c>
      <c r="Y105" s="42">
        <v>12</v>
      </c>
      <c r="Z105" s="42">
        <v>148</v>
      </c>
      <c r="AA105" s="451">
        <f>Z105/Y105</f>
        <v>12.333333333333334</v>
      </c>
      <c r="AB105" s="42"/>
      <c r="AC105" s="42"/>
      <c r="AD105" s="42"/>
      <c r="AE105" s="42" t="s">
        <v>4326</v>
      </c>
    </row>
    <row r="106" spans="1:31" x14ac:dyDescent="0.2">
      <c r="A106" s="42" t="s">
        <v>3449</v>
      </c>
      <c r="B106" s="42" t="s">
        <v>3075</v>
      </c>
      <c r="C106" s="42" t="s">
        <v>44</v>
      </c>
      <c r="D106" s="42">
        <v>6</v>
      </c>
      <c r="E106" s="42">
        <v>8</v>
      </c>
      <c r="F106" s="42">
        <v>4</v>
      </c>
      <c r="G106" s="42">
        <v>205</v>
      </c>
      <c r="H106" s="377">
        <f t="shared" si="4"/>
        <v>51.25</v>
      </c>
      <c r="I106" s="42">
        <v>5</v>
      </c>
      <c r="J106" s="42"/>
      <c r="K106" s="42" t="s">
        <v>4326</v>
      </c>
      <c r="M106" s="42" t="s">
        <v>92</v>
      </c>
      <c r="N106" s="42" t="s">
        <v>3072</v>
      </c>
      <c r="O106" s="42" t="s">
        <v>44</v>
      </c>
      <c r="P106" s="42">
        <v>50</v>
      </c>
      <c r="Q106" s="42"/>
      <c r="R106" s="42"/>
      <c r="T106" s="42" t="s">
        <v>2716</v>
      </c>
      <c r="U106" s="42" t="s">
        <v>4355</v>
      </c>
      <c r="V106" s="42" t="s">
        <v>44</v>
      </c>
      <c r="W106" s="42">
        <v>2</v>
      </c>
      <c r="X106" s="42"/>
      <c r="Y106" s="42"/>
      <c r="Z106" s="42">
        <v>25</v>
      </c>
      <c r="AA106" s="451">
        <v>0</v>
      </c>
      <c r="AB106" s="42"/>
      <c r="AC106" s="42"/>
      <c r="AD106" s="42"/>
      <c r="AE106" s="42" t="s">
        <v>4326</v>
      </c>
    </row>
    <row r="107" spans="1:31" x14ac:dyDescent="0.2">
      <c r="A107" s="42" t="s">
        <v>3449</v>
      </c>
      <c r="B107" s="42" t="s">
        <v>3856</v>
      </c>
      <c r="C107" s="42" t="s">
        <v>44</v>
      </c>
      <c r="D107" s="42">
        <v>3</v>
      </c>
      <c r="E107" s="42">
        <v>4</v>
      </c>
      <c r="F107" s="42">
        <v>3</v>
      </c>
      <c r="G107" s="42">
        <v>29</v>
      </c>
      <c r="H107" s="377">
        <f t="shared" si="4"/>
        <v>29</v>
      </c>
      <c r="I107" s="42">
        <v>2</v>
      </c>
      <c r="J107" s="42"/>
      <c r="K107" s="42" t="s">
        <v>4326</v>
      </c>
      <c r="M107" s="42" t="s">
        <v>92</v>
      </c>
      <c r="N107" s="42" t="s">
        <v>3820</v>
      </c>
      <c r="O107" s="42" t="s">
        <v>44</v>
      </c>
      <c r="P107" s="42">
        <v>51</v>
      </c>
      <c r="Q107" s="42"/>
      <c r="R107" s="42"/>
      <c r="T107" s="42" t="s">
        <v>2716</v>
      </c>
      <c r="U107" s="42" t="s">
        <v>4356</v>
      </c>
      <c r="V107" s="42" t="s">
        <v>44</v>
      </c>
      <c r="W107" s="42">
        <v>40.4</v>
      </c>
      <c r="X107" s="42">
        <v>3</v>
      </c>
      <c r="Y107" s="42">
        <v>4</v>
      </c>
      <c r="Z107" s="42">
        <v>194</v>
      </c>
      <c r="AA107" s="451">
        <f>Z107/Y107</f>
        <v>48.5</v>
      </c>
      <c r="AB107" s="42"/>
      <c r="AC107" s="42"/>
      <c r="AD107" s="42"/>
      <c r="AE107" s="42" t="s">
        <v>4326</v>
      </c>
    </row>
    <row r="108" spans="1:31" x14ac:dyDescent="0.2">
      <c r="A108" s="42" t="s">
        <v>3449</v>
      </c>
      <c r="B108" s="42" t="s">
        <v>4329</v>
      </c>
      <c r="C108" s="42" t="s">
        <v>44</v>
      </c>
      <c r="D108" s="42">
        <v>12</v>
      </c>
      <c r="E108" s="42">
        <v>16</v>
      </c>
      <c r="F108" s="42"/>
      <c r="G108" s="42">
        <v>453</v>
      </c>
      <c r="H108" s="377">
        <f t="shared" si="4"/>
        <v>28.3125</v>
      </c>
      <c r="I108" s="42">
        <v>15</v>
      </c>
      <c r="J108" s="42"/>
      <c r="K108" s="42" t="s">
        <v>4326</v>
      </c>
      <c r="M108" s="42" t="s">
        <v>92</v>
      </c>
      <c r="N108" s="42" t="s">
        <v>3885</v>
      </c>
      <c r="O108" s="42" t="s">
        <v>44</v>
      </c>
      <c r="P108" s="42">
        <v>60</v>
      </c>
      <c r="Q108" s="42"/>
      <c r="R108" s="42"/>
      <c r="T108" s="42" t="s">
        <v>2716</v>
      </c>
      <c r="U108" s="42" t="s">
        <v>3886</v>
      </c>
      <c r="V108" s="42" t="s">
        <v>44</v>
      </c>
      <c r="W108" s="42">
        <v>2</v>
      </c>
      <c r="X108" s="42"/>
      <c r="Y108" s="42"/>
      <c r="Z108" s="42">
        <v>19</v>
      </c>
      <c r="AA108" s="451">
        <v>0</v>
      </c>
      <c r="AB108" s="42"/>
      <c r="AC108" s="42"/>
      <c r="AD108" s="42"/>
      <c r="AE108" s="42" t="s">
        <v>4326</v>
      </c>
    </row>
    <row r="109" spans="1:31" x14ac:dyDescent="0.2">
      <c r="A109" s="42" t="s">
        <v>3449</v>
      </c>
      <c r="B109" s="42" t="s">
        <v>3098</v>
      </c>
      <c r="C109" s="42" t="s">
        <v>44</v>
      </c>
      <c r="D109" s="42">
        <v>6</v>
      </c>
      <c r="E109" s="42">
        <v>7</v>
      </c>
      <c r="F109" s="42">
        <v>2</v>
      </c>
      <c r="G109" s="42">
        <v>137</v>
      </c>
      <c r="H109" s="377">
        <f t="shared" si="4"/>
        <v>27.4</v>
      </c>
      <c r="I109" s="42">
        <v>6</v>
      </c>
      <c r="J109" s="42"/>
      <c r="K109" s="42" t="s">
        <v>4326</v>
      </c>
      <c r="M109" s="42" t="s">
        <v>88</v>
      </c>
      <c r="N109" s="42" t="s">
        <v>3875</v>
      </c>
      <c r="O109" s="42" t="s">
        <v>44</v>
      </c>
      <c r="P109" s="42">
        <v>50</v>
      </c>
      <c r="Q109" s="42"/>
      <c r="R109" s="42"/>
      <c r="T109" s="42" t="s">
        <v>2716</v>
      </c>
      <c r="U109" s="42" t="s">
        <v>3882</v>
      </c>
      <c r="V109" s="42" t="s">
        <v>44</v>
      </c>
      <c r="W109" s="42">
        <v>46.1</v>
      </c>
      <c r="X109" s="42">
        <v>4</v>
      </c>
      <c r="Y109" s="42">
        <v>11</v>
      </c>
      <c r="Z109" s="42">
        <v>155</v>
      </c>
      <c r="AA109" s="451">
        <f>Z109/Y109</f>
        <v>14.090909090909092</v>
      </c>
      <c r="AB109" s="42"/>
      <c r="AC109" s="42"/>
      <c r="AD109" s="42"/>
      <c r="AE109" s="42" t="s">
        <v>4326</v>
      </c>
    </row>
    <row r="110" spans="1:31" x14ac:dyDescent="0.2">
      <c r="A110" s="42" t="s">
        <v>3449</v>
      </c>
      <c r="B110" s="42" t="s">
        <v>1832</v>
      </c>
      <c r="C110" s="42" t="s">
        <v>44</v>
      </c>
      <c r="D110" s="42">
        <v>10</v>
      </c>
      <c r="E110" s="42">
        <v>12</v>
      </c>
      <c r="F110" s="42">
        <v>1</v>
      </c>
      <c r="G110" s="42">
        <v>276</v>
      </c>
      <c r="H110" s="377">
        <f t="shared" si="4"/>
        <v>25.09090909090909</v>
      </c>
      <c r="I110" s="42">
        <v>6</v>
      </c>
      <c r="J110" s="42">
        <v>15</v>
      </c>
      <c r="K110" s="42" t="s">
        <v>4326</v>
      </c>
      <c r="M110" s="42" t="s">
        <v>88</v>
      </c>
      <c r="N110" s="42" t="s">
        <v>3886</v>
      </c>
      <c r="O110" s="42" t="s">
        <v>44</v>
      </c>
      <c r="P110" s="42">
        <v>50</v>
      </c>
      <c r="Q110" s="42"/>
      <c r="R110" s="42"/>
      <c r="T110" s="42" t="s">
        <v>2716</v>
      </c>
      <c r="U110" s="42" t="s">
        <v>4347</v>
      </c>
      <c r="V110" s="42" t="s">
        <v>44</v>
      </c>
      <c r="W110" s="42">
        <v>47</v>
      </c>
      <c r="X110" s="42">
        <v>9</v>
      </c>
      <c r="Y110" s="42">
        <v>16</v>
      </c>
      <c r="Z110" s="42">
        <v>167</v>
      </c>
      <c r="AA110" s="451">
        <f>Z110/Y110</f>
        <v>10.4375</v>
      </c>
      <c r="AB110" s="42"/>
      <c r="AC110" s="42"/>
      <c r="AD110" s="42"/>
      <c r="AE110" s="42" t="s">
        <v>4326</v>
      </c>
    </row>
    <row r="111" spans="1:31" x14ac:dyDescent="0.2">
      <c r="A111" s="42" t="s">
        <v>3449</v>
      </c>
      <c r="B111" s="42" t="s">
        <v>3095</v>
      </c>
      <c r="C111" s="42" t="s">
        <v>44</v>
      </c>
      <c r="D111" s="42">
        <v>4</v>
      </c>
      <c r="E111" s="42">
        <v>7</v>
      </c>
      <c r="F111" s="42">
        <v>2</v>
      </c>
      <c r="G111" s="42">
        <v>123</v>
      </c>
      <c r="H111" s="377">
        <f t="shared" si="4"/>
        <v>24.6</v>
      </c>
      <c r="I111" s="42">
        <v>3</v>
      </c>
      <c r="J111" s="42"/>
      <c r="K111" s="42" t="s">
        <v>4326</v>
      </c>
      <c r="M111" s="42" t="s">
        <v>88</v>
      </c>
      <c r="N111" s="42" t="s">
        <v>4117</v>
      </c>
      <c r="O111" s="42" t="s">
        <v>44</v>
      </c>
      <c r="P111" s="42">
        <v>78</v>
      </c>
      <c r="Q111" s="42"/>
      <c r="R111" s="42"/>
      <c r="T111" s="42" t="s">
        <v>2716</v>
      </c>
      <c r="U111" s="42" t="s">
        <v>4111</v>
      </c>
      <c r="V111" s="42" t="s">
        <v>44</v>
      </c>
      <c r="W111" s="42">
        <v>3.4</v>
      </c>
      <c r="X111" s="42">
        <v>1</v>
      </c>
      <c r="Y111" s="42">
        <v>1</v>
      </c>
      <c r="Z111" s="42">
        <v>3</v>
      </c>
      <c r="AA111" s="451">
        <f>Z111/Y111</f>
        <v>3</v>
      </c>
      <c r="AB111" s="42"/>
      <c r="AC111" s="42"/>
      <c r="AD111" s="42"/>
      <c r="AE111" s="42" t="s">
        <v>4326</v>
      </c>
    </row>
    <row r="112" spans="1:31" x14ac:dyDescent="0.2">
      <c r="A112" s="42" t="s">
        <v>3449</v>
      </c>
      <c r="B112" s="42" t="s">
        <v>3824</v>
      </c>
      <c r="C112" s="42" t="s">
        <v>44</v>
      </c>
      <c r="D112" s="42">
        <v>11</v>
      </c>
      <c r="E112" s="42">
        <v>16</v>
      </c>
      <c r="F112" s="42">
        <v>2</v>
      </c>
      <c r="G112" s="42">
        <v>252</v>
      </c>
      <c r="H112" s="377">
        <f t="shared" si="4"/>
        <v>18</v>
      </c>
      <c r="I112" s="42">
        <v>7</v>
      </c>
      <c r="J112" s="42">
        <v>3</v>
      </c>
      <c r="K112" s="42" t="s">
        <v>4326</v>
      </c>
      <c r="M112" s="42" t="s">
        <v>88</v>
      </c>
      <c r="N112" s="42" t="s">
        <v>4375</v>
      </c>
      <c r="O112" s="42" t="s">
        <v>44</v>
      </c>
      <c r="P112" s="42">
        <v>72</v>
      </c>
      <c r="Q112" s="42"/>
      <c r="R112" s="42"/>
      <c r="T112" s="42" t="s">
        <v>2716</v>
      </c>
      <c r="U112" s="42" t="s">
        <v>4095</v>
      </c>
      <c r="V112" s="42" t="s">
        <v>44</v>
      </c>
      <c r="W112" s="42">
        <v>18.100000000000001</v>
      </c>
      <c r="X112" s="42">
        <v>3</v>
      </c>
      <c r="Y112" s="42">
        <v>2</v>
      </c>
      <c r="Z112" s="42">
        <v>66</v>
      </c>
      <c r="AA112" s="451">
        <f>Z112/Y112</f>
        <v>33</v>
      </c>
      <c r="AB112" s="42"/>
      <c r="AC112" s="42"/>
      <c r="AD112" s="42"/>
      <c r="AE112" s="42" t="s">
        <v>4326</v>
      </c>
    </row>
    <row r="113" spans="1:31" x14ac:dyDescent="0.2">
      <c r="A113" s="42" t="s">
        <v>3449</v>
      </c>
      <c r="B113" s="42" t="s">
        <v>4097</v>
      </c>
      <c r="C113" s="42" t="s">
        <v>44</v>
      </c>
      <c r="D113" s="42">
        <v>5</v>
      </c>
      <c r="E113" s="42">
        <v>6</v>
      </c>
      <c r="F113" s="42"/>
      <c r="G113" s="42">
        <v>104</v>
      </c>
      <c r="H113" s="377">
        <f t="shared" si="4"/>
        <v>17.333333333333332</v>
      </c>
      <c r="I113" s="42">
        <v>4</v>
      </c>
      <c r="J113" s="42"/>
      <c r="K113" s="42" t="s">
        <v>4326</v>
      </c>
      <c r="M113" s="42" t="s">
        <v>88</v>
      </c>
      <c r="N113" s="42" t="s">
        <v>3820</v>
      </c>
      <c r="O113" s="42" t="s">
        <v>44</v>
      </c>
      <c r="P113" s="42">
        <v>89</v>
      </c>
      <c r="Q113" s="42"/>
      <c r="R113" s="42"/>
      <c r="T113" s="42" t="s">
        <v>2716</v>
      </c>
      <c r="U113" s="42" t="s">
        <v>4357</v>
      </c>
      <c r="V113" s="42" t="s">
        <v>44</v>
      </c>
      <c r="W113" s="42">
        <v>1</v>
      </c>
      <c r="X113" s="42">
        <v>1</v>
      </c>
      <c r="Y113" s="42"/>
      <c r="Z113" s="42">
        <v>0</v>
      </c>
      <c r="AA113" s="451">
        <v>0</v>
      </c>
      <c r="AB113" s="42"/>
      <c r="AC113" s="42"/>
      <c r="AD113" s="42"/>
      <c r="AE113" s="42" t="s">
        <v>4326</v>
      </c>
    </row>
    <row r="114" spans="1:31" x14ac:dyDescent="0.2">
      <c r="A114" s="42" t="s">
        <v>3449</v>
      </c>
      <c r="B114" s="42" t="s">
        <v>4101</v>
      </c>
      <c r="C114" s="42" t="s">
        <v>44</v>
      </c>
      <c r="D114" s="42">
        <v>6</v>
      </c>
      <c r="E114" s="42">
        <v>7</v>
      </c>
      <c r="F114" s="42"/>
      <c r="G114" s="42">
        <v>111</v>
      </c>
      <c r="H114" s="377">
        <f t="shared" si="4"/>
        <v>15.857142857142858</v>
      </c>
      <c r="I114" s="42">
        <v>2</v>
      </c>
      <c r="J114" s="42"/>
      <c r="K114" s="42" t="s">
        <v>4326</v>
      </c>
      <c r="M114" s="42" t="s">
        <v>88</v>
      </c>
      <c r="N114" s="42" t="s">
        <v>3820</v>
      </c>
      <c r="O114" s="42" t="s">
        <v>44</v>
      </c>
      <c r="P114" s="42">
        <v>71</v>
      </c>
      <c r="Q114" s="42"/>
      <c r="R114" s="42"/>
      <c r="T114" s="42" t="s">
        <v>2716</v>
      </c>
      <c r="U114" s="42" t="s">
        <v>3830</v>
      </c>
      <c r="V114" s="42" t="s">
        <v>44</v>
      </c>
      <c r="W114" s="42">
        <v>5</v>
      </c>
      <c r="X114" s="42">
        <v>1</v>
      </c>
      <c r="Y114" s="42">
        <v>1</v>
      </c>
      <c r="Z114" s="42">
        <v>13</v>
      </c>
      <c r="AA114" s="451">
        <f>Z114/Y114</f>
        <v>13</v>
      </c>
      <c r="AB114" s="42"/>
      <c r="AC114" s="42"/>
      <c r="AD114" s="42"/>
      <c r="AE114" s="42" t="s">
        <v>4326</v>
      </c>
    </row>
    <row r="115" spans="1:31" x14ac:dyDescent="0.2">
      <c r="A115" s="42" t="s">
        <v>3449</v>
      </c>
      <c r="B115" s="42" t="s">
        <v>4342</v>
      </c>
      <c r="C115" s="42" t="s">
        <v>44</v>
      </c>
      <c r="D115" s="42">
        <v>10</v>
      </c>
      <c r="E115" s="42">
        <v>10</v>
      </c>
      <c r="F115" s="42"/>
      <c r="G115" s="42">
        <v>135</v>
      </c>
      <c r="H115" s="377">
        <f t="shared" si="4"/>
        <v>13.5</v>
      </c>
      <c r="I115" s="42">
        <v>9</v>
      </c>
      <c r="J115" s="42"/>
      <c r="K115" s="42" t="s">
        <v>4326</v>
      </c>
      <c r="M115" s="42" t="s">
        <v>88</v>
      </c>
      <c r="N115" s="42" t="s">
        <v>3883</v>
      </c>
      <c r="O115" s="42" t="s">
        <v>44</v>
      </c>
      <c r="P115" s="42">
        <v>50</v>
      </c>
      <c r="Q115" s="42"/>
      <c r="R115" s="42"/>
      <c r="T115" s="42" t="s">
        <v>89</v>
      </c>
      <c r="U115" s="42" t="s">
        <v>4111</v>
      </c>
      <c r="V115" s="42" t="s">
        <v>44</v>
      </c>
      <c r="W115" s="42">
        <v>8</v>
      </c>
      <c r="X115" s="42">
        <v>2</v>
      </c>
      <c r="Y115" s="42"/>
      <c r="Z115" s="42">
        <v>22</v>
      </c>
      <c r="AA115" s="451">
        <v>0</v>
      </c>
      <c r="AB115" s="42"/>
      <c r="AC115" s="42"/>
      <c r="AD115" s="42"/>
      <c r="AE115" s="42" t="s">
        <v>4326</v>
      </c>
    </row>
    <row r="116" spans="1:31" x14ac:dyDescent="0.2">
      <c r="A116" s="42" t="s">
        <v>3449</v>
      </c>
      <c r="B116" s="42" t="s">
        <v>3830</v>
      </c>
      <c r="C116" s="42" t="s">
        <v>44</v>
      </c>
      <c r="D116" s="42">
        <v>11</v>
      </c>
      <c r="E116" s="42">
        <v>11</v>
      </c>
      <c r="F116" s="42">
        <v>1</v>
      </c>
      <c r="G116" s="42">
        <v>129</v>
      </c>
      <c r="H116" s="377">
        <f t="shared" si="4"/>
        <v>12.9</v>
      </c>
      <c r="I116" s="42">
        <v>5</v>
      </c>
      <c r="J116" s="42"/>
      <c r="K116" s="42" t="s">
        <v>4326</v>
      </c>
      <c r="M116" s="42" t="s">
        <v>88</v>
      </c>
      <c r="N116" s="42" t="s">
        <v>3885</v>
      </c>
      <c r="O116" s="42" t="s">
        <v>44</v>
      </c>
      <c r="P116" s="42">
        <v>61</v>
      </c>
      <c r="Q116" s="42"/>
      <c r="R116" s="42"/>
      <c r="T116" s="42" t="s">
        <v>89</v>
      </c>
      <c r="U116" s="42" t="s">
        <v>4359</v>
      </c>
      <c r="V116" s="42" t="s">
        <v>44</v>
      </c>
      <c r="W116" s="42">
        <v>4</v>
      </c>
      <c r="X116" s="42"/>
      <c r="Y116" s="42"/>
      <c r="Z116" s="42">
        <v>16</v>
      </c>
      <c r="AA116" s="451">
        <v>0</v>
      </c>
      <c r="AB116" s="42"/>
      <c r="AC116" s="42"/>
      <c r="AD116" s="42"/>
      <c r="AE116" s="42" t="s">
        <v>4326</v>
      </c>
    </row>
    <row r="117" spans="1:31" x14ac:dyDescent="0.2">
      <c r="A117" s="42" t="s">
        <v>3449</v>
      </c>
      <c r="B117" s="42" t="s">
        <v>3850</v>
      </c>
      <c r="C117" s="42" t="s">
        <v>44</v>
      </c>
      <c r="D117" s="42">
        <v>1</v>
      </c>
      <c r="E117" s="42">
        <v>1</v>
      </c>
      <c r="F117" s="42"/>
      <c r="G117" s="42">
        <v>12</v>
      </c>
      <c r="H117" s="377">
        <f t="shared" si="4"/>
        <v>12</v>
      </c>
      <c r="I117" s="42">
        <v>1</v>
      </c>
      <c r="J117" s="42"/>
      <c r="K117" s="42" t="s">
        <v>4326</v>
      </c>
      <c r="M117" s="42" t="s">
        <v>87</v>
      </c>
      <c r="N117" s="42" t="s">
        <v>3935</v>
      </c>
      <c r="O117" s="42" t="s">
        <v>44</v>
      </c>
      <c r="P117" s="42">
        <v>64</v>
      </c>
      <c r="Q117" s="42"/>
      <c r="R117" s="42"/>
      <c r="T117" s="42" t="s">
        <v>89</v>
      </c>
      <c r="U117" s="42" t="s">
        <v>3869</v>
      </c>
      <c r="V117" s="42" t="s">
        <v>44</v>
      </c>
      <c r="W117" s="42">
        <v>3</v>
      </c>
      <c r="X117" s="42"/>
      <c r="Y117" s="42">
        <v>1</v>
      </c>
      <c r="Z117" s="42">
        <v>21</v>
      </c>
      <c r="AA117" s="451">
        <f>Z117/Y117</f>
        <v>21</v>
      </c>
      <c r="AB117" s="42"/>
      <c r="AC117" s="42"/>
      <c r="AD117" s="42"/>
      <c r="AE117" s="42" t="s">
        <v>4326</v>
      </c>
    </row>
    <row r="118" spans="1:31" x14ac:dyDescent="0.2">
      <c r="A118" s="42" t="s">
        <v>3449</v>
      </c>
      <c r="B118" s="42" t="s">
        <v>4093</v>
      </c>
      <c r="C118" s="42" t="s">
        <v>44</v>
      </c>
      <c r="D118" s="42">
        <v>6</v>
      </c>
      <c r="E118" s="42">
        <v>8</v>
      </c>
      <c r="F118" s="42">
        <v>1</v>
      </c>
      <c r="G118" s="42">
        <v>83</v>
      </c>
      <c r="H118" s="377">
        <f t="shared" si="4"/>
        <v>11.857142857142858</v>
      </c>
      <c r="I118" s="42">
        <v>3</v>
      </c>
      <c r="J118" s="42"/>
      <c r="K118" s="42" t="s">
        <v>4326</v>
      </c>
      <c r="M118" s="42" t="s">
        <v>87</v>
      </c>
      <c r="N118" s="42" t="s">
        <v>1829</v>
      </c>
      <c r="O118" s="42" t="s">
        <v>44</v>
      </c>
      <c r="P118" s="136">
        <v>56</v>
      </c>
      <c r="Q118" s="42"/>
      <c r="R118" s="42"/>
      <c r="T118" s="42" t="s">
        <v>89</v>
      </c>
      <c r="U118" s="42" t="s">
        <v>3824</v>
      </c>
      <c r="V118" s="42" t="s">
        <v>44</v>
      </c>
      <c r="W118" s="42">
        <v>1</v>
      </c>
      <c r="X118" s="42"/>
      <c r="Y118" s="42"/>
      <c r="Z118" s="42">
        <v>11</v>
      </c>
      <c r="AA118" s="451">
        <v>0</v>
      </c>
      <c r="AB118" s="42"/>
      <c r="AC118" s="42"/>
      <c r="AD118" s="42"/>
      <c r="AE118" s="42" t="s">
        <v>4326</v>
      </c>
    </row>
    <row r="119" spans="1:31" x14ac:dyDescent="0.2">
      <c r="A119" s="42" t="s">
        <v>3449</v>
      </c>
      <c r="B119" s="42" t="s">
        <v>1831</v>
      </c>
      <c r="C119" s="42" t="s">
        <v>44</v>
      </c>
      <c r="D119" s="42">
        <v>1</v>
      </c>
      <c r="E119" s="42">
        <v>1</v>
      </c>
      <c r="F119" s="42"/>
      <c r="G119" s="42">
        <v>9</v>
      </c>
      <c r="H119" s="377">
        <f t="shared" si="4"/>
        <v>9</v>
      </c>
      <c r="I119" s="42"/>
      <c r="J119" s="42"/>
      <c r="K119" s="42" t="s">
        <v>4326</v>
      </c>
      <c r="M119" s="42" t="s">
        <v>87</v>
      </c>
      <c r="N119" s="42" t="s">
        <v>3904</v>
      </c>
      <c r="O119" s="42" t="s">
        <v>44</v>
      </c>
      <c r="P119" s="136" t="s">
        <v>4171</v>
      </c>
      <c r="Q119" s="42"/>
      <c r="R119" s="42"/>
      <c r="T119" s="42" t="s">
        <v>89</v>
      </c>
      <c r="U119" s="42" t="s">
        <v>3867</v>
      </c>
      <c r="V119" s="42" t="s">
        <v>44</v>
      </c>
      <c r="W119" s="42">
        <v>115</v>
      </c>
      <c r="X119" s="42">
        <v>13</v>
      </c>
      <c r="Y119" s="42">
        <v>28</v>
      </c>
      <c r="Z119" s="42">
        <v>443</v>
      </c>
      <c r="AA119" s="451">
        <f>Z119/Y119</f>
        <v>15.821428571428571</v>
      </c>
      <c r="AB119" s="42"/>
      <c r="AC119" s="42"/>
      <c r="AD119" s="42"/>
      <c r="AE119" s="42" t="s">
        <v>4326</v>
      </c>
    </row>
    <row r="120" spans="1:31" x14ac:dyDescent="0.2">
      <c r="A120" s="42" t="s">
        <v>3449</v>
      </c>
      <c r="B120" s="42" t="s">
        <v>4073</v>
      </c>
      <c r="C120" s="42" t="s">
        <v>44</v>
      </c>
      <c r="D120" s="42">
        <v>10</v>
      </c>
      <c r="E120" s="42">
        <v>10</v>
      </c>
      <c r="F120" s="42">
        <v>4</v>
      </c>
      <c r="G120" s="42">
        <v>43</v>
      </c>
      <c r="H120" s="377">
        <f t="shared" si="4"/>
        <v>7.166666666666667</v>
      </c>
      <c r="I120" s="42">
        <v>5</v>
      </c>
      <c r="J120" s="42"/>
      <c r="K120" s="42" t="s">
        <v>4326</v>
      </c>
      <c r="M120" s="42" t="s">
        <v>87</v>
      </c>
      <c r="N120" s="42" t="s">
        <v>3869</v>
      </c>
      <c r="O120" s="42" t="s">
        <v>44</v>
      </c>
      <c r="P120" s="136">
        <v>56</v>
      </c>
      <c r="Q120" s="42"/>
      <c r="R120" s="42"/>
      <c r="T120" s="42" t="s">
        <v>89</v>
      </c>
      <c r="U120" s="42" t="s">
        <v>3820</v>
      </c>
      <c r="V120" s="42" t="s">
        <v>44</v>
      </c>
      <c r="W120" s="42">
        <v>96</v>
      </c>
      <c r="X120" s="42">
        <v>11</v>
      </c>
      <c r="Y120" s="42">
        <v>23</v>
      </c>
      <c r="Z120" s="42">
        <v>399</v>
      </c>
      <c r="AA120" s="451">
        <f>Z120/Y120</f>
        <v>17.347826086956523</v>
      </c>
      <c r="AB120" s="42"/>
      <c r="AC120" s="42"/>
      <c r="AD120" s="42"/>
      <c r="AE120" s="42" t="s">
        <v>4326</v>
      </c>
    </row>
    <row r="121" spans="1:31" x14ac:dyDescent="0.2">
      <c r="A121" s="42" t="s">
        <v>3449</v>
      </c>
      <c r="B121" s="42" t="s">
        <v>3882</v>
      </c>
      <c r="C121" s="42" t="s">
        <v>44</v>
      </c>
      <c r="D121" s="42">
        <v>8</v>
      </c>
      <c r="E121" s="42">
        <v>7</v>
      </c>
      <c r="F121" s="42">
        <v>2</v>
      </c>
      <c r="G121" s="42">
        <v>33</v>
      </c>
      <c r="H121" s="377">
        <f t="shared" si="4"/>
        <v>6.6</v>
      </c>
      <c r="I121" s="42">
        <v>7</v>
      </c>
      <c r="J121" s="42"/>
      <c r="K121" s="42" t="s">
        <v>4326</v>
      </c>
      <c r="M121" s="42" t="s">
        <v>87</v>
      </c>
      <c r="N121" s="42" t="s">
        <v>3871</v>
      </c>
      <c r="O121" s="42" t="s">
        <v>44</v>
      </c>
      <c r="P121" s="42">
        <v>57</v>
      </c>
      <c r="Q121" s="42"/>
      <c r="R121" s="42"/>
      <c r="T121" s="42" t="s">
        <v>89</v>
      </c>
      <c r="U121" s="42" t="s">
        <v>4360</v>
      </c>
      <c r="V121" s="42" t="s">
        <v>44</v>
      </c>
      <c r="W121" s="42">
        <v>48.6</v>
      </c>
      <c r="X121" s="42">
        <v>14</v>
      </c>
      <c r="Y121" s="42">
        <v>12</v>
      </c>
      <c r="Z121" s="42">
        <v>164</v>
      </c>
      <c r="AA121" s="451">
        <f>Z121/Y121</f>
        <v>13.666666666666666</v>
      </c>
      <c r="AB121" s="42"/>
      <c r="AC121" s="42"/>
      <c r="AD121" s="42"/>
      <c r="AE121" s="42" t="s">
        <v>4326</v>
      </c>
    </row>
    <row r="122" spans="1:31" x14ac:dyDescent="0.2">
      <c r="A122" s="42" t="s">
        <v>3449</v>
      </c>
      <c r="B122" s="42" t="s">
        <v>3885</v>
      </c>
      <c r="C122" s="42" t="s">
        <v>44</v>
      </c>
      <c r="D122" s="42">
        <v>6</v>
      </c>
      <c r="E122" s="42">
        <v>8</v>
      </c>
      <c r="F122" s="42">
        <v>1</v>
      </c>
      <c r="G122" s="42">
        <v>39</v>
      </c>
      <c r="H122" s="377">
        <f t="shared" si="4"/>
        <v>5.5714285714285712</v>
      </c>
      <c r="I122" s="42">
        <v>1</v>
      </c>
      <c r="J122" s="42"/>
      <c r="K122" s="42" t="s">
        <v>4326</v>
      </c>
      <c r="M122" s="42" t="s">
        <v>87</v>
      </c>
      <c r="N122" s="42" t="s">
        <v>3820</v>
      </c>
      <c r="O122" s="42" t="s">
        <v>44</v>
      </c>
      <c r="P122" s="42">
        <v>87</v>
      </c>
      <c r="Q122" s="42"/>
      <c r="R122" s="42"/>
      <c r="T122" s="42" t="s">
        <v>89</v>
      </c>
      <c r="U122" s="42" t="s">
        <v>1829</v>
      </c>
      <c r="V122" s="42" t="s">
        <v>44</v>
      </c>
      <c r="W122" s="42">
        <v>17</v>
      </c>
      <c r="X122" s="42">
        <v>2</v>
      </c>
      <c r="Y122" s="42">
        <v>2</v>
      </c>
      <c r="Z122" s="42">
        <v>80</v>
      </c>
      <c r="AA122" s="451">
        <f>Z122/Y122</f>
        <v>40</v>
      </c>
      <c r="AB122" s="42"/>
      <c r="AC122" s="42"/>
      <c r="AD122" s="42"/>
      <c r="AE122" s="42" t="s">
        <v>4326</v>
      </c>
    </row>
    <row r="123" spans="1:31" x14ac:dyDescent="0.2">
      <c r="A123" s="42" t="s">
        <v>3449</v>
      </c>
      <c r="B123" s="42" t="s">
        <v>3188</v>
      </c>
      <c r="C123" s="42" t="s">
        <v>44</v>
      </c>
      <c r="D123" s="42">
        <v>5</v>
      </c>
      <c r="E123" s="42">
        <v>4</v>
      </c>
      <c r="F123" s="42">
        <v>1</v>
      </c>
      <c r="G123" s="42">
        <v>12</v>
      </c>
      <c r="H123" s="377">
        <f t="shared" si="4"/>
        <v>4</v>
      </c>
      <c r="I123" s="42">
        <v>1</v>
      </c>
      <c r="J123" s="42"/>
      <c r="K123" s="42" t="s">
        <v>4326</v>
      </c>
      <c r="M123" s="42" t="s">
        <v>86</v>
      </c>
      <c r="N123" s="42" t="s">
        <v>3887</v>
      </c>
      <c r="O123" s="42" t="s">
        <v>44</v>
      </c>
      <c r="P123" s="136" t="s">
        <v>4031</v>
      </c>
      <c r="Q123" s="42"/>
      <c r="R123" s="42"/>
      <c r="T123" s="42" t="s">
        <v>89</v>
      </c>
      <c r="U123" s="42" t="s">
        <v>4107</v>
      </c>
      <c r="V123" s="42" t="s">
        <v>44</v>
      </c>
      <c r="W123" s="42">
        <v>8</v>
      </c>
      <c r="X123" s="42">
        <v>1</v>
      </c>
      <c r="Y123" s="42"/>
      <c r="Z123" s="42">
        <v>20</v>
      </c>
      <c r="AA123" s="451">
        <v>0</v>
      </c>
      <c r="AB123" s="42"/>
      <c r="AC123" s="42"/>
      <c r="AD123" s="42"/>
      <c r="AE123" s="42" t="s">
        <v>4326</v>
      </c>
    </row>
    <row r="124" spans="1:31" x14ac:dyDescent="0.2">
      <c r="A124" s="42" t="s">
        <v>3449</v>
      </c>
      <c r="B124" s="42" t="s">
        <v>4096</v>
      </c>
      <c r="C124" s="42" t="s">
        <v>44</v>
      </c>
      <c r="D124" s="42">
        <v>6</v>
      </c>
      <c r="E124" s="42">
        <v>6</v>
      </c>
      <c r="F124" s="42"/>
      <c r="G124" s="42">
        <v>24</v>
      </c>
      <c r="H124" s="377">
        <f t="shared" si="4"/>
        <v>4</v>
      </c>
      <c r="I124" s="42">
        <v>4</v>
      </c>
      <c r="J124" s="42"/>
      <c r="K124" s="42" t="s">
        <v>4326</v>
      </c>
      <c r="M124" s="42" t="s">
        <v>86</v>
      </c>
      <c r="N124" s="42" t="s">
        <v>3541</v>
      </c>
      <c r="O124" s="42" t="s">
        <v>44</v>
      </c>
      <c r="P124" s="136">
        <v>82</v>
      </c>
      <c r="Q124" s="42"/>
      <c r="R124" s="42"/>
      <c r="T124" s="42" t="s">
        <v>89</v>
      </c>
      <c r="U124" s="42" t="s">
        <v>3072</v>
      </c>
      <c r="V124" s="42" t="s">
        <v>44</v>
      </c>
      <c r="W124" s="42">
        <v>55.6</v>
      </c>
      <c r="X124" s="42">
        <v>7</v>
      </c>
      <c r="Y124" s="42">
        <v>16</v>
      </c>
      <c r="Z124" s="42">
        <v>234</v>
      </c>
      <c r="AA124" s="451">
        <f t="shared" ref="AA124:AA137" si="6">Z124/Y124</f>
        <v>14.625</v>
      </c>
      <c r="AB124" s="42"/>
      <c r="AC124" s="42"/>
      <c r="AD124" s="42"/>
      <c r="AE124" s="42" t="s">
        <v>4326</v>
      </c>
    </row>
    <row r="125" spans="1:31" x14ac:dyDescent="0.2">
      <c r="A125" s="42" t="s">
        <v>3449</v>
      </c>
      <c r="B125" s="42" t="s">
        <v>4345</v>
      </c>
      <c r="C125" s="42" t="s">
        <v>44</v>
      </c>
      <c r="D125" s="42">
        <v>1</v>
      </c>
      <c r="E125" s="42">
        <v>1</v>
      </c>
      <c r="F125" s="42"/>
      <c r="G125" s="42">
        <v>2</v>
      </c>
      <c r="H125" s="377">
        <f t="shared" si="4"/>
        <v>2</v>
      </c>
      <c r="I125" s="42"/>
      <c r="J125" s="42"/>
      <c r="K125" s="42" t="s">
        <v>4326</v>
      </c>
      <c r="M125" s="42" t="s">
        <v>86</v>
      </c>
      <c r="N125" s="42" t="s">
        <v>3869</v>
      </c>
      <c r="O125" s="42" t="s">
        <v>44</v>
      </c>
      <c r="P125" s="136">
        <v>70</v>
      </c>
      <c r="Q125" s="42"/>
      <c r="R125" s="42"/>
      <c r="T125" s="42" t="s">
        <v>89</v>
      </c>
      <c r="U125" s="42" t="s">
        <v>4349</v>
      </c>
      <c r="V125" s="42" t="s">
        <v>44</v>
      </c>
      <c r="W125" s="42">
        <v>24</v>
      </c>
      <c r="X125" s="42"/>
      <c r="Y125" s="42">
        <v>10</v>
      </c>
      <c r="Z125" s="42">
        <v>119</v>
      </c>
      <c r="AA125" s="451">
        <f t="shared" si="6"/>
        <v>11.9</v>
      </c>
      <c r="AB125" s="42"/>
      <c r="AC125" s="42"/>
      <c r="AD125" s="42"/>
      <c r="AE125" s="42" t="s">
        <v>4326</v>
      </c>
    </row>
    <row r="126" spans="1:31" x14ac:dyDescent="0.2">
      <c r="A126" s="42" t="s">
        <v>3449</v>
      </c>
      <c r="B126" s="42" t="s">
        <v>4346</v>
      </c>
      <c r="C126" s="42" t="s">
        <v>44</v>
      </c>
      <c r="D126" s="42">
        <v>1</v>
      </c>
      <c r="E126" s="42">
        <v>1</v>
      </c>
      <c r="F126" s="42"/>
      <c r="G126" s="42">
        <v>0</v>
      </c>
      <c r="H126" s="377">
        <f t="shared" si="4"/>
        <v>0</v>
      </c>
      <c r="I126" s="42"/>
      <c r="J126" s="42"/>
      <c r="K126" s="42" t="s">
        <v>4326</v>
      </c>
      <c r="M126" s="42" t="s">
        <v>86</v>
      </c>
      <c r="N126" s="42" t="s">
        <v>3050</v>
      </c>
      <c r="O126" s="42" t="s">
        <v>44</v>
      </c>
      <c r="P126" s="136">
        <v>63</v>
      </c>
      <c r="Q126" s="42"/>
      <c r="R126" s="42"/>
      <c r="T126" s="42" t="s">
        <v>89</v>
      </c>
      <c r="U126" s="42" t="s">
        <v>3886</v>
      </c>
      <c r="V126" s="42" t="s">
        <v>44</v>
      </c>
      <c r="W126" s="42">
        <v>32.1</v>
      </c>
      <c r="X126" s="42">
        <v>1</v>
      </c>
      <c r="Y126" s="42">
        <v>10</v>
      </c>
      <c r="Z126" s="42">
        <v>161</v>
      </c>
      <c r="AA126" s="451">
        <f t="shared" si="6"/>
        <v>16.100000000000001</v>
      </c>
      <c r="AB126" s="42"/>
      <c r="AC126" s="42"/>
      <c r="AD126" s="42"/>
      <c r="AE126" s="42" t="s">
        <v>4326</v>
      </c>
    </row>
    <row r="127" spans="1:31" x14ac:dyDescent="0.2">
      <c r="A127" s="42" t="s">
        <v>3449</v>
      </c>
      <c r="B127" s="42" t="s">
        <v>4094</v>
      </c>
      <c r="C127" s="42" t="s">
        <v>44</v>
      </c>
      <c r="D127" s="42">
        <v>1</v>
      </c>
      <c r="E127" s="42">
        <v>1</v>
      </c>
      <c r="F127" s="42"/>
      <c r="G127" s="42">
        <v>0</v>
      </c>
      <c r="H127" s="377">
        <f t="shared" si="4"/>
        <v>0</v>
      </c>
      <c r="I127" s="42">
        <v>1</v>
      </c>
      <c r="J127" s="42"/>
      <c r="K127" s="42" t="s">
        <v>4326</v>
      </c>
      <c r="M127" s="42" t="s">
        <v>86</v>
      </c>
      <c r="N127" s="42" t="s">
        <v>3824</v>
      </c>
      <c r="O127" s="42" t="s">
        <v>44</v>
      </c>
      <c r="P127" s="136">
        <v>56</v>
      </c>
      <c r="Q127" s="42"/>
      <c r="R127" s="42"/>
      <c r="T127" s="42" t="s">
        <v>89</v>
      </c>
      <c r="U127" s="42" t="s">
        <v>4109</v>
      </c>
      <c r="V127" s="42" t="s">
        <v>44</v>
      </c>
      <c r="W127" s="42">
        <v>25</v>
      </c>
      <c r="X127" s="42">
        <v>3</v>
      </c>
      <c r="Y127" s="42">
        <v>3</v>
      </c>
      <c r="Z127" s="42">
        <v>86</v>
      </c>
      <c r="AA127" s="451">
        <f t="shared" si="6"/>
        <v>28.666666666666668</v>
      </c>
      <c r="AB127" s="42"/>
      <c r="AC127" s="42"/>
      <c r="AD127" s="42"/>
      <c r="AE127" s="42" t="s">
        <v>4326</v>
      </c>
    </row>
    <row r="128" spans="1:31" x14ac:dyDescent="0.2">
      <c r="A128" s="42" t="s">
        <v>3450</v>
      </c>
      <c r="B128" s="42" t="s">
        <v>1832</v>
      </c>
      <c r="C128" s="42" t="s">
        <v>44</v>
      </c>
      <c r="D128" s="42">
        <v>3</v>
      </c>
      <c r="E128" s="42">
        <v>4</v>
      </c>
      <c r="F128" s="42"/>
      <c r="G128" s="42">
        <v>155</v>
      </c>
      <c r="H128" s="377">
        <f t="shared" si="4"/>
        <v>38.75</v>
      </c>
      <c r="I128" s="42"/>
      <c r="J128" s="42"/>
      <c r="K128" s="42" t="s">
        <v>4326</v>
      </c>
      <c r="M128" s="42" t="s">
        <v>86</v>
      </c>
      <c r="N128" s="42" t="s">
        <v>1830</v>
      </c>
      <c r="O128" s="42" t="s">
        <v>44</v>
      </c>
      <c r="P128" s="136" t="s">
        <v>3894</v>
      </c>
      <c r="Q128" s="42"/>
      <c r="R128" s="42"/>
      <c r="T128" s="42" t="s">
        <v>89</v>
      </c>
      <c r="U128" s="42" t="s">
        <v>1825</v>
      </c>
      <c r="V128" s="42" t="s">
        <v>44</v>
      </c>
      <c r="W128" s="42">
        <v>2</v>
      </c>
      <c r="X128" s="42"/>
      <c r="Y128" s="42">
        <v>1</v>
      </c>
      <c r="Z128" s="42">
        <v>11</v>
      </c>
      <c r="AA128" s="451">
        <f t="shared" si="6"/>
        <v>11</v>
      </c>
      <c r="AB128" s="42"/>
      <c r="AC128" s="42"/>
      <c r="AD128" s="42"/>
      <c r="AE128" s="42" t="s">
        <v>4326</v>
      </c>
    </row>
    <row r="129" spans="1:31" x14ac:dyDescent="0.2">
      <c r="A129" s="42" t="s">
        <v>3450</v>
      </c>
      <c r="B129" s="42" t="s">
        <v>3857</v>
      </c>
      <c r="C129" s="42" t="s">
        <v>44</v>
      </c>
      <c r="D129" s="42">
        <v>2</v>
      </c>
      <c r="E129" s="42">
        <v>2</v>
      </c>
      <c r="F129" s="42"/>
      <c r="G129" s="42">
        <v>66</v>
      </c>
      <c r="H129" s="377">
        <f t="shared" si="4"/>
        <v>33</v>
      </c>
      <c r="I129" s="42"/>
      <c r="J129" s="42"/>
      <c r="K129" s="42" t="s">
        <v>4326</v>
      </c>
      <c r="M129" s="42" t="s">
        <v>90</v>
      </c>
      <c r="N129" s="42" t="s">
        <v>1829</v>
      </c>
      <c r="O129" s="42" t="s">
        <v>44</v>
      </c>
      <c r="P129" s="136" t="s">
        <v>3003</v>
      </c>
      <c r="Q129" s="42"/>
      <c r="R129" s="42"/>
      <c r="T129" s="42" t="s">
        <v>89</v>
      </c>
      <c r="U129" s="42" t="s">
        <v>4073</v>
      </c>
      <c r="V129" s="42" t="s">
        <v>44</v>
      </c>
      <c r="W129" s="42">
        <v>6</v>
      </c>
      <c r="X129" s="42"/>
      <c r="Y129" s="42">
        <v>3</v>
      </c>
      <c r="Z129" s="42">
        <v>22</v>
      </c>
      <c r="AA129" s="451">
        <f t="shared" si="6"/>
        <v>7.333333333333333</v>
      </c>
      <c r="AB129" s="42"/>
      <c r="AC129" s="42"/>
      <c r="AD129" s="42"/>
      <c r="AE129" s="42" t="s">
        <v>4326</v>
      </c>
    </row>
    <row r="130" spans="1:31" x14ac:dyDescent="0.2">
      <c r="A130" s="42" t="s">
        <v>3450</v>
      </c>
      <c r="B130" s="42" t="s">
        <v>3868</v>
      </c>
      <c r="C130" s="42" t="s">
        <v>44</v>
      </c>
      <c r="D130" s="42">
        <v>2</v>
      </c>
      <c r="E130" s="42">
        <v>3</v>
      </c>
      <c r="F130" s="42"/>
      <c r="G130" s="42">
        <v>94</v>
      </c>
      <c r="H130" s="377">
        <f t="shared" ref="H130:H193" si="7">G130/(E130-F130)</f>
        <v>31.333333333333332</v>
      </c>
      <c r="I130" s="42"/>
      <c r="J130" s="42"/>
      <c r="K130" s="42" t="s">
        <v>4326</v>
      </c>
      <c r="M130" s="42" t="s">
        <v>90</v>
      </c>
      <c r="N130" s="42" t="s">
        <v>3886</v>
      </c>
      <c r="O130" s="42" t="s">
        <v>44</v>
      </c>
      <c r="P130" s="42">
        <v>95</v>
      </c>
      <c r="Q130" s="42"/>
      <c r="R130" s="42"/>
      <c r="T130" s="42" t="s">
        <v>89</v>
      </c>
      <c r="U130" s="42" t="s">
        <v>3075</v>
      </c>
      <c r="V130" s="42" t="s">
        <v>44</v>
      </c>
      <c r="W130" s="42">
        <v>1</v>
      </c>
      <c r="X130" s="42"/>
      <c r="Y130" s="42">
        <v>3</v>
      </c>
      <c r="Z130" s="42">
        <v>46</v>
      </c>
      <c r="AA130" s="451">
        <f t="shared" si="6"/>
        <v>15.333333333333334</v>
      </c>
      <c r="AB130" s="42"/>
      <c r="AC130" s="42"/>
      <c r="AD130" s="42"/>
      <c r="AE130" s="42" t="s">
        <v>4326</v>
      </c>
    </row>
    <row r="131" spans="1:31" x14ac:dyDescent="0.2">
      <c r="A131" s="42" t="s">
        <v>3450</v>
      </c>
      <c r="B131" s="42" t="s">
        <v>4100</v>
      </c>
      <c r="C131" s="42" t="s">
        <v>44</v>
      </c>
      <c r="D131" s="42">
        <v>1</v>
      </c>
      <c r="E131" s="42">
        <v>2</v>
      </c>
      <c r="F131" s="42"/>
      <c r="G131" s="42">
        <v>59</v>
      </c>
      <c r="H131" s="377">
        <f t="shared" si="7"/>
        <v>29.5</v>
      </c>
      <c r="I131" s="42"/>
      <c r="J131" s="42"/>
      <c r="K131" s="42" t="s">
        <v>4326</v>
      </c>
      <c r="M131" s="42" t="s">
        <v>90</v>
      </c>
      <c r="N131" s="42" t="s">
        <v>3886</v>
      </c>
      <c r="O131" s="42" t="s">
        <v>44</v>
      </c>
      <c r="P131" s="42">
        <v>62</v>
      </c>
      <c r="Q131" s="42"/>
      <c r="R131" s="42"/>
      <c r="T131" s="42" t="s">
        <v>89</v>
      </c>
      <c r="U131" s="42" t="s">
        <v>4112</v>
      </c>
      <c r="V131" s="42" t="s">
        <v>44</v>
      </c>
      <c r="W131" s="42">
        <v>38</v>
      </c>
      <c r="X131" s="42">
        <v>6</v>
      </c>
      <c r="Y131" s="42">
        <v>11</v>
      </c>
      <c r="Z131" s="42">
        <v>189</v>
      </c>
      <c r="AA131" s="451">
        <f t="shared" si="6"/>
        <v>17.181818181818183</v>
      </c>
      <c r="AB131" s="42"/>
      <c r="AC131" s="42"/>
      <c r="AD131" s="42"/>
      <c r="AE131" s="42" t="s">
        <v>4326</v>
      </c>
    </row>
    <row r="132" spans="1:31" x14ac:dyDescent="0.2">
      <c r="A132" s="42" t="s">
        <v>3450</v>
      </c>
      <c r="B132" s="42" t="s">
        <v>4063</v>
      </c>
      <c r="C132" s="42" t="s">
        <v>44</v>
      </c>
      <c r="D132" s="42">
        <v>7</v>
      </c>
      <c r="E132" s="42">
        <v>7</v>
      </c>
      <c r="F132" s="42">
        <v>4</v>
      </c>
      <c r="G132" s="42">
        <v>83</v>
      </c>
      <c r="H132" s="377">
        <f t="shared" si="7"/>
        <v>27.666666666666668</v>
      </c>
      <c r="I132" s="42"/>
      <c r="J132" s="42"/>
      <c r="K132" s="42" t="s">
        <v>4326</v>
      </c>
      <c r="M132" s="42" t="s">
        <v>90</v>
      </c>
      <c r="N132" s="42" t="s">
        <v>3904</v>
      </c>
      <c r="O132" s="42" t="s">
        <v>44</v>
      </c>
      <c r="P132" s="42">
        <v>58</v>
      </c>
      <c r="Q132" s="42"/>
      <c r="R132" s="42"/>
      <c r="T132" s="42" t="s">
        <v>89</v>
      </c>
      <c r="U132" s="42" t="s">
        <v>3830</v>
      </c>
      <c r="V132" s="42" t="s">
        <v>44</v>
      </c>
      <c r="W132" s="42">
        <v>5</v>
      </c>
      <c r="X132" s="42">
        <v>1</v>
      </c>
      <c r="Y132" s="42">
        <v>2</v>
      </c>
      <c r="Z132" s="42">
        <v>26</v>
      </c>
      <c r="AA132" s="451">
        <f t="shared" si="6"/>
        <v>13</v>
      </c>
      <c r="AB132" s="42"/>
      <c r="AC132" s="42"/>
      <c r="AD132" s="42"/>
      <c r="AE132" s="42" t="s">
        <v>4326</v>
      </c>
    </row>
    <row r="133" spans="1:31" x14ac:dyDescent="0.2">
      <c r="A133" s="42" t="s">
        <v>3450</v>
      </c>
      <c r="B133" s="42" t="s">
        <v>3824</v>
      </c>
      <c r="C133" s="42" t="s">
        <v>44</v>
      </c>
      <c r="D133" s="42">
        <v>10</v>
      </c>
      <c r="E133" s="42">
        <v>13</v>
      </c>
      <c r="F133" s="42"/>
      <c r="G133" s="42">
        <v>326</v>
      </c>
      <c r="H133" s="377">
        <f t="shared" si="7"/>
        <v>25.076923076923077</v>
      </c>
      <c r="I133" s="42"/>
      <c r="J133" s="42"/>
      <c r="K133" s="42" t="s">
        <v>4326</v>
      </c>
      <c r="M133" s="42" t="s">
        <v>90</v>
      </c>
      <c r="N133" s="42" t="s">
        <v>1825</v>
      </c>
      <c r="O133" s="42" t="s">
        <v>44</v>
      </c>
      <c r="P133" s="42">
        <v>55</v>
      </c>
      <c r="Q133" s="42"/>
      <c r="R133" s="42"/>
      <c r="T133" s="42" t="s">
        <v>89</v>
      </c>
      <c r="U133" s="42" t="s">
        <v>3882</v>
      </c>
      <c r="V133" s="42" t="s">
        <v>44</v>
      </c>
      <c r="W133" s="42">
        <v>4</v>
      </c>
      <c r="X133" s="42">
        <v>1</v>
      </c>
      <c r="Y133" s="42">
        <v>1</v>
      </c>
      <c r="Z133" s="42">
        <v>23</v>
      </c>
      <c r="AA133" s="451">
        <f t="shared" si="6"/>
        <v>23</v>
      </c>
      <c r="AB133" s="42"/>
      <c r="AC133" s="42"/>
      <c r="AD133" s="42"/>
      <c r="AE133" s="42" t="s">
        <v>4326</v>
      </c>
    </row>
    <row r="134" spans="1:31" x14ac:dyDescent="0.2">
      <c r="A134" s="42" t="s">
        <v>3450</v>
      </c>
      <c r="B134" s="42" t="s">
        <v>3075</v>
      </c>
      <c r="C134" s="42" t="s">
        <v>44</v>
      </c>
      <c r="D134" s="42">
        <v>1</v>
      </c>
      <c r="E134" s="42">
        <v>1</v>
      </c>
      <c r="F134" s="42"/>
      <c r="G134" s="42">
        <v>20</v>
      </c>
      <c r="H134" s="377">
        <f t="shared" si="7"/>
        <v>20</v>
      </c>
      <c r="I134" s="42"/>
      <c r="J134" s="42"/>
      <c r="K134" s="42" t="s">
        <v>4326</v>
      </c>
      <c r="M134" s="42" t="s">
        <v>90</v>
      </c>
      <c r="N134" s="42" t="s">
        <v>3820</v>
      </c>
      <c r="O134" s="42" t="s">
        <v>44</v>
      </c>
      <c r="P134" s="42">
        <v>110</v>
      </c>
      <c r="Q134" s="42"/>
      <c r="R134" s="42"/>
      <c r="T134" s="42" t="s">
        <v>89</v>
      </c>
      <c r="U134" s="42" t="s">
        <v>3870</v>
      </c>
      <c r="V134" s="42" t="s">
        <v>44</v>
      </c>
      <c r="W134" s="42">
        <v>17.399999999999999</v>
      </c>
      <c r="X134" s="42">
        <v>2</v>
      </c>
      <c r="Y134" s="42">
        <v>4</v>
      </c>
      <c r="Z134" s="42">
        <v>38</v>
      </c>
      <c r="AA134" s="451">
        <f t="shared" si="6"/>
        <v>9.5</v>
      </c>
      <c r="AB134" s="42"/>
      <c r="AC134" s="42"/>
      <c r="AD134" s="42"/>
      <c r="AE134" s="42" t="s">
        <v>4326</v>
      </c>
    </row>
    <row r="135" spans="1:31" x14ac:dyDescent="0.2">
      <c r="A135" s="42" t="s">
        <v>3450</v>
      </c>
      <c r="B135" s="42" t="s">
        <v>4342</v>
      </c>
      <c r="C135" s="42" t="s">
        <v>44</v>
      </c>
      <c r="D135" s="42">
        <v>2</v>
      </c>
      <c r="E135" s="42">
        <v>2</v>
      </c>
      <c r="F135" s="42"/>
      <c r="G135" s="42">
        <v>40</v>
      </c>
      <c r="H135" s="377">
        <f t="shared" si="7"/>
        <v>20</v>
      </c>
      <c r="I135" s="42"/>
      <c r="J135" s="42"/>
      <c r="K135" s="42" t="s">
        <v>4326</v>
      </c>
      <c r="M135" s="42" t="s">
        <v>90</v>
      </c>
      <c r="N135" s="42" t="s">
        <v>3820</v>
      </c>
      <c r="O135" s="42" t="s">
        <v>44</v>
      </c>
      <c r="P135" s="42">
        <v>89</v>
      </c>
      <c r="Q135" s="42"/>
      <c r="R135" s="42"/>
      <c r="T135" s="42" t="s">
        <v>89</v>
      </c>
      <c r="U135" s="42" t="s">
        <v>3868</v>
      </c>
      <c r="V135" s="42" t="s">
        <v>44</v>
      </c>
      <c r="W135" s="42">
        <v>17.7</v>
      </c>
      <c r="X135" s="42">
        <v>2</v>
      </c>
      <c r="Y135" s="42">
        <v>5</v>
      </c>
      <c r="Z135" s="42">
        <v>63</v>
      </c>
      <c r="AA135" s="451">
        <f t="shared" si="6"/>
        <v>12.6</v>
      </c>
      <c r="AB135" s="42"/>
      <c r="AC135" s="42"/>
      <c r="AD135" s="42"/>
      <c r="AE135" s="42" t="s">
        <v>4326</v>
      </c>
    </row>
    <row r="136" spans="1:31" x14ac:dyDescent="0.2">
      <c r="A136" s="42" t="s">
        <v>3450</v>
      </c>
      <c r="B136" s="42" t="s">
        <v>3882</v>
      </c>
      <c r="C136" s="42" t="s">
        <v>44</v>
      </c>
      <c r="D136" s="42">
        <v>3</v>
      </c>
      <c r="E136" s="42">
        <v>4</v>
      </c>
      <c r="F136" s="42"/>
      <c r="G136" s="42">
        <v>65</v>
      </c>
      <c r="H136" s="377">
        <f t="shared" si="7"/>
        <v>16.25</v>
      </c>
      <c r="I136" s="42"/>
      <c r="J136" s="42"/>
      <c r="K136" s="42" t="s">
        <v>4326</v>
      </c>
      <c r="M136" s="42" t="s">
        <v>90</v>
      </c>
      <c r="N136" s="42" t="s">
        <v>3820</v>
      </c>
      <c r="O136" s="42" t="s">
        <v>44</v>
      </c>
      <c r="P136" s="42">
        <v>67</v>
      </c>
      <c r="Q136" s="42"/>
      <c r="R136" s="42"/>
      <c r="T136" s="42" t="s">
        <v>93</v>
      </c>
      <c r="U136" s="42" t="s">
        <v>3904</v>
      </c>
      <c r="V136" s="42" t="s">
        <v>44</v>
      </c>
      <c r="W136" s="42">
        <v>24</v>
      </c>
      <c r="X136" s="42">
        <v>2</v>
      </c>
      <c r="Y136" s="42">
        <v>2</v>
      </c>
      <c r="Z136" s="42">
        <v>122</v>
      </c>
      <c r="AA136" s="451">
        <f t="shared" si="6"/>
        <v>61</v>
      </c>
      <c r="AB136" s="42"/>
      <c r="AC136" s="42"/>
      <c r="AD136" s="42"/>
      <c r="AE136" s="42" t="s">
        <v>4326</v>
      </c>
    </row>
    <row r="137" spans="1:31" x14ac:dyDescent="0.2">
      <c r="A137" s="42" t="s">
        <v>3450</v>
      </c>
      <c r="B137" s="42" t="s">
        <v>4073</v>
      </c>
      <c r="C137" s="42" t="s">
        <v>44</v>
      </c>
      <c r="D137" s="42">
        <v>10</v>
      </c>
      <c r="E137" s="42">
        <v>13</v>
      </c>
      <c r="F137" s="42">
        <v>4</v>
      </c>
      <c r="G137" s="42">
        <v>130</v>
      </c>
      <c r="H137" s="377">
        <f t="shared" si="7"/>
        <v>14.444444444444445</v>
      </c>
      <c r="I137" s="42"/>
      <c r="J137" s="42"/>
      <c r="K137" s="42" t="s">
        <v>4326</v>
      </c>
      <c r="M137" s="42" t="s">
        <v>90</v>
      </c>
      <c r="N137" s="42" t="s">
        <v>3820</v>
      </c>
      <c r="O137" s="42" t="s">
        <v>44</v>
      </c>
      <c r="P137" s="42">
        <v>55</v>
      </c>
      <c r="Q137" s="42"/>
      <c r="R137" s="42"/>
      <c r="T137" s="42" t="s">
        <v>93</v>
      </c>
      <c r="U137" s="42" t="s">
        <v>3870</v>
      </c>
      <c r="V137" s="42" t="s">
        <v>44</v>
      </c>
      <c r="W137" s="42">
        <v>81.099999999999994</v>
      </c>
      <c r="X137" s="42">
        <v>16</v>
      </c>
      <c r="Y137" s="42">
        <v>10</v>
      </c>
      <c r="Z137" s="42">
        <v>200</v>
      </c>
      <c r="AA137" s="451">
        <f t="shared" si="6"/>
        <v>20</v>
      </c>
      <c r="AB137" s="42"/>
      <c r="AC137" s="42"/>
      <c r="AD137" s="42"/>
      <c r="AE137" s="42" t="s">
        <v>4326</v>
      </c>
    </row>
    <row r="138" spans="1:31" x14ac:dyDescent="0.2">
      <c r="A138" s="42" t="s">
        <v>3450</v>
      </c>
      <c r="B138" s="42" t="s">
        <v>4347</v>
      </c>
      <c r="C138" s="42" t="s">
        <v>44</v>
      </c>
      <c r="D138" s="42">
        <v>7</v>
      </c>
      <c r="E138" s="42">
        <v>9</v>
      </c>
      <c r="F138" s="42"/>
      <c r="G138" s="42">
        <v>128</v>
      </c>
      <c r="H138" s="377">
        <f t="shared" si="7"/>
        <v>14.222222222222221</v>
      </c>
      <c r="I138" s="42"/>
      <c r="J138" s="42"/>
      <c r="K138" s="42" t="s">
        <v>4326</v>
      </c>
      <c r="M138" s="42" t="s">
        <v>90</v>
      </c>
      <c r="N138" s="42" t="s">
        <v>3820</v>
      </c>
      <c r="O138" s="42" t="s">
        <v>44</v>
      </c>
      <c r="P138" s="42">
        <v>53</v>
      </c>
      <c r="Q138" s="42"/>
      <c r="R138" s="42"/>
      <c r="T138" s="42" t="s">
        <v>93</v>
      </c>
      <c r="U138" s="42" t="s">
        <v>4363</v>
      </c>
      <c r="V138" s="42" t="s">
        <v>44</v>
      </c>
      <c r="W138" s="42">
        <v>2</v>
      </c>
      <c r="X138" s="42"/>
      <c r="Y138" s="42"/>
      <c r="Z138" s="42">
        <v>11</v>
      </c>
      <c r="AA138" s="451">
        <v>0</v>
      </c>
      <c r="AB138" s="42"/>
      <c r="AC138" s="42"/>
      <c r="AD138" s="42"/>
      <c r="AE138" s="42" t="s">
        <v>4326</v>
      </c>
    </row>
    <row r="139" spans="1:31" x14ac:dyDescent="0.2">
      <c r="A139" s="42" t="s">
        <v>3450</v>
      </c>
      <c r="B139" s="42" t="s">
        <v>3830</v>
      </c>
      <c r="C139" s="42" t="s">
        <v>44</v>
      </c>
      <c r="D139" s="42">
        <v>2</v>
      </c>
      <c r="E139" s="42">
        <v>3</v>
      </c>
      <c r="F139" s="42">
        <v>1</v>
      </c>
      <c r="G139" s="42">
        <v>26</v>
      </c>
      <c r="H139" s="377">
        <f t="shared" si="7"/>
        <v>13</v>
      </c>
      <c r="I139" s="42"/>
      <c r="J139" s="42"/>
      <c r="K139" s="42" t="s">
        <v>4326</v>
      </c>
      <c r="M139" s="42" t="s">
        <v>90</v>
      </c>
      <c r="N139" s="42" t="s">
        <v>3871</v>
      </c>
      <c r="O139" s="42" t="s">
        <v>44</v>
      </c>
      <c r="P139" s="42">
        <v>80</v>
      </c>
      <c r="Q139" s="42"/>
      <c r="R139" s="42"/>
      <c r="T139" s="42" t="s">
        <v>93</v>
      </c>
      <c r="U139" s="42" t="s">
        <v>3820</v>
      </c>
      <c r="V139" s="42" t="s">
        <v>44</v>
      </c>
      <c r="W139" s="42">
        <v>120.2</v>
      </c>
      <c r="X139" s="42">
        <v>22</v>
      </c>
      <c r="Y139" s="42">
        <v>20</v>
      </c>
      <c r="Z139" s="42">
        <v>423</v>
      </c>
      <c r="AA139" s="451">
        <f>Z139/Y139</f>
        <v>21.15</v>
      </c>
      <c r="AB139" s="42"/>
      <c r="AC139" s="42"/>
      <c r="AD139" s="42"/>
      <c r="AE139" s="42" t="s">
        <v>4326</v>
      </c>
    </row>
    <row r="140" spans="1:31" x14ac:dyDescent="0.2">
      <c r="A140" s="42" t="s">
        <v>3450</v>
      </c>
      <c r="B140" s="42" t="s">
        <v>1831</v>
      </c>
      <c r="C140" s="42" t="s">
        <v>44</v>
      </c>
      <c r="D140" s="42">
        <v>11</v>
      </c>
      <c r="E140" s="42">
        <v>12</v>
      </c>
      <c r="F140" s="42">
        <v>2</v>
      </c>
      <c r="G140" s="42">
        <v>123</v>
      </c>
      <c r="H140" s="377">
        <f t="shared" si="7"/>
        <v>12.3</v>
      </c>
      <c r="I140" s="42"/>
      <c r="J140" s="42"/>
      <c r="K140" s="42" t="s">
        <v>4326</v>
      </c>
      <c r="M140" s="42" t="s">
        <v>90</v>
      </c>
      <c r="N140" s="42" t="s">
        <v>3897</v>
      </c>
      <c r="O140" s="42" t="s">
        <v>44</v>
      </c>
      <c r="P140" s="42">
        <v>58</v>
      </c>
      <c r="Q140" s="42"/>
      <c r="R140" s="42"/>
      <c r="T140" s="42" t="s">
        <v>93</v>
      </c>
      <c r="U140" s="42" t="s">
        <v>1829</v>
      </c>
      <c r="V140" s="42" t="s">
        <v>44</v>
      </c>
      <c r="W140" s="42">
        <v>12</v>
      </c>
      <c r="X140" s="42">
        <v>1</v>
      </c>
      <c r="Y140" s="42">
        <v>3</v>
      </c>
      <c r="Z140" s="42">
        <v>67</v>
      </c>
      <c r="AA140" s="451">
        <f>Z140/Y140</f>
        <v>22.333333333333332</v>
      </c>
      <c r="AB140" s="42"/>
      <c r="AC140" s="42"/>
      <c r="AD140" s="42"/>
      <c r="AE140" s="42" t="s">
        <v>4326</v>
      </c>
    </row>
    <row r="141" spans="1:31" x14ac:dyDescent="0.2">
      <c r="A141" s="42" t="s">
        <v>3450</v>
      </c>
      <c r="B141" s="42" t="s">
        <v>4101</v>
      </c>
      <c r="C141" s="42" t="s">
        <v>44</v>
      </c>
      <c r="D141" s="42">
        <v>4</v>
      </c>
      <c r="E141" s="42">
        <v>5</v>
      </c>
      <c r="F141" s="42"/>
      <c r="G141" s="42">
        <v>61</v>
      </c>
      <c r="H141" s="377">
        <f t="shared" si="7"/>
        <v>12.2</v>
      </c>
      <c r="I141" s="42"/>
      <c r="J141" s="42"/>
      <c r="K141" s="42" t="s">
        <v>4326</v>
      </c>
      <c r="M141" s="42" t="s">
        <v>90</v>
      </c>
      <c r="N141" s="42" t="s">
        <v>4375</v>
      </c>
      <c r="O141" s="42" t="s">
        <v>44</v>
      </c>
      <c r="P141" s="42">
        <v>59</v>
      </c>
      <c r="Q141" s="42"/>
      <c r="R141" s="42"/>
      <c r="T141" s="42" t="s">
        <v>93</v>
      </c>
      <c r="U141" s="42" t="s">
        <v>3078</v>
      </c>
      <c r="V141" s="42" t="s">
        <v>44</v>
      </c>
      <c r="W141" s="42">
        <v>102.1</v>
      </c>
      <c r="X141" s="42">
        <v>11</v>
      </c>
      <c r="Y141" s="42">
        <v>26</v>
      </c>
      <c r="Z141" s="42">
        <v>325</v>
      </c>
      <c r="AA141" s="451">
        <f>Z141/Y141</f>
        <v>12.5</v>
      </c>
      <c r="AB141" s="42"/>
      <c r="AC141" s="42"/>
      <c r="AD141" s="42"/>
      <c r="AE141" s="42" t="s">
        <v>4326</v>
      </c>
    </row>
    <row r="142" spans="1:31" x14ac:dyDescent="0.2">
      <c r="A142" s="42" t="s">
        <v>3450</v>
      </c>
      <c r="B142" s="42" t="s">
        <v>4098</v>
      </c>
      <c r="C142" s="42" t="s">
        <v>44</v>
      </c>
      <c r="D142" s="42">
        <v>6</v>
      </c>
      <c r="E142" s="42">
        <v>7</v>
      </c>
      <c r="F142" s="42">
        <v>1</v>
      </c>
      <c r="G142" s="42">
        <v>72</v>
      </c>
      <c r="H142" s="377">
        <f t="shared" si="7"/>
        <v>12</v>
      </c>
      <c r="I142" s="42"/>
      <c r="J142" s="42"/>
      <c r="K142" s="42" t="s">
        <v>4326</v>
      </c>
      <c r="M142" s="42" t="s">
        <v>90</v>
      </c>
      <c r="N142" s="42" t="s">
        <v>3824</v>
      </c>
      <c r="O142" s="42" t="s">
        <v>44</v>
      </c>
      <c r="P142" s="42">
        <v>107</v>
      </c>
      <c r="Q142" s="42"/>
      <c r="R142" s="42"/>
      <c r="T142" s="42" t="s">
        <v>93</v>
      </c>
      <c r="U142" s="42" t="s">
        <v>3830</v>
      </c>
      <c r="V142" s="42" t="s">
        <v>44</v>
      </c>
      <c r="W142" s="42">
        <v>21</v>
      </c>
      <c r="X142" s="42">
        <v>2</v>
      </c>
      <c r="Y142" s="42">
        <v>4</v>
      </c>
      <c r="Z142" s="42">
        <v>122</v>
      </c>
      <c r="AA142" s="451">
        <f>Z142/Y142</f>
        <v>30.5</v>
      </c>
      <c r="AB142" s="42"/>
      <c r="AC142" s="42"/>
      <c r="AD142" s="42"/>
      <c r="AE142" s="42" t="s">
        <v>4326</v>
      </c>
    </row>
    <row r="143" spans="1:31" x14ac:dyDescent="0.2">
      <c r="A143" s="42" t="s">
        <v>3450</v>
      </c>
      <c r="B143" s="42" t="s">
        <v>4348</v>
      </c>
      <c r="C143" s="42" t="s">
        <v>44</v>
      </c>
      <c r="D143" s="42">
        <v>10</v>
      </c>
      <c r="E143" s="42">
        <v>11</v>
      </c>
      <c r="F143" s="42">
        <v>1</v>
      </c>
      <c r="G143" s="42">
        <v>113</v>
      </c>
      <c r="H143" s="377">
        <f t="shared" si="7"/>
        <v>11.3</v>
      </c>
      <c r="I143" s="42"/>
      <c r="J143" s="42"/>
      <c r="K143" s="42" t="s">
        <v>4326</v>
      </c>
      <c r="M143" s="42" t="s">
        <v>2330</v>
      </c>
      <c r="N143" s="42" t="s">
        <v>4481</v>
      </c>
      <c r="O143" s="42"/>
      <c r="P143" s="42">
        <v>113</v>
      </c>
      <c r="Q143" s="42"/>
      <c r="R143" s="42"/>
      <c r="T143" s="42" t="s">
        <v>93</v>
      </c>
      <c r="U143" s="42" t="s">
        <v>3900</v>
      </c>
      <c r="V143" s="42" t="s">
        <v>44</v>
      </c>
      <c r="W143" s="42">
        <v>37.6</v>
      </c>
      <c r="X143" s="42">
        <v>3</v>
      </c>
      <c r="Y143" s="42">
        <v>8</v>
      </c>
      <c r="Z143" s="42">
        <v>169</v>
      </c>
      <c r="AA143" s="451">
        <f>Z143/Y143</f>
        <v>21.125</v>
      </c>
      <c r="AB143" s="42"/>
      <c r="AC143" s="42"/>
      <c r="AD143" s="42"/>
      <c r="AE143" s="42" t="s">
        <v>4326</v>
      </c>
    </row>
    <row r="144" spans="1:31" x14ac:dyDescent="0.2">
      <c r="A144" s="42" t="s">
        <v>3450</v>
      </c>
      <c r="B144" s="42" t="s">
        <v>4349</v>
      </c>
      <c r="C144" s="42" t="s">
        <v>44</v>
      </c>
      <c r="D144" s="42">
        <v>10</v>
      </c>
      <c r="E144" s="42">
        <v>10</v>
      </c>
      <c r="F144" s="42">
        <v>1</v>
      </c>
      <c r="G144" s="42">
        <v>93</v>
      </c>
      <c r="H144" s="377">
        <f t="shared" si="7"/>
        <v>10.333333333333334</v>
      </c>
      <c r="I144" s="42"/>
      <c r="J144" s="42"/>
      <c r="K144" s="42" t="s">
        <v>4326</v>
      </c>
      <c r="M144" s="42" t="s">
        <v>2330</v>
      </c>
      <c r="N144" s="42" t="s">
        <v>3031</v>
      </c>
      <c r="O144" s="42"/>
      <c r="P144" s="136">
        <v>81</v>
      </c>
      <c r="Q144" s="42"/>
      <c r="R144" s="42"/>
      <c r="T144" s="42" t="s">
        <v>93</v>
      </c>
      <c r="U144" s="42" t="s">
        <v>4364</v>
      </c>
      <c r="V144" s="42" t="s">
        <v>44</v>
      </c>
      <c r="W144" s="42">
        <v>3</v>
      </c>
      <c r="X144" s="42"/>
      <c r="Y144" s="42"/>
      <c r="Z144" s="42">
        <v>19</v>
      </c>
      <c r="AA144" s="451">
        <v>0</v>
      </c>
      <c r="AB144" s="42"/>
      <c r="AC144" s="42"/>
      <c r="AD144" s="42"/>
      <c r="AE144" s="42" t="s">
        <v>4326</v>
      </c>
    </row>
    <row r="145" spans="1:31" x14ac:dyDescent="0.2">
      <c r="A145" s="42" t="s">
        <v>3450</v>
      </c>
      <c r="B145" s="42" t="s">
        <v>3098</v>
      </c>
      <c r="C145" s="42" t="s">
        <v>44</v>
      </c>
      <c r="D145" s="42">
        <v>1</v>
      </c>
      <c r="E145" s="42">
        <v>1</v>
      </c>
      <c r="F145" s="42"/>
      <c r="G145" s="42">
        <v>10</v>
      </c>
      <c r="H145" s="377">
        <f t="shared" si="7"/>
        <v>10</v>
      </c>
      <c r="I145" s="42"/>
      <c r="J145" s="42"/>
      <c r="K145" s="42" t="s">
        <v>4326</v>
      </c>
      <c r="M145" s="42" t="s">
        <v>2330</v>
      </c>
      <c r="N145" s="42" t="s">
        <v>3039</v>
      </c>
      <c r="O145" s="42"/>
      <c r="P145" s="136" t="s">
        <v>3893</v>
      </c>
      <c r="Q145" s="42"/>
      <c r="R145" s="42"/>
      <c r="T145" s="42" t="s">
        <v>93</v>
      </c>
      <c r="U145" s="42" t="s">
        <v>3072</v>
      </c>
      <c r="V145" s="42" t="s">
        <v>44</v>
      </c>
      <c r="W145" s="42">
        <v>81</v>
      </c>
      <c r="X145" s="42">
        <v>12</v>
      </c>
      <c r="Y145" s="42">
        <v>15</v>
      </c>
      <c r="Z145" s="42">
        <v>290</v>
      </c>
      <c r="AA145" s="451">
        <f>Z145/Y145</f>
        <v>19.333333333333332</v>
      </c>
      <c r="AB145" s="42"/>
      <c r="AC145" s="42"/>
      <c r="AD145" s="42"/>
      <c r="AE145" s="42" t="s">
        <v>4326</v>
      </c>
    </row>
    <row r="146" spans="1:31" x14ac:dyDescent="0.2">
      <c r="A146" s="42" t="s">
        <v>3450</v>
      </c>
      <c r="B146" s="42" t="s">
        <v>3885</v>
      </c>
      <c r="C146" s="42" t="s">
        <v>44</v>
      </c>
      <c r="D146" s="42">
        <v>11</v>
      </c>
      <c r="E146" s="42">
        <v>13</v>
      </c>
      <c r="F146" s="42">
        <v>2</v>
      </c>
      <c r="G146" s="42">
        <v>104</v>
      </c>
      <c r="H146" s="377">
        <f t="shared" si="7"/>
        <v>9.454545454545455</v>
      </c>
      <c r="I146" s="42"/>
      <c r="J146" s="42"/>
      <c r="K146" s="42" t="s">
        <v>4326</v>
      </c>
      <c r="M146" s="42" t="s">
        <v>2330</v>
      </c>
      <c r="N146" s="42" t="s">
        <v>3923</v>
      </c>
      <c r="O146" s="42"/>
      <c r="P146" s="136" t="s">
        <v>2997</v>
      </c>
      <c r="Q146" s="42"/>
      <c r="R146" s="42"/>
      <c r="T146" s="42" t="s">
        <v>93</v>
      </c>
      <c r="U146" s="42" t="s">
        <v>3861</v>
      </c>
      <c r="V146" s="42" t="s">
        <v>44</v>
      </c>
      <c r="W146" s="42">
        <v>14</v>
      </c>
      <c r="X146" s="42">
        <v>2</v>
      </c>
      <c r="Y146" s="42">
        <v>7</v>
      </c>
      <c r="Z146" s="42">
        <v>56</v>
      </c>
      <c r="AA146" s="451">
        <f>Z146/Y146</f>
        <v>8</v>
      </c>
      <c r="AB146" s="42"/>
      <c r="AC146" s="42"/>
      <c r="AD146" s="42"/>
      <c r="AE146" s="42" t="s">
        <v>4326</v>
      </c>
    </row>
    <row r="147" spans="1:31" x14ac:dyDescent="0.2">
      <c r="A147" s="42" t="s">
        <v>3450</v>
      </c>
      <c r="B147" s="42" t="s">
        <v>4350</v>
      </c>
      <c r="C147" s="42" t="s">
        <v>44</v>
      </c>
      <c r="D147" s="42">
        <v>9</v>
      </c>
      <c r="E147" s="42">
        <v>8</v>
      </c>
      <c r="F147" s="42"/>
      <c r="G147" s="42">
        <v>41</v>
      </c>
      <c r="H147" s="377">
        <f t="shared" si="7"/>
        <v>5.125</v>
      </c>
      <c r="I147" s="42"/>
      <c r="J147" s="42"/>
      <c r="K147" s="42" t="s">
        <v>4326</v>
      </c>
      <c r="M147" s="42" t="s">
        <v>2330</v>
      </c>
      <c r="N147" s="42" t="s">
        <v>4466</v>
      </c>
      <c r="O147" s="42"/>
      <c r="P147" s="136">
        <v>63</v>
      </c>
      <c r="Q147" s="42"/>
      <c r="R147" s="42"/>
      <c r="T147" s="42" t="s">
        <v>93</v>
      </c>
      <c r="U147" s="42" t="s">
        <v>3876</v>
      </c>
      <c r="V147" s="42" t="s">
        <v>44</v>
      </c>
      <c r="W147" s="42">
        <v>35</v>
      </c>
      <c r="X147" s="42">
        <v>2</v>
      </c>
      <c r="Y147" s="42">
        <v>8</v>
      </c>
      <c r="Z147" s="42">
        <v>175</v>
      </c>
      <c r="AA147" s="451">
        <f>Z147/Y147</f>
        <v>21.875</v>
      </c>
      <c r="AB147" s="42"/>
      <c r="AC147" s="42"/>
      <c r="AD147" s="42"/>
      <c r="AE147" s="42" t="s">
        <v>4326</v>
      </c>
    </row>
    <row r="148" spans="1:31" x14ac:dyDescent="0.2">
      <c r="A148" s="42" t="s">
        <v>3450</v>
      </c>
      <c r="B148" s="42" t="s">
        <v>3060</v>
      </c>
      <c r="C148" s="42" t="s">
        <v>44</v>
      </c>
      <c r="D148" s="42">
        <v>1</v>
      </c>
      <c r="E148" s="42">
        <v>1</v>
      </c>
      <c r="F148" s="42"/>
      <c r="G148" s="42">
        <v>3</v>
      </c>
      <c r="H148" s="377">
        <f t="shared" si="7"/>
        <v>3</v>
      </c>
      <c r="I148" s="42"/>
      <c r="J148" s="42"/>
      <c r="K148" s="42" t="s">
        <v>4326</v>
      </c>
      <c r="M148" s="42" t="s">
        <v>2330</v>
      </c>
      <c r="N148" s="42" t="s">
        <v>3047</v>
      </c>
      <c r="O148" s="42"/>
      <c r="P148" s="136">
        <v>69</v>
      </c>
      <c r="Q148" s="42"/>
      <c r="R148" s="42"/>
      <c r="T148" s="42" t="s">
        <v>93</v>
      </c>
      <c r="U148" s="42" t="s">
        <v>3060</v>
      </c>
      <c r="V148" s="42" t="s">
        <v>44</v>
      </c>
      <c r="W148" s="42">
        <v>37</v>
      </c>
      <c r="X148" s="42">
        <v>7</v>
      </c>
      <c r="Y148" s="42">
        <v>6</v>
      </c>
      <c r="Z148" s="42">
        <v>133</v>
      </c>
      <c r="AA148" s="451">
        <f>Z148/Y148</f>
        <v>22.166666666666668</v>
      </c>
      <c r="AB148" s="42"/>
      <c r="AC148" s="42"/>
      <c r="AD148" s="42"/>
      <c r="AE148" s="42" t="s">
        <v>4326</v>
      </c>
    </row>
    <row r="149" spans="1:31" x14ac:dyDescent="0.2">
      <c r="A149" s="42" t="s">
        <v>3450</v>
      </c>
      <c r="B149" s="42" t="s">
        <v>3850</v>
      </c>
      <c r="C149" s="42" t="s">
        <v>44</v>
      </c>
      <c r="D149" s="42">
        <v>1</v>
      </c>
      <c r="E149" s="42">
        <v>1</v>
      </c>
      <c r="F149" s="42"/>
      <c r="G149" s="42">
        <v>0</v>
      </c>
      <c r="H149" s="377">
        <f t="shared" si="7"/>
        <v>0</v>
      </c>
      <c r="I149" s="42"/>
      <c r="J149" s="42"/>
      <c r="K149" s="42" t="s">
        <v>4326</v>
      </c>
      <c r="M149" s="42" t="s">
        <v>2330</v>
      </c>
      <c r="N149" s="42" t="s">
        <v>787</v>
      </c>
      <c r="O149" s="42"/>
      <c r="P149" s="136">
        <v>70</v>
      </c>
      <c r="Q149" s="42"/>
      <c r="R149" s="42"/>
      <c r="T149" s="42" t="s">
        <v>93</v>
      </c>
      <c r="U149" s="42" t="s">
        <v>4365</v>
      </c>
      <c r="V149" s="42" t="s">
        <v>44</v>
      </c>
      <c r="W149" s="42">
        <v>7</v>
      </c>
      <c r="X149" s="42"/>
      <c r="Y149" s="42"/>
      <c r="Z149" s="42">
        <v>37</v>
      </c>
      <c r="AA149" s="451">
        <v>0</v>
      </c>
      <c r="AB149" s="42"/>
      <c r="AC149" s="42"/>
      <c r="AD149" s="42"/>
      <c r="AE149" s="42" t="s">
        <v>4326</v>
      </c>
    </row>
    <row r="150" spans="1:31" x14ac:dyDescent="0.2">
      <c r="A150" s="42" t="s">
        <v>3450</v>
      </c>
      <c r="B150" s="42" t="s">
        <v>4095</v>
      </c>
      <c r="C150" s="42" t="s">
        <v>44</v>
      </c>
      <c r="D150" s="42">
        <v>5</v>
      </c>
      <c r="E150" s="42">
        <v>5</v>
      </c>
      <c r="F150" s="42">
        <v>2</v>
      </c>
      <c r="G150" s="42">
        <v>29</v>
      </c>
      <c r="H150" s="377">
        <f t="shared" si="7"/>
        <v>9.6666666666666661</v>
      </c>
      <c r="I150" s="42"/>
      <c r="J150" s="42"/>
      <c r="K150" s="42" t="s">
        <v>4326</v>
      </c>
      <c r="M150" s="42" t="s">
        <v>2330</v>
      </c>
      <c r="N150" s="42" t="s">
        <v>4478</v>
      </c>
      <c r="O150" s="42"/>
      <c r="P150" s="136" t="s">
        <v>3570</v>
      </c>
      <c r="Q150" s="42"/>
      <c r="R150" s="42"/>
      <c r="T150" s="42" t="s">
        <v>93</v>
      </c>
      <c r="U150" s="42" t="s">
        <v>4114</v>
      </c>
      <c r="V150" s="42" t="s">
        <v>44</v>
      </c>
      <c r="W150" s="42">
        <v>6</v>
      </c>
      <c r="X150" s="42">
        <v>1</v>
      </c>
      <c r="Y150" s="42"/>
      <c r="Z150" s="42">
        <v>28</v>
      </c>
      <c r="AA150" s="451">
        <v>0</v>
      </c>
      <c r="AB150" s="42"/>
      <c r="AC150" s="42"/>
      <c r="AD150" s="42"/>
      <c r="AE150" s="42" t="s">
        <v>4326</v>
      </c>
    </row>
    <row r="151" spans="1:31" x14ac:dyDescent="0.2">
      <c r="A151" s="42" t="s">
        <v>3450</v>
      </c>
      <c r="B151" s="42" t="s">
        <v>3871</v>
      </c>
      <c r="C151" s="42" t="s">
        <v>44</v>
      </c>
      <c r="D151" s="42">
        <v>1</v>
      </c>
      <c r="E151" s="42">
        <v>1</v>
      </c>
      <c r="F151" s="42">
        <v>1</v>
      </c>
      <c r="G151" s="42">
        <v>26</v>
      </c>
      <c r="H151" s="377">
        <v>0</v>
      </c>
      <c r="I151" s="42"/>
      <c r="J151" s="42"/>
      <c r="K151" s="42" t="s">
        <v>4326</v>
      </c>
      <c r="M151" s="42" t="s">
        <v>82</v>
      </c>
      <c r="N151" s="42" t="s">
        <v>3963</v>
      </c>
      <c r="O151" s="42"/>
      <c r="P151" s="136">
        <v>116</v>
      </c>
      <c r="Q151" s="42"/>
      <c r="R151" s="42"/>
      <c r="T151" s="42" t="s">
        <v>93</v>
      </c>
      <c r="U151" s="42" t="s">
        <v>4347</v>
      </c>
      <c r="V151" s="42" t="s">
        <v>44</v>
      </c>
      <c r="W151" s="42">
        <v>12</v>
      </c>
      <c r="X151" s="42">
        <v>1</v>
      </c>
      <c r="Y151" s="42">
        <v>1</v>
      </c>
      <c r="Z151" s="42">
        <v>37</v>
      </c>
      <c r="AA151" s="451">
        <f>Z151/Y151</f>
        <v>37</v>
      </c>
      <c r="AB151" s="42"/>
      <c r="AC151" s="42"/>
      <c r="AD151" s="42"/>
      <c r="AE151" s="42" t="s">
        <v>4326</v>
      </c>
    </row>
    <row r="152" spans="1:31" x14ac:dyDescent="0.2">
      <c r="A152" s="42" t="s">
        <v>2716</v>
      </c>
      <c r="B152" s="42" t="s">
        <v>3861</v>
      </c>
      <c r="C152" s="42" t="s">
        <v>44</v>
      </c>
      <c r="D152" s="42">
        <v>2</v>
      </c>
      <c r="E152" s="42">
        <v>1</v>
      </c>
      <c r="F152" s="42"/>
      <c r="G152" s="42">
        <v>35</v>
      </c>
      <c r="H152" s="377">
        <f t="shared" si="7"/>
        <v>35</v>
      </c>
      <c r="I152" s="42">
        <v>1</v>
      </c>
      <c r="J152" s="42"/>
      <c r="K152" s="42" t="s">
        <v>4326</v>
      </c>
      <c r="M152" s="42" t="s">
        <v>82</v>
      </c>
      <c r="N152" s="42" t="s">
        <v>4201</v>
      </c>
      <c r="O152" s="42"/>
      <c r="P152" s="136" t="s">
        <v>3010</v>
      </c>
      <c r="Q152" s="42"/>
      <c r="R152" s="42"/>
      <c r="T152" s="42" t="s">
        <v>93</v>
      </c>
      <c r="U152" s="42" t="s">
        <v>4368</v>
      </c>
      <c r="V152" s="42" t="s">
        <v>44</v>
      </c>
      <c r="W152" s="42">
        <v>12</v>
      </c>
      <c r="X152" s="42"/>
      <c r="Y152" s="42">
        <v>2</v>
      </c>
      <c r="Z152" s="42">
        <v>48</v>
      </c>
      <c r="AA152" s="451">
        <f>Z152/Y152</f>
        <v>24</v>
      </c>
      <c r="AB152" s="42"/>
      <c r="AC152" s="42"/>
      <c r="AD152" s="42"/>
      <c r="AE152" s="42" t="s">
        <v>4326</v>
      </c>
    </row>
    <row r="153" spans="1:31" x14ac:dyDescent="0.2">
      <c r="A153" s="42" t="s">
        <v>2716</v>
      </c>
      <c r="B153" s="42" t="s">
        <v>3072</v>
      </c>
      <c r="C153" s="42" t="s">
        <v>44</v>
      </c>
      <c r="D153" s="42">
        <v>11</v>
      </c>
      <c r="E153" s="42">
        <v>13</v>
      </c>
      <c r="F153" s="42">
        <v>2</v>
      </c>
      <c r="G153" s="42">
        <v>363</v>
      </c>
      <c r="H153" s="377">
        <f t="shared" si="7"/>
        <v>33</v>
      </c>
      <c r="I153" s="42">
        <v>4</v>
      </c>
      <c r="J153" s="42"/>
      <c r="K153" s="42" t="s">
        <v>4326</v>
      </c>
      <c r="M153" s="42" t="s">
        <v>82</v>
      </c>
      <c r="N153" s="42" t="s">
        <v>3041</v>
      </c>
      <c r="O153" s="42"/>
      <c r="P153" s="136">
        <v>59</v>
      </c>
      <c r="Q153" s="42"/>
      <c r="R153" s="42"/>
      <c r="T153" s="42" t="s">
        <v>93</v>
      </c>
      <c r="U153" s="42" t="s">
        <v>3902</v>
      </c>
      <c r="V153" s="42" t="s">
        <v>44</v>
      </c>
      <c r="W153" s="42">
        <v>5</v>
      </c>
      <c r="X153" s="42">
        <v>2</v>
      </c>
      <c r="Y153" s="42"/>
      <c r="Z153" s="42">
        <v>5</v>
      </c>
      <c r="AA153" s="451">
        <v>0</v>
      </c>
      <c r="AB153" s="42"/>
      <c r="AC153" s="42"/>
      <c r="AD153" s="42"/>
      <c r="AE153" s="42" t="s">
        <v>4326</v>
      </c>
    </row>
    <row r="154" spans="1:31" x14ac:dyDescent="0.2">
      <c r="A154" s="42" t="s">
        <v>2716</v>
      </c>
      <c r="B154" s="42" t="s">
        <v>4329</v>
      </c>
      <c r="C154" s="42" t="s">
        <v>44</v>
      </c>
      <c r="D154" s="42">
        <v>10</v>
      </c>
      <c r="E154" s="42">
        <v>13</v>
      </c>
      <c r="F154" s="42">
        <v>1</v>
      </c>
      <c r="G154" s="42">
        <v>371</v>
      </c>
      <c r="H154" s="377">
        <f t="shared" si="7"/>
        <v>30.916666666666668</v>
      </c>
      <c r="I154" s="42">
        <v>3</v>
      </c>
      <c r="J154" s="42"/>
      <c r="K154" s="42" t="s">
        <v>4326</v>
      </c>
      <c r="M154" s="42" t="s">
        <v>82</v>
      </c>
      <c r="N154" s="42" t="s">
        <v>4472</v>
      </c>
      <c r="O154" s="42"/>
      <c r="P154" s="136" t="s">
        <v>4510</v>
      </c>
      <c r="Q154" s="42"/>
      <c r="R154" s="42"/>
      <c r="T154" s="42" t="s">
        <v>93</v>
      </c>
      <c r="U154" s="42" t="s">
        <v>3867</v>
      </c>
      <c r="V154" s="42" t="s">
        <v>44</v>
      </c>
      <c r="W154" s="42">
        <v>27.4</v>
      </c>
      <c r="X154" s="42">
        <v>7</v>
      </c>
      <c r="Y154" s="42">
        <v>8</v>
      </c>
      <c r="Z154" s="42">
        <v>93</v>
      </c>
      <c r="AA154" s="451">
        <f>Z154/Y154</f>
        <v>11.625</v>
      </c>
      <c r="AB154" s="42"/>
      <c r="AC154" s="42"/>
      <c r="AD154" s="42"/>
      <c r="AE154" s="42" t="s">
        <v>4326</v>
      </c>
    </row>
    <row r="155" spans="1:31" x14ac:dyDescent="0.2">
      <c r="A155" s="42" t="s">
        <v>2716</v>
      </c>
      <c r="B155" s="42" t="s">
        <v>3885</v>
      </c>
      <c r="C155" s="42" t="s">
        <v>44</v>
      </c>
      <c r="D155" s="42">
        <v>10</v>
      </c>
      <c r="E155" s="42">
        <v>12</v>
      </c>
      <c r="F155" s="42"/>
      <c r="G155" s="42">
        <v>274</v>
      </c>
      <c r="H155" s="377">
        <f t="shared" si="7"/>
        <v>22.833333333333332</v>
      </c>
      <c r="I155" s="42"/>
      <c r="J155" s="42"/>
      <c r="K155" s="42" t="s">
        <v>4326</v>
      </c>
      <c r="M155" s="42" t="s">
        <v>82</v>
      </c>
      <c r="N155" s="42" t="s">
        <v>3039</v>
      </c>
      <c r="O155" s="42"/>
      <c r="P155" s="136" t="s">
        <v>3851</v>
      </c>
      <c r="Q155" s="42"/>
      <c r="R155" s="42"/>
      <c r="T155" s="42" t="s">
        <v>92</v>
      </c>
      <c r="U155" s="42" t="s">
        <v>2779</v>
      </c>
      <c r="V155" s="42" t="s">
        <v>44</v>
      </c>
      <c r="W155" s="42">
        <v>58.5</v>
      </c>
      <c r="X155" s="42">
        <v>14</v>
      </c>
      <c r="Y155" s="42">
        <v>22</v>
      </c>
      <c r="Z155" s="42">
        <v>179</v>
      </c>
      <c r="AA155" s="451">
        <f>Z155/Y155</f>
        <v>8.1363636363636367</v>
      </c>
      <c r="AB155" s="42"/>
      <c r="AC155" s="42"/>
      <c r="AD155" s="42"/>
      <c r="AE155" s="42" t="s">
        <v>4326</v>
      </c>
    </row>
    <row r="156" spans="1:31" x14ac:dyDescent="0.2">
      <c r="A156" s="42" t="s">
        <v>2716</v>
      </c>
      <c r="B156" s="42" t="s">
        <v>4104</v>
      </c>
      <c r="C156" s="42" t="s">
        <v>44</v>
      </c>
      <c r="D156" s="42">
        <v>7</v>
      </c>
      <c r="E156" s="42">
        <v>7</v>
      </c>
      <c r="F156" s="42">
        <v>3</v>
      </c>
      <c r="G156" s="42">
        <v>90</v>
      </c>
      <c r="H156" s="377">
        <f t="shared" si="7"/>
        <v>22.5</v>
      </c>
      <c r="I156" s="42">
        <v>5</v>
      </c>
      <c r="J156" s="42"/>
      <c r="K156" s="42" t="s">
        <v>4326</v>
      </c>
      <c r="M156" s="42" t="s">
        <v>82</v>
      </c>
      <c r="N156" s="42" t="s">
        <v>3031</v>
      </c>
      <c r="O156" s="42"/>
      <c r="P156" s="136">
        <v>57</v>
      </c>
      <c r="Q156" s="42"/>
      <c r="R156" s="42"/>
      <c r="T156" s="42" t="s">
        <v>92</v>
      </c>
      <c r="U156" s="42" t="s">
        <v>3869</v>
      </c>
      <c r="V156" s="42" t="s">
        <v>44</v>
      </c>
      <c r="W156" s="42">
        <v>4</v>
      </c>
      <c r="X156" s="42"/>
      <c r="Y156" s="42">
        <v>1</v>
      </c>
      <c r="Z156" s="42">
        <v>23</v>
      </c>
      <c r="AA156" s="451">
        <f>Z156/Y156</f>
        <v>23</v>
      </c>
      <c r="AB156" s="42"/>
      <c r="AC156" s="42"/>
      <c r="AD156" s="42"/>
      <c r="AE156" s="42" t="s">
        <v>4326</v>
      </c>
    </row>
    <row r="157" spans="1:31" x14ac:dyDescent="0.2">
      <c r="A157" s="42" t="s">
        <v>2716</v>
      </c>
      <c r="B157" s="42" t="s">
        <v>3867</v>
      </c>
      <c r="C157" s="42" t="s">
        <v>44</v>
      </c>
      <c r="D157" s="42">
        <v>3</v>
      </c>
      <c r="E157" s="42">
        <v>2</v>
      </c>
      <c r="F157" s="42">
        <v>1</v>
      </c>
      <c r="G157" s="42">
        <v>19</v>
      </c>
      <c r="H157" s="377">
        <f t="shared" si="7"/>
        <v>19</v>
      </c>
      <c r="I157" s="42"/>
      <c r="J157" s="42"/>
      <c r="K157" s="42" t="s">
        <v>4326</v>
      </c>
      <c r="M157" s="42" t="s">
        <v>82</v>
      </c>
      <c r="N157" s="42" t="s">
        <v>4211</v>
      </c>
      <c r="O157" s="42"/>
      <c r="P157" s="136">
        <v>61</v>
      </c>
      <c r="Q157" s="42"/>
      <c r="R157" s="42"/>
      <c r="T157" s="42" t="s">
        <v>92</v>
      </c>
      <c r="U157" s="42" t="s">
        <v>3886</v>
      </c>
      <c r="V157" s="42" t="s">
        <v>44</v>
      </c>
      <c r="W157" s="42">
        <v>1</v>
      </c>
      <c r="X157" s="42"/>
      <c r="Y157" s="42"/>
      <c r="Z157" s="42">
        <v>8</v>
      </c>
      <c r="AA157" s="451">
        <v>0</v>
      </c>
      <c r="AB157" s="42"/>
      <c r="AC157" s="42"/>
      <c r="AD157" s="42"/>
      <c r="AE157" s="42" t="s">
        <v>4326</v>
      </c>
    </row>
    <row r="158" spans="1:31" x14ac:dyDescent="0.2">
      <c r="A158" s="42" t="s">
        <v>2716</v>
      </c>
      <c r="B158" s="42" t="s">
        <v>4073</v>
      </c>
      <c r="C158" s="42" t="s">
        <v>44</v>
      </c>
      <c r="D158" s="42">
        <v>8</v>
      </c>
      <c r="E158" s="42">
        <v>9</v>
      </c>
      <c r="F158" s="42"/>
      <c r="G158" s="42">
        <v>149</v>
      </c>
      <c r="H158" s="377">
        <f t="shared" si="7"/>
        <v>16.555555555555557</v>
      </c>
      <c r="I158" s="42">
        <v>5</v>
      </c>
      <c r="J158" s="42"/>
      <c r="K158" s="42" t="s">
        <v>4326</v>
      </c>
      <c r="M158" s="42" t="s">
        <v>82</v>
      </c>
      <c r="N158" s="42" t="s">
        <v>3972</v>
      </c>
      <c r="O158" s="42"/>
      <c r="P158" s="136" t="s">
        <v>4171</v>
      </c>
      <c r="Q158" s="42"/>
      <c r="R158" s="42"/>
      <c r="T158" s="42" t="s">
        <v>92</v>
      </c>
      <c r="U158" s="42" t="s">
        <v>3050</v>
      </c>
      <c r="V158" s="42" t="s">
        <v>44</v>
      </c>
      <c r="W158" s="42">
        <v>4</v>
      </c>
      <c r="X158" s="42"/>
      <c r="Y158" s="42">
        <v>1</v>
      </c>
      <c r="Z158" s="42">
        <v>23</v>
      </c>
      <c r="AA158" s="451">
        <f>Z158/Y158</f>
        <v>23</v>
      </c>
      <c r="AB158" s="42"/>
      <c r="AC158" s="42"/>
      <c r="AD158" s="42"/>
      <c r="AE158" s="42" t="s">
        <v>4326</v>
      </c>
    </row>
    <row r="159" spans="1:31" x14ac:dyDescent="0.2">
      <c r="A159" s="42" t="s">
        <v>2716</v>
      </c>
      <c r="B159" s="42" t="s">
        <v>4109</v>
      </c>
      <c r="C159" s="42" t="s">
        <v>44</v>
      </c>
      <c r="D159" s="42">
        <v>3</v>
      </c>
      <c r="E159" s="42">
        <v>2</v>
      </c>
      <c r="F159" s="42">
        <v>1</v>
      </c>
      <c r="G159" s="42">
        <v>16</v>
      </c>
      <c r="H159" s="377">
        <f t="shared" si="7"/>
        <v>16</v>
      </c>
      <c r="I159" s="42">
        <v>1</v>
      </c>
      <c r="J159" s="42"/>
      <c r="K159" s="42" t="s">
        <v>4326</v>
      </c>
      <c r="M159" s="42" t="s">
        <v>50</v>
      </c>
      <c r="N159" s="42" t="s">
        <v>3040</v>
      </c>
      <c r="O159" s="42"/>
      <c r="P159" s="136" t="s">
        <v>4533</v>
      </c>
      <c r="Q159" s="42"/>
      <c r="R159" s="42"/>
      <c r="T159" s="42" t="s">
        <v>92</v>
      </c>
      <c r="U159" s="42" t="s">
        <v>4117</v>
      </c>
      <c r="V159" s="42" t="s">
        <v>44</v>
      </c>
      <c r="W159" s="42">
        <v>2</v>
      </c>
      <c r="X159" s="42"/>
      <c r="Y159" s="42"/>
      <c r="Z159" s="42">
        <v>7</v>
      </c>
      <c r="AA159" s="451">
        <v>0</v>
      </c>
      <c r="AB159" s="42"/>
      <c r="AC159" s="42"/>
      <c r="AD159" s="42"/>
      <c r="AE159" s="42" t="s">
        <v>4326</v>
      </c>
    </row>
    <row r="160" spans="1:31" x14ac:dyDescent="0.2">
      <c r="A160" s="42" t="s">
        <v>2716</v>
      </c>
      <c r="B160" s="42" t="s">
        <v>3824</v>
      </c>
      <c r="C160" s="42" t="s">
        <v>44</v>
      </c>
      <c r="D160" s="42">
        <v>12</v>
      </c>
      <c r="E160" s="42">
        <v>14</v>
      </c>
      <c r="F160" s="42">
        <v>1</v>
      </c>
      <c r="G160" s="42">
        <v>180</v>
      </c>
      <c r="H160" s="377">
        <f t="shared" si="7"/>
        <v>13.846153846153847</v>
      </c>
      <c r="I160" s="42">
        <v>17</v>
      </c>
      <c r="J160" s="42">
        <v>5</v>
      </c>
      <c r="K160" s="42" t="s">
        <v>4326</v>
      </c>
      <c r="M160" s="42" t="s">
        <v>50</v>
      </c>
      <c r="N160" s="42" t="s">
        <v>4514</v>
      </c>
      <c r="O160" s="42"/>
      <c r="P160" s="136">
        <v>104</v>
      </c>
      <c r="Q160" s="42"/>
      <c r="R160" s="42"/>
      <c r="T160" s="42" t="s">
        <v>92</v>
      </c>
      <c r="U160" s="42" t="s">
        <v>4347</v>
      </c>
      <c r="V160" s="42" t="s">
        <v>44</v>
      </c>
      <c r="W160" s="42">
        <v>11</v>
      </c>
      <c r="X160" s="42"/>
      <c r="Y160" s="42"/>
      <c r="Z160" s="42">
        <v>39</v>
      </c>
      <c r="AA160" s="451">
        <v>0</v>
      </c>
      <c r="AB160" s="42"/>
      <c r="AC160" s="42"/>
      <c r="AD160" s="42"/>
      <c r="AE160" s="42" t="s">
        <v>4326</v>
      </c>
    </row>
    <row r="161" spans="1:31" x14ac:dyDescent="0.2">
      <c r="A161" s="42" t="s">
        <v>2716</v>
      </c>
      <c r="B161" s="42" t="s">
        <v>4351</v>
      </c>
      <c r="C161" s="42" t="s">
        <v>44</v>
      </c>
      <c r="D161" s="42">
        <v>7</v>
      </c>
      <c r="E161" s="42">
        <v>5</v>
      </c>
      <c r="F161" s="42">
        <v>1</v>
      </c>
      <c r="G161" s="42">
        <v>47</v>
      </c>
      <c r="H161" s="377">
        <f t="shared" si="7"/>
        <v>11.75</v>
      </c>
      <c r="I161" s="42">
        <v>2</v>
      </c>
      <c r="J161" s="42"/>
      <c r="K161" s="42" t="s">
        <v>4326</v>
      </c>
      <c r="M161" s="42" t="s">
        <v>50</v>
      </c>
      <c r="N161" s="42" t="s">
        <v>4528</v>
      </c>
      <c r="O161" s="42"/>
      <c r="P161" s="136">
        <v>120</v>
      </c>
      <c r="Q161" s="42"/>
      <c r="R161" s="42"/>
      <c r="T161" s="42" t="s">
        <v>92</v>
      </c>
      <c r="U161" s="42" t="s">
        <v>4369</v>
      </c>
      <c r="V161" s="42" t="s">
        <v>44</v>
      </c>
      <c r="W161" s="42">
        <v>10</v>
      </c>
      <c r="X161" s="42"/>
      <c r="Y161" s="42">
        <v>1</v>
      </c>
      <c r="Z161" s="42">
        <v>42</v>
      </c>
      <c r="AA161" s="451">
        <f t="shared" ref="AA161:AA170" si="8">Z161/Y161</f>
        <v>42</v>
      </c>
      <c r="AB161" s="42"/>
      <c r="AC161" s="42"/>
      <c r="AD161" s="42"/>
      <c r="AE161" s="42" t="s">
        <v>4326</v>
      </c>
    </row>
    <row r="162" spans="1:31" x14ac:dyDescent="0.2">
      <c r="A162" s="42" t="s">
        <v>2716</v>
      </c>
      <c r="B162" s="42" t="s">
        <v>4352</v>
      </c>
      <c r="C162" s="42" t="s">
        <v>44</v>
      </c>
      <c r="D162" s="42">
        <v>4</v>
      </c>
      <c r="E162" s="42">
        <v>2</v>
      </c>
      <c r="F162" s="42">
        <v>1</v>
      </c>
      <c r="G162" s="42">
        <v>11</v>
      </c>
      <c r="H162" s="377">
        <f t="shared" si="7"/>
        <v>11</v>
      </c>
      <c r="I162" s="42"/>
      <c r="J162" s="42"/>
      <c r="K162" s="42" t="s">
        <v>4326</v>
      </c>
      <c r="M162" s="42" t="s">
        <v>50</v>
      </c>
      <c r="N162" s="42" t="s">
        <v>4211</v>
      </c>
      <c r="O162" s="42"/>
      <c r="P162" s="136">
        <v>94</v>
      </c>
      <c r="Q162" s="42"/>
      <c r="R162" s="42" t="s">
        <v>4535</v>
      </c>
      <c r="T162" s="42" t="s">
        <v>92</v>
      </c>
      <c r="U162" s="42" t="s">
        <v>3935</v>
      </c>
      <c r="V162" s="42" t="s">
        <v>44</v>
      </c>
      <c r="W162" s="42">
        <v>46.5</v>
      </c>
      <c r="X162" s="42">
        <v>4</v>
      </c>
      <c r="Y162" s="42">
        <v>12</v>
      </c>
      <c r="Z162" s="42">
        <v>160</v>
      </c>
      <c r="AA162" s="451">
        <f t="shared" si="8"/>
        <v>13.333333333333334</v>
      </c>
      <c r="AB162" s="42"/>
      <c r="AC162" s="42"/>
      <c r="AD162" s="42"/>
      <c r="AE162" s="42" t="s">
        <v>4326</v>
      </c>
    </row>
    <row r="163" spans="1:31" x14ac:dyDescent="0.2">
      <c r="A163" s="42" t="s">
        <v>2716</v>
      </c>
      <c r="B163" s="42" t="s">
        <v>3060</v>
      </c>
      <c r="C163" s="42" t="s">
        <v>44</v>
      </c>
      <c r="D163" s="42">
        <v>4</v>
      </c>
      <c r="E163" s="42">
        <v>6</v>
      </c>
      <c r="F163" s="42">
        <v>1</v>
      </c>
      <c r="G163" s="42">
        <v>54</v>
      </c>
      <c r="H163" s="377">
        <f t="shared" si="7"/>
        <v>10.8</v>
      </c>
      <c r="I163" s="42"/>
      <c r="J163" s="42"/>
      <c r="K163" s="42" t="s">
        <v>4326</v>
      </c>
      <c r="M163" s="42" t="s">
        <v>50</v>
      </c>
      <c r="N163" s="42" t="s">
        <v>3031</v>
      </c>
      <c r="O163" s="42"/>
      <c r="P163" s="136" t="s">
        <v>2995</v>
      </c>
      <c r="Q163" s="42"/>
      <c r="R163" s="42" t="s">
        <v>4536</v>
      </c>
      <c r="T163" s="42" t="s">
        <v>92</v>
      </c>
      <c r="U163" s="42" t="s">
        <v>4370</v>
      </c>
      <c r="V163" s="42" t="s">
        <v>44</v>
      </c>
      <c r="W163" s="42">
        <v>4</v>
      </c>
      <c r="X163" s="42"/>
      <c r="Y163" s="42">
        <v>3</v>
      </c>
      <c r="Z163" s="42">
        <v>10</v>
      </c>
      <c r="AA163" s="451">
        <f t="shared" si="8"/>
        <v>3.3333333333333335</v>
      </c>
      <c r="AB163" s="42"/>
      <c r="AC163" s="42"/>
      <c r="AD163" s="42"/>
      <c r="AE163" s="42" t="s">
        <v>4326</v>
      </c>
    </row>
    <row r="164" spans="1:31" x14ac:dyDescent="0.2">
      <c r="A164" s="42" t="s">
        <v>2716</v>
      </c>
      <c r="B164" s="42" t="s">
        <v>4353</v>
      </c>
      <c r="C164" s="42" t="s">
        <v>44</v>
      </c>
      <c r="D164" s="42">
        <v>8</v>
      </c>
      <c r="E164" s="42">
        <v>8</v>
      </c>
      <c r="F164" s="42">
        <v>3</v>
      </c>
      <c r="G164" s="42">
        <v>53</v>
      </c>
      <c r="H164" s="377">
        <f t="shared" si="7"/>
        <v>10.6</v>
      </c>
      <c r="I164" s="42">
        <v>3</v>
      </c>
      <c r="J164" s="42"/>
      <c r="K164" s="42" t="s">
        <v>4326</v>
      </c>
      <c r="M164" s="42" t="s">
        <v>50</v>
      </c>
      <c r="N164" s="42" t="s">
        <v>3047</v>
      </c>
      <c r="O164" s="42"/>
      <c r="P164" s="42">
        <v>56</v>
      </c>
      <c r="Q164" s="42"/>
      <c r="R164" s="42"/>
      <c r="T164" s="42" t="s">
        <v>92</v>
      </c>
      <c r="U164" s="42" t="s">
        <v>3072</v>
      </c>
      <c r="V164" s="42" t="s">
        <v>44</v>
      </c>
      <c r="W164" s="42">
        <v>120.5</v>
      </c>
      <c r="X164" s="42">
        <v>16</v>
      </c>
      <c r="Y164" s="42">
        <v>35</v>
      </c>
      <c r="Z164" s="42">
        <v>370</v>
      </c>
      <c r="AA164" s="451">
        <f t="shared" si="8"/>
        <v>10.571428571428571</v>
      </c>
      <c r="AB164" s="42"/>
      <c r="AC164" s="42"/>
      <c r="AD164" s="42"/>
      <c r="AE164" s="42" t="s">
        <v>4326</v>
      </c>
    </row>
    <row r="165" spans="1:31" x14ac:dyDescent="0.2">
      <c r="A165" s="42" t="s">
        <v>2716</v>
      </c>
      <c r="B165" s="42" t="s">
        <v>4354</v>
      </c>
      <c r="C165" s="42" t="s">
        <v>44</v>
      </c>
      <c r="D165" s="42">
        <v>3</v>
      </c>
      <c r="E165" s="42">
        <v>4</v>
      </c>
      <c r="F165" s="42"/>
      <c r="G165" s="42">
        <v>39</v>
      </c>
      <c r="H165" s="377">
        <f t="shared" si="7"/>
        <v>9.75</v>
      </c>
      <c r="I165" s="42">
        <v>2</v>
      </c>
      <c r="J165" s="42"/>
      <c r="K165" s="42" t="s">
        <v>4326</v>
      </c>
      <c r="M165" s="42" t="s">
        <v>50</v>
      </c>
      <c r="N165" s="42" t="s">
        <v>787</v>
      </c>
      <c r="O165" s="42"/>
      <c r="P165" s="42">
        <v>55</v>
      </c>
      <c r="Q165" s="42"/>
      <c r="R165" s="42"/>
      <c r="T165" s="42" t="s">
        <v>92</v>
      </c>
      <c r="U165" s="42" t="s">
        <v>3820</v>
      </c>
      <c r="V165" s="42" t="s">
        <v>44</v>
      </c>
      <c r="W165" s="42">
        <v>166.4</v>
      </c>
      <c r="X165" s="42">
        <v>33</v>
      </c>
      <c r="Y165" s="42">
        <v>33</v>
      </c>
      <c r="Z165" s="42">
        <v>518</v>
      </c>
      <c r="AA165" s="451">
        <f t="shared" si="8"/>
        <v>15.696969696969697</v>
      </c>
      <c r="AB165" s="42"/>
      <c r="AC165" s="42"/>
      <c r="AD165" s="42"/>
      <c r="AE165" s="42" t="s">
        <v>4326</v>
      </c>
    </row>
    <row r="166" spans="1:31" x14ac:dyDescent="0.2">
      <c r="A166" s="42" t="s">
        <v>2716</v>
      </c>
      <c r="B166" s="42" t="s">
        <v>4101</v>
      </c>
      <c r="C166" s="42" t="s">
        <v>44</v>
      </c>
      <c r="D166" s="42">
        <v>3</v>
      </c>
      <c r="E166" s="42">
        <v>3</v>
      </c>
      <c r="F166" s="42">
        <v>1</v>
      </c>
      <c r="G166" s="42">
        <v>19</v>
      </c>
      <c r="H166" s="377">
        <f t="shared" si="7"/>
        <v>9.5</v>
      </c>
      <c r="I166" s="42">
        <v>2</v>
      </c>
      <c r="J166" s="42"/>
      <c r="K166" s="42" t="s">
        <v>4326</v>
      </c>
      <c r="M166" s="42" t="s">
        <v>2333</v>
      </c>
      <c r="N166" s="42" t="s">
        <v>3050</v>
      </c>
      <c r="O166" s="42"/>
      <c r="P166" s="136" t="s">
        <v>3010</v>
      </c>
      <c r="Q166" s="42"/>
      <c r="R166" s="42"/>
      <c r="T166" s="42" t="s">
        <v>92</v>
      </c>
      <c r="U166" s="42" t="s">
        <v>3885</v>
      </c>
      <c r="V166" s="42" t="s">
        <v>44</v>
      </c>
      <c r="W166" s="42">
        <v>63.4</v>
      </c>
      <c r="X166" s="42">
        <v>6</v>
      </c>
      <c r="Y166" s="42">
        <v>19</v>
      </c>
      <c r="Z166" s="42">
        <v>186</v>
      </c>
      <c r="AA166" s="451">
        <f t="shared" si="8"/>
        <v>9.7894736842105257</v>
      </c>
      <c r="AB166" s="42"/>
      <c r="AC166" s="42"/>
      <c r="AD166" s="42"/>
      <c r="AE166" s="42" t="s">
        <v>4326</v>
      </c>
    </row>
    <row r="167" spans="1:31" x14ac:dyDescent="0.2">
      <c r="A167" s="42" t="s">
        <v>2716</v>
      </c>
      <c r="B167" s="42" t="s">
        <v>4083</v>
      </c>
      <c r="C167" s="42" t="s">
        <v>44</v>
      </c>
      <c r="D167" s="42">
        <v>3</v>
      </c>
      <c r="E167" s="42">
        <v>2</v>
      </c>
      <c r="F167" s="42"/>
      <c r="G167" s="42">
        <v>19</v>
      </c>
      <c r="H167" s="377">
        <f t="shared" si="7"/>
        <v>9.5</v>
      </c>
      <c r="I167" s="42">
        <v>1</v>
      </c>
      <c r="J167" s="42"/>
      <c r="K167" s="42" t="s">
        <v>4326</v>
      </c>
      <c r="M167" s="42" t="s">
        <v>2333</v>
      </c>
      <c r="N167" s="42" t="s">
        <v>4198</v>
      </c>
      <c r="O167" s="42"/>
      <c r="P167" s="136" t="s">
        <v>3920</v>
      </c>
      <c r="Q167" s="42"/>
      <c r="R167" s="42"/>
      <c r="T167" s="42" t="s">
        <v>92</v>
      </c>
      <c r="U167" s="42" t="s">
        <v>3904</v>
      </c>
      <c r="V167" s="42" t="s">
        <v>44</v>
      </c>
      <c r="W167" s="42">
        <v>22</v>
      </c>
      <c r="X167" s="42">
        <v>5</v>
      </c>
      <c r="Y167" s="42">
        <v>5</v>
      </c>
      <c r="Z167" s="42">
        <v>64</v>
      </c>
      <c r="AA167" s="451">
        <f t="shared" si="8"/>
        <v>12.8</v>
      </c>
      <c r="AB167" s="42"/>
      <c r="AC167" s="42"/>
      <c r="AD167" s="42"/>
      <c r="AE167" s="42" t="s">
        <v>4326</v>
      </c>
    </row>
    <row r="168" spans="1:31" x14ac:dyDescent="0.2">
      <c r="A168" s="42" t="s">
        <v>2716</v>
      </c>
      <c r="B168" s="42" t="s">
        <v>4355</v>
      </c>
      <c r="C168" s="42" t="s">
        <v>44</v>
      </c>
      <c r="D168" s="42">
        <v>8</v>
      </c>
      <c r="E168" s="42">
        <v>10</v>
      </c>
      <c r="F168" s="42">
        <v>1</v>
      </c>
      <c r="G168" s="42">
        <v>77</v>
      </c>
      <c r="H168" s="377">
        <f t="shared" si="7"/>
        <v>8.5555555555555554</v>
      </c>
      <c r="I168" s="42"/>
      <c r="J168" s="42"/>
      <c r="K168" s="42" t="s">
        <v>4326</v>
      </c>
      <c r="M168" s="42" t="s">
        <v>2333</v>
      </c>
      <c r="N168" s="42" t="s">
        <v>3039</v>
      </c>
      <c r="O168" s="42"/>
      <c r="P168" s="136">
        <v>69</v>
      </c>
      <c r="Q168" s="42"/>
      <c r="R168" s="42"/>
      <c r="T168" s="42" t="s">
        <v>92</v>
      </c>
      <c r="U168" s="42" t="s">
        <v>3900</v>
      </c>
      <c r="V168" s="42" t="s">
        <v>44</v>
      </c>
      <c r="W168" s="42">
        <v>32</v>
      </c>
      <c r="X168" s="42">
        <v>3</v>
      </c>
      <c r="Y168" s="42">
        <v>5</v>
      </c>
      <c r="Z168" s="42">
        <v>127</v>
      </c>
      <c r="AA168" s="451">
        <f t="shared" si="8"/>
        <v>25.4</v>
      </c>
      <c r="AB168" s="42"/>
      <c r="AC168" s="42"/>
      <c r="AD168" s="42"/>
      <c r="AE168" s="42" t="s">
        <v>4326</v>
      </c>
    </row>
    <row r="169" spans="1:31" x14ac:dyDescent="0.2">
      <c r="A169" s="42" t="s">
        <v>2716</v>
      </c>
      <c r="B169" s="42" t="s">
        <v>4356</v>
      </c>
      <c r="C169" s="42" t="s">
        <v>44</v>
      </c>
      <c r="D169" s="42">
        <v>7</v>
      </c>
      <c r="E169" s="42">
        <v>5</v>
      </c>
      <c r="F169" s="42">
        <v>1</v>
      </c>
      <c r="G169" s="42">
        <v>32</v>
      </c>
      <c r="H169" s="377">
        <f t="shared" si="7"/>
        <v>8</v>
      </c>
      <c r="I169" s="42">
        <v>4</v>
      </c>
      <c r="J169" s="42"/>
      <c r="K169" s="42" t="s">
        <v>4326</v>
      </c>
      <c r="M169" s="42" t="s">
        <v>2333</v>
      </c>
      <c r="N169" s="42" t="s">
        <v>4199</v>
      </c>
      <c r="O169" s="42"/>
      <c r="P169" s="136">
        <v>57</v>
      </c>
      <c r="Q169" s="42"/>
      <c r="R169" s="42"/>
      <c r="T169" s="42" t="s">
        <v>92</v>
      </c>
      <c r="U169" s="42" t="s">
        <v>4088</v>
      </c>
      <c r="V169" s="42" t="s">
        <v>44</v>
      </c>
      <c r="W169" s="42">
        <v>3</v>
      </c>
      <c r="X169" s="42"/>
      <c r="Y169" s="42">
        <v>1</v>
      </c>
      <c r="Z169" s="42">
        <v>11</v>
      </c>
      <c r="AA169" s="451">
        <f t="shared" si="8"/>
        <v>11</v>
      </c>
      <c r="AB169" s="42"/>
      <c r="AC169" s="42"/>
      <c r="AD169" s="42"/>
      <c r="AE169" s="42" t="s">
        <v>4326</v>
      </c>
    </row>
    <row r="170" spans="1:31" x14ac:dyDescent="0.2">
      <c r="A170" s="42" t="s">
        <v>2716</v>
      </c>
      <c r="B170" s="42" t="s">
        <v>3886</v>
      </c>
      <c r="C170" s="42" t="s">
        <v>44</v>
      </c>
      <c r="D170" s="42">
        <v>1</v>
      </c>
      <c r="E170" s="42">
        <v>1</v>
      </c>
      <c r="F170" s="42"/>
      <c r="G170" s="42">
        <v>7</v>
      </c>
      <c r="H170" s="377">
        <f t="shared" si="7"/>
        <v>7</v>
      </c>
      <c r="I170" s="42"/>
      <c r="J170" s="42"/>
      <c r="K170" s="42" t="s">
        <v>4326</v>
      </c>
      <c r="M170" s="42" t="s">
        <v>2333</v>
      </c>
      <c r="N170" s="42" t="s">
        <v>4211</v>
      </c>
      <c r="O170" s="42"/>
      <c r="P170" s="136">
        <v>96</v>
      </c>
      <c r="Q170" s="42"/>
      <c r="R170" s="42"/>
      <c r="T170" s="42" t="s">
        <v>92</v>
      </c>
      <c r="U170" s="42" t="s">
        <v>3867</v>
      </c>
      <c r="V170" s="42" t="s">
        <v>44</v>
      </c>
      <c r="W170" s="42">
        <v>74.2</v>
      </c>
      <c r="X170" s="42">
        <v>13</v>
      </c>
      <c r="Y170" s="42">
        <v>27</v>
      </c>
      <c r="Z170" s="42">
        <v>225</v>
      </c>
      <c r="AA170" s="451">
        <f t="shared" si="8"/>
        <v>8.3333333333333339</v>
      </c>
      <c r="AB170" s="42"/>
      <c r="AC170" s="42"/>
      <c r="AD170" s="42"/>
      <c r="AE170" s="42" t="s">
        <v>4326</v>
      </c>
    </row>
    <row r="171" spans="1:31" x14ac:dyDescent="0.2">
      <c r="A171" s="42" t="s">
        <v>2716</v>
      </c>
      <c r="B171" s="42" t="s">
        <v>3882</v>
      </c>
      <c r="C171" s="42" t="s">
        <v>44</v>
      </c>
      <c r="D171" s="42">
        <v>3</v>
      </c>
      <c r="E171" s="42">
        <v>5</v>
      </c>
      <c r="F171" s="42"/>
      <c r="G171" s="42">
        <v>35</v>
      </c>
      <c r="H171" s="377">
        <f t="shared" si="7"/>
        <v>7</v>
      </c>
      <c r="I171" s="42">
        <v>2</v>
      </c>
      <c r="J171" s="42"/>
      <c r="K171" s="42" t="s">
        <v>4326</v>
      </c>
      <c r="M171" s="42" t="s">
        <v>2333</v>
      </c>
      <c r="N171" s="42" t="s">
        <v>3047</v>
      </c>
      <c r="O171" s="42"/>
      <c r="P171" s="136">
        <v>95</v>
      </c>
      <c r="Q171" s="42"/>
      <c r="R171" s="42"/>
      <c r="T171" s="42" t="s">
        <v>92</v>
      </c>
      <c r="U171" s="42" t="s">
        <v>4114</v>
      </c>
      <c r="V171" s="42" t="s">
        <v>44</v>
      </c>
      <c r="W171" s="42">
        <v>1</v>
      </c>
      <c r="X171" s="42"/>
      <c r="Y171" s="42"/>
      <c r="Z171" s="42">
        <v>2</v>
      </c>
      <c r="AA171" s="451">
        <v>0</v>
      </c>
      <c r="AB171" s="42"/>
      <c r="AC171" s="42"/>
      <c r="AD171" s="42"/>
      <c r="AE171" s="42" t="s">
        <v>4326</v>
      </c>
    </row>
    <row r="172" spans="1:31" x14ac:dyDescent="0.2">
      <c r="A172" s="42" t="s">
        <v>2716</v>
      </c>
      <c r="B172" s="42" t="s">
        <v>4347</v>
      </c>
      <c r="C172" s="42" t="s">
        <v>44</v>
      </c>
      <c r="D172" s="42">
        <v>7</v>
      </c>
      <c r="E172" s="42">
        <v>8</v>
      </c>
      <c r="F172" s="42"/>
      <c r="G172" s="42">
        <v>48</v>
      </c>
      <c r="H172" s="377">
        <f t="shared" si="7"/>
        <v>6</v>
      </c>
      <c r="I172" s="42">
        <v>3</v>
      </c>
      <c r="J172" s="42"/>
      <c r="K172" s="42" t="s">
        <v>4326</v>
      </c>
      <c r="M172" s="42" t="s">
        <v>2333</v>
      </c>
      <c r="N172" s="42" t="s">
        <v>4529</v>
      </c>
      <c r="O172" s="42"/>
      <c r="P172" s="136" t="s">
        <v>3852</v>
      </c>
      <c r="Q172" s="42"/>
      <c r="R172" s="42"/>
      <c r="T172" s="42" t="s">
        <v>92</v>
      </c>
      <c r="U172" s="42" t="s">
        <v>3876</v>
      </c>
      <c r="V172" s="42" t="s">
        <v>44</v>
      </c>
      <c r="W172" s="42">
        <v>6.3</v>
      </c>
      <c r="X172" s="42"/>
      <c r="Y172" s="42">
        <v>1</v>
      </c>
      <c r="Z172" s="42">
        <v>26</v>
      </c>
      <c r="AA172" s="451">
        <f>Z172/Y172</f>
        <v>26</v>
      </c>
      <c r="AB172" s="42"/>
      <c r="AC172" s="42"/>
      <c r="AD172" s="42"/>
      <c r="AE172" s="42" t="s">
        <v>4326</v>
      </c>
    </row>
    <row r="173" spans="1:31" x14ac:dyDescent="0.2">
      <c r="A173" s="42" t="s">
        <v>2716</v>
      </c>
      <c r="B173" s="42" t="s">
        <v>4111</v>
      </c>
      <c r="C173" s="42" t="s">
        <v>44</v>
      </c>
      <c r="D173" s="42">
        <v>1</v>
      </c>
      <c r="E173" s="42">
        <v>1</v>
      </c>
      <c r="F173" s="42"/>
      <c r="G173" s="42">
        <v>5</v>
      </c>
      <c r="H173" s="377">
        <f t="shared" si="7"/>
        <v>5</v>
      </c>
      <c r="I173" s="42">
        <v>1</v>
      </c>
      <c r="J173" s="42"/>
      <c r="K173" s="42" t="s">
        <v>4326</v>
      </c>
      <c r="M173" s="42" t="s">
        <v>2333</v>
      </c>
      <c r="N173" s="42" t="s">
        <v>4207</v>
      </c>
      <c r="O173" s="42"/>
      <c r="P173" s="136">
        <v>57</v>
      </c>
      <c r="Q173" s="42"/>
      <c r="R173" s="42"/>
      <c r="T173" s="42" t="s">
        <v>92</v>
      </c>
      <c r="U173" s="42" t="s">
        <v>3882</v>
      </c>
      <c r="V173" s="42" t="s">
        <v>44</v>
      </c>
      <c r="W173" s="42">
        <v>6</v>
      </c>
      <c r="X173" s="42">
        <v>1</v>
      </c>
      <c r="Y173" s="42"/>
      <c r="Z173" s="42">
        <v>32</v>
      </c>
      <c r="AA173" s="451">
        <v>0</v>
      </c>
      <c r="AB173" s="42"/>
      <c r="AC173" s="42"/>
      <c r="AD173" s="42"/>
      <c r="AE173" s="42" t="s">
        <v>4326</v>
      </c>
    </row>
    <row r="174" spans="1:31" x14ac:dyDescent="0.2">
      <c r="A174" s="42" t="s">
        <v>2716</v>
      </c>
      <c r="B174" s="42" t="s">
        <v>4095</v>
      </c>
      <c r="C174" s="42" t="s">
        <v>44</v>
      </c>
      <c r="D174" s="42">
        <v>4</v>
      </c>
      <c r="E174" s="42">
        <v>3</v>
      </c>
      <c r="F174" s="42"/>
      <c r="G174" s="42">
        <v>11</v>
      </c>
      <c r="H174" s="377">
        <f t="shared" si="7"/>
        <v>3.6666666666666665</v>
      </c>
      <c r="I174" s="42"/>
      <c r="J174" s="42"/>
      <c r="K174" s="42" t="s">
        <v>4326</v>
      </c>
      <c r="M174" s="42" t="s">
        <v>141</v>
      </c>
      <c r="N174" s="42" t="s">
        <v>3963</v>
      </c>
      <c r="O174" s="42"/>
      <c r="P174" s="42">
        <v>73</v>
      </c>
      <c r="Q174" s="42"/>
      <c r="R174" s="42"/>
      <c r="T174" s="42" t="s">
        <v>92</v>
      </c>
      <c r="U174" s="42" t="s">
        <v>3075</v>
      </c>
      <c r="V174" s="42" t="s">
        <v>44</v>
      </c>
      <c r="W174" s="42">
        <v>14</v>
      </c>
      <c r="X174" s="42">
        <v>4</v>
      </c>
      <c r="Y174" s="42">
        <v>2</v>
      </c>
      <c r="Z174" s="42">
        <v>37</v>
      </c>
      <c r="AA174" s="451">
        <f>Z174/Y174</f>
        <v>18.5</v>
      </c>
      <c r="AB174" s="42"/>
      <c r="AC174" s="42"/>
      <c r="AD174" s="42"/>
      <c r="AE174" s="42" t="s">
        <v>4326</v>
      </c>
    </row>
    <row r="175" spans="1:31" x14ac:dyDescent="0.2">
      <c r="A175" s="42" t="s">
        <v>2716</v>
      </c>
      <c r="B175" s="42" t="s">
        <v>4357</v>
      </c>
      <c r="C175" s="42" t="s">
        <v>44</v>
      </c>
      <c r="D175" s="42">
        <v>2</v>
      </c>
      <c r="E175" s="42">
        <v>1</v>
      </c>
      <c r="F175" s="42">
        <v>1</v>
      </c>
      <c r="G175" s="42">
        <v>0</v>
      </c>
      <c r="H175" s="377">
        <v>0</v>
      </c>
      <c r="I175" s="42">
        <v>2</v>
      </c>
      <c r="J175" s="42"/>
      <c r="K175" s="42" t="s">
        <v>4326</v>
      </c>
      <c r="M175" s="42" t="s">
        <v>141</v>
      </c>
      <c r="N175" s="42" t="s">
        <v>3963</v>
      </c>
      <c r="O175" s="42"/>
      <c r="P175" s="42">
        <v>72</v>
      </c>
      <c r="Q175" s="42"/>
      <c r="R175" s="42"/>
      <c r="T175" s="42" t="s">
        <v>92</v>
      </c>
      <c r="U175" s="42" t="s">
        <v>4352</v>
      </c>
      <c r="V175" s="42" t="s">
        <v>44</v>
      </c>
      <c r="W175" s="42">
        <v>6</v>
      </c>
      <c r="X175" s="42">
        <v>1</v>
      </c>
      <c r="Y175" s="42">
        <v>2</v>
      </c>
      <c r="Z175" s="42">
        <v>13</v>
      </c>
      <c r="AA175" s="451">
        <f>Z175/Y175</f>
        <v>6.5</v>
      </c>
      <c r="AB175" s="42"/>
      <c r="AC175" s="42"/>
      <c r="AD175" s="42"/>
      <c r="AE175" s="42" t="s">
        <v>4326</v>
      </c>
    </row>
    <row r="176" spans="1:31" x14ac:dyDescent="0.2">
      <c r="A176" s="42" t="s">
        <v>2716</v>
      </c>
      <c r="B176" s="42" t="s">
        <v>3830</v>
      </c>
      <c r="C176" s="42" t="s">
        <v>44</v>
      </c>
      <c r="D176" s="42">
        <v>1</v>
      </c>
      <c r="E176" s="42" t="s">
        <v>3838</v>
      </c>
      <c r="F176" s="42"/>
      <c r="G176" s="42"/>
      <c r="H176" s="377">
        <v>0</v>
      </c>
      <c r="I176" s="42"/>
      <c r="J176" s="42"/>
      <c r="K176" s="42" t="s">
        <v>4326</v>
      </c>
      <c r="M176" s="42" t="s">
        <v>141</v>
      </c>
      <c r="N176" s="42" t="s">
        <v>3039</v>
      </c>
      <c r="O176" s="42"/>
      <c r="P176" s="42">
        <v>87</v>
      </c>
      <c r="Q176" s="42"/>
      <c r="R176" s="42"/>
      <c r="T176" s="42" t="s">
        <v>88</v>
      </c>
      <c r="U176" s="42" t="s">
        <v>3904</v>
      </c>
      <c r="V176" s="42" t="s">
        <v>44</v>
      </c>
      <c r="W176" s="42">
        <v>3</v>
      </c>
      <c r="X176" s="42"/>
      <c r="Y176" s="42"/>
      <c r="Z176" s="42">
        <v>23</v>
      </c>
      <c r="AA176" s="451">
        <v>0</v>
      </c>
      <c r="AB176" s="42"/>
      <c r="AC176" s="42"/>
      <c r="AD176" s="42"/>
      <c r="AE176" s="42" t="s">
        <v>4330</v>
      </c>
    </row>
    <row r="177" spans="1:31" x14ac:dyDescent="0.2">
      <c r="A177" s="42" t="s">
        <v>89</v>
      </c>
      <c r="B177" s="42" t="s">
        <v>4111</v>
      </c>
      <c r="C177" s="42" t="s">
        <v>44</v>
      </c>
      <c r="D177" s="42">
        <v>3</v>
      </c>
      <c r="E177" s="42">
        <v>3</v>
      </c>
      <c r="F177" s="42">
        <v>2</v>
      </c>
      <c r="G177" s="42">
        <v>57</v>
      </c>
      <c r="H177" s="377">
        <f t="shared" si="7"/>
        <v>57</v>
      </c>
      <c r="I177" s="42">
        <v>1</v>
      </c>
      <c r="J177" s="42"/>
      <c r="K177" s="42" t="s">
        <v>4326</v>
      </c>
      <c r="M177" s="42" t="s">
        <v>141</v>
      </c>
      <c r="N177" s="42" t="s">
        <v>3041</v>
      </c>
      <c r="O177" s="42"/>
      <c r="P177" s="42">
        <v>63</v>
      </c>
      <c r="Q177" s="42"/>
      <c r="R177" s="42"/>
      <c r="T177" s="42" t="s">
        <v>88</v>
      </c>
      <c r="U177" s="42" t="s">
        <v>3886</v>
      </c>
      <c r="V177" s="42" t="s">
        <v>44</v>
      </c>
      <c r="W177" s="42">
        <v>18</v>
      </c>
      <c r="X177" s="42"/>
      <c r="Y177" s="42">
        <v>3</v>
      </c>
      <c r="Z177" s="42">
        <v>87</v>
      </c>
      <c r="AA177" s="451">
        <f t="shared" ref="AA177:AA184" si="9">Z177/Y177</f>
        <v>29</v>
      </c>
      <c r="AB177" s="42"/>
      <c r="AC177" s="42"/>
      <c r="AD177" s="42"/>
      <c r="AE177" s="42" t="s">
        <v>4330</v>
      </c>
    </row>
    <row r="178" spans="1:31" x14ac:dyDescent="0.2">
      <c r="A178" s="42" t="s">
        <v>89</v>
      </c>
      <c r="B178" s="42" t="s">
        <v>4359</v>
      </c>
      <c r="C178" s="42" t="s">
        <v>44</v>
      </c>
      <c r="D178" s="42">
        <v>1</v>
      </c>
      <c r="E178" s="42">
        <v>1</v>
      </c>
      <c r="F178" s="42"/>
      <c r="G178" s="42">
        <v>43</v>
      </c>
      <c r="H178" s="377">
        <f t="shared" si="7"/>
        <v>43</v>
      </c>
      <c r="I178" s="42"/>
      <c r="J178" s="42"/>
      <c r="K178" s="42" t="s">
        <v>4326</v>
      </c>
      <c r="M178" s="42" t="s">
        <v>141</v>
      </c>
      <c r="N178" s="42" t="s">
        <v>4572</v>
      </c>
      <c r="O178" s="42"/>
      <c r="P178" s="42">
        <v>59</v>
      </c>
      <c r="Q178" s="42"/>
      <c r="R178" s="42"/>
      <c r="T178" s="42" t="s">
        <v>88</v>
      </c>
      <c r="U178" s="42" t="s">
        <v>3820</v>
      </c>
      <c r="V178" s="42" t="s">
        <v>44</v>
      </c>
      <c r="W178" s="42">
        <v>93.6</v>
      </c>
      <c r="X178" s="42">
        <v>17</v>
      </c>
      <c r="Y178" s="42">
        <v>20</v>
      </c>
      <c r="Z178" s="42">
        <v>422</v>
      </c>
      <c r="AA178" s="451">
        <f t="shared" si="9"/>
        <v>21.1</v>
      </c>
      <c r="AB178" s="42"/>
      <c r="AC178" s="42"/>
      <c r="AD178" s="42"/>
      <c r="AE178" s="42" t="s">
        <v>4330</v>
      </c>
    </row>
    <row r="179" spans="1:31" x14ac:dyDescent="0.2">
      <c r="A179" s="42" t="s">
        <v>89</v>
      </c>
      <c r="B179" s="42" t="s">
        <v>3900</v>
      </c>
      <c r="C179" s="42" t="s">
        <v>44</v>
      </c>
      <c r="D179" s="42">
        <v>4</v>
      </c>
      <c r="E179" s="42">
        <v>5</v>
      </c>
      <c r="F179" s="42">
        <v>4</v>
      </c>
      <c r="G179" s="42">
        <v>39</v>
      </c>
      <c r="H179" s="377">
        <f t="shared" si="7"/>
        <v>39</v>
      </c>
      <c r="I179" s="42">
        <v>2</v>
      </c>
      <c r="J179" s="42"/>
      <c r="K179" s="42" t="s">
        <v>4326</v>
      </c>
      <c r="M179" s="42" t="s">
        <v>141</v>
      </c>
      <c r="N179" s="42" t="s">
        <v>4572</v>
      </c>
      <c r="O179" s="42"/>
      <c r="P179" s="42">
        <v>54</v>
      </c>
      <c r="Q179" s="42"/>
      <c r="R179" s="42"/>
      <c r="T179" s="42" t="s">
        <v>88</v>
      </c>
      <c r="U179" s="42" t="s">
        <v>3867</v>
      </c>
      <c r="V179" s="42" t="s">
        <v>44</v>
      </c>
      <c r="W179" s="42">
        <v>85.1</v>
      </c>
      <c r="X179" s="42">
        <v>10</v>
      </c>
      <c r="Y179" s="42">
        <v>14</v>
      </c>
      <c r="Z179" s="42">
        <v>389</v>
      </c>
      <c r="AA179" s="451">
        <f t="shared" si="9"/>
        <v>27.785714285714285</v>
      </c>
      <c r="AB179" s="42"/>
      <c r="AC179" s="42"/>
      <c r="AD179" s="42"/>
      <c r="AE179" s="42" t="s">
        <v>4330</v>
      </c>
    </row>
    <row r="180" spans="1:31" x14ac:dyDescent="0.2">
      <c r="A180" s="42" t="s">
        <v>89</v>
      </c>
      <c r="B180" s="42" t="s">
        <v>3869</v>
      </c>
      <c r="C180" s="42" t="s">
        <v>44</v>
      </c>
      <c r="D180" s="42">
        <v>6</v>
      </c>
      <c r="E180" s="42">
        <v>8</v>
      </c>
      <c r="F180" s="42">
        <v>1</v>
      </c>
      <c r="G180" s="42">
        <v>262</v>
      </c>
      <c r="H180" s="377">
        <f t="shared" si="7"/>
        <v>37.428571428571431</v>
      </c>
      <c r="I180" s="42">
        <v>2</v>
      </c>
      <c r="J180" s="42"/>
      <c r="K180" s="42" t="s">
        <v>4326</v>
      </c>
      <c r="M180" s="42" t="s">
        <v>141</v>
      </c>
      <c r="N180" s="42" t="s">
        <v>3882</v>
      </c>
      <c r="O180" s="42"/>
      <c r="P180" s="42">
        <v>109</v>
      </c>
      <c r="Q180" s="42"/>
      <c r="R180" s="42"/>
      <c r="T180" s="42" t="s">
        <v>88</v>
      </c>
      <c r="U180" s="42" t="s">
        <v>3883</v>
      </c>
      <c r="V180" s="42" t="s">
        <v>44</v>
      </c>
      <c r="W180" s="42">
        <v>7</v>
      </c>
      <c r="X180" s="42"/>
      <c r="Y180" s="42">
        <v>2</v>
      </c>
      <c r="Z180" s="42">
        <v>21</v>
      </c>
      <c r="AA180" s="451">
        <f t="shared" si="9"/>
        <v>10.5</v>
      </c>
      <c r="AB180" s="42"/>
      <c r="AC180" s="42"/>
      <c r="AD180" s="42"/>
      <c r="AE180" s="42" t="s">
        <v>4330</v>
      </c>
    </row>
    <row r="181" spans="1:31" x14ac:dyDescent="0.2">
      <c r="A181" s="42" t="s">
        <v>89</v>
      </c>
      <c r="B181" s="42" t="s">
        <v>3824</v>
      </c>
      <c r="C181" s="42" t="s">
        <v>44</v>
      </c>
      <c r="D181" s="42">
        <v>9</v>
      </c>
      <c r="E181" s="42">
        <v>10</v>
      </c>
      <c r="F181" s="42"/>
      <c r="G181" s="42">
        <v>323</v>
      </c>
      <c r="H181" s="377">
        <f t="shared" si="7"/>
        <v>32.299999999999997</v>
      </c>
      <c r="I181" s="42">
        <v>13</v>
      </c>
      <c r="J181" s="42"/>
      <c r="K181" s="42" t="s">
        <v>4326</v>
      </c>
      <c r="M181" s="42" t="s">
        <v>141</v>
      </c>
      <c r="N181" s="42" t="s">
        <v>3050</v>
      </c>
      <c r="O181" s="42"/>
      <c r="P181" s="42">
        <v>83</v>
      </c>
      <c r="Q181" s="42"/>
      <c r="R181" s="42"/>
      <c r="T181" s="42" t="s">
        <v>88</v>
      </c>
      <c r="U181" s="42" t="s">
        <v>3072</v>
      </c>
      <c r="V181" s="42" t="s">
        <v>44</v>
      </c>
      <c r="W181" s="42">
        <v>33</v>
      </c>
      <c r="X181" s="42">
        <v>3</v>
      </c>
      <c r="Y181" s="42">
        <v>7</v>
      </c>
      <c r="Z181" s="42">
        <v>160</v>
      </c>
      <c r="AA181" s="451">
        <f t="shared" si="9"/>
        <v>22.857142857142858</v>
      </c>
      <c r="AB181" s="42"/>
      <c r="AC181" s="42"/>
      <c r="AD181" s="42"/>
      <c r="AE181" s="42" t="s">
        <v>4330</v>
      </c>
    </row>
    <row r="182" spans="1:31" x14ac:dyDescent="0.2">
      <c r="A182" s="42" t="s">
        <v>89</v>
      </c>
      <c r="B182" s="42" t="s">
        <v>3867</v>
      </c>
      <c r="C182" s="42" t="s">
        <v>44</v>
      </c>
      <c r="D182" s="42">
        <v>9</v>
      </c>
      <c r="E182" s="42">
        <v>9</v>
      </c>
      <c r="F182" s="42"/>
      <c r="G182" s="42">
        <v>268</v>
      </c>
      <c r="H182" s="377">
        <f t="shared" si="7"/>
        <v>29.777777777777779</v>
      </c>
      <c r="I182" s="42">
        <v>3</v>
      </c>
      <c r="J182" s="42"/>
      <c r="K182" s="42" t="s">
        <v>4326</v>
      </c>
      <c r="M182" s="42" t="s">
        <v>141</v>
      </c>
      <c r="N182" s="42" t="s">
        <v>3050</v>
      </c>
      <c r="O182" s="42"/>
      <c r="P182" s="42">
        <v>74</v>
      </c>
      <c r="Q182" s="42"/>
      <c r="R182" s="42"/>
      <c r="T182" s="42" t="s">
        <v>88</v>
      </c>
      <c r="U182" s="42" t="s">
        <v>3075</v>
      </c>
      <c r="V182" s="42" t="s">
        <v>44</v>
      </c>
      <c r="W182" s="42">
        <v>7.6</v>
      </c>
      <c r="X182" s="42"/>
      <c r="Y182" s="42">
        <v>3</v>
      </c>
      <c r="Z182" s="42">
        <v>31</v>
      </c>
      <c r="AA182" s="451">
        <f t="shared" si="9"/>
        <v>10.333333333333334</v>
      </c>
      <c r="AB182" s="42"/>
      <c r="AC182" s="42"/>
      <c r="AD182" s="42"/>
      <c r="AE182" s="42" t="s">
        <v>4330</v>
      </c>
    </row>
    <row r="183" spans="1:31" x14ac:dyDescent="0.2">
      <c r="A183" s="42" t="s">
        <v>89</v>
      </c>
      <c r="B183" s="42" t="s">
        <v>3875</v>
      </c>
      <c r="C183" s="42" t="s">
        <v>44</v>
      </c>
      <c r="D183" s="42">
        <v>1</v>
      </c>
      <c r="E183" s="42">
        <v>1</v>
      </c>
      <c r="F183" s="42"/>
      <c r="G183" s="42">
        <v>28</v>
      </c>
      <c r="H183" s="377">
        <f t="shared" si="7"/>
        <v>28</v>
      </c>
      <c r="I183" s="42"/>
      <c r="J183" s="42"/>
      <c r="K183" s="42" t="s">
        <v>4326</v>
      </c>
      <c r="M183" s="42" t="s">
        <v>141</v>
      </c>
      <c r="N183" s="42" t="s">
        <v>3050</v>
      </c>
      <c r="O183" s="42"/>
      <c r="P183" s="42">
        <v>61</v>
      </c>
      <c r="Q183" s="42"/>
      <c r="R183" s="42"/>
      <c r="T183" s="42" t="s">
        <v>88</v>
      </c>
      <c r="U183" s="42" t="s">
        <v>3871</v>
      </c>
      <c r="V183" s="42" t="s">
        <v>44</v>
      </c>
      <c r="W183" s="42">
        <v>48</v>
      </c>
      <c r="X183" s="42">
        <v>5</v>
      </c>
      <c r="Y183" s="42">
        <v>11</v>
      </c>
      <c r="Z183" s="42">
        <v>226</v>
      </c>
      <c r="AA183" s="451">
        <f t="shared" si="9"/>
        <v>20.545454545454547</v>
      </c>
      <c r="AB183" s="42"/>
      <c r="AC183" s="42"/>
      <c r="AD183" s="42"/>
      <c r="AE183" s="42" t="s">
        <v>4330</v>
      </c>
    </row>
    <row r="184" spans="1:31" x14ac:dyDescent="0.2">
      <c r="A184" s="42" t="s">
        <v>89</v>
      </c>
      <c r="B184" s="42" t="s">
        <v>3820</v>
      </c>
      <c r="C184" s="42" t="s">
        <v>44</v>
      </c>
      <c r="D184" s="42">
        <v>11</v>
      </c>
      <c r="E184" s="42">
        <v>12</v>
      </c>
      <c r="F184" s="42"/>
      <c r="G184" s="42">
        <v>311</v>
      </c>
      <c r="H184" s="377">
        <f t="shared" si="7"/>
        <v>25.916666666666668</v>
      </c>
      <c r="I184" s="42">
        <v>2</v>
      </c>
      <c r="J184" s="42"/>
      <c r="K184" s="42" t="s">
        <v>4326</v>
      </c>
      <c r="M184" s="42" t="s">
        <v>141</v>
      </c>
      <c r="N184" s="42" t="s">
        <v>3050</v>
      </c>
      <c r="O184" s="42"/>
      <c r="P184" s="42">
        <v>64</v>
      </c>
      <c r="Q184" s="42"/>
      <c r="R184" s="42"/>
      <c r="T184" s="42" t="s">
        <v>88</v>
      </c>
      <c r="U184" s="42" t="s">
        <v>3885</v>
      </c>
      <c r="V184" s="42" t="s">
        <v>44</v>
      </c>
      <c r="W184" s="42">
        <v>9.3000000000000007</v>
      </c>
      <c r="X184" s="42">
        <v>1</v>
      </c>
      <c r="Y184" s="42">
        <v>3</v>
      </c>
      <c r="Z184" s="42">
        <v>65</v>
      </c>
      <c r="AA184" s="451">
        <f t="shared" si="9"/>
        <v>21.666666666666668</v>
      </c>
      <c r="AB184" s="42"/>
      <c r="AC184" s="42"/>
      <c r="AD184" s="42"/>
      <c r="AE184" s="42" t="s">
        <v>4330</v>
      </c>
    </row>
    <row r="185" spans="1:31" x14ac:dyDescent="0.2">
      <c r="A185" s="42" t="s">
        <v>89</v>
      </c>
      <c r="B185" s="460" t="s">
        <v>3078</v>
      </c>
      <c r="C185" s="42" t="s">
        <v>44</v>
      </c>
      <c r="D185" s="42">
        <v>4</v>
      </c>
      <c r="E185" s="42">
        <v>4</v>
      </c>
      <c r="F185" s="42">
        <v>1</v>
      </c>
      <c r="G185" s="42">
        <v>73</v>
      </c>
      <c r="H185" s="377">
        <f t="shared" si="7"/>
        <v>24.333333333333332</v>
      </c>
      <c r="I185" s="42">
        <v>3</v>
      </c>
      <c r="J185" s="42"/>
      <c r="K185" s="42" t="s">
        <v>4326</v>
      </c>
      <c r="M185" s="42" t="s">
        <v>141</v>
      </c>
      <c r="N185" s="42" t="s">
        <v>4203</v>
      </c>
      <c r="O185" s="42"/>
      <c r="P185" s="42">
        <v>64</v>
      </c>
      <c r="Q185" s="42"/>
      <c r="R185" s="42"/>
      <c r="T185" s="42" t="s">
        <v>88</v>
      </c>
      <c r="U185" s="42" t="s">
        <v>3935</v>
      </c>
      <c r="V185" s="42" t="s">
        <v>44</v>
      </c>
      <c r="W185" s="42">
        <v>5</v>
      </c>
      <c r="X185" s="42"/>
      <c r="Y185" s="42"/>
      <c r="Z185" s="42">
        <v>60</v>
      </c>
      <c r="AA185" s="451">
        <v>0</v>
      </c>
      <c r="AB185" s="42"/>
      <c r="AC185" s="42"/>
      <c r="AD185" s="42"/>
      <c r="AE185" s="42" t="s">
        <v>4330</v>
      </c>
    </row>
    <row r="186" spans="1:31" x14ac:dyDescent="0.2">
      <c r="A186" s="42" t="s">
        <v>89</v>
      </c>
      <c r="B186" s="42" t="s">
        <v>1829</v>
      </c>
      <c r="C186" s="42" t="s">
        <v>44</v>
      </c>
      <c r="D186" s="42">
        <v>8</v>
      </c>
      <c r="E186" s="42">
        <v>9</v>
      </c>
      <c r="F186" s="42">
        <v>3</v>
      </c>
      <c r="G186" s="42">
        <v>139</v>
      </c>
      <c r="H186" s="377">
        <f t="shared" si="7"/>
        <v>23.166666666666668</v>
      </c>
      <c r="I186" s="42">
        <v>7</v>
      </c>
      <c r="J186" s="42"/>
      <c r="K186" s="42" t="s">
        <v>4326</v>
      </c>
      <c r="M186" s="42" t="s">
        <v>141</v>
      </c>
      <c r="N186" s="42" t="s">
        <v>4211</v>
      </c>
      <c r="O186" s="42"/>
      <c r="P186" s="42">
        <v>50</v>
      </c>
      <c r="Q186" s="42"/>
      <c r="R186" s="42"/>
      <c r="T186" s="42" t="s">
        <v>88</v>
      </c>
      <c r="U186" s="42" t="s">
        <v>3060</v>
      </c>
      <c r="V186" s="42" t="s">
        <v>44</v>
      </c>
      <c r="W186" s="42">
        <v>64</v>
      </c>
      <c r="X186" s="42">
        <v>7</v>
      </c>
      <c r="Y186" s="42">
        <v>11</v>
      </c>
      <c r="Z186" s="42">
        <v>253</v>
      </c>
      <c r="AA186" s="451">
        <f>Z186/Y186</f>
        <v>23</v>
      </c>
      <c r="AB186" s="42"/>
      <c r="AC186" s="42"/>
      <c r="AD186" s="42"/>
      <c r="AE186" s="42" t="s">
        <v>4330</v>
      </c>
    </row>
    <row r="187" spans="1:31" x14ac:dyDescent="0.2">
      <c r="A187" s="42" t="s">
        <v>89</v>
      </c>
      <c r="B187" s="42" t="s">
        <v>4107</v>
      </c>
      <c r="C187" s="42" t="s">
        <v>44</v>
      </c>
      <c r="D187" s="42">
        <v>4</v>
      </c>
      <c r="E187" s="42">
        <v>5</v>
      </c>
      <c r="F187" s="42">
        <v>1</v>
      </c>
      <c r="G187" s="42">
        <v>90</v>
      </c>
      <c r="H187" s="377">
        <f t="shared" si="7"/>
        <v>22.5</v>
      </c>
      <c r="I187" s="42"/>
      <c r="J187" s="42"/>
      <c r="K187" s="42" t="s">
        <v>4326</v>
      </c>
      <c r="M187" s="42" t="s">
        <v>141</v>
      </c>
      <c r="N187" s="42" t="s">
        <v>4198</v>
      </c>
      <c r="O187" s="42"/>
      <c r="P187" s="42">
        <v>51</v>
      </c>
      <c r="Q187" s="42"/>
      <c r="R187" s="42"/>
      <c r="T187" s="42" t="s">
        <v>88</v>
      </c>
      <c r="U187" s="42" t="s">
        <v>3888</v>
      </c>
      <c r="V187" s="42" t="s">
        <v>44</v>
      </c>
      <c r="W187" s="42">
        <v>18</v>
      </c>
      <c r="X187" s="42">
        <v>7</v>
      </c>
      <c r="Y187" s="42">
        <v>3</v>
      </c>
      <c r="Z187" s="42">
        <v>36</v>
      </c>
      <c r="AA187" s="451">
        <f>Z187/Y187</f>
        <v>12</v>
      </c>
      <c r="AB187" s="42"/>
      <c r="AC187" s="42"/>
      <c r="AD187" s="42"/>
      <c r="AE187" s="42" t="s">
        <v>4330</v>
      </c>
    </row>
    <row r="188" spans="1:31" x14ac:dyDescent="0.2">
      <c r="A188" s="42" t="s">
        <v>89</v>
      </c>
      <c r="B188" s="42" t="s">
        <v>3072</v>
      </c>
      <c r="C188" s="42" t="s">
        <v>44</v>
      </c>
      <c r="D188" s="42">
        <v>8</v>
      </c>
      <c r="E188" s="42">
        <v>6</v>
      </c>
      <c r="F188" s="42">
        <v>1</v>
      </c>
      <c r="G188" s="42">
        <v>99</v>
      </c>
      <c r="H188" s="377">
        <f t="shared" si="7"/>
        <v>19.8</v>
      </c>
      <c r="I188" s="42">
        <v>2</v>
      </c>
      <c r="J188" s="42"/>
      <c r="K188" s="42" t="s">
        <v>4326</v>
      </c>
      <c r="M188" s="42" t="s">
        <v>141</v>
      </c>
      <c r="N188" s="42" t="s">
        <v>4577</v>
      </c>
      <c r="O188" s="42"/>
      <c r="P188" s="42">
        <v>51</v>
      </c>
      <c r="Q188" s="42"/>
      <c r="R188" s="42"/>
      <c r="T188" s="42" t="s">
        <v>88</v>
      </c>
      <c r="U188" s="42" t="s">
        <v>4347</v>
      </c>
      <c r="V188" s="42" t="s">
        <v>44</v>
      </c>
      <c r="W188" s="42">
        <v>6</v>
      </c>
      <c r="X188" s="42">
        <v>1</v>
      </c>
      <c r="Y188" s="42">
        <v>2</v>
      </c>
      <c r="Z188" s="42">
        <v>41</v>
      </c>
      <c r="AA188" s="451">
        <f>Z188/Y188</f>
        <v>20.5</v>
      </c>
      <c r="AB188" s="42"/>
      <c r="AC188" s="42"/>
      <c r="AD188" s="42"/>
      <c r="AE188" s="42" t="s">
        <v>4330</v>
      </c>
    </row>
    <row r="189" spans="1:31" x14ac:dyDescent="0.2">
      <c r="A189" s="42" t="s">
        <v>89</v>
      </c>
      <c r="B189" s="42" t="s">
        <v>3885</v>
      </c>
      <c r="C189" s="42" t="s">
        <v>44</v>
      </c>
      <c r="D189" s="42">
        <v>1</v>
      </c>
      <c r="E189" s="42">
        <v>1</v>
      </c>
      <c r="F189" s="42"/>
      <c r="G189" s="42">
        <v>15</v>
      </c>
      <c r="H189" s="377">
        <f t="shared" si="7"/>
        <v>15</v>
      </c>
      <c r="I189" s="42">
        <v>1</v>
      </c>
      <c r="J189" s="42"/>
      <c r="K189" s="42" t="s">
        <v>4326</v>
      </c>
      <c r="M189" s="42" t="s">
        <v>141</v>
      </c>
      <c r="N189" s="42" t="s">
        <v>4199</v>
      </c>
      <c r="O189" s="42"/>
      <c r="P189" s="42">
        <v>64</v>
      </c>
      <c r="Q189" s="42"/>
      <c r="R189" s="42"/>
      <c r="T189" s="42" t="s">
        <v>88</v>
      </c>
      <c r="U189" s="42" t="s">
        <v>4376</v>
      </c>
      <c r="V189" s="42" t="s">
        <v>44</v>
      </c>
      <c r="W189" s="42">
        <v>14</v>
      </c>
      <c r="X189" s="42"/>
      <c r="Y189" s="42">
        <v>3</v>
      </c>
      <c r="Z189" s="42">
        <v>84</v>
      </c>
      <c r="AA189" s="451">
        <f>Z189/Y189</f>
        <v>28</v>
      </c>
      <c r="AB189" s="42"/>
      <c r="AC189" s="42"/>
      <c r="AD189" s="42"/>
      <c r="AE189" s="42" t="s">
        <v>4330</v>
      </c>
    </row>
    <row r="190" spans="1:31" x14ac:dyDescent="0.2">
      <c r="A190" s="42" t="s">
        <v>89</v>
      </c>
      <c r="B190" s="42" t="s">
        <v>4349</v>
      </c>
      <c r="C190" s="42" t="s">
        <v>44</v>
      </c>
      <c r="D190" s="42">
        <v>4</v>
      </c>
      <c r="E190" s="42">
        <v>4</v>
      </c>
      <c r="F190" s="42"/>
      <c r="G190" s="42">
        <v>59</v>
      </c>
      <c r="H190" s="377">
        <f t="shared" si="7"/>
        <v>14.75</v>
      </c>
      <c r="I190" s="42">
        <v>1</v>
      </c>
      <c r="J190" s="42"/>
      <c r="K190" s="42" t="s">
        <v>4326</v>
      </c>
      <c r="M190" s="42" t="s">
        <v>141</v>
      </c>
      <c r="N190" s="42" t="s">
        <v>3856</v>
      </c>
      <c r="O190" s="42"/>
      <c r="P190" s="42">
        <v>80</v>
      </c>
      <c r="Q190" s="42"/>
      <c r="R190" s="42"/>
      <c r="T190" s="42" t="s">
        <v>88</v>
      </c>
      <c r="U190" s="42" t="s">
        <v>1827</v>
      </c>
      <c r="V190" s="42" t="s">
        <v>44</v>
      </c>
      <c r="W190" s="42">
        <v>6</v>
      </c>
      <c r="X190" s="42">
        <v>1</v>
      </c>
      <c r="Y190" s="42"/>
      <c r="Z190" s="42">
        <v>10</v>
      </c>
      <c r="AA190" s="451">
        <v>0</v>
      </c>
      <c r="AB190" s="42"/>
      <c r="AC190" s="42"/>
      <c r="AD190" s="42"/>
      <c r="AE190" s="42" t="s">
        <v>4330</v>
      </c>
    </row>
    <row r="191" spans="1:31" x14ac:dyDescent="0.2">
      <c r="A191" s="42" t="s">
        <v>89</v>
      </c>
      <c r="B191" s="42" t="s">
        <v>3886</v>
      </c>
      <c r="C191" s="42" t="s">
        <v>44</v>
      </c>
      <c r="D191" s="42">
        <v>5</v>
      </c>
      <c r="E191" s="42">
        <v>4</v>
      </c>
      <c r="F191" s="42">
        <v>2</v>
      </c>
      <c r="G191" s="42">
        <v>25</v>
      </c>
      <c r="H191" s="377">
        <f t="shared" si="7"/>
        <v>12.5</v>
      </c>
      <c r="I191" s="42">
        <v>1</v>
      </c>
      <c r="J191" s="42"/>
      <c r="K191" s="42" t="s">
        <v>4326</v>
      </c>
      <c r="M191" s="42" t="s">
        <v>116</v>
      </c>
      <c r="N191" s="42" t="s">
        <v>3960</v>
      </c>
      <c r="O191" s="42"/>
      <c r="P191" s="42">
        <v>104</v>
      </c>
      <c r="Q191" s="42"/>
      <c r="R191" s="42"/>
      <c r="T191" s="42" t="s">
        <v>88</v>
      </c>
      <c r="U191" s="42" t="s">
        <v>4088</v>
      </c>
      <c r="V191" s="42" t="s">
        <v>44</v>
      </c>
      <c r="W191" s="42">
        <v>9</v>
      </c>
      <c r="X191" s="42"/>
      <c r="Y191" s="42">
        <v>3</v>
      </c>
      <c r="Z191" s="42">
        <v>54</v>
      </c>
      <c r="AA191" s="451">
        <f>Z191/Y191</f>
        <v>18</v>
      </c>
      <c r="AB191" s="42"/>
      <c r="AC191" s="42"/>
      <c r="AD191" s="42"/>
      <c r="AE191" s="42" t="s">
        <v>4330</v>
      </c>
    </row>
    <row r="192" spans="1:31" x14ac:dyDescent="0.2">
      <c r="A192" s="42" t="s">
        <v>89</v>
      </c>
      <c r="B192" s="42" t="s">
        <v>4109</v>
      </c>
      <c r="C192" s="42" t="s">
        <v>44</v>
      </c>
      <c r="D192" s="42">
        <v>3</v>
      </c>
      <c r="E192" s="42">
        <v>1</v>
      </c>
      <c r="F192" s="42"/>
      <c r="G192" s="42">
        <v>12</v>
      </c>
      <c r="H192" s="377">
        <f t="shared" si="7"/>
        <v>12</v>
      </c>
      <c r="I192" s="42">
        <v>6</v>
      </c>
      <c r="J192" s="42"/>
      <c r="K192" s="42" t="s">
        <v>4326</v>
      </c>
      <c r="M192" s="42" t="s">
        <v>116</v>
      </c>
      <c r="N192" s="42" t="s">
        <v>3056</v>
      </c>
      <c r="O192" s="42"/>
      <c r="P192" s="42">
        <v>68</v>
      </c>
      <c r="Q192" s="42"/>
      <c r="R192" s="42"/>
      <c r="T192" s="42" t="s">
        <v>88</v>
      </c>
      <c r="U192" s="42" t="s">
        <v>4084</v>
      </c>
      <c r="V192" s="42" t="s">
        <v>44</v>
      </c>
      <c r="W192" s="42">
        <v>9</v>
      </c>
      <c r="X192" s="42">
        <v>1</v>
      </c>
      <c r="Y192" s="42">
        <v>1</v>
      </c>
      <c r="Z192" s="42">
        <v>14</v>
      </c>
      <c r="AA192" s="451">
        <f>Z192/Y192</f>
        <v>14</v>
      </c>
      <c r="AB192" s="42"/>
      <c r="AC192" s="42"/>
      <c r="AD192" s="42"/>
      <c r="AE192" s="42" t="s">
        <v>4330</v>
      </c>
    </row>
    <row r="193" spans="1:31" x14ac:dyDescent="0.2">
      <c r="A193" s="42" t="s">
        <v>89</v>
      </c>
      <c r="B193" s="42" t="s">
        <v>4104</v>
      </c>
      <c r="C193" s="42" t="s">
        <v>44</v>
      </c>
      <c r="D193" s="42">
        <v>7</v>
      </c>
      <c r="E193" s="42">
        <v>6</v>
      </c>
      <c r="F193" s="42">
        <v>1</v>
      </c>
      <c r="G193" s="42">
        <v>52</v>
      </c>
      <c r="H193" s="377">
        <f t="shared" si="7"/>
        <v>10.4</v>
      </c>
      <c r="I193" s="42">
        <v>7</v>
      </c>
      <c r="J193" s="42"/>
      <c r="K193" s="42" t="s">
        <v>4326</v>
      </c>
      <c r="M193" s="42" t="s">
        <v>116</v>
      </c>
      <c r="N193" s="42" t="s">
        <v>4497</v>
      </c>
      <c r="O193" s="42"/>
      <c r="P193" s="42">
        <v>54</v>
      </c>
      <c r="Q193" s="42"/>
      <c r="R193" s="42"/>
      <c r="T193" s="42" t="s">
        <v>88</v>
      </c>
      <c r="U193" s="42" t="s">
        <v>4378</v>
      </c>
      <c r="V193" s="42" t="s">
        <v>44</v>
      </c>
      <c r="W193" s="42">
        <v>28</v>
      </c>
      <c r="X193" s="42"/>
      <c r="Y193" s="42">
        <v>7</v>
      </c>
      <c r="Z193" s="42">
        <v>163</v>
      </c>
      <c r="AA193" s="451">
        <f>Z193/Y193</f>
        <v>23.285714285714285</v>
      </c>
      <c r="AB193" s="42"/>
      <c r="AC193" s="42"/>
      <c r="AD193" s="42"/>
      <c r="AE193" s="42" t="s">
        <v>4330</v>
      </c>
    </row>
    <row r="194" spans="1:31" x14ac:dyDescent="0.2">
      <c r="A194" s="42" t="s">
        <v>89</v>
      </c>
      <c r="B194" s="42" t="s">
        <v>1825</v>
      </c>
      <c r="C194" s="42" t="s">
        <v>44</v>
      </c>
      <c r="D194" s="42">
        <v>8</v>
      </c>
      <c r="E194" s="42">
        <v>10</v>
      </c>
      <c r="F194" s="42">
        <v>3</v>
      </c>
      <c r="G194" s="42">
        <v>71</v>
      </c>
      <c r="H194" s="377">
        <f t="shared" ref="H194:H257" si="10">G194/(E194-F194)</f>
        <v>10.142857142857142</v>
      </c>
      <c r="I194" s="42">
        <v>1</v>
      </c>
      <c r="J194" s="42"/>
      <c r="K194" s="42" t="s">
        <v>4326</v>
      </c>
      <c r="M194" s="42" t="s">
        <v>116</v>
      </c>
      <c r="N194" s="42" t="s">
        <v>3033</v>
      </c>
      <c r="O194" s="42"/>
      <c r="P194" s="42">
        <v>75</v>
      </c>
      <c r="Q194" s="42"/>
      <c r="R194" s="42"/>
      <c r="T194" s="42" t="s">
        <v>88</v>
      </c>
      <c r="U194" s="42" t="s">
        <v>4379</v>
      </c>
      <c r="V194" s="42" t="s">
        <v>44</v>
      </c>
      <c r="W194" s="42">
        <v>6</v>
      </c>
      <c r="X194" s="42"/>
      <c r="Y194" s="42">
        <v>1</v>
      </c>
      <c r="Z194" s="42">
        <v>63</v>
      </c>
      <c r="AA194" s="451">
        <f>Z194/Y194</f>
        <v>63</v>
      </c>
      <c r="AB194" s="42"/>
      <c r="AC194" s="42"/>
      <c r="AD194" s="42"/>
      <c r="AE194" s="42" t="s">
        <v>4330</v>
      </c>
    </row>
    <row r="195" spans="1:31" x14ac:dyDescent="0.2">
      <c r="A195" s="42" t="s">
        <v>89</v>
      </c>
      <c r="B195" s="42" t="s">
        <v>4073</v>
      </c>
      <c r="C195" s="42" t="s">
        <v>44</v>
      </c>
      <c r="D195" s="42">
        <v>10</v>
      </c>
      <c r="E195" s="42">
        <v>9</v>
      </c>
      <c r="F195" s="42"/>
      <c r="G195" s="42">
        <v>85</v>
      </c>
      <c r="H195" s="377">
        <f t="shared" si="10"/>
        <v>9.4444444444444446</v>
      </c>
      <c r="I195" s="42">
        <v>6</v>
      </c>
      <c r="J195" s="42"/>
      <c r="K195" s="42" t="s">
        <v>4326</v>
      </c>
      <c r="M195" s="42" t="s">
        <v>211</v>
      </c>
      <c r="N195" s="42" t="s">
        <v>3945</v>
      </c>
      <c r="O195" s="42"/>
      <c r="P195" s="42">
        <v>72</v>
      </c>
      <c r="Q195" s="42"/>
      <c r="R195" s="42"/>
      <c r="T195" s="42" t="s">
        <v>88</v>
      </c>
      <c r="U195" s="42" t="s">
        <v>3874</v>
      </c>
      <c r="V195" s="42" t="s">
        <v>44</v>
      </c>
      <c r="W195" s="42">
        <v>5</v>
      </c>
      <c r="X195" s="42"/>
      <c r="Y195" s="42"/>
      <c r="Z195" s="42">
        <v>39</v>
      </c>
      <c r="AA195" s="451">
        <v>0</v>
      </c>
      <c r="AB195" s="42"/>
      <c r="AC195" s="42"/>
      <c r="AD195" s="42"/>
      <c r="AE195" s="42" t="s">
        <v>4330</v>
      </c>
    </row>
    <row r="196" spans="1:31" x14ac:dyDescent="0.2">
      <c r="A196" s="42" t="s">
        <v>89</v>
      </c>
      <c r="B196" s="42" t="s">
        <v>4095</v>
      </c>
      <c r="C196" s="42" t="s">
        <v>44</v>
      </c>
      <c r="D196" s="42">
        <v>1</v>
      </c>
      <c r="E196" s="42">
        <v>1</v>
      </c>
      <c r="F196" s="42"/>
      <c r="G196" s="42">
        <v>8</v>
      </c>
      <c r="H196" s="377">
        <f t="shared" si="10"/>
        <v>8</v>
      </c>
      <c r="I196" s="42">
        <v>1</v>
      </c>
      <c r="J196" s="42"/>
      <c r="K196" s="42" t="s">
        <v>4326</v>
      </c>
      <c r="M196" s="42" t="s">
        <v>211</v>
      </c>
      <c r="N196" s="42" t="s">
        <v>3034</v>
      </c>
      <c r="O196" s="42"/>
      <c r="P196" s="136" t="s">
        <v>3570</v>
      </c>
      <c r="Q196" s="42"/>
      <c r="R196" s="42"/>
      <c r="T196" s="42" t="s">
        <v>88</v>
      </c>
      <c r="U196" s="42" t="s">
        <v>1830</v>
      </c>
      <c r="V196" s="42" t="s">
        <v>44</v>
      </c>
      <c r="W196" s="42">
        <v>3</v>
      </c>
      <c r="X196" s="42"/>
      <c r="Y196" s="42"/>
      <c r="Z196" s="42">
        <v>17</v>
      </c>
      <c r="AA196" s="451">
        <v>0</v>
      </c>
      <c r="AB196" s="42"/>
      <c r="AC196" s="42"/>
      <c r="AD196" s="42"/>
      <c r="AE196" s="42" t="s">
        <v>4330</v>
      </c>
    </row>
    <row r="197" spans="1:31" x14ac:dyDescent="0.2">
      <c r="A197" s="42" t="s">
        <v>89</v>
      </c>
      <c r="B197" s="42" t="s">
        <v>3075</v>
      </c>
      <c r="C197" s="42" t="s">
        <v>44</v>
      </c>
      <c r="D197" s="42">
        <v>1</v>
      </c>
      <c r="E197" s="42">
        <v>1</v>
      </c>
      <c r="F197" s="42"/>
      <c r="G197" s="42">
        <v>8</v>
      </c>
      <c r="H197" s="377">
        <f t="shared" si="10"/>
        <v>8</v>
      </c>
      <c r="I197" s="42">
        <v>1</v>
      </c>
      <c r="J197" s="42"/>
      <c r="K197" s="42" t="s">
        <v>4326</v>
      </c>
      <c r="M197" s="42" t="s">
        <v>211</v>
      </c>
      <c r="N197" s="42" t="s">
        <v>3030</v>
      </c>
      <c r="O197" s="42"/>
      <c r="P197" s="136" t="s">
        <v>4341</v>
      </c>
      <c r="Q197" s="42"/>
      <c r="R197" s="42"/>
      <c r="T197" s="42" t="s">
        <v>87</v>
      </c>
      <c r="U197" s="42" t="s">
        <v>3873</v>
      </c>
      <c r="V197" s="42" t="s">
        <v>44</v>
      </c>
      <c r="W197" s="42">
        <v>21.5</v>
      </c>
      <c r="X197" s="42">
        <v>6</v>
      </c>
      <c r="Y197" s="42">
        <v>8</v>
      </c>
      <c r="Z197" s="42">
        <v>77</v>
      </c>
      <c r="AA197" s="451">
        <f t="shared" ref="AA197:AA208" si="11">Z197/Y197</f>
        <v>9.625</v>
      </c>
      <c r="AB197" s="42"/>
      <c r="AC197" s="42"/>
      <c r="AD197" s="42"/>
      <c r="AE197" s="42" t="s">
        <v>4330</v>
      </c>
    </row>
    <row r="198" spans="1:31" x14ac:dyDescent="0.2">
      <c r="A198" s="42" t="s">
        <v>89</v>
      </c>
      <c r="B198" s="42" t="s">
        <v>3541</v>
      </c>
      <c r="C198" s="42" t="s">
        <v>44</v>
      </c>
      <c r="D198" s="42">
        <v>1</v>
      </c>
      <c r="E198" s="42">
        <v>1</v>
      </c>
      <c r="F198" s="42"/>
      <c r="G198" s="42">
        <v>6</v>
      </c>
      <c r="H198" s="377">
        <f t="shared" si="10"/>
        <v>6</v>
      </c>
      <c r="I198" s="42">
        <v>1</v>
      </c>
      <c r="J198" s="42"/>
      <c r="K198" s="42" t="s">
        <v>4326</v>
      </c>
      <c r="M198" s="42" t="s">
        <v>211</v>
      </c>
      <c r="N198" s="42" t="s">
        <v>3033</v>
      </c>
      <c r="O198" s="42"/>
      <c r="P198" s="136">
        <v>83</v>
      </c>
      <c r="Q198" s="42"/>
      <c r="R198" s="42"/>
      <c r="T198" s="42" t="s">
        <v>87</v>
      </c>
      <c r="U198" s="42" t="s">
        <v>3935</v>
      </c>
      <c r="V198" s="42" t="s">
        <v>44</v>
      </c>
      <c r="W198" s="42">
        <v>38</v>
      </c>
      <c r="X198" s="42">
        <v>1</v>
      </c>
      <c r="Y198" s="42">
        <v>5</v>
      </c>
      <c r="Z198" s="42">
        <v>181</v>
      </c>
      <c r="AA198" s="451">
        <f t="shared" si="11"/>
        <v>36.200000000000003</v>
      </c>
      <c r="AB198" s="42"/>
      <c r="AC198" s="42"/>
      <c r="AD198" s="42"/>
      <c r="AE198" s="42" t="s">
        <v>4330</v>
      </c>
    </row>
    <row r="199" spans="1:31" x14ac:dyDescent="0.2">
      <c r="A199" s="42" t="s">
        <v>89</v>
      </c>
      <c r="B199" s="42" t="s">
        <v>3029</v>
      </c>
      <c r="C199" s="42" t="s">
        <v>44</v>
      </c>
      <c r="D199" s="42">
        <v>1</v>
      </c>
      <c r="E199" s="42">
        <v>1</v>
      </c>
      <c r="F199" s="42"/>
      <c r="G199" s="42">
        <v>4</v>
      </c>
      <c r="H199" s="377">
        <f t="shared" si="10"/>
        <v>4</v>
      </c>
      <c r="I199" s="42"/>
      <c r="J199" s="42"/>
      <c r="K199" s="42" t="s">
        <v>4326</v>
      </c>
      <c r="M199" s="42" t="s">
        <v>211</v>
      </c>
      <c r="N199" s="42" t="s">
        <v>3033</v>
      </c>
      <c r="O199" s="42"/>
      <c r="P199" s="136" t="s">
        <v>3570</v>
      </c>
      <c r="Q199" s="42"/>
      <c r="R199" s="42"/>
      <c r="T199" s="42" t="s">
        <v>87</v>
      </c>
      <c r="U199" s="42" t="s">
        <v>1829</v>
      </c>
      <c r="V199" s="42" t="s">
        <v>44</v>
      </c>
      <c r="W199" s="42">
        <v>2</v>
      </c>
      <c r="X199" s="42"/>
      <c r="Y199" s="42">
        <v>2</v>
      </c>
      <c r="Z199" s="42">
        <v>7</v>
      </c>
      <c r="AA199" s="451">
        <f t="shared" si="11"/>
        <v>3.5</v>
      </c>
      <c r="AB199" s="42"/>
      <c r="AC199" s="42"/>
      <c r="AD199" s="42"/>
      <c r="AE199" s="42" t="s">
        <v>4330</v>
      </c>
    </row>
    <row r="200" spans="1:31" x14ac:dyDescent="0.2">
      <c r="A200" s="42" t="s">
        <v>89</v>
      </c>
      <c r="B200" s="42" t="s">
        <v>4112</v>
      </c>
      <c r="C200" s="42" t="s">
        <v>44</v>
      </c>
      <c r="D200" s="42">
        <v>4</v>
      </c>
      <c r="E200" s="42">
        <v>3</v>
      </c>
      <c r="F200" s="42">
        <v>1</v>
      </c>
      <c r="G200" s="42">
        <v>5</v>
      </c>
      <c r="H200" s="377">
        <f t="shared" si="10"/>
        <v>2.5</v>
      </c>
      <c r="I200" s="42">
        <v>2</v>
      </c>
      <c r="J200" s="42"/>
      <c r="K200" s="42" t="s">
        <v>4326</v>
      </c>
      <c r="M200" s="42" t="s">
        <v>211</v>
      </c>
      <c r="N200" s="42" t="s">
        <v>3963</v>
      </c>
      <c r="O200" s="42"/>
      <c r="P200" s="136" t="s">
        <v>4171</v>
      </c>
      <c r="Q200" s="42"/>
      <c r="R200" s="42"/>
      <c r="T200" s="42" t="s">
        <v>87</v>
      </c>
      <c r="U200" s="42" t="s">
        <v>3904</v>
      </c>
      <c r="V200" s="42" t="s">
        <v>44</v>
      </c>
      <c r="W200" s="42">
        <v>10.7</v>
      </c>
      <c r="X200" s="42">
        <v>1</v>
      </c>
      <c r="Y200" s="42">
        <v>1</v>
      </c>
      <c r="Z200" s="42">
        <v>51</v>
      </c>
      <c r="AA200" s="451">
        <f t="shared" si="11"/>
        <v>51</v>
      </c>
      <c r="AB200" s="42"/>
      <c r="AC200" s="42"/>
      <c r="AD200" s="42"/>
      <c r="AE200" s="42" t="s">
        <v>4330</v>
      </c>
    </row>
    <row r="201" spans="1:31" x14ac:dyDescent="0.2">
      <c r="A201" s="42" t="s">
        <v>89</v>
      </c>
      <c r="B201" s="42" t="s">
        <v>3830</v>
      </c>
      <c r="C201" s="42" t="s">
        <v>44</v>
      </c>
      <c r="D201" s="42">
        <v>1</v>
      </c>
      <c r="E201" s="42">
        <v>1</v>
      </c>
      <c r="F201" s="42"/>
      <c r="G201" s="42">
        <v>2</v>
      </c>
      <c r="H201" s="377">
        <f t="shared" si="10"/>
        <v>2</v>
      </c>
      <c r="I201" s="42">
        <v>1</v>
      </c>
      <c r="J201" s="42"/>
      <c r="K201" s="42" t="s">
        <v>4326</v>
      </c>
      <c r="M201" s="42" t="s">
        <v>211</v>
      </c>
      <c r="N201" s="42" t="s">
        <v>3031</v>
      </c>
      <c r="O201" s="42"/>
      <c r="P201" s="42">
        <v>51</v>
      </c>
      <c r="Q201" s="42"/>
      <c r="R201" s="42"/>
      <c r="T201" s="42" t="s">
        <v>87</v>
      </c>
      <c r="U201" s="42" t="s">
        <v>2779</v>
      </c>
      <c r="V201" s="42" t="s">
        <v>44</v>
      </c>
      <c r="W201" s="42">
        <v>52</v>
      </c>
      <c r="X201" s="42">
        <v>9</v>
      </c>
      <c r="Y201" s="42">
        <v>11</v>
      </c>
      <c r="Z201" s="42">
        <v>220</v>
      </c>
      <c r="AA201" s="451">
        <f t="shared" si="11"/>
        <v>20</v>
      </c>
      <c r="AB201" s="42"/>
      <c r="AC201" s="42"/>
      <c r="AD201" s="42"/>
      <c r="AE201" s="42" t="s">
        <v>4330</v>
      </c>
    </row>
    <row r="202" spans="1:31" x14ac:dyDescent="0.2">
      <c r="A202" s="42" t="s">
        <v>89</v>
      </c>
      <c r="B202" s="42" t="s">
        <v>3882</v>
      </c>
      <c r="C202" s="42" t="s">
        <v>44</v>
      </c>
      <c r="D202" s="42">
        <v>1</v>
      </c>
      <c r="E202" s="42">
        <v>1</v>
      </c>
      <c r="F202" s="42"/>
      <c r="G202" s="42">
        <v>2</v>
      </c>
      <c r="H202" s="377">
        <f t="shared" si="10"/>
        <v>2</v>
      </c>
      <c r="I202" s="42"/>
      <c r="J202" s="42"/>
      <c r="K202" s="42" t="s">
        <v>4326</v>
      </c>
      <c r="M202" s="42" t="s">
        <v>211</v>
      </c>
      <c r="N202" s="42" t="s">
        <v>3031</v>
      </c>
      <c r="O202" s="42"/>
      <c r="P202" s="42">
        <v>62</v>
      </c>
      <c r="Q202" s="42"/>
      <c r="R202" s="42"/>
      <c r="T202" s="42" t="s">
        <v>87</v>
      </c>
      <c r="U202" s="42" t="s">
        <v>3871</v>
      </c>
      <c r="V202" s="42" t="s">
        <v>44</v>
      </c>
      <c r="W202" s="42">
        <v>24</v>
      </c>
      <c r="X202" s="42"/>
      <c r="Y202" s="42">
        <v>5</v>
      </c>
      <c r="Z202" s="42">
        <v>126</v>
      </c>
      <c r="AA202" s="451">
        <f t="shared" si="11"/>
        <v>25.2</v>
      </c>
      <c r="AB202" s="42"/>
      <c r="AC202" s="42"/>
      <c r="AD202" s="42"/>
      <c r="AE202" s="42" t="s">
        <v>4330</v>
      </c>
    </row>
    <row r="203" spans="1:31" x14ac:dyDescent="0.2">
      <c r="A203" s="42" t="s">
        <v>89</v>
      </c>
      <c r="B203" s="42" t="s">
        <v>3870</v>
      </c>
      <c r="C203" s="42" t="s">
        <v>44</v>
      </c>
      <c r="D203" s="42">
        <v>2</v>
      </c>
      <c r="E203" s="42">
        <v>1</v>
      </c>
      <c r="F203" s="42">
        <v>1</v>
      </c>
      <c r="G203" s="42">
        <v>0</v>
      </c>
      <c r="H203" s="377">
        <v>0</v>
      </c>
      <c r="I203" s="42">
        <v>1</v>
      </c>
      <c r="J203" s="42"/>
      <c r="K203" s="42" t="s">
        <v>4326</v>
      </c>
      <c r="M203" s="42" t="s">
        <v>211</v>
      </c>
      <c r="N203" s="42" t="s">
        <v>3036</v>
      </c>
      <c r="O203" s="42"/>
      <c r="P203" s="42">
        <v>51</v>
      </c>
      <c r="Q203" s="42"/>
      <c r="R203" s="42"/>
      <c r="T203" s="42" t="s">
        <v>87</v>
      </c>
      <c r="U203" s="42" t="s">
        <v>3820</v>
      </c>
      <c r="V203" s="42" t="s">
        <v>44</v>
      </c>
      <c r="W203" s="42">
        <v>93</v>
      </c>
      <c r="X203" s="42">
        <v>7</v>
      </c>
      <c r="Y203" s="42">
        <v>17</v>
      </c>
      <c r="Z203" s="42">
        <v>410</v>
      </c>
      <c r="AA203" s="451">
        <f t="shared" si="11"/>
        <v>24.117647058823529</v>
      </c>
      <c r="AB203" s="42"/>
      <c r="AC203" s="42"/>
      <c r="AD203" s="42"/>
      <c r="AE203" s="42" t="s">
        <v>4330</v>
      </c>
    </row>
    <row r="204" spans="1:31" x14ac:dyDescent="0.2">
      <c r="A204" s="42" t="s">
        <v>89</v>
      </c>
      <c r="B204" s="42" t="s">
        <v>4361</v>
      </c>
      <c r="C204" s="42" t="s">
        <v>44</v>
      </c>
      <c r="D204" s="42">
        <v>1</v>
      </c>
      <c r="E204" s="42">
        <v>1</v>
      </c>
      <c r="F204" s="42"/>
      <c r="G204" s="42">
        <v>0</v>
      </c>
      <c r="H204" s="377">
        <f t="shared" si="10"/>
        <v>0</v>
      </c>
      <c r="I204" s="42">
        <v>1</v>
      </c>
      <c r="J204" s="42"/>
      <c r="K204" s="42" t="s">
        <v>4326</v>
      </c>
      <c r="M204" s="42" t="s">
        <v>209</v>
      </c>
      <c r="N204" s="42" t="s">
        <v>3039</v>
      </c>
      <c r="O204" s="42"/>
      <c r="P204" s="136" t="s">
        <v>4628</v>
      </c>
      <c r="Q204" s="42" t="s">
        <v>4629</v>
      </c>
      <c r="R204" s="42"/>
      <c r="T204" s="42" t="s">
        <v>87</v>
      </c>
      <c r="U204" s="42" t="s">
        <v>1830</v>
      </c>
      <c r="V204" s="42" t="s">
        <v>44</v>
      </c>
      <c r="W204" s="42">
        <v>34.200000000000003</v>
      </c>
      <c r="X204" s="42"/>
      <c r="Y204" s="42">
        <v>7</v>
      </c>
      <c r="Z204" s="42">
        <v>175</v>
      </c>
      <c r="AA204" s="451">
        <f t="shared" si="11"/>
        <v>25</v>
      </c>
      <c r="AB204" s="42"/>
      <c r="AC204" s="42"/>
      <c r="AD204" s="42"/>
      <c r="AE204" s="42" t="s">
        <v>4330</v>
      </c>
    </row>
    <row r="205" spans="1:31" x14ac:dyDescent="0.2">
      <c r="A205" s="42" t="s">
        <v>89</v>
      </c>
      <c r="B205" s="42" t="s">
        <v>4347</v>
      </c>
      <c r="C205" s="42" t="s">
        <v>44</v>
      </c>
      <c r="D205" s="42">
        <v>1</v>
      </c>
      <c r="E205" s="42" t="s">
        <v>3838</v>
      </c>
      <c r="F205" s="42"/>
      <c r="G205" s="42">
        <v>0</v>
      </c>
      <c r="H205" s="377">
        <v>0</v>
      </c>
      <c r="I205" s="42">
        <v>1</v>
      </c>
      <c r="J205" s="42"/>
      <c r="K205" s="42" t="s">
        <v>4326</v>
      </c>
      <c r="M205" s="42" t="s">
        <v>209</v>
      </c>
      <c r="N205" s="42" t="s">
        <v>3940</v>
      </c>
      <c r="O205" s="42"/>
      <c r="P205" s="136">
        <v>54</v>
      </c>
      <c r="Q205" s="42" t="s">
        <v>4630</v>
      </c>
      <c r="R205" s="42"/>
      <c r="T205" s="42" t="s">
        <v>87</v>
      </c>
      <c r="U205" s="42" t="s">
        <v>3900</v>
      </c>
      <c r="V205" s="42" t="s">
        <v>44</v>
      </c>
      <c r="W205" s="42">
        <v>22.2</v>
      </c>
      <c r="X205" s="42">
        <v>8</v>
      </c>
      <c r="Y205" s="42">
        <v>6</v>
      </c>
      <c r="Z205" s="42">
        <v>76</v>
      </c>
      <c r="AA205" s="451">
        <f t="shared" si="11"/>
        <v>12.666666666666666</v>
      </c>
      <c r="AB205" s="42"/>
      <c r="AC205" s="42"/>
      <c r="AD205" s="42"/>
      <c r="AE205" s="42" t="s">
        <v>4330</v>
      </c>
    </row>
    <row r="206" spans="1:31" x14ac:dyDescent="0.2">
      <c r="A206" s="42" t="s">
        <v>89</v>
      </c>
      <c r="B206" s="42" t="s">
        <v>3868</v>
      </c>
      <c r="C206" s="42" t="s">
        <v>44</v>
      </c>
      <c r="D206" s="42">
        <v>1</v>
      </c>
      <c r="E206" s="42" t="s">
        <v>3838</v>
      </c>
      <c r="F206" s="42"/>
      <c r="G206" s="42">
        <v>0</v>
      </c>
      <c r="H206" s="377">
        <v>0</v>
      </c>
      <c r="I206" s="42"/>
      <c r="J206" s="42"/>
      <c r="K206" s="42" t="s">
        <v>4326</v>
      </c>
      <c r="M206" s="42" t="s">
        <v>209</v>
      </c>
      <c r="N206" s="42" t="s">
        <v>4393</v>
      </c>
      <c r="O206" s="42"/>
      <c r="P206" s="136">
        <v>88</v>
      </c>
      <c r="Q206" s="42" t="s">
        <v>2595</v>
      </c>
      <c r="R206" s="42"/>
      <c r="T206" s="42" t="s">
        <v>87</v>
      </c>
      <c r="U206" s="42" t="s">
        <v>3029</v>
      </c>
      <c r="V206" s="42" t="s">
        <v>44</v>
      </c>
      <c r="W206" s="42">
        <v>29</v>
      </c>
      <c r="X206" s="42"/>
      <c r="Y206" s="42">
        <v>10</v>
      </c>
      <c r="Z206" s="42">
        <v>144</v>
      </c>
      <c r="AA206" s="451">
        <f t="shared" si="11"/>
        <v>14.4</v>
      </c>
      <c r="AB206" s="42"/>
      <c r="AC206" s="42"/>
      <c r="AD206" s="42"/>
      <c r="AE206" s="42" t="s">
        <v>4330</v>
      </c>
    </row>
    <row r="207" spans="1:31" x14ac:dyDescent="0.2">
      <c r="A207" s="42" t="s">
        <v>93</v>
      </c>
      <c r="B207" s="42" t="s">
        <v>3904</v>
      </c>
      <c r="C207" s="42" t="s">
        <v>44</v>
      </c>
      <c r="D207" s="42">
        <v>5</v>
      </c>
      <c r="E207" s="42">
        <v>4</v>
      </c>
      <c r="F207" s="42">
        <v>2</v>
      </c>
      <c r="G207" s="42">
        <v>110</v>
      </c>
      <c r="H207" s="377">
        <f t="shared" si="10"/>
        <v>55</v>
      </c>
      <c r="I207" s="42">
        <v>3</v>
      </c>
      <c r="J207" s="42"/>
      <c r="K207" s="42" t="s">
        <v>4326</v>
      </c>
      <c r="M207" s="42" t="s">
        <v>209</v>
      </c>
      <c r="N207" s="42" t="s">
        <v>4393</v>
      </c>
      <c r="O207" s="42"/>
      <c r="P207" s="136" t="s">
        <v>3852</v>
      </c>
      <c r="Q207" s="42" t="s">
        <v>4629</v>
      </c>
      <c r="R207" s="42"/>
      <c r="T207" s="42" t="s">
        <v>87</v>
      </c>
      <c r="U207" s="42" t="s">
        <v>4125</v>
      </c>
      <c r="V207" s="42" t="s">
        <v>44</v>
      </c>
      <c r="W207" s="42">
        <v>7</v>
      </c>
      <c r="X207" s="42"/>
      <c r="Y207" s="42">
        <v>1</v>
      </c>
      <c r="Z207" s="42">
        <v>39</v>
      </c>
      <c r="AA207" s="451">
        <f t="shared" si="11"/>
        <v>39</v>
      </c>
      <c r="AB207" s="42"/>
      <c r="AC207" s="42"/>
      <c r="AD207" s="42"/>
      <c r="AE207" s="42" t="s">
        <v>4330</v>
      </c>
    </row>
    <row r="208" spans="1:31" x14ac:dyDescent="0.2">
      <c r="A208" s="42" t="s">
        <v>93</v>
      </c>
      <c r="B208" s="42" t="s">
        <v>3870</v>
      </c>
      <c r="C208" s="42" t="s">
        <v>44</v>
      </c>
      <c r="D208" s="42">
        <v>6</v>
      </c>
      <c r="E208" s="42">
        <v>4</v>
      </c>
      <c r="F208" s="42">
        <v>2</v>
      </c>
      <c r="G208" s="42">
        <v>108</v>
      </c>
      <c r="H208" s="377">
        <f t="shared" si="10"/>
        <v>54</v>
      </c>
      <c r="I208" s="42">
        <v>2</v>
      </c>
      <c r="J208" s="42"/>
      <c r="K208" s="42" t="s">
        <v>4326</v>
      </c>
      <c r="M208" s="42" t="s">
        <v>209</v>
      </c>
      <c r="N208" s="42" t="s">
        <v>4139</v>
      </c>
      <c r="O208" s="42"/>
      <c r="P208" s="42">
        <v>58</v>
      </c>
      <c r="Q208" s="42" t="s">
        <v>2552</v>
      </c>
      <c r="R208" s="42"/>
      <c r="T208" s="42" t="s">
        <v>87</v>
      </c>
      <c r="U208" s="42" t="s">
        <v>3902</v>
      </c>
      <c r="V208" s="42" t="s">
        <v>44</v>
      </c>
      <c r="W208" s="42">
        <v>67</v>
      </c>
      <c r="X208" s="42">
        <v>5</v>
      </c>
      <c r="Y208" s="42">
        <v>15</v>
      </c>
      <c r="Z208" s="42">
        <v>317</v>
      </c>
      <c r="AA208" s="451">
        <f t="shared" si="11"/>
        <v>21.133333333333333</v>
      </c>
      <c r="AB208" s="42"/>
      <c r="AC208" s="42"/>
      <c r="AD208" s="42"/>
      <c r="AE208" s="42" t="s">
        <v>4330</v>
      </c>
    </row>
    <row r="209" spans="1:31" x14ac:dyDescent="0.2">
      <c r="A209" s="42" t="s">
        <v>93</v>
      </c>
      <c r="B209" s="42" t="s">
        <v>4363</v>
      </c>
      <c r="C209" s="42" t="s">
        <v>44</v>
      </c>
      <c r="D209" s="42">
        <v>5</v>
      </c>
      <c r="E209" s="42">
        <v>6</v>
      </c>
      <c r="F209" s="42"/>
      <c r="G209" s="42">
        <v>313</v>
      </c>
      <c r="H209" s="377">
        <f t="shared" si="10"/>
        <v>52.166666666666664</v>
      </c>
      <c r="I209" s="42">
        <v>1</v>
      </c>
      <c r="J209" s="42"/>
      <c r="K209" s="42" t="s">
        <v>4326</v>
      </c>
      <c r="M209" s="42" t="s">
        <v>153</v>
      </c>
      <c r="N209" s="42" t="s">
        <v>3151</v>
      </c>
      <c r="O209" s="42"/>
      <c r="P209" s="42">
        <v>69</v>
      </c>
      <c r="Q209" s="42" t="s">
        <v>3468</v>
      </c>
      <c r="R209" s="42"/>
      <c r="T209" s="42" t="s">
        <v>87</v>
      </c>
      <c r="U209" s="42" t="s">
        <v>3076</v>
      </c>
      <c r="V209" s="42" t="s">
        <v>44</v>
      </c>
      <c r="W209" s="42">
        <v>6</v>
      </c>
      <c r="X209" s="42"/>
      <c r="Y209" s="42"/>
      <c r="Z209" s="42">
        <v>49</v>
      </c>
      <c r="AA209" s="451">
        <v>0</v>
      </c>
      <c r="AB209" s="42"/>
      <c r="AC209" s="42"/>
      <c r="AD209" s="42"/>
      <c r="AE209" s="42" t="s">
        <v>4330</v>
      </c>
    </row>
    <row r="210" spans="1:31" x14ac:dyDescent="0.2">
      <c r="A210" s="42" t="s">
        <v>93</v>
      </c>
      <c r="B210" s="42" t="s">
        <v>3820</v>
      </c>
      <c r="C210" s="42" t="s">
        <v>44</v>
      </c>
      <c r="D210" s="42">
        <v>11</v>
      </c>
      <c r="E210" s="42">
        <v>12</v>
      </c>
      <c r="F210" s="42">
        <v>2</v>
      </c>
      <c r="G210" s="42">
        <v>460</v>
      </c>
      <c r="H210" s="377">
        <f t="shared" si="10"/>
        <v>46</v>
      </c>
      <c r="I210" s="42">
        <v>5</v>
      </c>
      <c r="J210" s="42"/>
      <c r="K210" s="42" t="s">
        <v>4326</v>
      </c>
      <c r="M210" s="42" t="s">
        <v>153</v>
      </c>
      <c r="N210" s="42" t="s">
        <v>1163</v>
      </c>
      <c r="O210" s="42"/>
      <c r="P210" s="42">
        <v>72</v>
      </c>
      <c r="Q210" s="42" t="s">
        <v>4630</v>
      </c>
      <c r="R210" s="42"/>
      <c r="T210" s="42" t="s">
        <v>87</v>
      </c>
      <c r="U210" s="42" t="s">
        <v>4347</v>
      </c>
      <c r="V210" s="42" t="s">
        <v>44</v>
      </c>
      <c r="W210" s="42">
        <v>2</v>
      </c>
      <c r="X210" s="42"/>
      <c r="Y210" s="42"/>
      <c r="Z210" s="42">
        <v>2</v>
      </c>
      <c r="AA210" s="451">
        <v>0</v>
      </c>
      <c r="AB210" s="42"/>
      <c r="AC210" s="42"/>
      <c r="AD210" s="42"/>
      <c r="AE210" s="42" t="s">
        <v>4330</v>
      </c>
    </row>
    <row r="211" spans="1:31" x14ac:dyDescent="0.2">
      <c r="A211" s="42" t="s">
        <v>93</v>
      </c>
      <c r="B211" s="42" t="s">
        <v>1829</v>
      </c>
      <c r="C211" s="42" t="s">
        <v>44</v>
      </c>
      <c r="D211" s="42">
        <v>5</v>
      </c>
      <c r="E211" s="42">
        <v>6</v>
      </c>
      <c r="F211" s="42"/>
      <c r="G211" s="42">
        <v>253</v>
      </c>
      <c r="H211" s="377">
        <f t="shared" si="10"/>
        <v>42.166666666666664</v>
      </c>
      <c r="I211" s="42">
        <v>5</v>
      </c>
      <c r="J211" s="42"/>
      <c r="K211" s="42" t="s">
        <v>4326</v>
      </c>
      <c r="M211" s="42" t="s">
        <v>153</v>
      </c>
      <c r="N211" s="42" t="s">
        <v>3031</v>
      </c>
      <c r="O211" s="42"/>
      <c r="P211" s="42">
        <v>89</v>
      </c>
      <c r="Q211" s="42" t="s">
        <v>4630</v>
      </c>
      <c r="R211" s="42"/>
      <c r="T211" s="42" t="s">
        <v>87</v>
      </c>
      <c r="U211" s="42" t="s">
        <v>3882</v>
      </c>
      <c r="V211" s="42" t="s">
        <v>44</v>
      </c>
      <c r="W211" s="42">
        <v>4.3</v>
      </c>
      <c r="X211" s="42">
        <v>2</v>
      </c>
      <c r="Y211" s="42">
        <v>5</v>
      </c>
      <c r="Z211" s="42">
        <v>6</v>
      </c>
      <c r="AA211" s="451">
        <f>Z211/Y211</f>
        <v>1.2</v>
      </c>
      <c r="AB211" s="42"/>
      <c r="AC211" s="42"/>
      <c r="AD211" s="42"/>
      <c r="AE211" s="42" t="s">
        <v>4330</v>
      </c>
    </row>
    <row r="212" spans="1:31" x14ac:dyDescent="0.2">
      <c r="A212" s="42" t="s">
        <v>93</v>
      </c>
      <c r="B212" s="42" t="s">
        <v>3078</v>
      </c>
      <c r="C212" s="42" t="s">
        <v>44</v>
      </c>
      <c r="D212" s="42">
        <v>8</v>
      </c>
      <c r="E212" s="42">
        <v>7</v>
      </c>
      <c r="F212" s="42">
        <v>2</v>
      </c>
      <c r="G212" s="42">
        <v>174</v>
      </c>
      <c r="H212" s="377">
        <f t="shared" si="10"/>
        <v>34.799999999999997</v>
      </c>
      <c r="I212" s="42">
        <v>2</v>
      </c>
      <c r="J212" s="42"/>
      <c r="K212" s="42" t="s">
        <v>4326</v>
      </c>
      <c r="M212" s="42" t="s">
        <v>210</v>
      </c>
      <c r="N212" s="42" t="s">
        <v>4176</v>
      </c>
      <c r="O212" s="42"/>
      <c r="P212" s="42">
        <v>63</v>
      </c>
      <c r="Q212" s="42"/>
      <c r="R212" s="42"/>
      <c r="T212" s="42" t="s">
        <v>87</v>
      </c>
      <c r="U212" s="42" t="s">
        <v>3890</v>
      </c>
      <c r="V212" s="42" t="s">
        <v>44</v>
      </c>
      <c r="W212" s="42">
        <v>7</v>
      </c>
      <c r="X212" s="42"/>
      <c r="Y212" s="42">
        <v>4</v>
      </c>
      <c r="Z212" s="42">
        <v>49</v>
      </c>
      <c r="AA212" s="451">
        <f>Z212/Y212</f>
        <v>12.25</v>
      </c>
      <c r="AB212" s="42"/>
      <c r="AC212" s="42"/>
      <c r="AD212" s="42"/>
      <c r="AE212" s="42" t="s">
        <v>4330</v>
      </c>
    </row>
    <row r="213" spans="1:31" x14ac:dyDescent="0.2">
      <c r="A213" s="42" t="s">
        <v>93</v>
      </c>
      <c r="B213" s="42" t="s">
        <v>3830</v>
      </c>
      <c r="C213" s="42" t="s">
        <v>44</v>
      </c>
      <c r="D213" s="42">
        <v>6</v>
      </c>
      <c r="E213" s="42">
        <v>3</v>
      </c>
      <c r="F213" s="42"/>
      <c r="G213" s="42">
        <v>96</v>
      </c>
      <c r="H213" s="377">
        <f t="shared" si="10"/>
        <v>32</v>
      </c>
      <c r="I213" s="42">
        <v>2</v>
      </c>
      <c r="J213" s="42"/>
      <c r="K213" s="42" t="s">
        <v>4326</v>
      </c>
      <c r="M213" s="42" t="s">
        <v>210</v>
      </c>
      <c r="N213" s="42" t="s">
        <v>4176</v>
      </c>
      <c r="O213" s="42"/>
      <c r="P213" s="42">
        <v>52</v>
      </c>
      <c r="Q213" s="42"/>
      <c r="R213" s="42"/>
      <c r="T213" s="42" t="s">
        <v>87</v>
      </c>
      <c r="U213" s="42" t="s">
        <v>4126</v>
      </c>
      <c r="V213" s="42" t="s">
        <v>44</v>
      </c>
      <c r="W213" s="42">
        <v>3</v>
      </c>
      <c r="X213" s="42"/>
      <c r="Y213" s="42">
        <v>1</v>
      </c>
      <c r="Z213" s="42">
        <v>29</v>
      </c>
      <c r="AA213" s="451">
        <f>Z213/Y213</f>
        <v>29</v>
      </c>
      <c r="AB213" s="42"/>
      <c r="AC213" s="42"/>
      <c r="AD213" s="42"/>
      <c r="AE213" s="42" t="s">
        <v>4330</v>
      </c>
    </row>
    <row r="214" spans="1:31" x14ac:dyDescent="0.2">
      <c r="A214" s="42" t="s">
        <v>93</v>
      </c>
      <c r="B214" s="42" t="s">
        <v>3824</v>
      </c>
      <c r="C214" s="42" t="s">
        <v>44</v>
      </c>
      <c r="D214" s="42">
        <v>10</v>
      </c>
      <c r="E214" s="42">
        <v>12</v>
      </c>
      <c r="F214" s="42"/>
      <c r="G214" s="42">
        <v>354</v>
      </c>
      <c r="H214" s="377">
        <f t="shared" si="10"/>
        <v>29.5</v>
      </c>
      <c r="I214" s="42">
        <v>9</v>
      </c>
      <c r="J214" s="42"/>
      <c r="K214" s="42" t="s">
        <v>4326</v>
      </c>
      <c r="M214" s="42" t="s">
        <v>210</v>
      </c>
      <c r="N214" s="42" t="s">
        <v>4176</v>
      </c>
      <c r="O214" s="42"/>
      <c r="P214" s="42">
        <v>71</v>
      </c>
      <c r="Q214" s="42"/>
      <c r="R214" s="42"/>
      <c r="T214" s="42" t="s">
        <v>87</v>
      </c>
      <c r="U214" s="42" t="s">
        <v>4384</v>
      </c>
      <c r="V214" s="42" t="s">
        <v>44</v>
      </c>
      <c r="W214" s="42">
        <v>12</v>
      </c>
      <c r="X214" s="42"/>
      <c r="Y214" s="42">
        <v>1</v>
      </c>
      <c r="Z214" s="42">
        <v>84</v>
      </c>
      <c r="AA214" s="451">
        <f>Z214/Y214</f>
        <v>84</v>
      </c>
      <c r="AB214" s="42"/>
      <c r="AC214" s="42"/>
      <c r="AD214" s="42"/>
      <c r="AE214" s="42" t="s">
        <v>4330</v>
      </c>
    </row>
    <row r="215" spans="1:31" x14ac:dyDescent="0.2">
      <c r="A215" s="42" t="s">
        <v>93</v>
      </c>
      <c r="B215" s="42" t="s">
        <v>4116</v>
      </c>
      <c r="C215" s="42" t="s">
        <v>44</v>
      </c>
      <c r="D215" s="42">
        <v>7</v>
      </c>
      <c r="E215" s="42">
        <v>9</v>
      </c>
      <c r="F215" s="42">
        <v>2</v>
      </c>
      <c r="G215" s="42">
        <v>156</v>
      </c>
      <c r="H215" s="377">
        <f t="shared" si="10"/>
        <v>22.285714285714285</v>
      </c>
      <c r="I215" s="42">
        <v>2</v>
      </c>
      <c r="J215" s="42"/>
      <c r="K215" s="42" t="s">
        <v>4326</v>
      </c>
      <c r="M215" s="42" t="s">
        <v>210</v>
      </c>
      <c r="N215" s="42" t="s">
        <v>4139</v>
      </c>
      <c r="O215" s="42"/>
      <c r="P215" s="42">
        <v>69</v>
      </c>
      <c r="Q215" s="42"/>
      <c r="R215" s="42"/>
      <c r="T215" s="42" t="s">
        <v>87</v>
      </c>
      <c r="U215" s="42" t="s">
        <v>3903</v>
      </c>
      <c r="V215" s="42" t="s">
        <v>44</v>
      </c>
      <c r="W215" s="42">
        <v>4</v>
      </c>
      <c r="X215" s="42"/>
      <c r="Y215" s="42"/>
      <c r="Z215" s="42">
        <v>27</v>
      </c>
      <c r="AA215" s="451">
        <v>0</v>
      </c>
      <c r="AB215" s="42"/>
      <c r="AC215" s="42"/>
      <c r="AD215" s="42"/>
      <c r="AE215" s="42" t="s">
        <v>4330</v>
      </c>
    </row>
    <row r="216" spans="1:31" x14ac:dyDescent="0.2">
      <c r="A216" s="42" t="s">
        <v>93</v>
      </c>
      <c r="B216" s="42" t="s">
        <v>3900</v>
      </c>
      <c r="C216" s="42" t="s">
        <v>44</v>
      </c>
      <c r="D216" s="42">
        <v>6</v>
      </c>
      <c r="E216" s="42">
        <v>6</v>
      </c>
      <c r="F216" s="42">
        <v>1</v>
      </c>
      <c r="G216" s="42">
        <v>104</v>
      </c>
      <c r="H216" s="377">
        <f t="shared" si="10"/>
        <v>20.8</v>
      </c>
      <c r="I216" s="42">
        <v>4</v>
      </c>
      <c r="J216" s="42"/>
      <c r="K216" s="42" t="s">
        <v>4326</v>
      </c>
      <c r="M216" s="42" t="s">
        <v>210</v>
      </c>
      <c r="N216" s="42" t="s">
        <v>4636</v>
      </c>
      <c r="O216" s="42"/>
      <c r="P216" s="42">
        <v>93</v>
      </c>
      <c r="Q216" s="42"/>
      <c r="R216" s="42"/>
      <c r="T216" s="42" t="s">
        <v>87</v>
      </c>
      <c r="U216" s="42" t="s">
        <v>3528</v>
      </c>
      <c r="V216" s="42" t="s">
        <v>44</v>
      </c>
      <c r="W216" s="42">
        <v>7</v>
      </c>
      <c r="X216" s="42"/>
      <c r="Y216" s="42"/>
      <c r="Z216" s="42">
        <v>36</v>
      </c>
      <c r="AA216" s="451">
        <v>0</v>
      </c>
      <c r="AB216" s="42"/>
      <c r="AC216" s="42"/>
      <c r="AD216" s="42"/>
      <c r="AE216" s="42" t="s">
        <v>4330</v>
      </c>
    </row>
    <row r="217" spans="1:31" x14ac:dyDescent="0.2">
      <c r="A217" s="42" t="s">
        <v>93</v>
      </c>
      <c r="B217" s="42" t="s">
        <v>4364</v>
      </c>
      <c r="C217" s="42" t="s">
        <v>44</v>
      </c>
      <c r="D217" s="42">
        <v>8</v>
      </c>
      <c r="E217" s="42">
        <v>9</v>
      </c>
      <c r="F217" s="42">
        <v>4</v>
      </c>
      <c r="G217" s="42">
        <v>138</v>
      </c>
      <c r="H217" s="377">
        <f t="shared" si="10"/>
        <v>27.6</v>
      </c>
      <c r="I217" s="42">
        <v>6</v>
      </c>
      <c r="J217" s="42"/>
      <c r="K217" s="42" t="s">
        <v>4326</v>
      </c>
      <c r="M217" s="42" t="s">
        <v>210</v>
      </c>
      <c r="N217" s="42" t="s">
        <v>1163</v>
      </c>
      <c r="O217" s="42"/>
      <c r="P217" s="42">
        <v>54</v>
      </c>
      <c r="Q217" s="42"/>
      <c r="R217" s="42"/>
      <c r="T217" s="42" t="s">
        <v>86</v>
      </c>
      <c r="U217" s="42" t="s">
        <v>3887</v>
      </c>
      <c r="V217" s="42" t="s">
        <v>44</v>
      </c>
      <c r="W217" s="42">
        <v>4</v>
      </c>
      <c r="X217" s="42"/>
      <c r="Y217" s="42"/>
      <c r="Z217" s="42">
        <v>26</v>
      </c>
      <c r="AA217" s="451">
        <v>0</v>
      </c>
      <c r="AB217" s="42"/>
      <c r="AC217" s="42"/>
      <c r="AD217" s="42"/>
      <c r="AE217" s="42" t="s">
        <v>4330</v>
      </c>
    </row>
    <row r="218" spans="1:31" x14ac:dyDescent="0.2">
      <c r="A218" s="42" t="s">
        <v>93</v>
      </c>
      <c r="B218" s="42" t="s">
        <v>3072</v>
      </c>
      <c r="C218" s="42" t="s">
        <v>44</v>
      </c>
      <c r="D218" s="42">
        <v>8</v>
      </c>
      <c r="E218" s="42">
        <v>7</v>
      </c>
      <c r="F218" s="42">
        <v>2</v>
      </c>
      <c r="G218" s="42">
        <v>95</v>
      </c>
      <c r="H218" s="377">
        <f t="shared" si="10"/>
        <v>19</v>
      </c>
      <c r="I218" s="42">
        <v>3</v>
      </c>
      <c r="J218" s="42"/>
      <c r="K218" s="42" t="s">
        <v>4326</v>
      </c>
      <c r="M218" s="42" t="s">
        <v>210</v>
      </c>
      <c r="N218" s="42" t="s">
        <v>3058</v>
      </c>
      <c r="O218" s="42"/>
      <c r="P218" s="42" t="s">
        <v>3569</v>
      </c>
      <c r="Q218" s="42"/>
      <c r="R218" s="42"/>
      <c r="T218" s="42" t="s">
        <v>86</v>
      </c>
      <c r="U218" s="42" t="s">
        <v>3890</v>
      </c>
      <c r="V218" s="42" t="s">
        <v>44</v>
      </c>
      <c r="W218" s="42">
        <v>28</v>
      </c>
      <c r="X218" s="42">
        <v>3</v>
      </c>
      <c r="Y218" s="42">
        <v>9</v>
      </c>
      <c r="Z218" s="42">
        <v>94</v>
      </c>
      <c r="AA218" s="451">
        <f>Z218/Y218</f>
        <v>10.444444444444445</v>
      </c>
      <c r="AB218" s="42"/>
      <c r="AC218" s="42"/>
      <c r="AD218" s="42"/>
      <c r="AE218" s="42" t="s">
        <v>4330</v>
      </c>
    </row>
    <row r="219" spans="1:31" x14ac:dyDescent="0.2">
      <c r="A219" s="42" t="s">
        <v>93</v>
      </c>
      <c r="B219" s="42" t="s">
        <v>3861</v>
      </c>
      <c r="C219" s="42" t="s">
        <v>44</v>
      </c>
      <c r="D219" s="42">
        <v>2</v>
      </c>
      <c r="E219" s="42">
        <v>1</v>
      </c>
      <c r="F219" s="42"/>
      <c r="G219" s="42">
        <v>16</v>
      </c>
      <c r="H219" s="377">
        <f t="shared" si="10"/>
        <v>16</v>
      </c>
      <c r="I219" s="42">
        <v>1</v>
      </c>
      <c r="J219" s="42"/>
      <c r="K219" s="42" t="s">
        <v>4326</v>
      </c>
      <c r="M219" s="42" t="s">
        <v>210</v>
      </c>
      <c r="N219" s="42" t="s">
        <v>4639</v>
      </c>
      <c r="O219" s="42"/>
      <c r="P219" s="42" t="s">
        <v>3565</v>
      </c>
      <c r="Q219" s="42"/>
      <c r="R219" s="42"/>
      <c r="T219" s="42" t="s">
        <v>86</v>
      </c>
      <c r="U219" s="42" t="s">
        <v>3824</v>
      </c>
      <c r="V219" s="42" t="s">
        <v>44</v>
      </c>
      <c r="W219" s="42">
        <v>1</v>
      </c>
      <c r="X219" s="42"/>
      <c r="Y219" s="42"/>
      <c r="Z219" s="42">
        <v>2</v>
      </c>
      <c r="AA219" s="451">
        <v>0</v>
      </c>
      <c r="AB219" s="42"/>
      <c r="AC219" s="42"/>
      <c r="AD219" s="42"/>
      <c r="AE219" s="42" t="s">
        <v>4330</v>
      </c>
    </row>
    <row r="220" spans="1:31" x14ac:dyDescent="0.2">
      <c r="A220" s="42" t="s">
        <v>93</v>
      </c>
      <c r="B220" s="42" t="s">
        <v>3876</v>
      </c>
      <c r="C220" s="42" t="s">
        <v>44</v>
      </c>
      <c r="D220" s="42">
        <v>5</v>
      </c>
      <c r="E220" s="42">
        <v>6</v>
      </c>
      <c r="F220" s="42">
        <v>1</v>
      </c>
      <c r="G220" s="42">
        <v>72</v>
      </c>
      <c r="H220" s="377">
        <f t="shared" si="10"/>
        <v>14.4</v>
      </c>
      <c r="I220" s="42">
        <v>3</v>
      </c>
      <c r="J220" s="42"/>
      <c r="K220" s="42" t="s">
        <v>4326</v>
      </c>
      <c r="M220" s="42" t="s">
        <v>208</v>
      </c>
      <c r="N220" s="42"/>
      <c r="O220" s="42"/>
      <c r="P220" s="42"/>
      <c r="Q220" s="42"/>
      <c r="R220" s="42"/>
      <c r="T220" s="42" t="s">
        <v>86</v>
      </c>
      <c r="U220" s="42" t="s">
        <v>3902</v>
      </c>
      <c r="V220" s="42" t="s">
        <v>44</v>
      </c>
      <c r="W220" s="42">
        <v>21</v>
      </c>
      <c r="X220" s="42">
        <v>1</v>
      </c>
      <c r="Y220" s="42">
        <v>4</v>
      </c>
      <c r="Z220" s="42">
        <v>95</v>
      </c>
      <c r="AA220" s="451">
        <f t="shared" ref="AA220:AA227" si="12">Z220/Y220</f>
        <v>23.75</v>
      </c>
      <c r="AB220" s="42"/>
      <c r="AC220" s="42"/>
      <c r="AD220" s="42"/>
      <c r="AE220" s="42" t="s">
        <v>4330</v>
      </c>
    </row>
    <row r="221" spans="1:31" x14ac:dyDescent="0.2">
      <c r="A221" s="42" t="s">
        <v>93</v>
      </c>
      <c r="B221" s="42" t="s">
        <v>3060</v>
      </c>
      <c r="C221" s="42" t="s">
        <v>44</v>
      </c>
      <c r="D221" s="42">
        <v>4</v>
      </c>
      <c r="E221" s="42">
        <v>3</v>
      </c>
      <c r="F221" s="42"/>
      <c r="G221" s="42">
        <v>42</v>
      </c>
      <c r="H221" s="377">
        <f t="shared" si="10"/>
        <v>14</v>
      </c>
      <c r="I221" s="42"/>
      <c r="J221" s="42"/>
      <c r="K221" s="42" t="s">
        <v>4326</v>
      </c>
      <c r="T221" s="42" t="s">
        <v>86</v>
      </c>
      <c r="U221" s="42" t="s">
        <v>1830</v>
      </c>
      <c r="V221" s="42" t="s">
        <v>44</v>
      </c>
      <c r="W221" s="42">
        <v>61</v>
      </c>
      <c r="X221" s="42">
        <v>4</v>
      </c>
      <c r="Y221" s="42">
        <v>12</v>
      </c>
      <c r="Z221" s="42">
        <v>291</v>
      </c>
      <c r="AA221" s="451">
        <f t="shared" si="12"/>
        <v>24.25</v>
      </c>
      <c r="AB221" s="42"/>
      <c r="AC221" s="42"/>
      <c r="AD221" s="42"/>
      <c r="AE221" s="42" t="s">
        <v>4330</v>
      </c>
    </row>
    <row r="222" spans="1:31" x14ac:dyDescent="0.2">
      <c r="A222" s="42" t="s">
        <v>93</v>
      </c>
      <c r="B222" s="42" t="s">
        <v>4365</v>
      </c>
      <c r="C222" s="42" t="s">
        <v>44</v>
      </c>
      <c r="D222" s="42">
        <v>6</v>
      </c>
      <c r="E222" s="42">
        <v>8</v>
      </c>
      <c r="F222" s="42">
        <v>2</v>
      </c>
      <c r="G222" s="42">
        <v>74</v>
      </c>
      <c r="H222" s="377">
        <f t="shared" si="10"/>
        <v>12.333333333333334</v>
      </c>
      <c r="I222" s="42"/>
      <c r="J222" s="42"/>
      <c r="K222" s="42" t="s">
        <v>4326</v>
      </c>
      <c r="T222" s="42" t="s">
        <v>86</v>
      </c>
      <c r="U222" s="42" t="s">
        <v>3871</v>
      </c>
      <c r="V222" s="42" t="s">
        <v>44</v>
      </c>
      <c r="W222" s="42">
        <v>20</v>
      </c>
      <c r="X222" s="42">
        <v>1</v>
      </c>
      <c r="Y222" s="42">
        <v>3</v>
      </c>
      <c r="Z222" s="42">
        <v>100</v>
      </c>
      <c r="AA222" s="451">
        <f t="shared" si="12"/>
        <v>33.333333333333336</v>
      </c>
      <c r="AB222" s="42"/>
      <c r="AC222" s="42"/>
      <c r="AD222" s="42"/>
      <c r="AE222" s="42" t="s">
        <v>4330</v>
      </c>
    </row>
    <row r="223" spans="1:31" x14ac:dyDescent="0.2">
      <c r="A223" s="42" t="s">
        <v>93</v>
      </c>
      <c r="B223" s="42" t="s">
        <v>4114</v>
      </c>
      <c r="C223" s="42" t="s">
        <v>44</v>
      </c>
      <c r="D223" s="42">
        <v>3</v>
      </c>
      <c r="E223" s="42">
        <v>3</v>
      </c>
      <c r="F223" s="42">
        <v>1</v>
      </c>
      <c r="G223" s="42">
        <v>24</v>
      </c>
      <c r="H223" s="377">
        <f t="shared" si="10"/>
        <v>12</v>
      </c>
      <c r="I223" s="42">
        <v>2</v>
      </c>
      <c r="J223" s="42"/>
      <c r="K223" s="42" t="s">
        <v>4326</v>
      </c>
      <c r="T223" s="42" t="s">
        <v>86</v>
      </c>
      <c r="U223" s="42" t="s">
        <v>3868</v>
      </c>
      <c r="V223" s="42" t="s">
        <v>44</v>
      </c>
      <c r="W223" s="42">
        <v>53</v>
      </c>
      <c r="X223" s="42">
        <v>5</v>
      </c>
      <c r="Y223" s="42">
        <v>7</v>
      </c>
      <c r="Z223" s="42">
        <v>223</v>
      </c>
      <c r="AA223" s="451">
        <f t="shared" si="12"/>
        <v>31.857142857142858</v>
      </c>
      <c r="AB223" s="42"/>
      <c r="AC223" s="42"/>
      <c r="AD223" s="42"/>
      <c r="AE223" s="42" t="s">
        <v>4330</v>
      </c>
    </row>
    <row r="224" spans="1:31" x14ac:dyDescent="0.2">
      <c r="A224" s="42" t="s">
        <v>93</v>
      </c>
      <c r="B224" s="42" t="s">
        <v>4347</v>
      </c>
      <c r="C224" s="42" t="s">
        <v>44</v>
      </c>
      <c r="D224" s="42">
        <v>2</v>
      </c>
      <c r="E224" s="42">
        <v>2</v>
      </c>
      <c r="F224" s="42"/>
      <c r="G224" s="42">
        <v>15</v>
      </c>
      <c r="H224" s="377">
        <f t="shared" si="10"/>
        <v>7.5</v>
      </c>
      <c r="I224" s="42">
        <v>1</v>
      </c>
      <c r="J224" s="42"/>
      <c r="K224" s="42" t="s">
        <v>4326</v>
      </c>
      <c r="T224" s="42" t="s">
        <v>86</v>
      </c>
      <c r="U224" s="42" t="s">
        <v>4381</v>
      </c>
      <c r="V224" s="42" t="s">
        <v>44</v>
      </c>
      <c r="W224" s="42">
        <v>46</v>
      </c>
      <c r="X224" s="42">
        <v>7</v>
      </c>
      <c r="Y224" s="42">
        <v>10</v>
      </c>
      <c r="Z224" s="42">
        <v>213</v>
      </c>
      <c r="AA224" s="451">
        <f t="shared" si="12"/>
        <v>21.3</v>
      </c>
      <c r="AB224" s="42"/>
      <c r="AC224" s="42"/>
      <c r="AD224" s="42"/>
      <c r="AE224" s="42" t="s">
        <v>4330</v>
      </c>
    </row>
    <row r="225" spans="1:31" x14ac:dyDescent="0.2">
      <c r="A225" s="42" t="s">
        <v>93</v>
      </c>
      <c r="B225" s="42" t="s">
        <v>4366</v>
      </c>
      <c r="C225" s="42" t="s">
        <v>44</v>
      </c>
      <c r="D225" s="42">
        <v>2</v>
      </c>
      <c r="E225" s="42">
        <v>3</v>
      </c>
      <c r="F225" s="42">
        <v>1</v>
      </c>
      <c r="G225" s="42">
        <v>11</v>
      </c>
      <c r="H225" s="377">
        <f t="shared" si="10"/>
        <v>5.5</v>
      </c>
      <c r="I225" s="42"/>
      <c r="J225" s="42"/>
      <c r="K225" s="42" t="s">
        <v>4326</v>
      </c>
      <c r="T225" s="42" t="s">
        <v>86</v>
      </c>
      <c r="U225" s="42" t="s">
        <v>3864</v>
      </c>
      <c r="V225" s="42" t="s">
        <v>44</v>
      </c>
      <c r="W225" s="42">
        <v>18</v>
      </c>
      <c r="X225" s="42"/>
      <c r="Y225" s="42">
        <v>3</v>
      </c>
      <c r="Z225" s="42">
        <v>58</v>
      </c>
      <c r="AA225" s="451">
        <f t="shared" si="12"/>
        <v>19.333333333333332</v>
      </c>
      <c r="AB225" s="42"/>
      <c r="AC225" s="42"/>
      <c r="AD225" s="42"/>
      <c r="AE225" s="42" t="s">
        <v>4330</v>
      </c>
    </row>
    <row r="226" spans="1:31" x14ac:dyDescent="0.2">
      <c r="A226" s="42" t="s">
        <v>93</v>
      </c>
      <c r="B226" s="42" t="s">
        <v>1825</v>
      </c>
      <c r="C226" s="42" t="s">
        <v>44</v>
      </c>
      <c r="D226" s="42">
        <v>4</v>
      </c>
      <c r="E226" s="42">
        <v>4</v>
      </c>
      <c r="F226" s="42"/>
      <c r="G226" s="42">
        <v>13</v>
      </c>
      <c r="H226" s="377">
        <f t="shared" si="10"/>
        <v>3.25</v>
      </c>
      <c r="I226" s="42">
        <v>2</v>
      </c>
      <c r="J226" s="42"/>
      <c r="K226" s="42" t="s">
        <v>4326</v>
      </c>
      <c r="T226" s="42" t="s">
        <v>86</v>
      </c>
      <c r="U226" s="42" t="s">
        <v>3820</v>
      </c>
      <c r="V226" s="42" t="s">
        <v>44</v>
      </c>
      <c r="W226" s="42">
        <v>77</v>
      </c>
      <c r="X226" s="42">
        <v>9</v>
      </c>
      <c r="Y226" s="42">
        <v>8</v>
      </c>
      <c r="Z226" s="42">
        <v>326</v>
      </c>
      <c r="AA226" s="451">
        <f t="shared" si="12"/>
        <v>40.75</v>
      </c>
      <c r="AB226" s="42"/>
      <c r="AC226" s="42"/>
      <c r="AD226" s="42"/>
      <c r="AE226" s="42" t="s">
        <v>4330</v>
      </c>
    </row>
    <row r="227" spans="1:31" x14ac:dyDescent="0.2">
      <c r="A227" s="42" t="s">
        <v>93</v>
      </c>
      <c r="B227" s="42" t="s">
        <v>4367</v>
      </c>
      <c r="C227" s="42" t="s">
        <v>44</v>
      </c>
      <c r="D227" s="42">
        <v>1</v>
      </c>
      <c r="E227" s="42">
        <v>1</v>
      </c>
      <c r="F227" s="42"/>
      <c r="G227" s="42">
        <v>3</v>
      </c>
      <c r="H227" s="377">
        <f t="shared" si="10"/>
        <v>3</v>
      </c>
      <c r="I227" s="42"/>
      <c r="J227" s="42"/>
      <c r="K227" s="42" t="s">
        <v>4326</v>
      </c>
      <c r="T227" s="42" t="s">
        <v>86</v>
      </c>
      <c r="U227" s="42" t="s">
        <v>3904</v>
      </c>
      <c r="V227" s="42" t="s">
        <v>44</v>
      </c>
      <c r="W227" s="42">
        <v>13</v>
      </c>
      <c r="X227" s="42">
        <v>2</v>
      </c>
      <c r="Y227" s="42">
        <v>1</v>
      </c>
      <c r="Z227" s="42">
        <v>45</v>
      </c>
      <c r="AA227" s="451">
        <f t="shared" si="12"/>
        <v>45</v>
      </c>
      <c r="AB227" s="42"/>
      <c r="AC227" s="42"/>
      <c r="AD227" s="42"/>
      <c r="AE227" s="42" t="s">
        <v>4330</v>
      </c>
    </row>
    <row r="228" spans="1:31" x14ac:dyDescent="0.2">
      <c r="A228" s="42" t="s">
        <v>93</v>
      </c>
      <c r="B228" s="42" t="s">
        <v>4368</v>
      </c>
      <c r="C228" s="42" t="s">
        <v>44</v>
      </c>
      <c r="D228" s="42">
        <v>1</v>
      </c>
      <c r="E228" s="42">
        <v>1</v>
      </c>
      <c r="F228" s="42"/>
      <c r="G228" s="42">
        <v>2</v>
      </c>
      <c r="H228" s="377">
        <f t="shared" si="10"/>
        <v>2</v>
      </c>
      <c r="I228" s="42">
        <v>1</v>
      </c>
      <c r="J228" s="42"/>
      <c r="K228" s="42" t="s">
        <v>4326</v>
      </c>
      <c r="T228" s="42" t="s">
        <v>86</v>
      </c>
      <c r="U228" s="42" t="s">
        <v>3154</v>
      </c>
      <c r="V228" s="42" t="s">
        <v>44</v>
      </c>
      <c r="W228" s="42">
        <v>1</v>
      </c>
      <c r="X228" s="42"/>
      <c r="Y228" s="42"/>
      <c r="Z228" s="42">
        <v>2</v>
      </c>
      <c r="AA228" s="451">
        <v>0</v>
      </c>
      <c r="AB228" s="42"/>
      <c r="AC228" s="42"/>
      <c r="AD228" s="42"/>
      <c r="AE228" s="42" t="s">
        <v>4330</v>
      </c>
    </row>
    <row r="229" spans="1:31" x14ac:dyDescent="0.2">
      <c r="A229" s="42" t="s">
        <v>93</v>
      </c>
      <c r="B229" s="42" t="s">
        <v>4104</v>
      </c>
      <c r="C229" s="42" t="s">
        <v>44</v>
      </c>
      <c r="D229" s="42">
        <v>1</v>
      </c>
      <c r="E229" s="42">
        <v>1</v>
      </c>
      <c r="F229" s="42"/>
      <c r="G229" s="42">
        <v>1</v>
      </c>
      <c r="H229" s="377">
        <f t="shared" si="10"/>
        <v>1</v>
      </c>
      <c r="I229" s="42">
        <v>1</v>
      </c>
      <c r="J229" s="42"/>
      <c r="K229" s="42" t="s">
        <v>4326</v>
      </c>
      <c r="T229" s="42" t="s">
        <v>86</v>
      </c>
      <c r="U229" s="42" t="s">
        <v>3935</v>
      </c>
      <c r="V229" s="42" t="s">
        <v>44</v>
      </c>
      <c r="W229" s="42">
        <v>30</v>
      </c>
      <c r="X229" s="42">
        <v>1</v>
      </c>
      <c r="Y229" s="42">
        <v>6</v>
      </c>
      <c r="Z229" s="42">
        <v>162</v>
      </c>
      <c r="AA229" s="451">
        <f t="shared" ref="AA229:AA242" si="13">Z229/Y229</f>
        <v>27</v>
      </c>
      <c r="AB229" s="42"/>
      <c r="AC229" s="42"/>
      <c r="AD229" s="42"/>
      <c r="AE229" s="42" t="s">
        <v>4330</v>
      </c>
    </row>
    <row r="230" spans="1:31" x14ac:dyDescent="0.2">
      <c r="A230" s="42" t="s">
        <v>93</v>
      </c>
      <c r="B230" s="42" t="s">
        <v>3902</v>
      </c>
      <c r="C230" s="42" t="s">
        <v>44</v>
      </c>
      <c r="D230" s="42">
        <v>1</v>
      </c>
      <c r="E230" s="42">
        <v>1</v>
      </c>
      <c r="F230" s="42">
        <v>1</v>
      </c>
      <c r="G230" s="42">
        <v>2</v>
      </c>
      <c r="H230" s="377">
        <v>0</v>
      </c>
      <c r="I230" s="42"/>
      <c r="J230" s="42"/>
      <c r="K230" s="42" t="s">
        <v>4326</v>
      </c>
      <c r="T230" s="42" t="s">
        <v>86</v>
      </c>
      <c r="U230" s="42" t="s">
        <v>3889</v>
      </c>
      <c r="V230" s="42" t="s">
        <v>44</v>
      </c>
      <c r="W230" s="42">
        <v>12</v>
      </c>
      <c r="X230" s="42"/>
      <c r="Y230" s="42">
        <v>2</v>
      </c>
      <c r="Z230" s="42">
        <v>73</v>
      </c>
      <c r="AA230" s="451">
        <f t="shared" si="13"/>
        <v>36.5</v>
      </c>
      <c r="AB230" s="42"/>
      <c r="AC230" s="42"/>
      <c r="AD230" s="42"/>
      <c r="AE230" s="42" t="s">
        <v>4330</v>
      </c>
    </row>
    <row r="231" spans="1:31" x14ac:dyDescent="0.2">
      <c r="A231" s="42" t="s">
        <v>93</v>
      </c>
      <c r="B231" s="42" t="s">
        <v>3886</v>
      </c>
      <c r="C231" s="42" t="s">
        <v>44</v>
      </c>
      <c r="D231" s="42">
        <v>1</v>
      </c>
      <c r="E231" s="42">
        <v>1</v>
      </c>
      <c r="F231" s="42"/>
      <c r="G231" s="42">
        <v>0</v>
      </c>
      <c r="H231" s="377">
        <f t="shared" si="10"/>
        <v>0</v>
      </c>
      <c r="I231" s="42"/>
      <c r="J231" s="42"/>
      <c r="K231" s="42" t="s">
        <v>4326</v>
      </c>
      <c r="T231" s="42" t="s">
        <v>86</v>
      </c>
      <c r="U231" s="42" t="s">
        <v>3882</v>
      </c>
      <c r="V231" s="42" t="s">
        <v>44</v>
      </c>
      <c r="W231" s="42">
        <v>17</v>
      </c>
      <c r="X231" s="42">
        <v>2</v>
      </c>
      <c r="Y231" s="42">
        <v>3</v>
      </c>
      <c r="Z231" s="42">
        <v>78</v>
      </c>
      <c r="AA231" s="451">
        <f t="shared" si="13"/>
        <v>26</v>
      </c>
      <c r="AB231" s="42"/>
      <c r="AC231" s="42"/>
      <c r="AD231" s="42"/>
      <c r="AE231" s="42" t="s">
        <v>4330</v>
      </c>
    </row>
    <row r="232" spans="1:31" x14ac:dyDescent="0.2">
      <c r="A232" s="42" t="s">
        <v>93</v>
      </c>
      <c r="B232" s="42" t="s">
        <v>3867</v>
      </c>
      <c r="C232" s="42" t="s">
        <v>44</v>
      </c>
      <c r="D232" s="42">
        <v>2</v>
      </c>
      <c r="E232" s="42" t="s">
        <v>3838</v>
      </c>
      <c r="F232" s="42"/>
      <c r="G232" s="42">
        <v>0</v>
      </c>
      <c r="H232" s="377">
        <v>0</v>
      </c>
      <c r="I232" s="42"/>
      <c r="J232" s="42"/>
      <c r="K232" s="42" t="s">
        <v>4326</v>
      </c>
      <c r="T232" s="42" t="s">
        <v>86</v>
      </c>
      <c r="U232" s="42" t="s">
        <v>3099</v>
      </c>
      <c r="V232" s="42" t="s">
        <v>44</v>
      </c>
      <c r="W232" s="42">
        <v>13</v>
      </c>
      <c r="X232" s="42">
        <v>2</v>
      </c>
      <c r="Y232" s="42">
        <v>7</v>
      </c>
      <c r="Z232" s="42">
        <v>59</v>
      </c>
      <c r="AA232" s="451">
        <f t="shared" si="13"/>
        <v>8.4285714285714288</v>
      </c>
      <c r="AB232" s="42"/>
      <c r="AC232" s="42"/>
      <c r="AD232" s="42"/>
      <c r="AE232" s="42" t="s">
        <v>4330</v>
      </c>
    </row>
    <row r="233" spans="1:31" x14ac:dyDescent="0.2">
      <c r="A233" s="42" t="s">
        <v>92</v>
      </c>
      <c r="B233" s="42" t="s">
        <v>2779</v>
      </c>
      <c r="C233" s="42" t="s">
        <v>44</v>
      </c>
      <c r="D233" s="42">
        <v>4</v>
      </c>
      <c r="E233" s="42">
        <v>5</v>
      </c>
      <c r="F233" s="42">
        <v>3</v>
      </c>
      <c r="G233" s="42">
        <v>148</v>
      </c>
      <c r="H233" s="377">
        <f t="shared" si="10"/>
        <v>74</v>
      </c>
      <c r="I233" s="42">
        <v>4</v>
      </c>
      <c r="J233" s="42"/>
      <c r="K233" s="42" t="s">
        <v>4326</v>
      </c>
      <c r="T233" s="42" t="s">
        <v>86</v>
      </c>
      <c r="U233" s="42" t="s">
        <v>3056</v>
      </c>
      <c r="V233" s="42" t="s">
        <v>44</v>
      </c>
      <c r="W233" s="42">
        <v>17</v>
      </c>
      <c r="X233" s="42">
        <v>1</v>
      </c>
      <c r="Y233" s="42">
        <v>3</v>
      </c>
      <c r="Z233" s="42">
        <v>69</v>
      </c>
      <c r="AA233" s="451">
        <f t="shared" si="13"/>
        <v>23</v>
      </c>
      <c r="AB233" s="42"/>
      <c r="AC233" s="42"/>
      <c r="AD233" s="42"/>
      <c r="AE233" s="42" t="s">
        <v>4330</v>
      </c>
    </row>
    <row r="234" spans="1:31" x14ac:dyDescent="0.2">
      <c r="A234" s="42" t="s">
        <v>92</v>
      </c>
      <c r="B234" s="42" t="s">
        <v>3869</v>
      </c>
      <c r="C234" s="42" t="s">
        <v>44</v>
      </c>
      <c r="D234" s="42">
        <v>6</v>
      </c>
      <c r="E234" s="42">
        <v>8</v>
      </c>
      <c r="F234" s="42">
        <v>2</v>
      </c>
      <c r="G234" s="42">
        <v>354</v>
      </c>
      <c r="H234" s="377">
        <f t="shared" si="10"/>
        <v>59</v>
      </c>
      <c r="I234" s="42">
        <v>7</v>
      </c>
      <c r="J234" s="42"/>
      <c r="K234" s="42" t="s">
        <v>4326</v>
      </c>
      <c r="T234" s="42" t="s">
        <v>86</v>
      </c>
      <c r="U234" s="42" t="s">
        <v>3029</v>
      </c>
      <c r="V234" s="42" t="s">
        <v>44</v>
      </c>
      <c r="W234" s="42">
        <v>22</v>
      </c>
      <c r="X234" s="42">
        <v>2</v>
      </c>
      <c r="Y234" s="42">
        <v>3</v>
      </c>
      <c r="Z234" s="42">
        <v>128</v>
      </c>
      <c r="AA234" s="451">
        <f t="shared" si="13"/>
        <v>42.666666666666664</v>
      </c>
      <c r="AB234" s="42"/>
      <c r="AC234" s="42"/>
      <c r="AD234" s="42"/>
      <c r="AE234" s="42" t="s">
        <v>4330</v>
      </c>
    </row>
    <row r="235" spans="1:31" x14ac:dyDescent="0.2">
      <c r="A235" s="42" t="s">
        <v>92</v>
      </c>
      <c r="B235" s="42" t="s">
        <v>3886</v>
      </c>
      <c r="C235" s="42" t="s">
        <v>44</v>
      </c>
      <c r="D235" s="42">
        <v>3</v>
      </c>
      <c r="E235" s="42">
        <v>3</v>
      </c>
      <c r="F235" s="42">
        <v>1</v>
      </c>
      <c r="G235" s="42">
        <v>103</v>
      </c>
      <c r="H235" s="377">
        <f t="shared" si="10"/>
        <v>51.5</v>
      </c>
      <c r="I235" s="42">
        <v>1</v>
      </c>
      <c r="J235" s="42"/>
      <c r="K235" s="42" t="s">
        <v>4326</v>
      </c>
      <c r="T235" s="42" t="s">
        <v>86</v>
      </c>
      <c r="U235" s="42" t="s">
        <v>3903</v>
      </c>
      <c r="V235" s="42" t="s">
        <v>44</v>
      </c>
      <c r="W235" s="42">
        <v>10</v>
      </c>
      <c r="X235" s="42">
        <v>2</v>
      </c>
      <c r="Y235" s="42">
        <v>4</v>
      </c>
      <c r="Z235" s="42">
        <v>47</v>
      </c>
      <c r="AA235" s="451">
        <f t="shared" si="13"/>
        <v>11.75</v>
      </c>
      <c r="AB235" s="42"/>
      <c r="AC235" s="42"/>
      <c r="AD235" s="42"/>
      <c r="AE235" s="42" t="s">
        <v>4330</v>
      </c>
    </row>
    <row r="236" spans="1:31" x14ac:dyDescent="0.2">
      <c r="A236" s="42" t="s">
        <v>92</v>
      </c>
      <c r="B236" s="42" t="s">
        <v>3050</v>
      </c>
      <c r="C236" s="42" t="s">
        <v>44</v>
      </c>
      <c r="D236" s="42">
        <v>6</v>
      </c>
      <c r="E236" s="42">
        <v>9</v>
      </c>
      <c r="F236" s="42">
        <v>2</v>
      </c>
      <c r="G236" s="42">
        <v>288</v>
      </c>
      <c r="H236" s="377">
        <f t="shared" si="10"/>
        <v>41.142857142857146</v>
      </c>
      <c r="I236" s="42">
        <v>4</v>
      </c>
      <c r="J236" s="42"/>
      <c r="K236" s="42" t="s">
        <v>4326</v>
      </c>
      <c r="T236" s="42" t="s">
        <v>86</v>
      </c>
      <c r="U236" s="42" t="s">
        <v>3898</v>
      </c>
      <c r="V236" s="42" t="s">
        <v>44</v>
      </c>
      <c r="W236" s="42">
        <v>22</v>
      </c>
      <c r="X236" s="42">
        <v>5</v>
      </c>
      <c r="Y236" s="42">
        <v>5</v>
      </c>
      <c r="Z236" s="42">
        <v>99</v>
      </c>
      <c r="AA236" s="451">
        <f t="shared" si="13"/>
        <v>19.8</v>
      </c>
      <c r="AB236" s="42"/>
      <c r="AC236" s="42"/>
      <c r="AD236" s="42"/>
      <c r="AE236" s="42" t="s">
        <v>4330</v>
      </c>
    </row>
    <row r="237" spans="1:31" x14ac:dyDescent="0.2">
      <c r="A237" s="42" t="s">
        <v>92</v>
      </c>
      <c r="B237" s="42" t="s">
        <v>4117</v>
      </c>
      <c r="C237" s="42" t="s">
        <v>44</v>
      </c>
      <c r="D237" s="42">
        <v>11</v>
      </c>
      <c r="E237" s="42">
        <v>15</v>
      </c>
      <c r="F237" s="42">
        <v>3</v>
      </c>
      <c r="G237" s="42">
        <v>342</v>
      </c>
      <c r="H237" s="377">
        <f t="shared" si="10"/>
        <v>28.5</v>
      </c>
      <c r="I237" s="42">
        <v>5</v>
      </c>
      <c r="J237" s="42"/>
      <c r="K237" s="42" t="s">
        <v>4326</v>
      </c>
      <c r="T237" s="42" t="s">
        <v>90</v>
      </c>
      <c r="U237" s="42" t="s">
        <v>1829</v>
      </c>
      <c r="V237" s="42" t="s">
        <v>44</v>
      </c>
      <c r="W237" s="42">
        <v>2.4</v>
      </c>
      <c r="X237" s="42"/>
      <c r="Y237" s="42">
        <v>2</v>
      </c>
      <c r="Z237" s="42">
        <v>6</v>
      </c>
      <c r="AA237" s="451">
        <f t="shared" si="13"/>
        <v>3</v>
      </c>
      <c r="AB237" s="42"/>
      <c r="AC237" s="42"/>
      <c r="AD237" s="42"/>
      <c r="AE237" s="42" t="s">
        <v>4326</v>
      </c>
    </row>
    <row r="238" spans="1:31" x14ac:dyDescent="0.2">
      <c r="A238" s="42" t="s">
        <v>92</v>
      </c>
      <c r="B238" s="42" t="s">
        <v>4347</v>
      </c>
      <c r="C238" s="42" t="s">
        <v>44</v>
      </c>
      <c r="D238" s="42">
        <v>6</v>
      </c>
      <c r="E238" s="42">
        <v>3</v>
      </c>
      <c r="F238" s="42">
        <v>1</v>
      </c>
      <c r="G238" s="42">
        <v>46</v>
      </c>
      <c r="H238" s="377">
        <f t="shared" si="10"/>
        <v>23</v>
      </c>
      <c r="I238" s="42">
        <v>6</v>
      </c>
      <c r="J238" s="42"/>
      <c r="K238" s="42" t="s">
        <v>4326</v>
      </c>
      <c r="T238" s="42" t="s">
        <v>90</v>
      </c>
      <c r="U238" s="42" t="s">
        <v>3904</v>
      </c>
      <c r="V238" s="42" t="s">
        <v>44</v>
      </c>
      <c r="W238" s="42">
        <v>65</v>
      </c>
      <c r="X238" s="42">
        <v>9</v>
      </c>
      <c r="Y238" s="42">
        <v>7</v>
      </c>
      <c r="Z238" s="42">
        <v>201</v>
      </c>
      <c r="AA238" s="451">
        <f t="shared" si="13"/>
        <v>28.714285714285715</v>
      </c>
      <c r="AB238" s="42"/>
      <c r="AC238" s="42"/>
      <c r="AD238" s="42"/>
      <c r="AE238" s="42" t="s">
        <v>4326</v>
      </c>
    </row>
    <row r="239" spans="1:31" x14ac:dyDescent="0.2">
      <c r="A239" s="42" t="s">
        <v>92</v>
      </c>
      <c r="B239" s="42" t="s">
        <v>4369</v>
      </c>
      <c r="C239" s="42" t="s">
        <v>44</v>
      </c>
      <c r="D239" s="42">
        <v>6</v>
      </c>
      <c r="E239" s="42">
        <v>8</v>
      </c>
      <c r="F239" s="42"/>
      <c r="G239" s="42">
        <v>169</v>
      </c>
      <c r="H239" s="377">
        <f t="shared" si="10"/>
        <v>21.125</v>
      </c>
      <c r="I239" s="42">
        <v>2</v>
      </c>
      <c r="J239" s="42"/>
      <c r="K239" s="42" t="s">
        <v>4326</v>
      </c>
      <c r="T239" s="42" t="s">
        <v>90</v>
      </c>
      <c r="U239" s="42" t="s">
        <v>1825</v>
      </c>
      <c r="V239" s="42" t="s">
        <v>44</v>
      </c>
      <c r="W239" s="42">
        <v>3</v>
      </c>
      <c r="X239" s="42">
        <v>1</v>
      </c>
      <c r="Y239" s="42">
        <v>1</v>
      </c>
      <c r="Z239" s="42">
        <v>7</v>
      </c>
      <c r="AA239" s="451">
        <f t="shared" si="13"/>
        <v>7</v>
      </c>
      <c r="AB239" s="42"/>
      <c r="AC239" s="42"/>
      <c r="AD239" s="42"/>
      <c r="AE239" s="42" t="s">
        <v>4326</v>
      </c>
    </row>
    <row r="240" spans="1:31" x14ac:dyDescent="0.2">
      <c r="A240" s="42" t="s">
        <v>92</v>
      </c>
      <c r="B240" s="42" t="s">
        <v>3935</v>
      </c>
      <c r="C240" s="42" t="s">
        <v>44</v>
      </c>
      <c r="D240" s="42">
        <v>5</v>
      </c>
      <c r="E240" s="42">
        <v>7</v>
      </c>
      <c r="F240" s="42"/>
      <c r="G240" s="42">
        <v>135</v>
      </c>
      <c r="H240" s="377">
        <f t="shared" si="10"/>
        <v>19.285714285714285</v>
      </c>
      <c r="I240" s="42">
        <v>5</v>
      </c>
      <c r="J240" s="42"/>
      <c r="K240" s="42" t="s">
        <v>4326</v>
      </c>
      <c r="T240" s="42" t="s">
        <v>90</v>
      </c>
      <c r="U240" s="42" t="s">
        <v>3820</v>
      </c>
      <c r="V240" s="42" t="s">
        <v>44</v>
      </c>
      <c r="W240" s="42">
        <v>218</v>
      </c>
      <c r="X240" s="42">
        <v>53</v>
      </c>
      <c r="Y240" s="42">
        <v>27</v>
      </c>
      <c r="Z240" s="42">
        <v>603</v>
      </c>
      <c r="AA240" s="451">
        <f t="shared" si="13"/>
        <v>22.333333333333332</v>
      </c>
      <c r="AB240" s="42"/>
      <c r="AC240" s="42"/>
      <c r="AD240" s="42"/>
      <c r="AE240" s="42" t="s">
        <v>4326</v>
      </c>
    </row>
    <row r="241" spans="1:31" x14ac:dyDescent="0.2">
      <c r="A241" s="42" t="s">
        <v>92</v>
      </c>
      <c r="B241" s="42" t="s">
        <v>4370</v>
      </c>
      <c r="C241" s="42" t="s">
        <v>44</v>
      </c>
      <c r="D241" s="42">
        <v>6</v>
      </c>
      <c r="E241" s="42">
        <v>5</v>
      </c>
      <c r="F241" s="42"/>
      <c r="G241" s="42">
        <v>95</v>
      </c>
      <c r="H241" s="377">
        <f t="shared" si="10"/>
        <v>19</v>
      </c>
      <c r="I241" s="42">
        <v>5</v>
      </c>
      <c r="J241" s="42"/>
      <c r="K241" s="42" t="s">
        <v>4326</v>
      </c>
      <c r="T241" s="42" t="s">
        <v>90</v>
      </c>
      <c r="U241" s="42" t="s">
        <v>3029</v>
      </c>
      <c r="V241" s="42" t="s">
        <v>44</v>
      </c>
      <c r="W241" s="42">
        <v>100</v>
      </c>
      <c r="X241" s="42">
        <v>15</v>
      </c>
      <c r="Y241" s="42">
        <v>14</v>
      </c>
      <c r="Z241" s="42">
        <v>292</v>
      </c>
      <c r="AA241" s="451">
        <f t="shared" si="13"/>
        <v>20.857142857142858</v>
      </c>
      <c r="AB241" s="42"/>
      <c r="AC241" s="42"/>
      <c r="AD241" s="42"/>
      <c r="AE241" s="42" t="s">
        <v>4326</v>
      </c>
    </row>
    <row r="242" spans="1:31" x14ac:dyDescent="0.2">
      <c r="A242" s="42" t="s">
        <v>92</v>
      </c>
      <c r="B242" s="42" t="s">
        <v>3072</v>
      </c>
      <c r="C242" s="42" t="s">
        <v>44</v>
      </c>
      <c r="D242" s="42">
        <v>12</v>
      </c>
      <c r="E242" s="42">
        <v>9</v>
      </c>
      <c r="F242" s="42">
        <v>2</v>
      </c>
      <c r="G242" s="42">
        <v>132</v>
      </c>
      <c r="H242" s="377">
        <f t="shared" si="10"/>
        <v>18.857142857142858</v>
      </c>
      <c r="I242" s="42">
        <v>4</v>
      </c>
      <c r="J242" s="42"/>
      <c r="K242" s="42" t="s">
        <v>4326</v>
      </c>
      <c r="T242" s="42" t="s">
        <v>90</v>
      </c>
      <c r="U242" s="42" t="s">
        <v>3871</v>
      </c>
      <c r="V242" s="42" t="s">
        <v>44</v>
      </c>
      <c r="W242" s="42">
        <v>105</v>
      </c>
      <c r="X242" s="42">
        <v>20</v>
      </c>
      <c r="Y242" s="42">
        <v>16</v>
      </c>
      <c r="Z242" s="42">
        <v>249</v>
      </c>
      <c r="AA242" s="451">
        <f t="shared" si="13"/>
        <v>15.5625</v>
      </c>
      <c r="AB242" s="42"/>
      <c r="AC242" s="42"/>
      <c r="AD242" s="42"/>
      <c r="AE242" s="42" t="s">
        <v>4326</v>
      </c>
    </row>
    <row r="243" spans="1:31" x14ac:dyDescent="0.2">
      <c r="A243" s="42" t="s">
        <v>92</v>
      </c>
      <c r="B243" s="42" t="s">
        <v>3820</v>
      </c>
      <c r="C243" s="42" t="s">
        <v>44</v>
      </c>
      <c r="D243" s="42">
        <v>13</v>
      </c>
      <c r="E243" s="42">
        <v>15</v>
      </c>
      <c r="F243" s="42">
        <v>1</v>
      </c>
      <c r="G243" s="42">
        <v>265</v>
      </c>
      <c r="H243" s="377">
        <f t="shared" si="10"/>
        <v>18.928571428571427</v>
      </c>
      <c r="I243" s="42">
        <v>7</v>
      </c>
      <c r="J243" s="42"/>
      <c r="K243" s="42" t="s">
        <v>4326</v>
      </c>
      <c r="T243" s="42" t="s">
        <v>90</v>
      </c>
      <c r="U243" s="42" t="s">
        <v>3897</v>
      </c>
      <c r="V243" s="42" t="s">
        <v>44</v>
      </c>
      <c r="W243" s="42">
        <v>1</v>
      </c>
      <c r="X243" s="42"/>
      <c r="Y243" s="42"/>
      <c r="Z243" s="42">
        <v>7</v>
      </c>
      <c r="AA243" s="451">
        <v>0</v>
      </c>
      <c r="AB243" s="42"/>
      <c r="AC243" s="42"/>
      <c r="AD243" s="42"/>
      <c r="AE243" s="42" t="s">
        <v>4326</v>
      </c>
    </row>
    <row r="244" spans="1:31" x14ac:dyDescent="0.2">
      <c r="A244" s="42" t="s">
        <v>92</v>
      </c>
      <c r="B244" s="42" t="s">
        <v>3885</v>
      </c>
      <c r="C244" s="42" t="s">
        <v>44</v>
      </c>
      <c r="D244" s="42">
        <v>13</v>
      </c>
      <c r="E244" s="42">
        <v>15</v>
      </c>
      <c r="F244" s="42">
        <v>3</v>
      </c>
      <c r="G244" s="42">
        <v>210</v>
      </c>
      <c r="H244" s="377">
        <f t="shared" si="10"/>
        <v>17.5</v>
      </c>
      <c r="I244" s="42">
        <v>2</v>
      </c>
      <c r="J244" s="42"/>
      <c r="K244" s="42" t="s">
        <v>4326</v>
      </c>
      <c r="T244" s="42" t="s">
        <v>90</v>
      </c>
      <c r="U244" s="42" t="s">
        <v>4375</v>
      </c>
      <c r="V244" s="42" t="s">
        <v>44</v>
      </c>
      <c r="W244" s="42">
        <v>39</v>
      </c>
      <c r="X244" s="42">
        <v>5</v>
      </c>
      <c r="Y244" s="42">
        <v>4</v>
      </c>
      <c r="Z244" s="42">
        <v>159</v>
      </c>
      <c r="AA244" s="451">
        <f>Z244/Y244</f>
        <v>39.75</v>
      </c>
      <c r="AB244" s="42"/>
      <c r="AC244" s="42"/>
      <c r="AD244" s="42"/>
      <c r="AE244" s="42" t="s">
        <v>4326</v>
      </c>
    </row>
    <row r="245" spans="1:31" x14ac:dyDescent="0.2">
      <c r="A245" s="42" t="s">
        <v>92</v>
      </c>
      <c r="B245" s="42" t="s">
        <v>3904</v>
      </c>
      <c r="C245" s="42" t="s">
        <v>44</v>
      </c>
      <c r="D245" s="42">
        <v>7</v>
      </c>
      <c r="E245" s="42">
        <v>4</v>
      </c>
      <c r="F245" s="42"/>
      <c r="G245" s="42">
        <v>56</v>
      </c>
      <c r="H245" s="377">
        <f t="shared" si="10"/>
        <v>14</v>
      </c>
      <c r="I245" s="42">
        <v>2</v>
      </c>
      <c r="J245" s="42"/>
      <c r="K245" s="42" t="s">
        <v>4326</v>
      </c>
      <c r="T245" s="42" t="s">
        <v>90</v>
      </c>
      <c r="U245" s="42" t="s">
        <v>3915</v>
      </c>
      <c r="V245" s="42" t="s">
        <v>44</v>
      </c>
      <c r="W245" s="42">
        <v>25</v>
      </c>
      <c r="X245" s="42">
        <v>3</v>
      </c>
      <c r="Y245" s="42">
        <v>3</v>
      </c>
      <c r="Z245" s="42">
        <v>71</v>
      </c>
      <c r="AA245" s="451">
        <f>Z245/Y245</f>
        <v>23.666666666666668</v>
      </c>
      <c r="AB245" s="42"/>
      <c r="AC245" s="42"/>
      <c r="AD245" s="42"/>
      <c r="AE245" s="42" t="s">
        <v>4326</v>
      </c>
    </row>
    <row r="246" spans="1:31" x14ac:dyDescent="0.2">
      <c r="A246" s="42" t="s">
        <v>92</v>
      </c>
      <c r="B246" s="42" t="s">
        <v>3900</v>
      </c>
      <c r="C246" s="42" t="s">
        <v>44</v>
      </c>
      <c r="D246" s="42">
        <v>5</v>
      </c>
      <c r="E246" s="42">
        <v>6</v>
      </c>
      <c r="F246" s="42"/>
      <c r="G246" s="42">
        <v>74</v>
      </c>
      <c r="H246" s="377">
        <f t="shared" si="10"/>
        <v>12.333333333333334</v>
      </c>
      <c r="I246" s="42">
        <v>3</v>
      </c>
      <c r="J246" s="42"/>
      <c r="K246" s="42" t="s">
        <v>4326</v>
      </c>
      <c r="T246" s="42" t="s">
        <v>90</v>
      </c>
      <c r="U246" s="42" t="s">
        <v>4137</v>
      </c>
      <c r="V246" s="42" t="s">
        <v>44</v>
      </c>
      <c r="W246" s="42">
        <v>30.4</v>
      </c>
      <c r="X246" s="42">
        <v>6</v>
      </c>
      <c r="Y246" s="42">
        <v>6</v>
      </c>
      <c r="Z246" s="42">
        <v>125</v>
      </c>
      <c r="AA246" s="451">
        <f>Z246/Y246</f>
        <v>20.833333333333332</v>
      </c>
      <c r="AB246" s="42"/>
      <c r="AC246" s="42"/>
      <c r="AD246" s="42"/>
      <c r="AE246" s="42" t="s">
        <v>4326</v>
      </c>
    </row>
    <row r="247" spans="1:31" x14ac:dyDescent="0.2">
      <c r="A247" s="42" t="s">
        <v>92</v>
      </c>
      <c r="B247" s="42" t="s">
        <v>4364</v>
      </c>
      <c r="C247" s="42" t="s">
        <v>44</v>
      </c>
      <c r="D247" s="42">
        <v>3</v>
      </c>
      <c r="E247" s="42">
        <v>3</v>
      </c>
      <c r="F247" s="42">
        <v>1</v>
      </c>
      <c r="G247" s="42">
        <v>23</v>
      </c>
      <c r="H247" s="377">
        <f t="shared" si="10"/>
        <v>11.5</v>
      </c>
      <c r="I247" s="42"/>
      <c r="J247" s="42"/>
      <c r="K247" s="42" t="s">
        <v>4326</v>
      </c>
      <c r="T247" s="42" t="s">
        <v>90</v>
      </c>
      <c r="U247" s="42" t="s">
        <v>4335</v>
      </c>
      <c r="V247" s="42" t="s">
        <v>44</v>
      </c>
      <c r="W247" s="42">
        <v>11</v>
      </c>
      <c r="X247" s="42">
        <v>2</v>
      </c>
      <c r="Y247" s="42"/>
      <c r="Z247" s="42">
        <v>32</v>
      </c>
      <c r="AA247" s="451">
        <v>0</v>
      </c>
      <c r="AB247" s="42"/>
      <c r="AC247" s="42"/>
      <c r="AD247" s="42"/>
      <c r="AE247" s="42" t="s">
        <v>4326</v>
      </c>
    </row>
    <row r="248" spans="1:31" x14ac:dyDescent="0.2">
      <c r="A248" s="42" t="s">
        <v>92</v>
      </c>
      <c r="B248" s="42" t="s">
        <v>4088</v>
      </c>
      <c r="C248" s="42" t="s">
        <v>44</v>
      </c>
      <c r="D248" s="42">
        <v>2</v>
      </c>
      <c r="E248" s="42">
        <v>3</v>
      </c>
      <c r="F248" s="42"/>
      <c r="G248" s="42">
        <v>34</v>
      </c>
      <c r="H248" s="377">
        <f t="shared" si="10"/>
        <v>11.333333333333334</v>
      </c>
      <c r="I248" s="42"/>
      <c r="J248" s="42"/>
      <c r="K248" s="42" t="s">
        <v>4326</v>
      </c>
      <c r="T248" s="42" t="s">
        <v>90</v>
      </c>
      <c r="U248" s="42" t="s">
        <v>4387</v>
      </c>
      <c r="V248" s="42" t="s">
        <v>44</v>
      </c>
      <c r="W248" s="42">
        <v>2</v>
      </c>
      <c r="X248" s="42"/>
      <c r="Y248" s="42"/>
      <c r="Z248" s="42">
        <v>8</v>
      </c>
      <c r="AA248" s="451">
        <v>0</v>
      </c>
      <c r="AB248" s="42"/>
      <c r="AC248" s="42"/>
      <c r="AD248" s="42"/>
      <c r="AE248" s="42" t="s">
        <v>4326</v>
      </c>
    </row>
    <row r="249" spans="1:31" x14ac:dyDescent="0.2">
      <c r="A249" s="42" t="s">
        <v>92</v>
      </c>
      <c r="B249" s="42" t="s">
        <v>3867</v>
      </c>
      <c r="C249" s="42" t="s">
        <v>44</v>
      </c>
      <c r="D249" s="42">
        <v>5</v>
      </c>
      <c r="E249" s="42">
        <v>6</v>
      </c>
      <c r="F249" s="42"/>
      <c r="G249" s="42">
        <v>51</v>
      </c>
      <c r="H249" s="377">
        <f t="shared" si="10"/>
        <v>8.5</v>
      </c>
      <c r="I249" s="42"/>
      <c r="J249" s="42"/>
      <c r="K249" s="42" t="s">
        <v>4326</v>
      </c>
      <c r="T249" s="42" t="s">
        <v>90</v>
      </c>
      <c r="U249" s="42" t="s">
        <v>4136</v>
      </c>
      <c r="V249" s="42" t="s">
        <v>44</v>
      </c>
      <c r="W249" s="42">
        <v>59</v>
      </c>
      <c r="X249" s="42">
        <v>14</v>
      </c>
      <c r="Y249" s="42">
        <v>10</v>
      </c>
      <c r="Z249" s="42">
        <v>153</v>
      </c>
      <c r="AA249" s="451">
        <f>Z249/Y249</f>
        <v>15.3</v>
      </c>
      <c r="AB249" s="42"/>
      <c r="AC249" s="42"/>
      <c r="AD249" s="42"/>
      <c r="AE249" s="42" t="s">
        <v>4326</v>
      </c>
    </row>
    <row r="250" spans="1:31" x14ac:dyDescent="0.2">
      <c r="A250" s="42" t="s">
        <v>92</v>
      </c>
      <c r="B250" s="42" t="s">
        <v>4114</v>
      </c>
      <c r="C250" s="42" t="s">
        <v>44</v>
      </c>
      <c r="D250" s="42">
        <v>10</v>
      </c>
      <c r="E250" s="42">
        <v>7</v>
      </c>
      <c r="F250" s="42">
        <v>2</v>
      </c>
      <c r="G250" s="42">
        <v>40</v>
      </c>
      <c r="H250" s="377">
        <f t="shared" si="10"/>
        <v>8</v>
      </c>
      <c r="I250" s="42">
        <v>19</v>
      </c>
      <c r="J250" s="42"/>
      <c r="K250" s="42" t="s">
        <v>4326</v>
      </c>
      <c r="T250" s="42" t="s">
        <v>90</v>
      </c>
      <c r="U250" s="42" t="s">
        <v>4140</v>
      </c>
      <c r="V250" s="42" t="s">
        <v>44</v>
      </c>
      <c r="W250" s="42">
        <v>1</v>
      </c>
      <c r="X250" s="42"/>
      <c r="Y250" s="42"/>
      <c r="Z250" s="42">
        <v>4</v>
      </c>
      <c r="AA250" s="451">
        <v>0</v>
      </c>
      <c r="AB250" s="42"/>
      <c r="AC250" s="42"/>
      <c r="AD250" s="42"/>
      <c r="AE250" s="42" t="s">
        <v>4326</v>
      </c>
    </row>
    <row r="251" spans="1:31" x14ac:dyDescent="0.2">
      <c r="A251" s="42" t="s">
        <v>92</v>
      </c>
      <c r="B251" s="42" t="s">
        <v>4371</v>
      </c>
      <c r="C251" s="42" t="s">
        <v>44</v>
      </c>
      <c r="D251" s="42">
        <v>3</v>
      </c>
      <c r="E251" s="42">
        <v>4</v>
      </c>
      <c r="F251" s="42"/>
      <c r="G251" s="42">
        <v>31</v>
      </c>
      <c r="H251" s="377">
        <f t="shared" si="10"/>
        <v>7.75</v>
      </c>
      <c r="I251" s="42">
        <v>2</v>
      </c>
      <c r="J251" s="42"/>
      <c r="K251" s="42" t="s">
        <v>4326</v>
      </c>
      <c r="T251" s="42" t="s">
        <v>90</v>
      </c>
      <c r="U251" s="42" t="s">
        <v>3868</v>
      </c>
      <c r="V251" s="42" t="s">
        <v>44</v>
      </c>
      <c r="W251" s="42">
        <v>40</v>
      </c>
      <c r="X251" s="42">
        <v>13</v>
      </c>
      <c r="Y251" s="42">
        <v>11</v>
      </c>
      <c r="Z251" s="42">
        <v>85</v>
      </c>
      <c r="AA251" s="451">
        <f>Z251/Y251</f>
        <v>7.7272727272727275</v>
      </c>
      <c r="AB251" s="42"/>
      <c r="AC251" s="42"/>
      <c r="AD251" s="42"/>
      <c r="AE251" s="42" t="s">
        <v>4326</v>
      </c>
    </row>
    <row r="252" spans="1:31" x14ac:dyDescent="0.2">
      <c r="A252" s="42" t="s">
        <v>92</v>
      </c>
      <c r="B252" s="42" t="s">
        <v>4118</v>
      </c>
      <c r="C252" s="42" t="s">
        <v>44</v>
      </c>
      <c r="D252" s="42">
        <v>3</v>
      </c>
      <c r="E252" s="42">
        <v>3</v>
      </c>
      <c r="F252" s="42">
        <v>2</v>
      </c>
      <c r="G252" s="42">
        <v>7</v>
      </c>
      <c r="H252" s="377">
        <f t="shared" si="10"/>
        <v>7</v>
      </c>
      <c r="I252" s="42">
        <v>8</v>
      </c>
      <c r="J252" s="42"/>
      <c r="K252" s="42" t="s">
        <v>4326</v>
      </c>
      <c r="T252" s="42" t="s">
        <v>90</v>
      </c>
      <c r="U252" s="42" t="s">
        <v>3867</v>
      </c>
      <c r="V252" s="42" t="s">
        <v>44</v>
      </c>
      <c r="W252" s="42">
        <v>155</v>
      </c>
      <c r="X252" s="42">
        <v>34</v>
      </c>
      <c r="Y252" s="42">
        <v>30</v>
      </c>
      <c r="Z252" s="42">
        <v>462</v>
      </c>
      <c r="AA252" s="451">
        <f>Z252/Y252</f>
        <v>15.4</v>
      </c>
      <c r="AB252" s="42"/>
      <c r="AC252" s="42"/>
      <c r="AD252" s="42"/>
      <c r="AE252" s="42" t="s">
        <v>4326</v>
      </c>
    </row>
    <row r="253" spans="1:31" x14ac:dyDescent="0.2">
      <c r="A253" s="42" t="s">
        <v>92</v>
      </c>
      <c r="B253" s="42" t="s">
        <v>4116</v>
      </c>
      <c r="C253" s="42" t="s">
        <v>44</v>
      </c>
      <c r="D253" s="42">
        <v>2</v>
      </c>
      <c r="E253" s="42">
        <v>2</v>
      </c>
      <c r="F253" s="42"/>
      <c r="G253" s="42">
        <v>9</v>
      </c>
      <c r="H253" s="377">
        <f t="shared" si="10"/>
        <v>4.5</v>
      </c>
      <c r="I253" s="42"/>
      <c r="J253" s="42"/>
      <c r="K253" s="42" t="s">
        <v>4326</v>
      </c>
      <c r="T253" s="42" t="s">
        <v>90</v>
      </c>
      <c r="U253" s="42" t="s">
        <v>4389</v>
      </c>
      <c r="V253" s="42" t="s">
        <v>44</v>
      </c>
      <c r="W253" s="42">
        <v>6</v>
      </c>
      <c r="X253" s="42"/>
      <c r="Y253" s="42">
        <v>1</v>
      </c>
      <c r="Z253" s="42">
        <v>37</v>
      </c>
      <c r="AA253" s="451">
        <f>Z253/Y253</f>
        <v>37</v>
      </c>
      <c r="AB253" s="42"/>
      <c r="AC253" s="42"/>
      <c r="AD253" s="42"/>
      <c r="AE253" s="42" t="s">
        <v>4326</v>
      </c>
    </row>
    <row r="254" spans="1:31" x14ac:dyDescent="0.2">
      <c r="A254" s="42" t="s">
        <v>92</v>
      </c>
      <c r="B254" s="42" t="s">
        <v>3876</v>
      </c>
      <c r="C254" s="42" t="s">
        <v>44</v>
      </c>
      <c r="D254" s="42">
        <v>2</v>
      </c>
      <c r="E254" s="42">
        <v>1</v>
      </c>
      <c r="F254" s="42"/>
      <c r="G254" s="42">
        <v>4</v>
      </c>
      <c r="H254" s="377">
        <f t="shared" si="10"/>
        <v>4</v>
      </c>
      <c r="I254" s="42"/>
      <c r="J254" s="42"/>
      <c r="K254" s="42" t="s">
        <v>4326</v>
      </c>
      <c r="T254" s="42" t="s">
        <v>90</v>
      </c>
      <c r="U254" s="42" t="s">
        <v>4393</v>
      </c>
      <c r="V254" s="42" t="s">
        <v>44</v>
      </c>
      <c r="W254" s="42">
        <v>6</v>
      </c>
      <c r="X254" s="42">
        <v>1</v>
      </c>
      <c r="Y254" s="42">
        <v>2</v>
      </c>
      <c r="Z254" s="42">
        <v>15</v>
      </c>
      <c r="AA254" s="451">
        <f>Z254/Y254</f>
        <v>7.5</v>
      </c>
      <c r="AB254" s="42"/>
      <c r="AC254" s="42"/>
      <c r="AD254" s="42"/>
      <c r="AE254" s="42" t="s">
        <v>4326</v>
      </c>
    </row>
    <row r="255" spans="1:31" x14ac:dyDescent="0.2">
      <c r="A255" s="42" t="s">
        <v>92</v>
      </c>
      <c r="B255" s="42" t="s">
        <v>3882</v>
      </c>
      <c r="C255" s="42" t="s">
        <v>44</v>
      </c>
      <c r="D255" s="42">
        <v>1</v>
      </c>
      <c r="E255" s="42">
        <v>1</v>
      </c>
      <c r="F255" s="42"/>
      <c r="G255" s="42">
        <v>18</v>
      </c>
      <c r="H255" s="377">
        <f t="shared" si="10"/>
        <v>18</v>
      </c>
      <c r="I255" s="42"/>
      <c r="J255" s="42"/>
      <c r="K255" s="42" t="s">
        <v>4326</v>
      </c>
      <c r="T255" s="42" t="s">
        <v>90</v>
      </c>
      <c r="U255" s="42" t="s">
        <v>3900</v>
      </c>
      <c r="V255" s="42" t="s">
        <v>44</v>
      </c>
      <c r="W255" s="42">
        <v>10.5</v>
      </c>
      <c r="X255" s="42">
        <v>1</v>
      </c>
      <c r="Y255" s="42">
        <v>3</v>
      </c>
      <c r="Z255" s="42">
        <v>31</v>
      </c>
      <c r="AA255" s="451">
        <f>Z255/Y255</f>
        <v>10.333333333333334</v>
      </c>
      <c r="AB255" s="42"/>
      <c r="AC255" s="42"/>
      <c r="AD255" s="42"/>
      <c r="AE255" s="42" t="s">
        <v>4326</v>
      </c>
    </row>
    <row r="256" spans="1:31" x14ac:dyDescent="0.2">
      <c r="A256" s="42" t="s">
        <v>92</v>
      </c>
      <c r="B256" s="42" t="s">
        <v>3075</v>
      </c>
      <c r="C256" s="42" t="s">
        <v>44</v>
      </c>
      <c r="D256" s="42">
        <v>1</v>
      </c>
      <c r="E256" s="42">
        <v>1</v>
      </c>
      <c r="F256" s="42"/>
      <c r="G256" s="42">
        <v>12</v>
      </c>
      <c r="H256" s="377">
        <f t="shared" si="10"/>
        <v>12</v>
      </c>
      <c r="I256" s="42">
        <v>1</v>
      </c>
      <c r="J256" s="42"/>
      <c r="K256" s="42" t="s">
        <v>4326</v>
      </c>
      <c r="T256" s="42" t="s">
        <v>90</v>
      </c>
      <c r="U256" s="42" t="s">
        <v>3935</v>
      </c>
      <c r="V256" s="42" t="s">
        <v>44</v>
      </c>
      <c r="W256" s="42">
        <v>1</v>
      </c>
      <c r="X256" s="42"/>
      <c r="Y256" s="42"/>
      <c r="Z256" s="42">
        <v>11</v>
      </c>
      <c r="AA256" s="451">
        <v>0</v>
      </c>
      <c r="AB256" s="42"/>
      <c r="AC256" s="42"/>
      <c r="AD256" s="42"/>
      <c r="AE256" s="42" t="s">
        <v>4326</v>
      </c>
    </row>
    <row r="257" spans="1:31" x14ac:dyDescent="0.2">
      <c r="A257" s="42" t="s">
        <v>92</v>
      </c>
      <c r="B257" s="42" t="s">
        <v>1830</v>
      </c>
      <c r="C257" s="42" t="s">
        <v>44</v>
      </c>
      <c r="D257" s="42">
        <v>1</v>
      </c>
      <c r="E257" s="42">
        <v>1</v>
      </c>
      <c r="F257" s="42"/>
      <c r="G257" s="42">
        <v>4</v>
      </c>
      <c r="H257" s="377">
        <f t="shared" si="10"/>
        <v>4</v>
      </c>
      <c r="I257" s="42"/>
      <c r="J257" s="42"/>
      <c r="K257" s="42" t="s">
        <v>4326</v>
      </c>
      <c r="T257" s="42" t="s">
        <v>90</v>
      </c>
      <c r="U257" s="42" t="s">
        <v>3902</v>
      </c>
      <c r="V257" s="42" t="s">
        <v>44</v>
      </c>
      <c r="W257" s="42">
        <v>4</v>
      </c>
      <c r="X257" s="42"/>
      <c r="Y257" s="42"/>
      <c r="Z257" s="42">
        <v>15</v>
      </c>
      <c r="AA257" s="451">
        <v>0</v>
      </c>
      <c r="AB257" s="42"/>
      <c r="AC257" s="42"/>
      <c r="AD257" s="42"/>
      <c r="AE257" s="42" t="s">
        <v>4326</v>
      </c>
    </row>
    <row r="258" spans="1:31" x14ac:dyDescent="0.2">
      <c r="A258" s="42" t="s">
        <v>92</v>
      </c>
      <c r="B258" s="42" t="s">
        <v>4139</v>
      </c>
      <c r="C258" s="42" t="s">
        <v>44</v>
      </c>
      <c r="D258" s="42">
        <v>1</v>
      </c>
      <c r="E258" s="42">
        <v>1</v>
      </c>
      <c r="F258" s="42">
        <v>1</v>
      </c>
      <c r="G258" s="42">
        <v>1</v>
      </c>
      <c r="H258" s="377">
        <v>0</v>
      </c>
      <c r="I258" s="42"/>
      <c r="J258" s="42"/>
      <c r="K258" s="42" t="s">
        <v>4326</v>
      </c>
      <c r="T258" s="42" t="s">
        <v>210</v>
      </c>
      <c r="U258" s="42" t="s">
        <v>4139</v>
      </c>
      <c r="V258" s="42" t="s">
        <v>44</v>
      </c>
      <c r="W258" s="42">
        <v>1</v>
      </c>
      <c r="X258" s="42"/>
      <c r="Y258" s="42"/>
      <c r="Z258" s="42">
        <v>11</v>
      </c>
      <c r="AA258" s="451">
        <v>0</v>
      </c>
      <c r="AB258" s="42"/>
      <c r="AC258" s="42"/>
      <c r="AD258" s="42"/>
      <c r="AE258" s="42" t="s">
        <v>4326</v>
      </c>
    </row>
    <row r="259" spans="1:31" x14ac:dyDescent="0.2">
      <c r="A259" s="42" t="s">
        <v>92</v>
      </c>
      <c r="B259" s="42" t="s">
        <v>4372</v>
      </c>
      <c r="C259" s="42" t="s">
        <v>44</v>
      </c>
      <c r="D259" s="42">
        <v>1</v>
      </c>
      <c r="E259" s="42">
        <v>1</v>
      </c>
      <c r="F259" s="42"/>
      <c r="G259" s="42">
        <v>5</v>
      </c>
      <c r="H259" s="377">
        <f t="shared" ref="H259:H262" si="14">G259/(E259-F259)</f>
        <v>5</v>
      </c>
      <c r="I259" s="42">
        <v>1</v>
      </c>
      <c r="J259" s="42"/>
      <c r="K259" s="42" t="s">
        <v>4326</v>
      </c>
      <c r="T259" s="42" t="s">
        <v>210</v>
      </c>
      <c r="U259" s="42" t="s">
        <v>3875</v>
      </c>
      <c r="V259" s="42" t="s">
        <v>44</v>
      </c>
      <c r="W259" s="42">
        <v>45</v>
      </c>
      <c r="X259" s="42">
        <v>8</v>
      </c>
      <c r="Y259" s="42">
        <v>8</v>
      </c>
      <c r="Z259" s="42">
        <v>124</v>
      </c>
      <c r="AA259" s="451">
        <f>Z259/Y259</f>
        <v>15.5</v>
      </c>
      <c r="AB259" s="42"/>
      <c r="AC259" s="42"/>
      <c r="AD259" s="42"/>
      <c r="AE259" s="42" t="s">
        <v>4326</v>
      </c>
    </row>
    <row r="260" spans="1:31" x14ac:dyDescent="0.2">
      <c r="A260" s="42" t="s">
        <v>92</v>
      </c>
      <c r="B260" s="42" t="s">
        <v>3078</v>
      </c>
      <c r="C260" s="42" t="s">
        <v>44</v>
      </c>
      <c r="D260" s="42">
        <v>1</v>
      </c>
      <c r="E260" s="42">
        <v>1</v>
      </c>
      <c r="F260" s="42"/>
      <c r="G260" s="42">
        <v>1</v>
      </c>
      <c r="H260" s="377">
        <f t="shared" si="14"/>
        <v>1</v>
      </c>
      <c r="I260" s="42">
        <v>2</v>
      </c>
      <c r="J260" s="42"/>
      <c r="K260" s="42" t="s">
        <v>4326</v>
      </c>
      <c r="T260" s="42" t="s">
        <v>210</v>
      </c>
      <c r="U260" s="42" t="s">
        <v>4636</v>
      </c>
      <c r="V260" s="42" t="s">
        <v>44</v>
      </c>
      <c r="W260" s="42">
        <v>3</v>
      </c>
      <c r="X260" s="42">
        <v>2</v>
      </c>
      <c r="Y260" s="42"/>
      <c r="Z260" s="42">
        <v>1</v>
      </c>
      <c r="AA260" s="451">
        <v>0</v>
      </c>
      <c r="AB260" s="42"/>
      <c r="AC260" s="42"/>
      <c r="AD260" s="42"/>
      <c r="AE260" s="42" t="s">
        <v>4326</v>
      </c>
    </row>
    <row r="261" spans="1:31" x14ac:dyDescent="0.2">
      <c r="A261" s="42" t="s">
        <v>92</v>
      </c>
      <c r="B261" s="42" t="s">
        <v>4352</v>
      </c>
      <c r="C261" s="42" t="s">
        <v>44</v>
      </c>
      <c r="D261" s="42">
        <v>3</v>
      </c>
      <c r="E261" s="42">
        <v>1</v>
      </c>
      <c r="F261" s="42">
        <v>1</v>
      </c>
      <c r="G261" s="42">
        <v>3</v>
      </c>
      <c r="H261" s="377">
        <v>0</v>
      </c>
      <c r="I261" s="42"/>
      <c r="J261" s="42"/>
      <c r="K261" s="42" t="s">
        <v>4326</v>
      </c>
      <c r="T261" s="42" t="s">
        <v>210</v>
      </c>
      <c r="U261" s="42" t="s">
        <v>3881</v>
      </c>
      <c r="V261" s="42" t="s">
        <v>44</v>
      </c>
      <c r="W261" s="42">
        <v>117.5</v>
      </c>
      <c r="X261" s="42">
        <v>25</v>
      </c>
      <c r="Y261" s="42">
        <v>15</v>
      </c>
      <c r="Z261" s="42">
        <v>306</v>
      </c>
      <c r="AA261" s="451">
        <f>Z261/Y261</f>
        <v>20.399999999999999</v>
      </c>
      <c r="AB261" s="42"/>
      <c r="AC261" s="42"/>
      <c r="AD261" s="42"/>
      <c r="AE261" s="42" t="s">
        <v>4326</v>
      </c>
    </row>
    <row r="262" spans="1:31" x14ac:dyDescent="0.2">
      <c r="A262" s="42" t="s">
        <v>92</v>
      </c>
      <c r="B262" s="42" t="s">
        <v>4367</v>
      </c>
      <c r="C262" s="42" t="s">
        <v>44</v>
      </c>
      <c r="D262" s="42">
        <v>2</v>
      </c>
      <c r="E262" s="42">
        <v>1</v>
      </c>
      <c r="F262" s="42"/>
      <c r="G262" s="42">
        <v>0</v>
      </c>
      <c r="H262" s="377">
        <f t="shared" si="14"/>
        <v>0</v>
      </c>
      <c r="I262" s="42">
        <v>2</v>
      </c>
      <c r="J262" s="42"/>
      <c r="K262" s="42" t="s">
        <v>4326</v>
      </c>
      <c r="T262" s="42" t="s">
        <v>210</v>
      </c>
      <c r="U262" s="42" t="s">
        <v>1163</v>
      </c>
      <c r="V262" s="42" t="s">
        <v>44</v>
      </c>
      <c r="W262" s="42">
        <v>59.5</v>
      </c>
      <c r="X262" s="42">
        <v>9</v>
      </c>
      <c r="Y262" s="42">
        <v>9</v>
      </c>
      <c r="Z262" s="42">
        <v>148</v>
      </c>
      <c r="AA262" s="451">
        <f>Z262/Y262</f>
        <v>16.444444444444443</v>
      </c>
      <c r="AB262" s="42"/>
      <c r="AC262" s="42"/>
      <c r="AD262" s="42"/>
      <c r="AE262" s="42" t="s">
        <v>4326</v>
      </c>
    </row>
    <row r="263" spans="1:31" x14ac:dyDescent="0.2">
      <c r="A263" s="42" t="s">
        <v>88</v>
      </c>
      <c r="B263" s="42" t="s">
        <v>3875</v>
      </c>
      <c r="C263" s="42" t="s">
        <v>44</v>
      </c>
      <c r="D263" s="42">
        <v>1</v>
      </c>
      <c r="E263" s="42">
        <v>1</v>
      </c>
      <c r="F263" s="42"/>
      <c r="G263" s="42">
        <v>50</v>
      </c>
      <c r="H263" s="42"/>
      <c r="I263" s="42">
        <v>1</v>
      </c>
      <c r="J263" s="42"/>
      <c r="K263" s="42" t="s">
        <v>4330</v>
      </c>
      <c r="T263" s="42" t="s">
        <v>210</v>
      </c>
      <c r="U263" s="42" t="s">
        <v>4637</v>
      </c>
      <c r="V263" s="42" t="s">
        <v>44</v>
      </c>
      <c r="W263" s="42">
        <v>45.3</v>
      </c>
      <c r="X263" s="42">
        <v>9</v>
      </c>
      <c r="Y263" s="42">
        <v>7</v>
      </c>
      <c r="Z263" s="42">
        <v>130</v>
      </c>
      <c r="AA263" s="451">
        <f>Z263/Y263</f>
        <v>18.571428571428573</v>
      </c>
      <c r="AB263" s="42"/>
      <c r="AC263" s="42"/>
      <c r="AD263" s="42"/>
      <c r="AE263" s="42" t="s">
        <v>4326</v>
      </c>
    </row>
    <row r="264" spans="1:31" x14ac:dyDescent="0.2">
      <c r="A264" s="42" t="s">
        <v>88</v>
      </c>
      <c r="B264" s="42" t="s">
        <v>3904</v>
      </c>
      <c r="C264" s="42" t="s">
        <v>44</v>
      </c>
      <c r="D264" s="42">
        <v>1</v>
      </c>
      <c r="E264" s="42">
        <v>2</v>
      </c>
      <c r="F264" s="42">
        <v>1</v>
      </c>
      <c r="G264" s="42">
        <v>41</v>
      </c>
      <c r="H264" s="42"/>
      <c r="I264" s="42">
        <v>1</v>
      </c>
      <c r="J264" s="42"/>
      <c r="K264" s="42" t="s">
        <v>4330</v>
      </c>
      <c r="T264" s="42" t="s">
        <v>210</v>
      </c>
      <c r="U264" s="42" t="s">
        <v>3916</v>
      </c>
      <c r="V264" s="42" t="s">
        <v>44</v>
      </c>
      <c r="W264" s="42">
        <v>1</v>
      </c>
      <c r="X264" s="42"/>
      <c r="Y264" s="42"/>
      <c r="Z264" s="42">
        <v>9</v>
      </c>
      <c r="AA264" s="451">
        <v>0</v>
      </c>
      <c r="AB264" s="42"/>
      <c r="AC264" s="42"/>
      <c r="AD264" s="42"/>
      <c r="AE264" s="42" t="s">
        <v>4326</v>
      </c>
    </row>
    <row r="265" spans="1:31" x14ac:dyDescent="0.2">
      <c r="A265" s="42" t="s">
        <v>88</v>
      </c>
      <c r="B265" s="42" t="s">
        <v>3886</v>
      </c>
      <c r="C265" s="42" t="s">
        <v>44</v>
      </c>
      <c r="D265" s="42">
        <v>3</v>
      </c>
      <c r="E265" s="42">
        <v>3</v>
      </c>
      <c r="F265" s="42"/>
      <c r="G265" s="42">
        <v>109</v>
      </c>
      <c r="H265" s="42"/>
      <c r="I265" s="42"/>
      <c r="J265" s="42"/>
      <c r="K265" s="42" t="s">
        <v>4330</v>
      </c>
      <c r="T265" s="42" t="s">
        <v>210</v>
      </c>
      <c r="U265" s="42" t="s">
        <v>3935</v>
      </c>
      <c r="V265" s="42" t="s">
        <v>44</v>
      </c>
      <c r="W265" s="42">
        <v>17</v>
      </c>
      <c r="X265" s="42">
        <v>4</v>
      </c>
      <c r="Y265" s="42">
        <v>1</v>
      </c>
      <c r="Z265" s="42">
        <v>53</v>
      </c>
      <c r="AA265" s="451">
        <f t="shared" ref="AA265:AA272" si="15">Z265/Y265</f>
        <v>53</v>
      </c>
      <c r="AB265" s="42"/>
      <c r="AC265" s="42"/>
      <c r="AD265" s="42"/>
      <c r="AE265" s="42" t="s">
        <v>4326</v>
      </c>
    </row>
    <row r="266" spans="1:31" x14ac:dyDescent="0.2">
      <c r="A266" s="42" t="s">
        <v>88</v>
      </c>
      <c r="B266" s="42" t="s">
        <v>4117</v>
      </c>
      <c r="C266" s="42" t="s">
        <v>44</v>
      </c>
      <c r="D266" s="42">
        <v>4</v>
      </c>
      <c r="E266" s="42">
        <v>4</v>
      </c>
      <c r="F266" s="42"/>
      <c r="G266" s="42">
        <v>130</v>
      </c>
      <c r="H266" s="42"/>
      <c r="I266" s="42"/>
      <c r="J266" s="42"/>
      <c r="K266" s="42" t="s">
        <v>4330</v>
      </c>
      <c r="T266" s="42" t="s">
        <v>210</v>
      </c>
      <c r="U266" s="42" t="s">
        <v>3058</v>
      </c>
      <c r="V266" s="42" t="s">
        <v>44</v>
      </c>
      <c r="W266" s="42">
        <v>10</v>
      </c>
      <c r="X266" s="42">
        <v>4</v>
      </c>
      <c r="Y266" s="42">
        <v>1</v>
      </c>
      <c r="Z266" s="42">
        <v>21</v>
      </c>
      <c r="AA266" s="451">
        <f t="shared" si="15"/>
        <v>21</v>
      </c>
      <c r="AB266" s="42"/>
      <c r="AC266" s="42"/>
      <c r="AD266" s="42"/>
      <c r="AE266" s="42" t="s">
        <v>4326</v>
      </c>
    </row>
    <row r="267" spans="1:31" x14ac:dyDescent="0.2">
      <c r="A267" s="42" t="s">
        <v>88</v>
      </c>
      <c r="B267" s="42" t="s">
        <v>4375</v>
      </c>
      <c r="C267" s="42" t="s">
        <v>44</v>
      </c>
      <c r="D267" s="42">
        <v>5</v>
      </c>
      <c r="E267" s="42">
        <v>6</v>
      </c>
      <c r="F267" s="42">
        <v>1</v>
      </c>
      <c r="G267" s="42">
        <v>155</v>
      </c>
      <c r="H267" s="42"/>
      <c r="I267" s="42"/>
      <c r="J267" s="42"/>
      <c r="K267" s="42" t="s">
        <v>4330</v>
      </c>
      <c r="T267" s="42" t="s">
        <v>210</v>
      </c>
      <c r="U267" s="42" t="s">
        <v>4638</v>
      </c>
      <c r="V267" s="42" t="s">
        <v>44</v>
      </c>
      <c r="W267" s="42">
        <v>73.5</v>
      </c>
      <c r="X267" s="42">
        <v>22</v>
      </c>
      <c r="Y267" s="42">
        <v>7</v>
      </c>
      <c r="Z267" s="42">
        <v>190</v>
      </c>
      <c r="AA267" s="451">
        <f t="shared" si="15"/>
        <v>27.142857142857142</v>
      </c>
      <c r="AB267" s="42"/>
      <c r="AC267" s="42"/>
      <c r="AD267" s="42"/>
      <c r="AE267" s="42" t="s">
        <v>4326</v>
      </c>
    </row>
    <row r="268" spans="1:31" x14ac:dyDescent="0.2">
      <c r="A268" s="42" t="s">
        <v>88</v>
      </c>
      <c r="B268" s="42" t="s">
        <v>3820</v>
      </c>
      <c r="C268" s="42" t="s">
        <v>44</v>
      </c>
      <c r="D268" s="42">
        <v>9</v>
      </c>
      <c r="E268" s="42">
        <v>11</v>
      </c>
      <c r="F268" s="42"/>
      <c r="G268" s="42">
        <v>333</v>
      </c>
      <c r="H268" s="42"/>
      <c r="I268" s="42">
        <v>1</v>
      </c>
      <c r="J268" s="42"/>
      <c r="K268" s="42" t="s">
        <v>4330</v>
      </c>
      <c r="T268" s="42" t="s">
        <v>210</v>
      </c>
      <c r="U268" s="42" t="s">
        <v>2780</v>
      </c>
      <c r="V268" s="42" t="s">
        <v>44</v>
      </c>
      <c r="W268" s="42">
        <v>41.3</v>
      </c>
      <c r="X268" s="42">
        <v>9</v>
      </c>
      <c r="Y268" s="42">
        <v>6</v>
      </c>
      <c r="Z268" s="42">
        <v>89</v>
      </c>
      <c r="AA268" s="451">
        <f t="shared" si="15"/>
        <v>14.833333333333334</v>
      </c>
      <c r="AB268" s="42"/>
      <c r="AC268" s="42"/>
      <c r="AD268" s="42"/>
      <c r="AE268" s="42" t="s">
        <v>4326</v>
      </c>
    </row>
    <row r="269" spans="1:31" x14ac:dyDescent="0.2">
      <c r="A269" s="42" t="s">
        <v>88</v>
      </c>
      <c r="B269" s="42" t="s">
        <v>3867</v>
      </c>
      <c r="C269" s="42" t="s">
        <v>44</v>
      </c>
      <c r="D269" s="42">
        <v>9</v>
      </c>
      <c r="E269" s="42">
        <v>8</v>
      </c>
      <c r="F269" s="42">
        <v>1</v>
      </c>
      <c r="G269" s="42">
        <v>180</v>
      </c>
      <c r="H269" s="42"/>
      <c r="I269" s="42">
        <v>6</v>
      </c>
      <c r="J269" s="42"/>
      <c r="K269" s="42" t="s">
        <v>4330</v>
      </c>
      <c r="T269" s="42" t="s">
        <v>210</v>
      </c>
      <c r="U269" s="42" t="s">
        <v>4640</v>
      </c>
      <c r="V269" s="42" t="s">
        <v>44</v>
      </c>
      <c r="W269" s="42">
        <v>67.2</v>
      </c>
      <c r="X269" s="42">
        <v>13</v>
      </c>
      <c r="Y269" s="42">
        <v>6</v>
      </c>
      <c r="Z269" s="42">
        <v>190</v>
      </c>
      <c r="AA269" s="451">
        <f t="shared" si="15"/>
        <v>31.666666666666668</v>
      </c>
      <c r="AB269" s="42"/>
      <c r="AC269" s="42"/>
      <c r="AD269" s="42"/>
      <c r="AE269" s="42" t="s">
        <v>4326</v>
      </c>
    </row>
    <row r="270" spans="1:31" x14ac:dyDescent="0.2">
      <c r="A270" s="42" t="s">
        <v>88</v>
      </c>
      <c r="B270" s="42" t="s">
        <v>3883</v>
      </c>
      <c r="C270" s="42" t="s">
        <v>44</v>
      </c>
      <c r="D270" s="42">
        <v>6</v>
      </c>
      <c r="E270" s="42">
        <v>10</v>
      </c>
      <c r="F270" s="42"/>
      <c r="G270" s="42">
        <v>249</v>
      </c>
      <c r="H270" s="42"/>
      <c r="I270" s="42">
        <v>2</v>
      </c>
      <c r="J270" s="42"/>
      <c r="K270" s="42" t="s">
        <v>4330</v>
      </c>
      <c r="T270" s="42" t="s">
        <v>210</v>
      </c>
      <c r="U270" s="42" t="s">
        <v>3867</v>
      </c>
      <c r="V270" s="42" t="s">
        <v>44</v>
      </c>
      <c r="W270" s="42">
        <v>33</v>
      </c>
      <c r="X270" s="42">
        <v>1</v>
      </c>
      <c r="Y270" s="42">
        <v>2</v>
      </c>
      <c r="Z270" s="42">
        <v>90</v>
      </c>
      <c r="AA270" s="451">
        <f t="shared" si="15"/>
        <v>45</v>
      </c>
      <c r="AB270" s="42"/>
      <c r="AC270" s="42"/>
      <c r="AD270" s="42"/>
      <c r="AE270" s="42" t="s">
        <v>4326</v>
      </c>
    </row>
    <row r="271" spans="1:31" x14ac:dyDescent="0.2">
      <c r="A271" s="42" t="s">
        <v>88</v>
      </c>
      <c r="B271" s="42" t="s">
        <v>3072</v>
      </c>
      <c r="C271" s="42" t="s">
        <v>44</v>
      </c>
      <c r="D271" s="42">
        <v>9</v>
      </c>
      <c r="E271" s="42">
        <v>10</v>
      </c>
      <c r="F271" s="42">
        <v>3</v>
      </c>
      <c r="G271" s="42">
        <v>154</v>
      </c>
      <c r="H271" s="42"/>
      <c r="I271" s="42">
        <v>4</v>
      </c>
      <c r="J271" s="42"/>
      <c r="K271" s="42" t="s">
        <v>4330</v>
      </c>
      <c r="T271" s="42" t="s">
        <v>210</v>
      </c>
      <c r="U271" s="42" t="s">
        <v>3882</v>
      </c>
      <c r="V271" s="42" t="s">
        <v>44</v>
      </c>
      <c r="W271" s="42">
        <v>80.5</v>
      </c>
      <c r="X271" s="42">
        <v>18</v>
      </c>
      <c r="Y271" s="42">
        <v>19</v>
      </c>
      <c r="Z271" s="42">
        <v>189</v>
      </c>
      <c r="AA271" s="451">
        <f t="shared" si="15"/>
        <v>9.9473684210526319</v>
      </c>
      <c r="AB271" s="42"/>
      <c r="AC271" s="42"/>
      <c r="AD271" s="42"/>
      <c r="AE271" s="42" t="s">
        <v>4326</v>
      </c>
    </row>
    <row r="272" spans="1:31" x14ac:dyDescent="0.2">
      <c r="A272" s="42" t="s">
        <v>88</v>
      </c>
      <c r="B272" s="42" t="s">
        <v>4116</v>
      </c>
      <c r="C272" s="42" t="s">
        <v>44</v>
      </c>
      <c r="D272" s="42">
        <v>2</v>
      </c>
      <c r="E272" s="42">
        <v>3</v>
      </c>
      <c r="F272" s="42">
        <v>2</v>
      </c>
      <c r="G272" s="42">
        <v>21</v>
      </c>
      <c r="H272" s="42"/>
      <c r="I272" s="42">
        <v>1</v>
      </c>
      <c r="J272" s="42"/>
      <c r="K272" s="42" t="s">
        <v>4330</v>
      </c>
      <c r="T272" s="42" t="s">
        <v>210</v>
      </c>
      <c r="U272" s="42" t="s">
        <v>4207</v>
      </c>
      <c r="V272" s="42" t="s">
        <v>44</v>
      </c>
      <c r="W272" s="42">
        <v>91</v>
      </c>
      <c r="X272" s="42">
        <v>13</v>
      </c>
      <c r="Y272" s="42">
        <v>12</v>
      </c>
      <c r="Z272" s="42">
        <v>267</v>
      </c>
      <c r="AA272" s="451">
        <f t="shared" si="15"/>
        <v>22.25</v>
      </c>
      <c r="AB272" s="42"/>
      <c r="AC272" s="42"/>
      <c r="AD272" s="42"/>
      <c r="AE272" s="42" t="s">
        <v>4326</v>
      </c>
    </row>
    <row r="273" spans="1:31" x14ac:dyDescent="0.2">
      <c r="A273" s="42" t="s">
        <v>88</v>
      </c>
      <c r="B273" s="42" t="s">
        <v>4364</v>
      </c>
      <c r="C273" s="42" t="s">
        <v>44</v>
      </c>
      <c r="D273" s="42">
        <v>5</v>
      </c>
      <c r="E273" s="42">
        <v>6</v>
      </c>
      <c r="F273" s="42">
        <v>2</v>
      </c>
      <c r="G273" s="42">
        <v>69</v>
      </c>
      <c r="H273" s="42"/>
      <c r="I273" s="42">
        <v>2</v>
      </c>
      <c r="J273" s="42"/>
      <c r="K273" s="42" t="s">
        <v>4330</v>
      </c>
      <c r="T273" s="42" t="s">
        <v>210</v>
      </c>
      <c r="U273" s="42" t="s">
        <v>4641</v>
      </c>
      <c r="V273" s="42" t="s">
        <v>44</v>
      </c>
      <c r="W273" s="42">
        <v>6</v>
      </c>
      <c r="X273" s="42">
        <v>3</v>
      </c>
      <c r="Y273" s="42"/>
      <c r="Z273" s="42">
        <v>4</v>
      </c>
      <c r="AA273" s="451">
        <v>0</v>
      </c>
      <c r="AB273" s="42"/>
      <c r="AC273" s="42"/>
      <c r="AD273" s="42"/>
      <c r="AE273" s="42" t="s">
        <v>4326</v>
      </c>
    </row>
    <row r="274" spans="1:31" x14ac:dyDescent="0.2">
      <c r="A274" s="42" t="s">
        <v>88</v>
      </c>
      <c r="B274" s="42" t="s">
        <v>3075</v>
      </c>
      <c r="C274" s="42" t="s">
        <v>44</v>
      </c>
      <c r="D274" s="42">
        <v>3</v>
      </c>
      <c r="E274" s="42">
        <v>4</v>
      </c>
      <c r="F274" s="42"/>
      <c r="G274" s="42">
        <v>69</v>
      </c>
      <c r="H274" s="42"/>
      <c r="I274" s="42">
        <v>1</v>
      </c>
      <c r="J274" s="42"/>
      <c r="K274" s="42" t="s">
        <v>4330</v>
      </c>
      <c r="T274" s="42" t="s">
        <v>210</v>
      </c>
      <c r="U274" s="42" t="s">
        <v>4642</v>
      </c>
      <c r="V274" s="42" t="s">
        <v>44</v>
      </c>
      <c r="W274" s="42">
        <v>18</v>
      </c>
      <c r="X274" s="42">
        <v>6</v>
      </c>
      <c r="Y274" s="42">
        <v>2</v>
      </c>
      <c r="Z274" s="42">
        <v>56</v>
      </c>
      <c r="AA274" s="451">
        <f>Z274/Y274</f>
        <v>28</v>
      </c>
      <c r="AB274" s="42"/>
      <c r="AC274" s="42"/>
      <c r="AD274" s="42"/>
      <c r="AE274" s="42" t="s">
        <v>4326</v>
      </c>
    </row>
    <row r="275" spans="1:31" x14ac:dyDescent="0.2">
      <c r="A275" s="42" t="s">
        <v>88</v>
      </c>
      <c r="B275" s="42" t="s">
        <v>4138</v>
      </c>
      <c r="C275" s="42" t="s">
        <v>44</v>
      </c>
      <c r="D275" s="42">
        <v>1</v>
      </c>
      <c r="E275" s="42">
        <v>1</v>
      </c>
      <c r="F275" s="42"/>
      <c r="G275" s="42">
        <v>15</v>
      </c>
      <c r="H275" s="42"/>
      <c r="I275" s="42"/>
      <c r="J275" s="42"/>
      <c r="K275" s="42" t="s">
        <v>4330</v>
      </c>
      <c r="T275" s="42" t="s">
        <v>210</v>
      </c>
      <c r="U275" s="42" t="s">
        <v>3056</v>
      </c>
      <c r="V275" s="42" t="s">
        <v>44</v>
      </c>
      <c r="W275" s="42">
        <v>6</v>
      </c>
      <c r="X275" s="42"/>
      <c r="Y275" s="42">
        <v>1</v>
      </c>
      <c r="Z275" s="42">
        <v>23</v>
      </c>
      <c r="AA275" s="451">
        <f>Z275/Y275</f>
        <v>23</v>
      </c>
      <c r="AB275" s="42"/>
      <c r="AC275" s="42"/>
      <c r="AD275" s="42"/>
      <c r="AE275" s="42" t="s">
        <v>4326</v>
      </c>
    </row>
    <row r="276" spans="1:31" x14ac:dyDescent="0.2">
      <c r="A276" s="42" t="s">
        <v>88</v>
      </c>
      <c r="B276" s="42" t="s">
        <v>3871</v>
      </c>
      <c r="C276" s="42" t="s">
        <v>44</v>
      </c>
      <c r="D276" s="42">
        <v>7</v>
      </c>
      <c r="E276" s="42">
        <v>7</v>
      </c>
      <c r="F276" s="42">
        <v>2</v>
      </c>
      <c r="G276" s="42">
        <v>75</v>
      </c>
      <c r="H276" s="42"/>
      <c r="I276" s="42">
        <v>1</v>
      </c>
      <c r="J276" s="42"/>
      <c r="K276" s="42" t="s">
        <v>4330</v>
      </c>
      <c r="T276" s="42" t="s">
        <v>210</v>
      </c>
      <c r="U276" s="42" t="s">
        <v>3037</v>
      </c>
      <c r="V276" s="42" t="s">
        <v>44</v>
      </c>
      <c r="W276" s="42">
        <v>2</v>
      </c>
      <c r="X276" s="42"/>
      <c r="Y276" s="42"/>
      <c r="Z276" s="42">
        <v>18</v>
      </c>
      <c r="AA276" s="451">
        <v>0</v>
      </c>
      <c r="AB276" s="42"/>
      <c r="AC276" s="42"/>
      <c r="AD276" s="42"/>
      <c r="AE276" s="42" t="s">
        <v>4326</v>
      </c>
    </row>
    <row r="277" spans="1:31" x14ac:dyDescent="0.2">
      <c r="A277" s="42" t="s">
        <v>88</v>
      </c>
      <c r="B277" s="42" t="s">
        <v>3885</v>
      </c>
      <c r="C277" s="42" t="s">
        <v>44</v>
      </c>
      <c r="D277" s="42">
        <v>3</v>
      </c>
      <c r="E277" s="42">
        <v>5</v>
      </c>
      <c r="F277" s="42"/>
      <c r="G277" s="42">
        <v>69</v>
      </c>
      <c r="H277" s="42"/>
      <c r="I277" s="42">
        <v>1</v>
      </c>
      <c r="J277" s="42"/>
      <c r="K277" s="42" t="s">
        <v>4330</v>
      </c>
      <c r="T277" s="42" t="s">
        <v>210</v>
      </c>
      <c r="U277" s="42" t="s">
        <v>3915</v>
      </c>
      <c r="V277" s="42" t="s">
        <v>44</v>
      </c>
      <c r="W277" s="42">
        <v>10</v>
      </c>
      <c r="X277" s="42">
        <v>2</v>
      </c>
      <c r="Y277" s="42">
        <v>2</v>
      </c>
      <c r="Z277" s="42">
        <v>15</v>
      </c>
      <c r="AA277" s="451">
        <f>Z277/Y277</f>
        <v>7.5</v>
      </c>
      <c r="AB277" s="42"/>
      <c r="AC277" s="42"/>
      <c r="AD277" s="42"/>
      <c r="AE277" s="42" t="s">
        <v>4326</v>
      </c>
    </row>
    <row r="278" spans="1:31" x14ac:dyDescent="0.2">
      <c r="A278" s="42" t="s">
        <v>88</v>
      </c>
      <c r="B278" s="42" t="s">
        <v>3935</v>
      </c>
      <c r="C278" s="42" t="s">
        <v>44</v>
      </c>
      <c r="D278" s="42">
        <v>5</v>
      </c>
      <c r="E278" s="42">
        <v>4</v>
      </c>
      <c r="F278" s="42">
        <v>1</v>
      </c>
      <c r="G278" s="42">
        <v>41</v>
      </c>
      <c r="H278" s="42"/>
      <c r="I278" s="42">
        <v>2</v>
      </c>
      <c r="J278" s="42"/>
      <c r="K278" s="42" t="s">
        <v>4330</v>
      </c>
      <c r="T278" s="42" t="s">
        <v>210</v>
      </c>
      <c r="U278" s="42" t="s">
        <v>4193</v>
      </c>
      <c r="V278" s="42" t="s">
        <v>44</v>
      </c>
      <c r="W278" s="42">
        <v>8</v>
      </c>
      <c r="X278" s="42">
        <v>2</v>
      </c>
      <c r="Y278" s="42">
        <v>1</v>
      </c>
      <c r="Z278" s="42">
        <v>18</v>
      </c>
      <c r="AA278" s="451">
        <f>Z278/Y278</f>
        <v>18</v>
      </c>
      <c r="AB278" s="42"/>
      <c r="AC278" s="42"/>
      <c r="AD278" s="42"/>
      <c r="AE278" s="42" t="s">
        <v>4326</v>
      </c>
    </row>
    <row r="279" spans="1:31" x14ac:dyDescent="0.2">
      <c r="A279" s="42" t="s">
        <v>88</v>
      </c>
      <c r="B279" s="42" t="s">
        <v>3060</v>
      </c>
      <c r="C279" s="42" t="s">
        <v>44</v>
      </c>
      <c r="D279" s="42">
        <v>5</v>
      </c>
      <c r="E279" s="42">
        <v>5</v>
      </c>
      <c r="F279" s="42"/>
      <c r="G279" s="42">
        <v>56</v>
      </c>
      <c r="H279" s="42"/>
      <c r="I279" s="42">
        <v>2</v>
      </c>
      <c r="J279" s="42"/>
      <c r="K279" s="42" t="s">
        <v>4330</v>
      </c>
      <c r="T279" s="42" t="s">
        <v>210</v>
      </c>
      <c r="U279" s="42" t="s">
        <v>4644</v>
      </c>
      <c r="V279" s="42" t="s">
        <v>44</v>
      </c>
      <c r="W279" s="42">
        <v>5</v>
      </c>
      <c r="X279" s="42">
        <v>2</v>
      </c>
      <c r="Y279" s="42">
        <v>1</v>
      </c>
      <c r="Z279" s="42">
        <v>16</v>
      </c>
      <c r="AA279" s="451">
        <f>Z279/Y279</f>
        <v>16</v>
      </c>
      <c r="AB279" s="42"/>
      <c r="AC279" s="42"/>
      <c r="AD279" s="42"/>
      <c r="AE279" s="42" t="s">
        <v>4326</v>
      </c>
    </row>
    <row r="280" spans="1:31" x14ac:dyDescent="0.2">
      <c r="A280" s="42" t="s">
        <v>88</v>
      </c>
      <c r="B280" s="42" t="s">
        <v>3824</v>
      </c>
      <c r="C280" s="42" t="s">
        <v>44</v>
      </c>
      <c r="D280" s="42">
        <v>7</v>
      </c>
      <c r="E280" s="42">
        <v>8</v>
      </c>
      <c r="F280" s="42">
        <v>1</v>
      </c>
      <c r="G280" s="42">
        <v>61</v>
      </c>
      <c r="H280" s="42"/>
      <c r="I280" s="42">
        <v>11</v>
      </c>
      <c r="J280" s="42"/>
      <c r="K280" s="42" t="s">
        <v>4330</v>
      </c>
      <c r="T280" s="42" t="s">
        <v>153</v>
      </c>
      <c r="U280" s="42" t="s">
        <v>4207</v>
      </c>
      <c r="V280" s="42" t="s">
        <v>44</v>
      </c>
      <c r="W280" s="42">
        <v>2</v>
      </c>
      <c r="X280" s="42"/>
      <c r="Y280" s="42"/>
      <c r="Z280" s="42">
        <v>7</v>
      </c>
      <c r="AA280" s="451">
        <v>0</v>
      </c>
      <c r="AB280" s="42"/>
      <c r="AC280" s="42"/>
      <c r="AD280" s="42"/>
      <c r="AE280" s="42" t="s">
        <v>4326</v>
      </c>
    </row>
    <row r="281" spans="1:31" x14ac:dyDescent="0.2">
      <c r="A281" s="42" t="s">
        <v>88</v>
      </c>
      <c r="B281" s="42" t="s">
        <v>3888</v>
      </c>
      <c r="C281" s="42" t="s">
        <v>44</v>
      </c>
      <c r="D281" s="42">
        <v>2</v>
      </c>
      <c r="E281" s="42">
        <v>3</v>
      </c>
      <c r="F281" s="42"/>
      <c r="G281" s="42">
        <v>25</v>
      </c>
      <c r="H281" s="42"/>
      <c r="I281" s="42">
        <v>2</v>
      </c>
      <c r="J281" s="42"/>
      <c r="K281" s="42" t="s">
        <v>4330</v>
      </c>
      <c r="T281" s="42" t="s">
        <v>153</v>
      </c>
      <c r="U281" s="42" t="s">
        <v>4183</v>
      </c>
      <c r="V281" s="42" t="s">
        <v>44</v>
      </c>
      <c r="W281" s="42">
        <v>17</v>
      </c>
      <c r="X281" s="42">
        <v>2</v>
      </c>
      <c r="Y281" s="42">
        <v>3</v>
      </c>
      <c r="Z281" s="42">
        <v>96</v>
      </c>
      <c r="AA281" s="451">
        <f>Z281/Y281</f>
        <v>32</v>
      </c>
      <c r="AB281" s="42"/>
      <c r="AC281" s="42"/>
      <c r="AD281" s="42"/>
      <c r="AE281" s="42" t="s">
        <v>4326</v>
      </c>
    </row>
    <row r="282" spans="1:31" x14ac:dyDescent="0.2">
      <c r="A282" s="42" t="s">
        <v>88</v>
      </c>
      <c r="B282" s="42" t="s">
        <v>4347</v>
      </c>
      <c r="C282" s="42" t="s">
        <v>44</v>
      </c>
      <c r="D282" s="42">
        <v>4</v>
      </c>
      <c r="E282" s="42">
        <v>6</v>
      </c>
      <c r="F282" s="42"/>
      <c r="G282" s="42">
        <v>43</v>
      </c>
      <c r="H282" s="42"/>
      <c r="I282" s="42">
        <v>3</v>
      </c>
      <c r="J282" s="42"/>
      <c r="K282" s="42" t="s">
        <v>4330</v>
      </c>
      <c r="T282" s="42" t="s">
        <v>153</v>
      </c>
      <c r="U282" s="42" t="s">
        <v>3034</v>
      </c>
      <c r="V282" s="42" t="s">
        <v>44</v>
      </c>
      <c r="W282" s="42">
        <v>14</v>
      </c>
      <c r="X282" s="42">
        <v>2</v>
      </c>
      <c r="Y282" s="42"/>
      <c r="Z282" s="42">
        <v>70</v>
      </c>
      <c r="AA282" s="451">
        <v>0</v>
      </c>
      <c r="AB282" s="42"/>
      <c r="AC282" s="42"/>
      <c r="AD282" s="42"/>
      <c r="AE282" s="42" t="s">
        <v>4326</v>
      </c>
    </row>
    <row r="283" spans="1:31" x14ac:dyDescent="0.2">
      <c r="A283" s="42" t="s">
        <v>88</v>
      </c>
      <c r="B283" s="42" t="s">
        <v>4376</v>
      </c>
      <c r="C283" s="42" t="s">
        <v>44</v>
      </c>
      <c r="D283" s="42">
        <v>2</v>
      </c>
      <c r="E283" s="42">
        <v>2</v>
      </c>
      <c r="F283" s="42">
        <v>1</v>
      </c>
      <c r="G283" s="42">
        <v>7</v>
      </c>
      <c r="H283" s="42"/>
      <c r="I283" s="42"/>
      <c r="J283" s="42"/>
      <c r="K283" s="42" t="s">
        <v>4330</v>
      </c>
      <c r="T283" s="42" t="s">
        <v>153</v>
      </c>
      <c r="U283" s="42" t="s">
        <v>3935</v>
      </c>
      <c r="V283" s="42" t="s">
        <v>44</v>
      </c>
      <c r="W283" s="42">
        <v>17</v>
      </c>
      <c r="X283" s="42">
        <v>2</v>
      </c>
      <c r="Y283" s="42"/>
      <c r="Z283" s="42">
        <v>54</v>
      </c>
      <c r="AA283" s="451">
        <v>0</v>
      </c>
      <c r="AB283" s="42"/>
      <c r="AC283" s="42"/>
      <c r="AD283" s="42"/>
      <c r="AE283" s="42" t="s">
        <v>4326</v>
      </c>
    </row>
    <row r="284" spans="1:31" x14ac:dyDescent="0.2">
      <c r="A284" s="42" t="s">
        <v>88</v>
      </c>
      <c r="B284" s="42" t="s">
        <v>4377</v>
      </c>
      <c r="C284" s="42" t="s">
        <v>44</v>
      </c>
      <c r="D284" s="42">
        <v>1</v>
      </c>
      <c r="E284" s="42">
        <v>2</v>
      </c>
      <c r="F284" s="42"/>
      <c r="G284" s="42">
        <v>12</v>
      </c>
      <c r="H284" s="42"/>
      <c r="I284" s="42">
        <v>1</v>
      </c>
      <c r="J284" s="42"/>
      <c r="K284" s="42" t="s">
        <v>4330</v>
      </c>
      <c r="T284" s="42" t="s">
        <v>153</v>
      </c>
      <c r="U284" s="42" t="s">
        <v>4222</v>
      </c>
      <c r="V284" s="42" t="s">
        <v>44</v>
      </c>
      <c r="W284" s="42">
        <v>1</v>
      </c>
      <c r="X284" s="42"/>
      <c r="Y284" s="42"/>
      <c r="Z284" s="42">
        <v>7</v>
      </c>
      <c r="AA284" s="451">
        <v>0</v>
      </c>
      <c r="AB284" s="42"/>
      <c r="AC284" s="42"/>
      <c r="AD284" s="42"/>
      <c r="AE284" s="42" t="s">
        <v>4326</v>
      </c>
    </row>
    <row r="285" spans="1:31" x14ac:dyDescent="0.2">
      <c r="A285" s="42" t="s">
        <v>88</v>
      </c>
      <c r="B285" s="42" t="s">
        <v>1827</v>
      </c>
      <c r="C285" s="42" t="s">
        <v>44</v>
      </c>
      <c r="D285" s="42">
        <v>2</v>
      </c>
      <c r="E285" s="42">
        <v>2</v>
      </c>
      <c r="F285" s="42"/>
      <c r="G285" s="42">
        <v>11</v>
      </c>
      <c r="H285" s="42"/>
      <c r="I285" s="42">
        <v>1</v>
      </c>
      <c r="J285" s="42"/>
      <c r="K285" s="42" t="s">
        <v>4330</v>
      </c>
      <c r="T285" s="42" t="s">
        <v>153</v>
      </c>
      <c r="U285" s="42" t="s">
        <v>3039</v>
      </c>
      <c r="V285" s="42" t="s">
        <v>44</v>
      </c>
      <c r="W285" s="42">
        <v>1</v>
      </c>
      <c r="X285" s="42"/>
      <c r="Y285" s="42">
        <v>1</v>
      </c>
      <c r="Z285" s="42">
        <v>4</v>
      </c>
      <c r="AA285" s="451">
        <f>Z285/Y285</f>
        <v>4</v>
      </c>
      <c r="AB285" s="42"/>
      <c r="AC285" s="42"/>
      <c r="AD285" s="42"/>
      <c r="AE285" s="42" t="s">
        <v>4326</v>
      </c>
    </row>
    <row r="286" spans="1:31" x14ac:dyDescent="0.2">
      <c r="A286" s="42" t="s">
        <v>88</v>
      </c>
      <c r="B286" s="42" t="s">
        <v>4088</v>
      </c>
      <c r="C286" s="42" t="s">
        <v>44</v>
      </c>
      <c r="D286" s="42">
        <v>2</v>
      </c>
      <c r="E286" s="42">
        <v>4</v>
      </c>
      <c r="F286" s="42">
        <v>1</v>
      </c>
      <c r="G286" s="42">
        <v>13</v>
      </c>
      <c r="H286" s="42"/>
      <c r="I286" s="42">
        <v>2</v>
      </c>
      <c r="J286" s="42"/>
      <c r="K286" s="42" t="s">
        <v>4330</v>
      </c>
      <c r="T286" s="42" t="s">
        <v>153</v>
      </c>
      <c r="U286" s="42" t="s">
        <v>3056</v>
      </c>
      <c r="V286" s="42" t="s">
        <v>44</v>
      </c>
      <c r="W286" s="42">
        <v>6</v>
      </c>
      <c r="X286" s="42">
        <v>4</v>
      </c>
      <c r="Y286" s="42">
        <v>4</v>
      </c>
      <c r="Z286" s="42">
        <v>11</v>
      </c>
      <c r="AA286" s="451">
        <f>Z286/Y286</f>
        <v>2.75</v>
      </c>
      <c r="AB286" s="42"/>
      <c r="AC286" s="42"/>
      <c r="AD286" s="42"/>
      <c r="AE286" s="42" t="s">
        <v>4326</v>
      </c>
    </row>
    <row r="287" spans="1:31" x14ac:dyDescent="0.2">
      <c r="A287" s="42" t="s">
        <v>88</v>
      </c>
      <c r="B287" s="42" t="s">
        <v>4084</v>
      </c>
      <c r="C287" s="42" t="s">
        <v>44</v>
      </c>
      <c r="D287" s="42">
        <v>2</v>
      </c>
      <c r="E287" s="42">
        <v>1</v>
      </c>
      <c r="F287" s="42"/>
      <c r="G287" s="42">
        <v>3</v>
      </c>
      <c r="H287" s="42"/>
      <c r="I287" s="42"/>
      <c r="J287" s="42"/>
      <c r="K287" s="42" t="s">
        <v>4330</v>
      </c>
      <c r="T287" s="42" t="s">
        <v>153</v>
      </c>
      <c r="U287" s="42" t="s">
        <v>4139</v>
      </c>
      <c r="V287" s="42" t="s">
        <v>44</v>
      </c>
      <c r="W287" s="42">
        <v>2</v>
      </c>
      <c r="X287" s="42"/>
      <c r="Y287" s="42"/>
      <c r="Z287" s="42">
        <v>8</v>
      </c>
      <c r="AA287" s="451">
        <v>0</v>
      </c>
      <c r="AB287" s="42"/>
      <c r="AC287" s="42"/>
      <c r="AD287" s="42"/>
      <c r="AE287" s="42" t="s">
        <v>4326</v>
      </c>
    </row>
    <row r="288" spans="1:31" x14ac:dyDescent="0.2">
      <c r="A288" s="42" t="s">
        <v>88</v>
      </c>
      <c r="B288" s="42" t="s">
        <v>4378</v>
      </c>
      <c r="C288" s="42" t="s">
        <v>44</v>
      </c>
      <c r="D288" s="42">
        <v>5</v>
      </c>
      <c r="E288" s="42">
        <v>5</v>
      </c>
      <c r="F288" s="42">
        <v>3</v>
      </c>
      <c r="G288" s="42">
        <v>1</v>
      </c>
      <c r="H288" s="42"/>
      <c r="I288" s="42">
        <v>1</v>
      </c>
      <c r="J288" s="42"/>
      <c r="K288" s="42" t="s">
        <v>4330</v>
      </c>
      <c r="T288" s="42" t="s">
        <v>153</v>
      </c>
      <c r="U288" s="42" t="s">
        <v>3940</v>
      </c>
      <c r="V288" s="42" t="s">
        <v>44</v>
      </c>
      <c r="W288" s="42">
        <v>39.4</v>
      </c>
      <c r="X288" s="42">
        <v>11</v>
      </c>
      <c r="Y288" s="42">
        <v>3</v>
      </c>
      <c r="Z288" s="42">
        <v>87</v>
      </c>
      <c r="AA288" s="451">
        <f t="shared" ref="AA288:AA296" si="16">Z288/Y288</f>
        <v>29</v>
      </c>
      <c r="AB288" s="42"/>
      <c r="AC288" s="42"/>
      <c r="AD288" s="42"/>
      <c r="AE288" s="42" t="s">
        <v>4326</v>
      </c>
    </row>
    <row r="289" spans="1:31" x14ac:dyDescent="0.2">
      <c r="A289" s="42" t="s">
        <v>88</v>
      </c>
      <c r="B289" s="42" t="s">
        <v>4379</v>
      </c>
      <c r="C289" s="42" t="s">
        <v>44</v>
      </c>
      <c r="D289" s="42">
        <v>2</v>
      </c>
      <c r="E289" s="42">
        <v>2</v>
      </c>
      <c r="F289" s="42"/>
      <c r="G289" s="42">
        <v>0</v>
      </c>
      <c r="H289" s="42"/>
      <c r="I289" s="42">
        <v>1</v>
      </c>
      <c r="J289" s="42"/>
      <c r="K289" s="42" t="s">
        <v>4330</v>
      </c>
      <c r="T289" s="42" t="s">
        <v>153</v>
      </c>
      <c r="U289" s="42" t="s">
        <v>2780</v>
      </c>
      <c r="V289" s="42" t="s">
        <v>44</v>
      </c>
      <c r="W289" s="42">
        <v>103</v>
      </c>
      <c r="X289" s="42">
        <v>41</v>
      </c>
      <c r="Y289" s="42">
        <v>24</v>
      </c>
      <c r="Z289" s="42">
        <v>193</v>
      </c>
      <c r="AA289" s="451">
        <f t="shared" si="16"/>
        <v>8.0416666666666661</v>
      </c>
      <c r="AB289" s="42"/>
      <c r="AC289" s="42"/>
      <c r="AD289" s="42"/>
      <c r="AE289" s="42" t="s">
        <v>4326</v>
      </c>
    </row>
    <row r="290" spans="1:31" x14ac:dyDescent="0.2">
      <c r="A290" s="42" t="s">
        <v>88</v>
      </c>
      <c r="B290" s="42" t="s">
        <v>3874</v>
      </c>
      <c r="C290" s="42" t="s">
        <v>44</v>
      </c>
      <c r="D290" s="42">
        <v>1</v>
      </c>
      <c r="E290" s="42">
        <v>1</v>
      </c>
      <c r="F290" s="42">
        <v>1</v>
      </c>
      <c r="G290" s="42">
        <v>11</v>
      </c>
      <c r="H290" s="42"/>
      <c r="I290" s="42"/>
      <c r="J290" s="42"/>
      <c r="K290" s="42" t="s">
        <v>4330</v>
      </c>
      <c r="T290" s="42" t="s">
        <v>153</v>
      </c>
      <c r="U290" s="42" t="s">
        <v>4178</v>
      </c>
      <c r="V290" s="42" t="s">
        <v>44</v>
      </c>
      <c r="W290" s="42">
        <v>63</v>
      </c>
      <c r="X290" s="42">
        <v>10</v>
      </c>
      <c r="Y290" s="42">
        <v>7</v>
      </c>
      <c r="Z290" s="42">
        <v>20</v>
      </c>
      <c r="AA290" s="451">
        <f t="shared" si="16"/>
        <v>2.8571428571428572</v>
      </c>
      <c r="AB290" s="42"/>
      <c r="AC290" s="42"/>
      <c r="AD290" s="42"/>
      <c r="AE290" s="42" t="s">
        <v>4326</v>
      </c>
    </row>
    <row r="291" spans="1:31" x14ac:dyDescent="0.2">
      <c r="A291" s="42" t="s">
        <v>88</v>
      </c>
      <c r="B291" s="42" t="s">
        <v>1830</v>
      </c>
      <c r="C291" s="42" t="s">
        <v>44</v>
      </c>
      <c r="D291" s="42">
        <v>2</v>
      </c>
      <c r="E291" s="42">
        <v>1</v>
      </c>
      <c r="F291" s="42">
        <v>1</v>
      </c>
      <c r="G291" s="42">
        <v>22</v>
      </c>
      <c r="H291" s="42"/>
      <c r="I291" s="42">
        <v>1</v>
      </c>
      <c r="J291" s="42"/>
      <c r="K291" s="42" t="s">
        <v>4330</v>
      </c>
      <c r="T291" s="42" t="s">
        <v>153</v>
      </c>
      <c r="U291" s="42" t="s">
        <v>3037</v>
      </c>
      <c r="V291" s="42" t="s">
        <v>44</v>
      </c>
      <c r="W291" s="42">
        <v>94</v>
      </c>
      <c r="X291" s="42">
        <v>23</v>
      </c>
      <c r="Y291" s="42">
        <v>10</v>
      </c>
      <c r="Z291" s="42">
        <v>267</v>
      </c>
      <c r="AA291" s="451">
        <f t="shared" si="16"/>
        <v>26.7</v>
      </c>
      <c r="AB291" s="42"/>
      <c r="AC291" s="42"/>
      <c r="AD291" s="42"/>
      <c r="AE291" s="42" t="s">
        <v>4326</v>
      </c>
    </row>
    <row r="292" spans="1:31" x14ac:dyDescent="0.2">
      <c r="A292" s="42" t="s">
        <v>87</v>
      </c>
      <c r="B292" s="42" t="s">
        <v>4124</v>
      </c>
      <c r="C292" s="42" t="s">
        <v>44</v>
      </c>
      <c r="D292" s="42">
        <v>1</v>
      </c>
      <c r="E292" s="42">
        <v>1</v>
      </c>
      <c r="F292" s="42">
        <v>1</v>
      </c>
      <c r="G292" s="42">
        <v>30</v>
      </c>
      <c r="H292" s="42"/>
      <c r="I292" s="42"/>
      <c r="J292" s="42"/>
      <c r="K292" s="42" t="s">
        <v>4330</v>
      </c>
      <c r="T292" s="42" t="s">
        <v>153</v>
      </c>
      <c r="U292" s="42" t="s">
        <v>4632</v>
      </c>
      <c r="V292" s="42" t="s">
        <v>44</v>
      </c>
      <c r="W292" s="42">
        <v>2</v>
      </c>
      <c r="X292" s="42"/>
      <c r="Y292" s="42">
        <v>1</v>
      </c>
      <c r="Z292" s="42">
        <v>12</v>
      </c>
      <c r="AA292" s="451">
        <f t="shared" si="16"/>
        <v>12</v>
      </c>
      <c r="AB292" s="42"/>
      <c r="AC292" s="42"/>
      <c r="AD292" s="42"/>
      <c r="AE292" s="42" t="s">
        <v>4326</v>
      </c>
    </row>
    <row r="293" spans="1:31" x14ac:dyDescent="0.2">
      <c r="A293" s="42" t="s">
        <v>87</v>
      </c>
      <c r="B293" s="42" t="s">
        <v>3873</v>
      </c>
      <c r="C293" s="42" t="s">
        <v>44</v>
      </c>
      <c r="D293" s="42">
        <v>1</v>
      </c>
      <c r="E293" s="42">
        <v>1</v>
      </c>
      <c r="F293" s="42">
        <v>1</v>
      </c>
      <c r="G293" s="42">
        <v>21</v>
      </c>
      <c r="H293" s="42"/>
      <c r="I293" s="42"/>
      <c r="J293" s="42"/>
      <c r="K293" s="42" t="s">
        <v>4330</v>
      </c>
      <c r="T293" s="42" t="s">
        <v>153</v>
      </c>
      <c r="U293" s="42" t="s">
        <v>3881</v>
      </c>
      <c r="V293" s="42" t="s">
        <v>44</v>
      </c>
      <c r="W293" s="42">
        <v>52</v>
      </c>
      <c r="X293" s="42">
        <v>11</v>
      </c>
      <c r="Y293" s="42">
        <v>5</v>
      </c>
      <c r="Z293" s="42">
        <v>139</v>
      </c>
      <c r="AA293" s="451">
        <f t="shared" si="16"/>
        <v>27.8</v>
      </c>
      <c r="AB293" s="42"/>
      <c r="AC293" s="42"/>
      <c r="AD293" s="42"/>
      <c r="AE293" s="42" t="s">
        <v>4326</v>
      </c>
    </row>
    <row r="294" spans="1:31" x14ac:dyDescent="0.2">
      <c r="A294" s="42" t="s">
        <v>87</v>
      </c>
      <c r="B294" s="42" t="s">
        <v>3541</v>
      </c>
      <c r="C294" s="42" t="s">
        <v>44</v>
      </c>
      <c r="D294" s="42">
        <v>3</v>
      </c>
      <c r="E294" s="42">
        <v>3</v>
      </c>
      <c r="F294" s="42">
        <v>1</v>
      </c>
      <c r="G294" s="42">
        <v>77</v>
      </c>
      <c r="H294" s="42"/>
      <c r="I294" s="42">
        <v>2</v>
      </c>
      <c r="J294" s="42"/>
      <c r="K294" s="42" t="s">
        <v>4330</v>
      </c>
      <c r="T294" s="42" t="s">
        <v>153</v>
      </c>
      <c r="U294" s="42" t="s">
        <v>1163</v>
      </c>
      <c r="V294" s="42" t="s">
        <v>44</v>
      </c>
      <c r="W294" s="42">
        <v>38.1</v>
      </c>
      <c r="X294" s="42">
        <v>16</v>
      </c>
      <c r="Y294" s="42">
        <v>9</v>
      </c>
      <c r="Z294" s="42">
        <v>69</v>
      </c>
      <c r="AA294" s="451">
        <f t="shared" si="16"/>
        <v>7.666666666666667</v>
      </c>
      <c r="AB294" s="42"/>
      <c r="AC294" s="42"/>
      <c r="AD294" s="42"/>
      <c r="AE294" s="42" t="s">
        <v>4326</v>
      </c>
    </row>
    <row r="295" spans="1:31" x14ac:dyDescent="0.2">
      <c r="A295" s="42" t="s">
        <v>87</v>
      </c>
      <c r="B295" s="42" t="s">
        <v>3935</v>
      </c>
      <c r="C295" s="42" t="s">
        <v>44</v>
      </c>
      <c r="D295" s="42">
        <v>8</v>
      </c>
      <c r="E295" s="42">
        <v>9</v>
      </c>
      <c r="F295" s="42">
        <v>5</v>
      </c>
      <c r="G295" s="42">
        <v>125</v>
      </c>
      <c r="H295" s="42"/>
      <c r="I295" s="42">
        <v>7</v>
      </c>
      <c r="J295" s="42"/>
      <c r="K295" s="42" t="s">
        <v>4330</v>
      </c>
      <c r="T295" s="42" t="s">
        <v>153</v>
      </c>
      <c r="U295" s="42" t="s">
        <v>3032</v>
      </c>
      <c r="V295" s="42" t="s">
        <v>44</v>
      </c>
      <c r="W295" s="42">
        <v>7</v>
      </c>
      <c r="X295" s="42">
        <v>1</v>
      </c>
      <c r="Y295" s="42">
        <v>2</v>
      </c>
      <c r="Z295" s="42">
        <v>31</v>
      </c>
      <c r="AA295" s="451">
        <f t="shared" si="16"/>
        <v>15.5</v>
      </c>
      <c r="AB295" s="42"/>
      <c r="AC295" s="42"/>
      <c r="AD295" s="42"/>
      <c r="AE295" s="42" t="s">
        <v>4326</v>
      </c>
    </row>
    <row r="296" spans="1:31" x14ac:dyDescent="0.2">
      <c r="A296" s="42" t="s">
        <v>87</v>
      </c>
      <c r="B296" s="42" t="s">
        <v>1829</v>
      </c>
      <c r="C296" s="42" t="s">
        <v>44</v>
      </c>
      <c r="D296" s="42">
        <v>6</v>
      </c>
      <c r="E296" s="42">
        <v>8</v>
      </c>
      <c r="F296" s="42">
        <v>1</v>
      </c>
      <c r="G296" s="42">
        <v>216</v>
      </c>
      <c r="H296" s="42"/>
      <c r="I296" s="42">
        <v>8</v>
      </c>
      <c r="J296" s="42"/>
      <c r="K296" s="42" t="s">
        <v>4330</v>
      </c>
      <c r="T296" s="42" t="s">
        <v>153</v>
      </c>
      <c r="U296" s="42" t="s">
        <v>3031</v>
      </c>
      <c r="V296" s="42" t="s">
        <v>44</v>
      </c>
      <c r="W296" s="42">
        <v>5</v>
      </c>
      <c r="X296" s="42">
        <v>2</v>
      </c>
      <c r="Y296" s="42">
        <v>2</v>
      </c>
      <c r="Z296" s="42">
        <v>16</v>
      </c>
      <c r="AA296" s="451">
        <f t="shared" si="16"/>
        <v>8</v>
      </c>
      <c r="AB296" s="42"/>
      <c r="AC296" s="42"/>
      <c r="AD296" s="42"/>
      <c r="AE296" s="42" t="s">
        <v>4326</v>
      </c>
    </row>
    <row r="297" spans="1:31" x14ac:dyDescent="0.2">
      <c r="A297" s="42" t="s">
        <v>87</v>
      </c>
      <c r="B297" s="42" t="s">
        <v>3904</v>
      </c>
      <c r="C297" s="42" t="s">
        <v>44</v>
      </c>
      <c r="D297" s="42">
        <v>5</v>
      </c>
      <c r="E297" s="42">
        <v>8</v>
      </c>
      <c r="F297" s="42">
        <v>3</v>
      </c>
      <c r="G297" s="42">
        <v>151</v>
      </c>
      <c r="H297" s="42"/>
      <c r="I297" s="42"/>
      <c r="J297" s="42"/>
      <c r="K297" s="42" t="s">
        <v>4330</v>
      </c>
      <c r="T297" s="42" t="s">
        <v>153</v>
      </c>
      <c r="U297" s="42" t="s">
        <v>3151</v>
      </c>
      <c r="V297" s="42" t="s">
        <v>44</v>
      </c>
      <c r="W297" s="42">
        <v>1</v>
      </c>
      <c r="X297" s="42"/>
      <c r="Y297" s="42"/>
      <c r="Z297" s="42">
        <v>9</v>
      </c>
      <c r="AA297" s="451">
        <v>0</v>
      </c>
      <c r="AB297" s="42"/>
      <c r="AC297" s="42"/>
      <c r="AD297" s="42"/>
      <c r="AE297" s="42" t="s">
        <v>4326</v>
      </c>
    </row>
    <row r="298" spans="1:31" x14ac:dyDescent="0.2">
      <c r="A298" s="42" t="s">
        <v>87</v>
      </c>
      <c r="B298" s="42" t="s">
        <v>3887</v>
      </c>
      <c r="C298" s="42" t="s">
        <v>44</v>
      </c>
      <c r="D298" s="42">
        <v>1</v>
      </c>
      <c r="E298" s="42">
        <v>2</v>
      </c>
      <c r="F298" s="42"/>
      <c r="G298" s="42">
        <v>56</v>
      </c>
      <c r="H298" s="42"/>
      <c r="I298" s="42"/>
      <c r="J298" s="42"/>
      <c r="K298" s="42" t="s">
        <v>4330</v>
      </c>
      <c r="T298" s="42" t="s">
        <v>153</v>
      </c>
      <c r="U298" s="42" t="s">
        <v>4177</v>
      </c>
      <c r="V298" s="42" t="s">
        <v>44</v>
      </c>
      <c r="W298" s="42">
        <v>35</v>
      </c>
      <c r="X298" s="42">
        <v>10</v>
      </c>
      <c r="Y298" s="42">
        <v>4</v>
      </c>
      <c r="Z298" s="42">
        <v>85</v>
      </c>
      <c r="AA298" s="451">
        <f>Z298/Y298</f>
        <v>21.25</v>
      </c>
      <c r="AB298" s="42"/>
      <c r="AC298" s="42"/>
      <c r="AD298" s="42"/>
      <c r="AE298" s="42" t="s">
        <v>4326</v>
      </c>
    </row>
    <row r="299" spans="1:31" x14ac:dyDescent="0.2">
      <c r="A299" s="42" t="s">
        <v>87</v>
      </c>
      <c r="B299" s="42" t="s">
        <v>3869</v>
      </c>
      <c r="C299" s="42" t="s">
        <v>44</v>
      </c>
      <c r="D299" s="42">
        <v>6</v>
      </c>
      <c r="E299" s="42">
        <v>9</v>
      </c>
      <c r="F299" s="42">
        <v>1</v>
      </c>
      <c r="G299" s="42">
        <v>223</v>
      </c>
      <c r="H299" s="42"/>
      <c r="I299" s="42">
        <v>11</v>
      </c>
      <c r="J299" s="42"/>
      <c r="K299" s="42" t="s">
        <v>4330</v>
      </c>
      <c r="T299" s="42" t="s">
        <v>153</v>
      </c>
      <c r="U299" s="42" t="s">
        <v>4633</v>
      </c>
      <c r="V299" s="42" t="s">
        <v>44</v>
      </c>
      <c r="W299" s="42">
        <v>1</v>
      </c>
      <c r="X299" s="42"/>
      <c r="Y299" s="42"/>
      <c r="Z299" s="42">
        <v>3</v>
      </c>
      <c r="AA299" s="451">
        <v>0</v>
      </c>
      <c r="AB299" s="42"/>
      <c r="AC299" s="42"/>
      <c r="AD299" s="42"/>
      <c r="AE299" s="42" t="s">
        <v>4326</v>
      </c>
    </row>
    <row r="300" spans="1:31" x14ac:dyDescent="0.2">
      <c r="A300" s="42" t="s">
        <v>87</v>
      </c>
      <c r="B300" s="42" t="s">
        <v>2779</v>
      </c>
      <c r="C300" s="42" t="s">
        <v>44</v>
      </c>
      <c r="D300" s="42">
        <v>5</v>
      </c>
      <c r="E300" s="42">
        <v>5</v>
      </c>
      <c r="F300" s="42">
        <v>2</v>
      </c>
      <c r="G300" s="42">
        <v>82</v>
      </c>
      <c r="H300" s="42"/>
      <c r="I300" s="42">
        <v>3</v>
      </c>
      <c r="J300" s="42"/>
      <c r="K300" s="42" t="s">
        <v>4330</v>
      </c>
      <c r="T300" s="42" t="s">
        <v>153</v>
      </c>
      <c r="U300" s="42" t="s">
        <v>4623</v>
      </c>
      <c r="V300" s="42" t="s">
        <v>44</v>
      </c>
      <c r="W300" s="42">
        <v>35</v>
      </c>
      <c r="X300" s="42">
        <v>7</v>
      </c>
      <c r="Y300" s="42">
        <v>2</v>
      </c>
      <c r="Z300" s="42">
        <v>99</v>
      </c>
      <c r="AA300" s="451">
        <f>Z300/Y300</f>
        <v>49.5</v>
      </c>
      <c r="AB300" s="42"/>
      <c r="AC300" s="42"/>
      <c r="AD300" s="42"/>
      <c r="AE300" s="42" t="s">
        <v>4326</v>
      </c>
    </row>
    <row r="301" spans="1:31" x14ac:dyDescent="0.2">
      <c r="A301" s="42" t="s">
        <v>87</v>
      </c>
      <c r="B301" s="42" t="s">
        <v>4380</v>
      </c>
      <c r="C301" s="42" t="s">
        <v>44</v>
      </c>
      <c r="D301" s="42">
        <v>1</v>
      </c>
      <c r="E301" s="42">
        <v>1</v>
      </c>
      <c r="F301" s="42"/>
      <c r="G301" s="42">
        <v>27</v>
      </c>
      <c r="H301" s="42"/>
      <c r="I301" s="42"/>
      <c r="J301" s="42"/>
      <c r="K301" s="42" t="s">
        <v>4330</v>
      </c>
      <c r="T301" s="42" t="s">
        <v>153</v>
      </c>
      <c r="U301" s="42" t="s">
        <v>3915</v>
      </c>
      <c r="V301" s="42" t="s">
        <v>44</v>
      </c>
      <c r="W301" s="42">
        <v>18</v>
      </c>
      <c r="X301" s="42">
        <v>4</v>
      </c>
      <c r="Y301" s="42">
        <v>5</v>
      </c>
      <c r="Z301" s="42">
        <v>48</v>
      </c>
      <c r="AA301" s="451">
        <f>Z301/Y301</f>
        <v>9.6</v>
      </c>
      <c r="AB301" s="42"/>
      <c r="AC301" s="42"/>
      <c r="AD301" s="42"/>
      <c r="AE301" s="42" t="s">
        <v>4326</v>
      </c>
    </row>
    <row r="302" spans="1:31" x14ac:dyDescent="0.2">
      <c r="A302" s="42" t="s">
        <v>87</v>
      </c>
      <c r="B302" s="42" t="s">
        <v>3871</v>
      </c>
      <c r="C302" s="42" t="s">
        <v>44</v>
      </c>
      <c r="D302" s="42">
        <v>9</v>
      </c>
      <c r="E302" s="42">
        <v>11</v>
      </c>
      <c r="F302" s="42">
        <v>2</v>
      </c>
      <c r="G302" s="42">
        <v>204</v>
      </c>
      <c r="H302" s="42"/>
      <c r="I302" s="42">
        <v>1</v>
      </c>
      <c r="J302" s="42"/>
      <c r="K302" s="42" t="s">
        <v>4330</v>
      </c>
      <c r="T302" s="42" t="s">
        <v>153</v>
      </c>
      <c r="U302" s="42" t="s">
        <v>3882</v>
      </c>
      <c r="V302" s="42" t="s">
        <v>44</v>
      </c>
      <c r="W302" s="42">
        <v>53</v>
      </c>
      <c r="X302" s="42">
        <v>10</v>
      </c>
      <c r="Y302" s="42">
        <v>5</v>
      </c>
      <c r="Z302" s="42">
        <v>163</v>
      </c>
      <c r="AA302" s="451">
        <f>Z302/Y302</f>
        <v>32.6</v>
      </c>
      <c r="AB302" s="42"/>
      <c r="AC302" s="42"/>
      <c r="AD302" s="42"/>
      <c r="AE302" s="42" t="s">
        <v>4326</v>
      </c>
    </row>
    <row r="303" spans="1:31" x14ac:dyDescent="0.2">
      <c r="A303" s="42" t="s">
        <v>87</v>
      </c>
      <c r="B303" s="42" t="s">
        <v>4375</v>
      </c>
      <c r="C303" s="42" t="s">
        <v>44</v>
      </c>
      <c r="D303" s="42">
        <v>5</v>
      </c>
      <c r="E303" s="42">
        <v>7</v>
      </c>
      <c r="F303" s="42"/>
      <c r="G303" s="42">
        <v>113</v>
      </c>
      <c r="H303" s="42"/>
      <c r="I303" s="42">
        <v>9</v>
      </c>
      <c r="J303" s="42"/>
      <c r="K303" s="42" t="s">
        <v>4330</v>
      </c>
      <c r="T303" s="42" t="s">
        <v>153</v>
      </c>
      <c r="U303" s="42" t="s">
        <v>3945</v>
      </c>
      <c r="V303" s="42" t="s">
        <v>44</v>
      </c>
      <c r="W303" s="42">
        <v>2</v>
      </c>
      <c r="X303" s="42"/>
      <c r="Y303" s="42"/>
      <c r="Z303" s="42">
        <v>16</v>
      </c>
      <c r="AA303" s="451">
        <v>0</v>
      </c>
      <c r="AB303" s="42"/>
      <c r="AC303" s="42"/>
      <c r="AD303" s="42"/>
      <c r="AE303" s="42" t="s">
        <v>4326</v>
      </c>
    </row>
    <row r="304" spans="1:31" x14ac:dyDescent="0.2">
      <c r="A304" s="42" t="s">
        <v>87</v>
      </c>
      <c r="B304" s="42" t="s">
        <v>4139</v>
      </c>
      <c r="C304" s="42" t="s">
        <v>44</v>
      </c>
      <c r="D304" s="42">
        <v>1</v>
      </c>
      <c r="E304" s="42">
        <v>1</v>
      </c>
      <c r="F304" s="42"/>
      <c r="G304" s="42">
        <v>15</v>
      </c>
      <c r="H304" s="42"/>
      <c r="I304" s="42"/>
      <c r="J304" s="42"/>
      <c r="K304" s="42" t="s">
        <v>4330</v>
      </c>
      <c r="T304" s="42" t="s">
        <v>153</v>
      </c>
      <c r="U304" s="42" t="s">
        <v>3963</v>
      </c>
      <c r="V304" s="42" t="s">
        <v>44</v>
      </c>
      <c r="W304" s="42">
        <v>3</v>
      </c>
      <c r="X304" s="42"/>
      <c r="Y304" s="42"/>
      <c r="Z304" s="42">
        <v>21</v>
      </c>
      <c r="AA304" s="451">
        <v>0</v>
      </c>
      <c r="AB304" s="42"/>
      <c r="AC304" s="42"/>
      <c r="AD304" s="42"/>
      <c r="AE304" s="42" t="s">
        <v>4326</v>
      </c>
    </row>
    <row r="305" spans="1:31" x14ac:dyDescent="0.2">
      <c r="A305" s="42" t="s">
        <v>87</v>
      </c>
      <c r="B305" s="42" t="s">
        <v>3820</v>
      </c>
      <c r="C305" s="42" t="s">
        <v>44</v>
      </c>
      <c r="D305" s="42">
        <v>11</v>
      </c>
      <c r="E305" s="42">
        <v>14</v>
      </c>
      <c r="F305" s="42"/>
      <c r="G305" s="42">
        <v>200</v>
      </c>
      <c r="H305" s="42"/>
      <c r="I305" s="42">
        <v>3</v>
      </c>
      <c r="J305" s="42"/>
      <c r="K305" s="42" t="s">
        <v>4330</v>
      </c>
      <c r="T305" s="42" t="s">
        <v>153</v>
      </c>
      <c r="U305" s="42" t="s">
        <v>4635</v>
      </c>
      <c r="V305" s="42" t="s">
        <v>44</v>
      </c>
      <c r="W305" s="42">
        <v>1</v>
      </c>
      <c r="X305" s="42"/>
      <c r="Y305" s="42"/>
      <c r="Z305" s="42">
        <v>2</v>
      </c>
      <c r="AA305" s="451">
        <v>0</v>
      </c>
      <c r="AB305" s="42"/>
      <c r="AC305" s="42"/>
      <c r="AD305" s="42"/>
      <c r="AE305" s="42" t="s">
        <v>4326</v>
      </c>
    </row>
    <row r="306" spans="1:31" x14ac:dyDescent="0.2">
      <c r="A306" s="42" t="s">
        <v>87</v>
      </c>
      <c r="B306" s="42" t="s">
        <v>1830</v>
      </c>
      <c r="C306" s="42" t="s">
        <v>44</v>
      </c>
      <c r="D306" s="42">
        <v>4</v>
      </c>
      <c r="E306" s="42">
        <v>5</v>
      </c>
      <c r="F306" s="42">
        <v>1</v>
      </c>
      <c r="G306" s="42">
        <v>49</v>
      </c>
      <c r="H306" s="42"/>
      <c r="I306" s="42"/>
      <c r="J306" s="42"/>
      <c r="K306" s="42" t="s">
        <v>4330</v>
      </c>
      <c r="T306" s="42" t="s">
        <v>209</v>
      </c>
      <c r="U306" s="42" t="s">
        <v>3056</v>
      </c>
      <c r="V306" s="42" t="s">
        <v>44</v>
      </c>
      <c r="W306" s="42">
        <v>23</v>
      </c>
      <c r="X306" s="42">
        <v>7</v>
      </c>
      <c r="Y306" s="42">
        <v>3</v>
      </c>
      <c r="Z306" s="42">
        <v>26</v>
      </c>
      <c r="AA306" s="451">
        <f>Z306/Y306</f>
        <v>8.6666666666666661</v>
      </c>
      <c r="AB306" s="42"/>
      <c r="AC306" s="42"/>
      <c r="AD306" s="42"/>
      <c r="AE306" s="42" t="s">
        <v>4326</v>
      </c>
    </row>
    <row r="307" spans="1:31" x14ac:dyDescent="0.2">
      <c r="A307" s="42" t="s">
        <v>87</v>
      </c>
      <c r="B307" s="42" t="s">
        <v>3900</v>
      </c>
      <c r="C307" s="42" t="s">
        <v>44</v>
      </c>
      <c r="D307" s="42">
        <v>3</v>
      </c>
      <c r="E307" s="42">
        <v>4</v>
      </c>
      <c r="F307" s="42"/>
      <c r="G307" s="42">
        <v>48</v>
      </c>
      <c r="H307" s="42"/>
      <c r="I307" s="42"/>
      <c r="J307" s="42"/>
      <c r="K307" s="42" t="s">
        <v>4330</v>
      </c>
      <c r="T307" s="42" t="s">
        <v>209</v>
      </c>
      <c r="U307" s="42" t="s">
        <v>3882</v>
      </c>
      <c r="V307" s="42" t="s">
        <v>44</v>
      </c>
      <c r="W307" s="42">
        <v>101</v>
      </c>
      <c r="X307" s="42">
        <v>6</v>
      </c>
      <c r="Y307" s="42">
        <v>27</v>
      </c>
      <c r="Z307" s="42">
        <v>317</v>
      </c>
      <c r="AA307" s="451">
        <f>Z307/Y307</f>
        <v>11.74074074074074</v>
      </c>
      <c r="AB307" s="42"/>
      <c r="AC307" s="42"/>
      <c r="AD307" s="42"/>
      <c r="AE307" s="42" t="s">
        <v>4326</v>
      </c>
    </row>
    <row r="308" spans="1:31" x14ac:dyDescent="0.2">
      <c r="A308" s="42" t="s">
        <v>87</v>
      </c>
      <c r="B308" s="42" t="s">
        <v>3080</v>
      </c>
      <c r="C308" s="42" t="s">
        <v>44</v>
      </c>
      <c r="D308" s="42">
        <v>6</v>
      </c>
      <c r="E308" s="42">
        <v>9</v>
      </c>
      <c r="F308" s="42"/>
      <c r="G308" s="42">
        <v>105</v>
      </c>
      <c r="H308" s="42"/>
      <c r="I308" s="42">
        <v>2</v>
      </c>
      <c r="J308" s="42"/>
      <c r="K308" s="42" t="s">
        <v>4330</v>
      </c>
      <c r="T308" s="42" t="s">
        <v>209</v>
      </c>
      <c r="U308" s="42" t="s">
        <v>4146</v>
      </c>
      <c r="V308" s="42" t="s">
        <v>44</v>
      </c>
      <c r="W308" s="42">
        <v>4</v>
      </c>
      <c r="X308" s="42"/>
      <c r="Y308" s="42"/>
      <c r="Z308" s="42">
        <v>24</v>
      </c>
      <c r="AA308" s="451">
        <v>0</v>
      </c>
      <c r="AB308" s="42"/>
      <c r="AC308" s="42"/>
      <c r="AD308" s="42"/>
      <c r="AE308" s="42" t="s">
        <v>4326</v>
      </c>
    </row>
    <row r="309" spans="1:31" x14ac:dyDescent="0.2">
      <c r="A309" s="42" t="s">
        <v>87</v>
      </c>
      <c r="B309" s="42" t="s">
        <v>3029</v>
      </c>
      <c r="C309" s="42" t="s">
        <v>44</v>
      </c>
      <c r="D309" s="42">
        <v>6</v>
      </c>
      <c r="E309" s="42">
        <v>7</v>
      </c>
      <c r="F309" s="42">
        <v>3</v>
      </c>
      <c r="G309" s="42">
        <v>44</v>
      </c>
      <c r="H309" s="42"/>
      <c r="I309" s="42"/>
      <c r="J309" s="42"/>
      <c r="K309" s="42" t="s">
        <v>4330</v>
      </c>
      <c r="T309" s="42" t="s">
        <v>209</v>
      </c>
      <c r="U309" s="42" t="s">
        <v>2780</v>
      </c>
      <c r="V309" s="42" t="s">
        <v>44</v>
      </c>
      <c r="W309" s="42">
        <v>43</v>
      </c>
      <c r="X309" s="42">
        <v>9</v>
      </c>
      <c r="Y309" s="42">
        <v>3</v>
      </c>
      <c r="Z309" s="42">
        <v>96</v>
      </c>
      <c r="AA309" s="451">
        <f>Z309/Y309</f>
        <v>32</v>
      </c>
      <c r="AB309" s="42"/>
      <c r="AC309" s="42"/>
      <c r="AD309" s="42"/>
      <c r="AE309" s="42" t="s">
        <v>4326</v>
      </c>
    </row>
    <row r="310" spans="1:31" x14ac:dyDescent="0.2">
      <c r="A310" s="42" t="s">
        <v>87</v>
      </c>
      <c r="B310" s="42" t="s">
        <v>4381</v>
      </c>
      <c r="C310" s="42" t="s">
        <v>44</v>
      </c>
      <c r="D310" s="42">
        <v>1</v>
      </c>
      <c r="E310" s="42">
        <v>1</v>
      </c>
      <c r="F310" s="42"/>
      <c r="G310" s="42">
        <v>11</v>
      </c>
      <c r="H310" s="42"/>
      <c r="I310" s="42"/>
      <c r="J310" s="42"/>
      <c r="K310" s="42" t="s">
        <v>4330</v>
      </c>
      <c r="T310" s="42" t="s">
        <v>209</v>
      </c>
      <c r="U310" s="42" t="s">
        <v>3867</v>
      </c>
      <c r="V310" s="42" t="s">
        <v>44</v>
      </c>
      <c r="W310" s="42">
        <v>24</v>
      </c>
      <c r="X310" s="42">
        <v>4</v>
      </c>
      <c r="Y310" s="42">
        <v>2</v>
      </c>
      <c r="Z310" s="42">
        <v>100</v>
      </c>
      <c r="AA310" s="451">
        <f>Z310/Y310</f>
        <v>50</v>
      </c>
      <c r="AB310" s="42"/>
      <c r="AC310" s="42"/>
      <c r="AD310" s="42"/>
      <c r="AE310" s="42" t="s">
        <v>4326</v>
      </c>
    </row>
    <row r="311" spans="1:31" x14ac:dyDescent="0.2">
      <c r="A311" s="42" t="s">
        <v>87</v>
      </c>
      <c r="B311" s="42" t="s">
        <v>4125</v>
      </c>
      <c r="C311" s="42" t="s">
        <v>44</v>
      </c>
      <c r="D311" s="42">
        <v>2</v>
      </c>
      <c r="E311" s="42">
        <v>3</v>
      </c>
      <c r="F311" s="42"/>
      <c r="G311" s="42">
        <v>29</v>
      </c>
      <c r="H311" s="42"/>
      <c r="I311" s="42"/>
      <c r="J311" s="42"/>
      <c r="K311" s="42" t="s">
        <v>4330</v>
      </c>
      <c r="T311" s="42" t="s">
        <v>209</v>
      </c>
      <c r="U311" s="42" t="s">
        <v>4623</v>
      </c>
      <c r="V311" s="42" t="s">
        <v>44</v>
      </c>
      <c r="W311" s="42">
        <v>15</v>
      </c>
      <c r="X311" s="42">
        <v>2</v>
      </c>
      <c r="Y311" s="42"/>
      <c r="Z311" s="42">
        <v>52</v>
      </c>
      <c r="AA311" s="451">
        <v>0</v>
      </c>
      <c r="AB311" s="42"/>
      <c r="AC311" s="42"/>
      <c r="AD311" s="42"/>
      <c r="AE311" s="42" t="s">
        <v>4326</v>
      </c>
    </row>
    <row r="312" spans="1:31" x14ac:dyDescent="0.2">
      <c r="A312" s="42" t="s">
        <v>87</v>
      </c>
      <c r="B312" s="42" t="s">
        <v>3902</v>
      </c>
      <c r="C312" s="42" t="s">
        <v>44</v>
      </c>
      <c r="D312" s="42">
        <v>6</v>
      </c>
      <c r="E312" s="42">
        <v>6</v>
      </c>
      <c r="F312" s="42"/>
      <c r="G312" s="42">
        <v>55</v>
      </c>
      <c r="H312" s="42"/>
      <c r="I312" s="42">
        <v>2</v>
      </c>
      <c r="J312" s="42"/>
      <c r="K312" s="42" t="s">
        <v>4330</v>
      </c>
      <c r="T312" s="42" t="s">
        <v>209</v>
      </c>
      <c r="U312" s="42" t="s">
        <v>4178</v>
      </c>
      <c r="V312" s="42" t="s">
        <v>44</v>
      </c>
      <c r="W312" s="42">
        <v>31.1</v>
      </c>
      <c r="X312" s="42">
        <v>4</v>
      </c>
      <c r="Y312" s="42">
        <v>1</v>
      </c>
      <c r="Z312" s="42">
        <v>110</v>
      </c>
      <c r="AA312" s="451">
        <f t="shared" ref="AA312:AA318" si="17">Z312/Y312</f>
        <v>110</v>
      </c>
      <c r="AB312" s="42"/>
      <c r="AC312" s="42"/>
      <c r="AD312" s="42"/>
      <c r="AE312" s="42" t="s">
        <v>4326</v>
      </c>
    </row>
    <row r="313" spans="1:31" x14ac:dyDescent="0.2">
      <c r="A313" s="42" t="s">
        <v>87</v>
      </c>
      <c r="B313" s="42" t="s">
        <v>3050</v>
      </c>
      <c r="C313" s="42" t="s">
        <v>44</v>
      </c>
      <c r="D313" s="42">
        <v>4</v>
      </c>
      <c r="E313" s="42">
        <v>5</v>
      </c>
      <c r="F313" s="42"/>
      <c r="G313" s="42">
        <v>45</v>
      </c>
      <c r="H313" s="42"/>
      <c r="I313" s="42">
        <v>5</v>
      </c>
      <c r="J313" s="42"/>
      <c r="K313" s="42" t="s">
        <v>4330</v>
      </c>
      <c r="T313" s="42" t="s">
        <v>209</v>
      </c>
      <c r="U313" s="42" t="s">
        <v>3820</v>
      </c>
      <c r="V313" s="42" t="s">
        <v>44</v>
      </c>
      <c r="W313" s="42">
        <v>36</v>
      </c>
      <c r="X313" s="42">
        <v>11</v>
      </c>
      <c r="Y313" s="42">
        <v>3</v>
      </c>
      <c r="Z313" s="42">
        <v>85</v>
      </c>
      <c r="AA313" s="451">
        <f t="shared" si="17"/>
        <v>28.333333333333332</v>
      </c>
      <c r="AB313" s="42"/>
      <c r="AC313" s="42"/>
      <c r="AD313" s="42"/>
      <c r="AE313" s="42" t="s">
        <v>4326</v>
      </c>
    </row>
    <row r="314" spans="1:31" x14ac:dyDescent="0.2">
      <c r="A314" s="42" t="s">
        <v>87</v>
      </c>
      <c r="B314" s="42" t="s">
        <v>3076</v>
      </c>
      <c r="C314" s="42" t="s">
        <v>44</v>
      </c>
      <c r="D314" s="42">
        <v>2</v>
      </c>
      <c r="E314" s="42">
        <v>3</v>
      </c>
      <c r="F314" s="42"/>
      <c r="G314" s="42">
        <v>23</v>
      </c>
      <c r="H314" s="42"/>
      <c r="I314" s="42"/>
      <c r="J314" s="42"/>
      <c r="K314" s="42" t="s">
        <v>4330</v>
      </c>
      <c r="T314" s="42" t="s">
        <v>209</v>
      </c>
      <c r="U314" s="42" t="s">
        <v>3036</v>
      </c>
      <c r="V314" s="42" t="s">
        <v>44</v>
      </c>
      <c r="W314" s="42">
        <v>25</v>
      </c>
      <c r="X314" s="42">
        <v>4</v>
      </c>
      <c r="Y314" s="42">
        <v>3</v>
      </c>
      <c r="Z314" s="42">
        <v>107</v>
      </c>
      <c r="AA314" s="451">
        <f t="shared" si="17"/>
        <v>35.666666666666664</v>
      </c>
      <c r="AB314" s="42"/>
      <c r="AC314" s="42"/>
      <c r="AD314" s="42"/>
      <c r="AE314" s="42" t="s">
        <v>4326</v>
      </c>
    </row>
    <row r="315" spans="1:31" x14ac:dyDescent="0.2">
      <c r="A315" s="42" t="s">
        <v>87</v>
      </c>
      <c r="B315" s="42" t="s">
        <v>4382</v>
      </c>
      <c r="C315" s="42" t="s">
        <v>44</v>
      </c>
      <c r="D315" s="42">
        <v>6</v>
      </c>
      <c r="E315" s="42">
        <v>8</v>
      </c>
      <c r="F315" s="42">
        <v>2</v>
      </c>
      <c r="G315" s="42">
        <v>45</v>
      </c>
      <c r="H315" s="42"/>
      <c r="I315" s="42">
        <v>2</v>
      </c>
      <c r="J315" s="42"/>
      <c r="K315" s="42" t="s">
        <v>4330</v>
      </c>
      <c r="T315" s="42" t="s">
        <v>209</v>
      </c>
      <c r="U315" s="42" t="s">
        <v>3032</v>
      </c>
      <c r="V315" s="42" t="s">
        <v>44</v>
      </c>
      <c r="W315" s="42">
        <v>58</v>
      </c>
      <c r="X315" s="42">
        <v>13</v>
      </c>
      <c r="Y315" s="42">
        <v>7</v>
      </c>
      <c r="Z315" s="42">
        <v>176</v>
      </c>
      <c r="AA315" s="451">
        <f t="shared" si="17"/>
        <v>25.142857142857142</v>
      </c>
      <c r="AB315" s="42"/>
      <c r="AC315" s="42"/>
      <c r="AD315" s="42"/>
      <c r="AE315" s="42" t="s">
        <v>4326</v>
      </c>
    </row>
    <row r="316" spans="1:31" x14ac:dyDescent="0.2">
      <c r="A316" s="42" t="s">
        <v>87</v>
      </c>
      <c r="B316" s="42" t="s">
        <v>4347</v>
      </c>
      <c r="C316" s="42" t="s">
        <v>44</v>
      </c>
      <c r="D316" s="42">
        <v>1</v>
      </c>
      <c r="E316" s="42">
        <v>1</v>
      </c>
      <c r="F316" s="42"/>
      <c r="G316" s="42">
        <v>6</v>
      </c>
      <c r="H316" s="42"/>
      <c r="I316" s="42">
        <v>1</v>
      </c>
      <c r="J316" s="42"/>
      <c r="K316" s="42" t="s">
        <v>4330</v>
      </c>
      <c r="T316" s="42" t="s">
        <v>209</v>
      </c>
      <c r="U316" s="42" t="s">
        <v>4348</v>
      </c>
      <c r="V316" s="42" t="s">
        <v>44</v>
      </c>
      <c r="W316" s="42">
        <v>7</v>
      </c>
      <c r="X316" s="42"/>
      <c r="Y316" s="42">
        <v>1</v>
      </c>
      <c r="Z316" s="42">
        <v>30</v>
      </c>
      <c r="AA316" s="451">
        <f t="shared" si="17"/>
        <v>30</v>
      </c>
      <c r="AB316" s="42"/>
      <c r="AC316" s="42"/>
      <c r="AD316" s="42"/>
      <c r="AE316" s="42" t="s">
        <v>4326</v>
      </c>
    </row>
    <row r="317" spans="1:31" x14ac:dyDescent="0.2">
      <c r="A317" s="42" t="s">
        <v>87</v>
      </c>
      <c r="B317" s="42" t="s">
        <v>4138</v>
      </c>
      <c r="C317" s="42" t="s">
        <v>44</v>
      </c>
      <c r="D317" s="42">
        <v>1</v>
      </c>
      <c r="E317" s="42">
        <v>2</v>
      </c>
      <c r="F317" s="42"/>
      <c r="G317" s="42">
        <v>10</v>
      </c>
      <c r="H317" s="42"/>
      <c r="I317" s="42">
        <v>1</v>
      </c>
      <c r="J317" s="42"/>
      <c r="K317" s="42" t="s">
        <v>4330</v>
      </c>
      <c r="T317" s="42" t="s">
        <v>209</v>
      </c>
      <c r="U317" s="42" t="s">
        <v>3940</v>
      </c>
      <c r="V317" s="42" t="s">
        <v>44</v>
      </c>
      <c r="W317" s="42">
        <v>95.5</v>
      </c>
      <c r="X317" s="42">
        <v>20</v>
      </c>
      <c r="Y317" s="42">
        <v>10</v>
      </c>
      <c r="Z317" s="42">
        <v>265</v>
      </c>
      <c r="AA317" s="451">
        <f t="shared" si="17"/>
        <v>26.5</v>
      </c>
      <c r="AB317" s="42"/>
      <c r="AC317" s="42"/>
      <c r="AD317" s="42"/>
      <c r="AE317" s="42" t="s">
        <v>4326</v>
      </c>
    </row>
    <row r="318" spans="1:31" x14ac:dyDescent="0.2">
      <c r="A318" s="42" t="s">
        <v>87</v>
      </c>
      <c r="B318" s="42" t="s">
        <v>3896</v>
      </c>
      <c r="C318" s="42" t="s">
        <v>44</v>
      </c>
      <c r="D318" s="42">
        <v>1</v>
      </c>
      <c r="E318" s="42">
        <v>1</v>
      </c>
      <c r="F318" s="42"/>
      <c r="G318" s="42">
        <v>5</v>
      </c>
      <c r="H318" s="42"/>
      <c r="I318" s="42">
        <v>1</v>
      </c>
      <c r="J318" s="42"/>
      <c r="K318" s="42" t="s">
        <v>4330</v>
      </c>
      <c r="T318" s="42" t="s">
        <v>209</v>
      </c>
      <c r="U318" s="42" t="s">
        <v>4193</v>
      </c>
      <c r="V318" s="42" t="s">
        <v>44</v>
      </c>
      <c r="W318" s="42">
        <v>69.3</v>
      </c>
      <c r="X318" s="42">
        <v>11</v>
      </c>
      <c r="Y318" s="42">
        <v>9</v>
      </c>
      <c r="Z318" s="42">
        <v>243</v>
      </c>
      <c r="AA318" s="451">
        <f t="shared" si="17"/>
        <v>27</v>
      </c>
      <c r="AB318" s="42"/>
      <c r="AC318" s="42"/>
      <c r="AD318" s="42"/>
      <c r="AE318" s="42" t="s">
        <v>4326</v>
      </c>
    </row>
    <row r="319" spans="1:31" x14ac:dyDescent="0.2">
      <c r="A319" s="42" t="s">
        <v>87</v>
      </c>
      <c r="B319" s="42" t="s">
        <v>3911</v>
      </c>
      <c r="C319" s="42" t="s">
        <v>44</v>
      </c>
      <c r="D319" s="42">
        <v>2</v>
      </c>
      <c r="E319" s="42">
        <v>1</v>
      </c>
      <c r="F319" s="42"/>
      <c r="G319" s="42">
        <v>5</v>
      </c>
      <c r="H319" s="42"/>
      <c r="I319" s="42">
        <v>2</v>
      </c>
      <c r="J319" s="42"/>
      <c r="K319" s="42" t="s">
        <v>4330</v>
      </c>
      <c r="T319" s="42" t="s">
        <v>209</v>
      </c>
      <c r="U319" s="42" t="s">
        <v>4184</v>
      </c>
      <c r="V319" s="42" t="s">
        <v>44</v>
      </c>
      <c r="W319" s="42">
        <v>7</v>
      </c>
      <c r="X319" s="42"/>
      <c r="Y319" s="42"/>
      <c r="Z319" s="42">
        <v>48</v>
      </c>
      <c r="AA319" s="451">
        <v>0</v>
      </c>
      <c r="AB319" s="42"/>
      <c r="AC319" s="42"/>
      <c r="AD319" s="42"/>
      <c r="AE319" s="42" t="s">
        <v>4326</v>
      </c>
    </row>
    <row r="320" spans="1:31" x14ac:dyDescent="0.2">
      <c r="A320" s="42" t="s">
        <v>87</v>
      </c>
      <c r="B320" s="42" t="s">
        <v>4383</v>
      </c>
      <c r="C320" s="42" t="s">
        <v>44</v>
      </c>
      <c r="D320" s="42">
        <v>1</v>
      </c>
      <c r="E320" s="42">
        <v>2</v>
      </c>
      <c r="F320" s="42"/>
      <c r="G320" s="42">
        <v>7</v>
      </c>
      <c r="H320" s="42"/>
      <c r="I320" s="42"/>
      <c r="J320" s="42"/>
      <c r="K320" s="42" t="s">
        <v>4330</v>
      </c>
      <c r="T320" s="42" t="s">
        <v>209</v>
      </c>
      <c r="U320" s="42" t="s">
        <v>4393</v>
      </c>
      <c r="V320" s="42" t="s">
        <v>44</v>
      </c>
      <c r="W320" s="42">
        <v>52</v>
      </c>
      <c r="X320" s="42">
        <v>7</v>
      </c>
      <c r="Y320" s="42">
        <v>5</v>
      </c>
      <c r="Z320" s="42">
        <v>184</v>
      </c>
      <c r="AA320" s="451">
        <f>Z320/Y320</f>
        <v>36.799999999999997</v>
      </c>
      <c r="AB320" s="42"/>
      <c r="AC320" s="42"/>
      <c r="AD320" s="42"/>
      <c r="AE320" s="42" t="s">
        <v>4326</v>
      </c>
    </row>
    <row r="321" spans="1:31" x14ac:dyDescent="0.2">
      <c r="A321" s="42" t="s">
        <v>87</v>
      </c>
      <c r="B321" s="42" t="s">
        <v>3883</v>
      </c>
      <c r="C321" s="42" t="s">
        <v>44</v>
      </c>
      <c r="D321" s="42">
        <v>1</v>
      </c>
      <c r="E321" s="42">
        <v>2</v>
      </c>
      <c r="F321" s="42"/>
      <c r="G321" s="42">
        <v>6</v>
      </c>
      <c r="H321" s="42"/>
      <c r="I321" s="42"/>
      <c r="J321" s="42"/>
      <c r="K321" s="42" t="s">
        <v>4330</v>
      </c>
      <c r="T321" s="42" t="s">
        <v>209</v>
      </c>
      <c r="U321" s="42" t="s">
        <v>4177</v>
      </c>
      <c r="V321" s="42" t="s">
        <v>44</v>
      </c>
      <c r="W321" s="42">
        <v>2</v>
      </c>
      <c r="X321" s="42"/>
      <c r="Y321" s="42"/>
      <c r="Z321" s="42">
        <v>20</v>
      </c>
      <c r="AA321" s="451">
        <v>0</v>
      </c>
      <c r="AB321" s="42"/>
      <c r="AC321" s="42"/>
      <c r="AD321" s="42"/>
      <c r="AE321" s="42" t="s">
        <v>4326</v>
      </c>
    </row>
    <row r="322" spans="1:31" x14ac:dyDescent="0.2">
      <c r="A322" s="42" t="s">
        <v>87</v>
      </c>
      <c r="B322" s="42" t="s">
        <v>3882</v>
      </c>
      <c r="C322" s="42" t="s">
        <v>44</v>
      </c>
      <c r="D322" s="42">
        <v>1</v>
      </c>
      <c r="E322" s="42" t="s">
        <v>3838</v>
      </c>
      <c r="F322" s="42"/>
      <c r="G322" s="42"/>
      <c r="H322" s="42"/>
      <c r="I322" s="42"/>
      <c r="J322" s="42"/>
      <c r="K322" s="42" t="s">
        <v>4330</v>
      </c>
      <c r="T322" s="42" t="s">
        <v>209</v>
      </c>
      <c r="U322" s="42" t="s">
        <v>3902</v>
      </c>
      <c r="V322" s="42" t="s">
        <v>44</v>
      </c>
      <c r="W322" s="42">
        <v>8</v>
      </c>
      <c r="X322" s="42">
        <v>1</v>
      </c>
      <c r="Y322" s="42">
        <v>1</v>
      </c>
      <c r="Z322" s="42">
        <v>18</v>
      </c>
      <c r="AA322" s="451">
        <f>Z322/Y322</f>
        <v>18</v>
      </c>
      <c r="AB322" s="42"/>
      <c r="AC322" s="42"/>
      <c r="AD322" s="42"/>
      <c r="AE322" s="42" t="s">
        <v>4326</v>
      </c>
    </row>
    <row r="323" spans="1:31" x14ac:dyDescent="0.2">
      <c r="A323" s="42" t="s">
        <v>87</v>
      </c>
      <c r="B323" s="42" t="s">
        <v>3890</v>
      </c>
      <c r="C323" s="42" t="s">
        <v>44</v>
      </c>
      <c r="D323" s="42">
        <v>1</v>
      </c>
      <c r="E323" s="42" t="s">
        <v>3838</v>
      </c>
      <c r="F323" s="42"/>
      <c r="G323" s="42"/>
      <c r="H323" s="42"/>
      <c r="I323" s="42"/>
      <c r="J323" s="42"/>
      <c r="K323" s="42" t="s">
        <v>4330</v>
      </c>
      <c r="T323" s="42" t="s">
        <v>209</v>
      </c>
      <c r="U323" s="42" t="s">
        <v>4626</v>
      </c>
      <c r="V323" s="42" t="s">
        <v>44</v>
      </c>
      <c r="W323" s="42">
        <v>1</v>
      </c>
      <c r="X323" s="42"/>
      <c r="Y323" s="42"/>
      <c r="Z323" s="42">
        <v>6</v>
      </c>
      <c r="AA323" s="451">
        <v>0</v>
      </c>
      <c r="AB323" s="42"/>
      <c r="AC323" s="42"/>
      <c r="AD323" s="42"/>
      <c r="AE323" s="42" t="s">
        <v>4326</v>
      </c>
    </row>
    <row r="324" spans="1:31" x14ac:dyDescent="0.2">
      <c r="A324" s="42" t="s">
        <v>87</v>
      </c>
      <c r="B324" s="42" t="s">
        <v>4126</v>
      </c>
      <c r="C324" s="42" t="s">
        <v>44</v>
      </c>
      <c r="D324" s="42">
        <v>2</v>
      </c>
      <c r="E324" s="42">
        <v>4</v>
      </c>
      <c r="F324" s="42"/>
      <c r="G324" s="42">
        <v>10</v>
      </c>
      <c r="H324" s="42"/>
      <c r="I324" s="42"/>
      <c r="J324" s="42"/>
      <c r="K324" s="42" t="s">
        <v>4330</v>
      </c>
      <c r="T324" s="42" t="s">
        <v>209</v>
      </c>
      <c r="U324" s="42" t="s">
        <v>3945</v>
      </c>
      <c r="V324" s="42" t="s">
        <v>44</v>
      </c>
      <c r="W324" s="42">
        <v>7</v>
      </c>
      <c r="X324" s="42">
        <v>1</v>
      </c>
      <c r="Y324" s="42">
        <v>2</v>
      </c>
      <c r="Z324" s="42">
        <v>33</v>
      </c>
      <c r="AA324" s="451">
        <f t="shared" ref="AA324:AA347" si="18">Z324/Y324</f>
        <v>16.5</v>
      </c>
      <c r="AB324" s="42"/>
      <c r="AC324" s="42"/>
      <c r="AD324" s="42"/>
      <c r="AE324" s="42" t="s">
        <v>4326</v>
      </c>
    </row>
    <row r="325" spans="1:31" x14ac:dyDescent="0.2">
      <c r="A325" s="42" t="s">
        <v>87</v>
      </c>
      <c r="B325" s="42" t="s">
        <v>4384</v>
      </c>
      <c r="C325" s="42" t="s">
        <v>44</v>
      </c>
      <c r="D325" s="42">
        <v>1</v>
      </c>
      <c r="E325" s="42" t="s">
        <v>3838</v>
      </c>
      <c r="F325" s="42"/>
      <c r="G325" s="42"/>
      <c r="H325" s="42"/>
      <c r="I325" s="42"/>
      <c r="J325" s="42"/>
      <c r="K325" s="42" t="s">
        <v>4330</v>
      </c>
      <c r="T325" s="42" t="s">
        <v>211</v>
      </c>
      <c r="U325" s="42" t="s">
        <v>3034</v>
      </c>
      <c r="V325" s="42" t="s">
        <v>44</v>
      </c>
      <c r="W325" s="42">
        <v>6</v>
      </c>
      <c r="X325" s="42"/>
      <c r="Y325" s="42">
        <v>1</v>
      </c>
      <c r="Z325" s="42">
        <v>16</v>
      </c>
      <c r="AA325" s="451">
        <f t="shared" si="18"/>
        <v>16</v>
      </c>
      <c r="AB325" s="42"/>
      <c r="AC325" s="42"/>
      <c r="AD325" s="42"/>
      <c r="AE325" s="42" t="s">
        <v>2816</v>
      </c>
    </row>
    <row r="326" spans="1:31" x14ac:dyDescent="0.2">
      <c r="A326" s="42" t="s">
        <v>87</v>
      </c>
      <c r="B326" s="42" t="s">
        <v>3903</v>
      </c>
      <c r="C326" s="42" t="s">
        <v>44</v>
      </c>
      <c r="D326" s="42">
        <v>1</v>
      </c>
      <c r="E326" s="42">
        <v>1</v>
      </c>
      <c r="F326" s="42"/>
      <c r="G326" s="42">
        <v>0</v>
      </c>
      <c r="H326" s="42"/>
      <c r="I326" s="42">
        <v>1</v>
      </c>
      <c r="J326" s="42"/>
      <c r="K326" s="42" t="s">
        <v>4330</v>
      </c>
      <c r="T326" s="42" t="s">
        <v>211</v>
      </c>
      <c r="U326" s="42" t="s">
        <v>3030</v>
      </c>
      <c r="V326" s="42" t="s">
        <v>44</v>
      </c>
      <c r="W326" s="42">
        <v>30</v>
      </c>
      <c r="X326" s="42">
        <v>3</v>
      </c>
      <c r="Y326" s="42">
        <v>3</v>
      </c>
      <c r="Z326" s="42">
        <v>105</v>
      </c>
      <c r="AA326" s="451">
        <f t="shared" si="18"/>
        <v>35</v>
      </c>
      <c r="AB326" s="42"/>
      <c r="AC326" s="42"/>
      <c r="AD326" s="42"/>
      <c r="AE326" s="42" t="s">
        <v>2816</v>
      </c>
    </row>
    <row r="327" spans="1:31" x14ac:dyDescent="0.2">
      <c r="A327" s="42" t="s">
        <v>87</v>
      </c>
      <c r="B327" s="42" t="s">
        <v>3528</v>
      </c>
      <c r="C327" s="42" t="s">
        <v>44</v>
      </c>
      <c r="D327" s="42">
        <v>1</v>
      </c>
      <c r="E327" s="42">
        <v>1</v>
      </c>
      <c r="F327" s="42"/>
      <c r="G327" s="42">
        <v>0</v>
      </c>
      <c r="H327" s="42"/>
      <c r="I327" s="42">
        <v>1</v>
      </c>
      <c r="J327" s="42"/>
      <c r="K327" s="42" t="s">
        <v>4330</v>
      </c>
      <c r="T327" s="42" t="s">
        <v>211</v>
      </c>
      <c r="U327" s="42" t="s">
        <v>3056</v>
      </c>
      <c r="V327" s="42" t="s">
        <v>44</v>
      </c>
      <c r="W327" s="42">
        <v>20</v>
      </c>
      <c r="X327" s="42">
        <v>11</v>
      </c>
      <c r="Y327" s="42">
        <v>4</v>
      </c>
      <c r="Z327" s="42">
        <v>16</v>
      </c>
      <c r="AA327" s="451">
        <f t="shared" si="18"/>
        <v>4</v>
      </c>
      <c r="AB327" s="42"/>
      <c r="AC327" s="42"/>
      <c r="AD327" s="42"/>
      <c r="AE327" s="42" t="s">
        <v>2816</v>
      </c>
    </row>
    <row r="328" spans="1:31" x14ac:dyDescent="0.2">
      <c r="A328" s="42" t="s">
        <v>87</v>
      </c>
      <c r="B328" s="42" t="s">
        <v>4116</v>
      </c>
      <c r="C328" s="42" t="s">
        <v>44</v>
      </c>
      <c r="D328" s="42">
        <v>1</v>
      </c>
      <c r="E328" s="42">
        <v>2</v>
      </c>
      <c r="F328" s="42"/>
      <c r="G328" s="42">
        <v>4</v>
      </c>
      <c r="H328" s="42"/>
      <c r="I328" s="42"/>
      <c r="J328" s="42"/>
      <c r="K328" s="42" t="s">
        <v>4330</v>
      </c>
      <c r="T328" s="42" t="s">
        <v>211</v>
      </c>
      <c r="U328" s="42" t="s">
        <v>3978</v>
      </c>
      <c r="V328" s="42" t="s">
        <v>44</v>
      </c>
      <c r="W328" s="42">
        <v>65</v>
      </c>
      <c r="X328" s="42">
        <v>20</v>
      </c>
      <c r="Y328" s="42">
        <v>9</v>
      </c>
      <c r="Z328" s="42">
        <v>93</v>
      </c>
      <c r="AA328" s="451">
        <f t="shared" si="18"/>
        <v>10.333333333333334</v>
      </c>
      <c r="AB328" s="42"/>
      <c r="AC328" s="42"/>
      <c r="AD328" s="42"/>
      <c r="AE328" s="42" t="s">
        <v>2816</v>
      </c>
    </row>
    <row r="329" spans="1:31" x14ac:dyDescent="0.2">
      <c r="A329" s="42" t="s">
        <v>87</v>
      </c>
      <c r="B329" s="42" t="s">
        <v>4364</v>
      </c>
      <c r="C329" s="42" t="s">
        <v>44</v>
      </c>
      <c r="D329" s="42">
        <v>2</v>
      </c>
      <c r="E329" s="42">
        <v>3</v>
      </c>
      <c r="F329" s="42">
        <v>1</v>
      </c>
      <c r="G329" s="42">
        <v>2</v>
      </c>
      <c r="H329" s="42"/>
      <c r="I329" s="42"/>
      <c r="J329" s="42"/>
      <c r="K329" s="42" t="s">
        <v>4330</v>
      </c>
      <c r="T329" s="42" t="s">
        <v>211</v>
      </c>
      <c r="U329" s="42" t="s">
        <v>3032</v>
      </c>
      <c r="V329" s="42" t="s">
        <v>44</v>
      </c>
      <c r="W329" s="42">
        <v>9</v>
      </c>
      <c r="X329" s="42">
        <v>3</v>
      </c>
      <c r="Y329" s="42">
        <v>1</v>
      </c>
      <c r="Z329" s="42">
        <v>31</v>
      </c>
      <c r="AA329" s="451">
        <f t="shared" si="18"/>
        <v>31</v>
      </c>
      <c r="AB329" s="42"/>
      <c r="AC329" s="42"/>
      <c r="AD329" s="42"/>
      <c r="AE329" s="42" t="s">
        <v>2816</v>
      </c>
    </row>
    <row r="330" spans="1:31" x14ac:dyDescent="0.2">
      <c r="A330" s="42" t="s">
        <v>86</v>
      </c>
      <c r="B330" s="42" t="s">
        <v>3887</v>
      </c>
      <c r="C330" s="42" t="s">
        <v>44</v>
      </c>
      <c r="D330" s="42">
        <v>4</v>
      </c>
      <c r="E330" s="42">
        <v>4</v>
      </c>
      <c r="F330" s="42">
        <v>1</v>
      </c>
      <c r="G330" s="42">
        <v>197</v>
      </c>
      <c r="H330" s="42"/>
      <c r="I330" s="42">
        <v>3</v>
      </c>
      <c r="J330" s="42"/>
      <c r="K330" s="42" t="s">
        <v>4330</v>
      </c>
      <c r="T330" s="42" t="s">
        <v>211</v>
      </c>
      <c r="U330" s="42" t="s">
        <v>3031</v>
      </c>
      <c r="V330" s="42" t="s">
        <v>44</v>
      </c>
      <c r="W330" s="42">
        <v>36</v>
      </c>
      <c r="X330" s="42">
        <v>11</v>
      </c>
      <c r="Y330" s="42">
        <v>5</v>
      </c>
      <c r="Z330" s="42">
        <v>64</v>
      </c>
      <c r="AA330" s="451">
        <f t="shared" si="18"/>
        <v>12.8</v>
      </c>
      <c r="AB330" s="42"/>
      <c r="AC330" s="42"/>
      <c r="AD330" s="42"/>
      <c r="AE330" s="42" t="s">
        <v>2816</v>
      </c>
    </row>
    <row r="331" spans="1:31" x14ac:dyDescent="0.2">
      <c r="A331" s="42" t="s">
        <v>86</v>
      </c>
      <c r="B331" s="42" t="s">
        <v>3541</v>
      </c>
      <c r="C331" s="42" t="s">
        <v>44</v>
      </c>
      <c r="D331" s="42">
        <v>2</v>
      </c>
      <c r="E331" s="42">
        <v>2</v>
      </c>
      <c r="F331" s="42">
        <v>1</v>
      </c>
      <c r="G331" s="42">
        <v>48</v>
      </c>
      <c r="H331" s="42"/>
      <c r="I331" s="42">
        <v>1</v>
      </c>
      <c r="J331" s="42"/>
      <c r="K331" s="42" t="s">
        <v>4330</v>
      </c>
      <c r="T331" s="42" t="s">
        <v>211</v>
      </c>
      <c r="U331" s="42" t="s">
        <v>3029</v>
      </c>
      <c r="V331" s="42" t="s">
        <v>44</v>
      </c>
      <c r="W331" s="42">
        <v>31.3</v>
      </c>
      <c r="X331" s="42">
        <v>16</v>
      </c>
      <c r="Y331" s="42">
        <v>6</v>
      </c>
      <c r="Z331" s="42">
        <v>35</v>
      </c>
      <c r="AA331" s="451">
        <f t="shared" si="18"/>
        <v>5.833333333333333</v>
      </c>
      <c r="AB331" s="42"/>
      <c r="AC331" s="42"/>
      <c r="AD331" s="42"/>
      <c r="AE331" s="42" t="s">
        <v>2816</v>
      </c>
    </row>
    <row r="332" spans="1:31" x14ac:dyDescent="0.2">
      <c r="A332" s="42" t="s">
        <v>86</v>
      </c>
      <c r="B332" s="42" t="s">
        <v>3890</v>
      </c>
      <c r="C332" s="42" t="s">
        <v>44</v>
      </c>
      <c r="D332" s="42">
        <v>2</v>
      </c>
      <c r="E332" s="42">
        <v>2</v>
      </c>
      <c r="F332" s="42"/>
      <c r="G332" s="42">
        <v>74</v>
      </c>
      <c r="H332" s="42"/>
      <c r="I332" s="42">
        <v>2</v>
      </c>
      <c r="J332" s="42"/>
      <c r="K332" s="42" t="s">
        <v>4330</v>
      </c>
      <c r="T332" s="42" t="s">
        <v>211</v>
      </c>
      <c r="U332" s="42" t="s">
        <v>4149</v>
      </c>
      <c r="V332" s="42" t="s">
        <v>44</v>
      </c>
      <c r="W332" s="42">
        <v>24</v>
      </c>
      <c r="X332" s="42">
        <v>5</v>
      </c>
      <c r="Y332" s="42">
        <v>2</v>
      </c>
      <c r="Z332" s="42">
        <v>45</v>
      </c>
      <c r="AA332" s="451">
        <f t="shared" si="18"/>
        <v>22.5</v>
      </c>
      <c r="AB332" s="42"/>
      <c r="AC332" s="42"/>
      <c r="AD332" s="42"/>
      <c r="AE332" s="42" t="s">
        <v>2816</v>
      </c>
    </row>
    <row r="333" spans="1:31" x14ac:dyDescent="0.2">
      <c r="A333" s="42" t="s">
        <v>86</v>
      </c>
      <c r="B333" s="42" t="s">
        <v>3869</v>
      </c>
      <c r="C333" s="42" t="s">
        <v>44</v>
      </c>
      <c r="D333" s="42">
        <v>3</v>
      </c>
      <c r="E333" s="42">
        <v>4</v>
      </c>
      <c r="F333" s="42">
        <v>1</v>
      </c>
      <c r="G333" s="42">
        <v>106</v>
      </c>
      <c r="H333" s="42"/>
      <c r="I333" s="42">
        <v>1</v>
      </c>
      <c r="J333" s="42"/>
      <c r="K333" s="42" t="s">
        <v>4330</v>
      </c>
      <c r="T333" s="42" t="s">
        <v>211</v>
      </c>
      <c r="U333" s="42" t="s">
        <v>4188</v>
      </c>
      <c r="V333" s="42" t="s">
        <v>44</v>
      </c>
      <c r="W333" s="42">
        <v>9</v>
      </c>
      <c r="X333" s="42">
        <v>3</v>
      </c>
      <c r="Y333" s="42">
        <v>3</v>
      </c>
      <c r="Z333" s="42">
        <v>26</v>
      </c>
      <c r="AA333" s="451">
        <f t="shared" si="18"/>
        <v>8.6666666666666661</v>
      </c>
      <c r="AB333" s="42"/>
      <c r="AC333" s="42"/>
      <c r="AD333" s="42"/>
      <c r="AE333" s="42" t="s">
        <v>2816</v>
      </c>
    </row>
    <row r="334" spans="1:31" x14ac:dyDescent="0.2">
      <c r="A334" s="42" t="s">
        <v>86</v>
      </c>
      <c r="B334" s="42" t="s">
        <v>4370</v>
      </c>
      <c r="C334" s="42" t="s">
        <v>44</v>
      </c>
      <c r="D334" s="42">
        <v>3</v>
      </c>
      <c r="E334" s="42">
        <v>3</v>
      </c>
      <c r="F334" s="42">
        <v>1</v>
      </c>
      <c r="G334" s="42">
        <v>71</v>
      </c>
      <c r="H334" s="42"/>
      <c r="I334" s="42"/>
      <c r="J334" s="42"/>
      <c r="K334" s="42" t="s">
        <v>4330</v>
      </c>
      <c r="T334" s="42" t="s">
        <v>211</v>
      </c>
      <c r="U334" s="42" t="s">
        <v>1163</v>
      </c>
      <c r="V334" s="42" t="s">
        <v>44</v>
      </c>
      <c r="W334" s="42">
        <v>19</v>
      </c>
      <c r="X334" s="42">
        <v>12</v>
      </c>
      <c r="Y334" s="42">
        <v>2</v>
      </c>
      <c r="Z334" s="42">
        <v>8</v>
      </c>
      <c r="AA334" s="451">
        <f t="shared" si="18"/>
        <v>4</v>
      </c>
      <c r="AB334" s="42"/>
      <c r="AC334" s="42"/>
      <c r="AD334" s="42"/>
      <c r="AE334" s="42" t="s">
        <v>2816</v>
      </c>
    </row>
    <row r="335" spans="1:31" x14ac:dyDescent="0.2">
      <c r="A335" s="42" t="s">
        <v>86</v>
      </c>
      <c r="B335" s="42" t="s">
        <v>3050</v>
      </c>
      <c r="C335" s="42" t="s">
        <v>44</v>
      </c>
      <c r="D335" s="42">
        <v>5</v>
      </c>
      <c r="E335" s="42">
        <v>6</v>
      </c>
      <c r="F335" s="42">
        <v>2</v>
      </c>
      <c r="G335" s="42">
        <v>116</v>
      </c>
      <c r="H335" s="42"/>
      <c r="I335" s="42">
        <v>2</v>
      </c>
      <c r="J335" s="42"/>
      <c r="K335" s="42" t="s">
        <v>4330</v>
      </c>
      <c r="T335" s="42" t="s">
        <v>211</v>
      </c>
      <c r="U335" s="42" t="s">
        <v>3037</v>
      </c>
      <c r="V335" s="42" t="s">
        <v>44</v>
      </c>
      <c r="W335" s="42">
        <v>119.2</v>
      </c>
      <c r="X335" s="42">
        <v>29</v>
      </c>
      <c r="Y335" s="42">
        <v>14</v>
      </c>
      <c r="Z335" s="42">
        <v>296</v>
      </c>
      <c r="AA335" s="451">
        <f t="shared" si="18"/>
        <v>21.142857142857142</v>
      </c>
      <c r="AB335" s="42"/>
      <c r="AC335" s="42"/>
      <c r="AD335" s="42"/>
      <c r="AE335" s="42" t="s">
        <v>2816</v>
      </c>
    </row>
    <row r="336" spans="1:31" x14ac:dyDescent="0.2">
      <c r="A336" s="42" t="s">
        <v>86</v>
      </c>
      <c r="B336" s="42" t="s">
        <v>3855</v>
      </c>
      <c r="C336" s="42" t="s">
        <v>44</v>
      </c>
      <c r="D336" s="42">
        <v>1</v>
      </c>
      <c r="E336" s="42">
        <v>1</v>
      </c>
      <c r="F336" s="42"/>
      <c r="G336" s="42">
        <v>27</v>
      </c>
      <c r="H336" s="42"/>
      <c r="I336" s="42"/>
      <c r="J336" s="42"/>
      <c r="K336" s="42" t="s">
        <v>4330</v>
      </c>
      <c r="T336" s="42" t="s">
        <v>211</v>
      </c>
      <c r="U336" s="42" t="s">
        <v>3038</v>
      </c>
      <c r="V336" s="42" t="s">
        <v>44</v>
      </c>
      <c r="W336" s="42">
        <v>51.4</v>
      </c>
      <c r="X336" s="42">
        <v>11</v>
      </c>
      <c r="Y336" s="42">
        <v>9</v>
      </c>
      <c r="Z336" s="42">
        <v>124</v>
      </c>
      <c r="AA336" s="451">
        <f t="shared" si="18"/>
        <v>13.777777777777779</v>
      </c>
      <c r="AB336" s="42"/>
      <c r="AC336" s="42"/>
      <c r="AD336" s="42"/>
      <c r="AE336" s="42" t="s">
        <v>2816</v>
      </c>
    </row>
    <row r="337" spans="1:31" x14ac:dyDescent="0.2">
      <c r="A337" s="42" t="s">
        <v>86</v>
      </c>
      <c r="B337" s="42" t="s">
        <v>3824</v>
      </c>
      <c r="C337" s="42" t="s">
        <v>44</v>
      </c>
      <c r="D337" s="42">
        <v>11</v>
      </c>
      <c r="E337" s="42">
        <v>11</v>
      </c>
      <c r="F337" s="42"/>
      <c r="G337" s="42">
        <v>203</v>
      </c>
      <c r="H337" s="42"/>
      <c r="I337" s="42">
        <v>16</v>
      </c>
      <c r="J337" s="42">
        <v>2</v>
      </c>
      <c r="K337" s="42" t="s">
        <v>4330</v>
      </c>
      <c r="T337" s="42" t="s">
        <v>211</v>
      </c>
      <c r="U337" s="42" t="s">
        <v>3856</v>
      </c>
      <c r="V337" s="42" t="s">
        <v>44</v>
      </c>
      <c r="W337" s="42">
        <v>84.5</v>
      </c>
      <c r="X337" s="42">
        <v>27</v>
      </c>
      <c r="Y337" s="42">
        <v>20</v>
      </c>
      <c r="Z337" s="42">
        <v>170</v>
      </c>
      <c r="AA337" s="451">
        <f t="shared" si="18"/>
        <v>8.5</v>
      </c>
      <c r="AB337" s="42"/>
      <c r="AC337" s="42"/>
      <c r="AD337" s="42"/>
      <c r="AE337" s="42" t="s">
        <v>2816</v>
      </c>
    </row>
    <row r="338" spans="1:31" x14ac:dyDescent="0.2">
      <c r="A338" s="42" t="s">
        <v>86</v>
      </c>
      <c r="B338" s="42" t="s">
        <v>3902</v>
      </c>
      <c r="C338" s="42" t="s">
        <v>44</v>
      </c>
      <c r="D338" s="42">
        <v>2</v>
      </c>
      <c r="E338" s="42">
        <v>2</v>
      </c>
      <c r="F338" s="42"/>
      <c r="G338" s="42">
        <v>37</v>
      </c>
      <c r="H338" s="42"/>
      <c r="I338" s="42">
        <v>1</v>
      </c>
      <c r="J338" s="42"/>
      <c r="K338" s="42" t="s">
        <v>4330</v>
      </c>
      <c r="T338" s="42" t="s">
        <v>211</v>
      </c>
      <c r="U338" s="42" t="s">
        <v>4598</v>
      </c>
      <c r="V338" s="42" t="s">
        <v>44</v>
      </c>
      <c r="W338" s="42">
        <v>5</v>
      </c>
      <c r="X338" s="42"/>
      <c r="Y338" s="42">
        <v>1</v>
      </c>
      <c r="Z338" s="42">
        <v>24</v>
      </c>
      <c r="AA338" s="451">
        <f t="shared" si="18"/>
        <v>24</v>
      </c>
      <c r="AB338" s="42"/>
      <c r="AC338" s="42"/>
      <c r="AD338" s="42"/>
      <c r="AE338" s="42" t="s">
        <v>2816</v>
      </c>
    </row>
    <row r="339" spans="1:31" x14ac:dyDescent="0.2">
      <c r="A339" s="42" t="s">
        <v>86</v>
      </c>
      <c r="B339" s="42" t="s">
        <v>1830</v>
      </c>
      <c r="C339" s="42" t="s">
        <v>44</v>
      </c>
      <c r="D339" s="42">
        <v>8</v>
      </c>
      <c r="E339" s="42">
        <v>10</v>
      </c>
      <c r="F339" s="42">
        <v>3</v>
      </c>
      <c r="G339" s="42">
        <v>129</v>
      </c>
      <c r="H339" s="42"/>
      <c r="I339" s="42">
        <v>3</v>
      </c>
      <c r="J339" s="42"/>
      <c r="K339" s="42" t="s">
        <v>4330</v>
      </c>
      <c r="T339" s="42" t="s">
        <v>211</v>
      </c>
      <c r="U339" s="42" t="s">
        <v>3882</v>
      </c>
      <c r="V339" s="42" t="s">
        <v>44</v>
      </c>
      <c r="W339" s="42">
        <v>54</v>
      </c>
      <c r="X339" s="42">
        <v>14</v>
      </c>
      <c r="Y339" s="42">
        <v>4</v>
      </c>
      <c r="Z339" s="42">
        <v>140</v>
      </c>
      <c r="AA339" s="451">
        <f t="shared" si="18"/>
        <v>35</v>
      </c>
      <c r="AB339" s="42"/>
      <c r="AC339" s="42"/>
      <c r="AD339" s="42"/>
      <c r="AE339" s="42" t="s">
        <v>2816</v>
      </c>
    </row>
    <row r="340" spans="1:31" x14ac:dyDescent="0.2">
      <c r="A340" s="42" t="s">
        <v>86</v>
      </c>
      <c r="B340" s="42" t="s">
        <v>4124</v>
      </c>
      <c r="C340" s="42" t="s">
        <v>44</v>
      </c>
      <c r="D340" s="42">
        <v>1</v>
      </c>
      <c r="E340" s="42">
        <v>1</v>
      </c>
      <c r="F340" s="42"/>
      <c r="G340" s="42">
        <v>18</v>
      </c>
      <c r="H340" s="42"/>
      <c r="I340" s="42"/>
      <c r="J340" s="42"/>
      <c r="K340" s="42" t="s">
        <v>4330</v>
      </c>
      <c r="T340" s="42" t="s">
        <v>211</v>
      </c>
      <c r="U340" s="42" t="s">
        <v>3060</v>
      </c>
      <c r="V340" s="42" t="s">
        <v>44</v>
      </c>
      <c r="W340" s="42">
        <v>14</v>
      </c>
      <c r="X340" s="42">
        <v>1</v>
      </c>
      <c r="Y340" s="42">
        <v>3</v>
      </c>
      <c r="Z340" s="42">
        <v>36</v>
      </c>
      <c r="AA340" s="451">
        <f t="shared" si="18"/>
        <v>12</v>
      </c>
      <c r="AB340" s="42"/>
      <c r="AC340" s="42"/>
      <c r="AD340" s="42"/>
      <c r="AE340" s="42" t="s">
        <v>2816</v>
      </c>
    </row>
    <row r="341" spans="1:31" x14ac:dyDescent="0.2">
      <c r="A341" s="42" t="s">
        <v>86</v>
      </c>
      <c r="B341" s="42" t="s">
        <v>3871</v>
      </c>
      <c r="C341" s="42" t="s">
        <v>44</v>
      </c>
      <c r="D341" s="42">
        <v>11</v>
      </c>
      <c r="E341" s="42">
        <v>12</v>
      </c>
      <c r="F341" s="42">
        <v>2</v>
      </c>
      <c r="G341" s="42">
        <v>166</v>
      </c>
      <c r="H341" s="42"/>
      <c r="I341" s="42">
        <v>5</v>
      </c>
      <c r="J341" s="42"/>
      <c r="K341" s="42" t="s">
        <v>4330</v>
      </c>
      <c r="T341" s="42" t="s">
        <v>211</v>
      </c>
      <c r="U341" s="42" t="s">
        <v>4599</v>
      </c>
      <c r="V341" s="42" t="s">
        <v>44</v>
      </c>
      <c r="W341" s="42">
        <v>12.1</v>
      </c>
      <c r="X341" s="42">
        <v>3</v>
      </c>
      <c r="Y341" s="42">
        <v>3</v>
      </c>
      <c r="Z341" s="42">
        <v>19</v>
      </c>
      <c r="AA341" s="451">
        <f t="shared" si="18"/>
        <v>6.333333333333333</v>
      </c>
      <c r="AB341" s="42"/>
      <c r="AC341" s="42"/>
      <c r="AD341" s="42"/>
      <c r="AE341" s="42" t="s">
        <v>2816</v>
      </c>
    </row>
    <row r="342" spans="1:31" x14ac:dyDescent="0.2">
      <c r="A342" s="42" t="s">
        <v>86</v>
      </c>
      <c r="B342" s="42" t="s">
        <v>3868</v>
      </c>
      <c r="C342" s="42" t="s">
        <v>44</v>
      </c>
      <c r="D342" s="42">
        <v>6</v>
      </c>
      <c r="E342" s="42">
        <v>5</v>
      </c>
      <c r="F342" s="42"/>
      <c r="G342" s="42">
        <v>83</v>
      </c>
      <c r="H342" s="42"/>
      <c r="I342" s="42">
        <v>5</v>
      </c>
      <c r="J342" s="42"/>
      <c r="K342" s="42" t="s">
        <v>4330</v>
      </c>
      <c r="T342" s="42" t="s">
        <v>211</v>
      </c>
      <c r="U342" s="42" t="s">
        <v>4184</v>
      </c>
      <c r="V342" s="42" t="s">
        <v>44</v>
      </c>
      <c r="W342" s="42">
        <v>8</v>
      </c>
      <c r="X342" s="42">
        <v>2</v>
      </c>
      <c r="Y342" s="42">
        <v>2</v>
      </c>
      <c r="Z342" s="42">
        <v>27</v>
      </c>
      <c r="AA342" s="451">
        <f t="shared" si="18"/>
        <v>13.5</v>
      </c>
      <c r="AB342" s="42"/>
      <c r="AC342" s="42"/>
      <c r="AD342" s="42"/>
      <c r="AE342" s="42" t="s">
        <v>2816</v>
      </c>
    </row>
    <row r="343" spans="1:31" x14ac:dyDescent="0.2">
      <c r="A343" s="42" t="s">
        <v>86</v>
      </c>
      <c r="B343" s="42" t="s">
        <v>4381</v>
      </c>
      <c r="C343" s="42" t="s">
        <v>44</v>
      </c>
      <c r="D343" s="42">
        <v>6</v>
      </c>
      <c r="E343" s="42">
        <v>5</v>
      </c>
      <c r="F343" s="42">
        <v>1</v>
      </c>
      <c r="G343" s="42">
        <v>63</v>
      </c>
      <c r="H343" s="42"/>
      <c r="I343" s="42">
        <v>2</v>
      </c>
      <c r="J343" s="42"/>
      <c r="K343" s="42" t="s">
        <v>4330</v>
      </c>
      <c r="T343" s="42" t="s">
        <v>211</v>
      </c>
      <c r="U343" s="42" t="s">
        <v>2780</v>
      </c>
      <c r="V343" s="42" t="s">
        <v>44</v>
      </c>
      <c r="W343" s="42">
        <v>14</v>
      </c>
      <c r="X343" s="42">
        <v>6</v>
      </c>
      <c r="Y343" s="42">
        <v>1</v>
      </c>
      <c r="Z343" s="42">
        <v>18</v>
      </c>
      <c r="AA343" s="451">
        <f t="shared" si="18"/>
        <v>18</v>
      </c>
      <c r="AB343" s="42"/>
      <c r="AC343" s="42"/>
      <c r="AD343" s="42"/>
      <c r="AE343" s="42" t="s">
        <v>2816</v>
      </c>
    </row>
    <row r="344" spans="1:31" x14ac:dyDescent="0.2">
      <c r="A344" s="42" t="s">
        <v>86</v>
      </c>
      <c r="B344" s="42" t="s">
        <v>3864</v>
      </c>
      <c r="C344" s="42" t="s">
        <v>44</v>
      </c>
      <c r="D344" s="42">
        <v>2</v>
      </c>
      <c r="E344" s="42">
        <v>2</v>
      </c>
      <c r="F344" s="42"/>
      <c r="G344" s="42">
        <v>29</v>
      </c>
      <c r="H344" s="42"/>
      <c r="I344" s="42">
        <v>1</v>
      </c>
      <c r="J344" s="42"/>
      <c r="K344" s="42" t="s">
        <v>4330</v>
      </c>
      <c r="T344" s="42" t="s">
        <v>211</v>
      </c>
      <c r="U344" s="42" t="s">
        <v>4193</v>
      </c>
      <c r="V344" s="42" t="s">
        <v>44</v>
      </c>
      <c r="W344" s="42">
        <v>15</v>
      </c>
      <c r="X344" s="42">
        <v>4</v>
      </c>
      <c r="Y344" s="42">
        <v>2</v>
      </c>
      <c r="Z344" s="42">
        <v>42</v>
      </c>
      <c r="AA344" s="451">
        <f t="shared" si="18"/>
        <v>21</v>
      </c>
      <c r="AB344" s="42"/>
      <c r="AC344" s="42"/>
      <c r="AD344" s="42"/>
      <c r="AE344" s="42" t="s">
        <v>2816</v>
      </c>
    </row>
    <row r="345" spans="1:31" x14ac:dyDescent="0.2">
      <c r="A345" s="42" t="s">
        <v>86</v>
      </c>
      <c r="B345" s="42" t="s">
        <v>3820</v>
      </c>
      <c r="C345" s="42" t="s">
        <v>44</v>
      </c>
      <c r="D345" s="42">
        <v>8</v>
      </c>
      <c r="E345" s="42">
        <v>8</v>
      </c>
      <c r="F345" s="42"/>
      <c r="G345" s="42">
        <v>113</v>
      </c>
      <c r="H345" s="42"/>
      <c r="I345" s="42">
        <v>1</v>
      </c>
      <c r="J345" s="42"/>
      <c r="K345" s="42" t="s">
        <v>4330</v>
      </c>
      <c r="T345" s="42" t="s">
        <v>116</v>
      </c>
      <c r="U345" s="42" t="s">
        <v>3960</v>
      </c>
      <c r="V345" s="42" t="s">
        <v>44</v>
      </c>
      <c r="W345" s="42">
        <v>19</v>
      </c>
      <c r="X345" s="42">
        <v>3</v>
      </c>
      <c r="Y345" s="42">
        <v>3</v>
      </c>
      <c r="Z345" s="42">
        <v>37</v>
      </c>
      <c r="AA345" s="451">
        <f t="shared" si="18"/>
        <v>12.333333333333334</v>
      </c>
      <c r="AB345" s="42"/>
      <c r="AC345" s="42"/>
      <c r="AD345" s="42"/>
      <c r="AE345" s="42" t="s">
        <v>4326</v>
      </c>
    </row>
    <row r="346" spans="1:31" x14ac:dyDescent="0.2">
      <c r="A346" s="42" t="s">
        <v>86</v>
      </c>
      <c r="B346" s="42" t="s">
        <v>3904</v>
      </c>
      <c r="C346" s="42" t="s">
        <v>44</v>
      </c>
      <c r="D346" s="42">
        <v>6</v>
      </c>
      <c r="E346" s="42">
        <v>6</v>
      </c>
      <c r="F346" s="42">
        <v>1</v>
      </c>
      <c r="G346" s="42">
        <v>59</v>
      </c>
      <c r="H346" s="42"/>
      <c r="I346" s="42">
        <v>3</v>
      </c>
      <c r="J346" s="42"/>
      <c r="K346" s="42" t="s">
        <v>4330</v>
      </c>
      <c r="T346" s="42" t="s">
        <v>116</v>
      </c>
      <c r="U346" s="42" t="s">
        <v>3056</v>
      </c>
      <c r="V346" s="42" t="s">
        <v>44</v>
      </c>
      <c r="W346" s="42">
        <v>33</v>
      </c>
      <c r="X346" s="42">
        <v>5</v>
      </c>
      <c r="Y346" s="42">
        <v>5</v>
      </c>
      <c r="Z346" s="42">
        <v>105</v>
      </c>
      <c r="AA346" s="451">
        <f t="shared" si="18"/>
        <v>21</v>
      </c>
      <c r="AB346" s="42"/>
      <c r="AC346" s="42"/>
      <c r="AD346" s="42"/>
      <c r="AE346" s="42" t="s">
        <v>4326</v>
      </c>
    </row>
    <row r="347" spans="1:31" x14ac:dyDescent="0.2">
      <c r="A347" s="42" t="s">
        <v>86</v>
      </c>
      <c r="B347" s="42" t="s">
        <v>4128</v>
      </c>
      <c r="C347" s="42" t="s">
        <v>44</v>
      </c>
      <c r="D347" s="42">
        <v>4</v>
      </c>
      <c r="E347" s="42">
        <v>4</v>
      </c>
      <c r="F347" s="42"/>
      <c r="G347" s="42">
        <v>45</v>
      </c>
      <c r="H347" s="42"/>
      <c r="I347" s="42">
        <v>1</v>
      </c>
      <c r="J347" s="42"/>
      <c r="K347" s="42" t="s">
        <v>4330</v>
      </c>
      <c r="T347" s="42" t="s">
        <v>116</v>
      </c>
      <c r="U347" s="42" t="s">
        <v>3881</v>
      </c>
      <c r="V347" s="42" t="s">
        <v>44</v>
      </c>
      <c r="W347" s="42">
        <v>57</v>
      </c>
      <c r="X347" s="42">
        <v>7</v>
      </c>
      <c r="Y347" s="42">
        <v>8</v>
      </c>
      <c r="Z347" s="42">
        <v>164</v>
      </c>
      <c r="AA347" s="451">
        <f t="shared" si="18"/>
        <v>20.5</v>
      </c>
      <c r="AB347" s="42"/>
      <c r="AC347" s="42"/>
      <c r="AD347" s="42"/>
      <c r="AE347" s="42" t="s">
        <v>4326</v>
      </c>
    </row>
    <row r="348" spans="1:31" x14ac:dyDescent="0.2">
      <c r="A348" s="42" t="s">
        <v>86</v>
      </c>
      <c r="B348" s="42" t="s">
        <v>4380</v>
      </c>
      <c r="C348" s="42" t="s">
        <v>44</v>
      </c>
      <c r="D348" s="42">
        <v>1</v>
      </c>
      <c r="E348" s="42">
        <v>1</v>
      </c>
      <c r="F348" s="42"/>
      <c r="G348" s="42">
        <v>11</v>
      </c>
      <c r="H348" s="42"/>
      <c r="I348" s="42"/>
      <c r="J348" s="42"/>
      <c r="K348" s="42" t="s">
        <v>4330</v>
      </c>
      <c r="T348" s="42" t="s">
        <v>116</v>
      </c>
      <c r="U348" s="42" t="s">
        <v>4597</v>
      </c>
      <c r="V348" s="42" t="s">
        <v>44</v>
      </c>
      <c r="W348" s="42">
        <v>7</v>
      </c>
      <c r="X348" s="42">
        <v>3</v>
      </c>
      <c r="Y348" s="42"/>
      <c r="Z348" s="42">
        <v>10</v>
      </c>
      <c r="AA348" s="451">
        <v>0</v>
      </c>
      <c r="AB348" s="42"/>
      <c r="AC348" s="42"/>
      <c r="AD348" s="42"/>
      <c r="AE348" s="42" t="s">
        <v>4326</v>
      </c>
    </row>
    <row r="349" spans="1:31" x14ac:dyDescent="0.2">
      <c r="A349" s="42" t="s">
        <v>86</v>
      </c>
      <c r="B349" s="42" t="s">
        <v>3154</v>
      </c>
      <c r="C349" s="42" t="s">
        <v>44</v>
      </c>
      <c r="D349" s="42">
        <v>2</v>
      </c>
      <c r="E349" s="42">
        <v>2</v>
      </c>
      <c r="F349" s="42"/>
      <c r="G349" s="42">
        <v>21</v>
      </c>
      <c r="H349" s="42"/>
      <c r="I349" s="42">
        <v>3</v>
      </c>
      <c r="J349" s="42"/>
      <c r="K349" s="42" t="s">
        <v>4330</v>
      </c>
      <c r="T349" s="42" t="s">
        <v>116</v>
      </c>
      <c r="U349" s="42" t="s">
        <v>4497</v>
      </c>
      <c r="V349" s="42" t="s">
        <v>44</v>
      </c>
      <c r="W349" s="42">
        <v>1</v>
      </c>
      <c r="X349" s="42"/>
      <c r="Y349" s="42"/>
      <c r="Z349" s="42">
        <v>3</v>
      </c>
      <c r="AA349" s="451">
        <v>0</v>
      </c>
      <c r="AB349" s="42"/>
      <c r="AC349" s="42"/>
      <c r="AD349" s="42"/>
      <c r="AE349" s="42" t="s">
        <v>4326</v>
      </c>
    </row>
    <row r="350" spans="1:31" x14ac:dyDescent="0.2">
      <c r="A350" s="42" t="s">
        <v>86</v>
      </c>
      <c r="B350" s="42" t="s">
        <v>3883</v>
      </c>
      <c r="C350" s="42" t="s">
        <v>44</v>
      </c>
      <c r="D350" s="42">
        <v>2</v>
      </c>
      <c r="E350" s="42">
        <v>3</v>
      </c>
      <c r="F350" s="42"/>
      <c r="G350" s="42">
        <v>29</v>
      </c>
      <c r="H350" s="42"/>
      <c r="I350" s="42"/>
      <c r="J350" s="42"/>
      <c r="K350" s="42" t="s">
        <v>4330</v>
      </c>
      <c r="T350" s="42" t="s">
        <v>116</v>
      </c>
      <c r="U350" s="42" t="s">
        <v>3031</v>
      </c>
      <c r="V350" s="42" t="s">
        <v>44</v>
      </c>
      <c r="W350" s="42">
        <v>74</v>
      </c>
      <c r="X350" s="42">
        <v>15</v>
      </c>
      <c r="Y350" s="42">
        <v>14</v>
      </c>
      <c r="Z350" s="42">
        <v>221</v>
      </c>
      <c r="AA350" s="451">
        <f>Z350/Y350</f>
        <v>15.785714285714286</v>
      </c>
      <c r="AB350" s="42"/>
      <c r="AC350" s="42"/>
      <c r="AD350" s="42"/>
      <c r="AE350" s="42" t="s">
        <v>4326</v>
      </c>
    </row>
    <row r="351" spans="1:31" x14ac:dyDescent="0.2">
      <c r="A351" s="42" t="s">
        <v>86</v>
      </c>
      <c r="B351" s="42" t="s">
        <v>3935</v>
      </c>
      <c r="C351" s="42" t="s">
        <v>44</v>
      </c>
      <c r="D351" s="42">
        <v>6</v>
      </c>
      <c r="E351" s="42">
        <v>6</v>
      </c>
      <c r="F351" s="42"/>
      <c r="G351" s="42">
        <v>56</v>
      </c>
      <c r="H351" s="42"/>
      <c r="I351" s="42">
        <v>2</v>
      </c>
      <c r="J351" s="42"/>
      <c r="K351" s="42" t="s">
        <v>4330</v>
      </c>
      <c r="T351" s="42" t="s">
        <v>116</v>
      </c>
      <c r="U351" s="42" t="s">
        <v>1163</v>
      </c>
      <c r="V351" s="42" t="s">
        <v>44</v>
      </c>
      <c r="W351" s="42">
        <v>10</v>
      </c>
      <c r="X351" s="42"/>
      <c r="Y351" s="42"/>
      <c r="Z351" s="42">
        <v>32</v>
      </c>
      <c r="AA351" s="451">
        <v>0</v>
      </c>
      <c r="AB351" s="42"/>
      <c r="AC351" s="42"/>
      <c r="AD351" s="42"/>
      <c r="AE351" s="42" t="s">
        <v>4326</v>
      </c>
    </row>
    <row r="352" spans="1:31" x14ac:dyDescent="0.2">
      <c r="A352" s="42" t="s">
        <v>86</v>
      </c>
      <c r="B352" s="42" t="s">
        <v>3889</v>
      </c>
      <c r="C352" s="42" t="s">
        <v>44</v>
      </c>
      <c r="D352" s="42">
        <v>5</v>
      </c>
      <c r="E352" s="42">
        <v>6</v>
      </c>
      <c r="F352" s="42"/>
      <c r="G352" s="42">
        <v>49</v>
      </c>
      <c r="H352" s="42"/>
      <c r="I352" s="42">
        <v>2</v>
      </c>
      <c r="J352" s="42"/>
      <c r="K352" s="42" t="s">
        <v>4330</v>
      </c>
      <c r="T352" s="42" t="s">
        <v>116</v>
      </c>
      <c r="U352" s="42" t="s">
        <v>3882</v>
      </c>
      <c r="V352" s="42" t="s">
        <v>44</v>
      </c>
      <c r="W352" s="42">
        <v>78</v>
      </c>
      <c r="X352" s="42">
        <v>14</v>
      </c>
      <c r="Y352" s="42">
        <v>7</v>
      </c>
      <c r="Z352" s="42">
        <v>161</v>
      </c>
      <c r="AA352" s="451">
        <f>Z352/Y352</f>
        <v>23</v>
      </c>
      <c r="AB352" s="42"/>
      <c r="AC352" s="42"/>
      <c r="AD352" s="42"/>
      <c r="AE352" s="42" t="s">
        <v>4326</v>
      </c>
    </row>
    <row r="353" spans="1:31" x14ac:dyDescent="0.2">
      <c r="A353" s="42" t="s">
        <v>86</v>
      </c>
      <c r="B353" s="42" t="s">
        <v>4375</v>
      </c>
      <c r="C353" s="42" t="s">
        <v>44</v>
      </c>
      <c r="D353" s="42">
        <v>1</v>
      </c>
      <c r="E353" s="42">
        <v>1</v>
      </c>
      <c r="F353" s="42"/>
      <c r="G353" s="42">
        <v>8</v>
      </c>
      <c r="H353" s="42"/>
      <c r="I353" s="42"/>
      <c r="J353" s="42"/>
      <c r="K353" s="42" t="s">
        <v>4330</v>
      </c>
      <c r="T353" s="42" t="s">
        <v>116</v>
      </c>
      <c r="U353" s="42" t="s">
        <v>4590</v>
      </c>
      <c r="V353" s="42" t="s">
        <v>44</v>
      </c>
      <c r="W353" s="42">
        <v>59</v>
      </c>
      <c r="X353" s="42">
        <v>10</v>
      </c>
      <c r="Y353" s="42">
        <v>3</v>
      </c>
      <c r="Z353" s="42">
        <v>160</v>
      </c>
      <c r="AA353" s="451">
        <f>Z353/Y353</f>
        <v>53.333333333333336</v>
      </c>
      <c r="AB353" s="42"/>
      <c r="AC353" s="42"/>
      <c r="AD353" s="42"/>
      <c r="AE353" s="42" t="s">
        <v>4326</v>
      </c>
    </row>
    <row r="354" spans="1:31" x14ac:dyDescent="0.2">
      <c r="A354" s="42" t="s">
        <v>86</v>
      </c>
      <c r="B354" s="42" t="s">
        <v>3882</v>
      </c>
      <c r="C354" s="42" t="s">
        <v>44</v>
      </c>
      <c r="D354" s="42">
        <v>3</v>
      </c>
      <c r="E354" s="42">
        <v>3</v>
      </c>
      <c r="F354" s="42"/>
      <c r="G354" s="42">
        <v>20</v>
      </c>
      <c r="H354" s="42"/>
      <c r="I354" s="42"/>
      <c r="J354" s="42"/>
      <c r="K354" s="42" t="s">
        <v>4330</v>
      </c>
      <c r="T354" s="42" t="s">
        <v>116</v>
      </c>
      <c r="U354" s="42" t="s">
        <v>4197</v>
      </c>
      <c r="V354" s="42" t="s">
        <v>44</v>
      </c>
      <c r="W354" s="42">
        <v>72.5</v>
      </c>
      <c r="X354" s="42">
        <v>10</v>
      </c>
      <c r="Y354" s="42">
        <v>13</v>
      </c>
      <c r="Z354" s="42">
        <v>209</v>
      </c>
      <c r="AA354" s="451">
        <f>Z354/Y354</f>
        <v>16.076923076923077</v>
      </c>
      <c r="AB354" s="42"/>
      <c r="AC354" s="42"/>
      <c r="AD354" s="42"/>
      <c r="AE354" s="42" t="s">
        <v>4326</v>
      </c>
    </row>
    <row r="355" spans="1:31" x14ac:dyDescent="0.2">
      <c r="A355" s="42" t="s">
        <v>86</v>
      </c>
      <c r="B355" s="42" t="s">
        <v>3099</v>
      </c>
      <c r="C355" s="42" t="s">
        <v>44</v>
      </c>
      <c r="D355" s="42">
        <v>1</v>
      </c>
      <c r="E355" s="42">
        <v>1</v>
      </c>
      <c r="F355" s="42"/>
      <c r="G355" s="42">
        <v>6</v>
      </c>
      <c r="H355" s="42"/>
      <c r="I355" s="42"/>
      <c r="J355" s="42"/>
      <c r="K355" s="42" t="s">
        <v>4330</v>
      </c>
      <c r="T355" s="42" t="s">
        <v>116</v>
      </c>
      <c r="U355" s="42" t="s">
        <v>4188</v>
      </c>
      <c r="V355" s="42" t="s">
        <v>44</v>
      </c>
      <c r="W355" s="42">
        <v>2</v>
      </c>
      <c r="X355" s="42"/>
      <c r="Y355" s="42"/>
      <c r="Z355" s="42">
        <v>17</v>
      </c>
      <c r="AA355" s="451">
        <v>0</v>
      </c>
      <c r="AB355" s="42"/>
      <c r="AC355" s="42"/>
      <c r="AD355" s="42"/>
      <c r="AE355" s="42" t="s">
        <v>4326</v>
      </c>
    </row>
    <row r="356" spans="1:31" x14ac:dyDescent="0.2">
      <c r="A356" s="42" t="s">
        <v>86</v>
      </c>
      <c r="B356" s="42" t="s">
        <v>3896</v>
      </c>
      <c r="C356" s="42" t="s">
        <v>44</v>
      </c>
      <c r="D356" s="42">
        <v>3</v>
      </c>
      <c r="E356" s="42">
        <v>3</v>
      </c>
      <c r="F356" s="42"/>
      <c r="G356" s="42">
        <v>14</v>
      </c>
      <c r="H356" s="42"/>
      <c r="I356" s="42">
        <v>2</v>
      </c>
      <c r="J356" s="42"/>
      <c r="K356" s="42" t="s">
        <v>4330</v>
      </c>
      <c r="T356" s="42" t="s">
        <v>116</v>
      </c>
      <c r="U356" s="42" t="s">
        <v>4149</v>
      </c>
      <c r="V356" s="42" t="s">
        <v>44</v>
      </c>
      <c r="W356" s="42">
        <v>10</v>
      </c>
      <c r="X356" s="42">
        <v>2</v>
      </c>
      <c r="Y356" s="42">
        <v>2</v>
      </c>
      <c r="Z356" s="42">
        <v>33</v>
      </c>
      <c r="AA356" s="451">
        <f t="shared" ref="AA356:AA362" si="19">Z356/Y356</f>
        <v>16.5</v>
      </c>
      <c r="AB356" s="42"/>
      <c r="AC356" s="42"/>
      <c r="AD356" s="42"/>
      <c r="AE356" s="42" t="s">
        <v>4326</v>
      </c>
    </row>
    <row r="357" spans="1:31" x14ac:dyDescent="0.2">
      <c r="A357" s="42" t="s">
        <v>86</v>
      </c>
      <c r="B357" s="42" t="s">
        <v>3056</v>
      </c>
      <c r="C357" s="42" t="s">
        <v>44</v>
      </c>
      <c r="D357" s="42">
        <v>5</v>
      </c>
      <c r="E357" s="42">
        <v>6</v>
      </c>
      <c r="F357" s="42">
        <v>2</v>
      </c>
      <c r="G357" s="42">
        <v>18</v>
      </c>
      <c r="H357" s="42"/>
      <c r="I357" s="42">
        <v>2</v>
      </c>
      <c r="J357" s="42"/>
      <c r="K357" s="42" t="s">
        <v>4330</v>
      </c>
      <c r="T357" s="42" t="s">
        <v>116</v>
      </c>
      <c r="U357" s="42" t="s">
        <v>4591</v>
      </c>
      <c r="V357" s="42" t="s">
        <v>44</v>
      </c>
      <c r="W357" s="42">
        <v>22</v>
      </c>
      <c r="X357" s="42">
        <v>1</v>
      </c>
      <c r="Y357" s="42">
        <v>1</v>
      </c>
      <c r="Z357" s="42">
        <v>66</v>
      </c>
      <c r="AA357" s="451">
        <f t="shared" si="19"/>
        <v>66</v>
      </c>
      <c r="AB357" s="42"/>
      <c r="AC357" s="42"/>
      <c r="AD357" s="42"/>
      <c r="AE357" s="42" t="s">
        <v>4326</v>
      </c>
    </row>
    <row r="358" spans="1:31" x14ac:dyDescent="0.2">
      <c r="A358" s="42" t="s">
        <v>86</v>
      </c>
      <c r="B358" s="42" t="s">
        <v>3899</v>
      </c>
      <c r="C358" s="42" t="s">
        <v>44</v>
      </c>
      <c r="D358" s="42">
        <v>1</v>
      </c>
      <c r="E358" s="42">
        <v>1</v>
      </c>
      <c r="F358" s="42"/>
      <c r="G358" s="42">
        <v>2</v>
      </c>
      <c r="H358" s="42"/>
      <c r="I358" s="42"/>
      <c r="J358" s="42"/>
      <c r="K358" s="42" t="s">
        <v>4330</v>
      </c>
      <c r="T358" s="42" t="s">
        <v>116</v>
      </c>
      <c r="U358" s="42" t="s">
        <v>3856</v>
      </c>
      <c r="V358" s="42" t="s">
        <v>44</v>
      </c>
      <c r="W358" s="42">
        <v>51</v>
      </c>
      <c r="X358" s="42">
        <v>14</v>
      </c>
      <c r="Y358" s="42">
        <v>5</v>
      </c>
      <c r="Z358" s="42">
        <v>134</v>
      </c>
      <c r="AA358" s="451">
        <f t="shared" si="19"/>
        <v>26.8</v>
      </c>
      <c r="AB358" s="42"/>
      <c r="AC358" s="42"/>
      <c r="AD358" s="42"/>
      <c r="AE358" s="42" t="s">
        <v>4326</v>
      </c>
    </row>
    <row r="359" spans="1:31" x14ac:dyDescent="0.2">
      <c r="A359" s="42" t="s">
        <v>86</v>
      </c>
      <c r="B359" s="42" t="s">
        <v>3029</v>
      </c>
      <c r="C359" s="42" t="s">
        <v>44</v>
      </c>
      <c r="D359" s="42">
        <v>2</v>
      </c>
      <c r="E359" s="42">
        <v>2</v>
      </c>
      <c r="F359" s="42">
        <v>2</v>
      </c>
      <c r="G359" s="42">
        <v>21</v>
      </c>
      <c r="H359" s="42"/>
      <c r="I359" s="42">
        <v>2</v>
      </c>
      <c r="J359" s="42"/>
      <c r="K359" s="42" t="s">
        <v>4330</v>
      </c>
      <c r="T359" s="42" t="s">
        <v>116</v>
      </c>
      <c r="U359" s="42" t="s">
        <v>3902</v>
      </c>
      <c r="V359" s="42" t="s">
        <v>44</v>
      </c>
      <c r="W359" s="42">
        <v>58</v>
      </c>
      <c r="X359" s="42">
        <v>13</v>
      </c>
      <c r="Y359" s="42">
        <v>8</v>
      </c>
      <c r="Z359" s="42">
        <v>133</v>
      </c>
      <c r="AA359" s="451">
        <f t="shared" si="19"/>
        <v>16.625</v>
      </c>
      <c r="AB359" s="42"/>
      <c r="AC359" s="42"/>
      <c r="AD359" s="42"/>
      <c r="AE359" s="42" t="s">
        <v>4326</v>
      </c>
    </row>
    <row r="360" spans="1:31" x14ac:dyDescent="0.2">
      <c r="A360" s="30" t="s">
        <v>86</v>
      </c>
      <c r="B360" s="30" t="s">
        <v>3903</v>
      </c>
      <c r="C360" s="30" t="s">
        <v>44</v>
      </c>
      <c r="D360" s="30">
        <v>1</v>
      </c>
      <c r="E360">
        <v>1</v>
      </c>
      <c r="F360" s="30">
        <v>1</v>
      </c>
      <c r="G360" s="30">
        <v>1</v>
      </c>
      <c r="H360" s="30"/>
      <c r="I360" s="30">
        <v>1</v>
      </c>
      <c r="J360" s="30"/>
      <c r="K360" s="30" t="s">
        <v>4330</v>
      </c>
      <c r="T360" s="42" t="s">
        <v>116</v>
      </c>
      <c r="U360" s="42" t="s">
        <v>3052</v>
      </c>
      <c r="V360" s="42" t="s">
        <v>44</v>
      </c>
      <c r="W360" s="42">
        <v>12</v>
      </c>
      <c r="X360" s="42">
        <v>1</v>
      </c>
      <c r="Y360" s="42">
        <v>2</v>
      </c>
      <c r="Z360" s="42">
        <v>46</v>
      </c>
      <c r="AA360" s="451">
        <f t="shared" si="19"/>
        <v>23</v>
      </c>
      <c r="AB360" s="42"/>
      <c r="AC360" s="42"/>
      <c r="AD360" s="42"/>
      <c r="AE360" s="42" t="s">
        <v>4326</v>
      </c>
    </row>
    <row r="361" spans="1:31" x14ac:dyDescent="0.2">
      <c r="A361" s="42" t="s">
        <v>86</v>
      </c>
      <c r="B361" s="42" t="s">
        <v>4131</v>
      </c>
      <c r="C361" s="42" t="s">
        <v>44</v>
      </c>
      <c r="D361" s="42">
        <v>1</v>
      </c>
      <c r="E361" s="42">
        <v>1</v>
      </c>
      <c r="F361" s="42"/>
      <c r="G361" s="42">
        <v>0</v>
      </c>
      <c r="H361" s="42"/>
      <c r="I361" s="42"/>
      <c r="J361" s="42"/>
      <c r="K361" s="42" t="s">
        <v>4330</v>
      </c>
      <c r="T361" s="42" t="s">
        <v>116</v>
      </c>
      <c r="U361" s="42" t="s">
        <v>4193</v>
      </c>
      <c r="V361" s="42" t="s">
        <v>44</v>
      </c>
      <c r="W361" s="42">
        <v>25</v>
      </c>
      <c r="X361" s="42">
        <v>2</v>
      </c>
      <c r="Y361" s="42">
        <v>4</v>
      </c>
      <c r="Z361" s="42">
        <v>96</v>
      </c>
      <c r="AA361" s="451">
        <f t="shared" si="19"/>
        <v>24</v>
      </c>
      <c r="AB361" s="42"/>
      <c r="AC361" s="42"/>
      <c r="AD361" s="42"/>
      <c r="AE361" s="42" t="s">
        <v>4326</v>
      </c>
    </row>
    <row r="362" spans="1:31" x14ac:dyDescent="0.2">
      <c r="A362" s="42" t="s">
        <v>86</v>
      </c>
      <c r="B362" s="42" t="s">
        <v>4385</v>
      </c>
      <c r="C362" s="42" t="s">
        <v>44</v>
      </c>
      <c r="D362" s="42">
        <v>1</v>
      </c>
      <c r="E362" s="42">
        <v>1</v>
      </c>
      <c r="F362" s="42"/>
      <c r="G362" s="42">
        <v>0</v>
      </c>
      <c r="H362" s="42"/>
      <c r="I362" s="42">
        <v>1</v>
      </c>
      <c r="J362" s="42"/>
      <c r="K362" s="42" t="s">
        <v>4330</v>
      </c>
      <c r="T362" s="42" t="s">
        <v>116</v>
      </c>
      <c r="U362" s="42" t="s">
        <v>4593</v>
      </c>
      <c r="V362" s="42" t="s">
        <v>44</v>
      </c>
      <c r="W362" s="42">
        <v>87.1</v>
      </c>
      <c r="X362" s="42">
        <v>15</v>
      </c>
      <c r="Y362" s="42">
        <v>20</v>
      </c>
      <c r="Z362" s="42">
        <v>256</v>
      </c>
      <c r="AA362" s="451">
        <f t="shared" si="19"/>
        <v>12.8</v>
      </c>
      <c r="AB362" s="42"/>
      <c r="AC362" s="42"/>
      <c r="AD362" s="42"/>
      <c r="AE362" s="42" t="s">
        <v>4326</v>
      </c>
    </row>
    <row r="363" spans="1:31" x14ac:dyDescent="0.2">
      <c r="A363" s="42" t="s">
        <v>86</v>
      </c>
      <c r="B363" s="42" t="s">
        <v>3916</v>
      </c>
      <c r="C363" s="42" t="s">
        <v>44</v>
      </c>
      <c r="D363" s="42">
        <v>1</v>
      </c>
      <c r="E363" s="42" t="s">
        <v>3642</v>
      </c>
      <c r="F363" s="42"/>
      <c r="G363" s="42"/>
      <c r="H363" s="42"/>
      <c r="I363" s="42"/>
      <c r="J363" s="42"/>
      <c r="K363" s="42" t="s">
        <v>4330</v>
      </c>
      <c r="T363" s="42" t="s">
        <v>116</v>
      </c>
      <c r="U363" s="42" t="s">
        <v>4595</v>
      </c>
      <c r="V363" s="42" t="s">
        <v>44</v>
      </c>
      <c r="W363" s="42">
        <v>6</v>
      </c>
      <c r="X363" s="42">
        <v>1</v>
      </c>
      <c r="Y363" s="42"/>
      <c r="Z363" s="42">
        <v>18</v>
      </c>
      <c r="AA363" s="451">
        <v>0</v>
      </c>
      <c r="AB363" s="42"/>
      <c r="AC363" s="42"/>
      <c r="AD363" s="42"/>
      <c r="AE363" s="42" t="s">
        <v>4326</v>
      </c>
    </row>
    <row r="364" spans="1:31" x14ac:dyDescent="0.2">
      <c r="A364" s="42" t="s">
        <v>90</v>
      </c>
      <c r="B364" s="42" t="s">
        <v>1829</v>
      </c>
      <c r="C364" s="42" t="s">
        <v>44</v>
      </c>
      <c r="D364" s="42">
        <v>4</v>
      </c>
      <c r="E364" s="42">
        <v>3</v>
      </c>
      <c r="F364" s="42">
        <v>1</v>
      </c>
      <c r="G364" s="42">
        <v>238</v>
      </c>
      <c r="H364" s="42"/>
      <c r="I364" s="42">
        <v>6</v>
      </c>
      <c r="J364" s="42"/>
      <c r="K364" s="42" t="s">
        <v>4326</v>
      </c>
      <c r="T364" s="42" t="s">
        <v>116</v>
      </c>
      <c r="U364" s="42" t="s">
        <v>4518</v>
      </c>
      <c r="V364" s="42" t="s">
        <v>44</v>
      </c>
      <c r="W364" s="42">
        <v>7</v>
      </c>
      <c r="X364" s="42">
        <v>2</v>
      </c>
      <c r="Y364" s="42">
        <v>2</v>
      </c>
      <c r="Z364" s="42">
        <v>47</v>
      </c>
      <c r="AA364" s="451">
        <f t="shared" ref="AA364:AA375" si="20">Z364/Y364</f>
        <v>23.5</v>
      </c>
      <c r="AB364" s="42"/>
      <c r="AC364" s="42"/>
      <c r="AD364" s="42"/>
      <c r="AE364" s="42" t="s">
        <v>4326</v>
      </c>
    </row>
    <row r="365" spans="1:31" x14ac:dyDescent="0.2">
      <c r="A365" s="42" t="s">
        <v>90</v>
      </c>
      <c r="B365" s="42" t="s">
        <v>3886</v>
      </c>
      <c r="C365" s="42" t="s">
        <v>44</v>
      </c>
      <c r="D365" s="42">
        <v>1</v>
      </c>
      <c r="E365" s="42">
        <v>1</v>
      </c>
      <c r="F365" s="42"/>
      <c r="G365" s="42">
        <v>62</v>
      </c>
      <c r="H365" s="42"/>
      <c r="I365" s="42"/>
      <c r="J365" s="42"/>
      <c r="K365" s="42" t="s">
        <v>4326</v>
      </c>
      <c r="T365" s="42" t="s">
        <v>116</v>
      </c>
      <c r="U365" s="42" t="s">
        <v>4146</v>
      </c>
      <c r="V365" s="42" t="s">
        <v>44</v>
      </c>
      <c r="W365" s="42">
        <v>3</v>
      </c>
      <c r="X365" s="42">
        <v>1</v>
      </c>
      <c r="Y365" s="42">
        <v>1</v>
      </c>
      <c r="Z365" s="42">
        <v>3</v>
      </c>
      <c r="AA365" s="451">
        <f t="shared" si="20"/>
        <v>3</v>
      </c>
      <c r="AB365" s="42"/>
      <c r="AC365" s="42"/>
      <c r="AD365" s="42"/>
      <c r="AE365" s="42" t="s">
        <v>4326</v>
      </c>
    </row>
    <row r="366" spans="1:31" x14ac:dyDescent="0.2">
      <c r="A366" s="42" t="s">
        <v>90</v>
      </c>
      <c r="B366" s="42" t="s">
        <v>3904</v>
      </c>
      <c r="C366" s="42" t="s">
        <v>44</v>
      </c>
      <c r="D366" s="42">
        <v>9</v>
      </c>
      <c r="E366" s="42">
        <v>9</v>
      </c>
      <c r="F366" s="42">
        <v>5</v>
      </c>
      <c r="G366" s="42">
        <v>212</v>
      </c>
      <c r="H366" s="42"/>
      <c r="I366" s="42">
        <v>4</v>
      </c>
      <c r="J366" s="42"/>
      <c r="K366" s="42" t="s">
        <v>4326</v>
      </c>
      <c r="T366" s="42" t="s">
        <v>141</v>
      </c>
      <c r="U366" s="42" t="s">
        <v>3963</v>
      </c>
      <c r="V366" s="42" t="s">
        <v>44</v>
      </c>
      <c r="W366" s="42">
        <v>11</v>
      </c>
      <c r="X366" s="42">
        <v>2</v>
      </c>
      <c r="Y366" s="42">
        <v>1</v>
      </c>
      <c r="Z366" s="42">
        <v>43</v>
      </c>
      <c r="AA366" s="451">
        <f t="shared" si="20"/>
        <v>43</v>
      </c>
      <c r="AB366" s="42"/>
      <c r="AC366" s="42"/>
      <c r="AD366" s="42"/>
      <c r="AE366" s="42" t="s">
        <v>4330</v>
      </c>
    </row>
    <row r="367" spans="1:31" x14ac:dyDescent="0.2">
      <c r="A367" s="42" t="s">
        <v>90</v>
      </c>
      <c r="B367" s="42" t="s">
        <v>1825</v>
      </c>
      <c r="C367" s="42" t="s">
        <v>44</v>
      </c>
      <c r="D367" s="42">
        <v>4</v>
      </c>
      <c r="E367" s="42">
        <v>4</v>
      </c>
      <c r="F367" s="42">
        <v>1</v>
      </c>
      <c r="G367" s="42">
        <v>149</v>
      </c>
      <c r="H367" s="42"/>
      <c r="I367" s="42">
        <v>4</v>
      </c>
      <c r="J367" s="42"/>
      <c r="K367" s="42" t="s">
        <v>4326</v>
      </c>
      <c r="T367" s="42" t="s">
        <v>141</v>
      </c>
      <c r="U367" s="42" t="s">
        <v>4208</v>
      </c>
      <c r="V367" s="42" t="s">
        <v>44</v>
      </c>
      <c r="W367" s="42">
        <v>33</v>
      </c>
      <c r="X367" s="42">
        <v>6</v>
      </c>
      <c r="Y367" s="42">
        <v>2</v>
      </c>
      <c r="Z367" s="42">
        <v>120</v>
      </c>
      <c r="AA367" s="451">
        <f t="shared" si="20"/>
        <v>60</v>
      </c>
      <c r="AB367" s="42"/>
      <c r="AC367" s="42"/>
      <c r="AD367" s="42"/>
      <c r="AE367" s="42" t="s">
        <v>4330</v>
      </c>
    </row>
    <row r="368" spans="1:31" x14ac:dyDescent="0.2">
      <c r="A368" s="42" t="s">
        <v>90</v>
      </c>
      <c r="B368" s="42" t="s">
        <v>4386</v>
      </c>
      <c r="C368" s="42" t="s">
        <v>44</v>
      </c>
      <c r="D368" s="42">
        <v>1</v>
      </c>
      <c r="E368" s="42">
        <v>1</v>
      </c>
      <c r="F368" s="42"/>
      <c r="G368" s="42">
        <v>43</v>
      </c>
      <c r="H368" s="42"/>
      <c r="I368" s="42"/>
      <c r="J368" s="42"/>
      <c r="K368" s="42" t="s">
        <v>4326</v>
      </c>
      <c r="T368" s="42" t="s">
        <v>141</v>
      </c>
      <c r="U368" s="42" t="s">
        <v>4149</v>
      </c>
      <c r="V368" s="42" t="s">
        <v>44</v>
      </c>
      <c r="W368" s="42">
        <v>14</v>
      </c>
      <c r="X368" s="42">
        <v>2</v>
      </c>
      <c r="Y368" s="42">
        <v>3</v>
      </c>
      <c r="Z368" s="42">
        <v>45</v>
      </c>
      <c r="AA368" s="451">
        <f t="shared" si="20"/>
        <v>15</v>
      </c>
      <c r="AB368" s="42"/>
      <c r="AC368" s="42"/>
      <c r="AD368" s="42"/>
      <c r="AE368" s="42" t="s">
        <v>4330</v>
      </c>
    </row>
    <row r="369" spans="1:31" x14ac:dyDescent="0.2">
      <c r="A369" s="42" t="s">
        <v>90</v>
      </c>
      <c r="B369" s="42" t="s">
        <v>3080</v>
      </c>
      <c r="C369" s="42" t="s">
        <v>44</v>
      </c>
      <c r="D369" s="42">
        <v>1</v>
      </c>
      <c r="E369" s="42">
        <v>1</v>
      </c>
      <c r="F369" s="42"/>
      <c r="G369" s="42">
        <v>41</v>
      </c>
      <c r="H369" s="42"/>
      <c r="I369" s="42">
        <v>1</v>
      </c>
      <c r="J369" s="42"/>
      <c r="K369" s="42" t="s">
        <v>4326</v>
      </c>
      <c r="T369" s="42" t="s">
        <v>141</v>
      </c>
      <c r="U369" s="42" t="s">
        <v>3037</v>
      </c>
      <c r="V369" s="42" t="s">
        <v>44</v>
      </c>
      <c r="W369" s="42">
        <v>98</v>
      </c>
      <c r="X369" s="42">
        <v>16</v>
      </c>
      <c r="Y369" s="42">
        <v>11</v>
      </c>
      <c r="Z369" s="42">
        <v>330</v>
      </c>
      <c r="AA369" s="451">
        <f t="shared" si="20"/>
        <v>30</v>
      </c>
      <c r="AB369" s="42"/>
      <c r="AC369" s="42"/>
      <c r="AD369" s="42"/>
      <c r="AE369" s="42" t="s">
        <v>4330</v>
      </c>
    </row>
    <row r="370" spans="1:31" x14ac:dyDescent="0.2">
      <c r="A370" s="42" t="s">
        <v>90</v>
      </c>
      <c r="B370" s="42" t="s">
        <v>3820</v>
      </c>
      <c r="C370" s="42" t="s">
        <v>44</v>
      </c>
      <c r="D370" s="42">
        <v>12</v>
      </c>
      <c r="E370" s="42">
        <v>15</v>
      </c>
      <c r="F370" s="42">
        <v>2</v>
      </c>
      <c r="G370" s="42">
        <v>530</v>
      </c>
      <c r="H370" s="42"/>
      <c r="I370" s="42">
        <v>2</v>
      </c>
      <c r="J370" s="42"/>
      <c r="K370" s="42" t="s">
        <v>4326</v>
      </c>
      <c r="T370" s="42" t="s">
        <v>141</v>
      </c>
      <c r="U370" s="42" t="s">
        <v>4206</v>
      </c>
      <c r="V370" s="42" t="s">
        <v>44</v>
      </c>
      <c r="W370" s="42">
        <v>27</v>
      </c>
      <c r="X370" s="42">
        <v>4</v>
      </c>
      <c r="Y370" s="42">
        <v>5</v>
      </c>
      <c r="Z370" s="42">
        <v>71</v>
      </c>
      <c r="AA370" s="451">
        <f t="shared" si="20"/>
        <v>14.2</v>
      </c>
      <c r="AB370" s="42"/>
      <c r="AC370" s="42"/>
      <c r="AD370" s="42"/>
      <c r="AE370" s="42" t="s">
        <v>4330</v>
      </c>
    </row>
    <row r="371" spans="1:31" x14ac:dyDescent="0.2">
      <c r="A371" s="42" t="s">
        <v>90</v>
      </c>
      <c r="B371" s="42" t="s">
        <v>3029</v>
      </c>
      <c r="C371" s="42" t="s">
        <v>44</v>
      </c>
      <c r="D371" s="42">
        <v>6</v>
      </c>
      <c r="E371" s="42">
        <v>6</v>
      </c>
      <c r="F371" s="42">
        <v>3</v>
      </c>
      <c r="G371" s="42">
        <v>102</v>
      </c>
      <c r="H371" s="42"/>
      <c r="I371" s="42">
        <v>6</v>
      </c>
      <c r="J371" s="42"/>
      <c r="K371" s="42" t="s">
        <v>4326</v>
      </c>
      <c r="T371" s="42" t="s">
        <v>141</v>
      </c>
      <c r="U371" s="42" t="s">
        <v>3882</v>
      </c>
      <c r="V371" s="42" t="s">
        <v>44</v>
      </c>
      <c r="W371" s="42">
        <v>136</v>
      </c>
      <c r="X371" s="42">
        <v>19</v>
      </c>
      <c r="Y371" s="42">
        <v>32</v>
      </c>
      <c r="Z371" s="42">
        <v>481</v>
      </c>
      <c r="AA371" s="451">
        <f t="shared" si="20"/>
        <v>15.03125</v>
      </c>
      <c r="AB371" s="42"/>
      <c r="AC371" s="42"/>
      <c r="AD371" s="42"/>
      <c r="AE371" s="42" t="s">
        <v>4330</v>
      </c>
    </row>
    <row r="372" spans="1:31" x14ac:dyDescent="0.2">
      <c r="A372" s="42" t="s">
        <v>90</v>
      </c>
      <c r="B372" s="42" t="s">
        <v>3871</v>
      </c>
      <c r="C372" s="42" t="s">
        <v>44</v>
      </c>
      <c r="D372" s="42">
        <v>7</v>
      </c>
      <c r="E372" s="42">
        <v>6</v>
      </c>
      <c r="F372" s="42"/>
      <c r="G372" s="42">
        <v>178</v>
      </c>
      <c r="H372" s="42"/>
      <c r="I372" s="42">
        <v>3</v>
      </c>
      <c r="J372" s="42"/>
      <c r="K372" s="42" t="s">
        <v>4326</v>
      </c>
      <c r="T372" s="42" t="s">
        <v>141</v>
      </c>
      <c r="U372" s="42" t="s">
        <v>4573</v>
      </c>
      <c r="V372" s="42" t="s">
        <v>44</v>
      </c>
      <c r="W372" s="42">
        <v>23</v>
      </c>
      <c r="X372" s="42">
        <v>3</v>
      </c>
      <c r="Y372" s="42">
        <v>3</v>
      </c>
      <c r="Z372" s="42">
        <v>86</v>
      </c>
      <c r="AA372" s="451">
        <f t="shared" si="20"/>
        <v>28.666666666666668</v>
      </c>
      <c r="AB372" s="42"/>
      <c r="AC372" s="42"/>
      <c r="AD372" s="42"/>
      <c r="AE372" s="42" t="s">
        <v>4330</v>
      </c>
    </row>
    <row r="373" spans="1:31" x14ac:dyDescent="0.2">
      <c r="A373" s="42" t="s">
        <v>90</v>
      </c>
      <c r="B373" s="42" t="s">
        <v>3919</v>
      </c>
      <c r="C373" s="42" t="s">
        <v>44</v>
      </c>
      <c r="D373" s="42">
        <v>4</v>
      </c>
      <c r="E373" s="42">
        <v>4</v>
      </c>
      <c r="F373" s="42">
        <v>2</v>
      </c>
      <c r="G373" s="42">
        <v>58</v>
      </c>
      <c r="H373" s="42"/>
      <c r="I373" s="42">
        <v>7</v>
      </c>
      <c r="J373" s="42"/>
      <c r="K373" s="42" t="s">
        <v>4326</v>
      </c>
      <c r="T373" s="42" t="s">
        <v>141</v>
      </c>
      <c r="U373" s="42" t="s">
        <v>3056</v>
      </c>
      <c r="V373" s="42" t="s">
        <v>44</v>
      </c>
      <c r="W373" s="42">
        <v>60.3</v>
      </c>
      <c r="X373" s="42">
        <v>21</v>
      </c>
      <c r="Y373" s="42">
        <v>10</v>
      </c>
      <c r="Z373" s="42">
        <v>121</v>
      </c>
      <c r="AA373" s="451">
        <f t="shared" si="20"/>
        <v>12.1</v>
      </c>
      <c r="AB373" s="42"/>
      <c r="AC373" s="42"/>
      <c r="AD373" s="42"/>
      <c r="AE373" s="42" t="s">
        <v>4330</v>
      </c>
    </row>
    <row r="374" spans="1:31" x14ac:dyDescent="0.2">
      <c r="A374" s="42" t="s">
        <v>90</v>
      </c>
      <c r="B374" s="42" t="s">
        <v>3897</v>
      </c>
      <c r="C374" s="42" t="s">
        <v>44</v>
      </c>
      <c r="D374" s="42">
        <v>2</v>
      </c>
      <c r="E374" s="42">
        <v>2</v>
      </c>
      <c r="F374" s="42"/>
      <c r="G374" s="42">
        <v>58</v>
      </c>
      <c r="H374" s="42"/>
      <c r="I374" s="42">
        <v>1</v>
      </c>
      <c r="J374" s="42"/>
      <c r="K374" s="42" t="s">
        <v>4326</v>
      </c>
      <c r="T374" s="42" t="s">
        <v>141</v>
      </c>
      <c r="U374" s="42" t="s">
        <v>3050</v>
      </c>
      <c r="V374" s="42" t="s">
        <v>44</v>
      </c>
      <c r="W374" s="42">
        <v>15</v>
      </c>
      <c r="X374" s="42">
        <v>1</v>
      </c>
      <c r="Y374" s="42">
        <v>2</v>
      </c>
      <c r="Z374" s="42">
        <v>50</v>
      </c>
      <c r="AA374" s="451">
        <f t="shared" si="20"/>
        <v>25</v>
      </c>
      <c r="AB374" s="42"/>
      <c r="AC374" s="42"/>
      <c r="AD374" s="42"/>
      <c r="AE374" s="42" t="s">
        <v>4330</v>
      </c>
    </row>
    <row r="375" spans="1:31" x14ac:dyDescent="0.2">
      <c r="A375" s="42" t="s">
        <v>90</v>
      </c>
      <c r="B375" s="42" t="s">
        <v>4375</v>
      </c>
      <c r="C375" s="42" t="s">
        <v>44</v>
      </c>
      <c r="D375" s="42">
        <v>10</v>
      </c>
      <c r="E375" s="42">
        <v>10</v>
      </c>
      <c r="F375" s="42">
        <v>1</v>
      </c>
      <c r="G375" s="42">
        <v>247</v>
      </c>
      <c r="H375" s="42"/>
      <c r="I375" s="42">
        <v>4</v>
      </c>
      <c r="J375" s="42"/>
      <c r="K375" s="42" t="s">
        <v>4326</v>
      </c>
      <c r="T375" s="42" t="s">
        <v>141</v>
      </c>
      <c r="U375" s="42" t="s">
        <v>1163</v>
      </c>
      <c r="V375" s="42" t="s">
        <v>44</v>
      </c>
      <c r="W375" s="42">
        <v>56</v>
      </c>
      <c r="X375" s="42">
        <v>13</v>
      </c>
      <c r="Y375" s="42">
        <v>6</v>
      </c>
      <c r="Z375" s="42">
        <v>152</v>
      </c>
      <c r="AA375" s="451">
        <f t="shared" si="20"/>
        <v>25.333333333333332</v>
      </c>
      <c r="AB375" s="42"/>
      <c r="AC375" s="42"/>
      <c r="AD375" s="42"/>
      <c r="AE375" s="42" t="s">
        <v>4330</v>
      </c>
    </row>
    <row r="376" spans="1:31" x14ac:dyDescent="0.2">
      <c r="A376" s="42" t="s">
        <v>90</v>
      </c>
      <c r="B376" s="42" t="s">
        <v>3824</v>
      </c>
      <c r="C376" s="42" t="s">
        <v>44</v>
      </c>
      <c r="D376" s="42">
        <v>10</v>
      </c>
      <c r="E376" s="42">
        <v>12</v>
      </c>
      <c r="F376" s="42"/>
      <c r="G376" s="42">
        <v>239</v>
      </c>
      <c r="H376" s="42"/>
      <c r="I376" s="42">
        <v>3</v>
      </c>
      <c r="J376" s="42"/>
      <c r="K376" s="42" t="s">
        <v>4326</v>
      </c>
      <c r="T376" s="42" t="s">
        <v>141</v>
      </c>
      <c r="U376" s="42" t="s">
        <v>4139</v>
      </c>
      <c r="V376" s="42" t="s">
        <v>44</v>
      </c>
      <c r="W376" s="42">
        <v>1</v>
      </c>
      <c r="X376" s="42"/>
      <c r="Y376" s="42"/>
      <c r="Z376" s="42">
        <v>2</v>
      </c>
      <c r="AA376" s="451">
        <v>0</v>
      </c>
      <c r="AB376" s="42"/>
      <c r="AC376" s="42"/>
      <c r="AD376" s="42"/>
      <c r="AE376" s="42" t="s">
        <v>4330</v>
      </c>
    </row>
    <row r="377" spans="1:31" x14ac:dyDescent="0.2">
      <c r="A377" s="42" t="s">
        <v>90</v>
      </c>
      <c r="B377" s="42" t="s">
        <v>3911</v>
      </c>
      <c r="C377" s="42" t="s">
        <v>44</v>
      </c>
      <c r="D377" s="42">
        <v>4</v>
      </c>
      <c r="E377" s="42">
        <v>5</v>
      </c>
      <c r="F377" s="42">
        <v>1</v>
      </c>
      <c r="G377" s="42">
        <v>55</v>
      </c>
      <c r="H377" s="42"/>
      <c r="I377" s="42">
        <v>1</v>
      </c>
      <c r="J377" s="42"/>
      <c r="K377" s="42" t="s">
        <v>4326</v>
      </c>
      <c r="T377" s="42" t="s">
        <v>141</v>
      </c>
      <c r="U377" s="42" t="s">
        <v>3053</v>
      </c>
      <c r="V377" s="42" t="s">
        <v>44</v>
      </c>
      <c r="W377" s="42">
        <v>3</v>
      </c>
      <c r="X377" s="42">
        <v>1</v>
      </c>
      <c r="Y377" s="42"/>
      <c r="Z377" s="42">
        <v>19</v>
      </c>
      <c r="AA377" s="451">
        <v>0</v>
      </c>
      <c r="AB377" s="42"/>
      <c r="AC377" s="42"/>
      <c r="AD377" s="42"/>
      <c r="AE377" s="42" t="s">
        <v>4330</v>
      </c>
    </row>
    <row r="378" spans="1:31" x14ac:dyDescent="0.2">
      <c r="A378" s="42" t="s">
        <v>90</v>
      </c>
      <c r="B378" s="42" t="s">
        <v>3915</v>
      </c>
      <c r="C378" s="42" t="s">
        <v>44</v>
      </c>
      <c r="D378" s="42">
        <v>3</v>
      </c>
      <c r="E378" s="42">
        <v>5</v>
      </c>
      <c r="F378" s="42">
        <v>1</v>
      </c>
      <c r="G378" s="42">
        <v>55</v>
      </c>
      <c r="H378" s="42"/>
      <c r="I378" s="42">
        <v>3</v>
      </c>
      <c r="J378" s="42"/>
      <c r="K378" s="42" t="s">
        <v>4326</v>
      </c>
      <c r="T378" s="42" t="s">
        <v>141</v>
      </c>
      <c r="U378" s="42" t="s">
        <v>4576</v>
      </c>
      <c r="V378" s="42" t="s">
        <v>44</v>
      </c>
      <c r="W378" s="42">
        <v>2</v>
      </c>
      <c r="X378" s="42"/>
      <c r="Y378" s="42"/>
      <c r="Z378" s="42">
        <v>16</v>
      </c>
      <c r="AA378" s="451">
        <v>0</v>
      </c>
      <c r="AB378" s="42"/>
      <c r="AC378" s="42"/>
      <c r="AD378" s="42"/>
      <c r="AE378" s="42" t="s">
        <v>4330</v>
      </c>
    </row>
    <row r="379" spans="1:31" x14ac:dyDescent="0.2">
      <c r="A379" s="42" t="s">
        <v>90</v>
      </c>
      <c r="B379" s="42" t="s">
        <v>4137</v>
      </c>
      <c r="C379" s="42" t="s">
        <v>44</v>
      </c>
      <c r="D379" s="42">
        <v>4</v>
      </c>
      <c r="E379" s="42">
        <v>3</v>
      </c>
      <c r="F379" s="42">
        <v>1</v>
      </c>
      <c r="G379" s="42">
        <v>22</v>
      </c>
      <c r="H379" s="42"/>
      <c r="I379" s="42">
        <v>3</v>
      </c>
      <c r="J379" s="42"/>
      <c r="K379" s="42" t="s">
        <v>4326</v>
      </c>
      <c r="T379" s="42" t="s">
        <v>141</v>
      </c>
      <c r="U379" s="42" t="s">
        <v>4207</v>
      </c>
      <c r="V379" s="42" t="s">
        <v>44</v>
      </c>
      <c r="W379" s="42">
        <v>145</v>
      </c>
      <c r="X379" s="42">
        <v>33</v>
      </c>
      <c r="Y379" s="42">
        <v>11</v>
      </c>
      <c r="Z379" s="42">
        <v>417</v>
      </c>
      <c r="AA379" s="451">
        <f>Z379/Y379</f>
        <v>37.909090909090907</v>
      </c>
      <c r="AB379" s="42"/>
      <c r="AC379" s="42"/>
      <c r="AD379" s="42"/>
      <c r="AE379" s="42" t="s">
        <v>4330</v>
      </c>
    </row>
    <row r="380" spans="1:31" x14ac:dyDescent="0.2">
      <c r="A380" s="42" t="s">
        <v>90</v>
      </c>
      <c r="B380" s="42" t="s">
        <v>4335</v>
      </c>
      <c r="C380" s="42" t="s">
        <v>44</v>
      </c>
      <c r="D380" s="42">
        <v>2</v>
      </c>
      <c r="E380" s="42">
        <v>2</v>
      </c>
      <c r="F380" s="42"/>
      <c r="G380" s="42">
        <v>19</v>
      </c>
      <c r="H380" s="42"/>
      <c r="I380" s="42">
        <v>2</v>
      </c>
      <c r="J380" s="42"/>
      <c r="K380" s="42" t="s">
        <v>4326</v>
      </c>
      <c r="T380" s="42" t="s">
        <v>141</v>
      </c>
      <c r="U380" s="42" t="s">
        <v>4205</v>
      </c>
      <c r="V380" s="42" t="s">
        <v>44</v>
      </c>
      <c r="W380" s="42">
        <v>15.1</v>
      </c>
      <c r="X380" s="42">
        <v>4</v>
      </c>
      <c r="Y380" s="42">
        <v>4</v>
      </c>
      <c r="Z380" s="42">
        <v>63</v>
      </c>
      <c r="AA380" s="451">
        <f>Z380/Y380</f>
        <v>15.75</v>
      </c>
      <c r="AB380" s="42"/>
      <c r="AC380" s="42"/>
      <c r="AD380" s="42"/>
      <c r="AE380" s="42" t="s">
        <v>4330</v>
      </c>
    </row>
    <row r="381" spans="1:31" x14ac:dyDescent="0.2">
      <c r="A381" s="42" t="s">
        <v>90</v>
      </c>
      <c r="B381" s="42" t="s">
        <v>4387</v>
      </c>
      <c r="C381" s="42" t="s">
        <v>44</v>
      </c>
      <c r="D381" s="42">
        <v>8</v>
      </c>
      <c r="E381" s="42">
        <v>7</v>
      </c>
      <c r="F381" s="42">
        <v>1</v>
      </c>
      <c r="G381" s="42">
        <v>51</v>
      </c>
      <c r="H381" s="42"/>
      <c r="I381" s="42">
        <v>1</v>
      </c>
      <c r="J381" s="42"/>
      <c r="K381" s="42" t="s">
        <v>4326</v>
      </c>
      <c r="T381" s="42" t="s">
        <v>141</v>
      </c>
      <c r="U381" s="42" t="s">
        <v>4202</v>
      </c>
      <c r="V381" s="42" t="s">
        <v>44</v>
      </c>
      <c r="W381" s="42">
        <v>5.0999999999999996</v>
      </c>
      <c r="X381" s="42">
        <v>1</v>
      </c>
      <c r="Y381" s="42">
        <v>1</v>
      </c>
      <c r="Z381" s="42">
        <v>12</v>
      </c>
      <c r="AA381" s="451">
        <f>Z381/Y381</f>
        <v>12</v>
      </c>
      <c r="AB381" s="42"/>
      <c r="AC381" s="42"/>
      <c r="AD381" s="42"/>
      <c r="AE381" s="42" t="s">
        <v>4330</v>
      </c>
    </row>
    <row r="382" spans="1:31" x14ac:dyDescent="0.2">
      <c r="A382" s="42" t="s">
        <v>90</v>
      </c>
      <c r="B382" s="42" t="s">
        <v>4136</v>
      </c>
      <c r="C382" s="42" t="s">
        <v>44</v>
      </c>
      <c r="D382" s="42">
        <v>9</v>
      </c>
      <c r="E382" s="42">
        <v>4</v>
      </c>
      <c r="F382" s="42">
        <v>1</v>
      </c>
      <c r="G382" s="42">
        <v>23</v>
      </c>
      <c r="H382" s="42"/>
      <c r="I382" s="42">
        <v>9</v>
      </c>
      <c r="J382" s="42"/>
      <c r="K382" s="42" t="s">
        <v>4326</v>
      </c>
      <c r="T382" s="42" t="s">
        <v>141</v>
      </c>
      <c r="U382" s="42" t="s">
        <v>3915</v>
      </c>
      <c r="V382" s="42" t="s">
        <v>44</v>
      </c>
      <c r="W382" s="42">
        <v>108.8</v>
      </c>
      <c r="X382" s="42">
        <v>24</v>
      </c>
      <c r="Y382" s="42">
        <v>28</v>
      </c>
      <c r="Z382" s="42">
        <v>254</v>
      </c>
      <c r="AA382" s="451">
        <f>Z382/Y382</f>
        <v>9.0714285714285712</v>
      </c>
      <c r="AB382" s="42"/>
      <c r="AC382" s="42"/>
      <c r="AD382" s="42"/>
      <c r="AE382" s="42" t="s">
        <v>4330</v>
      </c>
    </row>
    <row r="383" spans="1:31" x14ac:dyDescent="0.2">
      <c r="A383" s="42" t="s">
        <v>90</v>
      </c>
      <c r="B383" s="42" t="s">
        <v>3913</v>
      </c>
      <c r="C383" s="42" t="s">
        <v>44</v>
      </c>
      <c r="D383" s="42">
        <v>1</v>
      </c>
      <c r="E383" s="42">
        <v>1</v>
      </c>
      <c r="F383" s="42"/>
      <c r="G383" s="42">
        <v>7</v>
      </c>
      <c r="H383" s="42"/>
      <c r="I383" s="42">
        <v>1</v>
      </c>
      <c r="J383" s="42"/>
      <c r="K383" s="42" t="s">
        <v>4326</v>
      </c>
      <c r="T383" s="42" t="s">
        <v>141</v>
      </c>
      <c r="U383" s="42" t="s">
        <v>4199</v>
      </c>
      <c r="V383" s="42" t="s">
        <v>44</v>
      </c>
      <c r="W383" s="42">
        <v>5</v>
      </c>
      <c r="X383" s="42">
        <v>2</v>
      </c>
      <c r="Y383" s="42"/>
      <c r="Z383" s="42">
        <v>21</v>
      </c>
      <c r="AA383" s="451">
        <v>0</v>
      </c>
      <c r="AB383" s="42"/>
      <c r="AC383" s="42"/>
      <c r="AD383" s="42"/>
      <c r="AE383" s="42" t="s">
        <v>4330</v>
      </c>
    </row>
    <row r="384" spans="1:31" x14ac:dyDescent="0.2">
      <c r="A384" s="42" t="s">
        <v>90</v>
      </c>
      <c r="B384" s="42" t="s">
        <v>4388</v>
      </c>
      <c r="C384" s="42" t="s">
        <v>44</v>
      </c>
      <c r="D384" s="42">
        <v>1</v>
      </c>
      <c r="E384" s="42">
        <v>1</v>
      </c>
      <c r="F384" s="42"/>
      <c r="G384" s="42">
        <v>5</v>
      </c>
      <c r="H384" s="42"/>
      <c r="I384" s="42">
        <v>1</v>
      </c>
      <c r="J384" s="42"/>
      <c r="K384" s="42" t="s">
        <v>4326</v>
      </c>
      <c r="T384" s="42" t="s">
        <v>141</v>
      </c>
      <c r="U384" s="42" t="s">
        <v>3856</v>
      </c>
      <c r="V384" s="42" t="s">
        <v>44</v>
      </c>
      <c r="W384" s="42">
        <v>83</v>
      </c>
      <c r="X384" s="42">
        <v>22</v>
      </c>
      <c r="Y384" s="42">
        <v>6</v>
      </c>
      <c r="Z384" s="42">
        <v>190</v>
      </c>
      <c r="AA384" s="451">
        <f>Z384/Y384</f>
        <v>31.666666666666668</v>
      </c>
      <c r="AB384" s="42"/>
      <c r="AC384" s="42"/>
      <c r="AD384" s="42"/>
      <c r="AE384" s="42" t="s">
        <v>4330</v>
      </c>
    </row>
    <row r="385" spans="1:31" x14ac:dyDescent="0.2">
      <c r="A385" s="42" t="s">
        <v>90</v>
      </c>
      <c r="B385" s="42" t="s">
        <v>3916</v>
      </c>
      <c r="C385" s="42" t="s">
        <v>44</v>
      </c>
      <c r="D385" s="42">
        <v>7</v>
      </c>
      <c r="E385" s="42"/>
      <c r="F385" s="42"/>
      <c r="G385" s="42">
        <v>23</v>
      </c>
      <c r="H385" s="42"/>
      <c r="I385" s="42">
        <v>12</v>
      </c>
      <c r="J385" s="42"/>
      <c r="K385" s="42" t="s">
        <v>4326</v>
      </c>
      <c r="T385" s="42" t="s">
        <v>141</v>
      </c>
      <c r="U385" s="42" t="s">
        <v>4200</v>
      </c>
      <c r="V385" s="42" t="s">
        <v>44</v>
      </c>
      <c r="W385" s="42">
        <v>11</v>
      </c>
      <c r="X385" s="42">
        <v>2</v>
      </c>
      <c r="Y385" s="42"/>
      <c r="Z385" s="42">
        <v>28</v>
      </c>
      <c r="AA385" s="451">
        <v>0</v>
      </c>
      <c r="AB385" s="42"/>
      <c r="AC385" s="42"/>
      <c r="AD385" s="42"/>
      <c r="AE385" s="42" t="s">
        <v>4330</v>
      </c>
    </row>
    <row r="386" spans="1:31" x14ac:dyDescent="0.2">
      <c r="A386" s="42" t="s">
        <v>90</v>
      </c>
      <c r="B386" s="42" t="s">
        <v>4140</v>
      </c>
      <c r="C386" s="42" t="s">
        <v>44</v>
      </c>
      <c r="D386" s="42">
        <v>1</v>
      </c>
      <c r="E386" s="42"/>
      <c r="F386" s="42"/>
      <c r="G386" s="42">
        <v>4</v>
      </c>
      <c r="H386" s="42"/>
      <c r="I386" s="42"/>
      <c r="J386" s="42"/>
      <c r="K386" s="42" t="s">
        <v>4326</v>
      </c>
      <c r="T386" s="42" t="s">
        <v>2333</v>
      </c>
      <c r="U386" s="42" t="s">
        <v>3050</v>
      </c>
      <c r="V386" s="42" t="s">
        <v>44</v>
      </c>
      <c r="W386" s="42">
        <v>2</v>
      </c>
      <c r="X386" s="42"/>
      <c r="Y386" s="42"/>
      <c r="Z386" s="42">
        <v>12</v>
      </c>
      <c r="AA386" s="451">
        <v>0</v>
      </c>
      <c r="AB386" s="42"/>
      <c r="AC386" s="42"/>
      <c r="AD386" s="42"/>
      <c r="AE386" s="42" t="s">
        <v>4330</v>
      </c>
    </row>
    <row r="387" spans="1:31" x14ac:dyDescent="0.2">
      <c r="A387" s="42" t="s">
        <v>90</v>
      </c>
      <c r="B387" s="42" t="s">
        <v>3868</v>
      </c>
      <c r="C387" s="42" t="s">
        <v>44</v>
      </c>
      <c r="D387" s="42">
        <v>2</v>
      </c>
      <c r="E387" s="42"/>
      <c r="F387" s="42">
        <v>1</v>
      </c>
      <c r="G387" s="42">
        <v>4</v>
      </c>
      <c r="H387" s="42"/>
      <c r="I387" s="42">
        <v>2</v>
      </c>
      <c r="J387" s="42"/>
      <c r="K387" s="42" t="s">
        <v>4326</v>
      </c>
      <c r="T387" s="42" t="s">
        <v>2333</v>
      </c>
      <c r="U387" s="42" t="s">
        <v>4198</v>
      </c>
      <c r="V387" s="42" t="s">
        <v>44</v>
      </c>
      <c r="W387" s="42">
        <v>8</v>
      </c>
      <c r="X387" s="42"/>
      <c r="Y387" s="42"/>
      <c r="Z387" s="42">
        <v>30</v>
      </c>
      <c r="AA387" s="451">
        <v>0</v>
      </c>
      <c r="AB387" s="42"/>
      <c r="AC387" s="42"/>
      <c r="AD387" s="42"/>
      <c r="AE387" s="42" t="s">
        <v>4330</v>
      </c>
    </row>
    <row r="388" spans="1:31" x14ac:dyDescent="0.2">
      <c r="A388" s="42" t="s">
        <v>90</v>
      </c>
      <c r="B388" s="42" t="s">
        <v>3867</v>
      </c>
      <c r="C388" s="42" t="s">
        <v>44</v>
      </c>
      <c r="D388" s="42">
        <v>7</v>
      </c>
      <c r="E388" s="42"/>
      <c r="F388" s="42"/>
      <c r="G388" s="42">
        <v>21</v>
      </c>
      <c r="H388" s="42"/>
      <c r="I388" s="42">
        <v>6</v>
      </c>
      <c r="J388" s="42"/>
      <c r="K388" s="42" t="s">
        <v>4326</v>
      </c>
      <c r="T388" s="42" t="s">
        <v>2333</v>
      </c>
      <c r="U388" s="42" t="s">
        <v>4199</v>
      </c>
      <c r="V388" s="42" t="s">
        <v>44</v>
      </c>
      <c r="W388" s="42">
        <v>26.4</v>
      </c>
      <c r="X388" s="42">
        <v>8</v>
      </c>
      <c r="Y388" s="42">
        <v>4</v>
      </c>
      <c r="Z388" s="42">
        <v>77</v>
      </c>
      <c r="AA388" s="451">
        <f t="shared" ref="AA388:AA397" si="21">Z388/Y388</f>
        <v>19.25</v>
      </c>
      <c r="AB388" s="42"/>
      <c r="AC388" s="42"/>
      <c r="AD388" s="42"/>
      <c r="AE388" s="42" t="s">
        <v>4330</v>
      </c>
    </row>
    <row r="389" spans="1:31" x14ac:dyDescent="0.2">
      <c r="A389" s="42" t="s">
        <v>90</v>
      </c>
      <c r="B389" s="42" t="s">
        <v>4389</v>
      </c>
      <c r="C389" s="42" t="s">
        <v>44</v>
      </c>
      <c r="D389" s="42">
        <v>1</v>
      </c>
      <c r="E389" s="42">
        <v>1</v>
      </c>
      <c r="F389" s="42"/>
      <c r="G389" s="42">
        <v>3</v>
      </c>
      <c r="H389" s="42"/>
      <c r="I389" s="42">
        <v>1</v>
      </c>
      <c r="J389" s="42"/>
      <c r="K389" s="42" t="s">
        <v>4326</v>
      </c>
      <c r="T389" s="42" t="s">
        <v>2333</v>
      </c>
      <c r="U389" s="42" t="s">
        <v>3047</v>
      </c>
      <c r="V389" s="42" t="s">
        <v>44</v>
      </c>
      <c r="W389" s="42">
        <v>77</v>
      </c>
      <c r="X389" s="42">
        <v>14</v>
      </c>
      <c r="Y389" s="42">
        <v>11</v>
      </c>
      <c r="Z389" s="42">
        <v>278</v>
      </c>
      <c r="AA389" s="451">
        <f t="shared" si="21"/>
        <v>25.272727272727273</v>
      </c>
      <c r="AB389" s="42"/>
      <c r="AC389" s="42"/>
      <c r="AD389" s="42"/>
      <c r="AE389" s="42" t="s">
        <v>4330</v>
      </c>
    </row>
    <row r="390" spans="1:31" x14ac:dyDescent="0.2">
      <c r="A390" s="42" t="s">
        <v>90</v>
      </c>
      <c r="B390" s="172" t="s">
        <v>4390</v>
      </c>
      <c r="C390" s="42" t="s">
        <v>44</v>
      </c>
      <c r="D390" s="42">
        <v>1</v>
      </c>
      <c r="E390" s="42"/>
      <c r="F390" s="42"/>
      <c r="G390" s="42">
        <v>2</v>
      </c>
      <c r="H390" s="42"/>
      <c r="I390" s="42"/>
      <c r="J390" s="42"/>
      <c r="K390" s="42" t="s">
        <v>4326</v>
      </c>
      <c r="T390" s="42" t="s">
        <v>2333</v>
      </c>
      <c r="U390" s="42" t="s">
        <v>4209</v>
      </c>
      <c r="V390" s="42" t="s">
        <v>44</v>
      </c>
      <c r="W390" s="42">
        <v>30</v>
      </c>
      <c r="X390" s="42">
        <v>6</v>
      </c>
      <c r="Y390" s="42">
        <v>7</v>
      </c>
      <c r="Z390" s="42">
        <v>118</v>
      </c>
      <c r="AA390" s="451">
        <f t="shared" si="21"/>
        <v>16.857142857142858</v>
      </c>
      <c r="AB390" s="42"/>
      <c r="AC390" s="42"/>
      <c r="AD390" s="42"/>
      <c r="AE390" s="42" t="s">
        <v>4330</v>
      </c>
    </row>
    <row r="391" spans="1:31" x14ac:dyDescent="0.2">
      <c r="A391" s="42" t="s">
        <v>90</v>
      </c>
      <c r="B391" s="172" t="s">
        <v>4392</v>
      </c>
      <c r="C391" s="42" t="s">
        <v>44</v>
      </c>
      <c r="D391" s="42">
        <v>1</v>
      </c>
      <c r="E391" s="42">
        <v>1</v>
      </c>
      <c r="F391" s="42">
        <v>1</v>
      </c>
      <c r="G391" s="42">
        <v>2</v>
      </c>
      <c r="H391" s="42"/>
      <c r="I391" s="42"/>
      <c r="J391" s="42"/>
      <c r="K391" s="42" t="s">
        <v>4326</v>
      </c>
      <c r="T391" s="42" t="s">
        <v>2333</v>
      </c>
      <c r="U391" s="42" t="s">
        <v>3031</v>
      </c>
      <c r="V391" s="42" t="s">
        <v>44</v>
      </c>
      <c r="W391" s="42">
        <v>25</v>
      </c>
      <c r="X391" s="42">
        <v>6</v>
      </c>
      <c r="Y391" s="42">
        <v>8</v>
      </c>
      <c r="Z391" s="42">
        <v>47</v>
      </c>
      <c r="AA391" s="451">
        <f t="shared" si="21"/>
        <v>5.875</v>
      </c>
      <c r="AB391" s="42"/>
      <c r="AC391" s="42"/>
      <c r="AD391" s="42"/>
      <c r="AE391" s="42" t="s">
        <v>4330</v>
      </c>
    </row>
    <row r="392" spans="1:31" x14ac:dyDescent="0.2">
      <c r="A392" s="42" t="s">
        <v>90</v>
      </c>
      <c r="B392" s="172" t="s">
        <v>4391</v>
      </c>
      <c r="C392" s="42" t="s">
        <v>44</v>
      </c>
      <c r="D392" s="42">
        <v>1</v>
      </c>
      <c r="E392" s="42" t="s">
        <v>3838</v>
      </c>
      <c r="F392" s="42"/>
      <c r="G392" s="42"/>
      <c r="H392" s="42"/>
      <c r="I392" s="42">
        <v>1</v>
      </c>
      <c r="J392" s="42"/>
      <c r="K392" s="42" t="s">
        <v>4326</v>
      </c>
      <c r="T392" s="42" t="s">
        <v>2333</v>
      </c>
      <c r="U392" s="42" t="s">
        <v>787</v>
      </c>
      <c r="V392" s="42" t="s">
        <v>44</v>
      </c>
      <c r="W392" s="42">
        <v>12</v>
      </c>
      <c r="X392" s="42"/>
      <c r="Y392" s="42">
        <v>2</v>
      </c>
      <c r="Z392" s="42">
        <v>73</v>
      </c>
      <c r="AA392" s="451">
        <f t="shared" si="21"/>
        <v>36.5</v>
      </c>
      <c r="AB392" s="42"/>
      <c r="AC392" s="42"/>
      <c r="AD392" s="42"/>
      <c r="AE392" s="42" t="s">
        <v>4330</v>
      </c>
    </row>
    <row r="393" spans="1:31" x14ac:dyDescent="0.2">
      <c r="A393" s="42" t="s">
        <v>90</v>
      </c>
      <c r="B393" s="172" t="s">
        <v>4132</v>
      </c>
      <c r="C393" s="42" t="s">
        <v>44</v>
      </c>
      <c r="D393" s="42">
        <v>1</v>
      </c>
      <c r="E393" s="42">
        <v>1</v>
      </c>
      <c r="F393" s="42"/>
      <c r="G393" s="42">
        <v>1</v>
      </c>
      <c r="H393" s="42"/>
      <c r="I393" s="42"/>
      <c r="J393" s="42"/>
      <c r="K393" s="42" t="s">
        <v>4326</v>
      </c>
      <c r="T393" s="42" t="s">
        <v>2333</v>
      </c>
      <c r="U393" s="42" t="s">
        <v>3881</v>
      </c>
      <c r="V393" s="42" t="s">
        <v>44</v>
      </c>
      <c r="W393" s="42">
        <v>20</v>
      </c>
      <c r="X393" s="42">
        <v>2</v>
      </c>
      <c r="Y393" s="42">
        <v>1</v>
      </c>
      <c r="Z393" s="42">
        <v>70</v>
      </c>
      <c r="AA393" s="451">
        <f t="shared" si="21"/>
        <v>70</v>
      </c>
      <c r="AB393" s="42"/>
      <c r="AC393" s="42"/>
      <c r="AD393" s="42"/>
      <c r="AE393" s="42" t="s">
        <v>4330</v>
      </c>
    </row>
    <row r="394" spans="1:31" x14ac:dyDescent="0.2">
      <c r="A394" s="42" t="s">
        <v>90</v>
      </c>
      <c r="B394" s="42" t="s">
        <v>4393</v>
      </c>
      <c r="C394" s="42" t="s">
        <v>44</v>
      </c>
      <c r="D394" s="42">
        <v>1</v>
      </c>
      <c r="E394" s="42">
        <v>1</v>
      </c>
      <c r="F394" s="42"/>
      <c r="G394" s="42">
        <v>0</v>
      </c>
      <c r="H394" s="42"/>
      <c r="I394" s="42"/>
      <c r="J394" s="42"/>
      <c r="K394" s="42" t="s">
        <v>4326</v>
      </c>
      <c r="T394" s="42" t="s">
        <v>2333</v>
      </c>
      <c r="U394" s="42" t="s">
        <v>3037</v>
      </c>
      <c r="V394" s="42" t="s">
        <v>44</v>
      </c>
      <c r="W394" s="42">
        <v>40</v>
      </c>
      <c r="X394" s="42">
        <v>11</v>
      </c>
      <c r="Y394" s="42">
        <v>6</v>
      </c>
      <c r="Z394" s="42">
        <v>114</v>
      </c>
      <c r="AA394" s="451">
        <f t="shared" si="21"/>
        <v>19</v>
      </c>
      <c r="AB394" s="42"/>
      <c r="AC394" s="42"/>
      <c r="AD394" s="42"/>
      <c r="AE394" s="42" t="s">
        <v>4330</v>
      </c>
    </row>
    <row r="395" spans="1:31" x14ac:dyDescent="0.2">
      <c r="A395" s="42" t="s">
        <v>90</v>
      </c>
      <c r="B395" s="42" t="s">
        <v>3900</v>
      </c>
      <c r="C395" s="42"/>
      <c r="D395" s="42">
        <v>1</v>
      </c>
      <c r="E395" s="42">
        <v>1</v>
      </c>
      <c r="F395" s="42"/>
      <c r="G395" s="42">
        <v>0</v>
      </c>
      <c r="H395" s="42"/>
      <c r="I395" s="42">
        <v>1</v>
      </c>
      <c r="J395" s="42"/>
      <c r="K395" s="42" t="s">
        <v>4326</v>
      </c>
      <c r="T395" s="42" t="s">
        <v>2333</v>
      </c>
      <c r="U395" s="42" t="s">
        <v>4543</v>
      </c>
      <c r="V395" s="42" t="s">
        <v>44</v>
      </c>
      <c r="W395" s="42">
        <v>27</v>
      </c>
      <c r="X395" s="42">
        <v>3</v>
      </c>
      <c r="Y395" s="42">
        <v>2</v>
      </c>
      <c r="Z395" s="42">
        <v>86</v>
      </c>
      <c r="AA395" s="451">
        <f t="shared" si="21"/>
        <v>43</v>
      </c>
      <c r="AB395" s="42"/>
      <c r="AC395" s="42"/>
      <c r="AD395" s="42"/>
      <c r="AE395" s="42" t="s">
        <v>4330</v>
      </c>
    </row>
    <row r="396" spans="1:31" x14ac:dyDescent="0.2">
      <c r="A396" s="42" t="s">
        <v>90</v>
      </c>
      <c r="B396" s="42" t="s">
        <v>3935</v>
      </c>
      <c r="C396" s="42"/>
      <c r="D396" s="42">
        <v>2</v>
      </c>
      <c r="E396" s="42">
        <v>1</v>
      </c>
      <c r="F396" s="42">
        <v>1</v>
      </c>
      <c r="G396" s="42">
        <v>0</v>
      </c>
      <c r="H396" s="42"/>
      <c r="I396" s="42"/>
      <c r="J396" s="42"/>
      <c r="K396" s="42" t="s">
        <v>4326</v>
      </c>
      <c r="T396" s="42" t="s">
        <v>2333</v>
      </c>
      <c r="U396" s="42" t="s">
        <v>4207</v>
      </c>
      <c r="V396" s="42" t="s">
        <v>44</v>
      </c>
      <c r="W396" s="42">
        <v>146</v>
      </c>
      <c r="X396" s="42">
        <v>38</v>
      </c>
      <c r="Y396" s="42">
        <v>19</v>
      </c>
      <c r="Z396" s="42">
        <v>390</v>
      </c>
      <c r="AA396" s="451">
        <f t="shared" si="21"/>
        <v>20.526315789473685</v>
      </c>
      <c r="AB396" s="42"/>
      <c r="AC396" s="42"/>
      <c r="AD396" s="42"/>
      <c r="AE396" s="42" t="s">
        <v>4330</v>
      </c>
    </row>
    <row r="397" spans="1:31" x14ac:dyDescent="0.2">
      <c r="A397" s="42" t="s">
        <v>90</v>
      </c>
      <c r="B397" s="42" t="s">
        <v>3902</v>
      </c>
      <c r="C397" s="42"/>
      <c r="D397" s="42">
        <v>1</v>
      </c>
      <c r="E397" s="42">
        <v>1</v>
      </c>
      <c r="F397" s="42"/>
      <c r="G397" s="42">
        <v>1</v>
      </c>
      <c r="H397" s="42"/>
      <c r="I397" s="42">
        <v>1</v>
      </c>
      <c r="J397" s="42"/>
      <c r="K397" s="42" t="s">
        <v>4326</v>
      </c>
      <c r="T397" s="42" t="s">
        <v>2333</v>
      </c>
      <c r="U397" s="42" t="s">
        <v>4191</v>
      </c>
      <c r="V397" s="42" t="s">
        <v>44</v>
      </c>
      <c r="W397" s="42">
        <v>7</v>
      </c>
      <c r="X397" s="42">
        <v>2</v>
      </c>
      <c r="Y397" s="42">
        <v>2</v>
      </c>
      <c r="Z397" s="42">
        <v>15</v>
      </c>
      <c r="AA397" s="451">
        <f t="shared" si="21"/>
        <v>7.5</v>
      </c>
      <c r="AB397" s="42"/>
      <c r="AC397" s="42"/>
      <c r="AD397" s="42"/>
      <c r="AE397" s="42" t="s">
        <v>4330</v>
      </c>
    </row>
    <row r="398" spans="1:31" x14ac:dyDescent="0.2">
      <c r="A398" s="42" t="s">
        <v>90</v>
      </c>
      <c r="B398" s="42" t="s">
        <v>4394</v>
      </c>
      <c r="C398" s="42"/>
      <c r="D398" s="42">
        <v>2</v>
      </c>
      <c r="E398" s="42">
        <v>2</v>
      </c>
      <c r="F398" s="42">
        <v>1</v>
      </c>
      <c r="G398" s="42">
        <v>2</v>
      </c>
      <c r="H398" s="42"/>
      <c r="I398" s="42"/>
      <c r="J398" s="42"/>
      <c r="K398" s="42" t="s">
        <v>4326</v>
      </c>
      <c r="T398" s="42" t="s">
        <v>2333</v>
      </c>
      <c r="U398" s="42" t="s">
        <v>4485</v>
      </c>
      <c r="V398" s="42" t="s">
        <v>44</v>
      </c>
      <c r="W398" s="42">
        <v>2</v>
      </c>
      <c r="X398" s="42"/>
      <c r="Y398" s="42"/>
      <c r="Z398" s="42">
        <v>7</v>
      </c>
      <c r="AA398" s="451">
        <v>0</v>
      </c>
      <c r="AB398" s="42"/>
      <c r="AC398" s="42"/>
      <c r="AD398" s="42"/>
      <c r="AE398" s="42" t="s">
        <v>4330</v>
      </c>
    </row>
    <row r="399" spans="1:31" x14ac:dyDescent="0.2">
      <c r="A399" s="42" t="s">
        <v>2330</v>
      </c>
      <c r="B399" s="42" t="s">
        <v>4481</v>
      </c>
      <c r="C399" s="42" t="s">
        <v>44</v>
      </c>
      <c r="D399" s="42">
        <v>5</v>
      </c>
      <c r="E399" s="42">
        <v>5</v>
      </c>
      <c r="F399" s="42"/>
      <c r="G399" s="42">
        <v>285</v>
      </c>
      <c r="H399" s="377">
        <f t="shared" ref="H399:H426" si="22">G399/(E399-F399)</f>
        <v>57</v>
      </c>
      <c r="I399" s="42">
        <v>5</v>
      </c>
      <c r="J399" s="42"/>
      <c r="K399" s="42" t="s">
        <v>4326</v>
      </c>
      <c r="T399" s="42" t="s">
        <v>2333</v>
      </c>
      <c r="U399" s="42" t="s">
        <v>3856</v>
      </c>
      <c r="V399" s="42" t="s">
        <v>44</v>
      </c>
      <c r="W399" s="42">
        <v>107</v>
      </c>
      <c r="X399" s="42">
        <v>25</v>
      </c>
      <c r="Y399" s="42">
        <v>20</v>
      </c>
      <c r="Z399" s="42">
        <v>270</v>
      </c>
      <c r="AA399" s="451">
        <f>Z399/Y399</f>
        <v>13.5</v>
      </c>
      <c r="AB399" s="42"/>
      <c r="AC399" s="42"/>
      <c r="AD399" s="42"/>
      <c r="AE399" s="42" t="s">
        <v>4330</v>
      </c>
    </row>
    <row r="400" spans="1:31" x14ac:dyDescent="0.2">
      <c r="A400" s="42" t="s">
        <v>2330</v>
      </c>
      <c r="B400" s="42" t="s">
        <v>4467</v>
      </c>
      <c r="C400" s="42" t="s">
        <v>44</v>
      </c>
      <c r="D400" s="42">
        <v>1</v>
      </c>
      <c r="E400" s="42">
        <v>1</v>
      </c>
      <c r="F400" s="42"/>
      <c r="G400" s="42">
        <v>44</v>
      </c>
      <c r="H400" s="377">
        <f t="shared" si="22"/>
        <v>44</v>
      </c>
      <c r="I400" s="42"/>
      <c r="J400" s="42"/>
      <c r="K400" s="42" t="s">
        <v>4326</v>
      </c>
      <c r="T400" s="42" t="s">
        <v>2333</v>
      </c>
      <c r="U400" s="42" t="s">
        <v>4173</v>
      </c>
      <c r="V400" s="42" t="s">
        <v>44</v>
      </c>
      <c r="W400" s="42">
        <v>19</v>
      </c>
      <c r="X400" s="42"/>
      <c r="Y400" s="42"/>
      <c r="Z400" s="42">
        <v>62</v>
      </c>
      <c r="AA400" s="451">
        <v>0</v>
      </c>
      <c r="AB400" s="42"/>
      <c r="AC400" s="42"/>
      <c r="AD400" s="42"/>
      <c r="AE400" s="42" t="s">
        <v>4330</v>
      </c>
    </row>
    <row r="401" spans="1:31" x14ac:dyDescent="0.2">
      <c r="A401" s="42" t="s">
        <v>2330</v>
      </c>
      <c r="B401" s="42" t="s">
        <v>3031</v>
      </c>
      <c r="C401" s="42" t="s">
        <v>44</v>
      </c>
      <c r="D401" s="42">
        <v>6</v>
      </c>
      <c r="E401" s="42">
        <v>6</v>
      </c>
      <c r="F401" s="42"/>
      <c r="G401" s="42">
        <v>235</v>
      </c>
      <c r="H401" s="377">
        <f t="shared" si="22"/>
        <v>39.166666666666664</v>
      </c>
      <c r="I401" s="42">
        <v>4</v>
      </c>
      <c r="J401" s="42"/>
      <c r="K401" s="42" t="s">
        <v>4326</v>
      </c>
      <c r="T401" s="42" t="s">
        <v>2333</v>
      </c>
      <c r="U401" s="42" t="s">
        <v>4208</v>
      </c>
      <c r="V401" s="42" t="s">
        <v>44</v>
      </c>
      <c r="W401" s="42">
        <v>137</v>
      </c>
      <c r="X401" s="42">
        <v>37</v>
      </c>
      <c r="Y401" s="42">
        <v>22</v>
      </c>
      <c r="Z401" s="42">
        <v>319</v>
      </c>
      <c r="AA401" s="451">
        <f>Z401/Y401</f>
        <v>14.5</v>
      </c>
      <c r="AB401" s="42"/>
      <c r="AC401" s="42"/>
      <c r="AD401" s="42"/>
      <c r="AE401" s="42" t="s">
        <v>4330</v>
      </c>
    </row>
    <row r="402" spans="1:31" x14ac:dyDescent="0.2">
      <c r="A402" s="42" t="s">
        <v>2330</v>
      </c>
      <c r="B402" s="42" t="s">
        <v>3039</v>
      </c>
      <c r="C402" s="42" t="s">
        <v>44</v>
      </c>
      <c r="D402" s="42">
        <v>4</v>
      </c>
      <c r="E402" s="42">
        <v>4</v>
      </c>
      <c r="F402" s="42">
        <v>1</v>
      </c>
      <c r="G402" s="42">
        <v>109</v>
      </c>
      <c r="H402" s="377">
        <f t="shared" si="22"/>
        <v>36.333333333333336</v>
      </c>
      <c r="I402" s="42">
        <v>3</v>
      </c>
      <c r="J402" s="42"/>
      <c r="K402" s="42" t="s">
        <v>4326</v>
      </c>
      <c r="T402" s="42" t="s">
        <v>2333</v>
      </c>
      <c r="U402" s="42" t="s">
        <v>3049</v>
      </c>
      <c r="V402" s="42" t="s">
        <v>44</v>
      </c>
      <c r="W402" s="42">
        <v>38</v>
      </c>
      <c r="X402" s="42">
        <v>11</v>
      </c>
      <c r="Y402" s="42">
        <v>11</v>
      </c>
      <c r="Z402" s="42">
        <v>115</v>
      </c>
      <c r="AA402" s="451">
        <f>Z402/Y402</f>
        <v>10.454545454545455</v>
      </c>
      <c r="AB402" s="42"/>
      <c r="AC402" s="42"/>
      <c r="AD402" s="42"/>
      <c r="AE402" s="42" t="s">
        <v>4330</v>
      </c>
    </row>
    <row r="403" spans="1:31" x14ac:dyDescent="0.2">
      <c r="A403" s="42" t="s">
        <v>2330</v>
      </c>
      <c r="B403" s="42" t="s">
        <v>4216</v>
      </c>
      <c r="C403" s="42" t="s">
        <v>44</v>
      </c>
      <c r="D403" s="42">
        <v>3</v>
      </c>
      <c r="E403" s="42">
        <v>3</v>
      </c>
      <c r="F403" s="42">
        <v>1</v>
      </c>
      <c r="G403" s="42">
        <v>63</v>
      </c>
      <c r="H403" s="377">
        <f t="shared" si="22"/>
        <v>31.5</v>
      </c>
      <c r="I403" s="42"/>
      <c r="J403" s="42"/>
      <c r="K403" s="42" t="s">
        <v>4326</v>
      </c>
      <c r="T403" s="42" t="s">
        <v>2333</v>
      </c>
      <c r="U403" s="42" t="s">
        <v>4514</v>
      </c>
      <c r="V403" s="42" t="s">
        <v>44</v>
      </c>
      <c r="W403" s="42">
        <v>16</v>
      </c>
      <c r="X403" s="42">
        <v>5</v>
      </c>
      <c r="Y403" s="42">
        <v>3</v>
      </c>
      <c r="Z403" s="42">
        <v>38</v>
      </c>
      <c r="AA403" s="451">
        <f>Z403/Y403</f>
        <v>12.666666666666666</v>
      </c>
      <c r="AB403" s="42"/>
      <c r="AC403" s="42"/>
      <c r="AD403" s="42"/>
      <c r="AE403" s="42" t="s">
        <v>4330</v>
      </c>
    </row>
    <row r="404" spans="1:31" x14ac:dyDescent="0.2">
      <c r="A404" s="42" t="s">
        <v>2330</v>
      </c>
      <c r="B404" s="42" t="s">
        <v>3978</v>
      </c>
      <c r="C404" s="42" t="s">
        <v>44</v>
      </c>
      <c r="D404" s="42">
        <v>2</v>
      </c>
      <c r="E404" s="42">
        <v>2</v>
      </c>
      <c r="F404" s="42"/>
      <c r="G404" s="42">
        <v>58</v>
      </c>
      <c r="H404" s="377">
        <f t="shared" si="22"/>
        <v>29</v>
      </c>
      <c r="I404" s="42">
        <v>1</v>
      </c>
      <c r="J404" s="42"/>
      <c r="K404" s="42" t="s">
        <v>4326</v>
      </c>
      <c r="T404" s="42" t="s">
        <v>2333</v>
      </c>
      <c r="U404" s="42" t="s">
        <v>4511</v>
      </c>
      <c r="V404" s="42" t="s">
        <v>44</v>
      </c>
      <c r="W404" s="42">
        <v>11</v>
      </c>
      <c r="X404" s="42"/>
      <c r="Y404" s="42">
        <v>2</v>
      </c>
      <c r="Z404" s="42">
        <v>34</v>
      </c>
      <c r="AA404" s="451">
        <f>Z404/Y404</f>
        <v>17</v>
      </c>
      <c r="AB404" s="42"/>
      <c r="AC404" s="42"/>
      <c r="AD404" s="42"/>
      <c r="AE404" s="42" t="s">
        <v>4330</v>
      </c>
    </row>
    <row r="405" spans="1:31" x14ac:dyDescent="0.2">
      <c r="A405" s="42" t="s">
        <v>2330</v>
      </c>
      <c r="B405" s="42" t="s">
        <v>3972</v>
      </c>
      <c r="C405" s="42" t="s">
        <v>44</v>
      </c>
      <c r="D405" s="42">
        <v>3</v>
      </c>
      <c r="E405" s="42">
        <v>3</v>
      </c>
      <c r="F405" s="42">
        <v>1</v>
      </c>
      <c r="G405" s="42">
        <v>52</v>
      </c>
      <c r="H405" s="377">
        <f t="shared" si="22"/>
        <v>26</v>
      </c>
      <c r="I405" s="42"/>
      <c r="J405" s="42"/>
      <c r="K405" s="42" t="s">
        <v>4326</v>
      </c>
      <c r="T405" s="42" t="s">
        <v>2333</v>
      </c>
      <c r="U405" s="42" t="s">
        <v>4544</v>
      </c>
      <c r="V405" s="42" t="s">
        <v>44</v>
      </c>
      <c r="W405" s="42">
        <v>2</v>
      </c>
      <c r="X405" s="42"/>
      <c r="Y405" s="42"/>
      <c r="Z405" s="42">
        <v>6</v>
      </c>
      <c r="AA405" s="451">
        <v>0</v>
      </c>
      <c r="AB405" s="42"/>
      <c r="AC405" s="42"/>
      <c r="AD405" s="42"/>
      <c r="AE405" s="42" t="s">
        <v>4330</v>
      </c>
    </row>
    <row r="406" spans="1:31" x14ac:dyDescent="0.2">
      <c r="A406" s="42" t="s">
        <v>2330</v>
      </c>
      <c r="B406" s="42" t="s">
        <v>4211</v>
      </c>
      <c r="C406" s="42" t="s">
        <v>44</v>
      </c>
      <c r="D406" s="42">
        <v>4</v>
      </c>
      <c r="E406" s="42">
        <v>4</v>
      </c>
      <c r="F406" s="42"/>
      <c r="G406" s="42">
        <v>103</v>
      </c>
      <c r="H406" s="377">
        <f t="shared" si="22"/>
        <v>25.75</v>
      </c>
      <c r="I406" s="42">
        <v>11</v>
      </c>
      <c r="J406" s="42"/>
      <c r="K406" s="42" t="s">
        <v>4326</v>
      </c>
      <c r="T406" s="42" t="s">
        <v>50</v>
      </c>
      <c r="U406" s="42" t="s">
        <v>4514</v>
      </c>
      <c r="V406" s="42" t="s">
        <v>44</v>
      </c>
      <c r="W406" s="42">
        <v>39</v>
      </c>
      <c r="X406" s="42">
        <v>9</v>
      </c>
      <c r="Y406" s="42">
        <v>2</v>
      </c>
      <c r="Z406" s="42">
        <v>68</v>
      </c>
      <c r="AA406" s="451">
        <f>Z406/Y406</f>
        <v>34</v>
      </c>
      <c r="AB406" s="42"/>
      <c r="AC406" s="42"/>
      <c r="AD406" s="42"/>
      <c r="AE406" s="42" t="s">
        <v>4330</v>
      </c>
    </row>
    <row r="407" spans="1:31" x14ac:dyDescent="0.2">
      <c r="A407" s="42" t="s">
        <v>2330</v>
      </c>
      <c r="B407" s="42" t="s">
        <v>3106</v>
      </c>
      <c r="C407" s="42" t="s">
        <v>44</v>
      </c>
      <c r="D407" s="42">
        <v>4</v>
      </c>
      <c r="E407" s="42">
        <v>4</v>
      </c>
      <c r="F407" s="42">
        <v>3</v>
      </c>
      <c r="G407" s="42">
        <v>24</v>
      </c>
      <c r="H407" s="377">
        <f t="shared" si="22"/>
        <v>24</v>
      </c>
      <c r="I407" s="42">
        <v>4</v>
      </c>
      <c r="J407" s="42"/>
      <c r="K407" s="42" t="s">
        <v>4326</v>
      </c>
      <c r="T407" s="42" t="s">
        <v>50</v>
      </c>
      <c r="U407" s="42" t="s">
        <v>4534</v>
      </c>
      <c r="V407" s="42" t="s">
        <v>44</v>
      </c>
      <c r="W407" s="42">
        <v>7</v>
      </c>
      <c r="X407" s="42"/>
      <c r="Y407" s="42"/>
      <c r="Z407" s="42">
        <v>40</v>
      </c>
      <c r="AA407" s="451">
        <v>0</v>
      </c>
      <c r="AB407" s="42"/>
      <c r="AC407" s="42"/>
      <c r="AD407" s="42"/>
      <c r="AE407" s="42" t="s">
        <v>4330</v>
      </c>
    </row>
    <row r="408" spans="1:31" x14ac:dyDescent="0.2">
      <c r="A408" s="42" t="s">
        <v>2330</v>
      </c>
      <c r="B408" s="42" t="s">
        <v>3923</v>
      </c>
      <c r="C408" s="42" t="s">
        <v>44</v>
      </c>
      <c r="D408" s="42">
        <v>8</v>
      </c>
      <c r="E408" s="42">
        <v>8</v>
      </c>
      <c r="F408" s="42">
        <v>1</v>
      </c>
      <c r="G408" s="42">
        <v>165</v>
      </c>
      <c r="H408" s="377">
        <f t="shared" si="22"/>
        <v>23.571428571428573</v>
      </c>
      <c r="I408" s="42">
        <v>2</v>
      </c>
      <c r="J408" s="42"/>
      <c r="K408" s="42" t="s">
        <v>4326</v>
      </c>
      <c r="T408" s="42" t="s">
        <v>50</v>
      </c>
      <c r="U408" s="42" t="s">
        <v>4211</v>
      </c>
      <c r="V408" s="42" t="s">
        <v>44</v>
      </c>
      <c r="W408" s="42">
        <v>4</v>
      </c>
      <c r="X408" s="42">
        <v>2</v>
      </c>
      <c r="Y408" s="42">
        <v>2</v>
      </c>
      <c r="Z408" s="42">
        <v>31</v>
      </c>
      <c r="AA408" s="451">
        <f>Z408/Y408</f>
        <v>15.5</v>
      </c>
      <c r="AB408" s="42"/>
      <c r="AC408" s="42"/>
      <c r="AD408" s="42"/>
      <c r="AE408" s="42" t="s">
        <v>4330</v>
      </c>
    </row>
    <row r="409" spans="1:31" x14ac:dyDescent="0.2">
      <c r="A409" s="42" t="s">
        <v>2330</v>
      </c>
      <c r="B409" s="42" t="s">
        <v>4472</v>
      </c>
      <c r="C409" s="42" t="s">
        <v>44</v>
      </c>
      <c r="D409" s="42">
        <v>12</v>
      </c>
      <c r="E409" s="42">
        <v>11</v>
      </c>
      <c r="F409" s="42">
        <v>2</v>
      </c>
      <c r="G409" s="42">
        <v>190</v>
      </c>
      <c r="H409" s="377">
        <f t="shared" si="22"/>
        <v>21.111111111111111</v>
      </c>
      <c r="I409" s="42">
        <v>12</v>
      </c>
      <c r="J409" s="42"/>
      <c r="K409" s="42" t="s">
        <v>4326</v>
      </c>
      <c r="T409" s="42" t="s">
        <v>50</v>
      </c>
      <c r="U409" s="42" t="s">
        <v>3031</v>
      </c>
      <c r="V409" s="42" t="s">
        <v>44</v>
      </c>
      <c r="W409" s="42">
        <v>20</v>
      </c>
      <c r="X409" s="42">
        <v>7</v>
      </c>
      <c r="Y409" s="42">
        <v>3</v>
      </c>
      <c r="Z409" s="42">
        <v>50</v>
      </c>
      <c r="AA409" s="451">
        <f>Z409/Y409</f>
        <v>16.666666666666668</v>
      </c>
      <c r="AB409" s="42"/>
      <c r="AC409" s="42"/>
      <c r="AD409" s="42"/>
      <c r="AE409" s="42" t="s">
        <v>4330</v>
      </c>
    </row>
    <row r="410" spans="1:31" x14ac:dyDescent="0.2">
      <c r="A410" s="42" t="s">
        <v>2330</v>
      </c>
      <c r="B410" s="42" t="s">
        <v>4466</v>
      </c>
      <c r="C410" s="42" t="s">
        <v>44</v>
      </c>
      <c r="D410" s="42">
        <v>4</v>
      </c>
      <c r="E410" s="42">
        <v>4</v>
      </c>
      <c r="F410" s="42"/>
      <c r="G410" s="42">
        <v>144</v>
      </c>
      <c r="H410" s="377">
        <f t="shared" si="22"/>
        <v>36</v>
      </c>
      <c r="I410" s="42">
        <v>1</v>
      </c>
      <c r="J410" s="42"/>
      <c r="K410" s="42" t="s">
        <v>4326</v>
      </c>
      <c r="T410" s="42" t="s">
        <v>50</v>
      </c>
      <c r="U410" s="42" t="s">
        <v>4216</v>
      </c>
      <c r="V410" s="42" t="s">
        <v>44</v>
      </c>
      <c r="W410" s="42">
        <v>22.4</v>
      </c>
      <c r="X410" s="42">
        <v>3</v>
      </c>
      <c r="Y410" s="42">
        <v>4</v>
      </c>
      <c r="Z410" s="42">
        <v>59</v>
      </c>
      <c r="AA410" s="451">
        <f>Z410/Y410</f>
        <v>14.75</v>
      </c>
      <c r="AB410" s="42"/>
      <c r="AC410" s="42"/>
      <c r="AD410" s="42"/>
      <c r="AE410" s="42" t="s">
        <v>4330</v>
      </c>
    </row>
    <row r="411" spans="1:31" x14ac:dyDescent="0.2">
      <c r="A411" s="42" t="s">
        <v>2330</v>
      </c>
      <c r="B411" s="42" t="s">
        <v>3047</v>
      </c>
      <c r="C411" s="42" t="s">
        <v>44</v>
      </c>
      <c r="D411" s="42">
        <v>12</v>
      </c>
      <c r="E411" s="42">
        <v>12</v>
      </c>
      <c r="F411" s="42"/>
      <c r="G411" s="42">
        <v>229</v>
      </c>
      <c r="H411" s="377">
        <f t="shared" si="22"/>
        <v>19.083333333333332</v>
      </c>
      <c r="I411" s="42"/>
      <c r="J411" s="42"/>
      <c r="K411" s="42" t="s">
        <v>4326</v>
      </c>
      <c r="T411" s="42" t="s">
        <v>50</v>
      </c>
      <c r="U411" s="42" t="s">
        <v>3973</v>
      </c>
      <c r="V411" s="42" t="s">
        <v>44</v>
      </c>
      <c r="W411" s="42">
        <v>22</v>
      </c>
      <c r="X411" s="42">
        <v>5</v>
      </c>
      <c r="Y411" s="42">
        <v>1</v>
      </c>
      <c r="Z411" s="42">
        <v>84</v>
      </c>
      <c r="AA411" s="451">
        <f>Z411/Y411</f>
        <v>84</v>
      </c>
      <c r="AB411" s="42"/>
      <c r="AC411" s="42"/>
      <c r="AD411" s="42"/>
      <c r="AE411" s="42" t="s">
        <v>4330</v>
      </c>
    </row>
    <row r="412" spans="1:31" x14ac:dyDescent="0.2">
      <c r="A412" s="42" t="s">
        <v>2330</v>
      </c>
      <c r="B412" s="42" t="s">
        <v>787</v>
      </c>
      <c r="C412" s="42" t="s">
        <v>44</v>
      </c>
      <c r="D412" s="42">
        <v>10</v>
      </c>
      <c r="E412" s="42">
        <v>10</v>
      </c>
      <c r="F412" s="42">
        <v>2</v>
      </c>
      <c r="G412" s="42">
        <v>152</v>
      </c>
      <c r="H412" s="377">
        <f t="shared" si="22"/>
        <v>19</v>
      </c>
      <c r="I412" s="42">
        <v>3</v>
      </c>
      <c r="J412" s="42"/>
      <c r="K412" s="42" t="s">
        <v>4326</v>
      </c>
      <c r="T412" s="42" t="s">
        <v>50</v>
      </c>
      <c r="U412" s="42" t="s">
        <v>3963</v>
      </c>
      <c r="V412" s="42" t="s">
        <v>44</v>
      </c>
      <c r="W412" s="42">
        <v>13</v>
      </c>
      <c r="X412" s="42">
        <v>1</v>
      </c>
      <c r="Y412" s="42"/>
      <c r="Z412" s="42">
        <v>38</v>
      </c>
      <c r="AA412" s="451">
        <v>0</v>
      </c>
      <c r="AB412" s="42"/>
      <c r="AC412" s="42"/>
      <c r="AD412" s="42"/>
      <c r="AE412" s="42" t="s">
        <v>4330</v>
      </c>
    </row>
    <row r="413" spans="1:31" x14ac:dyDescent="0.2">
      <c r="A413" s="42" t="s">
        <v>2330</v>
      </c>
      <c r="B413" s="42" t="s">
        <v>4473</v>
      </c>
      <c r="C413" s="42" t="s">
        <v>44</v>
      </c>
      <c r="D413" s="42">
        <v>6</v>
      </c>
      <c r="E413" s="42">
        <v>6</v>
      </c>
      <c r="F413" s="42">
        <v>1</v>
      </c>
      <c r="G413" s="42">
        <v>88</v>
      </c>
      <c r="H413" s="377">
        <f t="shared" si="22"/>
        <v>17.600000000000001</v>
      </c>
      <c r="I413" s="42">
        <v>1</v>
      </c>
      <c r="J413" s="42"/>
      <c r="K413" s="42" t="s">
        <v>4326</v>
      </c>
      <c r="T413" s="42" t="s">
        <v>50</v>
      </c>
      <c r="U413" s="42" t="s">
        <v>3978</v>
      </c>
      <c r="V413" s="42" t="s">
        <v>44</v>
      </c>
      <c r="W413" s="42">
        <v>98</v>
      </c>
      <c r="X413" s="42">
        <v>20</v>
      </c>
      <c r="Y413" s="42">
        <v>12</v>
      </c>
      <c r="Z413" s="42">
        <v>309</v>
      </c>
      <c r="AA413" s="451">
        <f t="shared" ref="AA413:AA427" si="23">Z413/Y413</f>
        <v>25.75</v>
      </c>
      <c r="AB413" s="42"/>
      <c r="AC413" s="42"/>
      <c r="AD413" s="42"/>
      <c r="AE413" s="42" t="s">
        <v>4330</v>
      </c>
    </row>
    <row r="414" spans="1:31" x14ac:dyDescent="0.2">
      <c r="A414" s="42" t="s">
        <v>2330</v>
      </c>
      <c r="B414" s="42" t="s">
        <v>4199</v>
      </c>
      <c r="C414" s="42" t="s">
        <v>44</v>
      </c>
      <c r="D414" s="42">
        <v>5</v>
      </c>
      <c r="E414" s="42">
        <v>5</v>
      </c>
      <c r="F414" s="42"/>
      <c r="G414" s="42">
        <v>79</v>
      </c>
      <c r="H414" s="377">
        <f t="shared" si="22"/>
        <v>15.8</v>
      </c>
      <c r="I414" s="42">
        <v>1</v>
      </c>
      <c r="J414" s="42"/>
      <c r="K414" s="42" t="s">
        <v>4326</v>
      </c>
      <c r="T414" s="42" t="s">
        <v>50</v>
      </c>
      <c r="U414" s="42" t="s">
        <v>3047</v>
      </c>
      <c r="V414" s="42" t="s">
        <v>44</v>
      </c>
      <c r="W414" s="42">
        <v>55</v>
      </c>
      <c r="X414" s="42">
        <v>5</v>
      </c>
      <c r="Y414" s="42">
        <v>5</v>
      </c>
      <c r="Z414" s="42">
        <v>193</v>
      </c>
      <c r="AA414" s="451">
        <f t="shared" si="23"/>
        <v>38.6</v>
      </c>
      <c r="AB414" s="42"/>
      <c r="AC414" s="42"/>
      <c r="AD414" s="42"/>
      <c r="AE414" s="42" t="s">
        <v>4330</v>
      </c>
    </row>
    <row r="415" spans="1:31" x14ac:dyDescent="0.2">
      <c r="A415" s="42" t="s">
        <v>2330</v>
      </c>
      <c r="B415" s="42" t="s">
        <v>4465</v>
      </c>
      <c r="C415" s="42" t="s">
        <v>44</v>
      </c>
      <c r="D415" s="42">
        <v>3</v>
      </c>
      <c r="E415" s="42">
        <v>3</v>
      </c>
      <c r="F415" s="42">
        <v>1</v>
      </c>
      <c r="G415" s="42">
        <v>26</v>
      </c>
      <c r="H415" s="377">
        <f t="shared" si="22"/>
        <v>13</v>
      </c>
      <c r="I415" s="42"/>
      <c r="J415" s="42"/>
      <c r="K415" s="42" t="s">
        <v>4326</v>
      </c>
      <c r="T415" s="42" t="s">
        <v>50</v>
      </c>
      <c r="U415" s="42" t="s">
        <v>4191</v>
      </c>
      <c r="V415" s="42" t="s">
        <v>44</v>
      </c>
      <c r="W415" s="42">
        <v>96.3</v>
      </c>
      <c r="X415" s="42">
        <v>22</v>
      </c>
      <c r="Y415" s="42">
        <v>16</v>
      </c>
      <c r="Z415" s="42">
        <v>257</v>
      </c>
      <c r="AA415" s="451">
        <f t="shared" si="23"/>
        <v>16.0625</v>
      </c>
      <c r="AB415" s="42"/>
      <c r="AC415" s="42"/>
      <c r="AD415" s="42"/>
      <c r="AE415" s="42" t="s">
        <v>4330</v>
      </c>
    </row>
    <row r="416" spans="1:31" x14ac:dyDescent="0.2">
      <c r="A416" s="42" t="s">
        <v>2330</v>
      </c>
      <c r="B416" s="42" t="s">
        <v>3151</v>
      </c>
      <c r="C416" s="42" t="s">
        <v>44</v>
      </c>
      <c r="D416" s="42">
        <v>3</v>
      </c>
      <c r="E416" s="42">
        <v>3</v>
      </c>
      <c r="F416" s="42"/>
      <c r="G416" s="42">
        <v>38</v>
      </c>
      <c r="H416" s="377">
        <f t="shared" si="22"/>
        <v>12.666666666666666</v>
      </c>
      <c r="I416" s="42">
        <v>1</v>
      </c>
      <c r="J416" s="42"/>
      <c r="K416" s="42" t="s">
        <v>4326</v>
      </c>
      <c r="T416" s="42" t="s">
        <v>50</v>
      </c>
      <c r="U416" s="42" t="s">
        <v>4529</v>
      </c>
      <c r="V416" s="42" t="s">
        <v>44</v>
      </c>
      <c r="W416" s="42">
        <v>2</v>
      </c>
      <c r="X416" s="42">
        <v>1</v>
      </c>
      <c r="Y416" s="42">
        <v>1</v>
      </c>
      <c r="Z416" s="42">
        <v>22</v>
      </c>
      <c r="AA416" s="451">
        <f t="shared" si="23"/>
        <v>22</v>
      </c>
      <c r="AB416" s="42"/>
      <c r="AC416" s="42"/>
      <c r="AD416" s="42"/>
      <c r="AE416" s="42" t="s">
        <v>4330</v>
      </c>
    </row>
    <row r="417" spans="1:31" x14ac:dyDescent="0.2">
      <c r="A417" s="42" t="s">
        <v>2330</v>
      </c>
      <c r="B417" s="42" t="s">
        <v>4474</v>
      </c>
      <c r="C417" s="42" t="s">
        <v>44</v>
      </c>
      <c r="D417" s="42">
        <v>3</v>
      </c>
      <c r="E417" s="42">
        <v>3</v>
      </c>
      <c r="F417" s="42">
        <v>1</v>
      </c>
      <c r="G417" s="42">
        <v>19</v>
      </c>
      <c r="H417" s="377">
        <f t="shared" si="22"/>
        <v>9.5</v>
      </c>
      <c r="I417" s="42">
        <v>3</v>
      </c>
      <c r="J417" s="42"/>
      <c r="K417" s="42" t="s">
        <v>4326</v>
      </c>
      <c r="T417" s="42" t="s">
        <v>50</v>
      </c>
      <c r="U417" s="42" t="s">
        <v>787</v>
      </c>
      <c r="V417" s="42" t="s">
        <v>44</v>
      </c>
      <c r="W417" s="42">
        <v>93.2</v>
      </c>
      <c r="X417" s="42">
        <v>17</v>
      </c>
      <c r="Y417" s="42">
        <v>19</v>
      </c>
      <c r="Z417" s="42">
        <v>282</v>
      </c>
      <c r="AA417" s="451">
        <f t="shared" si="23"/>
        <v>14.842105263157896</v>
      </c>
      <c r="AB417" s="42"/>
      <c r="AC417" s="42"/>
      <c r="AD417" s="42"/>
      <c r="AE417" s="42" t="s">
        <v>4330</v>
      </c>
    </row>
    <row r="418" spans="1:31" x14ac:dyDescent="0.2">
      <c r="A418" s="42" t="s">
        <v>2330</v>
      </c>
      <c r="B418" s="42" t="s">
        <v>4463</v>
      </c>
      <c r="C418" s="42" t="s">
        <v>44</v>
      </c>
      <c r="D418" s="42">
        <v>1</v>
      </c>
      <c r="E418" s="42">
        <v>1</v>
      </c>
      <c r="F418" s="42"/>
      <c r="G418" s="42">
        <v>8</v>
      </c>
      <c r="H418" s="377">
        <f t="shared" si="22"/>
        <v>8</v>
      </c>
      <c r="I418" s="42"/>
      <c r="J418" s="42"/>
      <c r="K418" s="42" t="s">
        <v>4326</v>
      </c>
      <c r="T418" s="42" t="s">
        <v>50</v>
      </c>
      <c r="U418" s="42" t="s">
        <v>4207</v>
      </c>
      <c r="V418" s="42" t="s">
        <v>44</v>
      </c>
      <c r="W418" s="42">
        <v>12</v>
      </c>
      <c r="X418" s="42">
        <v>2</v>
      </c>
      <c r="Y418" s="42">
        <v>1</v>
      </c>
      <c r="Z418" s="42">
        <v>37</v>
      </c>
      <c r="AA418" s="451">
        <f t="shared" si="23"/>
        <v>37</v>
      </c>
      <c r="AB418" s="42"/>
      <c r="AC418" s="42"/>
      <c r="AD418" s="42"/>
      <c r="AE418" s="42" t="s">
        <v>4330</v>
      </c>
    </row>
    <row r="419" spans="1:31" x14ac:dyDescent="0.2">
      <c r="A419" s="42" t="s">
        <v>2330</v>
      </c>
      <c r="B419" s="42" t="s">
        <v>4469</v>
      </c>
      <c r="C419" s="42" t="s">
        <v>44</v>
      </c>
      <c r="D419" s="42">
        <v>1</v>
      </c>
      <c r="E419" s="42">
        <v>1</v>
      </c>
      <c r="F419" s="42"/>
      <c r="G419" s="42">
        <v>7</v>
      </c>
      <c r="H419" s="377">
        <f t="shared" si="22"/>
        <v>7</v>
      </c>
      <c r="I419" s="42"/>
      <c r="J419" s="42"/>
      <c r="K419" s="42" t="s">
        <v>4326</v>
      </c>
      <c r="T419" s="42" t="s">
        <v>50</v>
      </c>
      <c r="U419" s="42" t="s">
        <v>3045</v>
      </c>
      <c r="V419" s="42" t="s">
        <v>44</v>
      </c>
      <c r="W419" s="42">
        <v>24.4</v>
      </c>
      <c r="X419" s="42">
        <v>5</v>
      </c>
      <c r="Y419" s="42">
        <v>7</v>
      </c>
      <c r="Z419" s="42">
        <v>62</v>
      </c>
      <c r="AA419" s="451">
        <f t="shared" si="23"/>
        <v>8.8571428571428577</v>
      </c>
      <c r="AB419" s="42"/>
      <c r="AC419" s="42"/>
      <c r="AD419" s="42"/>
      <c r="AE419" s="42" t="s">
        <v>4330</v>
      </c>
    </row>
    <row r="420" spans="1:31" x14ac:dyDescent="0.2">
      <c r="A420" s="42" t="s">
        <v>2330</v>
      </c>
      <c r="B420" s="42" t="s">
        <v>4139</v>
      </c>
      <c r="C420" s="42" t="s">
        <v>44</v>
      </c>
      <c r="D420" s="42">
        <v>1</v>
      </c>
      <c r="E420" s="42">
        <v>1</v>
      </c>
      <c r="F420" s="42"/>
      <c r="G420" s="42">
        <v>6</v>
      </c>
      <c r="H420" s="377">
        <f t="shared" si="22"/>
        <v>6</v>
      </c>
      <c r="I420" s="42">
        <v>1</v>
      </c>
      <c r="J420" s="42"/>
      <c r="K420" s="42" t="s">
        <v>4326</v>
      </c>
      <c r="T420" s="42" t="s">
        <v>50</v>
      </c>
      <c r="U420" s="42" t="s">
        <v>4208</v>
      </c>
      <c r="V420" s="42" t="s">
        <v>44</v>
      </c>
      <c r="W420" s="42">
        <v>83</v>
      </c>
      <c r="X420" s="42">
        <v>17</v>
      </c>
      <c r="Y420" s="42">
        <v>9</v>
      </c>
      <c r="Z420" s="42">
        <v>217</v>
      </c>
      <c r="AA420" s="451">
        <f t="shared" si="23"/>
        <v>24.111111111111111</v>
      </c>
      <c r="AB420" s="42"/>
      <c r="AC420" s="42"/>
      <c r="AD420" s="42"/>
      <c r="AE420" s="42" t="s">
        <v>4330</v>
      </c>
    </row>
    <row r="421" spans="1:31" x14ac:dyDescent="0.2">
      <c r="A421" s="42" t="s">
        <v>2330</v>
      </c>
      <c r="B421" s="42" t="s">
        <v>4475</v>
      </c>
      <c r="C421" s="42" t="s">
        <v>44</v>
      </c>
      <c r="D421" s="42">
        <v>2</v>
      </c>
      <c r="E421" s="42">
        <v>2</v>
      </c>
      <c r="F421" s="42">
        <v>1</v>
      </c>
      <c r="G421" s="42">
        <v>6</v>
      </c>
      <c r="H421" s="377">
        <f t="shared" si="22"/>
        <v>6</v>
      </c>
      <c r="I421" s="42">
        <v>1</v>
      </c>
      <c r="J421" s="42"/>
      <c r="K421" s="42" t="s">
        <v>4326</v>
      </c>
      <c r="T421" s="42" t="s">
        <v>50</v>
      </c>
      <c r="U421" s="42" t="s">
        <v>4487</v>
      </c>
      <c r="V421" s="42" t="s">
        <v>44</v>
      </c>
      <c r="W421" s="42">
        <v>55.5</v>
      </c>
      <c r="X421" s="42">
        <v>20</v>
      </c>
      <c r="Y421" s="42">
        <v>7</v>
      </c>
      <c r="Z421" s="42">
        <v>109</v>
      </c>
      <c r="AA421" s="451">
        <f t="shared" si="23"/>
        <v>15.571428571428571</v>
      </c>
      <c r="AB421" s="42"/>
      <c r="AC421" s="42"/>
      <c r="AD421" s="42"/>
      <c r="AE421" s="42" t="s">
        <v>4330</v>
      </c>
    </row>
    <row r="422" spans="1:31" x14ac:dyDescent="0.2">
      <c r="A422" s="42" t="s">
        <v>2330</v>
      </c>
      <c r="B422" s="42" t="s">
        <v>4218</v>
      </c>
      <c r="C422" s="42" t="s">
        <v>44</v>
      </c>
      <c r="D422" s="42">
        <v>4</v>
      </c>
      <c r="E422" s="42">
        <v>4</v>
      </c>
      <c r="F422" s="42"/>
      <c r="G422" s="42">
        <v>14</v>
      </c>
      <c r="H422" s="377">
        <f t="shared" si="22"/>
        <v>3.5</v>
      </c>
      <c r="I422" s="42">
        <v>4</v>
      </c>
      <c r="J422" s="42"/>
      <c r="K422" s="42" t="s">
        <v>4326</v>
      </c>
      <c r="T422" s="42" t="s">
        <v>50</v>
      </c>
      <c r="U422" s="42" t="s">
        <v>4218</v>
      </c>
      <c r="V422" s="42" t="s">
        <v>44</v>
      </c>
      <c r="W422" s="42">
        <v>49</v>
      </c>
      <c r="X422" s="42">
        <v>6</v>
      </c>
      <c r="Y422" s="42">
        <v>4</v>
      </c>
      <c r="Z422" s="42">
        <v>158</v>
      </c>
      <c r="AA422" s="451">
        <f t="shared" si="23"/>
        <v>39.5</v>
      </c>
      <c r="AB422" s="42"/>
      <c r="AC422" s="42"/>
      <c r="AD422" s="42"/>
      <c r="AE422" s="42" t="s">
        <v>4330</v>
      </c>
    </row>
    <row r="423" spans="1:31" x14ac:dyDescent="0.2">
      <c r="A423" s="42" t="s">
        <v>2330</v>
      </c>
      <c r="B423" s="42" t="s">
        <v>4476</v>
      </c>
      <c r="C423" s="42" t="s">
        <v>44</v>
      </c>
      <c r="D423" s="42">
        <v>1</v>
      </c>
      <c r="E423" s="42">
        <v>1</v>
      </c>
      <c r="F423" s="42"/>
      <c r="G423" s="42">
        <v>2</v>
      </c>
      <c r="H423" s="377">
        <f t="shared" si="22"/>
        <v>2</v>
      </c>
      <c r="I423" s="42"/>
      <c r="J423" s="42"/>
      <c r="K423" s="42" t="s">
        <v>4326</v>
      </c>
      <c r="T423" s="42" t="s">
        <v>50</v>
      </c>
      <c r="U423" s="42" t="s">
        <v>4531</v>
      </c>
      <c r="V423" s="42" t="s">
        <v>44</v>
      </c>
      <c r="W423" s="42">
        <v>10</v>
      </c>
      <c r="X423" s="42">
        <v>1</v>
      </c>
      <c r="Y423" s="42">
        <v>2</v>
      </c>
      <c r="Z423" s="42">
        <v>37</v>
      </c>
      <c r="AA423" s="451">
        <f t="shared" si="23"/>
        <v>18.5</v>
      </c>
      <c r="AB423" s="42"/>
      <c r="AC423" s="42"/>
      <c r="AD423" s="42"/>
      <c r="AE423" s="42" t="s">
        <v>4330</v>
      </c>
    </row>
    <row r="424" spans="1:31" x14ac:dyDescent="0.2">
      <c r="A424" s="42" t="s">
        <v>2330</v>
      </c>
      <c r="B424" s="42" t="s">
        <v>4208</v>
      </c>
      <c r="C424" s="42" t="s">
        <v>44</v>
      </c>
      <c r="D424" s="42">
        <v>1</v>
      </c>
      <c r="E424" s="42">
        <v>1</v>
      </c>
      <c r="F424" s="42"/>
      <c r="G424" s="42">
        <v>1</v>
      </c>
      <c r="H424" s="377">
        <f t="shared" si="22"/>
        <v>1</v>
      </c>
      <c r="I424" s="42"/>
      <c r="J424" s="42"/>
      <c r="K424" s="42" t="s">
        <v>4326</v>
      </c>
      <c r="T424" s="42" t="s">
        <v>50</v>
      </c>
      <c r="U424" s="42" t="s">
        <v>4474</v>
      </c>
      <c r="V424" s="42" t="s">
        <v>44</v>
      </c>
      <c r="W424" s="42">
        <v>21</v>
      </c>
      <c r="X424" s="42">
        <v>4</v>
      </c>
      <c r="Y424" s="42">
        <v>3</v>
      </c>
      <c r="Z424" s="42">
        <v>60</v>
      </c>
      <c r="AA424" s="451">
        <f t="shared" si="23"/>
        <v>20</v>
      </c>
      <c r="AB424" s="42"/>
      <c r="AC424" s="42"/>
      <c r="AD424" s="42"/>
      <c r="AE424" s="42" t="s">
        <v>4330</v>
      </c>
    </row>
    <row r="425" spans="1:31" x14ac:dyDescent="0.2">
      <c r="A425" s="42" t="s">
        <v>2330</v>
      </c>
      <c r="B425" s="42" t="s">
        <v>4477</v>
      </c>
      <c r="C425" s="42" t="s">
        <v>44</v>
      </c>
      <c r="D425" s="42">
        <v>1</v>
      </c>
      <c r="E425" s="42">
        <v>1</v>
      </c>
      <c r="F425" s="42"/>
      <c r="G425" s="42"/>
      <c r="H425" s="377">
        <f t="shared" si="22"/>
        <v>0</v>
      </c>
      <c r="I425" s="42"/>
      <c r="J425" s="42"/>
      <c r="K425" s="42" t="s">
        <v>4326</v>
      </c>
      <c r="T425" s="172" t="s">
        <v>50</v>
      </c>
      <c r="U425" s="172" t="s">
        <v>2526</v>
      </c>
      <c r="V425" s="172" t="s">
        <v>44</v>
      </c>
      <c r="W425" s="172">
        <v>16</v>
      </c>
      <c r="X425" s="172">
        <v>3</v>
      </c>
      <c r="Y425" s="172">
        <v>2</v>
      </c>
      <c r="Z425" s="172">
        <v>44</v>
      </c>
      <c r="AA425" s="396">
        <f t="shared" si="23"/>
        <v>22</v>
      </c>
      <c r="AB425" s="172"/>
      <c r="AC425" s="172"/>
      <c r="AD425" s="172"/>
      <c r="AE425" s="172" t="s">
        <v>4330</v>
      </c>
    </row>
    <row r="426" spans="1:31" x14ac:dyDescent="0.2">
      <c r="A426" s="42" t="s">
        <v>2330</v>
      </c>
      <c r="B426" s="42" t="s">
        <v>4480</v>
      </c>
      <c r="C426" s="42" t="s">
        <v>44</v>
      </c>
      <c r="D426" s="42">
        <v>1</v>
      </c>
      <c r="E426" s="42">
        <v>1</v>
      </c>
      <c r="F426" s="42"/>
      <c r="G426" s="42"/>
      <c r="H426" s="377">
        <f t="shared" si="22"/>
        <v>0</v>
      </c>
      <c r="I426" s="42"/>
      <c r="J426" s="42"/>
      <c r="K426" s="42" t="s">
        <v>4326</v>
      </c>
      <c r="T426" s="172" t="s">
        <v>50</v>
      </c>
      <c r="U426" s="172" t="s">
        <v>4511</v>
      </c>
      <c r="V426" s="172" t="s">
        <v>44</v>
      </c>
      <c r="W426" s="172">
        <v>8</v>
      </c>
      <c r="X426" s="172">
        <v>2</v>
      </c>
      <c r="Y426" s="172">
        <v>1</v>
      </c>
      <c r="Z426" s="172">
        <v>28</v>
      </c>
      <c r="AA426" s="396">
        <f t="shared" si="23"/>
        <v>28</v>
      </c>
      <c r="AB426" s="172"/>
      <c r="AC426" s="172"/>
      <c r="AD426" s="172"/>
      <c r="AE426" s="172" t="s">
        <v>4330</v>
      </c>
    </row>
    <row r="427" spans="1:31" x14ac:dyDescent="0.2">
      <c r="A427" s="42" t="s">
        <v>2330</v>
      </c>
      <c r="B427" s="42" t="s">
        <v>4478</v>
      </c>
      <c r="C427" s="42" t="s">
        <v>44</v>
      </c>
      <c r="D427" s="42">
        <v>1</v>
      </c>
      <c r="E427" s="42">
        <v>1</v>
      </c>
      <c r="F427" s="42">
        <v>1</v>
      </c>
      <c r="G427" s="42">
        <v>55</v>
      </c>
      <c r="H427" s="377">
        <v>0</v>
      </c>
      <c r="I427" s="42"/>
      <c r="J427" s="42"/>
      <c r="K427" s="42" t="s">
        <v>4326</v>
      </c>
      <c r="T427" s="172" t="s">
        <v>50</v>
      </c>
      <c r="U427" s="172" t="s">
        <v>4209</v>
      </c>
      <c r="V427" s="172" t="s">
        <v>44</v>
      </c>
      <c r="W427" s="172">
        <v>8</v>
      </c>
      <c r="X427" s="172">
        <v>1</v>
      </c>
      <c r="Y427" s="172">
        <v>1</v>
      </c>
      <c r="Z427" s="172">
        <v>38</v>
      </c>
      <c r="AA427" s="396">
        <f t="shared" si="23"/>
        <v>38</v>
      </c>
      <c r="AB427" s="172"/>
      <c r="AC427" s="172"/>
      <c r="AD427" s="172"/>
      <c r="AE427" s="172" t="s">
        <v>4330</v>
      </c>
    </row>
    <row r="428" spans="1:31" x14ac:dyDescent="0.2">
      <c r="A428" s="42" t="s">
        <v>2330</v>
      </c>
      <c r="B428" s="42" t="s">
        <v>4479</v>
      </c>
      <c r="C428" s="42" t="s">
        <v>44</v>
      </c>
      <c r="D428" s="42">
        <v>1</v>
      </c>
      <c r="E428" s="42">
        <v>1</v>
      </c>
      <c r="F428" s="42">
        <v>1</v>
      </c>
      <c r="G428" s="42">
        <v>19</v>
      </c>
      <c r="H428" s="377">
        <v>0</v>
      </c>
      <c r="I428" s="42"/>
      <c r="J428" s="42"/>
      <c r="K428" s="42" t="s">
        <v>4326</v>
      </c>
      <c r="T428" s="172" t="s">
        <v>2330</v>
      </c>
      <c r="U428" s="172" t="s">
        <v>4481</v>
      </c>
      <c r="V428" s="172" t="s">
        <v>44</v>
      </c>
      <c r="W428" s="172">
        <v>2</v>
      </c>
      <c r="X428" s="172"/>
      <c r="Y428" s="172"/>
      <c r="Z428" s="172">
        <v>5</v>
      </c>
      <c r="AA428" s="396">
        <v>0</v>
      </c>
      <c r="AB428" s="172"/>
      <c r="AC428" s="172"/>
      <c r="AD428" s="172"/>
      <c r="AE428" s="172" t="s">
        <v>4326</v>
      </c>
    </row>
    <row r="429" spans="1:31" x14ac:dyDescent="0.2">
      <c r="A429" s="42" t="s">
        <v>2330</v>
      </c>
      <c r="B429" s="42" t="s">
        <v>3049</v>
      </c>
      <c r="C429" s="42" t="s">
        <v>44</v>
      </c>
      <c r="D429" s="42">
        <v>1</v>
      </c>
      <c r="E429" s="42" t="s">
        <v>3838</v>
      </c>
      <c r="F429" s="42"/>
      <c r="G429" s="42"/>
      <c r="H429" s="42">
        <v>0</v>
      </c>
      <c r="I429" s="42"/>
      <c r="J429" s="42"/>
      <c r="K429" s="42" t="s">
        <v>4326</v>
      </c>
      <c r="T429" s="172" t="s">
        <v>2330</v>
      </c>
      <c r="U429" s="172" t="s">
        <v>3031</v>
      </c>
      <c r="V429" s="172" t="s">
        <v>44</v>
      </c>
      <c r="W429" s="172">
        <v>27</v>
      </c>
      <c r="X429" s="172">
        <v>5</v>
      </c>
      <c r="Y429" s="172">
        <v>9</v>
      </c>
      <c r="Z429" s="172">
        <v>76</v>
      </c>
      <c r="AA429" s="396">
        <f>Z429/Y429</f>
        <v>8.4444444444444446</v>
      </c>
      <c r="AB429" s="172"/>
      <c r="AC429" s="172"/>
      <c r="AD429" s="172"/>
      <c r="AE429" s="172" t="s">
        <v>4326</v>
      </c>
    </row>
    <row r="430" spans="1:31" x14ac:dyDescent="0.2">
      <c r="A430" s="42" t="s">
        <v>82</v>
      </c>
      <c r="B430" s="42" t="s">
        <v>3963</v>
      </c>
      <c r="C430" s="42" t="s">
        <v>44</v>
      </c>
      <c r="D430" s="42">
        <v>8</v>
      </c>
      <c r="E430" s="42">
        <v>8</v>
      </c>
      <c r="F430" s="42">
        <v>2</v>
      </c>
      <c r="G430" s="42">
        <v>354</v>
      </c>
      <c r="H430" s="377">
        <f t="shared" ref="H430:H493" si="24">G430/(E430-F430)</f>
        <v>59</v>
      </c>
      <c r="I430" s="42">
        <v>5</v>
      </c>
      <c r="J430" s="42"/>
      <c r="K430" s="42" t="s">
        <v>4330</v>
      </c>
      <c r="T430" s="42" t="s">
        <v>2330</v>
      </c>
      <c r="U430" s="42" t="s">
        <v>3039</v>
      </c>
      <c r="V430" s="42" t="s">
        <v>44</v>
      </c>
      <c r="W430" s="42">
        <v>2</v>
      </c>
      <c r="X430" s="42"/>
      <c r="Y430" s="42"/>
      <c r="Z430" s="42">
        <v>10</v>
      </c>
      <c r="AA430" s="451">
        <v>0</v>
      </c>
      <c r="AB430" s="42"/>
      <c r="AC430" s="42"/>
      <c r="AD430" s="42"/>
      <c r="AE430" s="42" t="s">
        <v>4326</v>
      </c>
    </row>
    <row r="431" spans="1:31" x14ac:dyDescent="0.2">
      <c r="A431" s="42" t="s">
        <v>82</v>
      </c>
      <c r="B431" s="42" t="s">
        <v>4201</v>
      </c>
      <c r="C431" s="42" t="s">
        <v>44</v>
      </c>
      <c r="D431" s="42">
        <v>8</v>
      </c>
      <c r="E431" s="42">
        <v>7</v>
      </c>
      <c r="F431" s="42">
        <v>1</v>
      </c>
      <c r="G431" s="42">
        <v>296</v>
      </c>
      <c r="H431" s="377">
        <f t="shared" si="24"/>
        <v>49.333333333333336</v>
      </c>
      <c r="I431" s="42">
        <v>9</v>
      </c>
      <c r="J431" s="42"/>
      <c r="K431" s="42" t="s">
        <v>4330</v>
      </c>
      <c r="T431" s="42" t="s">
        <v>2330</v>
      </c>
      <c r="U431" s="42" t="s">
        <v>4216</v>
      </c>
      <c r="V431" s="42" t="s">
        <v>44</v>
      </c>
      <c r="W431" s="42">
        <v>9</v>
      </c>
      <c r="X431" s="42">
        <v>2</v>
      </c>
      <c r="Y431" s="42">
        <v>2</v>
      </c>
      <c r="Z431" s="42">
        <v>25</v>
      </c>
      <c r="AA431" s="451">
        <f>Z431/Y431</f>
        <v>12.5</v>
      </c>
      <c r="AB431" s="42"/>
      <c r="AC431" s="42"/>
      <c r="AD431" s="42"/>
      <c r="AE431" s="42" t="s">
        <v>4326</v>
      </c>
    </row>
    <row r="432" spans="1:31" x14ac:dyDescent="0.2">
      <c r="A432" s="42" t="s">
        <v>82</v>
      </c>
      <c r="B432" s="42" t="s">
        <v>3988</v>
      </c>
      <c r="C432" s="42" t="s">
        <v>44</v>
      </c>
      <c r="D432" s="42">
        <v>1</v>
      </c>
      <c r="E432" s="42">
        <v>1</v>
      </c>
      <c r="F432" s="42"/>
      <c r="G432" s="42">
        <v>49</v>
      </c>
      <c r="H432" s="377">
        <f t="shared" si="24"/>
        <v>49</v>
      </c>
      <c r="I432" s="42"/>
      <c r="J432" s="42"/>
      <c r="K432" s="42" t="s">
        <v>4330</v>
      </c>
      <c r="T432" s="42" t="s">
        <v>2330</v>
      </c>
      <c r="U432" s="42" t="s">
        <v>3978</v>
      </c>
      <c r="V432" s="42" t="s">
        <v>44</v>
      </c>
      <c r="W432" s="42">
        <v>33</v>
      </c>
      <c r="X432" s="42">
        <v>12</v>
      </c>
      <c r="Y432" s="42">
        <v>1</v>
      </c>
      <c r="Z432" s="42">
        <v>68</v>
      </c>
      <c r="AA432" s="451">
        <f>Z432/Y432</f>
        <v>68</v>
      </c>
      <c r="AB432" s="42"/>
      <c r="AC432" s="42"/>
      <c r="AD432" s="42"/>
      <c r="AE432" s="42" t="s">
        <v>4326</v>
      </c>
    </row>
    <row r="433" spans="1:31" x14ac:dyDescent="0.2">
      <c r="A433" s="42" t="s">
        <v>82</v>
      </c>
      <c r="B433" s="42" t="s">
        <v>3041</v>
      </c>
      <c r="C433" s="42" t="s">
        <v>44</v>
      </c>
      <c r="D433" s="42">
        <v>6</v>
      </c>
      <c r="E433" s="42">
        <v>6</v>
      </c>
      <c r="F433" s="42">
        <v>1</v>
      </c>
      <c r="G433" s="42">
        <v>226</v>
      </c>
      <c r="H433" s="377">
        <f t="shared" si="24"/>
        <v>45.2</v>
      </c>
      <c r="I433" s="42">
        <v>4</v>
      </c>
      <c r="J433" s="42"/>
      <c r="K433" s="42" t="s">
        <v>4330</v>
      </c>
      <c r="T433" s="42" t="s">
        <v>2330</v>
      </c>
      <c r="U433" s="42" t="s">
        <v>3972</v>
      </c>
      <c r="V433" s="42" t="s">
        <v>44</v>
      </c>
      <c r="W433" s="42">
        <v>34</v>
      </c>
      <c r="X433" s="42">
        <v>13</v>
      </c>
      <c r="Y433" s="42">
        <v>11</v>
      </c>
      <c r="Z433" s="42">
        <v>72</v>
      </c>
      <c r="AA433" s="451">
        <f>Z433/Y433</f>
        <v>6.5454545454545459</v>
      </c>
      <c r="AB433" s="42"/>
      <c r="AC433" s="42"/>
      <c r="AD433" s="42"/>
      <c r="AE433" s="42" t="s">
        <v>4326</v>
      </c>
    </row>
    <row r="434" spans="1:31" x14ac:dyDescent="0.2">
      <c r="A434" s="42" t="s">
        <v>82</v>
      </c>
      <c r="B434" s="42" t="s">
        <v>3036</v>
      </c>
      <c r="C434" s="42" t="s">
        <v>44</v>
      </c>
      <c r="D434" s="42">
        <v>1</v>
      </c>
      <c r="E434" s="42">
        <v>1</v>
      </c>
      <c r="F434" s="42"/>
      <c r="G434" s="42">
        <v>41</v>
      </c>
      <c r="H434" s="377">
        <f t="shared" si="24"/>
        <v>41</v>
      </c>
      <c r="I434" s="42"/>
      <c r="J434" s="42"/>
      <c r="K434" s="42" t="s">
        <v>4330</v>
      </c>
      <c r="T434" s="42" t="s">
        <v>2330</v>
      </c>
      <c r="U434" s="42" t="s">
        <v>3106</v>
      </c>
      <c r="V434" s="42" t="s">
        <v>44</v>
      </c>
      <c r="W434" s="42">
        <v>59</v>
      </c>
      <c r="X434" s="42">
        <v>16</v>
      </c>
      <c r="Y434" s="42">
        <v>9</v>
      </c>
      <c r="Z434" s="42">
        <v>152</v>
      </c>
      <c r="AA434" s="451">
        <f>Z434/Y434</f>
        <v>16.888888888888889</v>
      </c>
      <c r="AB434" s="42"/>
      <c r="AC434" s="42"/>
      <c r="AD434" s="42"/>
      <c r="AE434" s="42" t="s">
        <v>4326</v>
      </c>
    </row>
    <row r="435" spans="1:31" x14ac:dyDescent="0.2">
      <c r="A435" s="42" t="s">
        <v>82</v>
      </c>
      <c r="B435" s="42" t="s">
        <v>4472</v>
      </c>
      <c r="C435" s="42" t="s">
        <v>44</v>
      </c>
      <c r="D435" s="42">
        <v>13</v>
      </c>
      <c r="E435" s="42">
        <v>8</v>
      </c>
      <c r="F435" s="42">
        <v>3</v>
      </c>
      <c r="G435" s="42">
        <v>183</v>
      </c>
      <c r="H435" s="377">
        <f t="shared" si="24"/>
        <v>36.6</v>
      </c>
      <c r="I435" s="42">
        <v>6</v>
      </c>
      <c r="J435" s="42"/>
      <c r="K435" s="42" t="s">
        <v>4330</v>
      </c>
      <c r="T435" s="42" t="s">
        <v>2330</v>
      </c>
      <c r="U435" s="42" t="s">
        <v>3923</v>
      </c>
      <c r="V435" s="42" t="s">
        <v>44</v>
      </c>
      <c r="W435" s="42">
        <v>1</v>
      </c>
      <c r="X435" s="42">
        <v>1</v>
      </c>
      <c r="Y435" s="42"/>
      <c r="Z435" s="42">
        <v>0</v>
      </c>
      <c r="AA435" s="451">
        <v>0</v>
      </c>
      <c r="AB435" s="42"/>
      <c r="AC435" s="42"/>
      <c r="AD435" s="42"/>
      <c r="AE435" s="42" t="s">
        <v>4326</v>
      </c>
    </row>
    <row r="436" spans="1:31" x14ac:dyDescent="0.2">
      <c r="A436" s="42" t="s">
        <v>82</v>
      </c>
      <c r="B436" s="42" t="s">
        <v>3039</v>
      </c>
      <c r="C436" s="42" t="s">
        <v>44</v>
      </c>
      <c r="D436" s="42">
        <v>11</v>
      </c>
      <c r="E436" s="42">
        <v>10</v>
      </c>
      <c r="F436" s="42">
        <v>4</v>
      </c>
      <c r="G436" s="42">
        <v>200</v>
      </c>
      <c r="H436" s="377">
        <f t="shared" si="24"/>
        <v>33.333333333333336</v>
      </c>
      <c r="I436" s="42">
        <v>3</v>
      </c>
      <c r="J436" s="42"/>
      <c r="K436" s="42" t="s">
        <v>4330</v>
      </c>
      <c r="T436" s="42" t="s">
        <v>2330</v>
      </c>
      <c r="U436" s="42" t="s">
        <v>4466</v>
      </c>
      <c r="V436" s="42" t="s">
        <v>44</v>
      </c>
      <c r="W436" s="42">
        <v>56</v>
      </c>
      <c r="X436" s="42">
        <v>21</v>
      </c>
      <c r="Y436" s="42">
        <v>5</v>
      </c>
      <c r="Z436" s="42">
        <v>120</v>
      </c>
      <c r="AA436" s="451">
        <f t="shared" ref="AA436:AA442" si="25">Z436/Y436</f>
        <v>24</v>
      </c>
      <c r="AB436" s="42"/>
      <c r="AC436" s="42"/>
      <c r="AD436" s="42"/>
      <c r="AE436" s="42" t="s">
        <v>4326</v>
      </c>
    </row>
    <row r="437" spans="1:31" x14ac:dyDescent="0.2">
      <c r="A437" s="42" t="s">
        <v>82</v>
      </c>
      <c r="B437" s="42" t="s">
        <v>4506</v>
      </c>
      <c r="C437" s="42" t="s">
        <v>44</v>
      </c>
      <c r="D437" s="42">
        <v>5</v>
      </c>
      <c r="E437" s="42">
        <v>6</v>
      </c>
      <c r="F437" s="42">
        <v>2</v>
      </c>
      <c r="G437" s="42">
        <v>114</v>
      </c>
      <c r="H437" s="377">
        <f t="shared" si="24"/>
        <v>28.5</v>
      </c>
      <c r="I437" s="42">
        <v>1</v>
      </c>
      <c r="J437" s="42"/>
      <c r="K437" s="42" t="s">
        <v>4330</v>
      </c>
      <c r="T437" s="42" t="s">
        <v>2330</v>
      </c>
      <c r="U437" s="42" t="s">
        <v>3047</v>
      </c>
      <c r="V437" s="42" t="s">
        <v>44</v>
      </c>
      <c r="W437" s="42">
        <v>187</v>
      </c>
      <c r="X437" s="42">
        <v>41</v>
      </c>
      <c r="Y437" s="42">
        <v>27</v>
      </c>
      <c r="Z437" s="42">
        <v>472</v>
      </c>
      <c r="AA437" s="451">
        <f t="shared" si="25"/>
        <v>17.481481481481481</v>
      </c>
      <c r="AB437" s="42"/>
      <c r="AC437" s="42"/>
      <c r="AD437" s="42"/>
      <c r="AE437" s="42" t="s">
        <v>4326</v>
      </c>
    </row>
    <row r="438" spans="1:31" x14ac:dyDescent="0.2">
      <c r="A438" s="42" t="s">
        <v>82</v>
      </c>
      <c r="B438" s="42" t="s">
        <v>4509</v>
      </c>
      <c r="C438" s="42" t="s">
        <v>44</v>
      </c>
      <c r="D438" s="42">
        <v>1</v>
      </c>
      <c r="E438" s="42">
        <v>1</v>
      </c>
      <c r="F438" s="42"/>
      <c r="G438" s="42">
        <v>28</v>
      </c>
      <c r="H438" s="377">
        <f t="shared" si="24"/>
        <v>28</v>
      </c>
      <c r="I438" s="42">
        <v>2</v>
      </c>
      <c r="J438" s="42"/>
      <c r="K438" s="42" t="s">
        <v>4330</v>
      </c>
      <c r="T438" s="42" t="s">
        <v>2330</v>
      </c>
      <c r="U438" s="42" t="s">
        <v>787</v>
      </c>
      <c r="V438" s="42" t="s">
        <v>44</v>
      </c>
      <c r="W438" s="42">
        <v>53</v>
      </c>
      <c r="X438" s="42">
        <v>7</v>
      </c>
      <c r="Y438" s="42">
        <v>9</v>
      </c>
      <c r="Z438" s="42">
        <v>234</v>
      </c>
      <c r="AA438" s="451">
        <f t="shared" si="25"/>
        <v>26</v>
      </c>
      <c r="AB438" s="42"/>
      <c r="AC438" s="42"/>
      <c r="AD438" s="42"/>
      <c r="AE438" s="42" t="s">
        <v>4326</v>
      </c>
    </row>
    <row r="439" spans="1:31" x14ac:dyDescent="0.2">
      <c r="A439" s="42" t="s">
        <v>82</v>
      </c>
      <c r="B439" s="42" t="s">
        <v>3031</v>
      </c>
      <c r="C439" s="42" t="s">
        <v>44</v>
      </c>
      <c r="D439" s="42">
        <v>12</v>
      </c>
      <c r="E439" s="42">
        <v>14</v>
      </c>
      <c r="F439" s="42">
        <v>3</v>
      </c>
      <c r="G439" s="42">
        <v>303</v>
      </c>
      <c r="H439" s="377">
        <f t="shared" si="24"/>
        <v>27.545454545454547</v>
      </c>
      <c r="I439" s="42">
        <v>3</v>
      </c>
      <c r="J439" s="42"/>
      <c r="K439" s="42" t="s">
        <v>4330</v>
      </c>
      <c r="T439" s="42" t="s">
        <v>2330</v>
      </c>
      <c r="U439" s="42" t="s">
        <v>4473</v>
      </c>
      <c r="V439" s="42" t="s">
        <v>44</v>
      </c>
      <c r="W439" s="42">
        <v>87</v>
      </c>
      <c r="X439" s="42">
        <v>19</v>
      </c>
      <c r="Y439" s="42">
        <v>19</v>
      </c>
      <c r="Z439" s="42">
        <v>254</v>
      </c>
      <c r="AA439" s="451">
        <f t="shared" si="25"/>
        <v>13.368421052631579</v>
      </c>
      <c r="AB439" s="42"/>
      <c r="AC439" s="42"/>
      <c r="AD439" s="42"/>
      <c r="AE439" s="42" t="s">
        <v>4326</v>
      </c>
    </row>
    <row r="440" spans="1:31" x14ac:dyDescent="0.2">
      <c r="A440" s="42" t="s">
        <v>82</v>
      </c>
      <c r="B440" s="42" t="s">
        <v>4211</v>
      </c>
      <c r="C440" s="42" t="s">
        <v>44</v>
      </c>
      <c r="D440" s="42">
        <v>13</v>
      </c>
      <c r="E440" s="42">
        <v>14</v>
      </c>
      <c r="F440" s="42">
        <v>1</v>
      </c>
      <c r="G440" s="42">
        <v>301</v>
      </c>
      <c r="H440" s="377">
        <f t="shared" si="24"/>
        <v>23.153846153846153</v>
      </c>
      <c r="I440" s="42">
        <v>22</v>
      </c>
      <c r="J440" s="42">
        <v>1</v>
      </c>
      <c r="K440" s="42" t="s">
        <v>4330</v>
      </c>
      <c r="T440" s="42" t="s">
        <v>2330</v>
      </c>
      <c r="U440" s="42" t="s">
        <v>4199</v>
      </c>
      <c r="V440" s="42" t="s">
        <v>44</v>
      </c>
      <c r="W440" s="42">
        <v>37</v>
      </c>
      <c r="X440" s="42">
        <v>9</v>
      </c>
      <c r="Y440" s="42">
        <v>4</v>
      </c>
      <c r="Z440" s="42">
        <v>101</v>
      </c>
      <c r="AA440" s="451">
        <f t="shared" si="25"/>
        <v>25.25</v>
      </c>
      <c r="AB440" s="42"/>
      <c r="AC440" s="42"/>
      <c r="AD440" s="42"/>
      <c r="AE440" s="42" t="s">
        <v>4326</v>
      </c>
    </row>
    <row r="441" spans="1:31" x14ac:dyDescent="0.2">
      <c r="A441" s="42" t="s">
        <v>82</v>
      </c>
      <c r="B441" s="42" t="s">
        <v>3047</v>
      </c>
      <c r="C441" s="42" t="s">
        <v>44</v>
      </c>
      <c r="D441" s="42">
        <v>14</v>
      </c>
      <c r="E441" s="42">
        <v>13</v>
      </c>
      <c r="F441" s="42">
        <v>1</v>
      </c>
      <c r="G441" s="42">
        <v>256</v>
      </c>
      <c r="H441" s="377">
        <f t="shared" si="24"/>
        <v>21.333333333333332</v>
      </c>
      <c r="I441" s="42">
        <v>1</v>
      </c>
      <c r="J441" s="42"/>
      <c r="K441" s="42" t="s">
        <v>4330</v>
      </c>
      <c r="T441" s="42" t="s">
        <v>2330</v>
      </c>
      <c r="U441" s="42" t="s">
        <v>4465</v>
      </c>
      <c r="V441" s="42" t="s">
        <v>44</v>
      </c>
      <c r="W441" s="42">
        <v>29</v>
      </c>
      <c r="X441" s="42">
        <v>3</v>
      </c>
      <c r="Y441" s="42">
        <v>1</v>
      </c>
      <c r="Z441" s="42">
        <v>107</v>
      </c>
      <c r="AA441" s="451">
        <f t="shared" si="25"/>
        <v>107</v>
      </c>
      <c r="AB441" s="42"/>
      <c r="AC441" s="42"/>
      <c r="AD441" s="42"/>
      <c r="AE441" s="42" t="s">
        <v>4326</v>
      </c>
    </row>
    <row r="442" spans="1:31" x14ac:dyDescent="0.2">
      <c r="A442" s="42" t="s">
        <v>82</v>
      </c>
      <c r="B442" s="42" t="s">
        <v>3590</v>
      </c>
      <c r="C442" s="42" t="s">
        <v>44</v>
      </c>
      <c r="D442" s="42">
        <v>11</v>
      </c>
      <c r="E442" s="42">
        <v>5</v>
      </c>
      <c r="F442" s="42">
        <v>2</v>
      </c>
      <c r="G442" s="42">
        <v>59</v>
      </c>
      <c r="H442" s="377">
        <f t="shared" si="24"/>
        <v>19.666666666666668</v>
      </c>
      <c r="I442" s="42">
        <v>11</v>
      </c>
      <c r="J442" s="42"/>
      <c r="K442" s="42" t="s">
        <v>4330</v>
      </c>
      <c r="T442" s="42" t="s">
        <v>2330</v>
      </c>
      <c r="U442" s="42" t="s">
        <v>4474</v>
      </c>
      <c r="V442" s="42" t="s">
        <v>44</v>
      </c>
      <c r="W442" s="42">
        <v>20</v>
      </c>
      <c r="X442" s="42">
        <v>3</v>
      </c>
      <c r="Y442" s="42">
        <v>3</v>
      </c>
      <c r="Z442" s="42">
        <v>80</v>
      </c>
      <c r="AA442" s="451">
        <f t="shared" si="25"/>
        <v>26.666666666666668</v>
      </c>
      <c r="AB442" s="42"/>
      <c r="AC442" s="42"/>
      <c r="AD442" s="42"/>
      <c r="AE442" s="42" t="s">
        <v>4326</v>
      </c>
    </row>
    <row r="443" spans="1:31" x14ac:dyDescent="0.2">
      <c r="A443" s="42" t="s">
        <v>82</v>
      </c>
      <c r="B443" s="42" t="s">
        <v>3045</v>
      </c>
      <c r="C443" s="42" t="s">
        <v>44</v>
      </c>
      <c r="D443" s="42">
        <v>4</v>
      </c>
      <c r="E443" s="42">
        <v>4</v>
      </c>
      <c r="F443" s="42"/>
      <c r="G443" s="42">
        <v>77</v>
      </c>
      <c r="H443" s="377">
        <f t="shared" si="24"/>
        <v>19.25</v>
      </c>
      <c r="I443" s="42">
        <v>1</v>
      </c>
      <c r="J443" s="42"/>
      <c r="K443" s="42" t="s">
        <v>4330</v>
      </c>
      <c r="T443" s="42" t="s">
        <v>2330</v>
      </c>
      <c r="U443" s="42" t="s">
        <v>4139</v>
      </c>
      <c r="V443" s="42" t="s">
        <v>44</v>
      </c>
      <c r="W443" s="42">
        <v>1</v>
      </c>
      <c r="X443" s="42"/>
      <c r="Y443" s="42"/>
      <c r="Z443" s="42">
        <v>1</v>
      </c>
      <c r="AA443" s="451">
        <v>0</v>
      </c>
      <c r="AB443" s="42"/>
      <c r="AC443" s="42"/>
      <c r="AD443" s="42"/>
      <c r="AE443" s="42" t="s">
        <v>4326</v>
      </c>
    </row>
    <row r="444" spans="1:31" x14ac:dyDescent="0.2">
      <c r="A444" s="42" t="s">
        <v>82</v>
      </c>
      <c r="B444" s="42" t="s">
        <v>4508</v>
      </c>
      <c r="C444" s="42" t="s">
        <v>44</v>
      </c>
      <c r="D444" s="42">
        <v>3</v>
      </c>
      <c r="E444" s="42">
        <v>2</v>
      </c>
      <c r="F444" s="42"/>
      <c r="G444" s="42">
        <v>37</v>
      </c>
      <c r="H444" s="377">
        <f t="shared" si="24"/>
        <v>18.5</v>
      </c>
      <c r="I444" s="42">
        <v>1</v>
      </c>
      <c r="J444" s="42"/>
      <c r="K444" s="42" t="s">
        <v>4330</v>
      </c>
      <c r="T444" s="42" t="s">
        <v>2330</v>
      </c>
      <c r="U444" s="42" t="s">
        <v>4475</v>
      </c>
      <c r="V444" s="42" t="s">
        <v>44</v>
      </c>
      <c r="W444" s="42">
        <v>3</v>
      </c>
      <c r="X444" s="42"/>
      <c r="Y444" s="42"/>
      <c r="Z444" s="42">
        <v>22</v>
      </c>
      <c r="AA444" s="451">
        <v>0</v>
      </c>
      <c r="AB444" s="42"/>
      <c r="AC444" s="42"/>
      <c r="AD444" s="42"/>
      <c r="AE444" s="42" t="s">
        <v>4326</v>
      </c>
    </row>
    <row r="445" spans="1:31" x14ac:dyDescent="0.2">
      <c r="A445" s="42" t="s">
        <v>82</v>
      </c>
      <c r="B445" s="42" t="s">
        <v>3985</v>
      </c>
      <c r="C445" s="42" t="s">
        <v>44</v>
      </c>
      <c r="D445" s="42">
        <v>1</v>
      </c>
      <c r="E445" s="42">
        <v>1</v>
      </c>
      <c r="F445" s="42"/>
      <c r="G445" s="42">
        <v>18</v>
      </c>
      <c r="H445" s="377">
        <f t="shared" si="24"/>
        <v>18</v>
      </c>
      <c r="I445" s="42"/>
      <c r="J445" s="42"/>
      <c r="K445" s="42" t="s">
        <v>4330</v>
      </c>
      <c r="T445" s="42" t="s">
        <v>2330</v>
      </c>
      <c r="U445" s="42" t="s">
        <v>4218</v>
      </c>
      <c r="V445" s="42" t="s">
        <v>44</v>
      </c>
      <c r="W445" s="42">
        <v>43</v>
      </c>
      <c r="X445" s="42">
        <v>10</v>
      </c>
      <c r="Y445" s="42">
        <v>3</v>
      </c>
      <c r="Z445" s="42">
        <v>164</v>
      </c>
      <c r="AA445" s="451">
        <f>Z445/Y445</f>
        <v>54.666666666666664</v>
      </c>
      <c r="AB445" s="42"/>
      <c r="AC445" s="42"/>
      <c r="AD445" s="42"/>
      <c r="AE445" s="42" t="s">
        <v>4326</v>
      </c>
    </row>
    <row r="446" spans="1:31" x14ac:dyDescent="0.2">
      <c r="A446" s="42" t="s">
        <v>82</v>
      </c>
      <c r="B446" s="42" t="s">
        <v>787</v>
      </c>
      <c r="C446" s="42" t="s">
        <v>44</v>
      </c>
      <c r="D446" s="42">
        <v>1</v>
      </c>
      <c r="E446" s="42">
        <v>1</v>
      </c>
      <c r="F446" s="42"/>
      <c r="G446" s="42">
        <v>17</v>
      </c>
      <c r="H446" s="377">
        <f t="shared" si="24"/>
        <v>17</v>
      </c>
      <c r="I446" s="42"/>
      <c r="J446" s="42"/>
      <c r="K446" s="42" t="s">
        <v>4330</v>
      </c>
      <c r="T446" s="42" t="s">
        <v>2330</v>
      </c>
      <c r="U446" s="42" t="s">
        <v>4208</v>
      </c>
      <c r="V446" s="42" t="s">
        <v>44</v>
      </c>
      <c r="W446" s="42">
        <v>42</v>
      </c>
      <c r="X446" s="42">
        <v>17</v>
      </c>
      <c r="Y446" s="42">
        <v>8</v>
      </c>
      <c r="Z446" s="42">
        <v>103</v>
      </c>
      <c r="AA446" s="451">
        <f>Z446/Y446</f>
        <v>12.875</v>
      </c>
      <c r="AB446" s="42"/>
      <c r="AC446" s="42"/>
      <c r="AD446" s="42"/>
      <c r="AE446" s="42" t="s">
        <v>4326</v>
      </c>
    </row>
    <row r="447" spans="1:31" x14ac:dyDescent="0.2">
      <c r="A447" s="42" t="s">
        <v>82</v>
      </c>
      <c r="B447" s="42" t="s">
        <v>3049</v>
      </c>
      <c r="C447" s="42" t="s">
        <v>44</v>
      </c>
      <c r="D447" s="42">
        <v>7</v>
      </c>
      <c r="E447" s="42">
        <v>6</v>
      </c>
      <c r="F447" s="42">
        <v>4</v>
      </c>
      <c r="G447" s="42">
        <v>33</v>
      </c>
      <c r="H447" s="377">
        <f t="shared" si="24"/>
        <v>16.5</v>
      </c>
      <c r="I447" s="42">
        <v>3</v>
      </c>
      <c r="J447" s="42"/>
      <c r="K447" s="42" t="s">
        <v>4330</v>
      </c>
      <c r="T447" s="42" t="s">
        <v>2330</v>
      </c>
      <c r="U447" s="42" t="s">
        <v>4480</v>
      </c>
      <c r="V447" s="42" t="s">
        <v>44</v>
      </c>
      <c r="W447" s="42">
        <v>20</v>
      </c>
      <c r="X447" s="42">
        <v>3</v>
      </c>
      <c r="Y447" s="42">
        <v>4</v>
      </c>
      <c r="Z447" s="42">
        <v>93</v>
      </c>
      <c r="AA447" s="451">
        <f>Z447/Y447</f>
        <v>23.25</v>
      </c>
      <c r="AB447" s="42"/>
      <c r="AC447" s="42"/>
      <c r="AD447" s="42"/>
      <c r="AE447" s="42" t="s">
        <v>4326</v>
      </c>
    </row>
    <row r="448" spans="1:31" x14ac:dyDescent="0.2">
      <c r="A448" s="42" t="s">
        <v>82</v>
      </c>
      <c r="B448" s="42" t="s">
        <v>3155</v>
      </c>
      <c r="C448" s="42" t="s">
        <v>44</v>
      </c>
      <c r="D448" s="42">
        <v>8</v>
      </c>
      <c r="E448" s="42">
        <v>5</v>
      </c>
      <c r="F448" s="42">
        <v>1</v>
      </c>
      <c r="G448" s="42">
        <v>65</v>
      </c>
      <c r="H448" s="377">
        <f t="shared" si="24"/>
        <v>16.25</v>
      </c>
      <c r="I448" s="42">
        <v>1</v>
      </c>
      <c r="J448" s="42"/>
      <c r="K448" s="42" t="s">
        <v>4330</v>
      </c>
      <c r="T448" s="42" t="s">
        <v>2330</v>
      </c>
      <c r="U448" s="42" t="s">
        <v>3049</v>
      </c>
      <c r="V448" s="42" t="s">
        <v>44</v>
      </c>
      <c r="W448" s="42">
        <v>5</v>
      </c>
      <c r="X448" s="42">
        <v>1</v>
      </c>
      <c r="Y448" s="42"/>
      <c r="Z448" s="42">
        <v>15</v>
      </c>
      <c r="AA448" s="451">
        <v>0</v>
      </c>
      <c r="AB448" s="42"/>
      <c r="AC448" s="42"/>
      <c r="AD448" s="42"/>
      <c r="AE448" s="42" t="s">
        <v>4326</v>
      </c>
    </row>
    <row r="449" spans="1:31" x14ac:dyDescent="0.2">
      <c r="A449" s="42" t="s">
        <v>82</v>
      </c>
      <c r="B449" s="42" t="s">
        <v>1163</v>
      </c>
      <c r="C449" s="42" t="s">
        <v>44</v>
      </c>
      <c r="D449" s="42">
        <v>1</v>
      </c>
      <c r="E449" s="42">
        <v>1</v>
      </c>
      <c r="F449" s="42"/>
      <c r="G449" s="42">
        <v>16</v>
      </c>
      <c r="H449" s="377">
        <f t="shared" si="24"/>
        <v>16</v>
      </c>
      <c r="I449" s="42"/>
      <c r="J449" s="42"/>
      <c r="K449" s="42" t="s">
        <v>4330</v>
      </c>
      <c r="T449" s="42" t="s">
        <v>82</v>
      </c>
      <c r="U449" s="42" t="s">
        <v>3049</v>
      </c>
      <c r="V449" s="42" t="s">
        <v>44</v>
      </c>
      <c r="W449" s="42">
        <v>71.5</v>
      </c>
      <c r="X449" s="42">
        <v>14</v>
      </c>
      <c r="Y449" s="42">
        <v>17</v>
      </c>
      <c r="Z449" s="42">
        <v>190</v>
      </c>
      <c r="AA449" s="451">
        <f>Z449/Y449</f>
        <v>11.176470588235293</v>
      </c>
      <c r="AB449" s="42"/>
      <c r="AC449" s="42"/>
      <c r="AD449" s="42"/>
      <c r="AE449" s="42" t="s">
        <v>4326</v>
      </c>
    </row>
    <row r="450" spans="1:31" x14ac:dyDescent="0.2">
      <c r="A450" s="42" t="s">
        <v>82</v>
      </c>
      <c r="B450" s="42" t="s">
        <v>3958</v>
      </c>
      <c r="C450" s="42" t="s">
        <v>44</v>
      </c>
      <c r="D450" s="42">
        <v>5</v>
      </c>
      <c r="E450" s="42">
        <v>5</v>
      </c>
      <c r="F450" s="42"/>
      <c r="G450" s="42">
        <v>65</v>
      </c>
      <c r="H450" s="377">
        <f t="shared" si="24"/>
        <v>13</v>
      </c>
      <c r="I450" s="42">
        <v>4</v>
      </c>
      <c r="J450" s="42"/>
      <c r="K450" s="42" t="s">
        <v>4330</v>
      </c>
      <c r="T450" s="42" t="s">
        <v>82</v>
      </c>
      <c r="U450" s="42" t="s">
        <v>3963</v>
      </c>
      <c r="V450" s="42" t="s">
        <v>44</v>
      </c>
      <c r="W450" s="42">
        <v>14.2</v>
      </c>
      <c r="X450" s="42">
        <v>4</v>
      </c>
      <c r="Y450" s="42">
        <v>2</v>
      </c>
      <c r="Z450" s="42">
        <v>42</v>
      </c>
      <c r="AA450" s="451">
        <f>Z450/Y450</f>
        <v>21</v>
      </c>
      <c r="AB450" s="42"/>
      <c r="AC450" s="42"/>
      <c r="AD450" s="42"/>
      <c r="AE450" s="42" t="s">
        <v>4326</v>
      </c>
    </row>
    <row r="451" spans="1:31" x14ac:dyDescent="0.2">
      <c r="A451" s="42" t="s">
        <v>82</v>
      </c>
      <c r="B451" s="42" t="s">
        <v>3061</v>
      </c>
      <c r="C451" s="42" t="s">
        <v>44</v>
      </c>
      <c r="D451" s="42">
        <v>1</v>
      </c>
      <c r="E451" s="42">
        <v>1</v>
      </c>
      <c r="F451" s="42"/>
      <c r="G451" s="42">
        <v>10</v>
      </c>
      <c r="H451" s="377">
        <f t="shared" si="24"/>
        <v>10</v>
      </c>
      <c r="I451" s="42"/>
      <c r="J451" s="42"/>
      <c r="K451" s="42" t="s">
        <v>4330</v>
      </c>
      <c r="T451" s="42" t="s">
        <v>82</v>
      </c>
      <c r="U451" s="42" t="s">
        <v>4201</v>
      </c>
      <c r="V451" s="42" t="s">
        <v>44</v>
      </c>
      <c r="W451" s="42">
        <v>64.400000000000006</v>
      </c>
      <c r="X451" s="42">
        <v>12</v>
      </c>
      <c r="Y451" s="42">
        <v>14</v>
      </c>
      <c r="Z451" s="42">
        <v>241</v>
      </c>
      <c r="AA451" s="451">
        <f>Z451/Y451</f>
        <v>17.214285714285715</v>
      </c>
      <c r="AB451" s="42"/>
      <c r="AC451" s="42"/>
      <c r="AD451" s="42"/>
      <c r="AE451" s="42" t="s">
        <v>4326</v>
      </c>
    </row>
    <row r="452" spans="1:31" x14ac:dyDescent="0.2">
      <c r="A452" s="42" t="s">
        <v>82</v>
      </c>
      <c r="B452" s="42" t="s">
        <v>3044</v>
      </c>
      <c r="C452" s="42" t="s">
        <v>44</v>
      </c>
      <c r="D452" s="42">
        <v>1</v>
      </c>
      <c r="E452" s="42">
        <v>1</v>
      </c>
      <c r="F452" s="42"/>
      <c r="G452" s="42">
        <v>8</v>
      </c>
      <c r="H452" s="377">
        <f t="shared" si="24"/>
        <v>8</v>
      </c>
      <c r="I452" s="42"/>
      <c r="J452" s="42"/>
      <c r="K452" s="42" t="s">
        <v>4330</v>
      </c>
      <c r="T452" s="42" t="s">
        <v>82</v>
      </c>
      <c r="U452" s="42" t="s">
        <v>3988</v>
      </c>
      <c r="V452" s="42" t="s">
        <v>44</v>
      </c>
      <c r="W452" s="42">
        <v>11</v>
      </c>
      <c r="X452" s="42">
        <v>5</v>
      </c>
      <c r="Y452" s="42">
        <v>4</v>
      </c>
      <c r="Z452" s="42">
        <v>22</v>
      </c>
      <c r="AA452" s="451">
        <f>Z452/Y452</f>
        <v>5.5</v>
      </c>
      <c r="AB452" s="42"/>
      <c r="AC452" s="42"/>
      <c r="AD452" s="42"/>
      <c r="AE452" s="42" t="s">
        <v>4326</v>
      </c>
    </row>
    <row r="453" spans="1:31" x14ac:dyDescent="0.2">
      <c r="A453" s="42" t="s">
        <v>82</v>
      </c>
      <c r="B453" s="42" t="s">
        <v>4505</v>
      </c>
      <c r="C453" s="42" t="s">
        <v>44</v>
      </c>
      <c r="D453" s="42">
        <v>4</v>
      </c>
      <c r="E453" s="42">
        <v>2</v>
      </c>
      <c r="F453" s="42"/>
      <c r="G453" s="42">
        <v>11</v>
      </c>
      <c r="H453" s="377">
        <f t="shared" si="24"/>
        <v>5.5</v>
      </c>
      <c r="I453" s="42">
        <v>1</v>
      </c>
      <c r="J453" s="42"/>
      <c r="K453" s="42" t="s">
        <v>4330</v>
      </c>
      <c r="T453" s="42" t="s">
        <v>82</v>
      </c>
      <c r="U453" s="42" t="s">
        <v>3036</v>
      </c>
      <c r="V453" s="42" t="s">
        <v>44</v>
      </c>
      <c r="W453" s="42">
        <v>2</v>
      </c>
      <c r="X453" s="42">
        <v>2</v>
      </c>
      <c r="Y453" s="42"/>
      <c r="Z453" s="42">
        <v>0</v>
      </c>
      <c r="AA453" s="451">
        <v>0</v>
      </c>
      <c r="AB453" s="42"/>
      <c r="AC453" s="42"/>
      <c r="AD453" s="42"/>
      <c r="AE453" s="42" t="s">
        <v>4326</v>
      </c>
    </row>
    <row r="454" spans="1:31" x14ac:dyDescent="0.2">
      <c r="A454" s="42" t="s">
        <v>82</v>
      </c>
      <c r="B454" s="42" t="s">
        <v>1147</v>
      </c>
      <c r="C454" s="42" t="s">
        <v>44</v>
      </c>
      <c r="D454" s="42">
        <v>2</v>
      </c>
      <c r="E454" s="42">
        <v>3</v>
      </c>
      <c r="F454" s="42"/>
      <c r="G454" s="42">
        <v>8</v>
      </c>
      <c r="H454" s="377">
        <f t="shared" si="24"/>
        <v>2.6666666666666665</v>
      </c>
      <c r="I454" s="42">
        <v>1</v>
      </c>
      <c r="J454" s="42"/>
      <c r="K454" s="42" t="s">
        <v>4330</v>
      </c>
      <c r="T454" s="42" t="s">
        <v>82</v>
      </c>
      <c r="U454" s="42" t="s">
        <v>4506</v>
      </c>
      <c r="V454" s="42" t="s">
        <v>44</v>
      </c>
      <c r="W454" s="42">
        <v>31</v>
      </c>
      <c r="X454" s="42">
        <v>7</v>
      </c>
      <c r="Y454" s="42">
        <v>7</v>
      </c>
      <c r="Z454" s="42">
        <v>109</v>
      </c>
      <c r="AA454" s="451">
        <f>Z454/Y454</f>
        <v>15.571428571428571</v>
      </c>
      <c r="AB454" s="42"/>
      <c r="AC454" s="42"/>
      <c r="AD454" s="42"/>
      <c r="AE454" s="42" t="s">
        <v>4326</v>
      </c>
    </row>
    <row r="455" spans="1:31" x14ac:dyDescent="0.2">
      <c r="A455" s="42" t="s">
        <v>82</v>
      </c>
      <c r="B455" s="42" t="s">
        <v>4487</v>
      </c>
      <c r="C455" s="42" t="s">
        <v>44</v>
      </c>
      <c r="D455" s="42">
        <v>1</v>
      </c>
      <c r="E455" s="42">
        <v>1</v>
      </c>
      <c r="F455" s="42"/>
      <c r="G455" s="42">
        <v>1</v>
      </c>
      <c r="H455" s="377">
        <f t="shared" si="24"/>
        <v>1</v>
      </c>
      <c r="I455" s="42"/>
      <c r="J455" s="42"/>
      <c r="K455" s="42" t="s">
        <v>4330</v>
      </c>
      <c r="T455" s="42" t="s">
        <v>82</v>
      </c>
      <c r="U455" s="42" t="s">
        <v>3031</v>
      </c>
      <c r="V455" s="42" t="s">
        <v>44</v>
      </c>
      <c r="W455" s="42">
        <v>4</v>
      </c>
      <c r="X455" s="42"/>
      <c r="Y455" s="42"/>
      <c r="Z455" s="42">
        <v>23</v>
      </c>
      <c r="AA455" s="451">
        <v>0</v>
      </c>
      <c r="AB455" s="42"/>
      <c r="AC455" s="42"/>
      <c r="AD455" s="42"/>
      <c r="AE455" s="42" t="s">
        <v>4326</v>
      </c>
    </row>
    <row r="456" spans="1:31" x14ac:dyDescent="0.2">
      <c r="A456" s="42" t="s">
        <v>82</v>
      </c>
      <c r="B456" s="42" t="s">
        <v>3982</v>
      </c>
      <c r="C456" s="42" t="s">
        <v>44</v>
      </c>
      <c r="D456" s="42">
        <v>1</v>
      </c>
      <c r="E456" s="42">
        <v>1</v>
      </c>
      <c r="F456" s="42">
        <v>1</v>
      </c>
      <c r="G456" s="42">
        <v>41</v>
      </c>
      <c r="H456" s="377">
        <v>0</v>
      </c>
      <c r="I456" s="42">
        <v>2</v>
      </c>
      <c r="J456" s="42"/>
      <c r="K456" s="42" t="s">
        <v>4330</v>
      </c>
      <c r="T456" s="42" t="s">
        <v>82</v>
      </c>
      <c r="U456" s="42" t="s">
        <v>3047</v>
      </c>
      <c r="V456" s="42" t="s">
        <v>44</v>
      </c>
      <c r="W456" s="42">
        <v>107.1</v>
      </c>
      <c r="X456" s="42">
        <v>26</v>
      </c>
      <c r="Y456" s="42">
        <v>13</v>
      </c>
      <c r="Z456" s="42">
        <v>343</v>
      </c>
      <c r="AA456" s="451">
        <f>Z456/Y456</f>
        <v>26.384615384615383</v>
      </c>
      <c r="AB456" s="42"/>
      <c r="AC456" s="42"/>
      <c r="AD456" s="42"/>
      <c r="AE456" s="42" t="s">
        <v>4326</v>
      </c>
    </row>
    <row r="457" spans="1:31" x14ac:dyDescent="0.2">
      <c r="A457" s="42" t="s">
        <v>82</v>
      </c>
      <c r="B457" s="42" t="s">
        <v>3972</v>
      </c>
      <c r="C457" s="42" t="s">
        <v>44</v>
      </c>
      <c r="D457" s="42">
        <v>1</v>
      </c>
      <c r="E457" s="42">
        <v>1</v>
      </c>
      <c r="F457" s="42">
        <v>1</v>
      </c>
      <c r="G457" s="42">
        <v>60</v>
      </c>
      <c r="H457" s="377">
        <v>0</v>
      </c>
      <c r="I457" s="42">
        <v>1</v>
      </c>
      <c r="J457" s="42"/>
      <c r="K457" s="42" t="s">
        <v>4330</v>
      </c>
      <c r="T457" s="42" t="s">
        <v>82</v>
      </c>
      <c r="U457" s="42" t="s">
        <v>3590</v>
      </c>
      <c r="V457" s="42" t="s">
        <v>44</v>
      </c>
      <c r="W457" s="42">
        <v>127.2</v>
      </c>
      <c r="X457" s="42">
        <v>16</v>
      </c>
      <c r="Y457" s="42">
        <v>25</v>
      </c>
      <c r="Z457" s="42">
        <v>421</v>
      </c>
      <c r="AA457" s="451">
        <f>Z457/Y457</f>
        <v>16.84</v>
      </c>
      <c r="AB457" s="42"/>
      <c r="AC457" s="42"/>
      <c r="AD457" s="42"/>
      <c r="AE457" s="42" t="s">
        <v>4326</v>
      </c>
    </row>
    <row r="458" spans="1:31" x14ac:dyDescent="0.2">
      <c r="A458" s="42" t="s">
        <v>82</v>
      </c>
      <c r="B458" s="42" t="s">
        <v>4511</v>
      </c>
      <c r="C458" s="42" t="s">
        <v>44</v>
      </c>
      <c r="D458" s="42">
        <v>2</v>
      </c>
      <c r="E458" s="42">
        <v>1</v>
      </c>
      <c r="F458" s="42">
        <v>1</v>
      </c>
      <c r="G458" s="42">
        <v>7</v>
      </c>
      <c r="H458" s="377">
        <v>0</v>
      </c>
      <c r="I458" s="42"/>
      <c r="J458" s="42"/>
      <c r="K458" s="42" t="s">
        <v>4330</v>
      </c>
      <c r="T458" s="42" t="s">
        <v>82</v>
      </c>
      <c r="U458" s="42" t="s">
        <v>3045</v>
      </c>
      <c r="V458" s="42" t="s">
        <v>44</v>
      </c>
      <c r="W458" s="42">
        <v>31</v>
      </c>
      <c r="X458" s="42">
        <v>6</v>
      </c>
      <c r="Y458" s="42">
        <v>9</v>
      </c>
      <c r="Z458" s="42">
        <v>111</v>
      </c>
      <c r="AA458" s="451">
        <f>Z458/Y458</f>
        <v>12.333333333333334</v>
      </c>
      <c r="AB458" s="42"/>
      <c r="AC458" s="42"/>
      <c r="AD458" s="42"/>
      <c r="AE458" s="42" t="s">
        <v>4326</v>
      </c>
    </row>
    <row r="459" spans="1:31" x14ac:dyDescent="0.2">
      <c r="A459" s="42" t="s">
        <v>82</v>
      </c>
      <c r="B459" s="42" t="s">
        <v>3106</v>
      </c>
      <c r="C459" s="42" t="s">
        <v>44</v>
      </c>
      <c r="D459" s="42">
        <v>3</v>
      </c>
      <c r="E459" s="42">
        <v>1</v>
      </c>
      <c r="F459" s="42"/>
      <c r="G459" s="42">
        <v>0</v>
      </c>
      <c r="H459" s="377">
        <f t="shared" si="24"/>
        <v>0</v>
      </c>
      <c r="I459" s="42"/>
      <c r="J459" s="42"/>
      <c r="K459" s="42" t="s">
        <v>4330</v>
      </c>
      <c r="T459" s="42" t="s">
        <v>82</v>
      </c>
      <c r="U459" s="42" t="s">
        <v>4508</v>
      </c>
      <c r="V459" s="42" t="s">
        <v>44</v>
      </c>
      <c r="W459" s="42">
        <v>56</v>
      </c>
      <c r="X459" s="42">
        <v>18</v>
      </c>
      <c r="Y459" s="42">
        <v>13</v>
      </c>
      <c r="Z459" s="42">
        <v>110</v>
      </c>
      <c r="AA459" s="451">
        <f>Z459/Y459</f>
        <v>8.4615384615384617</v>
      </c>
      <c r="AB459" s="42"/>
      <c r="AC459" s="42"/>
      <c r="AD459" s="42"/>
      <c r="AE459" s="42" t="s">
        <v>4326</v>
      </c>
    </row>
    <row r="460" spans="1:31" x14ac:dyDescent="0.2">
      <c r="A460" s="42" t="s">
        <v>82</v>
      </c>
      <c r="B460" s="42" t="s">
        <v>4469</v>
      </c>
      <c r="C460" s="42" t="s">
        <v>44</v>
      </c>
      <c r="D460" s="42">
        <v>1</v>
      </c>
      <c r="E460" s="42" t="s">
        <v>3642</v>
      </c>
      <c r="F460" s="42"/>
      <c r="G460" s="42"/>
      <c r="H460" s="42"/>
      <c r="I460" s="42"/>
      <c r="J460" s="42"/>
      <c r="K460" s="42" t="s">
        <v>4330</v>
      </c>
      <c r="T460" s="42" t="s">
        <v>82</v>
      </c>
      <c r="U460" s="42" t="s">
        <v>3985</v>
      </c>
      <c r="V460" s="42" t="s">
        <v>44</v>
      </c>
      <c r="W460" s="42">
        <v>10</v>
      </c>
      <c r="X460" s="42">
        <v>2</v>
      </c>
      <c r="Y460" s="42"/>
      <c r="Z460" s="42">
        <v>34</v>
      </c>
      <c r="AA460" s="451">
        <v>0</v>
      </c>
      <c r="AB460" s="42"/>
      <c r="AC460" s="42"/>
      <c r="AD460" s="42"/>
      <c r="AE460" s="42" t="s">
        <v>4326</v>
      </c>
    </row>
    <row r="461" spans="1:31" x14ac:dyDescent="0.2">
      <c r="A461" s="42" t="s">
        <v>50</v>
      </c>
      <c r="B461" s="42" t="s">
        <v>3040</v>
      </c>
      <c r="C461" s="42" t="s">
        <v>44</v>
      </c>
      <c r="D461" s="42">
        <v>4</v>
      </c>
      <c r="E461" s="42">
        <v>4</v>
      </c>
      <c r="F461" s="42">
        <v>1</v>
      </c>
      <c r="G461" s="42">
        <v>191</v>
      </c>
      <c r="H461" s="377">
        <f t="shared" si="24"/>
        <v>63.666666666666664</v>
      </c>
      <c r="I461" s="42">
        <v>5</v>
      </c>
      <c r="J461" s="42"/>
      <c r="K461" s="42" t="s">
        <v>4330</v>
      </c>
      <c r="T461" s="42" t="s">
        <v>82</v>
      </c>
      <c r="U461" s="42" t="s">
        <v>1147</v>
      </c>
      <c r="V461" s="42" t="s">
        <v>44</v>
      </c>
      <c r="W461" s="42">
        <v>5</v>
      </c>
      <c r="X461" s="42">
        <v>1</v>
      </c>
      <c r="Y461" s="42">
        <v>1</v>
      </c>
      <c r="Z461" s="42">
        <v>22</v>
      </c>
      <c r="AA461" s="451">
        <f>Z461/Y461</f>
        <v>22</v>
      </c>
      <c r="AB461" s="42"/>
      <c r="AC461" s="42"/>
      <c r="AD461" s="42"/>
      <c r="AE461" s="42" t="s">
        <v>4326</v>
      </c>
    </row>
    <row r="462" spans="1:31" x14ac:dyDescent="0.2">
      <c r="A462" s="42" t="s">
        <v>50</v>
      </c>
      <c r="B462" s="42" t="s">
        <v>4514</v>
      </c>
      <c r="C462" s="42" t="s">
        <v>44</v>
      </c>
      <c r="D462" s="42">
        <v>2</v>
      </c>
      <c r="E462" s="42">
        <v>2</v>
      </c>
      <c r="F462" s="42"/>
      <c r="G462" s="42">
        <v>113</v>
      </c>
      <c r="H462" s="377">
        <f t="shared" si="24"/>
        <v>56.5</v>
      </c>
      <c r="I462" s="42">
        <v>1</v>
      </c>
      <c r="J462" s="42"/>
      <c r="K462" s="42" t="s">
        <v>4330</v>
      </c>
      <c r="T462" s="42" t="s">
        <v>82</v>
      </c>
      <c r="U462" s="42" t="s">
        <v>3155</v>
      </c>
      <c r="V462" s="42" t="s">
        <v>44</v>
      </c>
      <c r="W462" s="42">
        <v>39</v>
      </c>
      <c r="X462" s="42">
        <v>5</v>
      </c>
      <c r="Y462" s="42">
        <v>10</v>
      </c>
      <c r="Z462" s="42">
        <v>186</v>
      </c>
      <c r="AA462" s="451">
        <f>Z462/Y462</f>
        <v>18.600000000000001</v>
      </c>
      <c r="AB462" s="42"/>
      <c r="AC462" s="42"/>
      <c r="AD462" s="42"/>
      <c r="AE462" s="42" t="s">
        <v>4326</v>
      </c>
    </row>
    <row r="463" spans="1:31" x14ac:dyDescent="0.2">
      <c r="A463" s="42" t="s">
        <v>50</v>
      </c>
      <c r="B463" s="42" t="s">
        <v>4528</v>
      </c>
      <c r="C463" s="42" t="s">
        <v>44</v>
      </c>
      <c r="D463" s="42">
        <v>5</v>
      </c>
      <c r="E463" s="42">
        <v>5</v>
      </c>
      <c r="F463" s="42"/>
      <c r="G463" s="42">
        <v>192</v>
      </c>
      <c r="H463" s="377">
        <f t="shared" si="24"/>
        <v>38.4</v>
      </c>
      <c r="I463" s="42">
        <v>2</v>
      </c>
      <c r="J463" s="42"/>
      <c r="K463" s="42" t="s">
        <v>4330</v>
      </c>
      <c r="T463" s="42" t="s">
        <v>82</v>
      </c>
      <c r="U463" s="42" t="s">
        <v>1163</v>
      </c>
      <c r="V463" s="42" t="s">
        <v>44</v>
      </c>
      <c r="W463" s="42">
        <v>12</v>
      </c>
      <c r="X463" s="42">
        <v>2</v>
      </c>
      <c r="Y463" s="42"/>
      <c r="Z463" s="42">
        <v>48</v>
      </c>
      <c r="AA463" s="451">
        <v>0</v>
      </c>
      <c r="AB463" s="42"/>
      <c r="AC463" s="42"/>
      <c r="AD463" s="42"/>
      <c r="AE463" s="42" t="s">
        <v>4326</v>
      </c>
    </row>
    <row r="464" spans="1:31" x14ac:dyDescent="0.2">
      <c r="A464" s="42" t="s">
        <v>50</v>
      </c>
      <c r="B464" s="42" t="s">
        <v>4211</v>
      </c>
      <c r="C464" s="42" t="s">
        <v>44</v>
      </c>
      <c r="D464" s="42">
        <v>6</v>
      </c>
      <c r="E464" s="42">
        <v>6</v>
      </c>
      <c r="F464" s="42">
        <v>1</v>
      </c>
      <c r="G464" s="42">
        <v>188</v>
      </c>
      <c r="H464" s="377">
        <f t="shared" si="24"/>
        <v>37.6</v>
      </c>
      <c r="I464" s="42">
        <v>5</v>
      </c>
      <c r="J464" s="42"/>
      <c r="K464" s="42" t="s">
        <v>4330</v>
      </c>
      <c r="T464" s="42" t="s">
        <v>82</v>
      </c>
      <c r="U464" s="42" t="s">
        <v>3958</v>
      </c>
      <c r="V464" s="42" t="s">
        <v>44</v>
      </c>
      <c r="W464" s="42">
        <v>16.5</v>
      </c>
      <c r="X464" s="42">
        <v>2</v>
      </c>
      <c r="Y464" s="42">
        <v>5</v>
      </c>
      <c r="Z464" s="42">
        <v>72</v>
      </c>
      <c r="AA464" s="451">
        <f>Z464/Y464</f>
        <v>14.4</v>
      </c>
      <c r="AB464" s="42"/>
      <c r="AC464" s="42"/>
      <c r="AD464" s="42"/>
      <c r="AE464" s="42" t="s">
        <v>4326</v>
      </c>
    </row>
    <row r="465" spans="1:31" x14ac:dyDescent="0.2">
      <c r="A465" s="42" t="s">
        <v>50</v>
      </c>
      <c r="B465" s="42" t="s">
        <v>3031</v>
      </c>
      <c r="C465" s="42" t="s">
        <v>44</v>
      </c>
      <c r="D465" s="42">
        <v>10</v>
      </c>
      <c r="E465" s="42">
        <v>10</v>
      </c>
      <c r="F465" s="42">
        <v>1</v>
      </c>
      <c r="G465" s="42">
        <v>297</v>
      </c>
      <c r="H465" s="377">
        <f t="shared" si="24"/>
        <v>33</v>
      </c>
      <c r="I465" s="42">
        <v>4</v>
      </c>
      <c r="J465" s="42"/>
      <c r="K465" s="42" t="s">
        <v>4330</v>
      </c>
      <c r="T465" s="42" t="s">
        <v>82</v>
      </c>
      <c r="U465" s="42" t="s">
        <v>3061</v>
      </c>
      <c r="V465" s="42" t="s">
        <v>44</v>
      </c>
      <c r="W465" s="42">
        <v>3</v>
      </c>
      <c r="X465" s="42">
        <v>2</v>
      </c>
      <c r="Y465" s="42"/>
      <c r="Z465" s="42">
        <v>1</v>
      </c>
      <c r="AA465" s="451">
        <v>0</v>
      </c>
      <c r="AB465" s="42"/>
      <c r="AC465" s="42"/>
      <c r="AD465" s="42"/>
      <c r="AE465" s="42" t="s">
        <v>4326</v>
      </c>
    </row>
    <row r="466" spans="1:31" x14ac:dyDescent="0.2">
      <c r="A466" s="42" t="s">
        <v>50</v>
      </c>
      <c r="B466" s="42" t="s">
        <v>4216</v>
      </c>
      <c r="C466" s="42" t="s">
        <v>44</v>
      </c>
      <c r="D466" s="42">
        <v>3</v>
      </c>
      <c r="E466" s="42">
        <v>3</v>
      </c>
      <c r="F466" s="42">
        <v>1</v>
      </c>
      <c r="G466" s="42">
        <v>63</v>
      </c>
      <c r="H466" s="377">
        <f t="shared" si="24"/>
        <v>31.5</v>
      </c>
      <c r="I466" s="42"/>
      <c r="J466" s="42"/>
      <c r="K466" s="42" t="s">
        <v>4330</v>
      </c>
      <c r="T466" s="42" t="s">
        <v>82</v>
      </c>
      <c r="U466" s="42" t="s">
        <v>4505</v>
      </c>
      <c r="V466" s="42" t="s">
        <v>44</v>
      </c>
      <c r="W466" s="42">
        <v>20</v>
      </c>
      <c r="X466" s="42">
        <v>8</v>
      </c>
      <c r="Y466" s="42">
        <v>5</v>
      </c>
      <c r="Z466" s="42">
        <v>47</v>
      </c>
      <c r="AA466" s="451">
        <f>Z466/Y466</f>
        <v>9.4</v>
      </c>
      <c r="AB466" s="42"/>
      <c r="AC466" s="42"/>
      <c r="AD466" s="42"/>
      <c r="AE466" s="42" t="s">
        <v>4326</v>
      </c>
    </row>
    <row r="467" spans="1:31" x14ac:dyDescent="0.2">
      <c r="A467" s="42" t="s">
        <v>50</v>
      </c>
      <c r="B467" s="42" t="s">
        <v>3973</v>
      </c>
      <c r="C467" s="42" t="s">
        <v>44</v>
      </c>
      <c r="D467" s="42">
        <v>3</v>
      </c>
      <c r="E467" s="42">
        <v>3</v>
      </c>
      <c r="F467" s="42"/>
      <c r="G467" s="42">
        <v>86</v>
      </c>
      <c r="H467" s="377">
        <f t="shared" si="24"/>
        <v>28.666666666666668</v>
      </c>
      <c r="I467" s="42">
        <v>1</v>
      </c>
      <c r="J467" s="42"/>
      <c r="K467" s="42" t="s">
        <v>4330</v>
      </c>
      <c r="T467" s="42" t="s">
        <v>82</v>
      </c>
      <c r="U467" s="42" t="s">
        <v>4469</v>
      </c>
      <c r="V467" s="42" t="s">
        <v>44</v>
      </c>
      <c r="W467" s="42">
        <v>12.2</v>
      </c>
      <c r="X467" s="42">
        <v>6</v>
      </c>
      <c r="Y467" s="42">
        <v>2</v>
      </c>
      <c r="Z467" s="42">
        <v>28</v>
      </c>
      <c r="AA467" s="451">
        <f>Z467/Y467</f>
        <v>14</v>
      </c>
      <c r="AB467" s="42"/>
      <c r="AC467" s="42"/>
      <c r="AD467" s="42"/>
      <c r="AE467" s="42" t="s">
        <v>4326</v>
      </c>
    </row>
    <row r="468" spans="1:31" x14ac:dyDescent="0.2">
      <c r="A468" s="42" t="s">
        <v>50</v>
      </c>
      <c r="B468" s="42" t="s">
        <v>4215</v>
      </c>
      <c r="C468" s="42" t="s">
        <v>44</v>
      </c>
      <c r="D468" s="42">
        <v>2</v>
      </c>
      <c r="E468" s="42">
        <v>3</v>
      </c>
      <c r="F468" s="42"/>
      <c r="G468" s="42">
        <v>86</v>
      </c>
      <c r="H468" s="377">
        <f t="shared" si="24"/>
        <v>28.666666666666668</v>
      </c>
      <c r="I468" s="42">
        <v>1</v>
      </c>
      <c r="J468" s="42"/>
      <c r="K468" s="42" t="s">
        <v>4330</v>
      </c>
      <c r="T468" s="42" t="s">
        <v>82</v>
      </c>
      <c r="U468" s="42" t="s">
        <v>4487</v>
      </c>
      <c r="V468" s="42" t="s">
        <v>44</v>
      </c>
      <c r="W468" s="42">
        <v>3</v>
      </c>
      <c r="X468" s="42">
        <v>1</v>
      </c>
      <c r="Y468" s="42"/>
      <c r="Z468" s="42">
        <v>13</v>
      </c>
      <c r="AA468" s="451">
        <v>0</v>
      </c>
      <c r="AB468" s="42"/>
      <c r="AC468" s="42"/>
      <c r="AD468" s="42"/>
      <c r="AE468" s="42" t="s">
        <v>4326</v>
      </c>
    </row>
    <row r="469" spans="1:31" x14ac:dyDescent="0.2">
      <c r="A469" s="42" t="s">
        <v>50</v>
      </c>
      <c r="B469" s="42" t="s">
        <v>3963</v>
      </c>
      <c r="C469" s="42" t="s">
        <v>44</v>
      </c>
      <c r="D469" s="42">
        <v>7</v>
      </c>
      <c r="E469" s="42">
        <v>7</v>
      </c>
      <c r="F469" s="42"/>
      <c r="G469" s="42">
        <v>189</v>
      </c>
      <c r="H469" s="377">
        <f t="shared" si="24"/>
        <v>27</v>
      </c>
      <c r="I469" s="42">
        <v>4</v>
      </c>
      <c r="J469" s="42"/>
      <c r="K469" s="42" t="s">
        <v>4330</v>
      </c>
      <c r="T469" s="42" t="s">
        <v>82</v>
      </c>
      <c r="U469" s="42" t="s">
        <v>3982</v>
      </c>
      <c r="V469" s="42" t="s">
        <v>44</v>
      </c>
      <c r="W469" s="42">
        <v>5</v>
      </c>
      <c r="X469" s="42">
        <v>4</v>
      </c>
      <c r="Y469" s="42">
        <v>1</v>
      </c>
      <c r="Z469" s="42">
        <v>5</v>
      </c>
      <c r="AA469" s="451">
        <f>Z469/Y469</f>
        <v>5</v>
      </c>
      <c r="AB469" s="42"/>
      <c r="AC469" s="42"/>
      <c r="AD469" s="42"/>
      <c r="AE469" s="42" t="s">
        <v>4326</v>
      </c>
    </row>
    <row r="470" spans="1:31" x14ac:dyDescent="0.2">
      <c r="A470" s="42" t="s">
        <v>50</v>
      </c>
      <c r="B470" s="42" t="s">
        <v>3528</v>
      </c>
      <c r="C470" s="42" t="s">
        <v>44</v>
      </c>
      <c r="D470" s="42">
        <v>8</v>
      </c>
      <c r="E470" s="42">
        <v>8</v>
      </c>
      <c r="F470" s="42">
        <v>1</v>
      </c>
      <c r="G470" s="42">
        <v>162</v>
      </c>
      <c r="H470" s="377">
        <f t="shared" si="24"/>
        <v>23.142857142857142</v>
      </c>
      <c r="I470" s="42">
        <v>3</v>
      </c>
      <c r="J470" s="42"/>
      <c r="K470" s="42" t="s">
        <v>4330</v>
      </c>
      <c r="T470" s="42" t="s">
        <v>82</v>
      </c>
      <c r="U470" s="42" t="s">
        <v>3972</v>
      </c>
      <c r="V470" s="42" t="s">
        <v>44</v>
      </c>
      <c r="W470" s="42">
        <v>11</v>
      </c>
      <c r="X470" s="42">
        <v>6</v>
      </c>
      <c r="Y470" s="42"/>
      <c r="Z470" s="42">
        <v>15</v>
      </c>
      <c r="AA470" s="451">
        <v>0</v>
      </c>
      <c r="AB470" s="42"/>
      <c r="AC470" s="42"/>
      <c r="AD470" s="42"/>
      <c r="AE470" s="42" t="s">
        <v>4326</v>
      </c>
    </row>
    <row r="471" spans="1:31" x14ac:dyDescent="0.2">
      <c r="A471" s="42" t="s">
        <v>50</v>
      </c>
      <c r="B471" s="42" t="s">
        <v>3047</v>
      </c>
      <c r="C471" s="42" t="s">
        <v>44</v>
      </c>
      <c r="D471" s="42">
        <v>5</v>
      </c>
      <c r="E471" s="42">
        <v>5</v>
      </c>
      <c r="F471" s="42"/>
      <c r="G471" s="42">
        <v>114</v>
      </c>
      <c r="H471" s="377">
        <f t="shared" si="24"/>
        <v>22.8</v>
      </c>
      <c r="I471" s="42">
        <v>2</v>
      </c>
      <c r="J471" s="42"/>
      <c r="K471" s="42" t="s">
        <v>4330</v>
      </c>
      <c r="T471" s="42" t="s">
        <v>82</v>
      </c>
      <c r="U471" s="42" t="s">
        <v>4511</v>
      </c>
      <c r="V471" s="42" t="s">
        <v>44</v>
      </c>
      <c r="W471" s="42">
        <v>20</v>
      </c>
      <c r="X471" s="42">
        <v>5</v>
      </c>
      <c r="Y471" s="42">
        <v>2</v>
      </c>
      <c r="Z471" s="42">
        <v>41</v>
      </c>
      <c r="AA471" s="451">
        <f>Z471/Y471</f>
        <v>20.5</v>
      </c>
      <c r="AB471" s="42"/>
      <c r="AC471" s="42"/>
      <c r="AD471" s="42"/>
      <c r="AE471" s="42" t="s">
        <v>4326</v>
      </c>
    </row>
    <row r="472" spans="1:31" x14ac:dyDescent="0.2">
      <c r="A472" s="42" t="s">
        <v>50</v>
      </c>
      <c r="B472" s="42" t="s">
        <v>4191</v>
      </c>
      <c r="C472" s="42" t="s">
        <v>44</v>
      </c>
      <c r="D472" s="42">
        <v>7</v>
      </c>
      <c r="E472" s="42">
        <v>6</v>
      </c>
      <c r="F472" s="42">
        <v>1</v>
      </c>
      <c r="G472" s="42">
        <v>110</v>
      </c>
      <c r="H472" s="377">
        <f t="shared" si="24"/>
        <v>22</v>
      </c>
      <c r="I472" s="42">
        <v>2</v>
      </c>
      <c r="J472" s="42"/>
      <c r="K472" s="42" t="s">
        <v>4330</v>
      </c>
      <c r="T472" s="42" t="s">
        <v>82</v>
      </c>
      <c r="U472" s="42" t="s">
        <v>3106</v>
      </c>
      <c r="V472" s="42" t="s">
        <v>44</v>
      </c>
      <c r="W472" s="42">
        <v>46.1</v>
      </c>
      <c r="X472" s="42">
        <v>9</v>
      </c>
      <c r="Y472" s="42">
        <v>11</v>
      </c>
      <c r="Z472" s="42">
        <v>167</v>
      </c>
      <c r="AA472" s="451">
        <f>Z472/Y472</f>
        <v>15.181818181818182</v>
      </c>
      <c r="AB472" s="42"/>
      <c r="AC472" s="42"/>
      <c r="AD472" s="42"/>
      <c r="AE472" s="42" t="s">
        <v>4326</v>
      </c>
    </row>
    <row r="473" spans="1:31" x14ac:dyDescent="0.2">
      <c r="A473" s="42" t="s">
        <v>50</v>
      </c>
      <c r="B473" s="42" t="s">
        <v>4529</v>
      </c>
      <c r="C473" s="42" t="s">
        <v>44</v>
      </c>
      <c r="D473" s="42">
        <v>3</v>
      </c>
      <c r="E473" s="42">
        <v>3</v>
      </c>
      <c r="F473" s="42">
        <v>1</v>
      </c>
      <c r="G473" s="42">
        <v>38</v>
      </c>
      <c r="H473" s="377">
        <f t="shared" si="24"/>
        <v>19</v>
      </c>
      <c r="I473" s="42">
        <v>1</v>
      </c>
      <c r="J473" s="42"/>
      <c r="K473" s="42" t="s">
        <v>4330</v>
      </c>
      <c r="T473" s="42" t="s">
        <v>82</v>
      </c>
      <c r="U473" s="42" t="s">
        <v>3060</v>
      </c>
      <c r="V473" s="42" t="s">
        <v>44</v>
      </c>
      <c r="W473" s="42">
        <v>24.1</v>
      </c>
      <c r="X473" s="42">
        <v>11</v>
      </c>
      <c r="Y473" s="42">
        <v>6</v>
      </c>
      <c r="Z473" s="42">
        <v>28</v>
      </c>
      <c r="AA473" s="451">
        <f>Z473/Y473</f>
        <v>4.666666666666667</v>
      </c>
      <c r="AB473" s="42"/>
      <c r="AC473" s="42"/>
      <c r="AD473" s="42"/>
      <c r="AE473" s="42" t="s">
        <v>4326</v>
      </c>
    </row>
    <row r="474" spans="1:31" x14ac:dyDescent="0.2">
      <c r="A474" s="42" t="s">
        <v>50</v>
      </c>
      <c r="B474" s="42" t="s">
        <v>3036</v>
      </c>
      <c r="C474" s="42" t="s">
        <v>44</v>
      </c>
      <c r="D474" s="42">
        <v>4</v>
      </c>
      <c r="E474" s="42">
        <v>4</v>
      </c>
      <c r="F474" s="42"/>
      <c r="G474" s="42">
        <v>73</v>
      </c>
      <c r="H474" s="377">
        <f t="shared" si="24"/>
        <v>18.25</v>
      </c>
      <c r="I474" s="42">
        <v>1</v>
      </c>
      <c r="J474" s="42"/>
      <c r="K474" s="42" t="s">
        <v>4330</v>
      </c>
      <c r="T474" s="42" t="s">
        <v>208</v>
      </c>
      <c r="U474" s="42"/>
      <c r="V474" s="42"/>
      <c r="W474" s="42"/>
      <c r="X474" s="42"/>
      <c r="Y474" s="42"/>
      <c r="Z474" s="42"/>
      <c r="AA474" s="42"/>
      <c r="AB474" s="42"/>
      <c r="AC474" s="42"/>
      <c r="AD474" s="42"/>
      <c r="AE474" s="42"/>
    </row>
    <row r="475" spans="1:31" x14ac:dyDescent="0.2">
      <c r="A475" s="42" t="s">
        <v>50</v>
      </c>
      <c r="B475" s="42" t="s">
        <v>787</v>
      </c>
      <c r="C475" s="42" t="s">
        <v>44</v>
      </c>
      <c r="D475" s="42">
        <v>10</v>
      </c>
      <c r="E475" s="42">
        <v>10</v>
      </c>
      <c r="F475" s="42">
        <v>2</v>
      </c>
      <c r="G475" s="42">
        <v>129</v>
      </c>
      <c r="H475" s="377">
        <f t="shared" si="24"/>
        <v>16.125</v>
      </c>
      <c r="I475" s="42">
        <v>6</v>
      </c>
      <c r="J475" s="42"/>
      <c r="K475" s="42" t="s">
        <v>4330</v>
      </c>
      <c r="T475" s="42" t="s">
        <v>208</v>
      </c>
      <c r="U475" s="42"/>
      <c r="V475" s="42"/>
      <c r="W475" s="42"/>
      <c r="X475" s="42"/>
      <c r="Y475" s="42"/>
      <c r="Z475" s="42"/>
      <c r="AA475" s="42"/>
      <c r="AB475" s="42"/>
      <c r="AC475" s="42"/>
      <c r="AD475" s="42"/>
      <c r="AE475" s="42"/>
    </row>
    <row r="476" spans="1:31" x14ac:dyDescent="0.2">
      <c r="A476" s="42" t="s">
        <v>50</v>
      </c>
      <c r="B476" s="42" t="s">
        <v>4472</v>
      </c>
      <c r="C476" s="42" t="s">
        <v>44</v>
      </c>
      <c r="D476" s="42">
        <v>11</v>
      </c>
      <c r="E476" s="42">
        <v>9</v>
      </c>
      <c r="F476" s="42"/>
      <c r="G476" s="42">
        <v>143</v>
      </c>
      <c r="H476" s="377">
        <f t="shared" si="24"/>
        <v>15.888888888888889</v>
      </c>
      <c r="I476" s="42">
        <v>9</v>
      </c>
      <c r="J476" s="42"/>
      <c r="K476" s="42" t="s">
        <v>4330</v>
      </c>
      <c r="T476" s="460"/>
    </row>
    <row r="477" spans="1:31" x14ac:dyDescent="0.2">
      <c r="A477" s="42" t="s">
        <v>50</v>
      </c>
      <c r="B477" s="42" t="s">
        <v>4207</v>
      </c>
      <c r="C477" s="42" t="s">
        <v>44</v>
      </c>
      <c r="D477" s="42">
        <v>1</v>
      </c>
      <c r="E477" s="42">
        <v>1</v>
      </c>
      <c r="F477" s="42"/>
      <c r="G477" s="42">
        <v>15</v>
      </c>
      <c r="H477" s="377">
        <f t="shared" si="24"/>
        <v>15</v>
      </c>
      <c r="I477" s="42">
        <v>1</v>
      </c>
      <c r="J477" s="42"/>
      <c r="K477" s="42" t="s">
        <v>4330</v>
      </c>
      <c r="T477" s="460"/>
    </row>
    <row r="478" spans="1:31" x14ac:dyDescent="0.2">
      <c r="A478" s="42" t="s">
        <v>50</v>
      </c>
      <c r="B478" s="42" t="s">
        <v>3045</v>
      </c>
      <c r="C478" s="42" t="s">
        <v>44</v>
      </c>
      <c r="D478" s="42">
        <v>1</v>
      </c>
      <c r="E478" s="42">
        <v>1</v>
      </c>
      <c r="F478" s="42"/>
      <c r="G478" s="42">
        <v>13</v>
      </c>
      <c r="H478" s="377">
        <f t="shared" si="24"/>
        <v>13</v>
      </c>
      <c r="I478" s="42">
        <v>2</v>
      </c>
      <c r="J478" s="42"/>
      <c r="K478" s="42" t="s">
        <v>4330</v>
      </c>
      <c r="T478" s="460"/>
    </row>
    <row r="479" spans="1:31" x14ac:dyDescent="0.2">
      <c r="A479" s="42" t="s">
        <v>50</v>
      </c>
      <c r="B479" s="42" t="s">
        <v>4208</v>
      </c>
      <c r="C479" s="42" t="s">
        <v>44</v>
      </c>
      <c r="D479" s="42">
        <v>5</v>
      </c>
      <c r="E479" s="42">
        <v>4</v>
      </c>
      <c r="F479" s="42">
        <v>1</v>
      </c>
      <c r="G479" s="42">
        <v>33</v>
      </c>
      <c r="H479" s="377">
        <f t="shared" si="24"/>
        <v>11</v>
      </c>
      <c r="I479" s="42"/>
      <c r="J479" s="42"/>
      <c r="K479" s="42" t="s">
        <v>4330</v>
      </c>
      <c r="T479" s="460"/>
    </row>
    <row r="480" spans="1:31" x14ac:dyDescent="0.2">
      <c r="A480" s="42" t="s">
        <v>50</v>
      </c>
      <c r="B480" s="42" t="s">
        <v>4487</v>
      </c>
      <c r="C480" s="42" t="s">
        <v>44</v>
      </c>
      <c r="D480" s="42">
        <v>6</v>
      </c>
      <c r="E480" s="42">
        <v>4</v>
      </c>
      <c r="F480" s="42">
        <v>2</v>
      </c>
      <c r="G480" s="42">
        <v>17</v>
      </c>
      <c r="H480" s="377">
        <f t="shared" si="24"/>
        <v>8.5</v>
      </c>
      <c r="I480" s="42">
        <v>5</v>
      </c>
      <c r="J480" s="42"/>
      <c r="K480" s="42" t="s">
        <v>4330</v>
      </c>
      <c r="T480" s="460"/>
    </row>
    <row r="481" spans="1:20" x14ac:dyDescent="0.2">
      <c r="A481" s="42" t="s">
        <v>50</v>
      </c>
      <c r="B481" s="42" t="s">
        <v>4218</v>
      </c>
      <c r="C481" s="42" t="s">
        <v>44</v>
      </c>
      <c r="D481" s="42">
        <v>6</v>
      </c>
      <c r="E481" s="42">
        <v>6</v>
      </c>
      <c r="F481" s="42"/>
      <c r="G481" s="42">
        <v>49</v>
      </c>
      <c r="H481" s="377">
        <f t="shared" si="24"/>
        <v>8.1666666666666661</v>
      </c>
      <c r="I481" s="42">
        <v>2</v>
      </c>
      <c r="J481" s="42"/>
      <c r="K481" s="42" t="s">
        <v>4330</v>
      </c>
      <c r="T481" s="460"/>
    </row>
    <row r="482" spans="1:20" x14ac:dyDescent="0.2">
      <c r="A482" s="42" t="s">
        <v>50</v>
      </c>
      <c r="B482" s="42" t="s">
        <v>4530</v>
      </c>
      <c r="C482" s="42" t="s">
        <v>44</v>
      </c>
      <c r="D482" s="42">
        <v>1</v>
      </c>
      <c r="E482" s="42">
        <v>1</v>
      </c>
      <c r="F482" s="42"/>
      <c r="G482" s="42">
        <v>8</v>
      </c>
      <c r="H482" s="377">
        <f t="shared" si="24"/>
        <v>8</v>
      </c>
      <c r="I482" s="42"/>
      <c r="J482" s="42"/>
      <c r="K482" s="42" t="s">
        <v>4330</v>
      </c>
      <c r="T482" s="460"/>
    </row>
    <row r="483" spans="1:20" x14ac:dyDescent="0.2">
      <c r="A483" s="42" t="s">
        <v>50</v>
      </c>
      <c r="B483" s="42" t="s">
        <v>4531</v>
      </c>
      <c r="C483" s="42" t="s">
        <v>44</v>
      </c>
      <c r="D483" s="42">
        <v>2</v>
      </c>
      <c r="E483" s="42">
        <v>2</v>
      </c>
      <c r="F483" s="42">
        <v>1</v>
      </c>
      <c r="G483" s="42">
        <v>7</v>
      </c>
      <c r="H483" s="377">
        <f t="shared" si="24"/>
        <v>7</v>
      </c>
      <c r="I483" s="42">
        <v>2</v>
      </c>
      <c r="J483" s="42"/>
      <c r="K483" s="42" t="s">
        <v>4330</v>
      </c>
      <c r="T483" s="460"/>
    </row>
    <row r="484" spans="1:20" x14ac:dyDescent="0.2">
      <c r="A484" s="42" t="s">
        <v>50</v>
      </c>
      <c r="B484" s="42" t="s">
        <v>4474</v>
      </c>
      <c r="C484" s="42" t="s">
        <v>44</v>
      </c>
      <c r="D484" s="42">
        <v>2</v>
      </c>
      <c r="E484" s="42">
        <v>2</v>
      </c>
      <c r="F484" s="42">
        <v>1</v>
      </c>
      <c r="G484" s="42">
        <v>6</v>
      </c>
      <c r="H484" s="377">
        <f t="shared" si="24"/>
        <v>6</v>
      </c>
      <c r="I484" s="42"/>
      <c r="J484" s="42"/>
      <c r="K484" s="42" t="s">
        <v>4330</v>
      </c>
      <c r="T484" s="460"/>
    </row>
    <row r="485" spans="1:20" x14ac:dyDescent="0.2">
      <c r="A485" s="42" t="s">
        <v>50</v>
      </c>
      <c r="B485" s="42" t="s">
        <v>2526</v>
      </c>
      <c r="C485" s="42" t="s">
        <v>44</v>
      </c>
      <c r="D485" s="42">
        <v>1</v>
      </c>
      <c r="E485" s="42">
        <v>1</v>
      </c>
      <c r="F485" s="42"/>
      <c r="G485" s="42">
        <v>6</v>
      </c>
      <c r="H485" s="377">
        <f t="shared" si="24"/>
        <v>6</v>
      </c>
      <c r="I485" s="42">
        <v>2</v>
      </c>
      <c r="J485" s="42"/>
      <c r="K485" s="42" t="s">
        <v>4330</v>
      </c>
      <c r="T485" s="460"/>
    </row>
    <row r="486" spans="1:20" x14ac:dyDescent="0.2">
      <c r="A486" s="42" t="s">
        <v>50</v>
      </c>
      <c r="B486" s="42" t="s">
        <v>4511</v>
      </c>
      <c r="C486" s="42" t="s">
        <v>44</v>
      </c>
      <c r="D486" s="42">
        <v>2</v>
      </c>
      <c r="E486" s="42">
        <v>2</v>
      </c>
      <c r="F486" s="42">
        <v>1</v>
      </c>
      <c r="G486" s="42">
        <v>5</v>
      </c>
      <c r="H486" s="377">
        <f t="shared" si="24"/>
        <v>5</v>
      </c>
      <c r="I486" s="42">
        <v>2</v>
      </c>
      <c r="J486" s="42"/>
      <c r="K486" s="42" t="s">
        <v>4330</v>
      </c>
      <c r="T486" s="460"/>
    </row>
    <row r="487" spans="1:20" x14ac:dyDescent="0.2">
      <c r="A487" s="42" t="s">
        <v>50</v>
      </c>
      <c r="B487" s="42" t="s">
        <v>4209</v>
      </c>
      <c r="C487" s="42" t="s">
        <v>44</v>
      </c>
      <c r="D487" s="42">
        <v>1</v>
      </c>
      <c r="E487" s="42">
        <v>1</v>
      </c>
      <c r="F487" s="42"/>
      <c r="G487" s="42">
        <v>5</v>
      </c>
      <c r="H487" s="377">
        <f t="shared" si="24"/>
        <v>5</v>
      </c>
      <c r="I487" s="42">
        <v>1</v>
      </c>
      <c r="J487" s="42"/>
      <c r="K487" s="42" t="s">
        <v>4330</v>
      </c>
      <c r="T487" s="460"/>
    </row>
    <row r="488" spans="1:20" x14ac:dyDescent="0.2">
      <c r="A488" s="422" t="s">
        <v>50</v>
      </c>
      <c r="B488" s="422" t="s">
        <v>4532</v>
      </c>
      <c r="C488" s="422" t="s">
        <v>44</v>
      </c>
      <c r="D488" s="422">
        <v>1</v>
      </c>
      <c r="E488" s="422">
        <v>1</v>
      </c>
      <c r="F488" s="422"/>
      <c r="G488" s="422">
        <v>0</v>
      </c>
      <c r="H488" s="578">
        <f t="shared" si="24"/>
        <v>0</v>
      </c>
      <c r="I488" s="422"/>
      <c r="J488" s="422"/>
      <c r="K488" s="422" t="s">
        <v>4330</v>
      </c>
      <c r="T488" s="460"/>
    </row>
    <row r="489" spans="1:20" x14ac:dyDescent="0.2">
      <c r="A489" s="42" t="s">
        <v>2333</v>
      </c>
      <c r="B489" s="42" t="s">
        <v>3050</v>
      </c>
      <c r="C489" s="42" t="s">
        <v>44</v>
      </c>
      <c r="D489" s="42">
        <v>5</v>
      </c>
      <c r="E489" s="42">
        <v>5</v>
      </c>
      <c r="F489" s="42">
        <v>2</v>
      </c>
      <c r="G489" s="42">
        <v>258</v>
      </c>
      <c r="H489" s="377">
        <f t="shared" si="24"/>
        <v>86</v>
      </c>
      <c r="I489" s="42">
        <v>5</v>
      </c>
      <c r="J489" s="42"/>
      <c r="K489" s="42" t="s">
        <v>4330</v>
      </c>
      <c r="T489" s="460"/>
    </row>
    <row r="490" spans="1:20" x14ac:dyDescent="0.2">
      <c r="A490" s="42" t="s">
        <v>2333</v>
      </c>
      <c r="B490" s="42" t="s">
        <v>4198</v>
      </c>
      <c r="C490" s="42" t="s">
        <v>44</v>
      </c>
      <c r="D490" s="42">
        <v>3</v>
      </c>
      <c r="E490" s="42">
        <v>3</v>
      </c>
      <c r="F490" s="42">
        <v>1</v>
      </c>
      <c r="G490" s="42">
        <v>99</v>
      </c>
      <c r="H490" s="377">
        <f t="shared" si="24"/>
        <v>49.5</v>
      </c>
      <c r="I490" s="42">
        <v>2</v>
      </c>
      <c r="J490" s="42"/>
      <c r="K490" s="42" t="s">
        <v>4330</v>
      </c>
      <c r="T490" s="460"/>
    </row>
    <row r="491" spans="1:20" x14ac:dyDescent="0.2">
      <c r="A491" s="42" t="s">
        <v>2333</v>
      </c>
      <c r="B491" s="42" t="s">
        <v>3039</v>
      </c>
      <c r="C491" s="42" t="s">
        <v>44</v>
      </c>
      <c r="D491" s="42">
        <v>8</v>
      </c>
      <c r="E491" s="42">
        <v>9</v>
      </c>
      <c r="F491" s="42">
        <v>1</v>
      </c>
      <c r="G491" s="42">
        <v>332</v>
      </c>
      <c r="H491" s="377">
        <f t="shared" si="24"/>
        <v>41.5</v>
      </c>
      <c r="I491" s="42">
        <v>1</v>
      </c>
      <c r="J491" s="42"/>
      <c r="K491" s="42" t="s">
        <v>4330</v>
      </c>
      <c r="T491" s="460"/>
    </row>
    <row r="492" spans="1:20" x14ac:dyDescent="0.2">
      <c r="A492" s="42" t="s">
        <v>2333</v>
      </c>
      <c r="B492" s="42" t="s">
        <v>4199</v>
      </c>
      <c r="C492" s="42" t="s">
        <v>44</v>
      </c>
      <c r="D492" s="42">
        <v>6</v>
      </c>
      <c r="E492" s="42">
        <v>6</v>
      </c>
      <c r="F492" s="42">
        <v>2</v>
      </c>
      <c r="G492" s="42">
        <v>160</v>
      </c>
      <c r="H492" s="377">
        <f t="shared" si="24"/>
        <v>40</v>
      </c>
      <c r="I492" s="42">
        <v>1</v>
      </c>
      <c r="J492" s="42"/>
      <c r="K492" s="42" t="s">
        <v>4330</v>
      </c>
      <c r="T492" s="460"/>
    </row>
    <row r="493" spans="1:20" x14ac:dyDescent="0.2">
      <c r="A493" s="42" t="s">
        <v>2333</v>
      </c>
      <c r="B493" s="42" t="s">
        <v>4211</v>
      </c>
      <c r="C493" s="42" t="s">
        <v>44</v>
      </c>
      <c r="D493" s="42">
        <v>8</v>
      </c>
      <c r="E493" s="42">
        <v>9</v>
      </c>
      <c r="F493" s="42"/>
      <c r="G493" s="42">
        <v>320</v>
      </c>
      <c r="H493" s="377">
        <f t="shared" si="24"/>
        <v>35.555555555555557</v>
      </c>
      <c r="I493" s="42">
        <v>5</v>
      </c>
      <c r="J493" s="42"/>
      <c r="K493" s="42" t="s">
        <v>4330</v>
      </c>
      <c r="T493" s="460"/>
    </row>
    <row r="494" spans="1:20" x14ac:dyDescent="0.2">
      <c r="A494" s="42" t="s">
        <v>2333</v>
      </c>
      <c r="B494" s="42" t="s">
        <v>3151</v>
      </c>
      <c r="C494" s="42" t="s">
        <v>44</v>
      </c>
      <c r="D494" s="42">
        <v>1</v>
      </c>
      <c r="E494" s="42">
        <v>1</v>
      </c>
      <c r="F494" s="42"/>
      <c r="G494" s="42">
        <v>35</v>
      </c>
      <c r="H494" s="377">
        <f t="shared" ref="H494:H514" si="26">G494/(E494-F494)</f>
        <v>35</v>
      </c>
      <c r="I494" s="42">
        <v>6</v>
      </c>
      <c r="J494" s="42"/>
      <c r="K494" s="42" t="s">
        <v>4330</v>
      </c>
      <c r="T494" s="460"/>
    </row>
    <row r="495" spans="1:20" x14ac:dyDescent="0.2">
      <c r="A495" s="42" t="s">
        <v>2333</v>
      </c>
      <c r="B495" s="42" t="s">
        <v>3047</v>
      </c>
      <c r="C495" s="42" t="s">
        <v>44</v>
      </c>
      <c r="D495" s="42">
        <v>10</v>
      </c>
      <c r="E495" s="42">
        <v>10</v>
      </c>
      <c r="F495" s="42">
        <v>2</v>
      </c>
      <c r="G495" s="42">
        <v>260</v>
      </c>
      <c r="H495" s="377">
        <f t="shared" si="26"/>
        <v>32.5</v>
      </c>
      <c r="I495" s="42">
        <v>6</v>
      </c>
      <c r="J495" s="42"/>
      <c r="K495" s="42" t="s">
        <v>4330</v>
      </c>
      <c r="T495" s="460"/>
    </row>
    <row r="496" spans="1:20" x14ac:dyDescent="0.2">
      <c r="A496" s="42" t="s">
        <v>2333</v>
      </c>
      <c r="B496" s="42" t="s">
        <v>4209</v>
      </c>
      <c r="C496" s="42" t="s">
        <v>44</v>
      </c>
      <c r="D496" s="42">
        <v>3</v>
      </c>
      <c r="E496" s="42">
        <v>1</v>
      </c>
      <c r="F496" s="42"/>
      <c r="G496" s="42">
        <v>32</v>
      </c>
      <c r="H496" s="377">
        <f t="shared" si="26"/>
        <v>32</v>
      </c>
      <c r="I496" s="42">
        <v>1</v>
      </c>
      <c r="J496" s="42"/>
      <c r="K496" s="42" t="s">
        <v>4330</v>
      </c>
      <c r="T496" s="460"/>
    </row>
    <row r="497" spans="1:20" x14ac:dyDescent="0.2">
      <c r="A497" s="42" t="s">
        <v>2333</v>
      </c>
      <c r="B497" s="42" t="s">
        <v>4472</v>
      </c>
      <c r="C497" s="42" t="s">
        <v>44</v>
      </c>
      <c r="D497" s="42">
        <v>4</v>
      </c>
      <c r="E497" s="42">
        <v>3</v>
      </c>
      <c r="F497" s="42"/>
      <c r="G497" s="42">
        <v>90</v>
      </c>
      <c r="H497" s="377">
        <f t="shared" si="26"/>
        <v>30</v>
      </c>
      <c r="I497" s="42">
        <v>1</v>
      </c>
      <c r="J497" s="42"/>
      <c r="K497" s="42" t="s">
        <v>4330</v>
      </c>
      <c r="T497" s="460"/>
    </row>
    <row r="498" spans="1:20" x14ac:dyDescent="0.2">
      <c r="A498" s="42" t="s">
        <v>2333</v>
      </c>
      <c r="B498" s="42" t="s">
        <v>3031</v>
      </c>
      <c r="C498" s="42" t="s">
        <v>44</v>
      </c>
      <c r="D498" s="42">
        <v>2</v>
      </c>
      <c r="E498" s="42">
        <v>2</v>
      </c>
      <c r="F498" s="42"/>
      <c r="G498" s="42">
        <v>60</v>
      </c>
      <c r="H498" s="377">
        <f t="shared" si="26"/>
        <v>30</v>
      </c>
      <c r="I498" s="42"/>
      <c r="J498" s="42"/>
      <c r="K498" s="42" t="s">
        <v>4330</v>
      </c>
      <c r="T498" s="460"/>
    </row>
    <row r="499" spans="1:20" x14ac:dyDescent="0.2">
      <c r="A499" s="42" t="s">
        <v>2333</v>
      </c>
      <c r="B499" s="42" t="s">
        <v>787</v>
      </c>
      <c r="C499" s="42" t="s">
        <v>44</v>
      </c>
      <c r="D499" s="42">
        <v>4</v>
      </c>
      <c r="E499" s="42">
        <v>5</v>
      </c>
      <c r="F499" s="42"/>
      <c r="G499" s="42">
        <v>101</v>
      </c>
      <c r="H499" s="377">
        <f t="shared" si="26"/>
        <v>20.2</v>
      </c>
      <c r="I499" s="42">
        <v>2</v>
      </c>
      <c r="J499" s="42"/>
      <c r="K499" s="42" t="s">
        <v>4330</v>
      </c>
      <c r="T499" s="460"/>
    </row>
    <row r="500" spans="1:20" x14ac:dyDescent="0.2">
      <c r="A500" s="42" t="s">
        <v>2333</v>
      </c>
      <c r="B500" s="42" t="s">
        <v>3881</v>
      </c>
      <c r="C500" s="42" t="s">
        <v>44</v>
      </c>
      <c r="D500" s="42">
        <v>3</v>
      </c>
      <c r="E500" s="42">
        <v>3</v>
      </c>
      <c r="F500" s="42">
        <v>2</v>
      </c>
      <c r="G500" s="42">
        <v>20</v>
      </c>
      <c r="H500" s="377">
        <f t="shared" si="26"/>
        <v>20</v>
      </c>
      <c r="I500" s="42">
        <v>2</v>
      </c>
      <c r="J500" s="42"/>
      <c r="K500" s="42" t="s">
        <v>4330</v>
      </c>
      <c r="T500" s="460"/>
    </row>
    <row r="501" spans="1:20" x14ac:dyDescent="0.2">
      <c r="A501" s="42" t="s">
        <v>2333</v>
      </c>
      <c r="B501" s="42" t="s">
        <v>4529</v>
      </c>
      <c r="C501" s="42" t="s">
        <v>44</v>
      </c>
      <c r="D501" s="42">
        <v>13</v>
      </c>
      <c r="E501" s="42">
        <v>11</v>
      </c>
      <c r="F501" s="42">
        <v>1</v>
      </c>
      <c r="G501" s="42">
        <v>181</v>
      </c>
      <c r="H501" s="377">
        <f t="shared" si="26"/>
        <v>18.100000000000001</v>
      </c>
      <c r="I501" s="42">
        <v>19</v>
      </c>
      <c r="J501" s="42">
        <v>1</v>
      </c>
      <c r="K501" s="42" t="s">
        <v>4330</v>
      </c>
    </row>
    <row r="502" spans="1:20" x14ac:dyDescent="0.2">
      <c r="A502" s="42" t="s">
        <v>2333</v>
      </c>
      <c r="B502" s="42" t="s">
        <v>3037</v>
      </c>
      <c r="C502" s="42" t="s">
        <v>44</v>
      </c>
      <c r="D502" s="42">
        <v>4</v>
      </c>
      <c r="E502" s="42">
        <v>4</v>
      </c>
      <c r="F502" s="42"/>
      <c r="G502" s="42">
        <v>69</v>
      </c>
      <c r="H502" s="377">
        <f t="shared" si="26"/>
        <v>17.25</v>
      </c>
      <c r="I502" s="42">
        <v>1</v>
      </c>
      <c r="J502" s="42"/>
      <c r="K502" s="42" t="s">
        <v>4330</v>
      </c>
    </row>
    <row r="503" spans="1:20" x14ac:dyDescent="0.2">
      <c r="A503" s="42" t="s">
        <v>2333</v>
      </c>
      <c r="B503" s="42" t="s">
        <v>3062</v>
      </c>
      <c r="C503" s="42" t="s">
        <v>44</v>
      </c>
      <c r="D503" s="42">
        <v>1</v>
      </c>
      <c r="E503" s="42">
        <v>1</v>
      </c>
      <c r="F503" s="42"/>
      <c r="G503" s="42">
        <v>15</v>
      </c>
      <c r="H503" s="377">
        <f t="shared" si="26"/>
        <v>15</v>
      </c>
      <c r="I503" s="42">
        <v>2</v>
      </c>
      <c r="J503" s="42"/>
      <c r="K503" s="42" t="s">
        <v>4330</v>
      </c>
    </row>
    <row r="504" spans="1:20" x14ac:dyDescent="0.2">
      <c r="A504" s="42" t="s">
        <v>2333</v>
      </c>
      <c r="B504" s="42" t="s">
        <v>4543</v>
      </c>
      <c r="C504" s="42" t="s">
        <v>44</v>
      </c>
      <c r="D504" s="42">
        <v>5</v>
      </c>
      <c r="E504" s="42">
        <v>3</v>
      </c>
      <c r="F504" s="42">
        <v>2</v>
      </c>
      <c r="G504" s="42">
        <v>15</v>
      </c>
      <c r="H504" s="377">
        <f t="shared" si="26"/>
        <v>15</v>
      </c>
      <c r="I504" s="42">
        <v>1</v>
      </c>
      <c r="J504" s="42"/>
      <c r="K504" s="42" t="s">
        <v>4330</v>
      </c>
    </row>
    <row r="505" spans="1:20" x14ac:dyDescent="0.2">
      <c r="A505" s="42" t="s">
        <v>2333</v>
      </c>
      <c r="B505" s="42" t="s">
        <v>4139</v>
      </c>
      <c r="C505" s="42" t="s">
        <v>44</v>
      </c>
      <c r="D505" s="42">
        <v>7</v>
      </c>
      <c r="E505" s="42">
        <v>6</v>
      </c>
      <c r="F505" s="42">
        <v>1</v>
      </c>
      <c r="G505" s="42">
        <v>72</v>
      </c>
      <c r="H505" s="377">
        <f t="shared" si="26"/>
        <v>14.4</v>
      </c>
      <c r="I505" s="42">
        <v>2</v>
      </c>
      <c r="J505" s="42"/>
      <c r="K505" s="42" t="s">
        <v>4330</v>
      </c>
    </row>
    <row r="506" spans="1:20" x14ac:dyDescent="0.2">
      <c r="A506" s="42" t="s">
        <v>2333</v>
      </c>
      <c r="B506" s="42" t="s">
        <v>4207</v>
      </c>
      <c r="C506" s="42" t="s">
        <v>44</v>
      </c>
      <c r="D506" s="42">
        <v>13</v>
      </c>
      <c r="E506" s="42">
        <v>10</v>
      </c>
      <c r="F506" s="42">
        <v>2</v>
      </c>
      <c r="G506" s="42">
        <v>111</v>
      </c>
      <c r="H506" s="377">
        <f t="shared" si="26"/>
        <v>13.875</v>
      </c>
      <c r="I506" s="42">
        <v>4</v>
      </c>
      <c r="J506" s="42"/>
      <c r="K506" s="42" t="s">
        <v>4330</v>
      </c>
    </row>
    <row r="507" spans="1:20" x14ac:dyDescent="0.2">
      <c r="A507" s="42" t="s">
        <v>2333</v>
      </c>
      <c r="B507" s="42" t="s">
        <v>4191</v>
      </c>
      <c r="C507" s="42" t="s">
        <v>44</v>
      </c>
      <c r="D507" s="42">
        <v>1</v>
      </c>
      <c r="E507" s="42">
        <v>1</v>
      </c>
      <c r="F507" s="42"/>
      <c r="G507" s="42">
        <v>13</v>
      </c>
      <c r="H507" s="377">
        <f t="shared" si="26"/>
        <v>13</v>
      </c>
      <c r="I507" s="42"/>
      <c r="J507" s="42"/>
      <c r="K507" s="42" t="s">
        <v>4330</v>
      </c>
    </row>
    <row r="508" spans="1:20" x14ac:dyDescent="0.2">
      <c r="A508" s="42" t="s">
        <v>2333</v>
      </c>
      <c r="B508" s="42" t="s">
        <v>4485</v>
      </c>
      <c r="C508" s="42" t="s">
        <v>44</v>
      </c>
      <c r="D508" s="42">
        <v>3</v>
      </c>
      <c r="E508" s="42">
        <v>2</v>
      </c>
      <c r="F508" s="42"/>
      <c r="G508" s="42">
        <v>16</v>
      </c>
      <c r="H508" s="377">
        <f t="shared" si="26"/>
        <v>8</v>
      </c>
      <c r="I508" s="42">
        <v>1</v>
      </c>
      <c r="J508" s="42"/>
      <c r="K508" s="42" t="s">
        <v>4330</v>
      </c>
    </row>
    <row r="509" spans="1:20" x14ac:dyDescent="0.2">
      <c r="A509" s="42" t="s">
        <v>2333</v>
      </c>
      <c r="B509" s="42" t="s">
        <v>3856</v>
      </c>
      <c r="C509" s="42" t="s">
        <v>44</v>
      </c>
      <c r="D509" s="42">
        <v>13</v>
      </c>
      <c r="E509" s="42">
        <v>9</v>
      </c>
      <c r="F509" s="42"/>
      <c r="G509" s="42">
        <v>59</v>
      </c>
      <c r="H509" s="377">
        <f t="shared" si="26"/>
        <v>6.5555555555555554</v>
      </c>
      <c r="I509" s="42">
        <v>4</v>
      </c>
      <c r="J509" s="42"/>
      <c r="K509" s="42" t="s">
        <v>4330</v>
      </c>
    </row>
    <row r="510" spans="1:20" x14ac:dyDescent="0.2">
      <c r="A510" s="42" t="s">
        <v>2333</v>
      </c>
      <c r="B510" s="42" t="s">
        <v>4173</v>
      </c>
      <c r="C510" s="42" t="s">
        <v>44</v>
      </c>
      <c r="D510" s="42">
        <v>1</v>
      </c>
      <c r="E510" s="42">
        <v>1</v>
      </c>
      <c r="F510" s="42"/>
      <c r="G510" s="42">
        <v>6</v>
      </c>
      <c r="H510" s="377">
        <f t="shared" si="26"/>
        <v>6</v>
      </c>
      <c r="I510" s="42">
        <v>1</v>
      </c>
      <c r="J510" s="42"/>
      <c r="K510" s="42" t="s">
        <v>4330</v>
      </c>
    </row>
    <row r="511" spans="1:20" x14ac:dyDescent="0.2">
      <c r="A511" s="42" t="s">
        <v>2333</v>
      </c>
      <c r="B511" s="42" t="s">
        <v>3036</v>
      </c>
      <c r="C511" s="42" t="s">
        <v>44</v>
      </c>
      <c r="D511" s="42">
        <v>7</v>
      </c>
      <c r="E511" s="42">
        <v>7</v>
      </c>
      <c r="F511" s="42"/>
      <c r="G511" s="42">
        <v>40</v>
      </c>
      <c r="H511" s="377">
        <f t="shared" si="26"/>
        <v>5.7142857142857144</v>
      </c>
      <c r="I511" s="42">
        <v>4</v>
      </c>
      <c r="J511" s="42"/>
      <c r="K511" s="42" t="s">
        <v>4330</v>
      </c>
    </row>
    <row r="512" spans="1:20" x14ac:dyDescent="0.2">
      <c r="A512" s="42" t="s">
        <v>2333</v>
      </c>
      <c r="B512" s="42" t="s">
        <v>4208</v>
      </c>
      <c r="C512" s="42" t="s">
        <v>44</v>
      </c>
      <c r="D512" s="42">
        <v>8</v>
      </c>
      <c r="E512" s="42">
        <v>5</v>
      </c>
      <c r="F512" s="42">
        <v>2</v>
      </c>
      <c r="G512" s="42">
        <v>9</v>
      </c>
      <c r="H512" s="377">
        <f t="shared" si="26"/>
        <v>3</v>
      </c>
      <c r="I512" s="42">
        <v>4</v>
      </c>
      <c r="J512" s="42"/>
      <c r="K512" s="42" t="s">
        <v>4330</v>
      </c>
    </row>
    <row r="513" spans="1:11" x14ac:dyDescent="0.2">
      <c r="A513" s="42" t="s">
        <v>2333</v>
      </c>
      <c r="B513" s="42" t="s">
        <v>3049</v>
      </c>
      <c r="C513" s="42" t="s">
        <v>44</v>
      </c>
      <c r="D513" s="42">
        <v>4</v>
      </c>
      <c r="E513" s="42">
        <v>4</v>
      </c>
      <c r="F513" s="42">
        <v>1</v>
      </c>
      <c r="G513" s="42">
        <v>8</v>
      </c>
      <c r="H513" s="377">
        <f t="shared" si="26"/>
        <v>2.6666666666666665</v>
      </c>
      <c r="I513" s="42"/>
      <c r="J513" s="42"/>
      <c r="K513" s="42" t="s">
        <v>4330</v>
      </c>
    </row>
    <row r="514" spans="1:11" x14ac:dyDescent="0.2">
      <c r="A514" s="42" t="s">
        <v>2333</v>
      </c>
      <c r="B514" s="42" t="s">
        <v>4203</v>
      </c>
      <c r="C514" s="42" t="s">
        <v>44</v>
      </c>
      <c r="D514" s="42">
        <v>1</v>
      </c>
      <c r="E514" s="42">
        <v>1</v>
      </c>
      <c r="F514" s="42"/>
      <c r="G514" s="42">
        <v>1</v>
      </c>
      <c r="H514" s="377">
        <f t="shared" si="26"/>
        <v>1</v>
      </c>
      <c r="I514" s="42"/>
      <c r="J514" s="42"/>
      <c r="K514" s="42" t="s">
        <v>4330</v>
      </c>
    </row>
    <row r="515" spans="1:11" x14ac:dyDescent="0.2">
      <c r="A515" s="42" t="s">
        <v>2333</v>
      </c>
      <c r="B515" s="42" t="s">
        <v>4518</v>
      </c>
      <c r="C515" s="42" t="s">
        <v>44</v>
      </c>
      <c r="D515" s="42">
        <v>1</v>
      </c>
      <c r="E515" s="42">
        <v>1</v>
      </c>
      <c r="F515" s="42">
        <v>1</v>
      </c>
      <c r="G515" s="42">
        <v>3</v>
      </c>
      <c r="H515" s="377">
        <v>0</v>
      </c>
      <c r="I515" s="42"/>
      <c r="J515" s="42"/>
      <c r="K515" s="42" t="s">
        <v>4330</v>
      </c>
    </row>
    <row r="516" spans="1:11" x14ac:dyDescent="0.2">
      <c r="A516" s="42" t="s">
        <v>2333</v>
      </c>
      <c r="B516" s="42" t="s">
        <v>4514</v>
      </c>
      <c r="C516" s="42" t="s">
        <v>44</v>
      </c>
      <c r="D516" s="42">
        <v>1</v>
      </c>
      <c r="E516" s="42">
        <v>1</v>
      </c>
      <c r="F516" s="42">
        <v>1</v>
      </c>
      <c r="G516" s="42">
        <v>20</v>
      </c>
      <c r="H516" s="377">
        <v>0</v>
      </c>
      <c r="I516" s="42">
        <v>1</v>
      </c>
      <c r="J516" s="42"/>
      <c r="K516" s="42" t="s">
        <v>4330</v>
      </c>
    </row>
    <row r="517" spans="1:11" x14ac:dyDescent="0.2">
      <c r="A517" s="42" t="s">
        <v>2333</v>
      </c>
      <c r="B517" s="42" t="s">
        <v>4511</v>
      </c>
      <c r="C517" s="42" t="s">
        <v>44</v>
      </c>
      <c r="D517" s="42">
        <v>1</v>
      </c>
      <c r="E517" s="42">
        <v>0</v>
      </c>
      <c r="F517" s="42"/>
      <c r="G517" s="42">
        <v>0</v>
      </c>
      <c r="H517" s="377">
        <v>0</v>
      </c>
      <c r="I517" s="42">
        <v>1</v>
      </c>
      <c r="J517" s="42"/>
      <c r="K517" s="42" t="s">
        <v>4330</v>
      </c>
    </row>
    <row r="518" spans="1:11" x14ac:dyDescent="0.2">
      <c r="A518" s="42" t="s">
        <v>2333</v>
      </c>
      <c r="B518" s="42" t="s">
        <v>4544</v>
      </c>
      <c r="C518" s="42" t="s">
        <v>44</v>
      </c>
      <c r="D518" s="42">
        <v>1</v>
      </c>
      <c r="E518" s="42">
        <v>0</v>
      </c>
      <c r="F518" s="42"/>
      <c r="G518" s="42">
        <v>0</v>
      </c>
      <c r="H518" s="377">
        <v>0</v>
      </c>
      <c r="I518" s="42"/>
      <c r="J518" s="42"/>
      <c r="K518" s="42" t="s">
        <v>4330</v>
      </c>
    </row>
    <row r="519" spans="1:11" x14ac:dyDescent="0.2">
      <c r="A519" s="42" t="s">
        <v>141</v>
      </c>
      <c r="B519" s="42" t="s">
        <v>3963</v>
      </c>
      <c r="C519" s="42" t="s">
        <v>44</v>
      </c>
      <c r="D519" s="42">
        <v>9</v>
      </c>
      <c r="E519" s="42">
        <v>11</v>
      </c>
      <c r="F519" s="42"/>
      <c r="G519" s="42">
        <v>268</v>
      </c>
      <c r="H519" s="377">
        <f t="shared" ref="H519:H582" si="27">G519/(E519-F519)</f>
        <v>24.363636363636363</v>
      </c>
      <c r="I519" s="42">
        <v>9</v>
      </c>
      <c r="J519" s="42"/>
      <c r="K519" s="42" t="s">
        <v>4330</v>
      </c>
    </row>
    <row r="520" spans="1:11" x14ac:dyDescent="0.2">
      <c r="A520" s="42" t="s">
        <v>141</v>
      </c>
      <c r="B520" s="42" t="s">
        <v>3151</v>
      </c>
      <c r="C520" s="42" t="s">
        <v>44</v>
      </c>
      <c r="D520" s="42">
        <v>5</v>
      </c>
      <c r="E520" s="42">
        <v>6</v>
      </c>
      <c r="F520" s="42"/>
      <c r="G520" s="42">
        <v>50</v>
      </c>
      <c r="H520" s="377">
        <f t="shared" si="27"/>
        <v>8.3333333333333339</v>
      </c>
      <c r="I520" s="42">
        <v>3</v>
      </c>
      <c r="J520" s="42"/>
      <c r="K520" s="42" t="s">
        <v>4330</v>
      </c>
    </row>
    <row r="521" spans="1:11" x14ac:dyDescent="0.2">
      <c r="A521" s="42" t="s">
        <v>141</v>
      </c>
      <c r="B521" s="42" t="s">
        <v>3039</v>
      </c>
      <c r="C521" s="42" t="s">
        <v>44</v>
      </c>
      <c r="D521" s="42">
        <v>8</v>
      </c>
      <c r="E521" s="42">
        <v>9</v>
      </c>
      <c r="F521" s="42"/>
      <c r="G521" s="42">
        <v>268</v>
      </c>
      <c r="H521" s="377">
        <f t="shared" si="27"/>
        <v>29.777777777777779</v>
      </c>
      <c r="I521" s="42">
        <v>1</v>
      </c>
      <c r="J521" s="42"/>
      <c r="K521" s="42" t="s">
        <v>4330</v>
      </c>
    </row>
    <row r="522" spans="1:11" x14ac:dyDescent="0.2">
      <c r="A522" s="42" t="s">
        <v>141</v>
      </c>
      <c r="B522" s="42" t="s">
        <v>3041</v>
      </c>
      <c r="C522" s="42" t="s">
        <v>44</v>
      </c>
      <c r="D522" s="42">
        <v>2</v>
      </c>
      <c r="E522" s="42">
        <v>2</v>
      </c>
      <c r="F522" s="42"/>
      <c r="G522" s="42">
        <v>66</v>
      </c>
      <c r="H522" s="377">
        <f t="shared" si="27"/>
        <v>33</v>
      </c>
      <c r="I522" s="42">
        <v>2</v>
      </c>
      <c r="J522" s="42"/>
      <c r="K522" s="42" t="s">
        <v>4330</v>
      </c>
    </row>
    <row r="523" spans="1:11" x14ac:dyDescent="0.2">
      <c r="A523" s="42" t="s">
        <v>141</v>
      </c>
      <c r="B523" s="42" t="s">
        <v>4579</v>
      </c>
      <c r="C523" s="42" t="s">
        <v>44</v>
      </c>
      <c r="D523" s="42">
        <v>2</v>
      </c>
      <c r="E523" s="42">
        <v>2</v>
      </c>
      <c r="F523" s="42"/>
      <c r="G523" s="42">
        <v>6</v>
      </c>
      <c r="H523" s="377">
        <f t="shared" si="27"/>
        <v>3</v>
      </c>
      <c r="I523" s="42">
        <v>1</v>
      </c>
      <c r="J523" s="42"/>
      <c r="K523" s="42" t="s">
        <v>4330</v>
      </c>
    </row>
    <row r="524" spans="1:11" x14ac:dyDescent="0.2">
      <c r="A524" s="42" t="s">
        <v>141</v>
      </c>
      <c r="B524" s="42" t="s">
        <v>4208</v>
      </c>
      <c r="C524" s="42" t="s">
        <v>44</v>
      </c>
      <c r="D524" s="42">
        <v>4</v>
      </c>
      <c r="E524" s="42">
        <v>4</v>
      </c>
      <c r="F524" s="42">
        <v>2</v>
      </c>
      <c r="G524" s="42">
        <v>29</v>
      </c>
      <c r="H524" s="377">
        <f t="shared" si="27"/>
        <v>14.5</v>
      </c>
      <c r="I524" s="42">
        <v>1</v>
      </c>
      <c r="J524" s="42"/>
      <c r="K524" s="42" t="s">
        <v>4330</v>
      </c>
    </row>
    <row r="525" spans="1:11" x14ac:dyDescent="0.2">
      <c r="A525" s="42" t="s">
        <v>141</v>
      </c>
      <c r="B525" s="42" t="s">
        <v>4149</v>
      </c>
      <c r="C525" s="42" t="s">
        <v>44</v>
      </c>
      <c r="D525" s="42">
        <v>1</v>
      </c>
      <c r="E525" s="42">
        <v>1</v>
      </c>
      <c r="F525" s="42"/>
      <c r="G525" s="42">
        <v>2</v>
      </c>
      <c r="H525" s="377">
        <f t="shared" si="27"/>
        <v>2</v>
      </c>
      <c r="I525" s="42"/>
      <c r="J525" s="42"/>
      <c r="K525" s="42" t="s">
        <v>4330</v>
      </c>
    </row>
    <row r="526" spans="1:11" x14ac:dyDescent="0.2">
      <c r="A526" s="42" t="s">
        <v>141</v>
      </c>
      <c r="B526" s="42" t="s">
        <v>4572</v>
      </c>
      <c r="C526" s="42" t="s">
        <v>44</v>
      </c>
      <c r="D526" s="42">
        <v>14</v>
      </c>
      <c r="E526" s="42">
        <v>16</v>
      </c>
      <c r="F526" s="42"/>
      <c r="G526" s="42">
        <v>274</v>
      </c>
      <c r="H526" s="377">
        <f t="shared" si="27"/>
        <v>17.125</v>
      </c>
      <c r="I526" s="42">
        <v>3</v>
      </c>
      <c r="J526" s="42"/>
      <c r="K526" s="42" t="s">
        <v>4330</v>
      </c>
    </row>
    <row r="527" spans="1:11" x14ac:dyDescent="0.2">
      <c r="A527" s="42" t="s">
        <v>141</v>
      </c>
      <c r="B527" s="42" t="s">
        <v>4206</v>
      </c>
      <c r="C527" s="42" t="s">
        <v>44</v>
      </c>
      <c r="D527" s="42">
        <v>4</v>
      </c>
      <c r="E527" s="42">
        <v>4</v>
      </c>
      <c r="F527" s="42">
        <v>2</v>
      </c>
      <c r="G527" s="42">
        <v>12</v>
      </c>
      <c r="H527" s="377">
        <f t="shared" si="27"/>
        <v>6</v>
      </c>
      <c r="I527" s="42">
        <v>1</v>
      </c>
      <c r="J527" s="42"/>
      <c r="K527" s="42" t="s">
        <v>4330</v>
      </c>
    </row>
    <row r="528" spans="1:11" x14ac:dyDescent="0.2">
      <c r="A528" s="42" t="s">
        <v>141</v>
      </c>
      <c r="B528" s="42" t="s">
        <v>3882</v>
      </c>
      <c r="C528" s="42" t="s">
        <v>44</v>
      </c>
      <c r="D528" s="42">
        <v>11</v>
      </c>
      <c r="E528" s="42">
        <v>12</v>
      </c>
      <c r="F528" s="42">
        <v>1</v>
      </c>
      <c r="G528" s="42">
        <v>175</v>
      </c>
      <c r="H528" s="377">
        <f t="shared" si="27"/>
        <v>15.909090909090908</v>
      </c>
      <c r="I528" s="42">
        <v>5</v>
      </c>
      <c r="J528" s="42"/>
      <c r="K528" s="42" t="s">
        <v>4330</v>
      </c>
    </row>
    <row r="529" spans="1:11" x14ac:dyDescent="0.2">
      <c r="A529" s="42" t="s">
        <v>141</v>
      </c>
      <c r="B529" s="42" t="s">
        <v>4573</v>
      </c>
      <c r="C529" s="42" t="s">
        <v>44</v>
      </c>
      <c r="D529" s="42">
        <v>3</v>
      </c>
      <c r="E529" s="42">
        <v>3</v>
      </c>
      <c r="F529" s="42">
        <v>3</v>
      </c>
      <c r="G529" s="42">
        <v>9</v>
      </c>
      <c r="H529" s="377">
        <v>0</v>
      </c>
      <c r="I529" s="42"/>
      <c r="J529" s="42"/>
      <c r="K529" s="42" t="s">
        <v>4330</v>
      </c>
    </row>
    <row r="530" spans="1:11" x14ac:dyDescent="0.2">
      <c r="A530" s="42" t="s">
        <v>141</v>
      </c>
      <c r="B530" s="42" t="s">
        <v>3056</v>
      </c>
      <c r="C530" s="42" t="s">
        <v>44</v>
      </c>
      <c r="D530" s="42">
        <v>3</v>
      </c>
      <c r="E530" s="42">
        <v>3</v>
      </c>
      <c r="F530" s="42"/>
      <c r="G530" s="42">
        <v>49</v>
      </c>
      <c r="H530" s="377">
        <f t="shared" si="27"/>
        <v>16.333333333333332</v>
      </c>
      <c r="I530" s="42">
        <v>2</v>
      </c>
      <c r="J530" s="42"/>
      <c r="K530" s="42" t="s">
        <v>4330</v>
      </c>
    </row>
    <row r="531" spans="1:11" x14ac:dyDescent="0.2">
      <c r="A531" s="42" t="s">
        <v>141</v>
      </c>
      <c r="B531" s="42" t="s">
        <v>3050</v>
      </c>
      <c r="C531" s="42" t="s">
        <v>44</v>
      </c>
      <c r="D531" s="42">
        <v>7</v>
      </c>
      <c r="E531" s="42">
        <v>8</v>
      </c>
      <c r="F531" s="42"/>
      <c r="G531" s="42">
        <v>315</v>
      </c>
      <c r="H531" s="377">
        <f t="shared" si="27"/>
        <v>39.375</v>
      </c>
      <c r="I531" s="42">
        <v>6</v>
      </c>
      <c r="J531" s="42"/>
      <c r="K531" s="42" t="s">
        <v>4330</v>
      </c>
    </row>
    <row r="532" spans="1:11" x14ac:dyDescent="0.2">
      <c r="A532" s="42" t="s">
        <v>141</v>
      </c>
      <c r="B532" s="42" t="s">
        <v>4203</v>
      </c>
      <c r="C532" s="42" t="s">
        <v>44</v>
      </c>
      <c r="D532" s="42">
        <v>8</v>
      </c>
      <c r="E532" s="42">
        <v>9</v>
      </c>
      <c r="F532" s="42">
        <v>1</v>
      </c>
      <c r="G532" s="42">
        <v>122</v>
      </c>
      <c r="H532" s="377">
        <f t="shared" si="27"/>
        <v>15.25</v>
      </c>
      <c r="I532" s="42">
        <v>1</v>
      </c>
      <c r="J532" s="42"/>
      <c r="K532" s="42" t="s">
        <v>4330</v>
      </c>
    </row>
    <row r="533" spans="1:11" x14ac:dyDescent="0.2">
      <c r="A533" s="42" t="s">
        <v>141</v>
      </c>
      <c r="B533" s="42" t="s">
        <v>1163</v>
      </c>
      <c r="C533" s="42" t="s">
        <v>44</v>
      </c>
      <c r="D533" s="42">
        <v>6</v>
      </c>
      <c r="E533" s="42">
        <v>6</v>
      </c>
      <c r="F533" s="42">
        <v>1</v>
      </c>
      <c r="G533" s="42">
        <v>76</v>
      </c>
      <c r="H533" s="377">
        <f t="shared" si="27"/>
        <v>15.2</v>
      </c>
      <c r="I533" s="42">
        <v>1</v>
      </c>
      <c r="J533" s="42"/>
      <c r="K533" s="42" t="s">
        <v>4330</v>
      </c>
    </row>
    <row r="534" spans="1:11" x14ac:dyDescent="0.2">
      <c r="A534" s="42" t="s">
        <v>141</v>
      </c>
      <c r="B534" s="42" t="s">
        <v>4139</v>
      </c>
      <c r="C534" s="42" t="s">
        <v>44</v>
      </c>
      <c r="D534" s="42">
        <v>3</v>
      </c>
      <c r="E534" s="42">
        <v>3</v>
      </c>
      <c r="F534" s="42"/>
      <c r="G534" s="42">
        <v>28</v>
      </c>
      <c r="H534" s="377">
        <f t="shared" si="27"/>
        <v>9.3333333333333339</v>
      </c>
      <c r="I534" s="42">
        <v>1</v>
      </c>
      <c r="J534" s="42"/>
      <c r="K534" s="42" t="s">
        <v>4330</v>
      </c>
    </row>
    <row r="535" spans="1:11" x14ac:dyDescent="0.2">
      <c r="A535" s="42" t="s">
        <v>141</v>
      </c>
      <c r="B535" s="42" t="s">
        <v>3053</v>
      </c>
      <c r="C535" s="42" t="s">
        <v>44</v>
      </c>
      <c r="D535" s="42">
        <v>4</v>
      </c>
      <c r="E535" s="42">
        <v>5</v>
      </c>
      <c r="F535" s="42">
        <v>2</v>
      </c>
      <c r="G535" s="42">
        <v>144</v>
      </c>
      <c r="H535" s="377">
        <f t="shared" si="27"/>
        <v>48</v>
      </c>
      <c r="I535" s="42"/>
      <c r="J535" s="42"/>
      <c r="K535" s="42" t="s">
        <v>4330</v>
      </c>
    </row>
    <row r="536" spans="1:11" x14ac:dyDescent="0.2">
      <c r="A536" s="42" t="s">
        <v>141</v>
      </c>
      <c r="B536" s="42" t="s">
        <v>4204</v>
      </c>
      <c r="C536" s="42" t="s">
        <v>44</v>
      </c>
      <c r="D536" s="42">
        <v>1</v>
      </c>
      <c r="E536" s="42">
        <v>1</v>
      </c>
      <c r="F536" s="42"/>
      <c r="G536" s="42">
        <v>2</v>
      </c>
      <c r="H536" s="377">
        <f t="shared" si="27"/>
        <v>2</v>
      </c>
      <c r="I536" s="42">
        <v>1</v>
      </c>
      <c r="J536" s="42"/>
      <c r="K536" s="42" t="s">
        <v>4330</v>
      </c>
    </row>
    <row r="537" spans="1:11" x14ac:dyDescent="0.2">
      <c r="A537" s="42" t="s">
        <v>141</v>
      </c>
      <c r="B537" s="42" t="s">
        <v>4574</v>
      </c>
      <c r="C537" s="42" t="s">
        <v>44</v>
      </c>
      <c r="D537" s="42">
        <v>1</v>
      </c>
      <c r="E537" s="42">
        <v>1</v>
      </c>
      <c r="F537" s="42"/>
      <c r="G537" s="42">
        <v>5</v>
      </c>
      <c r="H537" s="377">
        <f t="shared" si="27"/>
        <v>5</v>
      </c>
      <c r="I537" s="42"/>
      <c r="J537" s="42"/>
      <c r="K537" s="42" t="s">
        <v>4330</v>
      </c>
    </row>
    <row r="538" spans="1:11" x14ac:dyDescent="0.2">
      <c r="A538" s="42" t="s">
        <v>141</v>
      </c>
      <c r="B538" s="42" t="s">
        <v>4575</v>
      </c>
      <c r="C538" s="42" t="s">
        <v>44</v>
      </c>
      <c r="D538" s="42">
        <v>1</v>
      </c>
      <c r="E538" s="42">
        <v>1</v>
      </c>
      <c r="F538" s="42"/>
      <c r="G538" s="42">
        <v>0</v>
      </c>
      <c r="H538" s="377">
        <f t="shared" si="27"/>
        <v>0</v>
      </c>
      <c r="I538" s="42"/>
      <c r="J538" s="42"/>
      <c r="K538" s="42" t="s">
        <v>4330</v>
      </c>
    </row>
    <row r="539" spans="1:11" x14ac:dyDescent="0.2">
      <c r="A539" s="42" t="s">
        <v>141</v>
      </c>
      <c r="B539" s="42" t="s">
        <v>4576</v>
      </c>
      <c r="C539" s="42" t="s">
        <v>44</v>
      </c>
      <c r="D539" s="42">
        <v>1</v>
      </c>
      <c r="E539" s="42">
        <v>1</v>
      </c>
      <c r="F539" s="42"/>
      <c r="G539" s="42">
        <v>1</v>
      </c>
      <c r="H539" s="377">
        <f t="shared" si="27"/>
        <v>1</v>
      </c>
      <c r="I539" s="42"/>
      <c r="J539" s="42"/>
      <c r="K539" s="42" t="s">
        <v>4330</v>
      </c>
    </row>
    <row r="540" spans="1:11" x14ac:dyDescent="0.2">
      <c r="A540" s="42" t="s">
        <v>141</v>
      </c>
      <c r="B540" s="42" t="s">
        <v>4207</v>
      </c>
      <c r="C540" s="42" t="s">
        <v>44</v>
      </c>
      <c r="D540" s="42">
        <v>9</v>
      </c>
      <c r="E540" s="42">
        <v>11</v>
      </c>
      <c r="F540" s="42">
        <v>3</v>
      </c>
      <c r="G540" s="42">
        <v>134</v>
      </c>
      <c r="H540" s="377">
        <f t="shared" si="27"/>
        <v>16.75</v>
      </c>
      <c r="I540" s="42">
        <v>1</v>
      </c>
      <c r="J540" s="42"/>
      <c r="K540" s="42" t="s">
        <v>4330</v>
      </c>
    </row>
    <row r="541" spans="1:11" x14ac:dyDescent="0.2">
      <c r="A541" s="42" t="s">
        <v>141</v>
      </c>
      <c r="B541" s="42" t="s">
        <v>4205</v>
      </c>
      <c r="C541" s="42" t="s">
        <v>44</v>
      </c>
      <c r="D541" s="42">
        <v>4</v>
      </c>
      <c r="E541" s="42">
        <v>5</v>
      </c>
      <c r="F541" s="42">
        <v>2</v>
      </c>
      <c r="G541" s="42">
        <v>79</v>
      </c>
      <c r="H541" s="377">
        <f t="shared" si="27"/>
        <v>26.333333333333332</v>
      </c>
      <c r="I541" s="42"/>
      <c r="J541" s="42"/>
      <c r="K541" s="42" t="s">
        <v>4330</v>
      </c>
    </row>
    <row r="542" spans="1:11" x14ac:dyDescent="0.2">
      <c r="A542" s="42" t="s">
        <v>141</v>
      </c>
      <c r="B542" s="42" t="s">
        <v>4518</v>
      </c>
      <c r="C542" s="42" t="s">
        <v>44</v>
      </c>
      <c r="D542" s="42">
        <v>5</v>
      </c>
      <c r="E542" s="42">
        <v>4</v>
      </c>
      <c r="F542" s="42">
        <v>1</v>
      </c>
      <c r="G542" s="42">
        <v>1</v>
      </c>
      <c r="H542" s="377">
        <f t="shared" si="27"/>
        <v>0.33333333333333331</v>
      </c>
      <c r="I542" s="42">
        <v>6</v>
      </c>
      <c r="J542" s="42"/>
      <c r="K542" s="42" t="s">
        <v>4330</v>
      </c>
    </row>
    <row r="543" spans="1:11" x14ac:dyDescent="0.2">
      <c r="A543" s="42" t="s">
        <v>141</v>
      </c>
      <c r="B543" s="42" t="s">
        <v>4202</v>
      </c>
      <c r="C543" s="42" t="s">
        <v>44</v>
      </c>
      <c r="D543" s="42">
        <v>1</v>
      </c>
      <c r="E543" s="42">
        <v>2</v>
      </c>
      <c r="F543" s="42"/>
      <c r="G543" s="42">
        <v>7</v>
      </c>
      <c r="H543" s="377">
        <f t="shared" si="27"/>
        <v>3.5</v>
      </c>
      <c r="I543" s="42"/>
      <c r="J543" s="42"/>
      <c r="K543" s="42" t="s">
        <v>4330</v>
      </c>
    </row>
    <row r="544" spans="1:11" x14ac:dyDescent="0.2">
      <c r="A544" s="42" t="s">
        <v>141</v>
      </c>
      <c r="B544" s="42" t="s">
        <v>4211</v>
      </c>
      <c r="C544" s="42" t="s">
        <v>44</v>
      </c>
      <c r="D544" s="42">
        <v>5</v>
      </c>
      <c r="E544" s="42">
        <v>6</v>
      </c>
      <c r="F544" s="42"/>
      <c r="G544" s="42">
        <v>133</v>
      </c>
      <c r="H544" s="377">
        <f t="shared" si="27"/>
        <v>22.166666666666668</v>
      </c>
      <c r="I544" s="42">
        <v>1</v>
      </c>
      <c r="J544" s="42"/>
      <c r="K544" s="42" t="s">
        <v>4330</v>
      </c>
    </row>
    <row r="545" spans="1:11" x14ac:dyDescent="0.2">
      <c r="A545" s="42" t="s">
        <v>141</v>
      </c>
      <c r="B545" s="42" t="s">
        <v>4198</v>
      </c>
      <c r="C545" s="42" t="s">
        <v>44</v>
      </c>
      <c r="D545" s="42">
        <v>1</v>
      </c>
      <c r="E545" s="42">
        <v>1</v>
      </c>
      <c r="F545" s="42"/>
      <c r="G545" s="42">
        <v>51</v>
      </c>
      <c r="H545" s="377">
        <f t="shared" si="27"/>
        <v>51</v>
      </c>
      <c r="I545" s="42"/>
      <c r="J545" s="42"/>
      <c r="K545" s="42" t="s">
        <v>4330</v>
      </c>
    </row>
    <row r="546" spans="1:11" x14ac:dyDescent="0.2">
      <c r="A546" s="42" t="s">
        <v>141</v>
      </c>
      <c r="B546" s="42" t="s">
        <v>3915</v>
      </c>
      <c r="C546" s="42" t="s">
        <v>44</v>
      </c>
      <c r="D546" s="42">
        <v>5</v>
      </c>
      <c r="E546" s="42">
        <v>6</v>
      </c>
      <c r="F546" s="42">
        <v>1</v>
      </c>
      <c r="G546" s="42">
        <v>67</v>
      </c>
      <c r="H546" s="377">
        <f t="shared" si="27"/>
        <v>13.4</v>
      </c>
      <c r="I546" s="42">
        <v>2</v>
      </c>
      <c r="J546" s="42"/>
      <c r="K546" s="42" t="s">
        <v>4330</v>
      </c>
    </row>
    <row r="547" spans="1:11" x14ac:dyDescent="0.2">
      <c r="A547" s="42" t="s">
        <v>141</v>
      </c>
      <c r="B547" s="42" t="s">
        <v>3978</v>
      </c>
      <c r="C547" s="42" t="s">
        <v>44</v>
      </c>
      <c r="D547" s="42">
        <v>1</v>
      </c>
      <c r="E547" s="42">
        <v>1</v>
      </c>
      <c r="F547" s="42"/>
      <c r="G547" s="42">
        <v>4</v>
      </c>
      <c r="H547" s="377">
        <f t="shared" si="27"/>
        <v>4</v>
      </c>
      <c r="I547" s="42"/>
      <c r="J547" s="42"/>
      <c r="K547" s="42" t="s">
        <v>4330</v>
      </c>
    </row>
    <row r="548" spans="1:11" x14ac:dyDescent="0.2">
      <c r="A548" s="42" t="s">
        <v>141</v>
      </c>
      <c r="B548" s="42" t="s">
        <v>3047</v>
      </c>
      <c r="C548" s="42" t="s">
        <v>44</v>
      </c>
      <c r="D548" s="42">
        <v>1</v>
      </c>
      <c r="E548" s="42">
        <v>1</v>
      </c>
      <c r="F548" s="42"/>
      <c r="G548" s="42">
        <v>6</v>
      </c>
      <c r="H548" s="377">
        <f t="shared" si="27"/>
        <v>6</v>
      </c>
      <c r="I548" s="42">
        <v>1</v>
      </c>
      <c r="J548" s="42"/>
      <c r="K548" s="42" t="s">
        <v>4330</v>
      </c>
    </row>
    <row r="549" spans="1:11" x14ac:dyDescent="0.2">
      <c r="A549" s="42" t="s">
        <v>141</v>
      </c>
      <c r="B549" s="42" t="s">
        <v>4201</v>
      </c>
      <c r="C549" s="42" t="s">
        <v>44</v>
      </c>
      <c r="D549" s="42">
        <v>1</v>
      </c>
      <c r="E549" s="42">
        <v>1</v>
      </c>
      <c r="F549" s="42"/>
      <c r="G549" s="42">
        <v>2</v>
      </c>
      <c r="H549" s="377">
        <f t="shared" si="27"/>
        <v>2</v>
      </c>
      <c r="I549" s="42">
        <v>1</v>
      </c>
      <c r="J549" s="42"/>
      <c r="K549" s="42" t="s">
        <v>4330</v>
      </c>
    </row>
    <row r="550" spans="1:11" x14ac:dyDescent="0.2">
      <c r="A550" s="42" t="s">
        <v>141</v>
      </c>
      <c r="B550" s="42" t="s">
        <v>4577</v>
      </c>
      <c r="C550" s="42" t="s">
        <v>44</v>
      </c>
      <c r="D550" s="42">
        <v>5</v>
      </c>
      <c r="E550" s="42">
        <v>6</v>
      </c>
      <c r="F550" s="42">
        <v>1</v>
      </c>
      <c r="G550" s="42">
        <v>103</v>
      </c>
      <c r="H550" s="377">
        <f t="shared" si="27"/>
        <v>20.6</v>
      </c>
      <c r="I550" s="42">
        <v>3</v>
      </c>
      <c r="J550" s="42"/>
      <c r="K550" s="42" t="s">
        <v>4330</v>
      </c>
    </row>
    <row r="551" spans="1:11" x14ac:dyDescent="0.2">
      <c r="A551" s="42" t="s">
        <v>141</v>
      </c>
      <c r="B551" s="42" t="s">
        <v>4578</v>
      </c>
      <c r="C551" s="42" t="s">
        <v>44</v>
      </c>
      <c r="D551" s="42">
        <v>1</v>
      </c>
      <c r="E551" s="42">
        <v>1</v>
      </c>
      <c r="F551" s="42"/>
      <c r="G551" s="42">
        <v>4</v>
      </c>
      <c r="H551" s="377">
        <f t="shared" si="27"/>
        <v>4</v>
      </c>
      <c r="I551" s="42">
        <v>1</v>
      </c>
      <c r="J551" s="42"/>
      <c r="K551" s="42" t="s">
        <v>4330</v>
      </c>
    </row>
    <row r="552" spans="1:11" x14ac:dyDescent="0.2">
      <c r="A552" s="42" t="s">
        <v>141</v>
      </c>
      <c r="B552" s="42" t="s">
        <v>4199</v>
      </c>
      <c r="C552" s="42" t="s">
        <v>44</v>
      </c>
      <c r="D552" s="42">
        <v>1</v>
      </c>
      <c r="E552" s="42">
        <v>1</v>
      </c>
      <c r="F552" s="42"/>
      <c r="G552" s="42">
        <v>64</v>
      </c>
      <c r="H552" s="377">
        <f t="shared" si="27"/>
        <v>64</v>
      </c>
      <c r="I552" s="42">
        <v>1</v>
      </c>
      <c r="J552" s="42"/>
      <c r="K552" s="42" t="s">
        <v>4330</v>
      </c>
    </row>
    <row r="553" spans="1:11" x14ac:dyDescent="0.2">
      <c r="A553" s="42" t="s">
        <v>141</v>
      </c>
      <c r="B553" s="42" t="s">
        <v>3856</v>
      </c>
      <c r="C553" s="42" t="s">
        <v>44</v>
      </c>
      <c r="D553" s="42">
        <v>4</v>
      </c>
      <c r="E553" s="42">
        <v>5</v>
      </c>
      <c r="F553" s="42">
        <v>1</v>
      </c>
      <c r="G553" s="42">
        <v>156</v>
      </c>
      <c r="H553" s="377">
        <f t="shared" si="27"/>
        <v>39</v>
      </c>
      <c r="I553" s="42">
        <v>1</v>
      </c>
      <c r="J553" s="42"/>
      <c r="K553" s="42" t="s">
        <v>4330</v>
      </c>
    </row>
    <row r="554" spans="1:11" x14ac:dyDescent="0.2">
      <c r="A554" s="42" t="s">
        <v>141</v>
      </c>
      <c r="B554" s="42" t="s">
        <v>4200</v>
      </c>
      <c r="C554" s="42" t="s">
        <v>44</v>
      </c>
      <c r="D554" s="42">
        <v>1</v>
      </c>
      <c r="E554" s="42">
        <v>1</v>
      </c>
      <c r="F554" s="42">
        <v>1</v>
      </c>
      <c r="G554" s="42">
        <v>0</v>
      </c>
      <c r="H554" s="377">
        <v>0</v>
      </c>
      <c r="I554" s="42">
        <v>2</v>
      </c>
      <c r="J554" s="42"/>
      <c r="K554" s="42" t="s">
        <v>4330</v>
      </c>
    </row>
    <row r="555" spans="1:11" x14ac:dyDescent="0.2">
      <c r="A555" s="42" t="s">
        <v>141</v>
      </c>
      <c r="B555" s="42" t="s">
        <v>270</v>
      </c>
      <c r="C555" s="42" t="s">
        <v>44</v>
      </c>
      <c r="D555" s="42">
        <v>2</v>
      </c>
      <c r="E555" s="42">
        <v>3</v>
      </c>
      <c r="F555" s="42"/>
      <c r="G555" s="42">
        <v>46</v>
      </c>
      <c r="H555" s="377">
        <f t="shared" si="27"/>
        <v>15.333333333333334</v>
      </c>
      <c r="I555" s="42">
        <v>4</v>
      </c>
      <c r="J555" s="42"/>
      <c r="K555" s="42" t="s">
        <v>4330</v>
      </c>
    </row>
    <row r="556" spans="1:11" x14ac:dyDescent="0.2">
      <c r="A556" s="42" t="s">
        <v>116</v>
      </c>
      <c r="B556" s="42" t="s">
        <v>3960</v>
      </c>
      <c r="C556" s="42" t="s">
        <v>44</v>
      </c>
      <c r="D556" s="42">
        <v>1</v>
      </c>
      <c r="E556" s="42">
        <v>1</v>
      </c>
      <c r="F556" s="42"/>
      <c r="G556" s="42">
        <v>104</v>
      </c>
      <c r="H556" s="377">
        <f t="shared" si="27"/>
        <v>104</v>
      </c>
      <c r="I556" s="42">
        <v>1</v>
      </c>
      <c r="J556" s="42"/>
      <c r="K556" s="42" t="s">
        <v>4326</v>
      </c>
    </row>
    <row r="557" spans="1:11" x14ac:dyDescent="0.2">
      <c r="A557" s="42" t="s">
        <v>116</v>
      </c>
      <c r="B557" s="42" t="s">
        <v>3916</v>
      </c>
      <c r="C557" s="42" t="s">
        <v>44</v>
      </c>
      <c r="D557" s="42">
        <v>1</v>
      </c>
      <c r="E557" s="42">
        <v>1</v>
      </c>
      <c r="F557" s="42"/>
      <c r="G557" s="42">
        <v>32</v>
      </c>
      <c r="H557" s="377">
        <f t="shared" si="27"/>
        <v>32</v>
      </c>
      <c r="I557" s="42">
        <v>1</v>
      </c>
      <c r="J557" s="42"/>
      <c r="K557" s="42" t="s">
        <v>4326</v>
      </c>
    </row>
    <row r="558" spans="1:11" x14ac:dyDescent="0.2">
      <c r="A558" s="42" t="s">
        <v>116</v>
      </c>
      <c r="B558" s="42" t="s">
        <v>3056</v>
      </c>
      <c r="C558" s="42" t="s">
        <v>44</v>
      </c>
      <c r="D558" s="42">
        <v>4</v>
      </c>
      <c r="E558" s="42">
        <v>4</v>
      </c>
      <c r="F558" s="42"/>
      <c r="G558" s="42">
        <v>101</v>
      </c>
      <c r="H558" s="377">
        <f t="shared" si="27"/>
        <v>25.25</v>
      </c>
      <c r="I558" s="42">
        <v>1</v>
      </c>
      <c r="J558" s="42"/>
      <c r="K558" s="42" t="s">
        <v>4326</v>
      </c>
    </row>
    <row r="559" spans="1:11" x14ac:dyDescent="0.2">
      <c r="A559" s="42" t="s">
        <v>116</v>
      </c>
      <c r="B559" s="42" t="s">
        <v>3881</v>
      </c>
      <c r="C559" s="42" t="s">
        <v>44</v>
      </c>
      <c r="D559" s="42">
        <v>5</v>
      </c>
      <c r="E559" s="42">
        <v>4</v>
      </c>
      <c r="F559" s="42"/>
      <c r="G559" s="42">
        <v>94</v>
      </c>
      <c r="H559" s="377">
        <f t="shared" si="27"/>
        <v>23.5</v>
      </c>
      <c r="I559" s="42"/>
      <c r="J559" s="42"/>
      <c r="K559" s="42" t="s">
        <v>4326</v>
      </c>
    </row>
    <row r="560" spans="1:11" x14ac:dyDescent="0.2">
      <c r="A560" s="42" t="s">
        <v>116</v>
      </c>
      <c r="B560" s="42" t="s">
        <v>4597</v>
      </c>
      <c r="C560" s="42" t="s">
        <v>44</v>
      </c>
      <c r="D560" s="42">
        <v>2</v>
      </c>
      <c r="E560" s="42">
        <v>3</v>
      </c>
      <c r="F560" s="42"/>
      <c r="G560" s="42">
        <v>65</v>
      </c>
      <c r="H560" s="377">
        <f t="shared" si="27"/>
        <v>21.666666666666668</v>
      </c>
      <c r="I560" s="42">
        <v>3</v>
      </c>
      <c r="J560" s="42"/>
      <c r="K560" s="42" t="s">
        <v>4326</v>
      </c>
    </row>
    <row r="561" spans="1:11" x14ac:dyDescent="0.2">
      <c r="A561" s="42" t="s">
        <v>116</v>
      </c>
      <c r="B561" s="42" t="s">
        <v>3045</v>
      </c>
      <c r="C561" s="42" t="s">
        <v>44</v>
      </c>
      <c r="D561" s="42">
        <v>1</v>
      </c>
      <c r="E561" s="42">
        <v>2</v>
      </c>
      <c r="F561" s="42">
        <v>1</v>
      </c>
      <c r="G561" s="42">
        <v>21</v>
      </c>
      <c r="H561" s="377">
        <f t="shared" si="27"/>
        <v>21</v>
      </c>
      <c r="I561" s="42">
        <v>1</v>
      </c>
      <c r="J561" s="42"/>
      <c r="K561" s="42" t="s">
        <v>4326</v>
      </c>
    </row>
    <row r="562" spans="1:11" x14ac:dyDescent="0.2">
      <c r="A562" s="42" t="s">
        <v>116</v>
      </c>
      <c r="B562" s="42" t="s">
        <v>4497</v>
      </c>
      <c r="C562" s="42" t="s">
        <v>44</v>
      </c>
      <c r="D562" s="42">
        <v>10</v>
      </c>
      <c r="E562" s="42">
        <v>12</v>
      </c>
      <c r="F562" s="42">
        <v>3</v>
      </c>
      <c r="G562" s="42">
        <v>177</v>
      </c>
      <c r="H562" s="377">
        <f t="shared" si="27"/>
        <v>19.666666666666668</v>
      </c>
      <c r="I562" s="42"/>
      <c r="J562" s="42"/>
      <c r="K562" s="42" t="s">
        <v>4326</v>
      </c>
    </row>
    <row r="563" spans="1:11" x14ac:dyDescent="0.2">
      <c r="A563" s="42" t="s">
        <v>116</v>
      </c>
      <c r="B563" s="42" t="s">
        <v>3031</v>
      </c>
      <c r="C563" s="42" t="s">
        <v>44</v>
      </c>
      <c r="D563" s="42">
        <v>12</v>
      </c>
      <c r="E563" s="42">
        <v>14</v>
      </c>
      <c r="F563" s="42">
        <v>1</v>
      </c>
      <c r="G563" s="42">
        <v>255</v>
      </c>
      <c r="H563" s="377">
        <f t="shared" si="27"/>
        <v>19.615384615384617</v>
      </c>
      <c r="I563" s="42">
        <v>9</v>
      </c>
      <c r="J563" s="42"/>
      <c r="K563" s="42" t="s">
        <v>4326</v>
      </c>
    </row>
    <row r="564" spans="1:11" x14ac:dyDescent="0.2">
      <c r="A564" s="42" t="s">
        <v>116</v>
      </c>
      <c r="B564" s="42" t="s">
        <v>4529</v>
      </c>
      <c r="C564" s="42" t="s">
        <v>44</v>
      </c>
      <c r="D564" s="42">
        <v>1</v>
      </c>
      <c r="E564" s="42">
        <v>1</v>
      </c>
      <c r="F564" s="42"/>
      <c r="G564" s="42">
        <v>19</v>
      </c>
      <c r="H564" s="377">
        <f t="shared" si="27"/>
        <v>19</v>
      </c>
      <c r="I564" s="42"/>
      <c r="J564" s="42"/>
      <c r="K564" s="42" t="s">
        <v>4326</v>
      </c>
    </row>
    <row r="565" spans="1:11" x14ac:dyDescent="0.2">
      <c r="A565" s="42" t="s">
        <v>116</v>
      </c>
      <c r="B565" s="42" t="s">
        <v>3978</v>
      </c>
      <c r="C565" s="42" t="s">
        <v>44</v>
      </c>
      <c r="D565" s="42">
        <v>1</v>
      </c>
      <c r="E565" s="42">
        <v>1</v>
      </c>
      <c r="F565" s="42"/>
      <c r="G565" s="42">
        <v>18</v>
      </c>
      <c r="H565" s="377">
        <f t="shared" si="27"/>
        <v>18</v>
      </c>
      <c r="I565" s="42"/>
      <c r="J565" s="42"/>
      <c r="K565" s="42" t="s">
        <v>4326</v>
      </c>
    </row>
    <row r="566" spans="1:11" x14ac:dyDescent="0.2">
      <c r="A566" s="42" t="s">
        <v>116</v>
      </c>
      <c r="B566" s="42" t="s">
        <v>3033</v>
      </c>
      <c r="C566" s="42" t="s">
        <v>44</v>
      </c>
      <c r="D566" s="42">
        <v>11</v>
      </c>
      <c r="E566" s="42">
        <v>13</v>
      </c>
      <c r="F566" s="42">
        <v>2</v>
      </c>
      <c r="G566" s="42">
        <v>192</v>
      </c>
      <c r="H566" s="377">
        <f t="shared" si="27"/>
        <v>17.454545454545453</v>
      </c>
      <c r="I566" s="42">
        <v>9</v>
      </c>
      <c r="J566" s="42">
        <v>5</v>
      </c>
      <c r="K566" s="42" t="s">
        <v>4326</v>
      </c>
    </row>
    <row r="567" spans="1:11" x14ac:dyDescent="0.2">
      <c r="A567" s="42" t="s">
        <v>116</v>
      </c>
      <c r="B567" s="42" t="s">
        <v>1163</v>
      </c>
      <c r="C567" s="42" t="s">
        <v>44</v>
      </c>
      <c r="D567" s="42">
        <v>1</v>
      </c>
      <c r="E567" s="42">
        <v>1</v>
      </c>
      <c r="F567" s="42"/>
      <c r="G567" s="42">
        <v>16</v>
      </c>
      <c r="H567" s="377">
        <f t="shared" si="27"/>
        <v>16</v>
      </c>
      <c r="I567" s="42">
        <v>1</v>
      </c>
      <c r="J567" s="42"/>
      <c r="K567" s="42" t="s">
        <v>4326</v>
      </c>
    </row>
    <row r="568" spans="1:11" x14ac:dyDescent="0.2">
      <c r="A568" s="42" t="s">
        <v>116</v>
      </c>
      <c r="B568" s="42" t="s">
        <v>3882</v>
      </c>
      <c r="C568" s="42" t="s">
        <v>44</v>
      </c>
      <c r="D568" s="42">
        <v>4</v>
      </c>
      <c r="E568" s="42">
        <v>5</v>
      </c>
      <c r="F568" s="42"/>
      <c r="G568" s="42">
        <v>77</v>
      </c>
      <c r="H568" s="377">
        <f t="shared" si="27"/>
        <v>15.4</v>
      </c>
      <c r="I568" s="42">
        <v>2</v>
      </c>
      <c r="J568" s="42"/>
      <c r="K568" s="42" t="s">
        <v>4326</v>
      </c>
    </row>
    <row r="569" spans="1:11" x14ac:dyDescent="0.2">
      <c r="A569" s="42" t="s">
        <v>116</v>
      </c>
      <c r="B569" s="42" t="s">
        <v>4590</v>
      </c>
      <c r="C569" s="42" t="s">
        <v>44</v>
      </c>
      <c r="D569" s="42">
        <v>12</v>
      </c>
      <c r="E569" s="42">
        <v>14</v>
      </c>
      <c r="F569" s="42">
        <v>4</v>
      </c>
      <c r="G569" s="42">
        <v>142</v>
      </c>
      <c r="H569" s="377">
        <f t="shared" si="27"/>
        <v>14.2</v>
      </c>
      <c r="I569" s="42">
        <v>4</v>
      </c>
      <c r="J569" s="42"/>
      <c r="K569" s="42" t="s">
        <v>4326</v>
      </c>
    </row>
    <row r="570" spans="1:11" x14ac:dyDescent="0.2">
      <c r="A570" s="42" t="s">
        <v>116</v>
      </c>
      <c r="B570" s="42" t="s">
        <v>4197</v>
      </c>
      <c r="C570" s="42" t="s">
        <v>44</v>
      </c>
      <c r="D570" s="42">
        <v>5</v>
      </c>
      <c r="E570" s="42">
        <v>4</v>
      </c>
      <c r="F570" s="42">
        <v>2</v>
      </c>
      <c r="G570" s="42">
        <v>28</v>
      </c>
      <c r="H570" s="377">
        <f t="shared" si="27"/>
        <v>14</v>
      </c>
      <c r="I570" s="42">
        <v>2</v>
      </c>
      <c r="J570" s="42"/>
      <c r="K570" s="42" t="s">
        <v>4326</v>
      </c>
    </row>
    <row r="571" spans="1:11" x14ac:dyDescent="0.2">
      <c r="A571" s="42" t="s">
        <v>116</v>
      </c>
      <c r="B571" s="42" t="s">
        <v>4188</v>
      </c>
      <c r="C571" s="42" t="s">
        <v>44</v>
      </c>
      <c r="D571" s="42">
        <v>1</v>
      </c>
      <c r="E571" s="42">
        <v>1</v>
      </c>
      <c r="F571" s="42"/>
      <c r="G571" s="42">
        <v>14</v>
      </c>
      <c r="H571" s="377">
        <f t="shared" si="27"/>
        <v>14</v>
      </c>
      <c r="I571" s="42"/>
      <c r="J571" s="42"/>
      <c r="K571" s="42" t="s">
        <v>4326</v>
      </c>
    </row>
    <row r="572" spans="1:11" x14ac:dyDescent="0.2">
      <c r="A572" s="42" t="s">
        <v>116</v>
      </c>
      <c r="B572" s="42" t="s">
        <v>4149</v>
      </c>
      <c r="C572" s="42" t="s">
        <v>44</v>
      </c>
      <c r="D572" s="42">
        <v>1</v>
      </c>
      <c r="E572" s="42">
        <v>1</v>
      </c>
      <c r="F572" s="42"/>
      <c r="G572" s="42">
        <v>14</v>
      </c>
      <c r="H572" s="377">
        <f t="shared" si="27"/>
        <v>14</v>
      </c>
      <c r="I572" s="42">
        <v>2</v>
      </c>
      <c r="J572" s="42"/>
      <c r="K572" s="42" t="s">
        <v>4326</v>
      </c>
    </row>
    <row r="573" spans="1:11" x14ac:dyDescent="0.2">
      <c r="A573" s="42" t="s">
        <v>116</v>
      </c>
      <c r="B573" s="42" t="s">
        <v>4591</v>
      </c>
      <c r="C573" s="42" t="s">
        <v>44</v>
      </c>
      <c r="D573" s="42">
        <v>4</v>
      </c>
      <c r="E573" s="42">
        <v>5</v>
      </c>
      <c r="F573" s="42">
        <v>1</v>
      </c>
      <c r="G573" s="42">
        <v>53</v>
      </c>
      <c r="H573" s="377">
        <f t="shared" si="27"/>
        <v>13.25</v>
      </c>
      <c r="I573" s="42">
        <v>2</v>
      </c>
      <c r="J573" s="42"/>
      <c r="K573" s="42" t="s">
        <v>4326</v>
      </c>
    </row>
    <row r="574" spans="1:11" x14ac:dyDescent="0.2">
      <c r="A574" s="42" t="s">
        <v>116</v>
      </c>
      <c r="B574" s="42" t="s">
        <v>3856</v>
      </c>
      <c r="C574" s="42" t="s">
        <v>44</v>
      </c>
      <c r="D574" s="42">
        <v>8</v>
      </c>
      <c r="E574" s="42">
        <v>7</v>
      </c>
      <c r="F574" s="42">
        <v>1</v>
      </c>
      <c r="G574" s="42">
        <v>74</v>
      </c>
      <c r="H574" s="377">
        <f t="shared" si="27"/>
        <v>12.333333333333334</v>
      </c>
      <c r="I574" s="42">
        <v>1</v>
      </c>
      <c r="J574" s="42"/>
      <c r="K574" s="42" t="s">
        <v>4326</v>
      </c>
    </row>
    <row r="575" spans="1:11" x14ac:dyDescent="0.2">
      <c r="A575" s="42" t="s">
        <v>116</v>
      </c>
      <c r="B575" s="42" t="s">
        <v>3963</v>
      </c>
      <c r="C575" s="42" t="s">
        <v>44</v>
      </c>
      <c r="D575" s="42">
        <v>1</v>
      </c>
      <c r="E575" s="42">
        <v>1</v>
      </c>
      <c r="F575" s="42"/>
      <c r="G575" s="42">
        <v>12</v>
      </c>
      <c r="H575" s="377">
        <f t="shared" si="27"/>
        <v>12</v>
      </c>
      <c r="I575" s="42"/>
      <c r="J575" s="42"/>
      <c r="K575" s="42" t="s">
        <v>4326</v>
      </c>
    </row>
    <row r="576" spans="1:11" x14ac:dyDescent="0.2">
      <c r="A576" s="42" t="s">
        <v>116</v>
      </c>
      <c r="B576" s="42" t="s">
        <v>3902</v>
      </c>
      <c r="C576" s="42" t="s">
        <v>44</v>
      </c>
      <c r="D576" s="42">
        <v>4</v>
      </c>
      <c r="E576" s="42">
        <v>4</v>
      </c>
      <c r="F576" s="42"/>
      <c r="G576" s="42">
        <v>43</v>
      </c>
      <c r="H576" s="377">
        <f t="shared" si="27"/>
        <v>10.75</v>
      </c>
      <c r="I576" s="42">
        <v>3</v>
      </c>
      <c r="J576" s="42"/>
      <c r="K576" s="42" t="s">
        <v>4326</v>
      </c>
    </row>
    <row r="577" spans="1:11" x14ac:dyDescent="0.2">
      <c r="A577" s="42" t="s">
        <v>116</v>
      </c>
      <c r="B577" s="42" t="s">
        <v>4592</v>
      </c>
      <c r="C577" s="42" t="s">
        <v>44</v>
      </c>
      <c r="D577" s="42">
        <v>8</v>
      </c>
      <c r="E577" s="42">
        <v>9</v>
      </c>
      <c r="F577" s="42">
        <v>1</v>
      </c>
      <c r="G577" s="42">
        <v>84</v>
      </c>
      <c r="H577" s="377">
        <f t="shared" si="27"/>
        <v>10.5</v>
      </c>
      <c r="I577" s="42">
        <v>1</v>
      </c>
      <c r="J577" s="42"/>
      <c r="K577" s="42" t="s">
        <v>4326</v>
      </c>
    </row>
    <row r="578" spans="1:11" x14ac:dyDescent="0.2">
      <c r="A578" s="42" t="s">
        <v>116</v>
      </c>
      <c r="B578" s="42" t="s">
        <v>3052</v>
      </c>
      <c r="C578" s="42" t="s">
        <v>44</v>
      </c>
      <c r="D578" s="42">
        <v>1</v>
      </c>
      <c r="E578" s="42">
        <v>1</v>
      </c>
      <c r="F578" s="42"/>
      <c r="G578" s="42">
        <v>10</v>
      </c>
      <c r="H578" s="377">
        <f t="shared" si="27"/>
        <v>10</v>
      </c>
      <c r="I578" s="42"/>
      <c r="J578" s="42"/>
      <c r="K578" s="42" t="s">
        <v>4326</v>
      </c>
    </row>
    <row r="579" spans="1:11" x14ac:dyDescent="0.2">
      <c r="A579" s="42" t="s">
        <v>116</v>
      </c>
      <c r="B579" s="42" t="s">
        <v>4579</v>
      </c>
      <c r="C579" s="42" t="s">
        <v>44</v>
      </c>
      <c r="D579" s="42">
        <v>2</v>
      </c>
      <c r="E579" s="42">
        <v>2</v>
      </c>
      <c r="F579" s="42"/>
      <c r="G579" s="42">
        <v>18</v>
      </c>
      <c r="H579" s="377">
        <f t="shared" si="27"/>
        <v>9</v>
      </c>
      <c r="I579" s="42">
        <v>2</v>
      </c>
      <c r="J579" s="42"/>
      <c r="K579" s="42" t="s">
        <v>4326</v>
      </c>
    </row>
    <row r="580" spans="1:11" x14ac:dyDescent="0.2">
      <c r="A580" s="42" t="s">
        <v>116</v>
      </c>
      <c r="B580" s="42" t="s">
        <v>3034</v>
      </c>
      <c r="C580" s="42" t="s">
        <v>44</v>
      </c>
      <c r="D580" s="42">
        <v>1</v>
      </c>
      <c r="E580" s="42">
        <v>1</v>
      </c>
      <c r="F580" s="42"/>
      <c r="G580" s="42">
        <v>9</v>
      </c>
      <c r="H580" s="377">
        <f t="shared" si="27"/>
        <v>9</v>
      </c>
      <c r="I580" s="42">
        <v>1</v>
      </c>
      <c r="J580" s="42"/>
      <c r="K580" s="42" t="s">
        <v>4326</v>
      </c>
    </row>
    <row r="581" spans="1:11" x14ac:dyDescent="0.2">
      <c r="A581" s="42" t="s">
        <v>116</v>
      </c>
      <c r="B581" s="42" t="s">
        <v>4193</v>
      </c>
      <c r="C581" s="42" t="s">
        <v>44</v>
      </c>
      <c r="D581" s="42">
        <v>4</v>
      </c>
      <c r="E581" s="42">
        <v>4</v>
      </c>
      <c r="F581" s="42"/>
      <c r="G581" s="42">
        <v>29</v>
      </c>
      <c r="H581" s="377">
        <f t="shared" si="27"/>
        <v>7.25</v>
      </c>
      <c r="I581" s="42"/>
      <c r="J581" s="42"/>
      <c r="K581" s="42" t="s">
        <v>4326</v>
      </c>
    </row>
    <row r="582" spans="1:11" x14ac:dyDescent="0.2">
      <c r="A582" s="42" t="s">
        <v>116</v>
      </c>
      <c r="B582" s="42" t="s">
        <v>4593</v>
      </c>
      <c r="C582" s="42" t="s">
        <v>44</v>
      </c>
      <c r="D582" s="42">
        <v>11</v>
      </c>
      <c r="E582" s="42">
        <v>8</v>
      </c>
      <c r="F582" s="42">
        <v>4</v>
      </c>
      <c r="G582" s="42">
        <v>21</v>
      </c>
      <c r="H582" s="377">
        <f t="shared" si="27"/>
        <v>5.25</v>
      </c>
      <c r="I582" s="42">
        <v>3</v>
      </c>
      <c r="J582" s="42"/>
      <c r="K582" s="42" t="s">
        <v>4326</v>
      </c>
    </row>
    <row r="583" spans="1:11" x14ac:dyDescent="0.2">
      <c r="A583" s="42" t="s">
        <v>116</v>
      </c>
      <c r="B583" s="42" t="s">
        <v>4139</v>
      </c>
      <c r="C583" s="42" t="s">
        <v>44</v>
      </c>
      <c r="D583" s="42">
        <v>7</v>
      </c>
      <c r="E583" s="42">
        <v>6</v>
      </c>
      <c r="F583" s="42"/>
      <c r="G583" s="42">
        <v>16</v>
      </c>
      <c r="H583" s="377">
        <f t="shared" ref="H583:H619" si="28">G583/(E583-F583)</f>
        <v>2.6666666666666665</v>
      </c>
      <c r="I583" s="42"/>
      <c r="J583" s="42"/>
      <c r="K583" s="42" t="s">
        <v>4326</v>
      </c>
    </row>
    <row r="584" spans="1:11" x14ac:dyDescent="0.2">
      <c r="A584" s="42" t="s">
        <v>116</v>
      </c>
      <c r="B584" s="42" t="s">
        <v>4594</v>
      </c>
      <c r="C584" s="42" t="s">
        <v>44</v>
      </c>
      <c r="D584" s="42">
        <v>1</v>
      </c>
      <c r="E584" s="42">
        <v>1</v>
      </c>
      <c r="F584" s="42"/>
      <c r="G584" s="42">
        <v>4</v>
      </c>
      <c r="H584" s="377">
        <f t="shared" si="28"/>
        <v>4</v>
      </c>
      <c r="I584" s="42"/>
      <c r="J584" s="42"/>
      <c r="K584" s="42" t="s">
        <v>4326</v>
      </c>
    </row>
    <row r="585" spans="1:11" x14ac:dyDescent="0.2">
      <c r="A585" s="42" t="s">
        <v>116</v>
      </c>
      <c r="B585" s="42" t="s">
        <v>4595</v>
      </c>
      <c r="C585" s="42" t="s">
        <v>44</v>
      </c>
      <c r="D585" s="42">
        <v>1</v>
      </c>
      <c r="E585" s="42">
        <v>1</v>
      </c>
      <c r="F585" s="42"/>
      <c r="G585" s="42">
        <v>3</v>
      </c>
      <c r="H585" s="377">
        <f t="shared" si="28"/>
        <v>3</v>
      </c>
      <c r="I585" s="42"/>
      <c r="J585" s="42"/>
      <c r="K585" s="42" t="s">
        <v>4326</v>
      </c>
    </row>
    <row r="586" spans="1:11" x14ac:dyDescent="0.2">
      <c r="A586" s="42" t="s">
        <v>116</v>
      </c>
      <c r="B586" s="42" t="s">
        <v>4518</v>
      </c>
      <c r="C586" s="42" t="s">
        <v>44</v>
      </c>
      <c r="D586" s="42">
        <v>2</v>
      </c>
      <c r="E586" s="42">
        <v>2</v>
      </c>
      <c r="F586" s="42"/>
      <c r="G586" s="42">
        <v>5</v>
      </c>
      <c r="H586" s="377">
        <f t="shared" si="28"/>
        <v>2.5</v>
      </c>
      <c r="I586" s="42"/>
      <c r="J586" s="42"/>
      <c r="K586" s="42" t="s">
        <v>4326</v>
      </c>
    </row>
    <row r="587" spans="1:11" x14ac:dyDescent="0.2">
      <c r="A587" s="42" t="s">
        <v>116</v>
      </c>
      <c r="B587" s="42" t="s">
        <v>3032</v>
      </c>
      <c r="C587" s="42" t="s">
        <v>44</v>
      </c>
      <c r="D587" s="42">
        <v>1</v>
      </c>
      <c r="E587" s="42">
        <v>1</v>
      </c>
      <c r="F587" s="42"/>
      <c r="G587" s="42">
        <v>2</v>
      </c>
      <c r="H587" s="377">
        <f t="shared" si="28"/>
        <v>2</v>
      </c>
      <c r="I587" s="42"/>
      <c r="J587" s="42"/>
      <c r="K587" s="42" t="s">
        <v>4326</v>
      </c>
    </row>
    <row r="588" spans="1:11" x14ac:dyDescent="0.2">
      <c r="A588" s="42" t="s">
        <v>116</v>
      </c>
      <c r="B588" s="42" t="s">
        <v>1834</v>
      </c>
      <c r="C588" s="42" t="s">
        <v>44</v>
      </c>
      <c r="D588" s="42">
        <v>1</v>
      </c>
      <c r="E588" s="42">
        <v>1</v>
      </c>
      <c r="F588" s="42">
        <v>1</v>
      </c>
      <c r="G588" s="42">
        <v>0</v>
      </c>
      <c r="H588" s="377">
        <v>0</v>
      </c>
      <c r="I588" s="42"/>
      <c r="J588" s="42"/>
      <c r="K588" s="42" t="s">
        <v>4326</v>
      </c>
    </row>
    <row r="589" spans="1:11" x14ac:dyDescent="0.2">
      <c r="A589" s="42" t="s">
        <v>116</v>
      </c>
      <c r="B589" s="42" t="s">
        <v>4146</v>
      </c>
      <c r="C589" s="42" t="s">
        <v>44</v>
      </c>
      <c r="D589" s="42">
        <v>1</v>
      </c>
      <c r="E589" s="42">
        <v>1</v>
      </c>
      <c r="F589" s="42">
        <v>1</v>
      </c>
      <c r="G589" s="42">
        <v>0</v>
      </c>
      <c r="H589" s="377">
        <v>0</v>
      </c>
      <c r="I589" s="42"/>
      <c r="J589" s="42"/>
      <c r="K589" s="42" t="s">
        <v>4326</v>
      </c>
    </row>
    <row r="590" spans="1:11" x14ac:dyDescent="0.2">
      <c r="A590" s="42" t="s">
        <v>116</v>
      </c>
      <c r="B590" s="42" t="s">
        <v>4596</v>
      </c>
      <c r="C590" s="42" t="s">
        <v>44</v>
      </c>
      <c r="D590" s="42">
        <v>1</v>
      </c>
      <c r="E590" s="42">
        <v>1</v>
      </c>
      <c r="F590" s="42"/>
      <c r="G590" s="42">
        <v>1</v>
      </c>
      <c r="H590" s="377">
        <f t="shared" si="28"/>
        <v>1</v>
      </c>
      <c r="I590" s="42"/>
      <c r="J590" s="42"/>
      <c r="K590" s="42" t="s">
        <v>4326</v>
      </c>
    </row>
    <row r="591" spans="1:11" x14ac:dyDescent="0.2">
      <c r="A591" s="42" t="s">
        <v>116</v>
      </c>
      <c r="B591" s="42" t="s">
        <v>3050</v>
      </c>
      <c r="C591" s="42" t="s">
        <v>44</v>
      </c>
      <c r="D591" s="42">
        <v>1</v>
      </c>
      <c r="E591" s="42">
        <v>1</v>
      </c>
      <c r="F591" s="42"/>
      <c r="G591" s="42">
        <v>1</v>
      </c>
      <c r="H591" s="377">
        <f t="shared" si="28"/>
        <v>1</v>
      </c>
      <c r="I591" s="42"/>
      <c r="J591" s="42"/>
      <c r="K591" s="42" t="s">
        <v>4326</v>
      </c>
    </row>
    <row r="592" spans="1:11" x14ac:dyDescent="0.2">
      <c r="A592" s="42" t="s">
        <v>211</v>
      </c>
      <c r="B592" s="42" t="s">
        <v>3945</v>
      </c>
      <c r="C592" s="42" t="s">
        <v>44</v>
      </c>
      <c r="D592" s="42">
        <v>1</v>
      </c>
      <c r="E592" s="42">
        <v>1</v>
      </c>
      <c r="F592" s="42"/>
      <c r="G592" s="42">
        <v>72</v>
      </c>
      <c r="H592" s="377">
        <f t="shared" si="28"/>
        <v>72</v>
      </c>
      <c r="I592" s="42">
        <v>1</v>
      </c>
      <c r="J592" s="42"/>
      <c r="K592" s="42" t="s">
        <v>2816</v>
      </c>
    </row>
    <row r="593" spans="1:11" x14ac:dyDescent="0.2">
      <c r="A593" s="42" t="s">
        <v>211</v>
      </c>
      <c r="B593" s="42" t="s">
        <v>3034</v>
      </c>
      <c r="C593" s="42" t="s">
        <v>44</v>
      </c>
      <c r="D593" s="42">
        <v>3</v>
      </c>
      <c r="E593" s="42">
        <v>4</v>
      </c>
      <c r="F593" s="42">
        <v>2</v>
      </c>
      <c r="G593" s="42">
        <v>125</v>
      </c>
      <c r="H593" s="377">
        <f t="shared" si="28"/>
        <v>62.5</v>
      </c>
      <c r="I593" s="42">
        <v>1</v>
      </c>
      <c r="J593" s="42"/>
      <c r="K593" s="42" t="s">
        <v>2816</v>
      </c>
    </row>
    <row r="594" spans="1:11" x14ac:dyDescent="0.2">
      <c r="A594" s="42" t="s">
        <v>211</v>
      </c>
      <c r="B594" s="42" t="s">
        <v>3030</v>
      </c>
      <c r="C594" s="42" t="s">
        <v>44</v>
      </c>
      <c r="D594" s="42">
        <v>5</v>
      </c>
      <c r="E594" s="42">
        <v>5</v>
      </c>
      <c r="F594" s="42">
        <v>1</v>
      </c>
      <c r="G594" s="42">
        <v>167</v>
      </c>
      <c r="H594" s="377">
        <f t="shared" si="28"/>
        <v>41.75</v>
      </c>
      <c r="I594" s="42">
        <v>1</v>
      </c>
      <c r="J594" s="42"/>
      <c r="K594" s="42" t="s">
        <v>2816</v>
      </c>
    </row>
    <row r="595" spans="1:11" x14ac:dyDescent="0.2">
      <c r="A595" s="42" t="s">
        <v>211</v>
      </c>
      <c r="B595" s="42" t="s">
        <v>3033</v>
      </c>
      <c r="C595" s="42" t="s">
        <v>44</v>
      </c>
      <c r="D595" s="42">
        <v>10</v>
      </c>
      <c r="E595" s="42">
        <v>10</v>
      </c>
      <c r="F595" s="42">
        <v>4</v>
      </c>
      <c r="G595" s="42">
        <v>250</v>
      </c>
      <c r="H595" s="377">
        <f t="shared" si="28"/>
        <v>41.666666666666664</v>
      </c>
      <c r="I595" s="42">
        <v>14</v>
      </c>
      <c r="J595" s="42"/>
      <c r="K595" s="42" t="s">
        <v>2816</v>
      </c>
    </row>
    <row r="596" spans="1:11" x14ac:dyDescent="0.2">
      <c r="A596" s="42" t="s">
        <v>211</v>
      </c>
      <c r="B596" s="42" t="s">
        <v>3963</v>
      </c>
      <c r="C596" s="42" t="s">
        <v>44</v>
      </c>
      <c r="D596" s="42">
        <v>4</v>
      </c>
      <c r="E596" s="42">
        <v>5</v>
      </c>
      <c r="F596" s="42">
        <v>2</v>
      </c>
      <c r="G596" s="42">
        <v>116</v>
      </c>
      <c r="H596" s="377">
        <f t="shared" si="28"/>
        <v>38.666666666666664</v>
      </c>
      <c r="I596" s="42">
        <v>3</v>
      </c>
      <c r="J596" s="42"/>
      <c r="K596" s="42" t="s">
        <v>2816</v>
      </c>
    </row>
    <row r="597" spans="1:11" x14ac:dyDescent="0.2">
      <c r="A597" s="42" t="s">
        <v>211</v>
      </c>
      <c r="B597" s="42" t="s">
        <v>3151</v>
      </c>
      <c r="C597" s="42" t="s">
        <v>44</v>
      </c>
      <c r="D597" s="42">
        <v>2</v>
      </c>
      <c r="E597" s="42">
        <v>2</v>
      </c>
      <c r="F597" s="42"/>
      <c r="G597" s="42">
        <v>77</v>
      </c>
      <c r="H597" s="377">
        <f t="shared" si="28"/>
        <v>38.5</v>
      </c>
      <c r="I597" s="42">
        <v>2</v>
      </c>
      <c r="J597" s="42"/>
      <c r="K597" s="42" t="s">
        <v>2816</v>
      </c>
    </row>
    <row r="598" spans="1:11" x14ac:dyDescent="0.2">
      <c r="A598" s="42" t="s">
        <v>211</v>
      </c>
      <c r="B598" s="42" t="s">
        <v>3056</v>
      </c>
      <c r="C598" s="42" t="s">
        <v>44</v>
      </c>
      <c r="D598" s="42">
        <v>2</v>
      </c>
      <c r="E598" s="42">
        <v>2</v>
      </c>
      <c r="F598" s="42"/>
      <c r="G598" s="42">
        <v>69</v>
      </c>
      <c r="H598" s="377">
        <f t="shared" si="28"/>
        <v>34.5</v>
      </c>
      <c r="I598" s="42"/>
      <c r="J598" s="42"/>
      <c r="K598" s="42" t="s">
        <v>2816</v>
      </c>
    </row>
    <row r="599" spans="1:11" x14ac:dyDescent="0.2">
      <c r="A599" s="42" t="s">
        <v>211</v>
      </c>
      <c r="B599" s="42" t="s">
        <v>3978</v>
      </c>
      <c r="C599" s="42" t="s">
        <v>44</v>
      </c>
      <c r="D599" s="42">
        <v>5</v>
      </c>
      <c r="E599" s="42">
        <v>5</v>
      </c>
      <c r="F599" s="42">
        <v>1</v>
      </c>
      <c r="G599" s="42">
        <v>135</v>
      </c>
      <c r="H599" s="377">
        <f t="shared" si="28"/>
        <v>33.75</v>
      </c>
      <c r="I599" s="42">
        <v>4</v>
      </c>
      <c r="J599" s="42"/>
      <c r="K599" s="42" t="s">
        <v>2816</v>
      </c>
    </row>
    <row r="600" spans="1:11" x14ac:dyDescent="0.2">
      <c r="A600" s="42" t="s">
        <v>211</v>
      </c>
      <c r="B600" s="42" t="s">
        <v>3032</v>
      </c>
      <c r="C600" s="42" t="s">
        <v>44</v>
      </c>
      <c r="D600" s="42">
        <v>3</v>
      </c>
      <c r="E600" s="42">
        <v>2</v>
      </c>
      <c r="F600" s="42"/>
      <c r="G600" s="42">
        <v>60</v>
      </c>
      <c r="H600" s="377">
        <f t="shared" si="28"/>
        <v>30</v>
      </c>
      <c r="I600" s="42"/>
      <c r="J600" s="42"/>
      <c r="K600" s="42" t="s">
        <v>2816</v>
      </c>
    </row>
    <row r="601" spans="1:11" x14ac:dyDescent="0.2">
      <c r="A601" s="42" t="s">
        <v>211</v>
      </c>
      <c r="B601" s="42" t="s">
        <v>3031</v>
      </c>
      <c r="C601" s="42" t="s">
        <v>44</v>
      </c>
      <c r="D601" s="42">
        <v>12</v>
      </c>
      <c r="E601" s="42">
        <v>12</v>
      </c>
      <c r="F601" s="42"/>
      <c r="G601" s="42">
        <v>356</v>
      </c>
      <c r="H601" s="377">
        <f t="shared" si="28"/>
        <v>29.666666666666668</v>
      </c>
      <c r="I601" s="42">
        <v>4</v>
      </c>
      <c r="J601" s="42"/>
      <c r="K601" s="42" t="s">
        <v>2816</v>
      </c>
    </row>
    <row r="602" spans="1:11" x14ac:dyDescent="0.2">
      <c r="A602" s="42" t="s">
        <v>211</v>
      </c>
      <c r="B602" s="42" t="s">
        <v>4187</v>
      </c>
      <c r="C602" s="42" t="s">
        <v>44</v>
      </c>
      <c r="D602" s="42">
        <v>2</v>
      </c>
      <c r="E602" s="42">
        <v>2</v>
      </c>
      <c r="F602" s="42"/>
      <c r="G602" s="42">
        <v>47</v>
      </c>
      <c r="H602" s="377">
        <f t="shared" si="28"/>
        <v>23.5</v>
      </c>
      <c r="I602" s="42">
        <v>2</v>
      </c>
      <c r="J602" s="42"/>
      <c r="K602" s="42" t="s">
        <v>2816</v>
      </c>
    </row>
    <row r="603" spans="1:11" x14ac:dyDescent="0.2">
      <c r="A603" s="42" t="s">
        <v>211</v>
      </c>
      <c r="B603" s="42" t="s">
        <v>3036</v>
      </c>
      <c r="C603" s="42" t="s">
        <v>44</v>
      </c>
      <c r="D603" s="42">
        <v>13</v>
      </c>
      <c r="E603" s="42">
        <v>10</v>
      </c>
      <c r="F603" s="42">
        <v>1</v>
      </c>
      <c r="G603" s="42">
        <v>192</v>
      </c>
      <c r="H603" s="377">
        <f t="shared" si="28"/>
        <v>21.333333333333332</v>
      </c>
      <c r="I603" s="42">
        <v>7</v>
      </c>
      <c r="J603" s="42"/>
      <c r="K603" s="42" t="s">
        <v>2816</v>
      </c>
    </row>
    <row r="604" spans="1:11" x14ac:dyDescent="0.2">
      <c r="A604" s="42" t="s">
        <v>211</v>
      </c>
      <c r="B604" s="42" t="s">
        <v>3029</v>
      </c>
      <c r="C604" s="42" t="s">
        <v>44</v>
      </c>
      <c r="D604" s="42">
        <v>3</v>
      </c>
      <c r="E604" s="42">
        <v>4</v>
      </c>
      <c r="F604" s="42">
        <v>1</v>
      </c>
      <c r="G604" s="42">
        <v>52</v>
      </c>
      <c r="H604" s="377">
        <f t="shared" si="28"/>
        <v>17.333333333333332</v>
      </c>
      <c r="I604" s="42">
        <v>2</v>
      </c>
      <c r="J604" s="42"/>
      <c r="K604" s="42" t="s">
        <v>2816</v>
      </c>
    </row>
    <row r="605" spans="1:11" x14ac:dyDescent="0.2">
      <c r="A605" s="42" t="s">
        <v>211</v>
      </c>
      <c r="B605" s="42" t="s">
        <v>4149</v>
      </c>
      <c r="C605" s="42" t="s">
        <v>44</v>
      </c>
      <c r="D605" s="42">
        <v>1</v>
      </c>
      <c r="E605" s="42">
        <v>1</v>
      </c>
      <c r="F605" s="42"/>
      <c r="G605" s="42">
        <v>17</v>
      </c>
      <c r="H605" s="377">
        <f t="shared" si="28"/>
        <v>17</v>
      </c>
      <c r="I605" s="42"/>
      <c r="J605" s="42"/>
      <c r="K605" s="42" t="s">
        <v>2816</v>
      </c>
    </row>
    <row r="606" spans="1:11" x14ac:dyDescent="0.2">
      <c r="A606" s="42" t="s">
        <v>211</v>
      </c>
      <c r="B606" s="42" t="s">
        <v>4188</v>
      </c>
      <c r="C606" s="42" t="s">
        <v>44</v>
      </c>
      <c r="D606" s="42">
        <v>6</v>
      </c>
      <c r="E606" s="42">
        <v>6</v>
      </c>
      <c r="F606" s="42"/>
      <c r="G606" s="42">
        <v>100</v>
      </c>
      <c r="H606" s="377">
        <f t="shared" si="28"/>
        <v>16.666666666666668</v>
      </c>
      <c r="I606" s="42">
        <v>7</v>
      </c>
      <c r="J606" s="42"/>
      <c r="K606" s="42" t="s">
        <v>2816</v>
      </c>
    </row>
    <row r="607" spans="1:11" x14ac:dyDescent="0.2">
      <c r="A607" s="42" t="s">
        <v>211</v>
      </c>
      <c r="B607" s="42" t="s">
        <v>1163</v>
      </c>
      <c r="C607" s="42" t="s">
        <v>44</v>
      </c>
      <c r="D607" s="42">
        <v>3</v>
      </c>
      <c r="E607" s="42">
        <v>3</v>
      </c>
      <c r="F607" s="42"/>
      <c r="G607" s="42">
        <v>47</v>
      </c>
      <c r="H607" s="377">
        <f t="shared" si="28"/>
        <v>15.666666666666666</v>
      </c>
      <c r="I607" s="42">
        <v>2</v>
      </c>
      <c r="J607" s="42"/>
      <c r="K607" s="42" t="s">
        <v>2816</v>
      </c>
    </row>
    <row r="608" spans="1:11" x14ac:dyDescent="0.2">
      <c r="A608" s="42" t="s">
        <v>211</v>
      </c>
      <c r="B608" s="42" t="s">
        <v>3820</v>
      </c>
      <c r="C608" s="42" t="s">
        <v>44</v>
      </c>
      <c r="D608" s="42">
        <v>6</v>
      </c>
      <c r="E608" s="42">
        <v>7</v>
      </c>
      <c r="F608" s="42">
        <v>2</v>
      </c>
      <c r="G608" s="42">
        <v>59</v>
      </c>
      <c r="H608" s="377">
        <f t="shared" si="28"/>
        <v>11.8</v>
      </c>
      <c r="I608" s="42">
        <v>5</v>
      </c>
      <c r="J608" s="42"/>
      <c r="K608" s="42" t="s">
        <v>2816</v>
      </c>
    </row>
    <row r="609" spans="1:11" x14ac:dyDescent="0.2">
      <c r="A609" s="42" t="s">
        <v>211</v>
      </c>
      <c r="B609" s="42" t="s">
        <v>3037</v>
      </c>
      <c r="C609" s="42" t="s">
        <v>44</v>
      </c>
      <c r="D609" s="42">
        <v>11</v>
      </c>
      <c r="E609" s="42">
        <v>10</v>
      </c>
      <c r="F609" s="42">
        <v>2</v>
      </c>
      <c r="G609" s="42">
        <v>96</v>
      </c>
      <c r="H609" s="377">
        <f t="shared" si="28"/>
        <v>12</v>
      </c>
      <c r="I609" s="42">
        <v>3</v>
      </c>
      <c r="J609" s="42"/>
      <c r="K609" s="42" t="s">
        <v>2816</v>
      </c>
    </row>
    <row r="610" spans="1:11" x14ac:dyDescent="0.2">
      <c r="A610" s="42" t="s">
        <v>211</v>
      </c>
      <c r="B610" s="42" t="s">
        <v>3038</v>
      </c>
      <c r="C610" s="42" t="s">
        <v>44</v>
      </c>
      <c r="D610" s="42">
        <v>6</v>
      </c>
      <c r="E610" s="42">
        <v>6</v>
      </c>
      <c r="F610" s="42">
        <v>1</v>
      </c>
      <c r="G610" s="42">
        <v>57</v>
      </c>
      <c r="H610" s="377">
        <f t="shared" si="28"/>
        <v>11.4</v>
      </c>
      <c r="I610" s="42">
        <v>1</v>
      </c>
      <c r="J610" s="42"/>
      <c r="K610" s="42" t="s">
        <v>2816</v>
      </c>
    </row>
    <row r="611" spans="1:11" x14ac:dyDescent="0.2">
      <c r="A611" s="42" t="s">
        <v>211</v>
      </c>
      <c r="B611" s="42" t="s">
        <v>3856</v>
      </c>
      <c r="C611" s="42" t="s">
        <v>44</v>
      </c>
      <c r="D611" s="42">
        <v>7</v>
      </c>
      <c r="E611" s="42">
        <v>4</v>
      </c>
      <c r="F611" s="42">
        <v>1</v>
      </c>
      <c r="G611" s="42">
        <v>28</v>
      </c>
      <c r="H611" s="377">
        <f t="shared" si="28"/>
        <v>9.3333333333333339</v>
      </c>
      <c r="I611" s="42">
        <v>3</v>
      </c>
      <c r="J611" s="42"/>
      <c r="K611" s="42" t="s">
        <v>2816</v>
      </c>
    </row>
    <row r="612" spans="1:11" x14ac:dyDescent="0.2">
      <c r="A612" s="42" t="s">
        <v>211</v>
      </c>
      <c r="B612" s="42" t="s">
        <v>3932</v>
      </c>
      <c r="C612" s="42" t="s">
        <v>44</v>
      </c>
      <c r="D612" s="42">
        <v>2</v>
      </c>
      <c r="E612" s="42">
        <v>2</v>
      </c>
      <c r="F612" s="42"/>
      <c r="G612" s="42">
        <v>18</v>
      </c>
      <c r="H612" s="377">
        <f t="shared" si="28"/>
        <v>9</v>
      </c>
      <c r="I612" s="42"/>
      <c r="J612" s="42"/>
      <c r="K612" s="42" t="s">
        <v>2816</v>
      </c>
    </row>
    <row r="613" spans="1:11" x14ac:dyDescent="0.2">
      <c r="A613" s="42" t="s">
        <v>211</v>
      </c>
      <c r="B613" s="42" t="s">
        <v>4598</v>
      </c>
      <c r="C613" s="42" t="s">
        <v>44</v>
      </c>
      <c r="D613" s="42">
        <v>3</v>
      </c>
      <c r="E613" s="42">
        <v>3</v>
      </c>
      <c r="F613" s="42">
        <v>1</v>
      </c>
      <c r="G613" s="42">
        <v>12</v>
      </c>
      <c r="H613" s="377">
        <f t="shared" si="28"/>
        <v>6</v>
      </c>
      <c r="I613" s="42"/>
      <c r="J613" s="42"/>
      <c r="K613" s="42" t="s">
        <v>2816</v>
      </c>
    </row>
    <row r="614" spans="1:11" x14ac:dyDescent="0.2">
      <c r="A614" s="42" t="s">
        <v>211</v>
      </c>
      <c r="B614" s="42" t="s">
        <v>4185</v>
      </c>
      <c r="C614" s="42" t="s">
        <v>44</v>
      </c>
      <c r="D614" s="42">
        <v>4</v>
      </c>
      <c r="E614" s="42">
        <v>4</v>
      </c>
      <c r="F614" s="42"/>
      <c r="G614" s="42">
        <v>21</v>
      </c>
      <c r="H614" s="377">
        <f t="shared" si="28"/>
        <v>5.25</v>
      </c>
      <c r="I614" s="42">
        <v>1</v>
      </c>
      <c r="J614" s="42"/>
      <c r="K614" s="42" t="s">
        <v>2816</v>
      </c>
    </row>
    <row r="615" spans="1:11" x14ac:dyDescent="0.2">
      <c r="A615" s="42" t="s">
        <v>211</v>
      </c>
      <c r="B615" s="42" t="s">
        <v>3882</v>
      </c>
      <c r="C615" s="42" t="s">
        <v>44</v>
      </c>
      <c r="D615" s="42">
        <v>5</v>
      </c>
      <c r="E615" s="42">
        <v>5</v>
      </c>
      <c r="F615" s="42">
        <v>1</v>
      </c>
      <c r="G615" s="42">
        <v>13</v>
      </c>
      <c r="H615" s="377">
        <f t="shared" si="28"/>
        <v>3.25</v>
      </c>
      <c r="I615" s="42"/>
      <c r="J615" s="42"/>
      <c r="K615" s="42" t="s">
        <v>2816</v>
      </c>
    </row>
    <row r="616" spans="1:11" x14ac:dyDescent="0.2">
      <c r="A616" s="42" t="s">
        <v>211</v>
      </c>
      <c r="B616" s="42" t="s">
        <v>3060</v>
      </c>
      <c r="C616" s="42" t="s">
        <v>44</v>
      </c>
      <c r="D616" s="42">
        <v>2</v>
      </c>
      <c r="E616" s="42">
        <v>1</v>
      </c>
      <c r="F616" s="42"/>
      <c r="G616" s="42">
        <v>1</v>
      </c>
      <c r="H616" s="377">
        <f t="shared" si="28"/>
        <v>1</v>
      </c>
      <c r="I616" s="42"/>
      <c r="J616" s="42"/>
      <c r="K616" s="42" t="s">
        <v>2816</v>
      </c>
    </row>
    <row r="617" spans="1:11" x14ac:dyDescent="0.2">
      <c r="A617" s="42" t="s">
        <v>211</v>
      </c>
      <c r="B617" s="42" t="s">
        <v>4139</v>
      </c>
      <c r="C617" s="42" t="s">
        <v>44</v>
      </c>
      <c r="D617" s="42">
        <v>1</v>
      </c>
      <c r="E617" s="42">
        <v>1</v>
      </c>
      <c r="F617" s="42"/>
      <c r="G617" s="42">
        <v>0</v>
      </c>
      <c r="H617" s="377">
        <f t="shared" si="28"/>
        <v>0</v>
      </c>
      <c r="I617" s="42">
        <v>1</v>
      </c>
      <c r="J617" s="42"/>
      <c r="K617" s="42" t="s">
        <v>2816</v>
      </c>
    </row>
    <row r="618" spans="1:11" x14ac:dyDescent="0.2">
      <c r="A618" s="42" t="s">
        <v>211</v>
      </c>
      <c r="B618" s="42" t="s">
        <v>4599</v>
      </c>
      <c r="C618" s="42" t="s">
        <v>44</v>
      </c>
      <c r="D618" s="42">
        <v>3</v>
      </c>
      <c r="E618" s="42">
        <v>2</v>
      </c>
      <c r="F618" s="42">
        <v>1</v>
      </c>
      <c r="G618" s="42">
        <v>0</v>
      </c>
      <c r="H618" s="377">
        <f t="shared" si="28"/>
        <v>0</v>
      </c>
      <c r="I618" s="42">
        <v>2</v>
      </c>
      <c r="J618" s="42"/>
      <c r="K618" s="42" t="s">
        <v>2816</v>
      </c>
    </row>
    <row r="619" spans="1:11" x14ac:dyDescent="0.2">
      <c r="A619" s="42" t="s">
        <v>211</v>
      </c>
      <c r="B619" s="42" t="s">
        <v>4600</v>
      </c>
      <c r="C619" s="42" t="s">
        <v>44</v>
      </c>
      <c r="D619" s="42">
        <v>1</v>
      </c>
      <c r="E619" s="42">
        <v>1</v>
      </c>
      <c r="F619" s="42"/>
      <c r="G619" s="42">
        <v>1</v>
      </c>
      <c r="H619" s="377">
        <f t="shared" si="28"/>
        <v>1</v>
      </c>
      <c r="I619" s="42"/>
      <c r="J619" s="42"/>
      <c r="K619" s="42" t="s">
        <v>2816</v>
      </c>
    </row>
    <row r="620" spans="1:11" x14ac:dyDescent="0.2">
      <c r="A620" s="42" t="s">
        <v>211</v>
      </c>
      <c r="B620" s="42" t="s">
        <v>4184</v>
      </c>
      <c r="C620" s="42" t="s">
        <v>44</v>
      </c>
      <c r="D620" s="42">
        <v>2</v>
      </c>
      <c r="E620" s="42" t="s">
        <v>3642</v>
      </c>
      <c r="F620" s="42"/>
      <c r="G620" s="42"/>
      <c r="H620" s="377">
        <v>0</v>
      </c>
      <c r="I620" s="42"/>
      <c r="J620" s="42"/>
      <c r="K620" s="42" t="s">
        <v>2816</v>
      </c>
    </row>
    <row r="621" spans="1:11" x14ac:dyDescent="0.2">
      <c r="A621" s="42" t="s">
        <v>211</v>
      </c>
      <c r="B621" s="42" t="s">
        <v>4183</v>
      </c>
      <c r="C621" s="42" t="s">
        <v>44</v>
      </c>
      <c r="D621" s="42">
        <v>1</v>
      </c>
      <c r="E621" s="42" t="s">
        <v>3642</v>
      </c>
      <c r="F621" s="42"/>
      <c r="G621" s="42"/>
      <c r="H621" s="377">
        <v>0</v>
      </c>
      <c r="I621" s="42"/>
      <c r="J621" s="42"/>
      <c r="K621" s="42" t="s">
        <v>2816</v>
      </c>
    </row>
    <row r="622" spans="1:11" x14ac:dyDescent="0.2">
      <c r="A622" s="42" t="s">
        <v>211</v>
      </c>
      <c r="B622" s="42" t="s">
        <v>2780</v>
      </c>
      <c r="C622" s="42" t="s">
        <v>44</v>
      </c>
      <c r="D622" s="42">
        <v>3</v>
      </c>
      <c r="E622" s="42" t="s">
        <v>3642</v>
      </c>
      <c r="F622" s="42"/>
      <c r="G622" s="42"/>
      <c r="H622" s="377">
        <v>0</v>
      </c>
      <c r="I622" s="42"/>
      <c r="J622" s="42"/>
      <c r="K622" s="42" t="s">
        <v>2816</v>
      </c>
    </row>
    <row r="623" spans="1:11" x14ac:dyDescent="0.2">
      <c r="A623" s="42" t="s">
        <v>211</v>
      </c>
      <c r="B623" s="42" t="s">
        <v>4193</v>
      </c>
      <c r="C623" s="42" t="s">
        <v>44</v>
      </c>
      <c r="D623" s="42">
        <v>2</v>
      </c>
      <c r="E623" s="42" t="s">
        <v>3642</v>
      </c>
      <c r="F623" s="42"/>
      <c r="G623" s="42"/>
      <c r="H623" s="377">
        <v>0</v>
      </c>
      <c r="I623" s="42"/>
      <c r="J623" s="42"/>
      <c r="K623" s="42" t="s">
        <v>2816</v>
      </c>
    </row>
    <row r="624" spans="1:11" x14ac:dyDescent="0.2">
      <c r="A624" s="42" t="s">
        <v>209</v>
      </c>
      <c r="B624" s="42" t="s">
        <v>3056</v>
      </c>
      <c r="C624" s="42" t="s">
        <v>44</v>
      </c>
      <c r="D624" s="42">
        <v>2</v>
      </c>
      <c r="E624" s="42">
        <v>2</v>
      </c>
      <c r="F624" s="42">
        <v>1</v>
      </c>
      <c r="G624" s="42">
        <v>79</v>
      </c>
      <c r="H624" s="377">
        <f t="shared" ref="H624:H686" si="29">G624/(E624-F624)</f>
        <v>79</v>
      </c>
      <c r="I624" s="42"/>
      <c r="J624" s="42"/>
      <c r="K624" s="42" t="s">
        <v>4326</v>
      </c>
    </row>
    <row r="625" spans="1:11" x14ac:dyDescent="0.2">
      <c r="A625" s="42" t="s">
        <v>209</v>
      </c>
      <c r="B625" s="42" t="s">
        <v>4621</v>
      </c>
      <c r="C625" s="42" t="s">
        <v>44</v>
      </c>
      <c r="D625" s="42">
        <v>1</v>
      </c>
      <c r="E625" s="42">
        <v>1</v>
      </c>
      <c r="F625" s="42"/>
      <c r="G625" s="42">
        <v>0</v>
      </c>
      <c r="H625" s="377">
        <f t="shared" si="29"/>
        <v>0</v>
      </c>
      <c r="I625" s="42"/>
      <c r="J625" s="42"/>
      <c r="K625" s="42" t="s">
        <v>4326</v>
      </c>
    </row>
    <row r="626" spans="1:11" x14ac:dyDescent="0.2">
      <c r="A626" s="42" t="s">
        <v>209</v>
      </c>
      <c r="B626" s="42" t="s">
        <v>3882</v>
      </c>
      <c r="C626" s="42" t="s">
        <v>44</v>
      </c>
      <c r="D626" s="42">
        <v>6</v>
      </c>
      <c r="E626" s="42">
        <v>8</v>
      </c>
      <c r="F626" s="42">
        <v>1</v>
      </c>
      <c r="G626" s="42">
        <v>66</v>
      </c>
      <c r="H626" s="377">
        <f t="shared" si="29"/>
        <v>9.4285714285714288</v>
      </c>
      <c r="I626" s="42"/>
      <c r="J626" s="42"/>
      <c r="K626" s="42" t="s">
        <v>4326</v>
      </c>
    </row>
    <row r="627" spans="1:11" x14ac:dyDescent="0.2">
      <c r="A627" s="42" t="s">
        <v>209</v>
      </c>
      <c r="B627" s="42" t="s">
        <v>4595</v>
      </c>
      <c r="C627" s="42" t="s">
        <v>44</v>
      </c>
      <c r="D627" s="42">
        <v>2</v>
      </c>
      <c r="E627" s="42">
        <v>2</v>
      </c>
      <c r="F627" s="42"/>
      <c r="G627" s="42">
        <v>1</v>
      </c>
      <c r="H627" s="377">
        <f t="shared" si="29"/>
        <v>0.5</v>
      </c>
      <c r="I627" s="42"/>
      <c r="J627" s="42"/>
      <c r="K627" s="42" t="s">
        <v>4326</v>
      </c>
    </row>
    <row r="628" spans="1:11" x14ac:dyDescent="0.2">
      <c r="A628" s="42" t="s">
        <v>209</v>
      </c>
      <c r="B628" s="42" t="s">
        <v>4622</v>
      </c>
      <c r="C628" s="42" t="s">
        <v>44</v>
      </c>
      <c r="D628" s="42">
        <v>2</v>
      </c>
      <c r="E628" s="42">
        <v>2</v>
      </c>
      <c r="F628" s="42">
        <v>1</v>
      </c>
      <c r="G628" s="42">
        <v>6</v>
      </c>
      <c r="H628" s="377">
        <f t="shared" si="29"/>
        <v>6</v>
      </c>
      <c r="I628" s="42"/>
      <c r="J628" s="42"/>
      <c r="K628" s="42" t="s">
        <v>4326</v>
      </c>
    </row>
    <row r="629" spans="1:11" x14ac:dyDescent="0.2">
      <c r="A629" s="42" t="s">
        <v>209</v>
      </c>
      <c r="B629" s="42" t="s">
        <v>4146</v>
      </c>
      <c r="C629" s="42" t="s">
        <v>44</v>
      </c>
      <c r="D629" s="42">
        <v>1</v>
      </c>
      <c r="E629" s="42">
        <v>1</v>
      </c>
      <c r="F629" s="42"/>
      <c r="G629" s="42">
        <v>9</v>
      </c>
      <c r="H629" s="377">
        <f t="shared" si="29"/>
        <v>9</v>
      </c>
      <c r="I629" s="42"/>
      <c r="J629" s="42"/>
      <c r="K629" s="42" t="s">
        <v>4326</v>
      </c>
    </row>
    <row r="630" spans="1:11" x14ac:dyDescent="0.2">
      <c r="A630" s="42" t="s">
        <v>209</v>
      </c>
      <c r="B630" s="42" t="s">
        <v>2780</v>
      </c>
      <c r="C630" s="42" t="s">
        <v>44</v>
      </c>
      <c r="D630" s="42">
        <v>3</v>
      </c>
      <c r="E630" s="42">
        <v>3</v>
      </c>
      <c r="F630" s="42"/>
      <c r="G630" s="42">
        <v>20</v>
      </c>
      <c r="H630" s="377">
        <f t="shared" si="29"/>
        <v>6.666666666666667</v>
      </c>
      <c r="I630" s="42"/>
      <c r="J630" s="42"/>
      <c r="K630" s="42" t="s">
        <v>4326</v>
      </c>
    </row>
    <row r="631" spans="1:11" x14ac:dyDescent="0.2">
      <c r="A631" s="42" t="s">
        <v>209</v>
      </c>
      <c r="B631" s="42" t="s">
        <v>3867</v>
      </c>
      <c r="C631" s="42" t="s">
        <v>44</v>
      </c>
      <c r="D631" s="42">
        <v>7</v>
      </c>
      <c r="E631" s="42">
        <v>11</v>
      </c>
      <c r="F631" s="42">
        <v>2</v>
      </c>
      <c r="G631" s="42">
        <v>142</v>
      </c>
      <c r="H631" s="377">
        <f t="shared" si="29"/>
        <v>15.777777777777779</v>
      </c>
      <c r="I631" s="42"/>
      <c r="J631" s="42"/>
      <c r="K631" s="42" t="s">
        <v>4326</v>
      </c>
    </row>
    <row r="632" spans="1:11" x14ac:dyDescent="0.2">
      <c r="A632" s="42" t="s">
        <v>209</v>
      </c>
      <c r="B632" s="42" t="s">
        <v>4623</v>
      </c>
      <c r="C632" s="42" t="s">
        <v>44</v>
      </c>
      <c r="D632" s="42">
        <v>4</v>
      </c>
      <c r="E632" s="42">
        <v>6</v>
      </c>
      <c r="F632" s="42">
        <v>1</v>
      </c>
      <c r="G632" s="42">
        <v>36</v>
      </c>
      <c r="H632" s="377">
        <f t="shared" si="29"/>
        <v>7.2</v>
      </c>
      <c r="I632" s="42"/>
      <c r="J632" s="42"/>
      <c r="K632" s="42" t="s">
        <v>4326</v>
      </c>
    </row>
    <row r="633" spans="1:11" x14ac:dyDescent="0.2">
      <c r="A633" s="42" t="s">
        <v>209</v>
      </c>
      <c r="B633" s="42" t="s">
        <v>4178</v>
      </c>
      <c r="C633" s="42" t="s">
        <v>44</v>
      </c>
      <c r="D633" s="42">
        <v>4</v>
      </c>
      <c r="E633" s="42">
        <v>6</v>
      </c>
      <c r="F633" s="42"/>
      <c r="G633" s="42">
        <v>70</v>
      </c>
      <c r="H633" s="377">
        <f t="shared" si="29"/>
        <v>11.666666666666666</v>
      </c>
      <c r="I633" s="42"/>
      <c r="J633" s="42"/>
      <c r="K633" s="42" t="s">
        <v>4326</v>
      </c>
    </row>
    <row r="634" spans="1:11" x14ac:dyDescent="0.2">
      <c r="A634" s="42" t="s">
        <v>209</v>
      </c>
      <c r="B634" s="42" t="s">
        <v>3820</v>
      </c>
      <c r="C634" s="42" t="s">
        <v>44</v>
      </c>
      <c r="D634" s="42">
        <v>5</v>
      </c>
      <c r="E634" s="42">
        <v>8</v>
      </c>
      <c r="F634" s="42">
        <v>2</v>
      </c>
      <c r="G634" s="42">
        <v>94</v>
      </c>
      <c r="H634" s="377">
        <f t="shared" si="29"/>
        <v>15.666666666666666</v>
      </c>
      <c r="I634" s="42"/>
      <c r="J634" s="42"/>
      <c r="K634" s="42" t="s">
        <v>4326</v>
      </c>
    </row>
    <row r="635" spans="1:11" x14ac:dyDescent="0.2">
      <c r="A635" s="42" t="s">
        <v>209</v>
      </c>
      <c r="B635" s="42" t="s">
        <v>3036</v>
      </c>
      <c r="C635" s="42" t="s">
        <v>44</v>
      </c>
      <c r="D635" s="42">
        <v>7</v>
      </c>
      <c r="E635" s="42">
        <v>10</v>
      </c>
      <c r="F635" s="42">
        <v>1</v>
      </c>
      <c r="G635" s="42">
        <v>105</v>
      </c>
      <c r="H635" s="377">
        <f t="shared" si="29"/>
        <v>11.666666666666666</v>
      </c>
      <c r="I635" s="42"/>
      <c r="J635" s="42"/>
      <c r="K635" s="42" t="s">
        <v>4326</v>
      </c>
    </row>
    <row r="636" spans="1:11" x14ac:dyDescent="0.2">
      <c r="A636" s="42" t="s">
        <v>209</v>
      </c>
      <c r="B636" s="42" t="s">
        <v>3032</v>
      </c>
      <c r="C636" s="42" t="s">
        <v>44</v>
      </c>
      <c r="D636" s="42">
        <v>8</v>
      </c>
      <c r="E636" s="42">
        <v>12</v>
      </c>
      <c r="F636" s="42">
        <v>1</v>
      </c>
      <c r="G636" s="42">
        <v>142</v>
      </c>
      <c r="H636" s="377">
        <f t="shared" si="29"/>
        <v>12.909090909090908</v>
      </c>
      <c r="I636" s="42"/>
      <c r="J636" s="42"/>
      <c r="K636" s="42" t="s">
        <v>4326</v>
      </c>
    </row>
    <row r="637" spans="1:11" x14ac:dyDescent="0.2">
      <c r="A637" s="42" t="s">
        <v>209</v>
      </c>
      <c r="B637" s="42" t="s">
        <v>4348</v>
      </c>
      <c r="C637" s="42" t="s">
        <v>44</v>
      </c>
      <c r="D637" s="42">
        <v>1</v>
      </c>
      <c r="E637" s="42">
        <v>1</v>
      </c>
      <c r="F637" s="42"/>
      <c r="G637" s="42">
        <v>2</v>
      </c>
      <c r="H637" s="377">
        <f t="shared" si="29"/>
        <v>2</v>
      </c>
      <c r="I637" s="42"/>
      <c r="J637" s="42"/>
      <c r="K637" s="42" t="s">
        <v>4326</v>
      </c>
    </row>
    <row r="638" spans="1:11" x14ac:dyDescent="0.2">
      <c r="A638" s="42" t="s">
        <v>209</v>
      </c>
      <c r="B638" s="42" t="s">
        <v>3940</v>
      </c>
      <c r="C638" s="42" t="s">
        <v>44</v>
      </c>
      <c r="D638" s="42">
        <v>10</v>
      </c>
      <c r="E638" s="42">
        <v>12</v>
      </c>
      <c r="F638" s="42">
        <v>1</v>
      </c>
      <c r="G638" s="42">
        <v>206</v>
      </c>
      <c r="H638" s="377">
        <f t="shared" si="29"/>
        <v>18.727272727272727</v>
      </c>
      <c r="I638" s="42"/>
      <c r="J638" s="42"/>
      <c r="K638" s="42" t="s">
        <v>4326</v>
      </c>
    </row>
    <row r="639" spans="1:11" x14ac:dyDescent="0.2">
      <c r="A639" s="42" t="s">
        <v>209</v>
      </c>
      <c r="B639" s="42" t="s">
        <v>4138</v>
      </c>
      <c r="C639" s="42" t="s">
        <v>44</v>
      </c>
      <c r="D639" s="42">
        <v>1</v>
      </c>
      <c r="E639" s="42">
        <v>1</v>
      </c>
      <c r="F639" s="42"/>
      <c r="G639" s="42">
        <v>25</v>
      </c>
      <c r="H639" s="377">
        <f t="shared" si="29"/>
        <v>25</v>
      </c>
      <c r="I639" s="42"/>
      <c r="J639" s="42"/>
      <c r="K639" s="42" t="s">
        <v>4326</v>
      </c>
    </row>
    <row r="640" spans="1:11" x14ac:dyDescent="0.2">
      <c r="A640" s="42" t="s">
        <v>209</v>
      </c>
      <c r="B640" s="42" t="s">
        <v>4193</v>
      </c>
      <c r="C640" s="42" t="s">
        <v>44</v>
      </c>
      <c r="D640" s="42">
        <v>11</v>
      </c>
      <c r="E640" s="42">
        <v>16</v>
      </c>
      <c r="F640" s="42">
        <v>1</v>
      </c>
      <c r="G640" s="42">
        <v>129</v>
      </c>
      <c r="H640" s="377">
        <f t="shared" si="29"/>
        <v>8.6</v>
      </c>
      <c r="I640" s="42"/>
      <c r="J640" s="42"/>
      <c r="K640" s="42" t="s">
        <v>4326</v>
      </c>
    </row>
    <row r="641" spans="1:11" x14ac:dyDescent="0.2">
      <c r="A641" s="42" t="s">
        <v>209</v>
      </c>
      <c r="B641" s="42" t="s">
        <v>4184</v>
      </c>
      <c r="C641" s="42" t="s">
        <v>44</v>
      </c>
      <c r="D641" s="42">
        <v>7</v>
      </c>
      <c r="E641" s="42">
        <v>8</v>
      </c>
      <c r="F641" s="42">
        <v>1</v>
      </c>
      <c r="G641" s="42">
        <v>34</v>
      </c>
      <c r="H641" s="377">
        <f t="shared" si="29"/>
        <v>4.8571428571428568</v>
      </c>
      <c r="I641" s="42"/>
      <c r="J641" s="42"/>
      <c r="K641" s="42" t="s">
        <v>4326</v>
      </c>
    </row>
    <row r="642" spans="1:11" x14ac:dyDescent="0.2">
      <c r="A642" s="42" t="s">
        <v>209</v>
      </c>
      <c r="B642" s="42" t="s">
        <v>4393</v>
      </c>
      <c r="C642" s="42" t="s">
        <v>44</v>
      </c>
      <c r="D642" s="42">
        <v>8</v>
      </c>
      <c r="E642" s="42">
        <v>13</v>
      </c>
      <c r="F642" s="42">
        <v>3</v>
      </c>
      <c r="G642" s="42">
        <v>248</v>
      </c>
      <c r="H642" s="377">
        <f t="shared" si="29"/>
        <v>24.8</v>
      </c>
      <c r="I642" s="42"/>
      <c r="J642" s="42"/>
      <c r="K642" s="42" t="s">
        <v>4326</v>
      </c>
    </row>
    <row r="643" spans="1:11" x14ac:dyDescent="0.2">
      <c r="A643" s="42" t="s">
        <v>209</v>
      </c>
      <c r="B643" s="42" t="s">
        <v>4598</v>
      </c>
      <c r="C643" s="42" t="s">
        <v>44</v>
      </c>
      <c r="D643" s="42">
        <v>1</v>
      </c>
      <c r="E643" s="42">
        <v>1</v>
      </c>
      <c r="F643" s="42"/>
      <c r="G643" s="42">
        <v>0</v>
      </c>
      <c r="H643" s="377">
        <f t="shared" si="29"/>
        <v>0</v>
      </c>
      <c r="I643" s="42"/>
      <c r="J643" s="42"/>
      <c r="K643" s="42" t="s">
        <v>4326</v>
      </c>
    </row>
    <row r="644" spans="1:11" x14ac:dyDescent="0.2">
      <c r="A644" s="42" t="s">
        <v>209</v>
      </c>
      <c r="B644" s="42" t="s">
        <v>4624</v>
      </c>
      <c r="C644" s="42" t="s">
        <v>44</v>
      </c>
      <c r="D644" s="42">
        <v>1</v>
      </c>
      <c r="E644" s="42">
        <v>1</v>
      </c>
      <c r="F644" s="42"/>
      <c r="G644" s="42">
        <v>0</v>
      </c>
      <c r="H644" s="377">
        <f t="shared" si="29"/>
        <v>0</v>
      </c>
      <c r="I644" s="42"/>
      <c r="J644" s="42"/>
      <c r="K644" s="42" t="s">
        <v>4326</v>
      </c>
    </row>
    <row r="645" spans="1:11" x14ac:dyDescent="0.2">
      <c r="A645" s="42" t="s">
        <v>209</v>
      </c>
      <c r="B645" s="42" t="s">
        <v>4139</v>
      </c>
      <c r="C645" s="42" t="s">
        <v>44</v>
      </c>
      <c r="D645" s="42">
        <v>6</v>
      </c>
      <c r="E645" s="42">
        <v>9</v>
      </c>
      <c r="F645" s="42"/>
      <c r="G645" s="42">
        <v>128</v>
      </c>
      <c r="H645" s="377">
        <f t="shared" si="29"/>
        <v>14.222222222222221</v>
      </c>
      <c r="I645" s="42"/>
      <c r="J645" s="42"/>
      <c r="K645" s="42" t="s">
        <v>4326</v>
      </c>
    </row>
    <row r="646" spans="1:11" x14ac:dyDescent="0.2">
      <c r="A646" s="42" t="s">
        <v>209</v>
      </c>
      <c r="B646" s="42" t="s">
        <v>3824</v>
      </c>
      <c r="C646" s="42" t="s">
        <v>44</v>
      </c>
      <c r="D646" s="42">
        <v>4</v>
      </c>
      <c r="E646" s="42">
        <v>5</v>
      </c>
      <c r="F646" s="42"/>
      <c r="G646" s="42">
        <v>20</v>
      </c>
      <c r="H646" s="377">
        <f t="shared" si="29"/>
        <v>4</v>
      </c>
      <c r="I646" s="42"/>
      <c r="J646" s="42"/>
      <c r="K646" s="42" t="s">
        <v>4326</v>
      </c>
    </row>
    <row r="647" spans="1:11" x14ac:dyDescent="0.2">
      <c r="A647" s="42" t="s">
        <v>209</v>
      </c>
      <c r="B647" s="42" t="s">
        <v>3875</v>
      </c>
      <c r="C647" s="42" t="s">
        <v>44</v>
      </c>
      <c r="D647" s="42">
        <v>2</v>
      </c>
      <c r="E647" s="42">
        <v>2</v>
      </c>
      <c r="F647" s="42"/>
      <c r="G647" s="42">
        <v>39</v>
      </c>
      <c r="H647" s="377">
        <f t="shared" si="29"/>
        <v>19.5</v>
      </c>
      <c r="I647" s="42"/>
      <c r="J647" s="42"/>
      <c r="K647" s="42" t="s">
        <v>4326</v>
      </c>
    </row>
    <row r="648" spans="1:11" x14ac:dyDescent="0.2">
      <c r="A648" s="42" t="s">
        <v>209</v>
      </c>
      <c r="B648" s="42" t="s">
        <v>4177</v>
      </c>
      <c r="C648" s="42" t="s">
        <v>44</v>
      </c>
      <c r="D648" s="42">
        <v>1</v>
      </c>
      <c r="E648" s="42">
        <v>2</v>
      </c>
      <c r="F648" s="42"/>
      <c r="G648" s="42">
        <v>0</v>
      </c>
      <c r="H648" s="377">
        <f t="shared" si="29"/>
        <v>0</v>
      </c>
      <c r="I648" s="42"/>
      <c r="J648" s="42"/>
      <c r="K648" s="42" t="s">
        <v>4326</v>
      </c>
    </row>
    <row r="649" spans="1:11" x14ac:dyDescent="0.2">
      <c r="A649" s="42" t="s">
        <v>209</v>
      </c>
      <c r="B649" s="42" t="s">
        <v>3051</v>
      </c>
      <c r="C649" s="42" t="s">
        <v>44</v>
      </c>
      <c r="D649" s="42">
        <v>1</v>
      </c>
      <c r="E649" s="42">
        <v>1</v>
      </c>
      <c r="F649" s="42"/>
      <c r="G649" s="42">
        <v>2</v>
      </c>
      <c r="H649" s="377">
        <f t="shared" si="29"/>
        <v>2</v>
      </c>
      <c r="I649" s="42"/>
      <c r="J649" s="42"/>
      <c r="K649" s="42" t="s">
        <v>4326</v>
      </c>
    </row>
    <row r="650" spans="1:11" x14ac:dyDescent="0.2">
      <c r="A650" s="42" t="s">
        <v>209</v>
      </c>
      <c r="B650" s="42" t="s">
        <v>3039</v>
      </c>
      <c r="C650" s="42" t="s">
        <v>44</v>
      </c>
      <c r="D650" s="42">
        <v>4</v>
      </c>
      <c r="E650" s="42">
        <v>6</v>
      </c>
      <c r="F650" s="42">
        <v>1</v>
      </c>
      <c r="G650" s="42">
        <v>111</v>
      </c>
      <c r="H650" s="377">
        <f t="shared" si="29"/>
        <v>22.2</v>
      </c>
      <c r="I650" s="42"/>
      <c r="J650" s="42"/>
      <c r="K650" s="42" t="s">
        <v>4326</v>
      </c>
    </row>
    <row r="651" spans="1:11" x14ac:dyDescent="0.2">
      <c r="A651" s="42" t="s">
        <v>209</v>
      </c>
      <c r="B651" s="42" t="s">
        <v>3902</v>
      </c>
      <c r="C651" s="42" t="s">
        <v>44</v>
      </c>
      <c r="D651" s="42">
        <v>1</v>
      </c>
      <c r="E651" s="42">
        <v>1</v>
      </c>
      <c r="F651" s="42"/>
      <c r="G651" s="42">
        <v>4</v>
      </c>
      <c r="H651" s="377">
        <f t="shared" si="29"/>
        <v>4</v>
      </c>
      <c r="I651" s="42"/>
      <c r="J651" s="42"/>
      <c r="K651" s="42" t="s">
        <v>4326</v>
      </c>
    </row>
    <row r="652" spans="1:11" x14ac:dyDescent="0.2">
      <c r="A652" s="42" t="s">
        <v>209</v>
      </c>
      <c r="B652" s="42" t="s">
        <v>4625</v>
      </c>
      <c r="C652" s="42" t="s">
        <v>44</v>
      </c>
      <c r="D652" s="42">
        <v>2</v>
      </c>
      <c r="E652" s="42">
        <v>2</v>
      </c>
      <c r="F652" s="42">
        <v>1</v>
      </c>
      <c r="G652" s="42">
        <v>16</v>
      </c>
      <c r="H652" s="377">
        <f t="shared" si="29"/>
        <v>16</v>
      </c>
      <c r="I652" s="42"/>
      <c r="J652" s="42"/>
      <c r="K652" s="42" t="s">
        <v>4326</v>
      </c>
    </row>
    <row r="653" spans="1:11" x14ac:dyDescent="0.2">
      <c r="A653" s="42" t="s">
        <v>209</v>
      </c>
      <c r="B653" s="42" t="s">
        <v>4626</v>
      </c>
      <c r="C653" s="42" t="s">
        <v>44</v>
      </c>
      <c r="D653" s="42">
        <v>1</v>
      </c>
      <c r="E653" s="42">
        <v>1</v>
      </c>
      <c r="F653" s="42">
        <v>1</v>
      </c>
      <c r="G653" s="42">
        <v>23</v>
      </c>
      <c r="H653" s="377">
        <v>0</v>
      </c>
      <c r="I653" s="42"/>
      <c r="J653" s="42"/>
      <c r="K653" s="42" t="s">
        <v>4326</v>
      </c>
    </row>
    <row r="654" spans="1:11" x14ac:dyDescent="0.2">
      <c r="A654" s="42" t="s">
        <v>209</v>
      </c>
      <c r="B654" s="42" t="s">
        <v>3031</v>
      </c>
      <c r="C654" s="42" t="s">
        <v>44</v>
      </c>
      <c r="D654" s="42">
        <v>1</v>
      </c>
      <c r="E654" s="42">
        <v>1</v>
      </c>
      <c r="F654" s="42"/>
      <c r="G654" s="42">
        <v>24</v>
      </c>
      <c r="H654" s="377">
        <f t="shared" si="29"/>
        <v>24</v>
      </c>
      <c r="I654" s="42"/>
      <c r="J654" s="42"/>
      <c r="K654" s="42" t="s">
        <v>4326</v>
      </c>
    </row>
    <row r="655" spans="1:11" x14ac:dyDescent="0.2">
      <c r="A655" s="42" t="s">
        <v>209</v>
      </c>
      <c r="B655" s="42" t="s">
        <v>3041</v>
      </c>
      <c r="C655" s="42" t="s">
        <v>44</v>
      </c>
      <c r="D655" s="42">
        <v>1</v>
      </c>
      <c r="E655" s="42">
        <v>1</v>
      </c>
      <c r="F655" s="42"/>
      <c r="G655" s="42">
        <v>9</v>
      </c>
      <c r="H655" s="377">
        <f t="shared" si="29"/>
        <v>9</v>
      </c>
      <c r="I655" s="42"/>
      <c r="J655" s="42"/>
      <c r="K655" s="42" t="s">
        <v>4326</v>
      </c>
    </row>
    <row r="656" spans="1:11" x14ac:dyDescent="0.2">
      <c r="A656" s="42" t="s">
        <v>209</v>
      </c>
      <c r="B656" s="42" t="s">
        <v>3063</v>
      </c>
      <c r="C656" s="42" t="s">
        <v>44</v>
      </c>
      <c r="D656" s="42">
        <v>1</v>
      </c>
      <c r="E656" s="42">
        <v>1</v>
      </c>
      <c r="F656" s="42"/>
      <c r="G656" s="42">
        <v>2</v>
      </c>
      <c r="H656" s="377">
        <f t="shared" si="29"/>
        <v>2</v>
      </c>
      <c r="I656" s="42"/>
      <c r="J656" s="42"/>
      <c r="K656" s="42" t="s">
        <v>4326</v>
      </c>
    </row>
    <row r="657" spans="1:11" x14ac:dyDescent="0.2">
      <c r="A657" s="42" t="s">
        <v>209</v>
      </c>
      <c r="B657" s="42" t="s">
        <v>3945</v>
      </c>
      <c r="C657" s="42" t="s">
        <v>44</v>
      </c>
      <c r="D657" s="42">
        <v>1</v>
      </c>
      <c r="E657" s="42">
        <v>2</v>
      </c>
      <c r="F657" s="42"/>
      <c r="G657" s="42">
        <v>16</v>
      </c>
      <c r="H657" s="377">
        <f t="shared" si="29"/>
        <v>8</v>
      </c>
      <c r="I657" s="42"/>
      <c r="J657" s="42"/>
      <c r="K657" s="42" t="s">
        <v>4326</v>
      </c>
    </row>
    <row r="658" spans="1:11" x14ac:dyDescent="0.2">
      <c r="A658" s="42" t="s">
        <v>209</v>
      </c>
      <c r="B658" s="42" t="s">
        <v>4627</v>
      </c>
      <c r="C658" s="42" t="s">
        <v>44</v>
      </c>
      <c r="D658" s="42">
        <v>1</v>
      </c>
      <c r="E658" s="42">
        <v>2</v>
      </c>
      <c r="F658" s="42">
        <v>1</v>
      </c>
      <c r="G658" s="42">
        <v>10</v>
      </c>
      <c r="H658" s="377">
        <f t="shared" si="29"/>
        <v>10</v>
      </c>
      <c r="I658" s="42"/>
      <c r="J658" s="42"/>
      <c r="K658" s="42" t="s">
        <v>4326</v>
      </c>
    </row>
    <row r="659" spans="1:11" x14ac:dyDescent="0.2">
      <c r="A659" s="42" t="s">
        <v>153</v>
      </c>
      <c r="B659" s="42" t="s">
        <v>4207</v>
      </c>
      <c r="C659" s="42" t="s">
        <v>44</v>
      </c>
      <c r="D659" s="42">
        <v>1</v>
      </c>
      <c r="E659" s="42">
        <v>2</v>
      </c>
      <c r="F659" s="42"/>
      <c r="G659" s="42">
        <v>7</v>
      </c>
      <c r="H659" s="377">
        <f t="shared" si="29"/>
        <v>3.5</v>
      </c>
      <c r="I659" s="42">
        <v>1</v>
      </c>
      <c r="J659" s="42"/>
      <c r="K659" s="42" t="s">
        <v>4326</v>
      </c>
    </row>
    <row r="660" spans="1:11" x14ac:dyDescent="0.2">
      <c r="A660" s="42" t="s">
        <v>153</v>
      </c>
      <c r="B660" s="42" t="s">
        <v>4183</v>
      </c>
      <c r="C660" s="42" t="s">
        <v>44</v>
      </c>
      <c r="D660" s="42">
        <v>6</v>
      </c>
      <c r="E660" s="42">
        <v>8</v>
      </c>
      <c r="F660" s="42">
        <v>2</v>
      </c>
      <c r="G660" s="42">
        <v>19</v>
      </c>
      <c r="H660" s="377">
        <f t="shared" si="29"/>
        <v>3.1666666666666665</v>
      </c>
      <c r="I660" s="42"/>
      <c r="J660" s="42"/>
      <c r="K660" s="42" t="s">
        <v>4326</v>
      </c>
    </row>
    <row r="661" spans="1:11" x14ac:dyDescent="0.2">
      <c r="A661" s="42" t="s">
        <v>153</v>
      </c>
      <c r="B661" s="42" t="s">
        <v>3034</v>
      </c>
      <c r="C661" s="42" t="s">
        <v>44</v>
      </c>
      <c r="D661" s="42">
        <v>4</v>
      </c>
      <c r="E661" s="42">
        <v>4</v>
      </c>
      <c r="F661" s="42">
        <v>1</v>
      </c>
      <c r="G661" s="42">
        <v>6</v>
      </c>
      <c r="H661" s="377">
        <f t="shared" si="29"/>
        <v>2</v>
      </c>
      <c r="I661" s="42"/>
      <c r="J661" s="42"/>
      <c r="K661" s="42" t="s">
        <v>4326</v>
      </c>
    </row>
    <row r="662" spans="1:11" x14ac:dyDescent="0.2">
      <c r="A662" s="42" t="s">
        <v>153</v>
      </c>
      <c r="B662" s="42" t="s">
        <v>3935</v>
      </c>
      <c r="C662" s="42" t="s">
        <v>44</v>
      </c>
      <c r="D662" s="42">
        <v>4</v>
      </c>
      <c r="E662" s="42">
        <v>6</v>
      </c>
      <c r="F662" s="42">
        <v>1</v>
      </c>
      <c r="G662" s="42">
        <v>88</v>
      </c>
      <c r="H662" s="377">
        <f t="shared" si="29"/>
        <v>17.600000000000001</v>
      </c>
      <c r="I662" s="42"/>
      <c r="J662" s="42"/>
      <c r="K662" s="42" t="s">
        <v>4326</v>
      </c>
    </row>
    <row r="663" spans="1:11" x14ac:dyDescent="0.2">
      <c r="A663" s="42" t="s">
        <v>153</v>
      </c>
      <c r="B663" s="42" t="s">
        <v>3058</v>
      </c>
      <c r="C663" s="42" t="s">
        <v>44</v>
      </c>
      <c r="D663" s="42">
        <v>1</v>
      </c>
      <c r="E663" s="42">
        <v>1</v>
      </c>
      <c r="F663" s="42"/>
      <c r="G663" s="42">
        <v>1</v>
      </c>
      <c r="H663" s="377">
        <f t="shared" si="29"/>
        <v>1</v>
      </c>
      <c r="I663" s="42"/>
      <c r="J663" s="42"/>
      <c r="K663" s="42" t="s">
        <v>4326</v>
      </c>
    </row>
    <row r="664" spans="1:11" x14ac:dyDescent="0.2">
      <c r="A664" s="42" t="s">
        <v>153</v>
      </c>
      <c r="B664" s="42" t="s">
        <v>4222</v>
      </c>
      <c r="C664" s="42" t="s">
        <v>44</v>
      </c>
      <c r="D664" s="42">
        <v>1</v>
      </c>
      <c r="E664" s="42">
        <v>1</v>
      </c>
      <c r="F664" s="42">
        <v>1</v>
      </c>
      <c r="G664" s="42">
        <v>7</v>
      </c>
      <c r="H664" s="377">
        <v>0</v>
      </c>
      <c r="I664" s="42"/>
      <c r="J664" s="42"/>
      <c r="K664" s="42" t="s">
        <v>4326</v>
      </c>
    </row>
    <row r="665" spans="1:11" x14ac:dyDescent="0.2">
      <c r="A665" s="42" t="s">
        <v>153</v>
      </c>
      <c r="B665" s="42" t="s">
        <v>4176</v>
      </c>
      <c r="C665" s="42" t="s">
        <v>44</v>
      </c>
      <c r="D665" s="42">
        <v>2</v>
      </c>
      <c r="E665" s="42">
        <v>2</v>
      </c>
      <c r="F665" s="42"/>
      <c r="G665" s="42">
        <v>1</v>
      </c>
      <c r="H665" s="377">
        <f t="shared" si="29"/>
        <v>0.5</v>
      </c>
      <c r="I665" s="42">
        <v>1</v>
      </c>
      <c r="J665" s="42"/>
      <c r="K665" s="42" t="s">
        <v>4326</v>
      </c>
    </row>
    <row r="666" spans="1:11" x14ac:dyDescent="0.2">
      <c r="A666" s="42" t="s">
        <v>153</v>
      </c>
      <c r="B666" s="42" t="s">
        <v>3039</v>
      </c>
      <c r="C666" s="42" t="s">
        <v>44</v>
      </c>
      <c r="D666" s="42">
        <v>5</v>
      </c>
      <c r="E666" s="42">
        <v>7</v>
      </c>
      <c r="F666" s="42">
        <v>1</v>
      </c>
      <c r="G666" s="42">
        <v>167</v>
      </c>
      <c r="H666" s="377">
        <f t="shared" si="29"/>
        <v>27.833333333333332</v>
      </c>
      <c r="I666" s="42"/>
      <c r="J666" s="42"/>
      <c r="K666" s="42" t="s">
        <v>4326</v>
      </c>
    </row>
    <row r="667" spans="1:11" x14ac:dyDescent="0.2">
      <c r="A667" s="42" t="s">
        <v>153</v>
      </c>
      <c r="B667" s="42" t="s">
        <v>3056</v>
      </c>
      <c r="C667" s="42" t="s">
        <v>44</v>
      </c>
      <c r="D667" s="42">
        <v>2</v>
      </c>
      <c r="E667" s="42">
        <v>2</v>
      </c>
      <c r="F667" s="42"/>
      <c r="G667" s="42">
        <v>37</v>
      </c>
      <c r="H667" s="377">
        <f t="shared" si="29"/>
        <v>18.5</v>
      </c>
      <c r="I667" s="42"/>
      <c r="J667" s="42"/>
      <c r="K667" s="42" t="s">
        <v>4326</v>
      </c>
    </row>
    <row r="668" spans="1:11" x14ac:dyDescent="0.2">
      <c r="A668" s="42" t="s">
        <v>153</v>
      </c>
      <c r="B668" s="42" t="s">
        <v>4139</v>
      </c>
      <c r="C668" s="42" t="s">
        <v>44</v>
      </c>
      <c r="D668" s="42">
        <v>5</v>
      </c>
      <c r="E668" s="42">
        <v>7</v>
      </c>
      <c r="F668" s="42"/>
      <c r="G668" s="42">
        <v>108</v>
      </c>
      <c r="H668" s="377">
        <f t="shared" si="29"/>
        <v>15.428571428571429</v>
      </c>
      <c r="I668" s="42"/>
      <c r="J668" s="42"/>
      <c r="K668" s="42" t="s">
        <v>4326</v>
      </c>
    </row>
    <row r="669" spans="1:11" x14ac:dyDescent="0.2">
      <c r="A669" s="42" t="s">
        <v>153</v>
      </c>
      <c r="B669" s="42" t="s">
        <v>3052</v>
      </c>
      <c r="C669" s="42" t="s">
        <v>44</v>
      </c>
      <c r="D669" s="42">
        <v>1</v>
      </c>
      <c r="E669" s="42">
        <v>1</v>
      </c>
      <c r="F669" s="42"/>
      <c r="G669" s="42">
        <v>23</v>
      </c>
      <c r="H669" s="377">
        <f t="shared" si="29"/>
        <v>23</v>
      </c>
      <c r="I669" s="42"/>
      <c r="J669" s="42"/>
      <c r="K669" s="42" t="s">
        <v>4326</v>
      </c>
    </row>
    <row r="670" spans="1:11" x14ac:dyDescent="0.2">
      <c r="A670" s="42" t="s">
        <v>153</v>
      </c>
      <c r="B670" s="42" t="s">
        <v>4193</v>
      </c>
      <c r="C670" s="42" t="s">
        <v>44</v>
      </c>
      <c r="D670" s="42">
        <v>1</v>
      </c>
      <c r="E670" s="42">
        <v>1</v>
      </c>
      <c r="F670" s="42"/>
      <c r="G670" s="42">
        <v>1</v>
      </c>
      <c r="H670" s="377">
        <f t="shared" si="29"/>
        <v>1</v>
      </c>
      <c r="I670" s="42"/>
      <c r="J670" s="42"/>
      <c r="K670" s="42" t="s">
        <v>4326</v>
      </c>
    </row>
    <row r="671" spans="1:11" x14ac:dyDescent="0.2">
      <c r="A671" s="42" t="s">
        <v>153</v>
      </c>
      <c r="B671" s="42" t="s">
        <v>3940</v>
      </c>
      <c r="C671" s="42" t="s">
        <v>44</v>
      </c>
      <c r="D671" s="42">
        <v>8</v>
      </c>
      <c r="E671" s="42">
        <v>8</v>
      </c>
      <c r="F671" s="42"/>
      <c r="G671" s="42">
        <v>129</v>
      </c>
      <c r="H671" s="377">
        <f t="shared" si="29"/>
        <v>16.125</v>
      </c>
      <c r="I671" s="42"/>
      <c r="J671" s="42"/>
      <c r="K671" s="42" t="s">
        <v>4326</v>
      </c>
    </row>
    <row r="672" spans="1:11" x14ac:dyDescent="0.2">
      <c r="A672" s="42" t="s">
        <v>153</v>
      </c>
      <c r="B672" s="42" t="s">
        <v>2780</v>
      </c>
      <c r="C672" s="42" t="s">
        <v>44</v>
      </c>
      <c r="D672" s="42">
        <v>4</v>
      </c>
      <c r="E672" s="42">
        <v>5</v>
      </c>
      <c r="F672" s="42">
        <v>1</v>
      </c>
      <c r="G672" s="42">
        <v>5</v>
      </c>
      <c r="H672" s="377">
        <f t="shared" si="29"/>
        <v>1.25</v>
      </c>
      <c r="I672" s="42">
        <v>3</v>
      </c>
      <c r="J672" s="42"/>
      <c r="K672" s="42" t="s">
        <v>4326</v>
      </c>
    </row>
    <row r="673" spans="1:11" x14ac:dyDescent="0.2">
      <c r="A673" s="42" t="s">
        <v>153</v>
      </c>
      <c r="B673" s="42" t="s">
        <v>4178</v>
      </c>
      <c r="C673" s="42" t="s">
        <v>44</v>
      </c>
      <c r="D673" s="42">
        <v>4</v>
      </c>
      <c r="E673" s="42">
        <v>3</v>
      </c>
      <c r="F673" s="42"/>
      <c r="G673" s="42">
        <v>42</v>
      </c>
      <c r="H673" s="377">
        <f t="shared" si="29"/>
        <v>14</v>
      </c>
      <c r="I673" s="42">
        <v>1</v>
      </c>
      <c r="J673" s="42"/>
      <c r="K673" s="42" t="s">
        <v>4326</v>
      </c>
    </row>
    <row r="674" spans="1:11" x14ac:dyDescent="0.2">
      <c r="A674" s="42" t="s">
        <v>153</v>
      </c>
      <c r="B674" s="42" t="s">
        <v>4572</v>
      </c>
      <c r="C674" s="42" t="s">
        <v>44</v>
      </c>
      <c r="D674" s="42">
        <v>9</v>
      </c>
      <c r="E674" s="42">
        <v>11</v>
      </c>
      <c r="F674" s="42">
        <v>1</v>
      </c>
      <c r="G674" s="42">
        <v>71</v>
      </c>
      <c r="H674" s="377">
        <f t="shared" si="29"/>
        <v>7.1</v>
      </c>
      <c r="I674" s="42">
        <v>7</v>
      </c>
      <c r="J674" s="42"/>
      <c r="K674" s="42" t="s">
        <v>4326</v>
      </c>
    </row>
    <row r="675" spans="1:11" x14ac:dyDescent="0.2">
      <c r="A675" s="42" t="s">
        <v>153</v>
      </c>
      <c r="B675" s="42" t="s">
        <v>4631</v>
      </c>
      <c r="C675" s="42" t="s">
        <v>44</v>
      </c>
      <c r="D675" s="42">
        <v>1</v>
      </c>
      <c r="E675" s="42">
        <v>2</v>
      </c>
      <c r="F675" s="42">
        <v>1</v>
      </c>
      <c r="G675" s="42">
        <v>3</v>
      </c>
      <c r="H675" s="377">
        <f t="shared" si="29"/>
        <v>3</v>
      </c>
      <c r="I675" s="42"/>
      <c r="J675" s="42"/>
      <c r="K675" s="42" t="s">
        <v>4326</v>
      </c>
    </row>
    <row r="676" spans="1:11" x14ac:dyDescent="0.2">
      <c r="A676" s="42" t="s">
        <v>153</v>
      </c>
      <c r="B676" s="42" t="s">
        <v>4632</v>
      </c>
      <c r="C676" s="42" t="s">
        <v>44</v>
      </c>
      <c r="D676" s="42">
        <v>7</v>
      </c>
      <c r="E676" s="42">
        <v>8</v>
      </c>
      <c r="F676" s="42"/>
      <c r="G676" s="42">
        <v>95</v>
      </c>
      <c r="H676" s="377">
        <f t="shared" si="29"/>
        <v>11.875</v>
      </c>
      <c r="I676" s="42">
        <v>2</v>
      </c>
      <c r="J676" s="42"/>
      <c r="K676" s="42" t="s">
        <v>4326</v>
      </c>
    </row>
    <row r="677" spans="1:11" x14ac:dyDescent="0.2">
      <c r="A677" s="42" t="s">
        <v>153</v>
      </c>
      <c r="B677" s="42" t="s">
        <v>3053</v>
      </c>
      <c r="C677" s="42" t="s">
        <v>44</v>
      </c>
      <c r="D677" s="42">
        <v>1</v>
      </c>
      <c r="E677" s="42">
        <v>1</v>
      </c>
      <c r="F677" s="42"/>
      <c r="G677" s="42">
        <v>2</v>
      </c>
      <c r="H677" s="377">
        <f t="shared" si="29"/>
        <v>2</v>
      </c>
      <c r="I677" s="42">
        <v>1</v>
      </c>
      <c r="J677" s="42"/>
      <c r="K677" s="42" t="s">
        <v>4326</v>
      </c>
    </row>
    <row r="678" spans="1:11" x14ac:dyDescent="0.2">
      <c r="A678" s="42" t="s">
        <v>153</v>
      </c>
      <c r="B678" s="42" t="s">
        <v>3881</v>
      </c>
      <c r="C678" s="42" t="s">
        <v>44</v>
      </c>
      <c r="D678" s="42">
        <v>5</v>
      </c>
      <c r="E678" s="42">
        <v>6</v>
      </c>
      <c r="F678" s="42">
        <v>2</v>
      </c>
      <c r="G678" s="42">
        <v>71</v>
      </c>
      <c r="H678" s="377">
        <f t="shared" si="29"/>
        <v>17.75</v>
      </c>
      <c r="I678" s="42"/>
      <c r="J678" s="42"/>
      <c r="K678" s="42" t="s">
        <v>4326</v>
      </c>
    </row>
    <row r="679" spans="1:11" x14ac:dyDescent="0.2">
      <c r="A679" s="42" t="s">
        <v>153</v>
      </c>
      <c r="B679" s="42" t="s">
        <v>1163</v>
      </c>
      <c r="C679" s="42" t="s">
        <v>44</v>
      </c>
      <c r="D679" s="42">
        <v>2</v>
      </c>
      <c r="E679" s="42">
        <v>3</v>
      </c>
      <c r="F679" s="42"/>
      <c r="G679" s="42">
        <v>95</v>
      </c>
      <c r="H679" s="377">
        <f t="shared" si="29"/>
        <v>31.666666666666668</v>
      </c>
      <c r="I679" s="42">
        <v>1</v>
      </c>
      <c r="J679" s="42"/>
      <c r="K679" s="42" t="s">
        <v>4326</v>
      </c>
    </row>
    <row r="680" spans="1:11" x14ac:dyDescent="0.2">
      <c r="A680" s="42" t="s">
        <v>153</v>
      </c>
      <c r="B680" s="42" t="s">
        <v>3032</v>
      </c>
      <c r="C680" s="42" t="s">
        <v>44</v>
      </c>
      <c r="D680" s="42">
        <v>1</v>
      </c>
      <c r="E680" s="42">
        <v>1</v>
      </c>
      <c r="F680" s="42"/>
      <c r="G680" s="42">
        <v>18</v>
      </c>
      <c r="H680" s="377">
        <f t="shared" si="29"/>
        <v>18</v>
      </c>
      <c r="I680" s="42"/>
      <c r="J680" s="42"/>
      <c r="K680" s="42" t="s">
        <v>4326</v>
      </c>
    </row>
    <row r="681" spans="1:11" x14ac:dyDescent="0.2">
      <c r="A681" s="42" t="s">
        <v>153</v>
      </c>
      <c r="B681" s="42" t="s">
        <v>3031</v>
      </c>
      <c r="C681" s="42" t="s">
        <v>44</v>
      </c>
      <c r="D681" s="42">
        <v>5</v>
      </c>
      <c r="E681" s="42">
        <v>8</v>
      </c>
      <c r="F681" s="42">
        <v>2</v>
      </c>
      <c r="G681" s="42">
        <v>207</v>
      </c>
      <c r="H681" s="377">
        <f t="shared" si="29"/>
        <v>34.5</v>
      </c>
      <c r="I681" s="42">
        <v>5</v>
      </c>
      <c r="J681" s="42"/>
      <c r="K681" s="42" t="s">
        <v>4326</v>
      </c>
    </row>
    <row r="682" spans="1:11" x14ac:dyDescent="0.2">
      <c r="A682" s="42" t="s">
        <v>153</v>
      </c>
      <c r="B682" s="42" t="s">
        <v>3151</v>
      </c>
      <c r="C682" s="42" t="s">
        <v>44</v>
      </c>
      <c r="D682" s="42">
        <v>3</v>
      </c>
      <c r="E682" s="42">
        <v>3</v>
      </c>
      <c r="F682" s="42"/>
      <c r="G682" s="42">
        <v>125</v>
      </c>
      <c r="H682" s="377">
        <f t="shared" si="29"/>
        <v>41.666666666666664</v>
      </c>
      <c r="I682" s="42"/>
      <c r="J682" s="42"/>
      <c r="K682" s="42" t="s">
        <v>4326</v>
      </c>
    </row>
    <row r="683" spans="1:11" x14ac:dyDescent="0.2">
      <c r="A683" s="42" t="s">
        <v>153</v>
      </c>
      <c r="B683" s="42" t="s">
        <v>4177</v>
      </c>
      <c r="C683" s="42" t="s">
        <v>44</v>
      </c>
      <c r="D683" s="42">
        <v>6</v>
      </c>
      <c r="E683" s="42">
        <v>7</v>
      </c>
      <c r="F683" s="42">
        <v>3</v>
      </c>
      <c r="G683" s="42">
        <v>19</v>
      </c>
      <c r="H683" s="377">
        <f t="shared" si="29"/>
        <v>4.75</v>
      </c>
      <c r="I683" s="42">
        <v>4</v>
      </c>
      <c r="J683" s="42"/>
      <c r="K683" s="42" t="s">
        <v>4326</v>
      </c>
    </row>
    <row r="684" spans="1:11" x14ac:dyDescent="0.2">
      <c r="A684" s="42" t="s">
        <v>153</v>
      </c>
      <c r="B684" s="42" t="s">
        <v>3824</v>
      </c>
      <c r="C684" s="42" t="s">
        <v>44</v>
      </c>
      <c r="D684" s="42">
        <v>1</v>
      </c>
      <c r="E684" s="42">
        <v>1</v>
      </c>
      <c r="F684" s="42"/>
      <c r="G684" s="42">
        <v>10</v>
      </c>
      <c r="H684" s="377">
        <f t="shared" si="29"/>
        <v>10</v>
      </c>
      <c r="I684" s="42"/>
      <c r="J684" s="42"/>
      <c r="K684" s="42" t="s">
        <v>4326</v>
      </c>
    </row>
    <row r="685" spans="1:11" x14ac:dyDescent="0.2">
      <c r="A685" s="42" t="s">
        <v>153</v>
      </c>
      <c r="B685" s="42" t="s">
        <v>3875</v>
      </c>
      <c r="C685" s="42" t="s">
        <v>44</v>
      </c>
      <c r="D685" s="42">
        <v>1</v>
      </c>
      <c r="E685" s="42">
        <v>1</v>
      </c>
      <c r="F685" s="42"/>
      <c r="G685" s="42">
        <v>6</v>
      </c>
      <c r="H685" s="377">
        <f t="shared" si="29"/>
        <v>6</v>
      </c>
      <c r="I685" s="42"/>
      <c r="J685" s="42"/>
      <c r="K685" s="42" t="s">
        <v>4326</v>
      </c>
    </row>
    <row r="686" spans="1:11" x14ac:dyDescent="0.2">
      <c r="A686" s="42" t="s">
        <v>153</v>
      </c>
      <c r="B686" s="42" t="s">
        <v>4138</v>
      </c>
      <c r="C686" s="42" t="s">
        <v>44</v>
      </c>
      <c r="D686" s="42">
        <v>7</v>
      </c>
      <c r="E686" s="42">
        <v>8</v>
      </c>
      <c r="F686" s="42">
        <v>2</v>
      </c>
      <c r="G686" s="42">
        <v>46</v>
      </c>
      <c r="H686" s="377">
        <f t="shared" si="29"/>
        <v>7.666666666666667</v>
      </c>
      <c r="I686" s="42">
        <v>1</v>
      </c>
      <c r="J686" s="42"/>
      <c r="K686" s="42" t="s">
        <v>4326</v>
      </c>
    </row>
    <row r="687" spans="1:11" x14ac:dyDescent="0.2">
      <c r="A687" s="42" t="s">
        <v>153</v>
      </c>
      <c r="B687" s="42" t="s">
        <v>4622</v>
      </c>
      <c r="C687" s="42" t="s">
        <v>44</v>
      </c>
      <c r="D687" s="42">
        <v>1</v>
      </c>
      <c r="E687" s="42">
        <v>1</v>
      </c>
      <c r="F687" s="42">
        <v>1</v>
      </c>
      <c r="G687" s="42">
        <v>0</v>
      </c>
      <c r="H687" s="377">
        <v>0</v>
      </c>
      <c r="I687" s="42"/>
      <c r="J687" s="42"/>
      <c r="K687" s="42" t="s">
        <v>4326</v>
      </c>
    </row>
    <row r="688" spans="1:11" x14ac:dyDescent="0.2">
      <c r="A688" s="42" t="s">
        <v>153</v>
      </c>
      <c r="B688" s="42" t="s">
        <v>4633</v>
      </c>
      <c r="C688" s="42" t="s">
        <v>44</v>
      </c>
      <c r="D688" s="42">
        <v>5</v>
      </c>
      <c r="E688" s="42">
        <v>5</v>
      </c>
      <c r="F688" s="42">
        <v>1</v>
      </c>
      <c r="G688" s="42">
        <v>60</v>
      </c>
      <c r="H688" s="377">
        <f t="shared" ref="H688:H751" si="30">G688/(E688-F688)</f>
        <v>15</v>
      </c>
      <c r="I688" s="42">
        <v>2</v>
      </c>
      <c r="J688" s="42"/>
      <c r="K688" s="42" t="s">
        <v>4326</v>
      </c>
    </row>
    <row r="689" spans="1:11" x14ac:dyDescent="0.2">
      <c r="A689" s="42" t="s">
        <v>153</v>
      </c>
      <c r="B689" s="42" t="s">
        <v>4623</v>
      </c>
      <c r="C689" s="42" t="s">
        <v>44</v>
      </c>
      <c r="D689" s="42">
        <v>5</v>
      </c>
      <c r="E689" s="42">
        <v>4</v>
      </c>
      <c r="F689" s="42"/>
      <c r="G689" s="42">
        <v>28</v>
      </c>
      <c r="H689" s="377">
        <f t="shared" si="30"/>
        <v>7</v>
      </c>
      <c r="I689" s="42">
        <v>2</v>
      </c>
      <c r="J689" s="42"/>
      <c r="K689" s="42" t="s">
        <v>4326</v>
      </c>
    </row>
    <row r="690" spans="1:11" x14ac:dyDescent="0.2">
      <c r="A690" s="42" t="s">
        <v>153</v>
      </c>
      <c r="B690" s="42" t="s">
        <v>3915</v>
      </c>
      <c r="C690" s="42" t="s">
        <v>44</v>
      </c>
      <c r="D690" s="42">
        <v>1</v>
      </c>
      <c r="E690" s="42">
        <v>1</v>
      </c>
      <c r="F690" s="42"/>
      <c r="G690" s="42">
        <v>6</v>
      </c>
      <c r="H690" s="377">
        <f t="shared" si="30"/>
        <v>6</v>
      </c>
      <c r="I690" s="42"/>
      <c r="J690" s="42"/>
      <c r="K690" s="42" t="s">
        <v>4326</v>
      </c>
    </row>
    <row r="691" spans="1:11" x14ac:dyDescent="0.2">
      <c r="A691" s="42" t="s">
        <v>153</v>
      </c>
      <c r="B691" s="42" t="s">
        <v>3882</v>
      </c>
      <c r="C691" s="42" t="s">
        <v>44</v>
      </c>
      <c r="D691" s="42">
        <v>3</v>
      </c>
      <c r="E691" s="42">
        <v>3</v>
      </c>
      <c r="F691" s="42"/>
      <c r="G691" s="42">
        <v>3</v>
      </c>
      <c r="H691" s="377">
        <f t="shared" si="30"/>
        <v>1</v>
      </c>
      <c r="I691" s="42">
        <v>1</v>
      </c>
      <c r="J691" s="42"/>
      <c r="K691" s="42" t="s">
        <v>4326</v>
      </c>
    </row>
    <row r="692" spans="1:11" x14ac:dyDescent="0.2">
      <c r="A692" s="42" t="s">
        <v>153</v>
      </c>
      <c r="B692" s="42" t="s">
        <v>4634</v>
      </c>
      <c r="C692" s="42" t="s">
        <v>44</v>
      </c>
      <c r="D692" s="42">
        <v>1</v>
      </c>
      <c r="E692" s="42">
        <v>1</v>
      </c>
      <c r="F692" s="42"/>
      <c r="G692" s="42">
        <v>20</v>
      </c>
      <c r="H692" s="377">
        <f t="shared" si="30"/>
        <v>20</v>
      </c>
      <c r="I692" s="42">
        <v>1</v>
      </c>
      <c r="J692" s="42"/>
      <c r="K692" s="42" t="s">
        <v>4326</v>
      </c>
    </row>
    <row r="693" spans="1:11" x14ac:dyDescent="0.2">
      <c r="A693" s="42" t="s">
        <v>153</v>
      </c>
      <c r="B693" s="42" t="s">
        <v>3528</v>
      </c>
      <c r="C693" s="42" t="s">
        <v>44</v>
      </c>
      <c r="D693" s="42">
        <v>1</v>
      </c>
      <c r="E693" s="42">
        <v>1</v>
      </c>
      <c r="F693" s="42">
        <v>1</v>
      </c>
      <c r="G693" s="42">
        <v>3</v>
      </c>
      <c r="H693" s="377">
        <v>0</v>
      </c>
      <c r="I693" s="42"/>
      <c r="J693" s="42"/>
      <c r="K693" s="42" t="s">
        <v>4326</v>
      </c>
    </row>
    <row r="694" spans="1:11" x14ac:dyDescent="0.2">
      <c r="A694" s="42" t="s">
        <v>153</v>
      </c>
      <c r="B694" s="42" t="s">
        <v>3945</v>
      </c>
      <c r="C694" s="42" t="s">
        <v>44</v>
      </c>
      <c r="D694" s="42">
        <v>1</v>
      </c>
      <c r="E694" s="42" t="s">
        <v>3642</v>
      </c>
      <c r="F694" s="42"/>
      <c r="G694" s="42"/>
      <c r="H694" s="377">
        <v>0</v>
      </c>
      <c r="I694" s="42"/>
      <c r="J694" s="42"/>
      <c r="K694" s="42" t="s">
        <v>4326</v>
      </c>
    </row>
    <row r="695" spans="1:11" x14ac:dyDescent="0.2">
      <c r="A695" s="42" t="s">
        <v>153</v>
      </c>
      <c r="B695" s="42" t="s">
        <v>3963</v>
      </c>
      <c r="C695" s="42" t="s">
        <v>44</v>
      </c>
      <c r="D695" s="42">
        <v>1</v>
      </c>
      <c r="E695" s="42" t="s">
        <v>3642</v>
      </c>
      <c r="F695" s="42"/>
      <c r="G695" s="42"/>
      <c r="H695" s="377">
        <v>0</v>
      </c>
      <c r="I695" s="42"/>
      <c r="J695" s="42"/>
      <c r="K695" s="42" t="s">
        <v>4326</v>
      </c>
    </row>
    <row r="696" spans="1:11" x14ac:dyDescent="0.2">
      <c r="A696" s="42" t="s">
        <v>153</v>
      </c>
      <c r="B696" s="42" t="s">
        <v>4635</v>
      </c>
      <c r="C696" s="42" t="s">
        <v>44</v>
      </c>
      <c r="D696" s="42">
        <v>1</v>
      </c>
      <c r="E696" s="42" t="s">
        <v>3642</v>
      </c>
      <c r="F696" s="42"/>
      <c r="G696" s="42"/>
      <c r="H696" s="377">
        <v>0</v>
      </c>
      <c r="I696" s="42"/>
      <c r="J696" s="42"/>
      <c r="K696" s="42" t="s">
        <v>4326</v>
      </c>
    </row>
    <row r="697" spans="1:11" x14ac:dyDescent="0.2">
      <c r="A697" s="42" t="s">
        <v>210</v>
      </c>
      <c r="B697" s="42" t="s">
        <v>4176</v>
      </c>
      <c r="C697" s="42" t="s">
        <v>44</v>
      </c>
      <c r="D697" s="42">
        <v>4</v>
      </c>
      <c r="E697" s="42">
        <v>4</v>
      </c>
      <c r="F697" s="42">
        <v>1</v>
      </c>
      <c r="G697" s="42">
        <v>193</v>
      </c>
      <c r="H697" s="377">
        <f t="shared" si="30"/>
        <v>64.333333333333329</v>
      </c>
      <c r="I697" s="42">
        <v>1</v>
      </c>
      <c r="J697" s="42"/>
      <c r="K697" s="42" t="s">
        <v>4326</v>
      </c>
    </row>
    <row r="698" spans="1:11" x14ac:dyDescent="0.2">
      <c r="A698" s="42" t="s">
        <v>210</v>
      </c>
      <c r="B698" s="42" t="s">
        <v>4139</v>
      </c>
      <c r="C698" s="42" t="s">
        <v>44</v>
      </c>
      <c r="D698" s="42">
        <v>8</v>
      </c>
      <c r="E698" s="42">
        <v>11</v>
      </c>
      <c r="F698" s="42">
        <v>2</v>
      </c>
      <c r="G698" s="42">
        <v>174</v>
      </c>
      <c r="H698" s="377">
        <f t="shared" si="30"/>
        <v>19.333333333333332</v>
      </c>
      <c r="I698" s="42">
        <v>3</v>
      </c>
      <c r="J698" s="42"/>
      <c r="K698" s="42" t="s">
        <v>4326</v>
      </c>
    </row>
    <row r="699" spans="1:11" x14ac:dyDescent="0.2">
      <c r="A699" s="42" t="s">
        <v>210</v>
      </c>
      <c r="B699" s="42" t="s">
        <v>3875</v>
      </c>
      <c r="C699" s="42" t="s">
        <v>44</v>
      </c>
      <c r="D699" s="42">
        <v>10</v>
      </c>
      <c r="E699" s="42">
        <v>12</v>
      </c>
      <c r="F699" s="42">
        <v>3</v>
      </c>
      <c r="G699" s="42">
        <v>148</v>
      </c>
      <c r="H699" s="377">
        <f t="shared" si="30"/>
        <v>16.444444444444443</v>
      </c>
      <c r="I699" s="42">
        <v>8</v>
      </c>
      <c r="J699" s="42"/>
      <c r="K699" s="42" t="s">
        <v>4326</v>
      </c>
    </row>
    <row r="700" spans="1:11" x14ac:dyDescent="0.2">
      <c r="A700" s="42" t="s">
        <v>210</v>
      </c>
      <c r="B700" s="42" t="s">
        <v>4636</v>
      </c>
      <c r="C700" s="42" t="s">
        <v>44</v>
      </c>
      <c r="D700" s="42">
        <v>5</v>
      </c>
      <c r="E700" s="42">
        <v>5</v>
      </c>
      <c r="F700" s="42"/>
      <c r="G700" s="42">
        <v>130</v>
      </c>
      <c r="H700" s="377">
        <f t="shared" si="30"/>
        <v>26</v>
      </c>
      <c r="I700" s="42">
        <v>4</v>
      </c>
      <c r="J700" s="42"/>
      <c r="K700" s="42" t="s">
        <v>4326</v>
      </c>
    </row>
    <row r="701" spans="1:11" x14ac:dyDescent="0.2">
      <c r="A701" s="42" t="s">
        <v>210</v>
      </c>
      <c r="B701" s="42" t="s">
        <v>3881</v>
      </c>
      <c r="C701" s="42" t="s">
        <v>44</v>
      </c>
      <c r="D701" s="42">
        <v>11</v>
      </c>
      <c r="E701" s="42">
        <v>11</v>
      </c>
      <c r="F701" s="42">
        <v>3</v>
      </c>
      <c r="G701" s="42">
        <v>118</v>
      </c>
      <c r="H701" s="377">
        <f t="shared" si="30"/>
        <v>14.75</v>
      </c>
      <c r="I701" s="42">
        <v>2</v>
      </c>
      <c r="J701" s="42"/>
      <c r="K701" s="42" t="s">
        <v>4326</v>
      </c>
    </row>
    <row r="702" spans="1:11" x14ac:dyDescent="0.2">
      <c r="A702" s="42" t="s">
        <v>210</v>
      </c>
      <c r="B702" s="42" t="s">
        <v>1163</v>
      </c>
      <c r="C702" s="42" t="s">
        <v>44</v>
      </c>
      <c r="D702" s="42">
        <v>4</v>
      </c>
      <c r="E702" s="42">
        <v>6</v>
      </c>
      <c r="F702" s="42"/>
      <c r="G702" s="42">
        <v>114</v>
      </c>
      <c r="H702" s="377">
        <f t="shared" si="30"/>
        <v>19</v>
      </c>
      <c r="I702" s="42">
        <v>2</v>
      </c>
      <c r="J702" s="42"/>
      <c r="K702" s="42" t="s">
        <v>4326</v>
      </c>
    </row>
    <row r="703" spans="1:11" x14ac:dyDescent="0.2">
      <c r="A703" s="42" t="s">
        <v>210</v>
      </c>
      <c r="B703" s="42" t="s">
        <v>3039</v>
      </c>
      <c r="C703" s="42" t="s">
        <v>44</v>
      </c>
      <c r="D703" s="42">
        <v>5</v>
      </c>
      <c r="E703" s="42">
        <v>7</v>
      </c>
      <c r="F703" s="42">
        <v>1</v>
      </c>
      <c r="G703" s="42">
        <v>90</v>
      </c>
      <c r="H703" s="377">
        <f t="shared" si="30"/>
        <v>15</v>
      </c>
      <c r="I703" s="42">
        <v>3</v>
      </c>
      <c r="J703" s="42"/>
      <c r="K703" s="42" t="s">
        <v>4326</v>
      </c>
    </row>
    <row r="704" spans="1:11" x14ac:dyDescent="0.2">
      <c r="A704" s="42" t="s">
        <v>210</v>
      </c>
      <c r="B704" s="42" t="s">
        <v>4637</v>
      </c>
      <c r="C704" s="42" t="s">
        <v>44</v>
      </c>
      <c r="D704" s="42">
        <v>7</v>
      </c>
      <c r="E704" s="42">
        <v>8</v>
      </c>
      <c r="F704" s="42">
        <v>3</v>
      </c>
      <c r="G704" s="42">
        <v>73</v>
      </c>
      <c r="H704" s="377">
        <f t="shared" si="30"/>
        <v>14.6</v>
      </c>
      <c r="I704" s="42">
        <v>3</v>
      </c>
      <c r="J704" s="42"/>
      <c r="K704" s="42" t="s">
        <v>4326</v>
      </c>
    </row>
    <row r="705" spans="1:11" x14ac:dyDescent="0.2">
      <c r="A705" s="42" t="s">
        <v>210</v>
      </c>
      <c r="B705" s="42" t="s">
        <v>3916</v>
      </c>
      <c r="C705" s="42" t="s">
        <v>44</v>
      </c>
      <c r="D705" s="42">
        <v>3</v>
      </c>
      <c r="E705" s="42">
        <v>4</v>
      </c>
      <c r="F705" s="42"/>
      <c r="G705" s="42">
        <v>69</v>
      </c>
      <c r="H705" s="377">
        <f t="shared" si="30"/>
        <v>17.25</v>
      </c>
      <c r="I705" s="42">
        <v>3</v>
      </c>
      <c r="J705" s="42"/>
      <c r="K705" s="42" t="s">
        <v>4326</v>
      </c>
    </row>
    <row r="706" spans="1:11" x14ac:dyDescent="0.2">
      <c r="A706" s="42" t="s">
        <v>210</v>
      </c>
      <c r="B706" s="42" t="s">
        <v>3935</v>
      </c>
      <c r="C706" s="42" t="s">
        <v>44</v>
      </c>
      <c r="D706" s="42">
        <v>3</v>
      </c>
      <c r="E706" s="42">
        <v>4</v>
      </c>
      <c r="F706" s="42">
        <v>1</v>
      </c>
      <c r="G706" s="42">
        <v>59</v>
      </c>
      <c r="H706" s="377">
        <f t="shared" si="30"/>
        <v>19.666666666666668</v>
      </c>
      <c r="I706" s="42"/>
      <c r="J706" s="42"/>
      <c r="K706" s="42" t="s">
        <v>4326</v>
      </c>
    </row>
    <row r="707" spans="1:11" x14ac:dyDescent="0.2">
      <c r="A707" s="42" t="s">
        <v>210</v>
      </c>
      <c r="B707" s="42" t="s">
        <v>3058</v>
      </c>
      <c r="C707" s="42" t="s">
        <v>44</v>
      </c>
      <c r="D707" s="42">
        <v>1</v>
      </c>
      <c r="E707" s="42">
        <v>1</v>
      </c>
      <c r="F707" s="42">
        <v>1</v>
      </c>
      <c r="G707" s="42">
        <v>58</v>
      </c>
      <c r="H707" s="377">
        <v>0</v>
      </c>
      <c r="I707" s="42">
        <v>1</v>
      </c>
      <c r="J707" s="42"/>
      <c r="K707" s="42" t="s">
        <v>4326</v>
      </c>
    </row>
    <row r="708" spans="1:11" x14ac:dyDescent="0.2">
      <c r="A708" s="42" t="s">
        <v>210</v>
      </c>
      <c r="B708" s="42" t="s">
        <v>4638</v>
      </c>
      <c r="C708" s="42" t="s">
        <v>44</v>
      </c>
      <c r="D708" s="42">
        <v>7</v>
      </c>
      <c r="E708" s="42">
        <v>6</v>
      </c>
      <c r="F708" s="42">
        <v>2</v>
      </c>
      <c r="G708" s="42">
        <v>51</v>
      </c>
      <c r="H708" s="377">
        <f t="shared" si="30"/>
        <v>12.75</v>
      </c>
      <c r="I708" s="42">
        <v>3</v>
      </c>
      <c r="J708" s="42"/>
      <c r="K708" s="42" t="s">
        <v>4326</v>
      </c>
    </row>
    <row r="709" spans="1:11" x14ac:dyDescent="0.2">
      <c r="A709" s="42" t="s">
        <v>210</v>
      </c>
      <c r="B709" s="42" t="s">
        <v>4639</v>
      </c>
      <c r="C709" s="42" t="s">
        <v>44</v>
      </c>
      <c r="D709" s="42">
        <v>1</v>
      </c>
      <c r="E709" s="42">
        <v>1</v>
      </c>
      <c r="F709" s="42">
        <v>1</v>
      </c>
      <c r="G709" s="42">
        <v>50</v>
      </c>
      <c r="H709" s="377">
        <v>0</v>
      </c>
      <c r="I709" s="42">
        <v>2</v>
      </c>
      <c r="J709" s="42"/>
      <c r="K709" s="42" t="s">
        <v>4326</v>
      </c>
    </row>
    <row r="710" spans="1:11" x14ac:dyDescent="0.2">
      <c r="A710" s="42" t="s">
        <v>210</v>
      </c>
      <c r="B710" s="42" t="s">
        <v>2780</v>
      </c>
      <c r="C710" s="42" t="s">
        <v>44</v>
      </c>
      <c r="D710" s="42">
        <v>3</v>
      </c>
      <c r="E710" s="42">
        <v>2</v>
      </c>
      <c r="F710" s="42">
        <v>1</v>
      </c>
      <c r="G710" s="42">
        <v>49</v>
      </c>
      <c r="H710" s="377">
        <f t="shared" si="30"/>
        <v>49</v>
      </c>
      <c r="I710" s="42"/>
      <c r="J710" s="42"/>
      <c r="K710" s="42" t="s">
        <v>4326</v>
      </c>
    </row>
    <row r="711" spans="1:11" x14ac:dyDescent="0.2">
      <c r="A711" s="42" t="s">
        <v>210</v>
      </c>
      <c r="B711" s="42" t="s">
        <v>4640</v>
      </c>
      <c r="C711" s="42" t="s">
        <v>44</v>
      </c>
      <c r="D711" s="42">
        <v>6</v>
      </c>
      <c r="E711" s="42">
        <v>5</v>
      </c>
      <c r="F711" s="42"/>
      <c r="G711" s="42">
        <v>48</v>
      </c>
      <c r="H711" s="377">
        <f t="shared" si="30"/>
        <v>9.6</v>
      </c>
      <c r="I711" s="42">
        <v>4</v>
      </c>
      <c r="J711" s="42"/>
      <c r="K711" s="42" t="s">
        <v>4326</v>
      </c>
    </row>
    <row r="712" spans="1:11" x14ac:dyDescent="0.2">
      <c r="A712" s="42" t="s">
        <v>210</v>
      </c>
      <c r="B712" s="42" t="s">
        <v>3528</v>
      </c>
      <c r="C712" s="42" t="s">
        <v>44</v>
      </c>
      <c r="D712" s="42">
        <v>1</v>
      </c>
      <c r="E712" s="42">
        <v>1</v>
      </c>
      <c r="F712" s="42">
        <v>1</v>
      </c>
      <c r="G712" s="42">
        <v>47</v>
      </c>
      <c r="H712" s="377">
        <v>0</v>
      </c>
      <c r="I712" s="42">
        <v>1</v>
      </c>
      <c r="J712" s="42"/>
      <c r="K712" s="42" t="s">
        <v>4326</v>
      </c>
    </row>
    <row r="713" spans="1:11" x14ac:dyDescent="0.2">
      <c r="A713" s="42" t="s">
        <v>210</v>
      </c>
      <c r="B713" s="42" t="s">
        <v>3867</v>
      </c>
      <c r="C713" s="42" t="s">
        <v>44</v>
      </c>
      <c r="D713" s="42">
        <v>6</v>
      </c>
      <c r="E713" s="42">
        <v>5</v>
      </c>
      <c r="F713" s="42">
        <v>1</v>
      </c>
      <c r="G713" s="42">
        <v>45</v>
      </c>
      <c r="H713" s="377">
        <f t="shared" si="30"/>
        <v>11.25</v>
      </c>
      <c r="I713" s="42">
        <v>1</v>
      </c>
      <c r="J713" s="42"/>
      <c r="K713" s="42" t="s">
        <v>4326</v>
      </c>
    </row>
    <row r="714" spans="1:11" x14ac:dyDescent="0.2">
      <c r="A714" s="42" t="s">
        <v>210</v>
      </c>
      <c r="B714" s="42" t="s">
        <v>3051</v>
      </c>
      <c r="C714" s="42" t="s">
        <v>44</v>
      </c>
      <c r="D714" s="42">
        <v>2</v>
      </c>
      <c r="E714" s="42">
        <v>2</v>
      </c>
      <c r="F714" s="42"/>
      <c r="G714" s="42">
        <v>44</v>
      </c>
      <c r="H714" s="377">
        <f t="shared" si="30"/>
        <v>22</v>
      </c>
      <c r="I714" s="42"/>
      <c r="J714" s="42"/>
      <c r="K714" s="42" t="s">
        <v>4326</v>
      </c>
    </row>
    <row r="715" spans="1:11" x14ac:dyDescent="0.2">
      <c r="A715" s="42" t="s">
        <v>210</v>
      </c>
      <c r="B715" s="42" t="s">
        <v>3882</v>
      </c>
      <c r="C715" s="42" t="s">
        <v>44</v>
      </c>
      <c r="D715" s="42">
        <v>5</v>
      </c>
      <c r="E715" s="42">
        <v>5</v>
      </c>
      <c r="F715" s="42">
        <v>1</v>
      </c>
      <c r="G715" s="42">
        <v>38</v>
      </c>
      <c r="H715" s="377">
        <f t="shared" si="30"/>
        <v>9.5</v>
      </c>
      <c r="I715" s="42">
        <v>1</v>
      </c>
      <c r="J715" s="42"/>
      <c r="K715" s="42" t="s">
        <v>4326</v>
      </c>
    </row>
    <row r="716" spans="1:11" x14ac:dyDescent="0.2">
      <c r="A716" s="42" t="s">
        <v>210</v>
      </c>
      <c r="B716" s="42" t="s">
        <v>4207</v>
      </c>
      <c r="C716" s="42" t="s">
        <v>44</v>
      </c>
      <c r="D716" s="42">
        <v>11</v>
      </c>
      <c r="E716" s="42">
        <v>7</v>
      </c>
      <c r="F716" s="42">
        <v>1</v>
      </c>
      <c r="G716" s="42">
        <v>38</v>
      </c>
      <c r="H716" s="377">
        <f t="shared" si="30"/>
        <v>6.333333333333333</v>
      </c>
      <c r="I716" s="42">
        <v>2</v>
      </c>
      <c r="J716" s="42"/>
      <c r="K716" s="42" t="s">
        <v>4326</v>
      </c>
    </row>
    <row r="717" spans="1:11" x14ac:dyDescent="0.2">
      <c r="A717" s="42" t="s">
        <v>210</v>
      </c>
      <c r="B717" s="42" t="s">
        <v>3933</v>
      </c>
      <c r="C717" s="42" t="s">
        <v>44</v>
      </c>
      <c r="D717" s="42">
        <v>2</v>
      </c>
      <c r="E717" s="42">
        <v>3</v>
      </c>
      <c r="F717" s="42"/>
      <c r="G717" s="42">
        <v>32</v>
      </c>
      <c r="H717" s="377">
        <f t="shared" si="30"/>
        <v>10.666666666666666</v>
      </c>
      <c r="I717" s="42">
        <v>2</v>
      </c>
      <c r="J717" s="42"/>
      <c r="K717" s="42" t="s">
        <v>4326</v>
      </c>
    </row>
    <row r="718" spans="1:11" x14ac:dyDescent="0.2">
      <c r="A718" s="42" t="s">
        <v>210</v>
      </c>
      <c r="B718" s="42" t="s">
        <v>1825</v>
      </c>
      <c r="C718" s="42" t="s">
        <v>44</v>
      </c>
      <c r="D718" s="42">
        <v>3</v>
      </c>
      <c r="E718" s="42">
        <v>4</v>
      </c>
      <c r="F718" s="42"/>
      <c r="G718" s="42">
        <v>30</v>
      </c>
      <c r="H718" s="377">
        <f t="shared" si="30"/>
        <v>7.5</v>
      </c>
      <c r="I718" s="42">
        <v>1</v>
      </c>
      <c r="J718" s="42"/>
      <c r="K718" s="42" t="s">
        <v>4326</v>
      </c>
    </row>
    <row r="719" spans="1:11" x14ac:dyDescent="0.2">
      <c r="A719" s="42" t="s">
        <v>210</v>
      </c>
      <c r="B719" s="42" t="s">
        <v>3031</v>
      </c>
      <c r="C719" s="42" t="s">
        <v>44</v>
      </c>
      <c r="D719" s="42">
        <v>1</v>
      </c>
      <c r="E719" s="42">
        <v>1</v>
      </c>
      <c r="F719" s="42"/>
      <c r="G719" s="42">
        <v>29</v>
      </c>
      <c r="H719" s="377">
        <f t="shared" si="30"/>
        <v>29</v>
      </c>
      <c r="I719" s="42"/>
      <c r="J719" s="42"/>
      <c r="K719" s="42" t="s">
        <v>4326</v>
      </c>
    </row>
    <row r="720" spans="1:11" x14ac:dyDescent="0.2">
      <c r="A720" s="42" t="s">
        <v>210</v>
      </c>
      <c r="B720" s="42" t="s">
        <v>4641</v>
      </c>
      <c r="C720" s="42" t="s">
        <v>44</v>
      </c>
      <c r="D720" s="42">
        <v>1</v>
      </c>
      <c r="E720" s="42">
        <v>2</v>
      </c>
      <c r="F720" s="42"/>
      <c r="G720" s="42">
        <v>17</v>
      </c>
      <c r="H720" s="377">
        <f t="shared" si="30"/>
        <v>8.5</v>
      </c>
      <c r="I720" s="42">
        <v>1</v>
      </c>
      <c r="J720" s="42"/>
      <c r="K720" s="42" t="s">
        <v>4326</v>
      </c>
    </row>
    <row r="721" spans="1:11" x14ac:dyDescent="0.2">
      <c r="A721" s="42" t="s">
        <v>210</v>
      </c>
      <c r="B721" s="42" t="s">
        <v>4642</v>
      </c>
      <c r="C721" s="42" t="s">
        <v>44</v>
      </c>
      <c r="D721" s="42">
        <v>4</v>
      </c>
      <c r="E721" s="42">
        <v>3</v>
      </c>
      <c r="F721" s="42">
        <v>1</v>
      </c>
      <c r="G721" s="42">
        <v>16</v>
      </c>
      <c r="H721" s="377">
        <f t="shared" si="30"/>
        <v>8</v>
      </c>
      <c r="I721" s="42">
        <v>4</v>
      </c>
      <c r="J721" s="42"/>
      <c r="K721" s="42" t="s">
        <v>4326</v>
      </c>
    </row>
    <row r="722" spans="1:11" x14ac:dyDescent="0.2">
      <c r="A722" s="42" t="s">
        <v>210</v>
      </c>
      <c r="B722" s="42" t="s">
        <v>3056</v>
      </c>
      <c r="C722" s="42" t="s">
        <v>44</v>
      </c>
      <c r="D722" s="42">
        <v>1</v>
      </c>
      <c r="E722" s="42">
        <v>1</v>
      </c>
      <c r="F722" s="42"/>
      <c r="G722" s="42">
        <v>5</v>
      </c>
      <c r="H722" s="377">
        <f t="shared" si="30"/>
        <v>5</v>
      </c>
      <c r="I722" s="42"/>
      <c r="J722" s="42"/>
      <c r="K722" s="42" t="s">
        <v>4326</v>
      </c>
    </row>
    <row r="723" spans="1:11" x14ac:dyDescent="0.2">
      <c r="A723" s="42" t="s">
        <v>210</v>
      </c>
      <c r="B723" s="42" t="s">
        <v>3053</v>
      </c>
      <c r="C723" s="42" t="s">
        <v>44</v>
      </c>
      <c r="D723" s="42">
        <v>1</v>
      </c>
      <c r="E723" s="42">
        <v>1</v>
      </c>
      <c r="F723" s="42">
        <v>1</v>
      </c>
      <c r="G723" s="42">
        <v>4</v>
      </c>
      <c r="H723" s="377">
        <v>0</v>
      </c>
      <c r="I723" s="42">
        <v>1</v>
      </c>
      <c r="J723" s="42"/>
      <c r="K723" s="42" t="s">
        <v>4326</v>
      </c>
    </row>
    <row r="724" spans="1:11" x14ac:dyDescent="0.2">
      <c r="A724" s="42" t="s">
        <v>210</v>
      </c>
      <c r="B724" s="42" t="s">
        <v>3037</v>
      </c>
      <c r="C724" s="42" t="s">
        <v>44</v>
      </c>
      <c r="D724" s="42">
        <v>2</v>
      </c>
      <c r="E724" s="42">
        <v>3</v>
      </c>
      <c r="F724" s="42"/>
      <c r="G724" s="42">
        <v>4</v>
      </c>
      <c r="H724" s="377">
        <f t="shared" si="30"/>
        <v>1.3333333333333333</v>
      </c>
      <c r="I724" s="42"/>
      <c r="J724" s="42"/>
      <c r="K724" s="42" t="s">
        <v>4326</v>
      </c>
    </row>
    <row r="725" spans="1:11" x14ac:dyDescent="0.2">
      <c r="A725" s="42" t="s">
        <v>210</v>
      </c>
      <c r="B725" s="42" t="s">
        <v>3820</v>
      </c>
      <c r="C725" s="42" t="s">
        <v>44</v>
      </c>
      <c r="D725" s="42">
        <v>1</v>
      </c>
      <c r="E725" s="42">
        <v>1</v>
      </c>
      <c r="F725" s="42"/>
      <c r="G725" s="42">
        <v>4</v>
      </c>
      <c r="H725" s="377">
        <f t="shared" si="30"/>
        <v>4</v>
      </c>
      <c r="I725" s="42"/>
      <c r="J725" s="42"/>
      <c r="K725" s="42" t="s">
        <v>4326</v>
      </c>
    </row>
    <row r="726" spans="1:11" x14ac:dyDescent="0.2">
      <c r="A726" s="42" t="s">
        <v>210</v>
      </c>
      <c r="B726" s="42" t="s">
        <v>4643</v>
      </c>
      <c r="C726" s="42" t="s">
        <v>44</v>
      </c>
      <c r="D726" s="42">
        <v>1</v>
      </c>
      <c r="E726" s="42">
        <v>1</v>
      </c>
      <c r="F726" s="42"/>
      <c r="G726" s="42">
        <v>2</v>
      </c>
      <c r="H726" s="377">
        <f t="shared" si="30"/>
        <v>2</v>
      </c>
      <c r="I726" s="42"/>
      <c r="J726" s="42"/>
      <c r="K726" s="42" t="s">
        <v>4326</v>
      </c>
    </row>
    <row r="727" spans="1:11" x14ac:dyDescent="0.2">
      <c r="A727" s="42" t="s">
        <v>210</v>
      </c>
      <c r="B727" s="42" t="s">
        <v>3915</v>
      </c>
      <c r="C727" s="42" t="s">
        <v>44</v>
      </c>
      <c r="D727" s="42">
        <v>1</v>
      </c>
      <c r="E727" s="42">
        <v>1</v>
      </c>
      <c r="F727" s="42"/>
      <c r="G727" s="42">
        <v>2</v>
      </c>
      <c r="H727" s="377">
        <f t="shared" si="30"/>
        <v>2</v>
      </c>
      <c r="I727" s="42"/>
      <c r="J727" s="42"/>
      <c r="K727" s="42" t="s">
        <v>4326</v>
      </c>
    </row>
    <row r="728" spans="1:11" x14ac:dyDescent="0.2">
      <c r="A728" s="42" t="s">
        <v>210</v>
      </c>
      <c r="B728" s="42" t="s">
        <v>1834</v>
      </c>
      <c r="C728" s="42" t="s">
        <v>44</v>
      </c>
      <c r="D728" s="42">
        <v>1</v>
      </c>
      <c r="E728" s="42">
        <v>2</v>
      </c>
      <c r="F728" s="42"/>
      <c r="G728" s="42">
        <v>1</v>
      </c>
      <c r="H728" s="377">
        <f t="shared" si="30"/>
        <v>0.5</v>
      </c>
      <c r="I728" s="42"/>
      <c r="J728" s="42"/>
      <c r="K728" s="42" t="s">
        <v>4326</v>
      </c>
    </row>
    <row r="729" spans="1:11" x14ac:dyDescent="0.2">
      <c r="A729" s="42" t="s">
        <v>210</v>
      </c>
      <c r="B729" s="42" t="s">
        <v>4183</v>
      </c>
      <c r="C729" s="42" t="s">
        <v>44</v>
      </c>
      <c r="D729" s="42">
        <v>1</v>
      </c>
      <c r="E729" s="42">
        <v>1</v>
      </c>
      <c r="F729" s="42"/>
      <c r="G729" s="42">
        <v>0</v>
      </c>
      <c r="H729" s="377">
        <f t="shared" si="30"/>
        <v>0</v>
      </c>
      <c r="I729" s="42"/>
      <c r="J729" s="42"/>
      <c r="K729" s="42" t="s">
        <v>4326</v>
      </c>
    </row>
    <row r="730" spans="1:11" x14ac:dyDescent="0.2">
      <c r="A730" s="42" t="s">
        <v>210</v>
      </c>
      <c r="B730" s="42" t="s">
        <v>4193</v>
      </c>
      <c r="C730" s="42" t="s">
        <v>44</v>
      </c>
      <c r="D730" s="42">
        <v>2</v>
      </c>
      <c r="E730" s="42">
        <v>3</v>
      </c>
      <c r="F730" s="42"/>
      <c r="G730" s="42">
        <v>0</v>
      </c>
      <c r="H730" s="377">
        <f t="shared" si="30"/>
        <v>0</v>
      </c>
      <c r="I730" s="42">
        <v>2</v>
      </c>
      <c r="J730" s="42"/>
      <c r="K730" s="42" t="s">
        <v>4326</v>
      </c>
    </row>
    <row r="731" spans="1:11" x14ac:dyDescent="0.2">
      <c r="A731" s="42" t="s">
        <v>210</v>
      </c>
      <c r="B731" s="42" t="s">
        <v>3044</v>
      </c>
      <c r="C731" s="42" t="s">
        <v>44</v>
      </c>
      <c r="D731" s="42">
        <v>1</v>
      </c>
      <c r="E731" s="42" t="s">
        <v>3838</v>
      </c>
      <c r="F731" s="42"/>
      <c r="G731" s="42"/>
      <c r="H731" s="377">
        <v>0</v>
      </c>
      <c r="I731" s="42">
        <v>1</v>
      </c>
      <c r="J731" s="42"/>
      <c r="K731" s="42" t="s">
        <v>4326</v>
      </c>
    </row>
    <row r="732" spans="1:11" x14ac:dyDescent="0.2">
      <c r="A732" s="42" t="s">
        <v>210</v>
      </c>
      <c r="B732" s="42" t="s">
        <v>4644</v>
      </c>
      <c r="C732" s="42" t="s">
        <v>44</v>
      </c>
      <c r="D732" s="42">
        <v>1</v>
      </c>
      <c r="E732" s="42" t="s">
        <v>3838</v>
      </c>
      <c r="F732" s="42"/>
      <c r="G732" s="42"/>
      <c r="H732" s="42">
        <v>0</v>
      </c>
      <c r="I732" s="42"/>
      <c r="J732" s="42"/>
      <c r="K732" s="42" t="s">
        <v>4326</v>
      </c>
    </row>
    <row r="733" spans="1:11" x14ac:dyDescent="0.2">
      <c r="A733" s="42" t="s">
        <v>208</v>
      </c>
      <c r="B733" s="42" t="s">
        <v>4645</v>
      </c>
      <c r="C733" s="42" t="s">
        <v>44</v>
      </c>
      <c r="D733" s="42">
        <v>8</v>
      </c>
      <c r="E733" s="42">
        <v>9</v>
      </c>
      <c r="F733" s="42"/>
      <c r="G733" s="42">
        <v>119</v>
      </c>
      <c r="H733" s="377">
        <f t="shared" si="30"/>
        <v>13.222222222222221</v>
      </c>
      <c r="I733" s="42"/>
      <c r="J733" s="42"/>
      <c r="K733" s="42" t="s">
        <v>4330</v>
      </c>
    </row>
    <row r="734" spans="1:11" x14ac:dyDescent="0.2">
      <c r="A734" s="42" t="s">
        <v>208</v>
      </c>
      <c r="B734" s="42" t="s">
        <v>3875</v>
      </c>
      <c r="C734" s="42" t="s">
        <v>44</v>
      </c>
      <c r="D734" s="42">
        <v>12</v>
      </c>
      <c r="E734" s="42">
        <v>15</v>
      </c>
      <c r="F734" s="42"/>
      <c r="G734" s="42">
        <v>225</v>
      </c>
      <c r="H734" s="377">
        <f t="shared" si="30"/>
        <v>15</v>
      </c>
      <c r="I734" s="42"/>
      <c r="J734" s="42"/>
      <c r="K734" s="42" t="s">
        <v>4330</v>
      </c>
    </row>
    <row r="735" spans="1:11" x14ac:dyDescent="0.2">
      <c r="A735" s="42" t="s">
        <v>208</v>
      </c>
      <c r="B735" s="42" t="s">
        <v>3935</v>
      </c>
      <c r="C735" s="42" t="s">
        <v>44</v>
      </c>
      <c r="D735" s="42">
        <v>8</v>
      </c>
      <c r="E735" s="42">
        <v>9</v>
      </c>
      <c r="F735" s="42"/>
      <c r="G735" s="42">
        <v>162</v>
      </c>
      <c r="H735" s="377">
        <f t="shared" si="30"/>
        <v>18</v>
      </c>
      <c r="I735" s="42"/>
      <c r="J735" s="42"/>
      <c r="K735" s="42" t="s">
        <v>4330</v>
      </c>
    </row>
    <row r="736" spans="1:11" x14ac:dyDescent="0.2">
      <c r="A736" s="42" t="s">
        <v>208</v>
      </c>
      <c r="B736" s="42" t="s">
        <v>3037</v>
      </c>
      <c r="C736" s="42" t="s">
        <v>44</v>
      </c>
      <c r="D736" s="42">
        <v>7</v>
      </c>
      <c r="E736" s="42">
        <v>8</v>
      </c>
      <c r="F736" s="42"/>
      <c r="G736" s="42">
        <v>98</v>
      </c>
      <c r="H736" s="377">
        <f t="shared" si="30"/>
        <v>12.25</v>
      </c>
      <c r="I736" s="42"/>
      <c r="J736" s="42"/>
      <c r="K736" s="42" t="s">
        <v>4330</v>
      </c>
    </row>
    <row r="737" spans="1:11" x14ac:dyDescent="0.2">
      <c r="A737" s="42" t="s">
        <v>208</v>
      </c>
      <c r="B737" s="42" t="s">
        <v>4149</v>
      </c>
      <c r="C737" s="42" t="s">
        <v>44</v>
      </c>
      <c r="D737" s="42">
        <v>6</v>
      </c>
      <c r="E737" s="42">
        <v>7</v>
      </c>
      <c r="F737" s="42">
        <v>1</v>
      </c>
      <c r="G737" s="42">
        <v>94</v>
      </c>
      <c r="H737" s="377">
        <f t="shared" si="30"/>
        <v>15.666666666666666</v>
      </c>
      <c r="I737" s="42"/>
      <c r="J737" s="42"/>
      <c r="K737" s="42" t="s">
        <v>4330</v>
      </c>
    </row>
    <row r="738" spans="1:11" x14ac:dyDescent="0.2">
      <c r="A738" s="42" t="s">
        <v>208</v>
      </c>
      <c r="B738" s="42" t="s">
        <v>3032</v>
      </c>
      <c r="C738" s="42" t="s">
        <v>44</v>
      </c>
      <c r="D738" s="42">
        <v>8</v>
      </c>
      <c r="E738" s="42">
        <v>10</v>
      </c>
      <c r="F738" s="42">
        <v>1</v>
      </c>
      <c r="G738" s="42">
        <v>83</v>
      </c>
      <c r="H738" s="377">
        <f t="shared" si="30"/>
        <v>9.2222222222222214</v>
      </c>
      <c r="I738" s="42"/>
      <c r="J738" s="42"/>
      <c r="K738" s="42" t="s">
        <v>4330</v>
      </c>
    </row>
    <row r="739" spans="1:11" x14ac:dyDescent="0.2">
      <c r="A739" s="42" t="s">
        <v>208</v>
      </c>
      <c r="B739" s="42" t="s">
        <v>4176</v>
      </c>
      <c r="C739" s="42" t="s">
        <v>44</v>
      </c>
      <c r="D739" s="42">
        <v>5</v>
      </c>
      <c r="E739" s="42">
        <v>6</v>
      </c>
      <c r="F739" s="42"/>
      <c r="G739" s="42">
        <v>54</v>
      </c>
      <c r="H739" s="377">
        <f t="shared" si="30"/>
        <v>9</v>
      </c>
      <c r="I739" s="42"/>
      <c r="J739" s="42"/>
      <c r="K739" s="42" t="s">
        <v>4330</v>
      </c>
    </row>
    <row r="740" spans="1:11" x14ac:dyDescent="0.2">
      <c r="A740" s="42" t="s">
        <v>208</v>
      </c>
      <c r="B740" s="42" t="s">
        <v>3042</v>
      </c>
      <c r="C740" s="42" t="s">
        <v>44</v>
      </c>
      <c r="D740" s="42">
        <v>7</v>
      </c>
      <c r="E740" s="42">
        <v>9</v>
      </c>
      <c r="F740" s="42"/>
      <c r="G740" s="42">
        <v>174</v>
      </c>
      <c r="H740" s="377">
        <f t="shared" si="30"/>
        <v>19.333333333333332</v>
      </c>
      <c r="I740" s="42"/>
      <c r="J740" s="42"/>
      <c r="K740" s="42" t="s">
        <v>4330</v>
      </c>
    </row>
    <row r="741" spans="1:11" x14ac:dyDescent="0.2">
      <c r="A741" s="42" t="s">
        <v>208</v>
      </c>
      <c r="B741" s="42" t="s">
        <v>4639</v>
      </c>
      <c r="C741" s="42" t="s">
        <v>44</v>
      </c>
      <c r="D741" s="42">
        <v>6</v>
      </c>
      <c r="E741" s="42">
        <v>6</v>
      </c>
      <c r="F741" s="42">
        <v>2</v>
      </c>
      <c r="G741" s="42">
        <v>29</v>
      </c>
      <c r="H741" s="377">
        <f t="shared" si="30"/>
        <v>7.25</v>
      </c>
      <c r="I741" s="42"/>
      <c r="J741" s="42"/>
      <c r="K741" s="42" t="s">
        <v>4330</v>
      </c>
    </row>
    <row r="742" spans="1:11" x14ac:dyDescent="0.2">
      <c r="A742" s="42" t="s">
        <v>208</v>
      </c>
      <c r="B742" s="42" t="s">
        <v>1825</v>
      </c>
      <c r="C742" s="42" t="s">
        <v>44</v>
      </c>
      <c r="D742" s="42">
        <v>4</v>
      </c>
      <c r="E742" s="42">
        <v>4</v>
      </c>
      <c r="F742" s="42"/>
      <c r="G742" s="42">
        <v>23</v>
      </c>
      <c r="H742" s="377">
        <f t="shared" si="30"/>
        <v>5.75</v>
      </c>
      <c r="I742" s="42"/>
      <c r="J742" s="42"/>
      <c r="K742" s="42" t="s">
        <v>4330</v>
      </c>
    </row>
    <row r="743" spans="1:11" x14ac:dyDescent="0.2">
      <c r="A743" s="42" t="s">
        <v>208</v>
      </c>
      <c r="B743" s="42" t="s">
        <v>4646</v>
      </c>
      <c r="C743" s="42" t="s">
        <v>44</v>
      </c>
      <c r="D743" s="42">
        <v>3</v>
      </c>
      <c r="E743" s="42">
        <v>4</v>
      </c>
      <c r="F743" s="42">
        <v>1</v>
      </c>
      <c r="G743" s="42">
        <v>7</v>
      </c>
      <c r="H743" s="377">
        <f t="shared" si="30"/>
        <v>2.3333333333333335</v>
      </c>
      <c r="I743" s="42"/>
      <c r="J743" s="42"/>
      <c r="K743" s="42" t="s">
        <v>4330</v>
      </c>
    </row>
    <row r="744" spans="1:11" x14ac:dyDescent="0.2">
      <c r="A744" s="42" t="s">
        <v>208</v>
      </c>
      <c r="B744" s="42" t="s">
        <v>1834</v>
      </c>
      <c r="C744" s="42" t="s">
        <v>44</v>
      </c>
      <c r="D744" s="42">
        <v>2</v>
      </c>
      <c r="E744" s="42">
        <v>2</v>
      </c>
      <c r="F744" s="42">
        <v>1</v>
      </c>
      <c r="G744" s="42">
        <v>7</v>
      </c>
      <c r="H744" s="377">
        <f t="shared" si="30"/>
        <v>7</v>
      </c>
      <c r="I744" s="42"/>
      <c r="J744" s="42"/>
      <c r="K744" s="42" t="s">
        <v>4330</v>
      </c>
    </row>
    <row r="745" spans="1:11" x14ac:dyDescent="0.2">
      <c r="A745" s="42" t="s">
        <v>208</v>
      </c>
      <c r="B745" s="42" t="s">
        <v>4651</v>
      </c>
      <c r="C745" s="42" t="s">
        <v>44</v>
      </c>
      <c r="D745" s="42">
        <v>1</v>
      </c>
      <c r="E745" s="42">
        <v>1</v>
      </c>
      <c r="F745" s="42"/>
      <c r="G745" s="42">
        <v>0</v>
      </c>
      <c r="H745" s="377">
        <f t="shared" si="30"/>
        <v>0</v>
      </c>
      <c r="I745" s="42"/>
      <c r="J745" s="42"/>
      <c r="K745" s="42" t="s">
        <v>4330</v>
      </c>
    </row>
    <row r="746" spans="1:11" x14ac:dyDescent="0.2">
      <c r="A746" s="42" t="s">
        <v>208</v>
      </c>
      <c r="B746" s="42" t="s">
        <v>4647</v>
      </c>
      <c r="C746" s="42" t="s">
        <v>44</v>
      </c>
      <c r="D746" s="42">
        <v>4</v>
      </c>
      <c r="E746" s="42">
        <v>4</v>
      </c>
      <c r="F746" s="42">
        <v>2</v>
      </c>
      <c r="G746" s="42">
        <v>58</v>
      </c>
      <c r="H746" s="377">
        <f t="shared" si="30"/>
        <v>29</v>
      </c>
      <c r="I746" s="42"/>
      <c r="J746" s="42"/>
      <c r="K746" s="42" t="s">
        <v>4330</v>
      </c>
    </row>
    <row r="747" spans="1:11" x14ac:dyDescent="0.2">
      <c r="A747" s="42" t="s">
        <v>208</v>
      </c>
      <c r="B747" s="42" t="s">
        <v>4486</v>
      </c>
      <c r="C747" s="42" t="s">
        <v>44</v>
      </c>
      <c r="D747" s="42">
        <v>1</v>
      </c>
      <c r="E747" s="42">
        <v>1</v>
      </c>
      <c r="F747" s="42"/>
      <c r="G747" s="42">
        <v>1</v>
      </c>
      <c r="H747" s="377">
        <f t="shared" si="30"/>
        <v>1</v>
      </c>
      <c r="I747" s="42"/>
      <c r="J747" s="42"/>
      <c r="K747" s="42" t="s">
        <v>4330</v>
      </c>
    </row>
    <row r="748" spans="1:11" x14ac:dyDescent="0.2">
      <c r="A748" s="42" t="s">
        <v>208</v>
      </c>
      <c r="B748" s="42" t="s">
        <v>4643</v>
      </c>
      <c r="C748" s="42" t="s">
        <v>44</v>
      </c>
      <c r="D748" s="42">
        <v>1</v>
      </c>
      <c r="E748" s="42">
        <v>1</v>
      </c>
      <c r="F748" s="42">
        <v>1</v>
      </c>
      <c r="G748" s="42">
        <v>0</v>
      </c>
      <c r="H748" s="377">
        <v>0</v>
      </c>
      <c r="I748" s="42"/>
      <c r="J748" s="42"/>
      <c r="K748" s="42" t="s">
        <v>4330</v>
      </c>
    </row>
    <row r="749" spans="1:11" x14ac:dyDescent="0.2">
      <c r="A749" s="42" t="s">
        <v>208</v>
      </c>
      <c r="B749" s="42" t="s">
        <v>3867</v>
      </c>
      <c r="C749" s="42" t="s">
        <v>44</v>
      </c>
      <c r="D749" s="42">
        <v>4</v>
      </c>
      <c r="E749" s="42">
        <v>4</v>
      </c>
      <c r="F749" s="42"/>
      <c r="G749" s="42">
        <v>14</v>
      </c>
      <c r="H749" s="377">
        <f t="shared" si="30"/>
        <v>3.5</v>
      </c>
      <c r="I749" s="42"/>
      <c r="J749" s="42"/>
      <c r="K749" s="42" t="s">
        <v>4330</v>
      </c>
    </row>
    <row r="750" spans="1:11" x14ac:dyDescent="0.2">
      <c r="A750" s="42" t="s">
        <v>208</v>
      </c>
      <c r="B750" s="42" t="s">
        <v>4193</v>
      </c>
      <c r="C750" s="42" t="s">
        <v>44</v>
      </c>
      <c r="D750" s="42">
        <v>3</v>
      </c>
      <c r="E750" s="42">
        <v>4</v>
      </c>
      <c r="F750" s="42">
        <v>1</v>
      </c>
      <c r="G750" s="42">
        <v>0</v>
      </c>
      <c r="H750" s="377">
        <f t="shared" si="30"/>
        <v>0</v>
      </c>
      <c r="I750" s="42"/>
      <c r="J750" s="42"/>
      <c r="K750" s="42" t="s">
        <v>4330</v>
      </c>
    </row>
    <row r="751" spans="1:11" x14ac:dyDescent="0.2">
      <c r="A751" s="42" t="s">
        <v>208</v>
      </c>
      <c r="B751" s="42" t="s">
        <v>3063</v>
      </c>
      <c r="C751" s="42" t="s">
        <v>44</v>
      </c>
      <c r="D751" s="42">
        <v>1</v>
      </c>
      <c r="E751" s="42">
        <v>1</v>
      </c>
      <c r="F751" s="42"/>
      <c r="G751" s="42">
        <v>3</v>
      </c>
      <c r="H751" s="377">
        <f t="shared" si="30"/>
        <v>3</v>
      </c>
      <c r="I751" s="42"/>
      <c r="J751" s="42"/>
      <c r="K751" s="42" t="s">
        <v>4330</v>
      </c>
    </row>
    <row r="752" spans="1:11" x14ac:dyDescent="0.2">
      <c r="A752" s="42" t="s">
        <v>208</v>
      </c>
      <c r="B752" s="42" t="s">
        <v>4154</v>
      </c>
      <c r="C752" s="42" t="s">
        <v>44</v>
      </c>
      <c r="D752" s="42">
        <v>3</v>
      </c>
      <c r="E752" s="42">
        <v>3</v>
      </c>
      <c r="F752" s="42">
        <v>3</v>
      </c>
      <c r="G752" s="42">
        <v>40</v>
      </c>
      <c r="H752" s="377">
        <v>0</v>
      </c>
      <c r="I752" s="42"/>
      <c r="J752" s="42"/>
      <c r="K752" s="42" t="s">
        <v>4330</v>
      </c>
    </row>
    <row r="753" spans="1:11" x14ac:dyDescent="0.2">
      <c r="A753" s="42" t="s">
        <v>208</v>
      </c>
      <c r="B753" s="42" t="s">
        <v>4648</v>
      </c>
      <c r="C753" s="42" t="s">
        <v>44</v>
      </c>
      <c r="D753" s="42">
        <v>3</v>
      </c>
      <c r="E753" s="42">
        <v>2</v>
      </c>
      <c r="F753" s="42"/>
      <c r="G753" s="42">
        <v>12</v>
      </c>
      <c r="H753" s="377">
        <f t="shared" ref="H753:H765" si="31">G753/(E753-F753)</f>
        <v>6</v>
      </c>
      <c r="I753" s="42"/>
      <c r="J753" s="42"/>
      <c r="K753" s="42" t="s">
        <v>4330</v>
      </c>
    </row>
    <row r="754" spans="1:11" x14ac:dyDescent="0.2">
      <c r="A754" s="42" t="s">
        <v>208</v>
      </c>
      <c r="B754" s="42" t="s">
        <v>3882</v>
      </c>
      <c r="C754" s="42" t="s">
        <v>44</v>
      </c>
      <c r="D754" s="42">
        <v>3</v>
      </c>
      <c r="E754" s="42">
        <v>4</v>
      </c>
      <c r="F754" s="42"/>
      <c r="G754" s="42">
        <v>45</v>
      </c>
      <c r="H754" s="377">
        <f t="shared" si="31"/>
        <v>11.25</v>
      </c>
      <c r="I754" s="42"/>
      <c r="J754" s="42"/>
      <c r="K754" s="42" t="s">
        <v>4330</v>
      </c>
    </row>
    <row r="755" spans="1:11" x14ac:dyDescent="0.2">
      <c r="A755" s="42" t="s">
        <v>208</v>
      </c>
      <c r="B755" s="42" t="s">
        <v>3902</v>
      </c>
      <c r="C755" s="42" t="s">
        <v>44</v>
      </c>
      <c r="D755" s="42">
        <v>1</v>
      </c>
      <c r="E755" s="42">
        <v>1</v>
      </c>
      <c r="F755" s="42"/>
      <c r="G755" s="42">
        <v>35</v>
      </c>
      <c r="H755" s="377">
        <f t="shared" si="31"/>
        <v>35</v>
      </c>
      <c r="I755" s="42"/>
      <c r="J755" s="42"/>
      <c r="K755" s="42" t="s">
        <v>4330</v>
      </c>
    </row>
    <row r="756" spans="1:11" x14ac:dyDescent="0.2">
      <c r="A756" s="42" t="s">
        <v>208</v>
      </c>
      <c r="B756" s="42" t="s">
        <v>4632</v>
      </c>
      <c r="C756" s="42" t="s">
        <v>44</v>
      </c>
      <c r="D756" s="42">
        <v>7</v>
      </c>
      <c r="E756" s="42">
        <v>8</v>
      </c>
      <c r="F756" s="42">
        <v>3</v>
      </c>
      <c r="G756" s="42">
        <v>91</v>
      </c>
      <c r="H756" s="377">
        <f t="shared" si="31"/>
        <v>18.2</v>
      </c>
      <c r="I756" s="42"/>
      <c r="J756" s="42"/>
      <c r="K756" s="42" t="s">
        <v>4330</v>
      </c>
    </row>
    <row r="757" spans="1:11" x14ac:dyDescent="0.2">
      <c r="A757" s="42" t="s">
        <v>208</v>
      </c>
      <c r="B757" s="42" t="s">
        <v>4173</v>
      </c>
      <c r="C757" s="42" t="s">
        <v>44</v>
      </c>
      <c r="D757" s="42">
        <v>4</v>
      </c>
      <c r="E757" s="42">
        <v>5</v>
      </c>
      <c r="F757" s="42">
        <v>1</v>
      </c>
      <c r="G757" s="42">
        <v>94</v>
      </c>
      <c r="H757" s="377">
        <f t="shared" si="31"/>
        <v>23.5</v>
      </c>
      <c r="I757" s="42"/>
      <c r="J757" s="42"/>
      <c r="K757" s="42" t="s">
        <v>4330</v>
      </c>
    </row>
    <row r="758" spans="1:11" x14ac:dyDescent="0.2">
      <c r="A758" s="42" t="s">
        <v>208</v>
      </c>
      <c r="B758" s="42" t="s">
        <v>4178</v>
      </c>
      <c r="C758" s="42" t="s">
        <v>44</v>
      </c>
      <c r="D758" s="42">
        <v>4</v>
      </c>
      <c r="E758" s="42">
        <v>4</v>
      </c>
      <c r="F758" s="42">
        <v>1</v>
      </c>
      <c r="G758" s="42">
        <v>46</v>
      </c>
      <c r="H758" s="377">
        <f t="shared" si="31"/>
        <v>15.333333333333334</v>
      </c>
      <c r="I758" s="42"/>
      <c r="J758" s="42"/>
      <c r="K758" s="42" t="s">
        <v>4330</v>
      </c>
    </row>
    <row r="759" spans="1:11" x14ac:dyDescent="0.2">
      <c r="A759" s="42" t="s">
        <v>208</v>
      </c>
      <c r="B759" s="42" t="s">
        <v>4649</v>
      </c>
      <c r="C759" s="42" t="s">
        <v>44</v>
      </c>
      <c r="D759" s="42">
        <v>3</v>
      </c>
      <c r="E759" s="42">
        <v>4</v>
      </c>
      <c r="F759" s="42"/>
      <c r="G759" s="42">
        <v>36</v>
      </c>
      <c r="H759" s="377">
        <f t="shared" si="31"/>
        <v>9</v>
      </c>
      <c r="I759" s="42"/>
      <c r="J759" s="42"/>
      <c r="K759" s="42" t="s">
        <v>4330</v>
      </c>
    </row>
    <row r="760" spans="1:11" x14ac:dyDescent="0.2">
      <c r="A760" s="42" t="s">
        <v>208</v>
      </c>
      <c r="B760" s="42" t="s">
        <v>4650</v>
      </c>
      <c r="C760" s="42" t="s">
        <v>44</v>
      </c>
      <c r="D760" s="42">
        <v>3</v>
      </c>
      <c r="E760" s="42">
        <v>4</v>
      </c>
      <c r="F760" s="42"/>
      <c r="G760" s="42">
        <v>8</v>
      </c>
      <c r="H760" s="377">
        <f t="shared" si="31"/>
        <v>2</v>
      </c>
      <c r="I760" s="42"/>
      <c r="J760" s="42"/>
      <c r="K760" s="42" t="s">
        <v>4330</v>
      </c>
    </row>
    <row r="761" spans="1:11" x14ac:dyDescent="0.2">
      <c r="A761" s="42" t="s">
        <v>208</v>
      </c>
      <c r="B761" s="42" t="s">
        <v>3039</v>
      </c>
      <c r="C761" s="42" t="s">
        <v>44</v>
      </c>
      <c r="D761" s="42">
        <v>3</v>
      </c>
      <c r="E761" s="42">
        <v>5</v>
      </c>
      <c r="F761" s="42">
        <v>2</v>
      </c>
      <c r="G761" s="42">
        <v>31</v>
      </c>
      <c r="H761" s="377">
        <f t="shared" si="31"/>
        <v>10.333333333333334</v>
      </c>
      <c r="I761" s="42"/>
      <c r="J761" s="42"/>
      <c r="K761" s="42" t="s">
        <v>4330</v>
      </c>
    </row>
    <row r="762" spans="1:11" x14ac:dyDescent="0.2">
      <c r="A762" s="42" t="s">
        <v>208</v>
      </c>
      <c r="B762" s="42" t="s">
        <v>3056</v>
      </c>
      <c r="C762" s="42" t="s">
        <v>44</v>
      </c>
      <c r="D762" s="42">
        <v>1</v>
      </c>
      <c r="E762" s="42">
        <v>1</v>
      </c>
      <c r="F762" s="42"/>
      <c r="G762" s="42">
        <v>1</v>
      </c>
      <c r="H762" s="377">
        <f t="shared" si="31"/>
        <v>1</v>
      </c>
      <c r="I762" s="42"/>
      <c r="J762" s="42"/>
      <c r="K762" s="42" t="s">
        <v>4330</v>
      </c>
    </row>
    <row r="763" spans="1:11" x14ac:dyDescent="0.2">
      <c r="A763" s="42" t="s">
        <v>208</v>
      </c>
      <c r="B763" s="42" t="s">
        <v>4207</v>
      </c>
      <c r="C763" s="42" t="s">
        <v>44</v>
      </c>
      <c r="D763" s="42">
        <v>1</v>
      </c>
      <c r="E763" s="42">
        <v>1</v>
      </c>
      <c r="F763" s="42"/>
      <c r="G763" s="42">
        <v>4</v>
      </c>
      <c r="H763" s="377">
        <f t="shared" si="31"/>
        <v>4</v>
      </c>
      <c r="I763" s="42"/>
      <c r="J763" s="42"/>
      <c r="K763" s="42" t="s">
        <v>4330</v>
      </c>
    </row>
    <row r="764" spans="1:11" x14ac:dyDescent="0.2">
      <c r="A764" s="42" t="s">
        <v>208</v>
      </c>
      <c r="B764" s="42" t="s">
        <v>3916</v>
      </c>
      <c r="C764" s="42" t="s">
        <v>44</v>
      </c>
      <c r="D764" s="42">
        <v>1</v>
      </c>
      <c r="E764" s="42">
        <v>2</v>
      </c>
      <c r="F764" s="42"/>
      <c r="G764" s="42">
        <v>28</v>
      </c>
      <c r="H764" s="377">
        <f t="shared" si="31"/>
        <v>14</v>
      </c>
      <c r="I764" s="42"/>
      <c r="J764" s="42"/>
      <c r="K764" s="42" t="s">
        <v>4330</v>
      </c>
    </row>
    <row r="765" spans="1:11" x14ac:dyDescent="0.2">
      <c r="A765" s="42" t="s">
        <v>208</v>
      </c>
      <c r="B765" s="42" t="s">
        <v>3958</v>
      </c>
      <c r="C765" s="42" t="s">
        <v>44</v>
      </c>
      <c r="D765" s="42">
        <v>2</v>
      </c>
      <c r="E765" s="42">
        <v>3</v>
      </c>
      <c r="F765" s="42"/>
      <c r="G765" s="42">
        <v>0</v>
      </c>
      <c r="H765" s="377">
        <f t="shared" si="31"/>
        <v>0</v>
      </c>
      <c r="I765" s="42"/>
      <c r="J765" s="42"/>
      <c r="K765" s="42" t="s">
        <v>4330</v>
      </c>
    </row>
    <row r="766" spans="1:11" x14ac:dyDescent="0.2">
      <c r="A766" s="460" t="s">
        <v>208</v>
      </c>
    </row>
    <row r="767" spans="1:11" x14ac:dyDescent="0.2">
      <c r="A767" s="460" t="s">
        <v>208</v>
      </c>
    </row>
    <row r="768" spans="1:11" x14ac:dyDescent="0.2">
      <c r="A768" s="460" t="s">
        <v>208</v>
      </c>
    </row>
    <row r="769" spans="1:1" x14ac:dyDescent="0.2">
      <c r="A769" s="460" t="s">
        <v>208</v>
      </c>
    </row>
    <row r="770" spans="1:1" x14ac:dyDescent="0.2">
      <c r="A770" s="460" t="s">
        <v>208</v>
      </c>
    </row>
    <row r="771" spans="1:1" x14ac:dyDescent="0.2">
      <c r="A771" s="460" t="s">
        <v>208</v>
      </c>
    </row>
  </sheetData>
  <sortState ref="T2:AE473">
    <sortCondition ref="T2:T473"/>
  </sortState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9"/>
  <sheetViews>
    <sheetView topLeftCell="A19" workbookViewId="0">
      <selection activeCell="K43" sqref="K43:N45"/>
    </sheetView>
  </sheetViews>
  <sheetFormatPr defaultRowHeight="12.75" x14ac:dyDescent="0.2"/>
  <cols>
    <col min="1" max="1" width="13.5703125" style="460" customWidth="1"/>
    <col min="2" max="16384" width="9.140625" style="460"/>
  </cols>
  <sheetData>
    <row r="1" spans="1:31" ht="18" x14ac:dyDescent="0.25">
      <c r="A1" s="460" t="s">
        <v>2932</v>
      </c>
      <c r="B1" s="460" t="s">
        <v>2569</v>
      </c>
      <c r="C1" s="460" t="s">
        <v>2438</v>
      </c>
      <c r="D1" s="530" t="s">
        <v>4325</v>
      </c>
    </row>
    <row r="2" spans="1:31" x14ac:dyDescent="0.2">
      <c r="A2" s="460" t="s">
        <v>4237</v>
      </c>
      <c r="C2" s="42" t="s">
        <v>3799</v>
      </c>
      <c r="D2" s="42" t="s">
        <v>4001</v>
      </c>
      <c r="E2" s="42" t="s">
        <v>4008</v>
      </c>
      <c r="F2" s="42" t="s">
        <v>4007</v>
      </c>
      <c r="G2" s="42" t="s">
        <v>3093</v>
      </c>
      <c r="H2" s="42" t="s">
        <v>4311</v>
      </c>
      <c r="I2" s="42" t="s">
        <v>4002</v>
      </c>
      <c r="J2" s="42" t="s">
        <v>3187</v>
      </c>
      <c r="K2" s="42" t="s">
        <v>4312</v>
      </c>
      <c r="L2" s="42" t="s">
        <v>4313</v>
      </c>
      <c r="M2" s="42" t="s">
        <v>4314</v>
      </c>
      <c r="N2" s="42" t="s">
        <v>4140</v>
      </c>
      <c r="O2" s="42" t="s">
        <v>4323</v>
      </c>
      <c r="P2" s="42" t="s">
        <v>4316</v>
      </c>
      <c r="Q2" s="42" t="s">
        <v>4315</v>
      </c>
      <c r="R2" s="42" t="s">
        <v>4319</v>
      </c>
      <c r="S2" s="42" t="s">
        <v>4321</v>
      </c>
      <c r="T2" s="42" t="s">
        <v>654</v>
      </c>
      <c r="U2" s="42" t="s">
        <v>4320</v>
      </c>
      <c r="V2" s="42"/>
      <c r="W2" s="42"/>
      <c r="Z2" s="42" t="s">
        <v>3799</v>
      </c>
      <c r="AA2" s="460">
        <v>4</v>
      </c>
      <c r="AB2" s="460">
        <v>6</v>
      </c>
      <c r="AC2" s="460">
        <v>1</v>
      </c>
      <c r="AD2" s="460">
        <v>59</v>
      </c>
      <c r="AE2" s="93">
        <f>AD2/(AB2-AC2)</f>
        <v>11.8</v>
      </c>
    </row>
    <row r="3" spans="1:31" x14ac:dyDescent="0.2">
      <c r="A3" s="460" t="s">
        <v>3540</v>
      </c>
      <c r="B3" s="460">
        <v>1</v>
      </c>
      <c r="C3" s="42">
        <v>2</v>
      </c>
      <c r="D3" s="42">
        <v>26</v>
      </c>
      <c r="E3" s="42">
        <v>1</v>
      </c>
      <c r="F3" s="42">
        <v>5</v>
      </c>
      <c r="G3" s="42">
        <v>9</v>
      </c>
      <c r="H3" s="42">
        <v>12</v>
      </c>
      <c r="I3" s="48">
        <v>11</v>
      </c>
      <c r="J3" s="42">
        <v>0</v>
      </c>
      <c r="K3" s="42">
        <v>0</v>
      </c>
      <c r="L3" s="42">
        <v>0</v>
      </c>
      <c r="M3" s="42">
        <v>1</v>
      </c>
      <c r="N3" s="42"/>
      <c r="O3" s="42"/>
      <c r="P3" s="42"/>
      <c r="Q3" s="42"/>
      <c r="R3" s="42"/>
      <c r="S3" s="42"/>
      <c r="T3" s="42"/>
      <c r="U3" s="42"/>
      <c r="V3" s="42"/>
      <c r="W3" s="42"/>
      <c r="Z3" s="42" t="s">
        <v>4001</v>
      </c>
      <c r="AA3" s="460">
        <v>7</v>
      </c>
      <c r="AB3" s="460">
        <v>9</v>
      </c>
      <c r="AC3" s="460">
        <v>1</v>
      </c>
      <c r="AD3" s="460">
        <v>215</v>
      </c>
      <c r="AE3" s="93">
        <f t="shared" ref="AE3:AE20" si="0">AD3/(AB3-AC3)</f>
        <v>26.875</v>
      </c>
    </row>
    <row r="4" spans="1:31" x14ac:dyDescent="0.2">
      <c r="A4" s="460" t="s">
        <v>3540</v>
      </c>
      <c r="B4" s="460">
        <v>2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Z4" s="42" t="s">
        <v>4008</v>
      </c>
      <c r="AA4" s="460">
        <v>8</v>
      </c>
      <c r="AB4" s="460">
        <v>12</v>
      </c>
      <c r="AD4" s="460">
        <v>119</v>
      </c>
      <c r="AE4" s="93">
        <f t="shared" si="0"/>
        <v>9.9166666666666661</v>
      </c>
    </row>
    <row r="5" spans="1:31" x14ac:dyDescent="0.2">
      <c r="A5" s="460" t="s">
        <v>3607</v>
      </c>
      <c r="B5" s="460">
        <v>1</v>
      </c>
      <c r="C5" s="48">
        <v>6</v>
      </c>
      <c r="D5" s="48">
        <v>2</v>
      </c>
      <c r="E5" s="42" t="s">
        <v>3838</v>
      </c>
      <c r="F5" s="42"/>
      <c r="G5" s="42"/>
      <c r="H5" s="42" t="s">
        <v>3838</v>
      </c>
      <c r="I5" s="42" t="s">
        <v>3838</v>
      </c>
      <c r="J5" s="42"/>
      <c r="K5" s="42"/>
      <c r="L5" s="42"/>
      <c r="M5" s="42"/>
      <c r="N5" s="42" t="s">
        <v>3838</v>
      </c>
      <c r="O5" s="42"/>
      <c r="P5" s="42"/>
      <c r="Q5" s="42"/>
      <c r="R5" s="42"/>
      <c r="S5" s="42"/>
      <c r="T5" s="42"/>
      <c r="U5" s="42"/>
      <c r="V5" s="42"/>
      <c r="W5" s="42"/>
      <c r="Z5" s="42" t="s">
        <v>4007</v>
      </c>
      <c r="AA5" s="460">
        <v>6</v>
      </c>
      <c r="AB5" s="460">
        <v>9</v>
      </c>
      <c r="AD5" s="460">
        <v>166</v>
      </c>
      <c r="AE5" s="93">
        <f t="shared" si="0"/>
        <v>18.444444444444443</v>
      </c>
    </row>
    <row r="6" spans="1:31" x14ac:dyDescent="0.2">
      <c r="A6" s="460" t="s">
        <v>3607</v>
      </c>
      <c r="B6" s="460">
        <v>2</v>
      </c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Z6" s="42" t="s">
        <v>3093</v>
      </c>
      <c r="AA6" s="460">
        <v>6</v>
      </c>
      <c r="AB6" s="460">
        <v>10</v>
      </c>
      <c r="AC6" s="460">
        <v>1</v>
      </c>
      <c r="AD6" s="460">
        <v>161</v>
      </c>
      <c r="AE6" s="93">
        <f t="shared" si="0"/>
        <v>17.888888888888889</v>
      </c>
    </row>
    <row r="7" spans="1:31" x14ac:dyDescent="0.2">
      <c r="A7" s="460" t="s">
        <v>3544</v>
      </c>
      <c r="B7" s="460">
        <v>1</v>
      </c>
      <c r="C7" s="42"/>
      <c r="D7" s="42">
        <v>39</v>
      </c>
      <c r="E7" s="42">
        <v>4</v>
      </c>
      <c r="F7" s="42">
        <v>19</v>
      </c>
      <c r="G7" s="42"/>
      <c r="H7" s="42"/>
      <c r="I7" s="42">
        <v>4</v>
      </c>
      <c r="J7" s="42">
        <v>5</v>
      </c>
      <c r="K7" s="42"/>
      <c r="L7" s="42">
        <v>0</v>
      </c>
      <c r="M7" s="42"/>
      <c r="N7" s="42">
        <v>1</v>
      </c>
      <c r="O7" s="42">
        <v>0</v>
      </c>
      <c r="P7" s="42">
        <v>5</v>
      </c>
      <c r="Q7" s="48">
        <v>0</v>
      </c>
      <c r="R7" s="42"/>
      <c r="S7" s="42"/>
      <c r="T7" s="42"/>
      <c r="U7" s="42"/>
      <c r="V7" s="42"/>
      <c r="W7" s="42"/>
      <c r="Z7" s="42" t="s">
        <v>4311</v>
      </c>
      <c r="AA7" s="460">
        <v>5</v>
      </c>
      <c r="AB7" s="460">
        <v>7</v>
      </c>
      <c r="AC7" s="460">
        <v>0</v>
      </c>
      <c r="AD7" s="460">
        <v>65</v>
      </c>
      <c r="AE7" s="93">
        <f t="shared" si="0"/>
        <v>9.2857142857142865</v>
      </c>
    </row>
    <row r="8" spans="1:31" x14ac:dyDescent="0.2">
      <c r="A8" s="460" t="s">
        <v>3544</v>
      </c>
      <c r="B8" s="460">
        <v>2</v>
      </c>
      <c r="C8" s="42"/>
      <c r="D8" s="42"/>
      <c r="E8" s="42">
        <v>49</v>
      </c>
      <c r="F8" s="42">
        <v>49</v>
      </c>
      <c r="G8" s="42"/>
      <c r="H8" s="42"/>
      <c r="I8" s="42">
        <v>1</v>
      </c>
      <c r="J8" s="48">
        <v>1</v>
      </c>
      <c r="K8" s="42"/>
      <c r="L8" s="42">
        <v>8</v>
      </c>
      <c r="M8" s="42"/>
      <c r="N8" s="42">
        <v>0</v>
      </c>
      <c r="O8" s="42">
        <v>9</v>
      </c>
      <c r="P8" s="48">
        <v>0</v>
      </c>
      <c r="Q8" s="42"/>
      <c r="S8" s="42"/>
      <c r="T8" s="42"/>
      <c r="U8" s="42"/>
      <c r="V8" s="42"/>
      <c r="W8" s="42"/>
      <c r="Z8" s="42" t="s">
        <v>4002</v>
      </c>
      <c r="AA8" s="460">
        <v>8</v>
      </c>
      <c r="AB8" s="460">
        <v>12</v>
      </c>
      <c r="AC8" s="460">
        <v>1</v>
      </c>
      <c r="AD8" s="460">
        <v>98</v>
      </c>
      <c r="AE8" s="93">
        <f t="shared" si="0"/>
        <v>8.9090909090909083</v>
      </c>
    </row>
    <row r="9" spans="1:31" x14ac:dyDescent="0.2">
      <c r="A9" s="460" t="s">
        <v>4317</v>
      </c>
      <c r="B9" s="460">
        <v>1</v>
      </c>
      <c r="C9" s="42"/>
      <c r="D9" s="42">
        <v>20</v>
      </c>
      <c r="E9" s="42">
        <v>5</v>
      </c>
      <c r="F9" s="42">
        <v>17</v>
      </c>
      <c r="G9" s="42">
        <v>14</v>
      </c>
      <c r="H9" s="42"/>
      <c r="I9" s="42">
        <v>3</v>
      </c>
      <c r="J9" s="42">
        <v>14</v>
      </c>
      <c r="K9" s="42">
        <v>1</v>
      </c>
      <c r="L9" s="48">
        <v>2</v>
      </c>
      <c r="M9" s="42"/>
      <c r="N9" s="42">
        <v>1</v>
      </c>
      <c r="O9" s="42">
        <v>2</v>
      </c>
      <c r="P9" s="42">
        <v>10</v>
      </c>
      <c r="Q9" s="42"/>
      <c r="R9" s="42"/>
      <c r="S9" s="42"/>
      <c r="T9" s="42"/>
      <c r="U9" s="42"/>
      <c r="V9" s="42"/>
      <c r="W9" s="42"/>
      <c r="Z9" s="42" t="s">
        <v>3187</v>
      </c>
      <c r="AA9" s="460">
        <v>4</v>
      </c>
      <c r="AB9" s="460">
        <v>7</v>
      </c>
      <c r="AC9" s="460">
        <v>2</v>
      </c>
      <c r="AD9" s="460">
        <v>21</v>
      </c>
      <c r="AE9" s="93">
        <f t="shared" si="0"/>
        <v>4.2</v>
      </c>
    </row>
    <row r="10" spans="1:31" x14ac:dyDescent="0.2">
      <c r="A10" s="460" t="s">
        <v>4317</v>
      </c>
      <c r="B10" s="460">
        <v>2</v>
      </c>
      <c r="C10" s="42"/>
      <c r="D10" s="42">
        <v>2</v>
      </c>
      <c r="E10" s="42">
        <v>0</v>
      </c>
      <c r="F10" s="42">
        <v>2</v>
      </c>
      <c r="G10" s="42">
        <v>13</v>
      </c>
      <c r="H10" s="42"/>
      <c r="I10" s="42">
        <v>0</v>
      </c>
      <c r="J10" s="42">
        <v>0</v>
      </c>
      <c r="K10" s="42">
        <v>7</v>
      </c>
      <c r="L10" s="42">
        <v>1</v>
      </c>
      <c r="M10" s="42"/>
      <c r="N10" s="42">
        <v>0</v>
      </c>
      <c r="O10" s="48">
        <v>8</v>
      </c>
      <c r="P10" s="42">
        <v>0</v>
      </c>
      <c r="Q10" s="42"/>
      <c r="R10" s="42"/>
      <c r="S10" s="42"/>
      <c r="T10" s="42"/>
      <c r="U10" s="42"/>
      <c r="V10" s="42"/>
      <c r="W10" s="42"/>
      <c r="Z10" s="42" t="s">
        <v>4312</v>
      </c>
      <c r="AA10" s="460">
        <v>3</v>
      </c>
      <c r="AB10" s="460">
        <v>4</v>
      </c>
      <c r="AC10" s="460">
        <v>1</v>
      </c>
      <c r="AD10" s="460">
        <v>8</v>
      </c>
      <c r="AE10" s="93">
        <f t="shared" si="0"/>
        <v>2.6666666666666665</v>
      </c>
    </row>
    <row r="11" spans="1:31" x14ac:dyDescent="0.2">
      <c r="A11" s="460" t="s">
        <v>2544</v>
      </c>
      <c r="B11" s="460">
        <v>1</v>
      </c>
      <c r="C11" s="42"/>
      <c r="D11" s="42">
        <v>14</v>
      </c>
      <c r="E11" s="42">
        <v>38</v>
      </c>
      <c r="F11" s="49">
        <v>54</v>
      </c>
      <c r="G11" s="42">
        <v>32</v>
      </c>
      <c r="H11" s="42"/>
      <c r="I11" s="42">
        <v>2</v>
      </c>
      <c r="J11" s="42"/>
      <c r="K11" s="48">
        <v>0</v>
      </c>
      <c r="L11" s="42"/>
      <c r="M11" s="42"/>
      <c r="N11" s="42" t="s">
        <v>3642</v>
      </c>
      <c r="O11" s="48">
        <v>10</v>
      </c>
      <c r="P11" s="42"/>
      <c r="Q11" s="42"/>
      <c r="R11" s="42" t="s">
        <v>3642</v>
      </c>
      <c r="S11" s="42" t="s">
        <v>3642</v>
      </c>
      <c r="T11" s="42">
        <v>6</v>
      </c>
      <c r="U11" s="42"/>
      <c r="V11" s="42"/>
      <c r="W11" s="42"/>
      <c r="Z11" s="42" t="s">
        <v>4313</v>
      </c>
      <c r="AA11" s="460">
        <v>3</v>
      </c>
      <c r="AB11" s="460">
        <v>5</v>
      </c>
      <c r="AC11" s="460">
        <v>1</v>
      </c>
      <c r="AD11" s="460">
        <v>11</v>
      </c>
      <c r="AE11" s="93">
        <f t="shared" si="0"/>
        <v>2.75</v>
      </c>
    </row>
    <row r="12" spans="1:31" x14ac:dyDescent="0.2">
      <c r="A12" s="460" t="s">
        <v>2544</v>
      </c>
      <c r="B12" s="460">
        <v>2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Z12" s="42" t="s">
        <v>4314</v>
      </c>
      <c r="AA12" s="460">
        <v>1</v>
      </c>
      <c r="AB12" s="460">
        <v>1</v>
      </c>
      <c r="AC12" s="460">
        <v>0</v>
      </c>
      <c r="AD12" s="460">
        <v>1</v>
      </c>
      <c r="AE12" s="93">
        <f t="shared" si="0"/>
        <v>1</v>
      </c>
    </row>
    <row r="13" spans="1:31" x14ac:dyDescent="0.2">
      <c r="A13" s="460" t="s">
        <v>3572</v>
      </c>
      <c r="B13" s="460">
        <v>1</v>
      </c>
      <c r="C13" s="42"/>
      <c r="D13" s="49">
        <v>82</v>
      </c>
      <c r="E13" s="42">
        <v>6</v>
      </c>
      <c r="F13" s="42">
        <v>18</v>
      </c>
      <c r="G13" s="42">
        <v>9</v>
      </c>
      <c r="H13" s="42">
        <v>1</v>
      </c>
      <c r="I13" s="42">
        <v>12</v>
      </c>
      <c r="J13" s="42"/>
      <c r="K13" s="42"/>
      <c r="L13" s="42"/>
      <c r="M13" s="42"/>
      <c r="N13" s="42"/>
      <c r="O13" s="42">
        <v>0</v>
      </c>
      <c r="P13" s="48">
        <v>1</v>
      </c>
      <c r="Q13" s="42"/>
      <c r="R13" s="42">
        <v>13</v>
      </c>
      <c r="S13" s="42">
        <v>8</v>
      </c>
      <c r="T13" s="42"/>
      <c r="U13" s="42">
        <v>1</v>
      </c>
      <c r="V13" s="42"/>
      <c r="W13" s="42"/>
      <c r="Z13" s="42" t="s">
        <v>4140</v>
      </c>
      <c r="AA13" s="460">
        <v>4</v>
      </c>
      <c r="AB13" s="460">
        <v>5</v>
      </c>
      <c r="AC13" s="460">
        <v>0</v>
      </c>
      <c r="AD13" s="460">
        <v>2</v>
      </c>
      <c r="AE13" s="93">
        <f t="shared" si="0"/>
        <v>0.4</v>
      </c>
    </row>
    <row r="14" spans="1:31" x14ac:dyDescent="0.2">
      <c r="A14" s="460" t="s">
        <v>3572</v>
      </c>
      <c r="B14" s="460">
        <v>2</v>
      </c>
      <c r="C14" s="42"/>
      <c r="D14" s="42"/>
      <c r="E14" s="42">
        <v>1</v>
      </c>
      <c r="F14" s="42"/>
      <c r="G14" s="48">
        <v>23</v>
      </c>
      <c r="H14" s="42">
        <v>4</v>
      </c>
      <c r="I14" s="42">
        <v>11</v>
      </c>
      <c r="J14" s="42"/>
      <c r="K14" s="42"/>
      <c r="L14" s="42"/>
      <c r="M14" s="42"/>
      <c r="N14" s="42"/>
      <c r="O14" s="48">
        <v>15</v>
      </c>
      <c r="P14" s="42">
        <v>0</v>
      </c>
      <c r="Q14" s="42"/>
      <c r="R14" s="42">
        <v>10</v>
      </c>
      <c r="S14" s="42"/>
      <c r="T14" s="42"/>
      <c r="U14" s="42">
        <v>24</v>
      </c>
      <c r="V14" s="42"/>
      <c r="W14" s="42"/>
      <c r="Z14" s="42" t="s">
        <v>4323</v>
      </c>
      <c r="AA14" s="460">
        <v>7</v>
      </c>
      <c r="AB14" s="460">
        <v>12</v>
      </c>
      <c r="AC14" s="460">
        <v>4</v>
      </c>
      <c r="AD14" s="460">
        <v>55</v>
      </c>
      <c r="AE14" s="93">
        <f t="shared" si="0"/>
        <v>6.875</v>
      </c>
    </row>
    <row r="15" spans="1:31" x14ac:dyDescent="0.2">
      <c r="A15" s="460" t="s">
        <v>2544</v>
      </c>
      <c r="B15" s="460">
        <v>1</v>
      </c>
      <c r="C15" s="42"/>
      <c r="D15" s="42"/>
      <c r="E15" s="42"/>
      <c r="F15" s="42" t="s">
        <v>3838</v>
      </c>
      <c r="G15" s="42"/>
      <c r="H15" s="42"/>
      <c r="I15" s="42" t="s">
        <v>3838</v>
      </c>
      <c r="J15" s="42"/>
      <c r="K15" s="42"/>
      <c r="L15" s="42"/>
      <c r="M15" s="42"/>
      <c r="N15" s="42">
        <v>0</v>
      </c>
      <c r="O15" s="48">
        <v>1</v>
      </c>
      <c r="P15" s="42"/>
      <c r="Q15" s="42"/>
      <c r="R15" s="48">
        <v>11</v>
      </c>
      <c r="S15" s="42">
        <v>5</v>
      </c>
      <c r="T15" s="42"/>
      <c r="U15" s="42"/>
      <c r="V15" s="42"/>
      <c r="W15" s="42"/>
      <c r="Z15" s="42" t="s">
        <v>4316</v>
      </c>
      <c r="AA15" s="460">
        <v>5</v>
      </c>
      <c r="AB15" s="460">
        <v>10</v>
      </c>
      <c r="AC15" s="460">
        <v>4</v>
      </c>
      <c r="AD15" s="460">
        <v>37</v>
      </c>
      <c r="AE15" s="93">
        <f t="shared" si="0"/>
        <v>6.166666666666667</v>
      </c>
    </row>
    <row r="16" spans="1:31" x14ac:dyDescent="0.2">
      <c r="A16" s="460" t="s">
        <v>2544</v>
      </c>
      <c r="B16" s="460">
        <v>2</v>
      </c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Z16" s="42" t="s">
        <v>4315</v>
      </c>
      <c r="AA16" s="460">
        <v>1</v>
      </c>
      <c r="AB16" s="460">
        <v>1</v>
      </c>
      <c r="AC16" s="460">
        <v>1</v>
      </c>
      <c r="AD16" s="460">
        <v>0</v>
      </c>
      <c r="AE16" s="93">
        <v>0</v>
      </c>
    </row>
    <row r="17" spans="1:35" x14ac:dyDescent="0.2">
      <c r="A17" s="460" t="s">
        <v>4322</v>
      </c>
      <c r="B17" s="460">
        <v>1</v>
      </c>
      <c r="C17" s="42">
        <v>15</v>
      </c>
      <c r="D17" s="42"/>
      <c r="E17" s="42">
        <v>1</v>
      </c>
      <c r="F17" s="42"/>
      <c r="G17" s="42">
        <v>45</v>
      </c>
      <c r="H17" s="42">
        <v>1</v>
      </c>
      <c r="I17" s="42">
        <v>34</v>
      </c>
      <c r="J17" s="48">
        <v>1</v>
      </c>
      <c r="K17" s="42"/>
      <c r="L17" s="42"/>
      <c r="M17" s="42"/>
      <c r="N17" s="42"/>
      <c r="O17" s="42">
        <v>1</v>
      </c>
      <c r="P17" s="42">
        <v>0</v>
      </c>
      <c r="Q17" s="42"/>
      <c r="R17" s="42">
        <v>8</v>
      </c>
      <c r="S17" s="42">
        <v>15</v>
      </c>
      <c r="T17" s="42"/>
      <c r="U17" s="42">
        <v>12</v>
      </c>
      <c r="V17" s="42"/>
      <c r="W17" s="42"/>
      <c r="Z17" s="42" t="s">
        <v>4319</v>
      </c>
      <c r="AA17" s="460">
        <v>4</v>
      </c>
      <c r="AB17" s="460">
        <v>5</v>
      </c>
      <c r="AC17" s="460">
        <v>1</v>
      </c>
      <c r="AD17" s="460">
        <v>43</v>
      </c>
      <c r="AE17" s="93">
        <f t="shared" si="0"/>
        <v>10.75</v>
      </c>
    </row>
    <row r="18" spans="1:35" x14ac:dyDescent="0.2">
      <c r="A18" s="460" t="s">
        <v>4322</v>
      </c>
      <c r="B18" s="460">
        <v>2</v>
      </c>
      <c r="C18" s="42">
        <v>27</v>
      </c>
      <c r="D18" s="42"/>
      <c r="E18" s="42">
        <v>0</v>
      </c>
      <c r="F18" s="42"/>
      <c r="G18" s="42">
        <v>6</v>
      </c>
      <c r="H18" s="42">
        <v>26</v>
      </c>
      <c r="I18" s="42">
        <v>7</v>
      </c>
      <c r="J18" s="42">
        <v>0</v>
      </c>
      <c r="K18" s="42"/>
      <c r="L18" s="42"/>
      <c r="M18" s="42"/>
      <c r="N18" s="42"/>
      <c r="O18" s="42">
        <v>0</v>
      </c>
      <c r="P18" s="48">
        <v>0</v>
      </c>
      <c r="Q18" s="42"/>
      <c r="R18" s="42">
        <v>1</v>
      </c>
      <c r="S18" s="42">
        <v>5</v>
      </c>
      <c r="T18" s="42"/>
      <c r="U18" s="42">
        <v>2</v>
      </c>
      <c r="V18" s="42"/>
      <c r="W18" s="42"/>
      <c r="Z18" s="42" t="s">
        <v>4321</v>
      </c>
      <c r="AA18" s="460">
        <v>5</v>
      </c>
      <c r="AB18" s="460">
        <v>5</v>
      </c>
      <c r="AC18" s="460">
        <v>0</v>
      </c>
      <c r="AD18" s="460">
        <v>36</v>
      </c>
      <c r="AE18" s="93">
        <f t="shared" si="0"/>
        <v>7.2</v>
      </c>
    </row>
    <row r="19" spans="1:35" x14ac:dyDescent="0.2">
      <c r="A19" s="460" t="s">
        <v>4252</v>
      </c>
      <c r="B19" s="460">
        <v>1</v>
      </c>
      <c r="C19" s="42">
        <v>0</v>
      </c>
      <c r="D19" s="42">
        <v>30</v>
      </c>
      <c r="E19" s="42">
        <v>14</v>
      </c>
      <c r="F19" s="42">
        <v>2</v>
      </c>
      <c r="G19" s="42">
        <v>10</v>
      </c>
      <c r="H19" s="42">
        <v>8</v>
      </c>
      <c r="I19" s="42">
        <v>13</v>
      </c>
      <c r="J19" s="42"/>
      <c r="K19" s="42"/>
      <c r="L19" s="42"/>
      <c r="M19" s="42"/>
      <c r="N19" s="42"/>
      <c r="O19" s="42">
        <v>3</v>
      </c>
      <c r="P19" s="48">
        <v>1</v>
      </c>
      <c r="Q19" s="42"/>
      <c r="R19" s="42"/>
      <c r="S19" s="42">
        <v>3</v>
      </c>
      <c r="T19" s="42"/>
      <c r="U19" s="42">
        <v>9</v>
      </c>
      <c r="V19" s="42"/>
      <c r="W19" s="42"/>
      <c r="Z19" s="42" t="s">
        <v>654</v>
      </c>
      <c r="AA19" s="460">
        <v>1</v>
      </c>
      <c r="AB19" s="460">
        <v>1</v>
      </c>
      <c r="AC19" s="460">
        <v>0</v>
      </c>
      <c r="AD19" s="460">
        <v>6</v>
      </c>
      <c r="AE19" s="93">
        <f t="shared" si="0"/>
        <v>6</v>
      </c>
    </row>
    <row r="20" spans="1:35" x14ac:dyDescent="0.2">
      <c r="A20" s="460" t="s">
        <v>4252</v>
      </c>
      <c r="B20" s="460">
        <v>2</v>
      </c>
      <c r="C20" s="42">
        <v>9</v>
      </c>
      <c r="D20" s="42">
        <v>0</v>
      </c>
      <c r="E20" s="42">
        <v>0</v>
      </c>
      <c r="F20" s="42">
        <v>0</v>
      </c>
      <c r="G20" s="42">
        <v>0</v>
      </c>
      <c r="H20" s="42">
        <v>13</v>
      </c>
      <c r="I20" s="42">
        <v>0</v>
      </c>
      <c r="J20" s="42"/>
      <c r="K20" s="42"/>
      <c r="L20" s="42"/>
      <c r="M20" s="42"/>
      <c r="N20" s="42"/>
      <c r="O20" s="42">
        <v>6</v>
      </c>
      <c r="P20" s="42">
        <v>20</v>
      </c>
      <c r="Q20" s="42"/>
      <c r="R20" s="42"/>
      <c r="S20" s="42" t="s">
        <v>3642</v>
      </c>
      <c r="T20" s="42"/>
      <c r="U20" s="42">
        <v>19</v>
      </c>
      <c r="V20" s="42"/>
      <c r="W20" s="42"/>
      <c r="Z20" s="42" t="s">
        <v>4320</v>
      </c>
      <c r="AA20" s="460">
        <v>3</v>
      </c>
      <c r="AB20" s="460">
        <v>6</v>
      </c>
      <c r="AC20" s="460">
        <v>0</v>
      </c>
      <c r="AD20" s="460">
        <v>67</v>
      </c>
      <c r="AE20" s="93">
        <f t="shared" si="0"/>
        <v>11.166666666666666</v>
      </c>
    </row>
    <row r="21" spans="1:35" x14ac:dyDescent="0.2">
      <c r="B21" s="460">
        <v>1</v>
      </c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AE21" s="93"/>
    </row>
    <row r="22" spans="1:35" x14ac:dyDescent="0.2">
      <c r="B22" s="460">
        <v>2</v>
      </c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AE22" s="93"/>
    </row>
    <row r="23" spans="1:35" x14ac:dyDescent="0.2">
      <c r="A23" s="460" t="s">
        <v>4256</v>
      </c>
      <c r="C23" s="460">
        <f>COUNT(C3:C20)</f>
        <v>6</v>
      </c>
      <c r="D23" s="460">
        <f t="shared" ref="D23:U23" si="1">COUNT(D3:D20)</f>
        <v>9</v>
      </c>
      <c r="E23" s="460">
        <f t="shared" si="1"/>
        <v>12</v>
      </c>
      <c r="F23" s="460">
        <f t="shared" si="1"/>
        <v>9</v>
      </c>
      <c r="G23" s="460">
        <f t="shared" si="1"/>
        <v>10</v>
      </c>
      <c r="H23" s="460">
        <f t="shared" si="1"/>
        <v>7</v>
      </c>
      <c r="I23" s="460">
        <f t="shared" si="1"/>
        <v>12</v>
      </c>
      <c r="J23" s="460">
        <f t="shared" si="1"/>
        <v>7</v>
      </c>
      <c r="K23" s="460">
        <f t="shared" si="1"/>
        <v>4</v>
      </c>
      <c r="L23" s="460">
        <f t="shared" si="1"/>
        <v>5</v>
      </c>
      <c r="M23" s="460">
        <f t="shared" si="1"/>
        <v>1</v>
      </c>
      <c r="N23" s="460">
        <f t="shared" si="1"/>
        <v>5</v>
      </c>
      <c r="O23" s="460">
        <f t="shared" si="1"/>
        <v>12</v>
      </c>
      <c r="P23" s="460">
        <f t="shared" si="1"/>
        <v>10</v>
      </c>
      <c r="Q23" s="460">
        <f t="shared" si="1"/>
        <v>1</v>
      </c>
      <c r="R23" s="460">
        <f t="shared" si="1"/>
        <v>5</v>
      </c>
      <c r="S23" s="460">
        <f t="shared" si="1"/>
        <v>5</v>
      </c>
      <c r="T23" s="460">
        <f t="shared" si="1"/>
        <v>1</v>
      </c>
      <c r="U23" s="460">
        <f t="shared" si="1"/>
        <v>6</v>
      </c>
    </row>
    <row r="24" spans="1:35" x14ac:dyDescent="0.2">
      <c r="A24" s="460" t="s">
        <v>4257</v>
      </c>
      <c r="C24" s="460">
        <f>SUM(C3:C20)</f>
        <v>59</v>
      </c>
      <c r="D24" s="460">
        <f t="shared" ref="D24:U24" si="2">SUM(D3:D20)</f>
        <v>215</v>
      </c>
      <c r="E24" s="460">
        <f t="shared" si="2"/>
        <v>119</v>
      </c>
      <c r="F24" s="460">
        <f t="shared" si="2"/>
        <v>166</v>
      </c>
      <c r="G24" s="460">
        <f t="shared" si="2"/>
        <v>161</v>
      </c>
      <c r="H24" s="460">
        <f t="shared" si="2"/>
        <v>65</v>
      </c>
      <c r="I24" s="460">
        <f t="shared" si="2"/>
        <v>98</v>
      </c>
      <c r="J24" s="460">
        <f t="shared" si="2"/>
        <v>21</v>
      </c>
      <c r="K24" s="460">
        <f t="shared" si="2"/>
        <v>8</v>
      </c>
      <c r="L24" s="460">
        <f t="shared" si="2"/>
        <v>11</v>
      </c>
      <c r="M24" s="460">
        <f t="shared" si="2"/>
        <v>1</v>
      </c>
      <c r="N24" s="460">
        <f t="shared" si="2"/>
        <v>2</v>
      </c>
      <c r="O24" s="460">
        <f t="shared" si="2"/>
        <v>55</v>
      </c>
      <c r="P24" s="460">
        <f t="shared" si="2"/>
        <v>37</v>
      </c>
      <c r="Q24" s="460">
        <f t="shared" si="2"/>
        <v>0</v>
      </c>
      <c r="R24" s="460">
        <f t="shared" si="2"/>
        <v>43</v>
      </c>
      <c r="S24" s="460">
        <f t="shared" si="2"/>
        <v>36</v>
      </c>
      <c r="T24" s="460">
        <f t="shared" si="2"/>
        <v>6</v>
      </c>
      <c r="U24" s="460">
        <f t="shared" si="2"/>
        <v>67</v>
      </c>
    </row>
    <row r="25" spans="1:35" x14ac:dyDescent="0.2">
      <c r="A25" s="460" t="s">
        <v>4258</v>
      </c>
      <c r="C25" s="460">
        <v>1</v>
      </c>
      <c r="D25" s="460">
        <v>1</v>
      </c>
      <c r="G25" s="460">
        <v>1</v>
      </c>
      <c r="H25" s="460">
        <v>0</v>
      </c>
      <c r="I25" s="460">
        <v>1</v>
      </c>
      <c r="J25" s="460">
        <v>2</v>
      </c>
      <c r="K25" s="460">
        <v>1</v>
      </c>
      <c r="L25" s="460">
        <v>1</v>
      </c>
      <c r="M25" s="460">
        <v>0</v>
      </c>
      <c r="N25" s="460">
        <v>0</v>
      </c>
      <c r="O25" s="460">
        <v>4</v>
      </c>
      <c r="P25" s="460">
        <v>4</v>
      </c>
      <c r="Q25" s="460">
        <v>1</v>
      </c>
      <c r="R25" s="460">
        <v>1</v>
      </c>
      <c r="S25" s="460">
        <v>0</v>
      </c>
      <c r="T25" s="460">
        <v>0</v>
      </c>
      <c r="U25" s="460">
        <v>0</v>
      </c>
    </row>
    <row r="26" spans="1:35" x14ac:dyDescent="0.2">
      <c r="A26" s="460" t="s">
        <v>2956</v>
      </c>
      <c r="C26" s="93">
        <f>C24/(C23-C25)</f>
        <v>11.8</v>
      </c>
      <c r="D26" s="93">
        <f t="shared" ref="D26:U26" si="3">D24/(D23-D25)</f>
        <v>26.875</v>
      </c>
      <c r="E26" s="93">
        <f t="shared" si="3"/>
        <v>9.9166666666666661</v>
      </c>
      <c r="F26" s="93">
        <f t="shared" si="3"/>
        <v>18.444444444444443</v>
      </c>
      <c r="G26" s="93">
        <f t="shared" si="3"/>
        <v>17.888888888888889</v>
      </c>
      <c r="H26" s="93">
        <f t="shared" si="3"/>
        <v>9.2857142857142865</v>
      </c>
      <c r="I26" s="93">
        <f t="shared" si="3"/>
        <v>8.9090909090909083</v>
      </c>
      <c r="J26" s="93">
        <f t="shared" si="3"/>
        <v>4.2</v>
      </c>
      <c r="K26" s="93">
        <f t="shared" si="3"/>
        <v>2.6666666666666665</v>
      </c>
      <c r="L26" s="93">
        <f t="shared" si="3"/>
        <v>2.75</v>
      </c>
      <c r="M26" s="93">
        <f t="shared" si="3"/>
        <v>1</v>
      </c>
      <c r="N26" s="93">
        <f t="shared" si="3"/>
        <v>0.4</v>
      </c>
      <c r="O26" s="93">
        <f t="shared" si="3"/>
        <v>6.875</v>
      </c>
      <c r="P26" s="93">
        <f t="shared" si="3"/>
        <v>6.166666666666667</v>
      </c>
      <c r="Q26" s="93">
        <v>0</v>
      </c>
      <c r="R26" s="93">
        <f t="shared" si="3"/>
        <v>10.75</v>
      </c>
      <c r="S26" s="93">
        <f t="shared" si="3"/>
        <v>7.2</v>
      </c>
      <c r="T26" s="93">
        <f t="shared" si="3"/>
        <v>6</v>
      </c>
      <c r="U26" s="93">
        <f t="shared" si="3"/>
        <v>11.166666666666666</v>
      </c>
      <c r="V26" s="93"/>
      <c r="W26" s="93"/>
    </row>
    <row r="27" spans="1:35" x14ac:dyDescent="0.2">
      <c r="A27" s="460" t="s">
        <v>5</v>
      </c>
      <c r="C27" s="460">
        <v>4</v>
      </c>
      <c r="D27" s="460">
        <v>7</v>
      </c>
      <c r="E27" s="460">
        <v>8</v>
      </c>
      <c r="F27" s="460">
        <v>6</v>
      </c>
      <c r="G27" s="460">
        <v>6</v>
      </c>
      <c r="H27" s="460">
        <v>5</v>
      </c>
      <c r="I27" s="460">
        <v>8</v>
      </c>
      <c r="J27" s="460">
        <v>4</v>
      </c>
      <c r="K27" s="460">
        <v>3</v>
      </c>
      <c r="L27" s="460">
        <v>3</v>
      </c>
      <c r="M27" s="460">
        <v>1</v>
      </c>
      <c r="N27" s="460">
        <v>4</v>
      </c>
      <c r="O27" s="460">
        <v>7</v>
      </c>
      <c r="P27" s="460">
        <v>5</v>
      </c>
      <c r="Q27" s="460">
        <v>1</v>
      </c>
      <c r="R27" s="460">
        <v>4</v>
      </c>
      <c r="S27" s="460">
        <v>5</v>
      </c>
      <c r="T27" s="460">
        <v>1</v>
      </c>
      <c r="U27" s="460">
        <v>3</v>
      </c>
    </row>
    <row r="28" spans="1:35" x14ac:dyDescent="0.2">
      <c r="C28" s="460" t="s">
        <v>4239</v>
      </c>
      <c r="G28" s="460" t="s">
        <v>4007</v>
      </c>
      <c r="K28" s="460" t="s">
        <v>4318</v>
      </c>
      <c r="O28" s="460" t="s">
        <v>4319</v>
      </c>
      <c r="S28" s="460" t="s">
        <v>4316</v>
      </c>
      <c r="W28" s="460" t="s">
        <v>4312</v>
      </c>
      <c r="AA28" s="460" t="s">
        <v>4314</v>
      </c>
      <c r="AE28" s="460" t="s">
        <v>3187</v>
      </c>
      <c r="AI28" s="460" t="s">
        <v>4324</v>
      </c>
    </row>
    <row r="29" spans="1:35" x14ac:dyDescent="0.2">
      <c r="A29" s="460" t="s">
        <v>3540</v>
      </c>
      <c r="B29" s="460">
        <v>1</v>
      </c>
      <c r="C29" s="460">
        <v>10.4</v>
      </c>
      <c r="D29" s="460">
        <v>2</v>
      </c>
      <c r="E29" s="460">
        <v>3</v>
      </c>
      <c r="F29" s="460">
        <v>23</v>
      </c>
      <c r="G29" s="460">
        <v>9</v>
      </c>
      <c r="H29" s="460">
        <v>1</v>
      </c>
      <c r="I29" s="50">
        <v>5</v>
      </c>
      <c r="J29" s="50">
        <v>28</v>
      </c>
      <c r="S29" s="460">
        <v>1</v>
      </c>
      <c r="V29" s="460">
        <v>20</v>
      </c>
      <c r="W29" s="460">
        <v>3</v>
      </c>
      <c r="X29" s="460">
        <v>1</v>
      </c>
      <c r="Z29" s="460">
        <v>4</v>
      </c>
      <c r="AA29" s="460">
        <v>4</v>
      </c>
      <c r="AB29" s="460">
        <v>1</v>
      </c>
      <c r="AC29" s="460">
        <v>2</v>
      </c>
      <c r="AD29" s="460">
        <v>12</v>
      </c>
    </row>
    <row r="30" spans="1:35" x14ac:dyDescent="0.2">
      <c r="A30" s="460" t="s">
        <v>3540</v>
      </c>
      <c r="B30" s="460">
        <v>2</v>
      </c>
    </row>
    <row r="31" spans="1:35" x14ac:dyDescent="0.2">
      <c r="A31" s="460" t="s">
        <v>3607</v>
      </c>
      <c r="B31" s="460">
        <v>1</v>
      </c>
    </row>
    <row r="32" spans="1:35" x14ac:dyDescent="0.2">
      <c r="A32" s="460" t="s">
        <v>3607</v>
      </c>
      <c r="B32" s="460">
        <v>2</v>
      </c>
    </row>
    <row r="33" spans="1:38" x14ac:dyDescent="0.2">
      <c r="A33" s="460" t="s">
        <v>3544</v>
      </c>
      <c r="B33" s="460">
        <v>1</v>
      </c>
      <c r="C33" s="460">
        <v>11</v>
      </c>
      <c r="D33" s="460">
        <v>2</v>
      </c>
      <c r="E33" s="460">
        <v>4</v>
      </c>
      <c r="F33" s="460">
        <v>52</v>
      </c>
      <c r="G33" s="460">
        <v>4</v>
      </c>
      <c r="I33" s="460">
        <v>2</v>
      </c>
      <c r="J33" s="460">
        <v>21</v>
      </c>
    </row>
    <row r="34" spans="1:38" x14ac:dyDescent="0.2">
      <c r="A34" s="460" t="s">
        <v>3544</v>
      </c>
      <c r="B34" s="460">
        <v>2</v>
      </c>
    </row>
    <row r="35" spans="1:38" x14ac:dyDescent="0.2">
      <c r="A35" s="460" t="s">
        <v>4317</v>
      </c>
      <c r="B35" s="529">
        <v>1</v>
      </c>
      <c r="C35" s="460">
        <v>16</v>
      </c>
      <c r="E35" s="460">
        <v>3</v>
      </c>
      <c r="F35" s="460">
        <v>81</v>
      </c>
      <c r="G35" s="460">
        <v>8</v>
      </c>
      <c r="H35" s="460">
        <v>1</v>
      </c>
      <c r="I35" s="460">
        <v>0</v>
      </c>
      <c r="J35" s="460">
        <v>34</v>
      </c>
      <c r="S35" s="460">
        <v>6</v>
      </c>
      <c r="V35" s="460">
        <v>43</v>
      </c>
      <c r="W35" s="460">
        <v>2</v>
      </c>
      <c r="Z35" s="460">
        <v>11</v>
      </c>
      <c r="AE35" s="460">
        <v>2</v>
      </c>
      <c r="AH35" s="460">
        <v>19</v>
      </c>
    </row>
    <row r="36" spans="1:38" x14ac:dyDescent="0.2">
      <c r="A36" s="460" t="s">
        <v>4317</v>
      </c>
      <c r="B36" s="529">
        <v>2</v>
      </c>
    </row>
    <row r="37" spans="1:38" x14ac:dyDescent="0.2">
      <c r="A37" s="460" t="s">
        <v>2544</v>
      </c>
      <c r="B37" s="460">
        <v>1</v>
      </c>
      <c r="C37" s="460">
        <v>8</v>
      </c>
      <c r="E37" s="460">
        <v>2</v>
      </c>
      <c r="F37" s="460">
        <v>25</v>
      </c>
      <c r="G37" s="460">
        <v>5</v>
      </c>
      <c r="H37" s="460">
        <v>1</v>
      </c>
      <c r="I37" s="460">
        <v>2</v>
      </c>
      <c r="J37" s="460">
        <v>11</v>
      </c>
      <c r="K37" s="460">
        <v>6.1</v>
      </c>
      <c r="L37" s="460">
        <v>1</v>
      </c>
      <c r="M37" s="460">
        <v>4</v>
      </c>
      <c r="N37" s="460">
        <v>22</v>
      </c>
      <c r="O37" s="460">
        <v>4</v>
      </c>
      <c r="Q37" s="460">
        <v>1</v>
      </c>
      <c r="R37" s="460">
        <v>20</v>
      </c>
    </row>
    <row r="38" spans="1:38" x14ac:dyDescent="0.2">
      <c r="A38" s="460" t="s">
        <v>2544</v>
      </c>
      <c r="B38" s="460">
        <v>2</v>
      </c>
    </row>
    <row r="39" spans="1:38" x14ac:dyDescent="0.2">
      <c r="A39" s="460" t="s">
        <v>3572</v>
      </c>
      <c r="B39" s="460">
        <v>1</v>
      </c>
      <c r="C39" s="460">
        <v>10.1</v>
      </c>
      <c r="D39" s="460">
        <v>3</v>
      </c>
      <c r="E39" s="460">
        <v>3</v>
      </c>
      <c r="F39" s="460">
        <v>28</v>
      </c>
      <c r="G39" s="460">
        <v>6</v>
      </c>
      <c r="I39" s="460">
        <v>2</v>
      </c>
      <c r="J39" s="460">
        <v>23</v>
      </c>
      <c r="K39" s="460">
        <v>13</v>
      </c>
      <c r="L39" s="460">
        <v>1</v>
      </c>
      <c r="M39" s="460">
        <v>2</v>
      </c>
      <c r="N39" s="460">
        <v>35</v>
      </c>
      <c r="O39" s="460">
        <v>8</v>
      </c>
      <c r="Q39" s="460">
        <v>2</v>
      </c>
      <c r="R39" s="460">
        <v>54</v>
      </c>
    </row>
    <row r="40" spans="1:38" x14ac:dyDescent="0.2">
      <c r="A40" s="460" t="s">
        <v>3572</v>
      </c>
      <c r="B40" s="460">
        <v>2</v>
      </c>
    </row>
    <row r="41" spans="1:38" x14ac:dyDescent="0.2">
      <c r="A41" s="460" t="s">
        <v>2544</v>
      </c>
      <c r="B41" s="460">
        <v>1</v>
      </c>
      <c r="C41" s="460">
        <v>9</v>
      </c>
      <c r="E41" s="460">
        <v>4</v>
      </c>
      <c r="F41" s="460">
        <v>48</v>
      </c>
      <c r="G41" s="460">
        <v>5</v>
      </c>
      <c r="I41" s="460">
        <v>2</v>
      </c>
      <c r="J41" s="460">
        <v>11</v>
      </c>
      <c r="K41" s="460">
        <v>5</v>
      </c>
      <c r="M41" s="460">
        <v>1</v>
      </c>
      <c r="N41" s="460">
        <v>35</v>
      </c>
      <c r="O41" s="460">
        <v>1.6</v>
      </c>
      <c r="P41" s="460">
        <v>1</v>
      </c>
      <c r="Q41" s="460">
        <v>3</v>
      </c>
      <c r="R41" s="460">
        <v>4</v>
      </c>
    </row>
    <row r="42" spans="1:38" x14ac:dyDescent="0.2">
      <c r="A42" s="460" t="s">
        <v>2544</v>
      </c>
      <c r="B42" s="460">
        <v>2</v>
      </c>
    </row>
    <row r="43" spans="1:38" x14ac:dyDescent="0.2">
      <c r="A43" s="460" t="s">
        <v>4322</v>
      </c>
      <c r="B43" s="460">
        <v>1</v>
      </c>
      <c r="C43" s="460">
        <v>12</v>
      </c>
      <c r="D43" s="460">
        <v>1</v>
      </c>
      <c r="E43" s="460">
        <v>2</v>
      </c>
      <c r="F43" s="460">
        <v>64</v>
      </c>
      <c r="K43" s="460">
        <v>12.7</v>
      </c>
      <c r="L43" s="460">
        <v>1</v>
      </c>
      <c r="M43" s="50">
        <v>7</v>
      </c>
      <c r="N43" s="50">
        <v>53</v>
      </c>
      <c r="O43" s="460">
        <v>2</v>
      </c>
      <c r="R43" s="460">
        <v>23</v>
      </c>
    </row>
    <row r="44" spans="1:38" x14ac:dyDescent="0.2">
      <c r="A44" s="460" t="s">
        <v>4322</v>
      </c>
      <c r="B44" s="460">
        <v>2</v>
      </c>
      <c r="C44" s="460">
        <v>3</v>
      </c>
      <c r="E44" s="460">
        <v>1</v>
      </c>
      <c r="F44" s="460">
        <v>34</v>
      </c>
      <c r="K44" s="460">
        <v>2</v>
      </c>
      <c r="M44" s="460">
        <v>2</v>
      </c>
      <c r="N44" s="460">
        <v>25</v>
      </c>
    </row>
    <row r="45" spans="1:38" x14ac:dyDescent="0.2">
      <c r="A45" s="460" t="s">
        <v>4252</v>
      </c>
      <c r="B45" s="460">
        <v>1</v>
      </c>
      <c r="C45" s="460">
        <v>7</v>
      </c>
      <c r="D45" s="460">
        <v>1</v>
      </c>
      <c r="E45" s="460">
        <v>1</v>
      </c>
      <c r="F45" s="460">
        <v>40</v>
      </c>
      <c r="G45" s="460">
        <v>3</v>
      </c>
      <c r="J45" s="460">
        <v>9</v>
      </c>
      <c r="K45" s="460">
        <v>5.0999999999999996</v>
      </c>
      <c r="M45" s="50">
        <v>7</v>
      </c>
      <c r="N45" s="50">
        <v>14</v>
      </c>
    </row>
    <row r="46" spans="1:38" x14ac:dyDescent="0.2">
      <c r="A46" s="460" t="s">
        <v>4252</v>
      </c>
      <c r="B46" s="460">
        <v>2</v>
      </c>
      <c r="C46" s="460">
        <v>8</v>
      </c>
      <c r="D46" s="460">
        <v>3</v>
      </c>
      <c r="F46" s="460">
        <v>25</v>
      </c>
      <c r="G46" s="460">
        <v>5</v>
      </c>
      <c r="I46" s="460">
        <v>1</v>
      </c>
      <c r="J46" s="460">
        <v>23</v>
      </c>
      <c r="K46" s="460">
        <v>9</v>
      </c>
      <c r="M46" s="460">
        <v>2</v>
      </c>
      <c r="N46" s="460">
        <v>55</v>
      </c>
      <c r="AI46" s="460">
        <v>1</v>
      </c>
      <c r="AL46" s="460">
        <v>9</v>
      </c>
    </row>
    <row r="48" spans="1:38" x14ac:dyDescent="0.2">
      <c r="C48" s="460">
        <f>SUM(C29:C47)</f>
        <v>94.5</v>
      </c>
      <c r="D48" s="460">
        <f>SUM(D29:D47)</f>
        <v>12</v>
      </c>
      <c r="E48" s="460">
        <f>SUM(E29:E47)</f>
        <v>23</v>
      </c>
      <c r="F48" s="460">
        <f t="shared" ref="F48:AL48" si="4">SUM(F29:F47)</f>
        <v>420</v>
      </c>
      <c r="G48" s="460">
        <f t="shared" si="4"/>
        <v>45</v>
      </c>
      <c r="H48" s="460">
        <f t="shared" si="4"/>
        <v>3</v>
      </c>
      <c r="I48" s="460">
        <f t="shared" si="4"/>
        <v>14</v>
      </c>
      <c r="J48" s="460">
        <f t="shared" si="4"/>
        <v>160</v>
      </c>
      <c r="K48" s="460">
        <f t="shared" si="4"/>
        <v>52.9</v>
      </c>
      <c r="L48" s="460">
        <f t="shared" si="4"/>
        <v>3</v>
      </c>
      <c r="M48" s="460">
        <f t="shared" si="4"/>
        <v>25</v>
      </c>
      <c r="N48" s="460">
        <f t="shared" si="4"/>
        <v>239</v>
      </c>
      <c r="O48" s="460">
        <f t="shared" si="4"/>
        <v>15.6</v>
      </c>
      <c r="P48" s="460">
        <f t="shared" si="4"/>
        <v>1</v>
      </c>
      <c r="Q48" s="460">
        <f t="shared" si="4"/>
        <v>6</v>
      </c>
      <c r="R48" s="460">
        <f t="shared" si="4"/>
        <v>101</v>
      </c>
      <c r="S48" s="460">
        <f t="shared" si="4"/>
        <v>7</v>
      </c>
      <c r="T48" s="460">
        <f t="shared" si="4"/>
        <v>0</v>
      </c>
      <c r="U48" s="460">
        <f t="shared" si="4"/>
        <v>0</v>
      </c>
      <c r="V48" s="460">
        <f t="shared" si="4"/>
        <v>63</v>
      </c>
      <c r="W48" s="460">
        <f t="shared" si="4"/>
        <v>5</v>
      </c>
      <c r="X48" s="460">
        <f t="shared" si="4"/>
        <v>1</v>
      </c>
      <c r="Y48" s="460">
        <f t="shared" si="4"/>
        <v>0</v>
      </c>
      <c r="Z48" s="460">
        <f t="shared" si="4"/>
        <v>15</v>
      </c>
      <c r="AA48" s="460">
        <f t="shared" si="4"/>
        <v>4</v>
      </c>
      <c r="AB48" s="460">
        <f t="shared" si="4"/>
        <v>1</v>
      </c>
      <c r="AC48" s="460">
        <f t="shared" si="4"/>
        <v>2</v>
      </c>
      <c r="AD48" s="460">
        <f t="shared" si="4"/>
        <v>12</v>
      </c>
      <c r="AE48" s="460">
        <f t="shared" si="4"/>
        <v>2</v>
      </c>
      <c r="AF48" s="460">
        <f t="shared" si="4"/>
        <v>0</v>
      </c>
      <c r="AG48" s="460">
        <f t="shared" si="4"/>
        <v>0</v>
      </c>
      <c r="AH48" s="460">
        <f t="shared" si="4"/>
        <v>19</v>
      </c>
      <c r="AI48" s="460">
        <f t="shared" si="4"/>
        <v>1</v>
      </c>
      <c r="AJ48" s="460">
        <f t="shared" si="4"/>
        <v>0</v>
      </c>
      <c r="AK48" s="460">
        <f t="shared" si="4"/>
        <v>0</v>
      </c>
      <c r="AL48" s="460">
        <f t="shared" si="4"/>
        <v>9</v>
      </c>
    </row>
    <row r="49" spans="1:38" x14ac:dyDescent="0.2">
      <c r="A49" s="460" t="s">
        <v>2956</v>
      </c>
      <c r="F49" s="93">
        <f>F48/E48</f>
        <v>18.260869565217391</v>
      </c>
      <c r="J49" s="93">
        <f>J48/I48</f>
        <v>11.428571428571429</v>
      </c>
      <c r="N49" s="93">
        <f>N48/M48</f>
        <v>9.56</v>
      </c>
      <c r="R49" s="93">
        <f>R48/Q48</f>
        <v>16.833333333333332</v>
      </c>
      <c r="V49" s="93" t="e">
        <f>V48/U48</f>
        <v>#DIV/0!</v>
      </c>
      <c r="Z49" s="93" t="e">
        <f>Z48/Y48</f>
        <v>#DIV/0!</v>
      </c>
      <c r="AD49" s="93">
        <f>AD48/AC48</f>
        <v>6</v>
      </c>
      <c r="AH49" s="93" t="e">
        <f>AH48/AG48</f>
        <v>#DIV/0!</v>
      </c>
      <c r="AL49" s="93" t="e">
        <f>AL48/AK48</f>
        <v>#DIV/0!</v>
      </c>
    </row>
    <row r="51" spans="1:38" x14ac:dyDescent="0.2">
      <c r="C51" s="460" t="s">
        <v>4239</v>
      </c>
      <c r="D51" s="460">
        <v>94.5</v>
      </c>
      <c r="E51" s="460">
        <v>12</v>
      </c>
      <c r="F51" s="460">
        <v>23</v>
      </c>
      <c r="G51" s="460">
        <v>420</v>
      </c>
    </row>
    <row r="52" spans="1:38" x14ac:dyDescent="0.2">
      <c r="C52" s="460" t="s">
        <v>4007</v>
      </c>
      <c r="D52" s="460">
        <v>45</v>
      </c>
      <c r="E52" s="460">
        <v>3</v>
      </c>
      <c r="F52" s="460">
        <v>14</v>
      </c>
      <c r="G52" s="460">
        <v>160</v>
      </c>
    </row>
    <row r="53" spans="1:38" x14ac:dyDescent="0.2">
      <c r="C53" s="460" t="s">
        <v>4318</v>
      </c>
      <c r="D53" s="460">
        <v>52.9</v>
      </c>
      <c r="E53" s="460">
        <v>3</v>
      </c>
      <c r="F53" s="460">
        <v>25</v>
      </c>
      <c r="G53" s="460">
        <v>239</v>
      </c>
    </row>
    <row r="54" spans="1:38" x14ac:dyDescent="0.2">
      <c r="C54" s="460" t="s">
        <v>4319</v>
      </c>
      <c r="D54" s="460">
        <v>15.6</v>
      </c>
      <c r="E54" s="460">
        <v>1</v>
      </c>
      <c r="F54" s="460">
        <v>6</v>
      </c>
      <c r="G54" s="460">
        <v>101</v>
      </c>
    </row>
    <row r="55" spans="1:38" x14ac:dyDescent="0.2">
      <c r="C55" s="460" t="s">
        <v>4316</v>
      </c>
      <c r="D55" s="460">
        <v>7</v>
      </c>
      <c r="E55" s="460">
        <v>0</v>
      </c>
      <c r="F55" s="460">
        <v>0</v>
      </c>
      <c r="G55" s="460">
        <v>63</v>
      </c>
    </row>
    <row r="56" spans="1:38" x14ac:dyDescent="0.2">
      <c r="C56" s="460" t="s">
        <v>4312</v>
      </c>
      <c r="D56" s="460">
        <v>5</v>
      </c>
      <c r="E56" s="460">
        <v>1</v>
      </c>
      <c r="F56" s="460">
        <v>0</v>
      </c>
      <c r="G56" s="460">
        <v>15</v>
      </c>
    </row>
    <row r="57" spans="1:38" x14ac:dyDescent="0.2">
      <c r="C57" s="460" t="s">
        <v>4314</v>
      </c>
      <c r="D57" s="460">
        <v>4</v>
      </c>
      <c r="E57" s="460">
        <v>1</v>
      </c>
      <c r="F57" s="460">
        <v>2</v>
      </c>
      <c r="G57" s="460">
        <v>12</v>
      </c>
    </row>
    <row r="58" spans="1:38" x14ac:dyDescent="0.2">
      <c r="C58" s="460" t="s">
        <v>3187</v>
      </c>
      <c r="D58" s="460">
        <v>2</v>
      </c>
      <c r="E58" s="460">
        <v>0</v>
      </c>
      <c r="F58" s="460">
        <v>0</v>
      </c>
      <c r="G58" s="460">
        <v>19</v>
      </c>
    </row>
    <row r="59" spans="1:38" x14ac:dyDescent="0.2">
      <c r="C59" s="460" t="s">
        <v>4324</v>
      </c>
      <c r="D59" s="460">
        <v>1</v>
      </c>
      <c r="E59" s="460">
        <v>0</v>
      </c>
      <c r="F59" s="460">
        <v>0</v>
      </c>
      <c r="G59" s="460">
        <v>9</v>
      </c>
    </row>
  </sheetData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75"/>
  <sheetViews>
    <sheetView workbookViewId="0">
      <selection activeCell="U25" sqref="U25"/>
    </sheetView>
  </sheetViews>
  <sheetFormatPr defaultRowHeight="12.75" x14ac:dyDescent="0.2"/>
  <cols>
    <col min="1" max="1" width="15.140625" customWidth="1"/>
    <col min="2" max="2" width="9.140625" style="460"/>
  </cols>
  <sheetData>
    <row r="1" spans="1:27" x14ac:dyDescent="0.2">
      <c r="A1" t="s">
        <v>3729</v>
      </c>
      <c r="B1" s="460" t="s">
        <v>2569</v>
      </c>
      <c r="C1" s="460" t="s">
        <v>2688</v>
      </c>
      <c r="Q1" s="529" t="s">
        <v>4400</v>
      </c>
    </row>
    <row r="2" spans="1:27" s="460" customFormat="1" x14ac:dyDescent="0.2">
      <c r="C2" s="460" t="s">
        <v>4395</v>
      </c>
      <c r="D2" s="460" t="s">
        <v>3585</v>
      </c>
      <c r="E2" s="460" t="s">
        <v>3075</v>
      </c>
      <c r="F2" s="460" t="s">
        <v>3183</v>
      </c>
      <c r="G2" s="460" t="s">
        <v>3082</v>
      </c>
      <c r="H2" s="460" t="s">
        <v>3187</v>
      </c>
      <c r="I2" s="460" t="s">
        <v>3080</v>
      </c>
      <c r="J2" s="460" t="s">
        <v>1831</v>
      </c>
      <c r="K2" s="460" t="s">
        <v>3188</v>
      </c>
      <c r="L2" s="460" t="s">
        <v>4396</v>
      </c>
      <c r="M2" s="460" t="s">
        <v>3189</v>
      </c>
      <c r="N2" s="460" t="s">
        <v>3587</v>
      </c>
      <c r="O2" s="460" t="s">
        <v>4399</v>
      </c>
      <c r="P2" s="460" t="s">
        <v>4403</v>
      </c>
      <c r="Q2" s="460" t="s">
        <v>4404</v>
      </c>
      <c r="R2" s="460" t="s">
        <v>514</v>
      </c>
      <c r="S2" s="460" t="s">
        <v>4406</v>
      </c>
      <c r="T2" s="460" t="s">
        <v>3184</v>
      </c>
      <c r="U2" s="460" t="s">
        <v>4056</v>
      </c>
    </row>
    <row r="3" spans="1:27" x14ac:dyDescent="0.2">
      <c r="A3" s="531" t="s">
        <v>4409</v>
      </c>
      <c r="B3" s="531">
        <v>1</v>
      </c>
      <c r="C3">
        <v>2</v>
      </c>
      <c r="D3">
        <v>43</v>
      </c>
      <c r="E3">
        <v>1</v>
      </c>
      <c r="F3">
        <v>3</v>
      </c>
      <c r="G3">
        <v>20</v>
      </c>
      <c r="H3">
        <v>8</v>
      </c>
      <c r="I3">
        <v>0</v>
      </c>
      <c r="J3">
        <v>12</v>
      </c>
      <c r="K3" s="27">
        <v>5</v>
      </c>
      <c r="L3">
        <v>0</v>
      </c>
      <c r="M3">
        <v>0</v>
      </c>
      <c r="W3" s="460" t="s">
        <v>4395</v>
      </c>
      <c r="X3" s="460">
        <v>11</v>
      </c>
      <c r="Y3">
        <v>14</v>
      </c>
      <c r="Z3" s="460"/>
      <c r="AA3">
        <v>98</v>
      </c>
    </row>
    <row r="4" spans="1:27" ht="13.5" thickBot="1" x14ac:dyDescent="0.25">
      <c r="A4" s="531" t="s">
        <v>4409</v>
      </c>
      <c r="B4" s="531">
        <v>2</v>
      </c>
      <c r="W4" s="460" t="s">
        <v>3585</v>
      </c>
      <c r="X4" s="460">
        <v>8</v>
      </c>
      <c r="Y4">
        <v>11</v>
      </c>
      <c r="Z4" s="460">
        <v>3</v>
      </c>
      <c r="AA4">
        <v>422</v>
      </c>
    </row>
    <row r="5" spans="1:27" x14ac:dyDescent="0.2">
      <c r="A5" s="460" t="s">
        <v>4398</v>
      </c>
      <c r="B5" s="460">
        <v>1</v>
      </c>
      <c r="C5">
        <v>9</v>
      </c>
      <c r="E5">
        <v>0</v>
      </c>
      <c r="F5">
        <v>0</v>
      </c>
      <c r="G5">
        <v>13</v>
      </c>
      <c r="H5" s="534">
        <v>70</v>
      </c>
      <c r="I5">
        <v>0</v>
      </c>
      <c r="J5">
        <v>12</v>
      </c>
      <c r="K5">
        <v>3</v>
      </c>
      <c r="M5">
        <v>5</v>
      </c>
      <c r="N5">
        <v>1</v>
      </c>
      <c r="O5">
        <v>4</v>
      </c>
      <c r="W5" s="460" t="s">
        <v>3075</v>
      </c>
      <c r="X5" s="460">
        <v>8</v>
      </c>
      <c r="Y5">
        <v>10</v>
      </c>
      <c r="Z5" s="460"/>
      <c r="AA5">
        <v>193</v>
      </c>
    </row>
    <row r="6" spans="1:27" ht="13.5" thickBot="1" x14ac:dyDescent="0.25">
      <c r="A6" s="460" t="s">
        <v>4398</v>
      </c>
      <c r="B6" s="460">
        <v>2</v>
      </c>
      <c r="C6">
        <v>8</v>
      </c>
      <c r="E6">
        <v>16</v>
      </c>
      <c r="F6">
        <v>5</v>
      </c>
      <c r="G6">
        <v>2</v>
      </c>
      <c r="H6" s="536">
        <v>53</v>
      </c>
      <c r="I6">
        <v>2</v>
      </c>
      <c r="J6">
        <v>7</v>
      </c>
      <c r="K6" s="529">
        <v>1</v>
      </c>
      <c r="M6" s="27">
        <v>0</v>
      </c>
      <c r="N6" t="s">
        <v>3838</v>
      </c>
      <c r="O6" t="s">
        <v>3838</v>
      </c>
      <c r="W6" s="460" t="s">
        <v>3183</v>
      </c>
      <c r="X6" s="460">
        <v>11</v>
      </c>
      <c r="Y6">
        <v>15</v>
      </c>
      <c r="Z6" s="460">
        <v>2</v>
      </c>
      <c r="AA6">
        <v>200</v>
      </c>
    </row>
    <row r="7" spans="1:27" x14ac:dyDescent="0.2">
      <c r="A7" s="531" t="s">
        <v>4402</v>
      </c>
      <c r="B7" s="531">
        <v>1</v>
      </c>
      <c r="C7" s="531">
        <v>0</v>
      </c>
      <c r="D7" s="531">
        <v>3</v>
      </c>
      <c r="E7" s="531">
        <v>40</v>
      </c>
      <c r="F7" s="531">
        <v>14</v>
      </c>
      <c r="G7" s="531">
        <v>14</v>
      </c>
      <c r="H7" s="531"/>
      <c r="I7" s="531">
        <v>22</v>
      </c>
      <c r="J7" s="531">
        <v>0</v>
      </c>
      <c r="K7" s="27">
        <v>7</v>
      </c>
      <c r="L7" s="531"/>
      <c r="M7" s="531" t="s">
        <v>3838</v>
      </c>
      <c r="N7" s="531"/>
      <c r="O7" s="531"/>
      <c r="P7" s="531">
        <v>6</v>
      </c>
      <c r="Q7" s="531">
        <v>2</v>
      </c>
      <c r="R7" s="531"/>
      <c r="S7" s="531"/>
      <c r="W7" s="460" t="s">
        <v>3082</v>
      </c>
      <c r="X7" s="460">
        <v>12</v>
      </c>
      <c r="Y7">
        <v>19</v>
      </c>
      <c r="Z7" s="460">
        <v>3</v>
      </c>
      <c r="AA7">
        <v>223</v>
      </c>
    </row>
    <row r="8" spans="1:27" ht="13.5" thickBot="1" x14ac:dyDescent="0.25">
      <c r="A8" s="531" t="s">
        <v>4402</v>
      </c>
      <c r="B8" s="531">
        <v>2</v>
      </c>
      <c r="D8">
        <v>13</v>
      </c>
      <c r="E8">
        <v>5</v>
      </c>
      <c r="F8">
        <v>4</v>
      </c>
      <c r="G8" s="27">
        <v>5</v>
      </c>
      <c r="I8" s="27">
        <v>12</v>
      </c>
      <c r="W8" s="460" t="s">
        <v>3187</v>
      </c>
      <c r="X8" s="460">
        <v>8</v>
      </c>
      <c r="Y8">
        <v>9</v>
      </c>
      <c r="Z8" s="460">
        <v>2</v>
      </c>
      <c r="AA8">
        <v>149</v>
      </c>
    </row>
    <row r="9" spans="1:27" x14ac:dyDescent="0.2">
      <c r="A9" s="460" t="s">
        <v>4229</v>
      </c>
      <c r="B9" s="460">
        <v>1</v>
      </c>
      <c r="C9">
        <v>1</v>
      </c>
      <c r="D9" s="534">
        <v>85</v>
      </c>
      <c r="F9">
        <v>21</v>
      </c>
      <c r="G9">
        <v>6</v>
      </c>
      <c r="I9">
        <v>1</v>
      </c>
      <c r="J9">
        <v>10</v>
      </c>
      <c r="K9">
        <v>3</v>
      </c>
      <c r="M9">
        <v>0</v>
      </c>
      <c r="P9" t="s">
        <v>3838</v>
      </c>
      <c r="Q9">
        <v>4</v>
      </c>
      <c r="R9" t="s">
        <v>3838</v>
      </c>
      <c r="W9" s="460" t="s">
        <v>3080</v>
      </c>
      <c r="X9" s="460">
        <v>10</v>
      </c>
      <c r="Y9">
        <v>14</v>
      </c>
      <c r="Z9" s="460">
        <v>2</v>
      </c>
      <c r="AA9">
        <v>161</v>
      </c>
    </row>
    <row r="10" spans="1:27" x14ac:dyDescent="0.2">
      <c r="A10" s="460" t="s">
        <v>4229</v>
      </c>
      <c r="B10" s="460">
        <v>2</v>
      </c>
      <c r="C10">
        <v>6</v>
      </c>
      <c r="D10" s="535">
        <v>74</v>
      </c>
      <c r="F10" s="27">
        <v>4</v>
      </c>
      <c r="G10">
        <v>32</v>
      </c>
      <c r="J10">
        <v>0</v>
      </c>
      <c r="W10" s="460" t="s">
        <v>1831</v>
      </c>
      <c r="X10" s="460">
        <v>5</v>
      </c>
      <c r="Y10">
        <v>7</v>
      </c>
      <c r="Z10" s="460">
        <v>0</v>
      </c>
      <c r="AA10">
        <v>41</v>
      </c>
    </row>
    <row r="11" spans="1:27" ht="13.5" thickBot="1" x14ac:dyDescent="0.25">
      <c r="A11" s="531" t="s">
        <v>4405</v>
      </c>
      <c r="B11" s="531">
        <v>1</v>
      </c>
      <c r="C11">
        <v>3</v>
      </c>
      <c r="D11" s="536">
        <v>75</v>
      </c>
      <c r="E11">
        <v>37</v>
      </c>
      <c r="F11">
        <v>8</v>
      </c>
      <c r="G11">
        <v>0</v>
      </c>
      <c r="J11">
        <v>0</v>
      </c>
      <c r="K11">
        <v>4</v>
      </c>
      <c r="M11" s="27">
        <v>9</v>
      </c>
      <c r="P11">
        <v>4</v>
      </c>
      <c r="Q11">
        <v>16</v>
      </c>
      <c r="S11">
        <v>29</v>
      </c>
      <c r="W11" s="460" t="s">
        <v>3188</v>
      </c>
      <c r="X11" s="460">
        <v>12</v>
      </c>
      <c r="Y11">
        <v>14</v>
      </c>
      <c r="Z11" s="460">
        <v>4</v>
      </c>
      <c r="AA11">
        <v>113</v>
      </c>
    </row>
    <row r="12" spans="1:27" ht="13.5" thickBot="1" x14ac:dyDescent="0.25">
      <c r="A12" s="531" t="s">
        <v>4405</v>
      </c>
      <c r="B12" s="531">
        <v>2</v>
      </c>
      <c r="C12">
        <v>22</v>
      </c>
      <c r="D12">
        <v>21</v>
      </c>
      <c r="E12">
        <v>9</v>
      </c>
      <c r="F12">
        <v>0</v>
      </c>
      <c r="G12" s="298">
        <v>66</v>
      </c>
      <c r="J12" t="s">
        <v>3838</v>
      </c>
      <c r="K12" t="s">
        <v>3838</v>
      </c>
      <c r="M12" t="s">
        <v>3838</v>
      </c>
      <c r="P12" s="27">
        <v>8</v>
      </c>
      <c r="Q12" s="27">
        <v>20</v>
      </c>
      <c r="S12">
        <v>0</v>
      </c>
      <c r="W12" s="460" t="s">
        <v>4396</v>
      </c>
      <c r="X12" s="460">
        <v>1</v>
      </c>
      <c r="Y12">
        <v>1</v>
      </c>
      <c r="Z12" s="460"/>
      <c r="AA12">
        <v>0</v>
      </c>
    </row>
    <row r="13" spans="1:27" ht="13.5" thickBot="1" x14ac:dyDescent="0.25">
      <c r="A13" s="460" t="s">
        <v>3698</v>
      </c>
      <c r="B13" s="460">
        <v>1</v>
      </c>
      <c r="C13">
        <v>1</v>
      </c>
      <c r="D13">
        <v>1</v>
      </c>
      <c r="E13">
        <v>35</v>
      </c>
      <c r="F13" s="298">
        <v>58</v>
      </c>
      <c r="G13">
        <v>3</v>
      </c>
      <c r="H13">
        <v>6</v>
      </c>
      <c r="I13">
        <v>46</v>
      </c>
      <c r="K13">
        <v>8</v>
      </c>
      <c r="M13" s="27">
        <v>20</v>
      </c>
      <c r="Q13" s="27">
        <v>39</v>
      </c>
      <c r="S13">
        <v>7</v>
      </c>
      <c r="W13" s="460" t="s">
        <v>3189</v>
      </c>
      <c r="X13" s="460">
        <v>12</v>
      </c>
      <c r="Y13">
        <v>10</v>
      </c>
      <c r="Z13" s="460">
        <v>4</v>
      </c>
      <c r="AA13">
        <v>55</v>
      </c>
    </row>
    <row r="14" spans="1:27" x14ac:dyDescent="0.2">
      <c r="A14" s="460" t="s">
        <v>3698</v>
      </c>
      <c r="B14" s="460">
        <v>2</v>
      </c>
      <c r="W14" s="460" t="s">
        <v>3587</v>
      </c>
      <c r="X14" s="460">
        <v>1</v>
      </c>
      <c r="Y14">
        <v>1</v>
      </c>
      <c r="Z14" s="460">
        <v>1</v>
      </c>
      <c r="AA14">
        <v>1</v>
      </c>
    </row>
    <row r="15" spans="1:27" x14ac:dyDescent="0.2">
      <c r="A15" s="531" t="s">
        <v>3540</v>
      </c>
      <c r="B15" s="531">
        <v>1</v>
      </c>
      <c r="C15" s="531">
        <v>2</v>
      </c>
      <c r="D15" s="531"/>
      <c r="E15" s="531"/>
      <c r="F15" s="531">
        <v>13</v>
      </c>
      <c r="G15" s="531">
        <v>18</v>
      </c>
      <c r="H15" s="531">
        <v>0</v>
      </c>
      <c r="I15" s="531"/>
      <c r="J15" s="531"/>
      <c r="K15" s="531">
        <v>0</v>
      </c>
      <c r="L15" s="531"/>
      <c r="M15" s="531" t="s">
        <v>3838</v>
      </c>
      <c r="N15" s="531"/>
      <c r="O15" s="531"/>
      <c r="P15" s="531">
        <v>0</v>
      </c>
      <c r="Q15" s="531">
        <v>0</v>
      </c>
      <c r="R15" s="531"/>
      <c r="S15" s="531">
        <v>9</v>
      </c>
      <c r="T15" s="531">
        <v>7</v>
      </c>
      <c r="U15" s="27">
        <v>0</v>
      </c>
      <c r="W15" s="460" t="s">
        <v>4399</v>
      </c>
      <c r="X15" s="460">
        <v>1</v>
      </c>
      <c r="Y15">
        <v>1</v>
      </c>
      <c r="Z15" s="460"/>
      <c r="AA15">
        <v>4</v>
      </c>
    </row>
    <row r="16" spans="1:27" ht="13.5" thickBot="1" x14ac:dyDescent="0.25">
      <c r="A16" s="531" t="s">
        <v>3540</v>
      </c>
      <c r="B16" s="531">
        <v>2</v>
      </c>
      <c r="C16" s="531"/>
      <c r="D16" s="531"/>
      <c r="E16" s="531"/>
      <c r="F16" s="531"/>
      <c r="G16" s="531"/>
      <c r="H16" s="531"/>
      <c r="I16" s="531"/>
      <c r="J16" s="531"/>
      <c r="K16" s="531"/>
      <c r="L16" s="531"/>
      <c r="M16" s="531"/>
      <c r="N16" s="531"/>
      <c r="O16" s="531"/>
      <c r="P16" s="531"/>
      <c r="Q16" s="531"/>
      <c r="R16" s="531"/>
      <c r="S16" s="531"/>
      <c r="T16" s="531"/>
      <c r="W16" s="460" t="s">
        <v>4403</v>
      </c>
      <c r="X16" s="460">
        <v>8</v>
      </c>
      <c r="Y16">
        <v>9</v>
      </c>
      <c r="Z16" s="460">
        <v>2</v>
      </c>
      <c r="AA16">
        <v>58</v>
      </c>
    </row>
    <row r="17" spans="1:27" ht="13.5" thickBot="1" x14ac:dyDescent="0.25">
      <c r="A17" s="460" t="s">
        <v>4407</v>
      </c>
      <c r="B17" s="460">
        <v>1</v>
      </c>
      <c r="E17">
        <v>4</v>
      </c>
      <c r="F17">
        <v>24</v>
      </c>
      <c r="G17">
        <v>4</v>
      </c>
      <c r="I17">
        <v>12</v>
      </c>
      <c r="K17">
        <v>0</v>
      </c>
      <c r="M17">
        <v>13</v>
      </c>
      <c r="P17">
        <v>15</v>
      </c>
      <c r="Q17">
        <v>6</v>
      </c>
      <c r="S17" s="537">
        <v>70</v>
      </c>
      <c r="T17">
        <v>0</v>
      </c>
      <c r="U17">
        <v>0</v>
      </c>
      <c r="W17" s="460" t="s">
        <v>4404</v>
      </c>
      <c r="X17" s="460">
        <v>8</v>
      </c>
      <c r="Y17">
        <v>9</v>
      </c>
      <c r="Z17" s="460">
        <v>2</v>
      </c>
      <c r="AA17">
        <v>93</v>
      </c>
    </row>
    <row r="18" spans="1:27" x14ac:dyDescent="0.2">
      <c r="A18" s="460" t="s">
        <v>4407</v>
      </c>
      <c r="B18" s="460">
        <v>2</v>
      </c>
      <c r="W18" s="460" t="s">
        <v>514</v>
      </c>
      <c r="X18" s="460">
        <v>1</v>
      </c>
      <c r="Y18">
        <v>0</v>
      </c>
      <c r="Z18" s="460"/>
      <c r="AA18">
        <v>0</v>
      </c>
    </row>
    <row r="19" spans="1:27" x14ac:dyDescent="0.2">
      <c r="A19" s="460" t="s">
        <v>4408</v>
      </c>
      <c r="B19" s="460">
        <v>1</v>
      </c>
      <c r="C19">
        <v>1</v>
      </c>
      <c r="D19">
        <v>12</v>
      </c>
      <c r="F19">
        <v>6</v>
      </c>
      <c r="G19">
        <v>22</v>
      </c>
      <c r="H19">
        <v>4</v>
      </c>
      <c r="I19">
        <v>4</v>
      </c>
      <c r="K19" s="27">
        <v>1</v>
      </c>
      <c r="M19">
        <v>5</v>
      </c>
      <c r="P19">
        <v>17</v>
      </c>
      <c r="S19">
        <v>15</v>
      </c>
      <c r="T19">
        <v>29</v>
      </c>
      <c r="W19" s="460" t="s">
        <v>4406</v>
      </c>
      <c r="X19" s="460">
        <v>8</v>
      </c>
      <c r="Y19">
        <v>10</v>
      </c>
      <c r="Z19" s="460">
        <v>2</v>
      </c>
      <c r="AA19">
        <v>176</v>
      </c>
    </row>
    <row r="20" spans="1:27" x14ac:dyDescent="0.2">
      <c r="A20" s="460" t="s">
        <v>4408</v>
      </c>
      <c r="B20" s="460">
        <v>2</v>
      </c>
      <c r="C20" s="460" t="s">
        <v>3838</v>
      </c>
      <c r="D20">
        <v>20</v>
      </c>
      <c r="F20" s="27">
        <v>30</v>
      </c>
      <c r="G20">
        <v>4</v>
      </c>
      <c r="H20" s="460" t="s">
        <v>3838</v>
      </c>
      <c r="I20">
        <v>24</v>
      </c>
      <c r="K20" s="460" t="s">
        <v>3838</v>
      </c>
      <c r="M20" s="460" t="s">
        <v>3838</v>
      </c>
      <c r="P20" s="460" t="s">
        <v>3838</v>
      </c>
      <c r="S20" s="27">
        <v>10</v>
      </c>
      <c r="T20" t="s">
        <v>3838</v>
      </c>
      <c r="W20" s="460" t="s">
        <v>3184</v>
      </c>
      <c r="X20" s="460">
        <v>6</v>
      </c>
      <c r="Y20">
        <v>6</v>
      </c>
      <c r="Z20" s="460">
        <v>1</v>
      </c>
      <c r="AA20">
        <v>124</v>
      </c>
    </row>
    <row r="21" spans="1:27" x14ac:dyDescent="0.2">
      <c r="A21" s="531" t="s">
        <v>4409</v>
      </c>
      <c r="B21" s="460">
        <v>1</v>
      </c>
      <c r="C21">
        <v>11</v>
      </c>
      <c r="D21" t="s">
        <v>3838</v>
      </c>
      <c r="F21">
        <v>10</v>
      </c>
      <c r="G21">
        <v>0</v>
      </c>
      <c r="H21">
        <v>2</v>
      </c>
      <c r="I21">
        <v>7</v>
      </c>
      <c r="K21">
        <v>19</v>
      </c>
      <c r="M21" s="27">
        <v>2</v>
      </c>
      <c r="Q21">
        <v>1</v>
      </c>
      <c r="S21">
        <v>6</v>
      </c>
      <c r="T21">
        <v>16</v>
      </c>
      <c r="W21" s="460" t="s">
        <v>4056</v>
      </c>
      <c r="X21" s="460">
        <v>2</v>
      </c>
      <c r="Y21">
        <v>2</v>
      </c>
      <c r="Z21" s="460">
        <v>1</v>
      </c>
      <c r="AA21">
        <v>0</v>
      </c>
    </row>
    <row r="22" spans="1:27" ht="13.5" thickBot="1" x14ac:dyDescent="0.25">
      <c r="A22" s="531" t="s">
        <v>4409</v>
      </c>
      <c r="B22" s="460">
        <v>2</v>
      </c>
      <c r="C22">
        <v>0</v>
      </c>
      <c r="D22" s="460" t="s">
        <v>3838</v>
      </c>
      <c r="F22" s="460" t="s">
        <v>3838</v>
      </c>
      <c r="G22" s="27">
        <v>4</v>
      </c>
      <c r="H22" s="460" t="s">
        <v>3838</v>
      </c>
      <c r="I22" s="27">
        <v>30</v>
      </c>
      <c r="K22">
        <v>7</v>
      </c>
      <c r="M22" s="460" t="s">
        <v>3838</v>
      </c>
      <c r="Q22" s="460" t="s">
        <v>3838</v>
      </c>
      <c r="S22" s="460" t="s">
        <v>3838</v>
      </c>
      <c r="T22" s="460" t="s">
        <v>3838</v>
      </c>
    </row>
    <row r="23" spans="1:27" ht="13.5" thickBot="1" x14ac:dyDescent="0.25">
      <c r="A23" s="460" t="s">
        <v>4398</v>
      </c>
      <c r="B23" s="460">
        <v>1</v>
      </c>
      <c r="C23" t="s">
        <v>3838</v>
      </c>
      <c r="E23">
        <v>46</v>
      </c>
      <c r="F23" t="s">
        <v>3838</v>
      </c>
      <c r="G23">
        <v>2</v>
      </c>
      <c r="H23">
        <v>4</v>
      </c>
      <c r="I23">
        <v>0</v>
      </c>
      <c r="K23" s="298">
        <v>50</v>
      </c>
      <c r="M23" t="s">
        <v>3838</v>
      </c>
      <c r="P23">
        <v>5</v>
      </c>
      <c r="S23">
        <v>14</v>
      </c>
      <c r="T23" s="537">
        <v>67</v>
      </c>
    </row>
    <row r="24" spans="1:27" ht="13.5" thickBot="1" x14ac:dyDescent="0.25">
      <c r="A24" s="460" t="s">
        <v>4398</v>
      </c>
      <c r="B24" s="460">
        <v>2</v>
      </c>
      <c r="C24" s="460" t="s">
        <v>3838</v>
      </c>
      <c r="E24" s="460" t="s">
        <v>3838</v>
      </c>
      <c r="F24" s="460" t="s">
        <v>3838</v>
      </c>
      <c r="G24" s="27">
        <v>4</v>
      </c>
      <c r="H24" s="460" t="s">
        <v>3838</v>
      </c>
      <c r="I24" s="460" t="s">
        <v>3838</v>
      </c>
      <c r="K24" s="460" t="s">
        <v>3838</v>
      </c>
      <c r="M24" s="460" t="s">
        <v>3838</v>
      </c>
      <c r="P24" s="27">
        <v>3</v>
      </c>
      <c r="S24" s="460" t="s">
        <v>3838</v>
      </c>
      <c r="T24" s="460" t="s">
        <v>3838</v>
      </c>
    </row>
    <row r="25" spans="1:27" ht="13.5" thickBot="1" x14ac:dyDescent="0.25">
      <c r="A25" s="460" t="s">
        <v>4229</v>
      </c>
      <c r="B25" s="460">
        <v>1</v>
      </c>
      <c r="C25">
        <v>32</v>
      </c>
      <c r="D25" s="298">
        <v>75</v>
      </c>
      <c r="G25">
        <v>4</v>
      </c>
      <c r="H25">
        <v>2</v>
      </c>
      <c r="I25">
        <v>1</v>
      </c>
      <c r="K25">
        <v>5</v>
      </c>
      <c r="M25">
        <v>1</v>
      </c>
      <c r="P25">
        <v>0</v>
      </c>
      <c r="Q25">
        <v>5</v>
      </c>
      <c r="S25">
        <v>16</v>
      </c>
      <c r="T25">
        <v>5</v>
      </c>
    </row>
    <row r="26" spans="1:27" x14ac:dyDescent="0.2">
      <c r="A26" s="460" t="s">
        <v>4229</v>
      </c>
      <c r="B26" s="460">
        <v>2</v>
      </c>
    </row>
    <row r="27" spans="1:27" x14ac:dyDescent="0.2">
      <c r="A27" s="460" t="s">
        <v>4256</v>
      </c>
      <c r="C27" s="460">
        <f>COUNT(C3:C26)</f>
        <v>14</v>
      </c>
      <c r="D27" s="460">
        <f t="shared" ref="D27:U27" si="0">COUNT(D3:D26)</f>
        <v>11</v>
      </c>
      <c r="E27" s="460">
        <f t="shared" si="0"/>
        <v>10</v>
      </c>
      <c r="F27" s="460">
        <f t="shared" si="0"/>
        <v>15</v>
      </c>
      <c r="G27" s="460">
        <f t="shared" si="0"/>
        <v>19</v>
      </c>
      <c r="H27" s="460">
        <f t="shared" si="0"/>
        <v>9</v>
      </c>
      <c r="I27" s="460">
        <f t="shared" si="0"/>
        <v>14</v>
      </c>
      <c r="J27" s="460">
        <f t="shared" si="0"/>
        <v>7</v>
      </c>
      <c r="K27" s="460">
        <f t="shared" si="0"/>
        <v>14</v>
      </c>
      <c r="L27" s="460">
        <f t="shared" si="0"/>
        <v>1</v>
      </c>
      <c r="M27" s="460">
        <f t="shared" si="0"/>
        <v>10</v>
      </c>
      <c r="N27" s="460">
        <f t="shared" si="0"/>
        <v>1</v>
      </c>
      <c r="O27" s="460">
        <f t="shared" si="0"/>
        <v>1</v>
      </c>
      <c r="P27" s="460">
        <f t="shared" si="0"/>
        <v>9</v>
      </c>
      <c r="Q27" s="460">
        <f t="shared" si="0"/>
        <v>9</v>
      </c>
      <c r="R27" s="460">
        <f t="shared" si="0"/>
        <v>0</v>
      </c>
      <c r="S27" s="460">
        <f t="shared" si="0"/>
        <v>10</v>
      </c>
      <c r="T27" s="460">
        <f t="shared" si="0"/>
        <v>6</v>
      </c>
      <c r="U27" s="460">
        <f t="shared" si="0"/>
        <v>2</v>
      </c>
      <c r="V27" s="460"/>
      <c r="W27" s="460"/>
    </row>
    <row r="28" spans="1:27" x14ac:dyDescent="0.2">
      <c r="A28" s="460" t="s">
        <v>4257</v>
      </c>
      <c r="C28" s="460">
        <f>SUM(C3:C26)</f>
        <v>98</v>
      </c>
      <c r="D28" s="460">
        <f t="shared" ref="D28:U28" si="1">SUM(D3:D26)</f>
        <v>422</v>
      </c>
      <c r="E28" s="460">
        <f t="shared" si="1"/>
        <v>193</v>
      </c>
      <c r="F28" s="460">
        <f t="shared" si="1"/>
        <v>200</v>
      </c>
      <c r="G28" s="460">
        <f t="shared" si="1"/>
        <v>223</v>
      </c>
      <c r="H28" s="460">
        <f t="shared" si="1"/>
        <v>149</v>
      </c>
      <c r="I28" s="460">
        <f t="shared" si="1"/>
        <v>161</v>
      </c>
      <c r="J28" s="460">
        <f t="shared" si="1"/>
        <v>41</v>
      </c>
      <c r="K28" s="460">
        <f t="shared" si="1"/>
        <v>113</v>
      </c>
      <c r="L28" s="460">
        <f t="shared" si="1"/>
        <v>0</v>
      </c>
      <c r="M28" s="460">
        <f t="shared" si="1"/>
        <v>55</v>
      </c>
      <c r="N28" s="460">
        <f t="shared" si="1"/>
        <v>1</v>
      </c>
      <c r="O28" s="460">
        <f t="shared" si="1"/>
        <v>4</v>
      </c>
      <c r="P28" s="460">
        <f t="shared" si="1"/>
        <v>58</v>
      </c>
      <c r="Q28" s="460">
        <f t="shared" si="1"/>
        <v>93</v>
      </c>
      <c r="R28" s="460">
        <f t="shared" si="1"/>
        <v>0</v>
      </c>
      <c r="S28" s="460">
        <f t="shared" si="1"/>
        <v>176</v>
      </c>
      <c r="T28" s="460">
        <f t="shared" si="1"/>
        <v>124</v>
      </c>
      <c r="U28" s="460">
        <f t="shared" si="1"/>
        <v>0</v>
      </c>
      <c r="V28" s="460"/>
      <c r="W28" s="460"/>
    </row>
    <row r="29" spans="1:27" x14ac:dyDescent="0.2">
      <c r="A29" s="460" t="s">
        <v>4258</v>
      </c>
      <c r="C29" s="460"/>
      <c r="D29" s="460">
        <v>3</v>
      </c>
      <c r="E29" s="460"/>
      <c r="F29" s="460">
        <v>2</v>
      </c>
      <c r="G29" s="460">
        <v>3</v>
      </c>
      <c r="H29" s="460">
        <v>2</v>
      </c>
      <c r="I29" s="460">
        <v>2</v>
      </c>
      <c r="J29" s="460">
        <v>0</v>
      </c>
      <c r="K29" s="460">
        <v>4</v>
      </c>
      <c r="L29" s="460"/>
      <c r="M29" s="460">
        <v>4</v>
      </c>
      <c r="N29" s="460">
        <v>1</v>
      </c>
      <c r="O29" s="460"/>
      <c r="P29" s="460">
        <v>2</v>
      </c>
      <c r="Q29" s="460">
        <v>2</v>
      </c>
      <c r="R29" s="460"/>
      <c r="S29" s="460">
        <v>2</v>
      </c>
      <c r="T29" s="460">
        <v>1</v>
      </c>
      <c r="U29" s="460">
        <v>1</v>
      </c>
      <c r="V29" s="460"/>
      <c r="W29" s="460"/>
    </row>
    <row r="30" spans="1:27" x14ac:dyDescent="0.2">
      <c r="A30" s="460" t="s">
        <v>2956</v>
      </c>
      <c r="C30" s="93">
        <f>C28/(C27-C29)</f>
        <v>7</v>
      </c>
      <c r="D30" s="93">
        <f t="shared" ref="D30:U30" si="2">D28/(D27-D29)</f>
        <v>52.75</v>
      </c>
      <c r="E30" s="93">
        <f t="shared" si="2"/>
        <v>19.3</v>
      </c>
      <c r="F30" s="93">
        <f t="shared" si="2"/>
        <v>15.384615384615385</v>
      </c>
      <c r="G30" s="93">
        <f t="shared" si="2"/>
        <v>13.9375</v>
      </c>
      <c r="H30" s="93">
        <f t="shared" si="2"/>
        <v>21.285714285714285</v>
      </c>
      <c r="I30" s="93">
        <f t="shared" si="2"/>
        <v>13.416666666666666</v>
      </c>
      <c r="J30" s="93">
        <f t="shared" si="2"/>
        <v>5.8571428571428568</v>
      </c>
      <c r="K30" s="93">
        <f t="shared" si="2"/>
        <v>11.3</v>
      </c>
      <c r="L30" s="93">
        <f t="shared" si="2"/>
        <v>0</v>
      </c>
      <c r="M30" s="93">
        <f t="shared" si="2"/>
        <v>9.1666666666666661</v>
      </c>
      <c r="N30" s="93">
        <v>0</v>
      </c>
      <c r="O30" s="93">
        <f t="shared" si="2"/>
        <v>4</v>
      </c>
      <c r="P30" s="93">
        <f t="shared" si="2"/>
        <v>8.2857142857142865</v>
      </c>
      <c r="Q30" s="93">
        <f t="shared" si="2"/>
        <v>13.285714285714286</v>
      </c>
      <c r="R30" s="93">
        <v>0</v>
      </c>
      <c r="S30" s="93">
        <f t="shared" si="2"/>
        <v>22</v>
      </c>
      <c r="T30" s="93">
        <f t="shared" si="2"/>
        <v>24.8</v>
      </c>
      <c r="U30" s="93">
        <f t="shared" si="2"/>
        <v>0</v>
      </c>
      <c r="V30" s="93"/>
      <c r="W30" s="93"/>
    </row>
    <row r="31" spans="1:27" x14ac:dyDescent="0.2">
      <c r="A31" s="460" t="s">
        <v>5</v>
      </c>
      <c r="C31" s="460">
        <v>11</v>
      </c>
      <c r="D31" s="460">
        <v>8</v>
      </c>
      <c r="E31" s="460">
        <v>8</v>
      </c>
      <c r="F31" s="460">
        <v>11</v>
      </c>
      <c r="G31" s="460">
        <v>12</v>
      </c>
      <c r="H31" s="460">
        <v>8</v>
      </c>
      <c r="I31" s="460">
        <v>10</v>
      </c>
      <c r="J31" s="460">
        <v>5</v>
      </c>
      <c r="K31" s="460">
        <v>12</v>
      </c>
      <c r="L31" s="460">
        <v>1</v>
      </c>
      <c r="M31" s="460">
        <v>12</v>
      </c>
      <c r="N31" s="460">
        <v>1</v>
      </c>
      <c r="O31" s="460">
        <v>1</v>
      </c>
      <c r="P31" s="460">
        <v>8</v>
      </c>
      <c r="Q31" s="460">
        <v>8</v>
      </c>
      <c r="R31" s="460">
        <v>1</v>
      </c>
      <c r="S31" s="460">
        <v>8</v>
      </c>
      <c r="T31" s="460">
        <v>6</v>
      </c>
      <c r="U31" s="460">
        <v>2</v>
      </c>
      <c r="V31" s="460"/>
      <c r="W31" s="460"/>
      <c r="X31" s="460"/>
      <c r="Y31" s="460"/>
      <c r="Z31" s="460"/>
    </row>
    <row r="32" spans="1:27" s="460" customFormat="1" x14ac:dyDescent="0.2"/>
    <row r="33" spans="1:55" s="460" customFormat="1" x14ac:dyDescent="0.2">
      <c r="C33" s="460" t="s">
        <v>1831</v>
      </c>
      <c r="G33" s="460" t="s">
        <v>3189</v>
      </c>
      <c r="K33" s="460" t="s">
        <v>3184</v>
      </c>
      <c r="O33" s="460" t="s">
        <v>3080</v>
      </c>
      <c r="S33" s="460" t="s">
        <v>3075</v>
      </c>
      <c r="W33" s="460" t="s">
        <v>4397</v>
      </c>
      <c r="AA33" s="460" t="s">
        <v>3082</v>
      </c>
      <c r="AB33"/>
      <c r="AC33"/>
      <c r="AD33"/>
      <c r="AE33" t="s">
        <v>4401</v>
      </c>
      <c r="AF33"/>
      <c r="AG33"/>
      <c r="AH33"/>
      <c r="AI33" t="s">
        <v>3187</v>
      </c>
      <c r="AJ33"/>
      <c r="AK33"/>
      <c r="AL33"/>
      <c r="AM33" t="s">
        <v>472</v>
      </c>
      <c r="AN33"/>
      <c r="AO33"/>
      <c r="AP33"/>
      <c r="AQ33" t="s">
        <v>3585</v>
      </c>
      <c r="AR33"/>
      <c r="AS33"/>
      <c r="AT33"/>
      <c r="AU33" t="s">
        <v>4406</v>
      </c>
      <c r="AV33"/>
      <c r="AW33"/>
      <c r="AX33"/>
      <c r="AY33" t="s">
        <v>3188</v>
      </c>
      <c r="AZ33"/>
      <c r="BA33"/>
      <c r="BB33"/>
      <c r="BC33" t="s">
        <v>4410</v>
      </c>
    </row>
    <row r="34" spans="1:55" x14ac:dyDescent="0.2">
      <c r="A34" s="531" t="s">
        <v>4409</v>
      </c>
      <c r="B34" s="531">
        <v>1</v>
      </c>
      <c r="C34" s="531">
        <v>7</v>
      </c>
      <c r="D34" s="531">
        <v>4</v>
      </c>
      <c r="E34" s="531">
        <v>4</v>
      </c>
      <c r="F34" s="531">
        <v>8</v>
      </c>
      <c r="G34" s="531">
        <v>7</v>
      </c>
      <c r="H34" s="531">
        <v>4</v>
      </c>
      <c r="I34" s="531">
        <v>2</v>
      </c>
      <c r="J34" s="531">
        <v>9</v>
      </c>
      <c r="K34" s="531"/>
      <c r="L34" s="531"/>
      <c r="M34" s="531"/>
      <c r="N34" s="531"/>
      <c r="O34" s="531">
        <v>4</v>
      </c>
      <c r="P34" s="531">
        <v>2</v>
      </c>
      <c r="Q34" s="531">
        <v>1</v>
      </c>
      <c r="R34" s="531">
        <v>10</v>
      </c>
      <c r="S34" s="531">
        <v>4</v>
      </c>
      <c r="T34" s="531"/>
      <c r="U34" s="531">
        <v>3</v>
      </c>
      <c r="V34" s="531">
        <v>15</v>
      </c>
      <c r="W34" s="531"/>
      <c r="X34" s="531"/>
      <c r="Y34" s="531"/>
      <c r="Z34" s="531"/>
      <c r="AA34" s="531"/>
    </row>
    <row r="35" spans="1:55" x14ac:dyDescent="0.2">
      <c r="A35" s="531" t="s">
        <v>4409</v>
      </c>
      <c r="B35" s="531">
        <v>2</v>
      </c>
      <c r="C35" s="531"/>
      <c r="D35" s="531"/>
      <c r="E35" s="531"/>
      <c r="F35" s="531"/>
      <c r="G35" s="531">
        <v>6</v>
      </c>
      <c r="H35" s="531">
        <v>1</v>
      </c>
      <c r="I35" s="531"/>
      <c r="J35" s="531">
        <v>6</v>
      </c>
      <c r="K35" s="531"/>
      <c r="L35" s="531"/>
      <c r="M35" s="531"/>
      <c r="N35" s="531"/>
      <c r="O35" s="531">
        <v>3</v>
      </c>
      <c r="P35" s="531"/>
      <c r="Q35" s="531">
        <v>1</v>
      </c>
      <c r="R35" s="531">
        <v>4</v>
      </c>
      <c r="S35" s="531">
        <v>1</v>
      </c>
      <c r="T35" s="531"/>
      <c r="U35" s="531"/>
      <c r="V35" s="531">
        <v>2</v>
      </c>
      <c r="W35" s="531">
        <v>4</v>
      </c>
      <c r="X35" s="531">
        <v>1</v>
      </c>
      <c r="Y35" s="531">
        <v>1</v>
      </c>
      <c r="Z35" s="531">
        <v>4</v>
      </c>
      <c r="AA35" s="531"/>
    </row>
    <row r="36" spans="1:55" x14ac:dyDescent="0.2">
      <c r="A36" s="460" t="s">
        <v>4398</v>
      </c>
      <c r="B36" s="460">
        <v>1</v>
      </c>
      <c r="C36">
        <v>7.2</v>
      </c>
      <c r="D36">
        <v>1</v>
      </c>
      <c r="E36">
        <v>4</v>
      </c>
      <c r="F36">
        <v>33</v>
      </c>
      <c r="G36">
        <v>7</v>
      </c>
      <c r="H36">
        <v>1</v>
      </c>
      <c r="I36">
        <v>5</v>
      </c>
      <c r="J36">
        <v>19</v>
      </c>
      <c r="K36" s="460"/>
      <c r="L36" s="460"/>
      <c r="M36" s="460"/>
      <c r="N36" s="460"/>
      <c r="O36">
        <v>1</v>
      </c>
      <c r="R36">
        <v>8</v>
      </c>
    </row>
    <row r="37" spans="1:55" x14ac:dyDescent="0.2">
      <c r="A37" s="460" t="s">
        <v>4398</v>
      </c>
      <c r="B37" s="460">
        <v>2</v>
      </c>
      <c r="C37">
        <v>4</v>
      </c>
      <c r="F37">
        <v>7</v>
      </c>
      <c r="G37">
        <v>3</v>
      </c>
      <c r="I37">
        <v>1</v>
      </c>
      <c r="J37">
        <v>19</v>
      </c>
      <c r="K37" s="460"/>
      <c r="L37" s="460"/>
      <c r="M37" s="460"/>
      <c r="N37" s="460"/>
      <c r="O37">
        <v>2</v>
      </c>
      <c r="Q37">
        <v>1</v>
      </c>
      <c r="R37">
        <v>3</v>
      </c>
      <c r="S37">
        <v>2.2000000000000002</v>
      </c>
      <c r="V37">
        <v>12</v>
      </c>
      <c r="AA37">
        <v>2</v>
      </c>
      <c r="AD37">
        <v>4</v>
      </c>
      <c r="AE37">
        <v>2</v>
      </c>
      <c r="AG37">
        <v>1</v>
      </c>
      <c r="AH37">
        <v>15</v>
      </c>
      <c r="AI37">
        <v>1</v>
      </c>
      <c r="AL37">
        <v>11</v>
      </c>
    </row>
    <row r="38" spans="1:55" x14ac:dyDescent="0.2">
      <c r="A38" s="531" t="s">
        <v>4402</v>
      </c>
      <c r="B38" s="531">
        <v>1</v>
      </c>
      <c r="C38" s="531">
        <v>7</v>
      </c>
      <c r="D38" s="531"/>
      <c r="E38" s="531">
        <v>3</v>
      </c>
      <c r="F38" s="531">
        <v>16</v>
      </c>
      <c r="G38" s="531">
        <v>11</v>
      </c>
      <c r="H38" s="531"/>
      <c r="I38" s="181">
        <v>7</v>
      </c>
      <c r="J38" s="181">
        <v>15</v>
      </c>
      <c r="K38" s="531"/>
      <c r="L38" s="531"/>
      <c r="M38" s="531"/>
      <c r="N38" s="531"/>
      <c r="O38" s="531"/>
      <c r="P38" s="531"/>
      <c r="Q38" s="531"/>
      <c r="R38" s="531"/>
      <c r="S38" s="531"/>
      <c r="T38" s="531"/>
      <c r="U38" s="531"/>
      <c r="V38" s="531"/>
      <c r="W38" s="531"/>
      <c r="X38" s="531"/>
      <c r="Y38" s="531"/>
      <c r="Z38" s="531"/>
      <c r="AA38" s="531"/>
      <c r="AM38">
        <v>3</v>
      </c>
      <c r="AP38">
        <v>9</v>
      </c>
    </row>
    <row r="39" spans="1:55" x14ac:dyDescent="0.2">
      <c r="A39" s="531" t="s">
        <v>4402</v>
      </c>
      <c r="B39" s="531">
        <v>2</v>
      </c>
      <c r="C39" s="531">
        <v>6</v>
      </c>
      <c r="D39" s="531">
        <v>2</v>
      </c>
      <c r="E39" s="531">
        <v>3</v>
      </c>
      <c r="F39" s="531">
        <v>18</v>
      </c>
      <c r="G39" s="531">
        <v>4</v>
      </c>
      <c r="H39" s="531">
        <v>1</v>
      </c>
      <c r="I39" s="531">
        <v>2</v>
      </c>
      <c r="J39" s="531">
        <v>16</v>
      </c>
      <c r="K39" s="531"/>
      <c r="L39" s="531"/>
      <c r="M39" s="531"/>
      <c r="N39" s="531"/>
      <c r="O39" s="531">
        <v>5</v>
      </c>
      <c r="P39" s="531">
        <v>2</v>
      </c>
      <c r="Q39" s="531">
        <v>2</v>
      </c>
      <c r="R39" s="531">
        <v>25</v>
      </c>
      <c r="S39" s="531">
        <v>2.2000000000000002</v>
      </c>
      <c r="T39" s="531"/>
      <c r="U39" s="531">
        <v>3</v>
      </c>
      <c r="V39" s="531">
        <v>5</v>
      </c>
      <c r="W39" s="531"/>
      <c r="X39" s="531"/>
      <c r="Y39" s="531"/>
      <c r="Z39" s="531"/>
      <c r="AA39" s="531"/>
      <c r="AQ39">
        <v>2</v>
      </c>
      <c r="AT39">
        <v>5</v>
      </c>
    </row>
    <row r="40" spans="1:55" x14ac:dyDescent="0.2">
      <c r="A40" t="s">
        <v>4229</v>
      </c>
      <c r="B40" s="460">
        <v>1</v>
      </c>
      <c r="C40">
        <v>11</v>
      </c>
      <c r="D40">
        <v>1</v>
      </c>
      <c r="E40">
        <v>2</v>
      </c>
      <c r="F40">
        <v>52</v>
      </c>
      <c r="G40">
        <v>10</v>
      </c>
      <c r="H40">
        <v>1</v>
      </c>
      <c r="I40">
        <v>2</v>
      </c>
      <c r="J40">
        <v>55</v>
      </c>
      <c r="K40" s="460"/>
      <c r="L40" s="460"/>
      <c r="M40" s="460"/>
      <c r="N40" s="460"/>
      <c r="O40">
        <v>4</v>
      </c>
      <c r="Q40">
        <v>1</v>
      </c>
      <c r="R40">
        <v>32</v>
      </c>
      <c r="AA40">
        <v>7</v>
      </c>
      <c r="AC40">
        <v>3</v>
      </c>
      <c r="AD40">
        <v>51</v>
      </c>
      <c r="AM40">
        <v>4</v>
      </c>
      <c r="AP40">
        <v>29</v>
      </c>
      <c r="AQ40">
        <v>5</v>
      </c>
      <c r="AS40">
        <v>1</v>
      </c>
      <c r="AT40">
        <v>48</v>
      </c>
    </row>
    <row r="41" spans="1:55" x14ac:dyDescent="0.2">
      <c r="A41" s="460" t="s">
        <v>4229</v>
      </c>
      <c r="B41" s="460">
        <v>2</v>
      </c>
      <c r="K41" s="460"/>
      <c r="L41" s="460"/>
      <c r="M41" s="460"/>
      <c r="N41" s="460"/>
    </row>
    <row r="42" spans="1:55" x14ac:dyDescent="0.2">
      <c r="A42" s="531" t="s">
        <v>4405</v>
      </c>
      <c r="B42" s="531">
        <v>1</v>
      </c>
      <c r="C42" s="531">
        <v>6</v>
      </c>
      <c r="D42" s="531"/>
      <c r="E42" s="531"/>
      <c r="F42" s="531">
        <v>35</v>
      </c>
      <c r="G42" s="531">
        <v>12</v>
      </c>
      <c r="H42" s="531"/>
      <c r="I42" s="531">
        <v>2</v>
      </c>
      <c r="J42" s="531">
        <v>23</v>
      </c>
      <c r="K42" s="531"/>
      <c r="L42" s="531"/>
      <c r="M42" s="531"/>
      <c r="N42" s="531"/>
      <c r="O42" s="531"/>
      <c r="P42" s="531"/>
      <c r="Q42" s="531"/>
      <c r="R42" s="531"/>
      <c r="S42" s="531">
        <v>13</v>
      </c>
      <c r="T42" s="531"/>
      <c r="U42" s="181">
        <v>6</v>
      </c>
      <c r="V42" s="181">
        <v>63</v>
      </c>
      <c r="W42" s="531"/>
      <c r="X42" s="531"/>
      <c r="Y42" s="531"/>
      <c r="Z42" s="531"/>
      <c r="AA42" s="531">
        <v>5</v>
      </c>
      <c r="AC42">
        <v>2</v>
      </c>
      <c r="AD42">
        <v>21</v>
      </c>
      <c r="AU42">
        <v>1</v>
      </c>
      <c r="AX42">
        <v>6</v>
      </c>
    </row>
    <row r="43" spans="1:55" x14ac:dyDescent="0.2">
      <c r="A43" s="531" t="s">
        <v>4405</v>
      </c>
      <c r="B43" s="531">
        <v>2</v>
      </c>
      <c r="C43" s="531"/>
      <c r="D43" s="531"/>
      <c r="E43" s="531"/>
      <c r="F43" s="531"/>
      <c r="G43" s="531"/>
      <c r="H43" s="531"/>
      <c r="I43" s="531"/>
      <c r="J43" s="531"/>
      <c r="K43" s="531"/>
      <c r="L43" s="531"/>
      <c r="M43" s="531"/>
      <c r="N43" s="531"/>
      <c r="O43" s="531"/>
      <c r="P43" s="531"/>
      <c r="Q43" s="531"/>
      <c r="R43" s="531"/>
      <c r="S43" s="531"/>
      <c r="T43" s="531"/>
      <c r="U43" s="531"/>
      <c r="V43" s="531"/>
      <c r="W43" s="531"/>
      <c r="X43" s="531"/>
      <c r="Y43" s="531"/>
      <c r="Z43" s="531"/>
      <c r="AA43" s="531"/>
    </row>
    <row r="44" spans="1:55" x14ac:dyDescent="0.2">
      <c r="A44" s="460" t="s">
        <v>3698</v>
      </c>
      <c r="B44" s="460">
        <v>1</v>
      </c>
      <c r="G44">
        <v>14</v>
      </c>
      <c r="H44">
        <v>1</v>
      </c>
      <c r="I44" s="181">
        <v>6</v>
      </c>
      <c r="J44" s="181">
        <v>46</v>
      </c>
      <c r="K44" s="460"/>
      <c r="L44" s="460"/>
      <c r="M44" s="460"/>
      <c r="N44" s="460"/>
      <c r="S44">
        <v>5</v>
      </c>
      <c r="V44">
        <v>23</v>
      </c>
      <c r="AA44">
        <v>7</v>
      </c>
      <c r="AB44">
        <v>1</v>
      </c>
      <c r="AC44">
        <v>1</v>
      </c>
      <c r="AD44">
        <v>42</v>
      </c>
      <c r="AQ44">
        <v>10</v>
      </c>
      <c r="AR44">
        <v>2</v>
      </c>
      <c r="AS44">
        <v>2</v>
      </c>
      <c r="AT44">
        <v>35</v>
      </c>
    </row>
    <row r="45" spans="1:55" x14ac:dyDescent="0.2">
      <c r="A45" s="460" t="s">
        <v>3698</v>
      </c>
      <c r="B45" s="460">
        <v>2</v>
      </c>
      <c r="K45" s="460"/>
      <c r="L45" s="460"/>
      <c r="M45" s="460"/>
      <c r="N45" s="460"/>
    </row>
    <row r="46" spans="1:55" x14ac:dyDescent="0.2">
      <c r="A46" s="531" t="s">
        <v>3540</v>
      </c>
      <c r="B46" s="531">
        <v>1</v>
      </c>
      <c r="C46" s="531"/>
      <c r="D46" s="531"/>
      <c r="E46" s="531"/>
      <c r="F46" s="531"/>
      <c r="G46" s="531">
        <v>3</v>
      </c>
      <c r="H46" s="531"/>
      <c r="I46" s="531">
        <v>1</v>
      </c>
      <c r="J46" s="531">
        <v>24</v>
      </c>
      <c r="K46" s="531">
        <v>8</v>
      </c>
      <c r="L46" s="531"/>
      <c r="M46" s="531">
        <v>4</v>
      </c>
      <c r="N46" s="531">
        <v>56</v>
      </c>
      <c r="O46" s="531"/>
      <c r="P46" s="531"/>
      <c r="Q46" s="531"/>
      <c r="R46" s="531"/>
      <c r="S46" s="531"/>
      <c r="T46" s="531"/>
      <c r="U46" s="531"/>
      <c r="V46" s="531"/>
      <c r="W46" s="531"/>
      <c r="X46" s="531"/>
      <c r="Y46" s="531"/>
      <c r="Z46" s="531"/>
      <c r="AA46" s="531">
        <v>4</v>
      </c>
      <c r="AD46">
        <v>36</v>
      </c>
      <c r="AM46">
        <v>8</v>
      </c>
      <c r="AO46">
        <v>3</v>
      </c>
      <c r="AP46">
        <v>45</v>
      </c>
    </row>
    <row r="47" spans="1:55" x14ac:dyDescent="0.2">
      <c r="A47" s="531" t="s">
        <v>3540</v>
      </c>
      <c r="B47" s="531">
        <v>2</v>
      </c>
      <c r="C47" s="531"/>
      <c r="D47" s="531"/>
      <c r="E47" s="531"/>
      <c r="F47" s="531"/>
      <c r="G47" s="531"/>
      <c r="H47" s="531"/>
      <c r="I47" s="531"/>
      <c r="J47" s="531"/>
      <c r="K47" s="531"/>
      <c r="L47" s="531"/>
      <c r="M47" s="531"/>
      <c r="N47" s="531"/>
      <c r="O47" s="531"/>
      <c r="P47" s="531"/>
      <c r="Q47" s="531"/>
      <c r="R47" s="531"/>
      <c r="S47" s="531"/>
      <c r="T47" s="531"/>
      <c r="U47" s="531"/>
      <c r="V47" s="531"/>
      <c r="W47" s="531"/>
      <c r="X47" s="531"/>
      <c r="Y47" s="531"/>
      <c r="Z47" s="531"/>
      <c r="AA47" s="531"/>
    </row>
    <row r="48" spans="1:55" x14ac:dyDescent="0.2">
      <c r="A48" s="460" t="s">
        <v>4407</v>
      </c>
      <c r="B48" s="460">
        <v>1</v>
      </c>
      <c r="G48">
        <v>7</v>
      </c>
      <c r="J48">
        <v>33</v>
      </c>
      <c r="K48">
        <v>12</v>
      </c>
      <c r="M48" s="181">
        <v>5</v>
      </c>
      <c r="N48" s="181">
        <v>53</v>
      </c>
      <c r="O48">
        <v>6</v>
      </c>
      <c r="Q48">
        <v>1</v>
      </c>
      <c r="R48">
        <v>12</v>
      </c>
      <c r="AA48">
        <v>6</v>
      </c>
      <c r="AD48">
        <v>24</v>
      </c>
      <c r="AM48">
        <v>1</v>
      </c>
      <c r="AP48">
        <v>14</v>
      </c>
      <c r="AU48">
        <v>6</v>
      </c>
      <c r="AW48">
        <v>1</v>
      </c>
      <c r="AX48">
        <v>31</v>
      </c>
    </row>
    <row r="49" spans="1:58" x14ac:dyDescent="0.2">
      <c r="A49" s="460" t="s">
        <v>4407</v>
      </c>
      <c r="B49" s="460">
        <v>2</v>
      </c>
      <c r="G49">
        <v>4</v>
      </c>
      <c r="H49">
        <v>4</v>
      </c>
      <c r="I49">
        <v>4</v>
      </c>
      <c r="J49">
        <v>0</v>
      </c>
      <c r="K49">
        <v>3</v>
      </c>
      <c r="L49">
        <v>1</v>
      </c>
      <c r="M49">
        <v>2</v>
      </c>
      <c r="N49">
        <v>11</v>
      </c>
      <c r="O49">
        <v>3</v>
      </c>
      <c r="Q49">
        <v>2</v>
      </c>
      <c r="R49">
        <v>5</v>
      </c>
      <c r="S49">
        <v>2</v>
      </c>
      <c r="T49">
        <v>2</v>
      </c>
      <c r="U49">
        <v>1</v>
      </c>
      <c r="V49">
        <v>0</v>
      </c>
    </row>
    <row r="50" spans="1:58" x14ac:dyDescent="0.2">
      <c r="A50" s="460" t="s">
        <v>4408</v>
      </c>
      <c r="B50" s="460">
        <v>1</v>
      </c>
      <c r="G50">
        <v>11</v>
      </c>
      <c r="H50">
        <v>3</v>
      </c>
      <c r="I50" s="181">
        <v>6</v>
      </c>
      <c r="J50" s="181">
        <v>29</v>
      </c>
      <c r="K50">
        <v>4</v>
      </c>
      <c r="M50">
        <v>2</v>
      </c>
      <c r="N50">
        <v>23</v>
      </c>
      <c r="O50">
        <v>8</v>
      </c>
      <c r="P50">
        <v>1</v>
      </c>
      <c r="Q50">
        <v>2</v>
      </c>
      <c r="R50">
        <v>18</v>
      </c>
    </row>
    <row r="51" spans="1:58" x14ac:dyDescent="0.2">
      <c r="A51" s="460" t="s">
        <v>4408</v>
      </c>
      <c r="B51" s="460">
        <v>2</v>
      </c>
      <c r="G51">
        <v>7</v>
      </c>
      <c r="H51">
        <v>1</v>
      </c>
      <c r="I51">
        <v>1</v>
      </c>
      <c r="J51">
        <v>20</v>
      </c>
      <c r="K51">
        <v>5.5</v>
      </c>
      <c r="M51" s="181">
        <v>5</v>
      </c>
      <c r="N51" s="181">
        <v>25</v>
      </c>
      <c r="O51">
        <v>4</v>
      </c>
      <c r="R51">
        <v>16</v>
      </c>
      <c r="AU51">
        <v>4</v>
      </c>
      <c r="AW51">
        <v>1</v>
      </c>
      <c r="AX51">
        <v>31</v>
      </c>
    </row>
    <row r="52" spans="1:58" x14ac:dyDescent="0.2">
      <c r="A52" s="531" t="s">
        <v>4409</v>
      </c>
      <c r="B52" s="460">
        <v>1</v>
      </c>
      <c r="G52">
        <v>12</v>
      </c>
      <c r="I52">
        <v>3</v>
      </c>
      <c r="J52">
        <v>65</v>
      </c>
      <c r="K52">
        <v>12</v>
      </c>
      <c r="M52" s="181">
        <v>5</v>
      </c>
      <c r="N52" s="181">
        <v>62</v>
      </c>
      <c r="O52">
        <v>6</v>
      </c>
      <c r="R52">
        <v>22</v>
      </c>
      <c r="AQ52">
        <v>3</v>
      </c>
      <c r="AT52">
        <v>31</v>
      </c>
      <c r="AU52">
        <v>2</v>
      </c>
      <c r="AX52">
        <v>10</v>
      </c>
    </row>
    <row r="53" spans="1:58" x14ac:dyDescent="0.2">
      <c r="A53" s="531" t="s">
        <v>4409</v>
      </c>
      <c r="B53" s="460">
        <v>2</v>
      </c>
    </row>
    <row r="54" spans="1:58" x14ac:dyDescent="0.2">
      <c r="A54" s="460" t="s">
        <v>4398</v>
      </c>
      <c r="B54" s="460">
        <v>1</v>
      </c>
      <c r="G54">
        <v>7</v>
      </c>
      <c r="I54">
        <v>2</v>
      </c>
      <c r="J54">
        <v>17</v>
      </c>
      <c r="K54">
        <v>9.5</v>
      </c>
      <c r="M54" s="181">
        <v>5</v>
      </c>
      <c r="N54" s="181">
        <v>32</v>
      </c>
      <c r="O54">
        <v>3</v>
      </c>
      <c r="R54">
        <v>13</v>
      </c>
      <c r="AU54">
        <v>6</v>
      </c>
      <c r="AW54">
        <v>3</v>
      </c>
      <c r="AX54">
        <v>22</v>
      </c>
    </row>
    <row r="55" spans="1:58" x14ac:dyDescent="0.2">
      <c r="A55" s="460" t="s">
        <v>4398</v>
      </c>
      <c r="B55" s="460">
        <v>2</v>
      </c>
      <c r="G55">
        <v>8</v>
      </c>
      <c r="I55">
        <v>3</v>
      </c>
      <c r="J55">
        <v>21</v>
      </c>
      <c r="K55">
        <v>11</v>
      </c>
      <c r="M55">
        <v>3</v>
      </c>
      <c r="N55">
        <v>47</v>
      </c>
      <c r="O55">
        <v>3</v>
      </c>
      <c r="R55">
        <v>6</v>
      </c>
      <c r="S55">
        <v>5</v>
      </c>
      <c r="U55">
        <v>1</v>
      </c>
      <c r="V55">
        <v>29</v>
      </c>
      <c r="AU55">
        <v>2</v>
      </c>
      <c r="AW55">
        <v>1</v>
      </c>
      <c r="AX55">
        <v>6</v>
      </c>
    </row>
    <row r="56" spans="1:58" x14ac:dyDescent="0.2">
      <c r="A56" s="460" t="s">
        <v>4229</v>
      </c>
      <c r="G56">
        <v>11</v>
      </c>
      <c r="J56">
        <v>43</v>
      </c>
      <c r="K56">
        <v>16</v>
      </c>
      <c r="M56" s="181">
        <v>5</v>
      </c>
      <c r="N56" s="181">
        <v>61</v>
      </c>
      <c r="O56">
        <v>5</v>
      </c>
      <c r="Q56">
        <v>1</v>
      </c>
      <c r="R56">
        <v>19</v>
      </c>
      <c r="AU56">
        <v>11</v>
      </c>
      <c r="AW56">
        <v>4</v>
      </c>
      <c r="AX56">
        <v>41</v>
      </c>
    </row>
    <row r="57" spans="1:58" x14ac:dyDescent="0.2">
      <c r="A57" s="460" t="s">
        <v>4229</v>
      </c>
      <c r="G57">
        <v>6</v>
      </c>
      <c r="J57">
        <v>54</v>
      </c>
      <c r="K57">
        <v>9</v>
      </c>
      <c r="M57">
        <v>2</v>
      </c>
      <c r="N57">
        <v>49</v>
      </c>
      <c r="O57">
        <v>6</v>
      </c>
      <c r="Q57">
        <v>1</v>
      </c>
      <c r="R57">
        <v>20</v>
      </c>
      <c r="AE57">
        <v>2</v>
      </c>
      <c r="AH57">
        <v>13</v>
      </c>
      <c r="AI57">
        <v>2</v>
      </c>
      <c r="AL57">
        <v>13</v>
      </c>
      <c r="AM57">
        <v>3</v>
      </c>
      <c r="AP57">
        <v>32</v>
      </c>
      <c r="AQ57">
        <v>5</v>
      </c>
      <c r="AS57">
        <v>1</v>
      </c>
      <c r="AT57">
        <v>26</v>
      </c>
      <c r="AU57">
        <v>5</v>
      </c>
      <c r="AW57">
        <v>1</v>
      </c>
      <c r="AX57">
        <v>19</v>
      </c>
      <c r="AY57">
        <v>8</v>
      </c>
      <c r="AZ57">
        <v>1</v>
      </c>
      <c r="BA57">
        <v>2</v>
      </c>
      <c r="BB57">
        <v>51</v>
      </c>
      <c r="BC57">
        <v>2</v>
      </c>
      <c r="BE57">
        <v>1</v>
      </c>
      <c r="BF57">
        <v>15</v>
      </c>
    </row>
    <row r="59" spans="1:58" x14ac:dyDescent="0.2">
      <c r="C59" s="460">
        <f>SUM(C34:C58)</f>
        <v>48.2</v>
      </c>
      <c r="D59" s="460">
        <f t="shared" ref="D59:F59" si="3">SUM(D34:D58)</f>
        <v>8</v>
      </c>
      <c r="E59" s="460">
        <f t="shared" si="3"/>
        <v>16</v>
      </c>
      <c r="F59" s="460">
        <f t="shared" si="3"/>
        <v>169</v>
      </c>
      <c r="G59" s="460">
        <f t="shared" ref="G59" si="4">SUM(G34:G58)</f>
        <v>150</v>
      </c>
      <c r="H59" s="460">
        <f t="shared" ref="H59" si="5">SUM(H34:H58)</f>
        <v>17</v>
      </c>
      <c r="I59" s="460">
        <f t="shared" ref="I59" si="6">SUM(I34:I58)</f>
        <v>47</v>
      </c>
      <c r="J59" s="460">
        <f t="shared" ref="J59" si="7">SUM(J34:J58)</f>
        <v>514</v>
      </c>
      <c r="K59" s="460">
        <f t="shared" ref="K59" si="8">SUM(K34:K58)</f>
        <v>90</v>
      </c>
      <c r="L59" s="460">
        <f t="shared" ref="L59" si="9">SUM(L34:L58)</f>
        <v>1</v>
      </c>
      <c r="M59" s="460">
        <f t="shared" ref="M59" si="10">SUM(M34:M58)</f>
        <v>38</v>
      </c>
      <c r="N59" s="460">
        <f t="shared" ref="N59" si="11">SUM(N34:N58)</f>
        <v>419</v>
      </c>
      <c r="O59" s="460">
        <f t="shared" ref="O59" si="12">SUM(O34:O58)</f>
        <v>63</v>
      </c>
      <c r="P59" s="460">
        <f t="shared" ref="P59" si="13">SUM(P34:P58)</f>
        <v>5</v>
      </c>
      <c r="Q59" s="460">
        <f t="shared" ref="Q59" si="14">SUM(Q34:Q58)</f>
        <v>13</v>
      </c>
      <c r="R59" s="460">
        <f t="shared" ref="R59" si="15">SUM(R34:R58)</f>
        <v>213</v>
      </c>
      <c r="S59" s="460">
        <f t="shared" ref="S59" si="16">SUM(S34:S58)</f>
        <v>34.4</v>
      </c>
      <c r="T59" s="460">
        <f t="shared" ref="T59" si="17">SUM(T34:T58)</f>
        <v>2</v>
      </c>
      <c r="U59" s="460">
        <f t="shared" ref="U59" si="18">SUM(U34:U58)</f>
        <v>14</v>
      </c>
      <c r="V59" s="460">
        <f t="shared" ref="V59" si="19">SUM(V34:V58)</f>
        <v>149</v>
      </c>
      <c r="W59" s="460">
        <f t="shared" ref="W59" si="20">SUM(W34:W58)</f>
        <v>4</v>
      </c>
      <c r="X59" s="460">
        <f t="shared" ref="X59" si="21">SUM(X34:X58)</f>
        <v>1</v>
      </c>
      <c r="Y59" s="460">
        <f t="shared" ref="Y59" si="22">SUM(Y34:Y58)</f>
        <v>1</v>
      </c>
      <c r="Z59" s="460">
        <f t="shared" ref="Z59" si="23">SUM(Z34:Z58)</f>
        <v>4</v>
      </c>
      <c r="AA59" s="460">
        <f t="shared" ref="AA59" si="24">SUM(AA34:AA58)</f>
        <v>31</v>
      </c>
      <c r="AB59" s="460">
        <f t="shared" ref="AB59" si="25">SUM(AB34:AB58)</f>
        <v>1</v>
      </c>
      <c r="AC59" s="460">
        <f t="shared" ref="AC59" si="26">SUM(AC34:AC58)</f>
        <v>6</v>
      </c>
      <c r="AD59" s="460">
        <f t="shared" ref="AD59" si="27">SUM(AD34:AD58)</f>
        <v>178</v>
      </c>
      <c r="AE59" s="460">
        <f t="shared" ref="AE59" si="28">SUM(AE34:AE58)</f>
        <v>4</v>
      </c>
      <c r="AF59" s="460">
        <f t="shared" ref="AF59" si="29">SUM(AF34:AF58)</f>
        <v>0</v>
      </c>
      <c r="AG59" s="460">
        <f t="shared" ref="AG59" si="30">SUM(AG34:AG58)</f>
        <v>1</v>
      </c>
      <c r="AH59" s="460">
        <f t="shared" ref="AH59" si="31">SUM(AH34:AH58)</f>
        <v>28</v>
      </c>
      <c r="AI59" s="460">
        <f t="shared" ref="AI59" si="32">SUM(AI34:AI58)</f>
        <v>3</v>
      </c>
      <c r="AJ59" s="460">
        <f t="shared" ref="AJ59" si="33">SUM(AJ34:AJ58)</f>
        <v>0</v>
      </c>
      <c r="AK59" s="460">
        <f t="shared" ref="AK59" si="34">SUM(AK34:AK58)</f>
        <v>0</v>
      </c>
      <c r="AL59" s="460">
        <f t="shared" ref="AL59" si="35">SUM(AL34:AL58)</f>
        <v>24</v>
      </c>
      <c r="AM59" s="460">
        <f t="shared" ref="AM59" si="36">SUM(AM34:AM58)</f>
        <v>19</v>
      </c>
      <c r="AN59" s="460">
        <f t="shared" ref="AN59" si="37">SUM(AN34:AN58)</f>
        <v>0</v>
      </c>
      <c r="AO59" s="460">
        <f t="shared" ref="AO59" si="38">SUM(AO34:AO58)</f>
        <v>3</v>
      </c>
      <c r="AP59" s="460">
        <f t="shared" ref="AP59" si="39">SUM(AP34:AP58)</f>
        <v>129</v>
      </c>
      <c r="AQ59" s="460">
        <f t="shared" ref="AQ59" si="40">SUM(AQ34:AQ58)</f>
        <v>25</v>
      </c>
      <c r="AR59" s="460">
        <f t="shared" ref="AR59" si="41">SUM(AR34:AR58)</f>
        <v>2</v>
      </c>
      <c r="AS59" s="460">
        <f t="shared" ref="AS59" si="42">SUM(AS34:AS58)</f>
        <v>4</v>
      </c>
      <c r="AT59" s="460">
        <f t="shared" ref="AT59" si="43">SUM(AT34:AT58)</f>
        <v>145</v>
      </c>
      <c r="AU59" s="460">
        <f t="shared" ref="AU59" si="44">SUM(AU34:AU58)</f>
        <v>37</v>
      </c>
      <c r="AV59" s="460">
        <f t="shared" ref="AV59" si="45">SUM(AV34:AV58)</f>
        <v>0</v>
      </c>
      <c r="AW59" s="460">
        <f t="shared" ref="AW59" si="46">SUM(AW34:AW58)</f>
        <v>11</v>
      </c>
      <c r="AX59" s="460">
        <f t="shared" ref="AX59" si="47">SUM(AX34:AX58)</f>
        <v>166</v>
      </c>
      <c r="AY59" s="460">
        <f t="shared" ref="AY59" si="48">SUM(AY34:AY58)</f>
        <v>8</v>
      </c>
      <c r="AZ59" s="460">
        <f t="shared" ref="AZ59" si="49">SUM(AZ34:AZ58)</f>
        <v>1</v>
      </c>
      <c r="BA59" s="460">
        <f t="shared" ref="BA59" si="50">SUM(BA34:BA58)</f>
        <v>2</v>
      </c>
      <c r="BB59" s="460">
        <f t="shared" ref="BB59" si="51">SUM(BB34:BB58)</f>
        <v>51</v>
      </c>
      <c r="BC59" s="460">
        <f t="shared" ref="BC59" si="52">SUM(BC34:BC58)</f>
        <v>2</v>
      </c>
      <c r="BD59" s="460">
        <f t="shared" ref="BD59" si="53">SUM(BD34:BD58)</f>
        <v>0</v>
      </c>
      <c r="BE59" s="460">
        <f t="shared" ref="BE59" si="54">SUM(BE34:BE58)</f>
        <v>1</v>
      </c>
      <c r="BF59" s="460">
        <f t="shared" ref="BF59" si="55">SUM(BF34:BF58)</f>
        <v>15</v>
      </c>
    </row>
    <row r="60" spans="1:58" x14ac:dyDescent="0.2">
      <c r="C60" s="460"/>
      <c r="D60" s="460"/>
      <c r="E60" s="460"/>
      <c r="F60" s="93">
        <f>F59/E59</f>
        <v>10.5625</v>
      </c>
      <c r="G60" s="460"/>
      <c r="H60" s="460"/>
      <c r="I60" s="460"/>
      <c r="J60" s="93">
        <f>J59/I59</f>
        <v>10.936170212765957</v>
      </c>
      <c r="K60" s="460"/>
      <c r="L60" s="460"/>
      <c r="M60" s="460"/>
      <c r="N60" s="93">
        <f>N59/M59</f>
        <v>11.026315789473685</v>
      </c>
      <c r="O60" s="460"/>
      <c r="P60" s="460"/>
      <c r="Q60" s="460"/>
      <c r="R60" s="93">
        <f>R59/Q59</f>
        <v>16.384615384615383</v>
      </c>
      <c r="S60" s="460"/>
      <c r="T60" s="460"/>
      <c r="U60" s="460"/>
      <c r="V60" s="93">
        <f>V59/U59</f>
        <v>10.642857142857142</v>
      </c>
      <c r="W60" s="460"/>
      <c r="X60" s="460"/>
      <c r="Y60" s="460"/>
      <c r="Z60" s="93">
        <f>Z59/Y59</f>
        <v>4</v>
      </c>
      <c r="AA60" s="460"/>
      <c r="AB60" s="460"/>
      <c r="AC60" s="460"/>
      <c r="AD60" s="93">
        <f>AD59/AC59</f>
        <v>29.666666666666668</v>
      </c>
      <c r="AE60" s="460"/>
      <c r="AF60" s="460"/>
      <c r="AG60" s="460"/>
      <c r="AH60" s="93">
        <f>AH59/AG59</f>
        <v>28</v>
      </c>
      <c r="AI60" s="460"/>
      <c r="AJ60" s="460"/>
      <c r="AK60" s="460"/>
      <c r="AL60" s="93" t="e">
        <f>AL59/AK59</f>
        <v>#DIV/0!</v>
      </c>
      <c r="AM60" s="460"/>
      <c r="AN60" s="460"/>
      <c r="AO60" s="460"/>
      <c r="AP60" s="93">
        <f>AP59/AO59</f>
        <v>43</v>
      </c>
      <c r="AQ60" s="460"/>
      <c r="AR60" s="460"/>
      <c r="AS60" s="460"/>
      <c r="AT60" s="93">
        <f>AT59/AS59</f>
        <v>36.25</v>
      </c>
      <c r="AU60" s="460"/>
      <c r="AV60" s="460"/>
      <c r="AW60" s="460"/>
      <c r="AX60" s="93">
        <f>AX59/AW59</f>
        <v>15.090909090909092</v>
      </c>
      <c r="BB60" s="93">
        <f>BB59/BA59</f>
        <v>25.5</v>
      </c>
      <c r="BF60" s="93">
        <f>BF59/BE59</f>
        <v>15</v>
      </c>
    </row>
    <row r="62" spans="1:58" x14ac:dyDescent="0.2">
      <c r="C62" s="460" t="s">
        <v>1831</v>
      </c>
      <c r="D62">
        <v>48.2</v>
      </c>
      <c r="E62">
        <v>8</v>
      </c>
      <c r="F62">
        <v>16</v>
      </c>
      <c r="G62">
        <v>169</v>
      </c>
    </row>
    <row r="63" spans="1:58" x14ac:dyDescent="0.2">
      <c r="C63" s="460" t="s">
        <v>3189</v>
      </c>
      <c r="D63">
        <v>150</v>
      </c>
      <c r="E63">
        <v>17</v>
      </c>
      <c r="F63">
        <v>47</v>
      </c>
      <c r="G63">
        <v>514</v>
      </c>
    </row>
    <row r="64" spans="1:58" x14ac:dyDescent="0.2">
      <c r="C64" s="460" t="s">
        <v>3184</v>
      </c>
      <c r="D64">
        <v>90</v>
      </c>
      <c r="E64">
        <v>1</v>
      </c>
      <c r="F64">
        <v>38</v>
      </c>
      <c r="G64">
        <v>419</v>
      </c>
    </row>
    <row r="65" spans="3:7" x14ac:dyDescent="0.2">
      <c r="C65" s="460" t="s">
        <v>3080</v>
      </c>
      <c r="D65">
        <v>63</v>
      </c>
      <c r="E65">
        <v>5</v>
      </c>
      <c r="F65">
        <v>13</v>
      </c>
      <c r="G65">
        <v>213</v>
      </c>
    </row>
    <row r="66" spans="3:7" x14ac:dyDescent="0.2">
      <c r="C66" s="460" t="s">
        <v>3075</v>
      </c>
      <c r="D66">
        <v>34.4</v>
      </c>
      <c r="E66">
        <v>2</v>
      </c>
      <c r="F66">
        <v>14</v>
      </c>
      <c r="G66">
        <v>149</v>
      </c>
    </row>
    <row r="67" spans="3:7" x14ac:dyDescent="0.2">
      <c r="C67" s="460" t="s">
        <v>4397</v>
      </c>
      <c r="D67">
        <v>4</v>
      </c>
      <c r="E67">
        <v>1</v>
      </c>
      <c r="F67">
        <v>1</v>
      </c>
      <c r="G67">
        <v>4</v>
      </c>
    </row>
    <row r="68" spans="3:7" x14ac:dyDescent="0.2">
      <c r="C68" s="460" t="s">
        <v>3082</v>
      </c>
      <c r="D68">
        <v>31</v>
      </c>
      <c r="E68">
        <v>1</v>
      </c>
      <c r="F68">
        <v>6</v>
      </c>
      <c r="G68">
        <v>178</v>
      </c>
    </row>
    <row r="69" spans="3:7" x14ac:dyDescent="0.2">
      <c r="C69" s="460" t="s">
        <v>4401</v>
      </c>
      <c r="D69">
        <v>4</v>
      </c>
      <c r="E69">
        <v>0</v>
      </c>
      <c r="F69">
        <v>1</v>
      </c>
      <c r="G69">
        <v>28</v>
      </c>
    </row>
    <row r="70" spans="3:7" x14ac:dyDescent="0.2">
      <c r="C70" s="460" t="s">
        <v>3187</v>
      </c>
      <c r="D70">
        <v>3</v>
      </c>
      <c r="E70">
        <v>0</v>
      </c>
      <c r="F70">
        <v>0</v>
      </c>
      <c r="G70">
        <v>24</v>
      </c>
    </row>
    <row r="71" spans="3:7" x14ac:dyDescent="0.2">
      <c r="C71" s="460" t="s">
        <v>472</v>
      </c>
      <c r="D71">
        <v>19</v>
      </c>
      <c r="E71">
        <v>0</v>
      </c>
      <c r="F71">
        <v>3</v>
      </c>
      <c r="G71">
        <v>129</v>
      </c>
    </row>
    <row r="72" spans="3:7" x14ac:dyDescent="0.2">
      <c r="C72" s="460" t="s">
        <v>3585</v>
      </c>
      <c r="D72">
        <v>25</v>
      </c>
      <c r="E72">
        <v>2</v>
      </c>
      <c r="F72">
        <v>4</v>
      </c>
      <c r="G72">
        <v>145</v>
      </c>
    </row>
    <row r="73" spans="3:7" x14ac:dyDescent="0.2">
      <c r="C73" s="460" t="s">
        <v>4406</v>
      </c>
      <c r="D73">
        <v>37</v>
      </c>
      <c r="E73">
        <v>0</v>
      </c>
      <c r="F73">
        <v>11</v>
      </c>
      <c r="G73">
        <v>166</v>
      </c>
    </row>
    <row r="74" spans="3:7" x14ac:dyDescent="0.2">
      <c r="C74" s="460" t="s">
        <v>3188</v>
      </c>
      <c r="D74">
        <v>8</v>
      </c>
      <c r="E74">
        <v>1</v>
      </c>
      <c r="F74">
        <v>2</v>
      </c>
      <c r="G74">
        <v>51</v>
      </c>
    </row>
    <row r="75" spans="3:7" x14ac:dyDescent="0.2">
      <c r="C75" s="460" t="s">
        <v>4410</v>
      </c>
      <c r="D75">
        <v>2</v>
      </c>
      <c r="E75">
        <v>0</v>
      </c>
      <c r="F75">
        <v>1</v>
      </c>
      <c r="G75">
        <v>15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07"/>
  <sheetViews>
    <sheetView workbookViewId="0">
      <selection activeCell="Y3" sqref="Y3:AD20"/>
    </sheetView>
  </sheetViews>
  <sheetFormatPr defaultRowHeight="12.75" x14ac:dyDescent="0.2"/>
  <cols>
    <col min="1" max="1" width="15.140625" style="460" customWidth="1"/>
    <col min="2" max="22" width="9.140625" style="460"/>
    <col min="23" max="23" width="3.140625" style="460" customWidth="1"/>
    <col min="24" max="24" width="2.5703125" style="460" customWidth="1"/>
    <col min="25" max="25" width="9.140625" style="460"/>
    <col min="26" max="26" width="5.5703125" style="460" customWidth="1"/>
    <col min="27" max="27" width="5.85546875" style="460" customWidth="1"/>
    <col min="28" max="16384" width="9.140625" style="460"/>
  </cols>
  <sheetData>
    <row r="1" spans="1:30" ht="13.5" thickBot="1" x14ac:dyDescent="0.25">
      <c r="B1" s="460" t="s">
        <v>2569</v>
      </c>
      <c r="P1" s="529" t="s">
        <v>4400</v>
      </c>
    </row>
    <row r="2" spans="1:30" ht="13.5" thickBot="1" x14ac:dyDescent="0.25">
      <c r="A2" s="65" t="s">
        <v>4417</v>
      </c>
      <c r="B2" s="128" t="s">
        <v>2544</v>
      </c>
      <c r="C2" s="120" t="s">
        <v>2544</v>
      </c>
      <c r="D2" s="542" t="s">
        <v>3540</v>
      </c>
      <c r="E2" s="65" t="s">
        <v>3540</v>
      </c>
      <c r="F2" s="128" t="s">
        <v>3555</v>
      </c>
      <c r="G2" s="120" t="s">
        <v>3555</v>
      </c>
      <c r="H2" s="542" t="s">
        <v>4414</v>
      </c>
      <c r="I2" s="65" t="s">
        <v>4414</v>
      </c>
      <c r="J2" s="128" t="s">
        <v>4415</v>
      </c>
      <c r="K2" s="120" t="s">
        <v>4415</v>
      </c>
      <c r="L2" s="542" t="s">
        <v>3573</v>
      </c>
      <c r="M2" s="65" t="s">
        <v>3573</v>
      </c>
      <c r="N2" s="128" t="s">
        <v>3657</v>
      </c>
      <c r="O2" s="120" t="s">
        <v>3657</v>
      </c>
      <c r="P2" s="564" t="s">
        <v>4398</v>
      </c>
      <c r="Q2" s="65" t="s">
        <v>4398</v>
      </c>
      <c r="R2" s="128" t="s">
        <v>4416</v>
      </c>
      <c r="S2" s="120" t="s">
        <v>4416</v>
      </c>
      <c r="T2" s="542" t="s">
        <v>3650</v>
      </c>
      <c r="U2" s="42" t="s">
        <v>3650</v>
      </c>
      <c r="Z2" s="460" t="s">
        <v>4438</v>
      </c>
      <c r="AA2" s="460" t="s">
        <v>2569</v>
      </c>
      <c r="AB2" s="460" t="s">
        <v>3693</v>
      </c>
      <c r="AC2" s="460" t="s">
        <v>4257</v>
      </c>
      <c r="AD2" s="460" t="s">
        <v>2956</v>
      </c>
    </row>
    <row r="3" spans="1:30" ht="13.5" thickBot="1" x14ac:dyDescent="0.25">
      <c r="A3" s="539" t="s">
        <v>3185</v>
      </c>
      <c r="B3" s="77">
        <v>17</v>
      </c>
      <c r="C3" s="78"/>
      <c r="D3" s="542">
        <v>12</v>
      </c>
      <c r="E3" s="65">
        <v>10</v>
      </c>
      <c r="F3" s="77">
        <v>31</v>
      </c>
      <c r="G3" s="78"/>
      <c r="H3" s="542">
        <v>32</v>
      </c>
      <c r="I3" s="65">
        <v>3</v>
      </c>
      <c r="J3" s="81">
        <v>25</v>
      </c>
      <c r="K3" s="78"/>
      <c r="L3" s="542"/>
      <c r="M3" s="65"/>
      <c r="N3" s="77"/>
      <c r="O3" s="78"/>
      <c r="P3" s="298">
        <v>57</v>
      </c>
      <c r="Q3" s="286"/>
      <c r="R3" s="77">
        <v>0</v>
      </c>
      <c r="S3" s="78"/>
      <c r="T3" s="542">
        <v>0</v>
      </c>
      <c r="U3" s="42"/>
      <c r="V3" s="42"/>
      <c r="Y3" s="538" t="str">
        <f>A3</f>
        <v>Mahnacke E</v>
      </c>
      <c r="Z3" s="460">
        <v>8</v>
      </c>
      <c r="AA3" s="460">
        <f>COUNT(B3:W3)</f>
        <v>10</v>
      </c>
      <c r="AB3" s="460">
        <v>0</v>
      </c>
      <c r="AC3" s="460">
        <f t="shared" ref="AC3:AC20" si="0">SUM(B3:W3)</f>
        <v>187</v>
      </c>
      <c r="AD3" s="133">
        <f>AC3/(AA3-AB3)</f>
        <v>18.7</v>
      </c>
    </row>
    <row r="4" spans="1:30" ht="13.5" thickBot="1" x14ac:dyDescent="0.25">
      <c r="A4" s="539" t="s">
        <v>3188</v>
      </c>
      <c r="B4" s="77">
        <v>5</v>
      </c>
      <c r="C4" s="78"/>
      <c r="D4" s="542">
        <v>1</v>
      </c>
      <c r="E4" s="65">
        <v>18</v>
      </c>
      <c r="F4" s="77">
        <v>12</v>
      </c>
      <c r="G4" s="78"/>
      <c r="H4" s="542">
        <v>15</v>
      </c>
      <c r="I4" s="65">
        <v>11</v>
      </c>
      <c r="J4" s="298">
        <v>50</v>
      </c>
      <c r="K4" s="562"/>
      <c r="L4" s="541">
        <v>41</v>
      </c>
      <c r="M4" s="65"/>
      <c r="N4" s="81">
        <v>35</v>
      </c>
      <c r="O4" s="78"/>
      <c r="P4" s="298">
        <v>63</v>
      </c>
      <c r="Q4" s="286"/>
      <c r="R4" s="77">
        <v>2</v>
      </c>
      <c r="S4" s="78"/>
      <c r="T4" s="542">
        <v>8</v>
      </c>
      <c r="U4" s="42"/>
      <c r="V4" s="42"/>
      <c r="Y4" s="538" t="str">
        <f t="shared" ref="Y4:Y20" si="1">A4</f>
        <v>Bennett G</v>
      </c>
      <c r="Z4" s="460">
        <v>10</v>
      </c>
      <c r="AA4" s="460">
        <f t="shared" ref="AA4:AA20" si="2">COUNT(B4:W4)</f>
        <v>12</v>
      </c>
      <c r="AB4" s="460">
        <v>1</v>
      </c>
      <c r="AC4" s="460">
        <f t="shared" si="0"/>
        <v>261</v>
      </c>
      <c r="AD4" s="133">
        <f t="shared" ref="AD4:AD19" si="3">AC4/(AA4-AB4)</f>
        <v>23.727272727272727</v>
      </c>
    </row>
    <row r="5" spans="1:30" ht="13.5" thickBot="1" x14ac:dyDescent="0.25">
      <c r="A5" s="65" t="s">
        <v>3080</v>
      </c>
      <c r="B5" s="77">
        <v>3</v>
      </c>
      <c r="C5" s="78"/>
      <c r="D5" s="542">
        <v>16</v>
      </c>
      <c r="E5" s="65">
        <v>1</v>
      </c>
      <c r="F5" s="77">
        <v>0</v>
      </c>
      <c r="G5" s="78"/>
      <c r="H5" s="542">
        <v>39</v>
      </c>
      <c r="I5" s="65">
        <v>2</v>
      </c>
      <c r="J5" s="563">
        <v>9</v>
      </c>
      <c r="K5" s="78"/>
      <c r="L5" s="542">
        <v>15</v>
      </c>
      <c r="M5" s="65"/>
      <c r="N5" s="298">
        <v>72</v>
      </c>
      <c r="O5" s="562"/>
      <c r="P5" s="565">
        <v>23</v>
      </c>
      <c r="Q5" s="65"/>
      <c r="R5" s="545">
        <v>27</v>
      </c>
      <c r="S5" s="78"/>
      <c r="T5" s="542">
        <v>12</v>
      </c>
      <c r="U5" s="42"/>
      <c r="V5" s="42"/>
      <c r="Y5" s="538" t="str">
        <f t="shared" si="1"/>
        <v>Melville E</v>
      </c>
      <c r="Z5" s="460">
        <v>10</v>
      </c>
      <c r="AA5" s="460">
        <f t="shared" si="2"/>
        <v>12</v>
      </c>
      <c r="AB5" s="460">
        <v>1</v>
      </c>
      <c r="AC5" s="460">
        <f t="shared" si="0"/>
        <v>219</v>
      </c>
      <c r="AD5" s="133">
        <f t="shared" si="3"/>
        <v>19.90909090909091</v>
      </c>
    </row>
    <row r="6" spans="1:30" ht="13.5" thickBot="1" x14ac:dyDescent="0.25">
      <c r="A6" s="65" t="s">
        <v>3082</v>
      </c>
      <c r="B6" s="81">
        <v>30</v>
      </c>
      <c r="C6" s="78"/>
      <c r="D6" s="542">
        <v>28</v>
      </c>
      <c r="E6" s="548">
        <v>11</v>
      </c>
      <c r="F6" s="77">
        <v>4</v>
      </c>
      <c r="G6" s="78"/>
      <c r="H6" s="542">
        <v>27</v>
      </c>
      <c r="I6" s="65">
        <v>23</v>
      </c>
      <c r="J6" s="77">
        <v>0</v>
      </c>
      <c r="K6" s="78"/>
      <c r="L6" s="542">
        <v>18</v>
      </c>
      <c r="M6" s="65"/>
      <c r="N6" s="563">
        <v>3</v>
      </c>
      <c r="O6" s="78"/>
      <c r="P6" s="542">
        <v>2</v>
      </c>
      <c r="Q6" s="65"/>
      <c r="R6" s="545">
        <v>29</v>
      </c>
      <c r="S6" s="78"/>
      <c r="T6" s="542">
        <v>13</v>
      </c>
      <c r="U6" s="42"/>
      <c r="V6" s="42"/>
      <c r="Y6" s="538" t="str">
        <f t="shared" si="1"/>
        <v>Stewart R</v>
      </c>
      <c r="Z6" s="460">
        <v>10</v>
      </c>
      <c r="AA6" s="460">
        <f t="shared" si="2"/>
        <v>12</v>
      </c>
      <c r="AB6" s="460">
        <v>2</v>
      </c>
      <c r="AC6" s="460">
        <f t="shared" si="0"/>
        <v>188</v>
      </c>
      <c r="AD6" s="133">
        <f t="shared" si="3"/>
        <v>18.8</v>
      </c>
    </row>
    <row r="7" spans="1:30" ht="13.5" thickBot="1" x14ac:dyDescent="0.25">
      <c r="A7" s="539" t="s">
        <v>3541</v>
      </c>
      <c r="B7" s="537">
        <v>54</v>
      </c>
      <c r="C7" s="562"/>
      <c r="D7" s="542">
        <v>0</v>
      </c>
      <c r="E7" s="65">
        <v>33</v>
      </c>
      <c r="F7" s="545">
        <v>2</v>
      </c>
      <c r="G7" s="78"/>
      <c r="H7" s="542">
        <v>2</v>
      </c>
      <c r="I7" s="548">
        <v>14</v>
      </c>
      <c r="J7" s="77">
        <v>20</v>
      </c>
      <c r="K7" s="78"/>
      <c r="L7" s="541">
        <v>32</v>
      </c>
      <c r="M7" s="65"/>
      <c r="N7" s="77"/>
      <c r="O7" s="78"/>
      <c r="P7" s="542">
        <v>11</v>
      </c>
      <c r="Q7" s="65"/>
      <c r="R7" s="77" t="s">
        <v>3838</v>
      </c>
      <c r="S7" s="78"/>
      <c r="T7" s="542">
        <v>16</v>
      </c>
      <c r="U7" s="42"/>
      <c r="V7" s="42"/>
      <c r="Y7" s="538" t="str">
        <f t="shared" si="1"/>
        <v>Jennings C</v>
      </c>
      <c r="Z7" s="460">
        <v>9</v>
      </c>
      <c r="AA7" s="460">
        <f t="shared" si="2"/>
        <v>10</v>
      </c>
      <c r="AB7" s="460">
        <v>4</v>
      </c>
      <c r="AC7" s="460">
        <f t="shared" si="0"/>
        <v>184</v>
      </c>
      <c r="AD7" s="133">
        <f t="shared" si="3"/>
        <v>30.666666666666668</v>
      </c>
    </row>
    <row r="8" spans="1:30" x14ac:dyDescent="0.2">
      <c r="A8" s="539" t="s">
        <v>4412</v>
      </c>
      <c r="B8" s="563">
        <v>7</v>
      </c>
      <c r="C8" s="78"/>
      <c r="D8" s="542">
        <v>18</v>
      </c>
      <c r="E8" s="548">
        <v>1</v>
      </c>
      <c r="F8" s="545">
        <v>15</v>
      </c>
      <c r="G8" s="78"/>
      <c r="H8" s="542">
        <v>16</v>
      </c>
      <c r="I8" s="65" t="s">
        <v>3838</v>
      </c>
      <c r="J8" s="77">
        <v>48</v>
      </c>
      <c r="K8" s="78"/>
      <c r="L8" s="542" t="s">
        <v>3838</v>
      </c>
      <c r="M8" s="65"/>
      <c r="N8" s="545">
        <v>9</v>
      </c>
      <c r="O8" s="78"/>
      <c r="P8" s="541">
        <v>3</v>
      </c>
      <c r="Q8" s="65"/>
      <c r="R8" s="77" t="s">
        <v>3838</v>
      </c>
      <c r="S8" s="78"/>
      <c r="T8" s="542">
        <v>8</v>
      </c>
      <c r="U8" s="42"/>
      <c r="V8" s="42"/>
      <c r="Y8" s="538" t="str">
        <f t="shared" si="1"/>
        <v>Lewis N</v>
      </c>
      <c r="Z8" s="460">
        <v>10</v>
      </c>
      <c r="AA8" s="460">
        <f t="shared" si="2"/>
        <v>9</v>
      </c>
      <c r="AB8" s="460">
        <v>4</v>
      </c>
      <c r="AC8" s="460">
        <f t="shared" si="0"/>
        <v>125</v>
      </c>
      <c r="AD8" s="133">
        <f t="shared" si="3"/>
        <v>25</v>
      </c>
    </row>
    <row r="9" spans="1:30" x14ac:dyDescent="0.2">
      <c r="A9" s="65" t="s">
        <v>4404</v>
      </c>
      <c r="B9" s="77">
        <v>9</v>
      </c>
      <c r="C9" s="78"/>
      <c r="D9" s="542">
        <v>16</v>
      </c>
      <c r="E9" s="65" t="s">
        <v>3838</v>
      </c>
      <c r="F9" s="77" t="s">
        <v>3838</v>
      </c>
      <c r="G9" s="78"/>
      <c r="H9" s="542">
        <v>9</v>
      </c>
      <c r="I9" s="65" t="s">
        <v>3838</v>
      </c>
      <c r="J9" s="545">
        <v>11</v>
      </c>
      <c r="K9" s="78"/>
      <c r="L9" s="542"/>
      <c r="M9" s="65"/>
      <c r="N9" s="77"/>
      <c r="O9" s="78"/>
      <c r="P9" s="542"/>
      <c r="Q9" s="65"/>
      <c r="R9" s="77"/>
      <c r="S9" s="78"/>
      <c r="T9" s="542"/>
      <c r="U9" s="42"/>
      <c r="V9" s="42"/>
      <c r="Y9" s="538" t="str">
        <f t="shared" si="1"/>
        <v>Roberts D</v>
      </c>
      <c r="Z9" s="460">
        <v>5</v>
      </c>
      <c r="AA9" s="460">
        <f t="shared" si="2"/>
        <v>4</v>
      </c>
      <c r="AB9" s="460">
        <v>1</v>
      </c>
      <c r="AC9" s="460">
        <f t="shared" si="0"/>
        <v>45</v>
      </c>
      <c r="AD9" s="133">
        <f t="shared" si="3"/>
        <v>15</v>
      </c>
    </row>
    <row r="10" spans="1:30" x14ac:dyDescent="0.2">
      <c r="A10" s="65" t="s">
        <v>3189</v>
      </c>
      <c r="B10" s="77">
        <v>12</v>
      </c>
      <c r="C10" s="78"/>
      <c r="D10" s="542">
        <v>7</v>
      </c>
      <c r="E10" s="65" t="s">
        <v>3838</v>
      </c>
      <c r="F10" s="77" t="s">
        <v>3838</v>
      </c>
      <c r="G10" s="78"/>
      <c r="H10" s="542">
        <v>0</v>
      </c>
      <c r="I10" s="65" t="s">
        <v>3838</v>
      </c>
      <c r="J10" s="77">
        <v>2</v>
      </c>
      <c r="K10" s="78"/>
      <c r="L10" s="542" t="s">
        <v>3838</v>
      </c>
      <c r="M10" s="65"/>
      <c r="N10" s="77" t="s">
        <v>3838</v>
      </c>
      <c r="O10" s="78"/>
      <c r="P10" s="542">
        <v>0</v>
      </c>
      <c r="Q10" s="65"/>
      <c r="R10" s="77" t="s">
        <v>3838</v>
      </c>
      <c r="S10" s="78"/>
      <c r="T10" s="541">
        <v>0</v>
      </c>
      <c r="U10" s="42"/>
      <c r="V10" s="42"/>
      <c r="Y10" s="538" t="str">
        <f t="shared" si="1"/>
        <v>Considine A</v>
      </c>
      <c r="Z10" s="460">
        <v>10</v>
      </c>
      <c r="AA10" s="460">
        <f t="shared" si="2"/>
        <v>6</v>
      </c>
      <c r="AB10" s="460">
        <v>1</v>
      </c>
      <c r="AC10" s="460">
        <f t="shared" si="0"/>
        <v>21</v>
      </c>
      <c r="AD10" s="133">
        <f t="shared" si="3"/>
        <v>4.2</v>
      </c>
    </row>
    <row r="11" spans="1:30" x14ac:dyDescent="0.2">
      <c r="A11" s="539" t="s">
        <v>4413</v>
      </c>
      <c r="B11" s="77">
        <v>4</v>
      </c>
      <c r="C11" s="78"/>
      <c r="D11" s="542">
        <v>11</v>
      </c>
      <c r="E11" s="65">
        <v>21</v>
      </c>
      <c r="F11" s="77" t="s">
        <v>3838</v>
      </c>
      <c r="G11" s="78"/>
      <c r="H11" s="542">
        <v>0</v>
      </c>
      <c r="I11" s="548">
        <v>4</v>
      </c>
      <c r="J11" s="77">
        <v>11</v>
      </c>
      <c r="K11" s="78"/>
      <c r="L11" s="542"/>
      <c r="M11" s="65"/>
      <c r="N11" s="77"/>
      <c r="O11" s="78"/>
      <c r="P11" s="542">
        <v>1</v>
      </c>
      <c r="Q11" s="65"/>
      <c r="R11" s="77" t="s">
        <v>3838</v>
      </c>
      <c r="S11" s="78"/>
      <c r="T11" s="542">
        <v>0</v>
      </c>
      <c r="U11" s="42"/>
      <c r="V11" s="42"/>
      <c r="Y11" s="538" t="str">
        <f t="shared" si="1"/>
        <v>Higgins B</v>
      </c>
      <c r="Z11" s="460">
        <v>8</v>
      </c>
      <c r="AA11" s="460">
        <f t="shared" si="2"/>
        <v>8</v>
      </c>
      <c r="AB11" s="460">
        <v>1</v>
      </c>
      <c r="AC11" s="460">
        <f t="shared" si="0"/>
        <v>52</v>
      </c>
      <c r="AD11" s="133">
        <f t="shared" si="3"/>
        <v>7.4285714285714288</v>
      </c>
    </row>
    <row r="12" spans="1:30" x14ac:dyDescent="0.2">
      <c r="A12" s="539" t="s">
        <v>4056</v>
      </c>
      <c r="B12" s="77">
        <v>0</v>
      </c>
      <c r="C12" s="78"/>
      <c r="D12" s="542">
        <v>0</v>
      </c>
      <c r="E12" s="65" t="s">
        <v>3838</v>
      </c>
      <c r="F12" s="77" t="s">
        <v>3838</v>
      </c>
      <c r="G12" s="78"/>
      <c r="H12" s="541">
        <v>5</v>
      </c>
      <c r="I12" s="65" t="s">
        <v>3838</v>
      </c>
      <c r="J12" s="77"/>
      <c r="K12" s="78"/>
      <c r="L12" s="542" t="s">
        <v>4422</v>
      </c>
      <c r="M12" s="65"/>
      <c r="N12" s="77"/>
      <c r="O12" s="78"/>
      <c r="P12" s="542"/>
      <c r="Q12" s="65"/>
      <c r="R12" s="77"/>
      <c r="S12" s="78"/>
      <c r="T12" s="542"/>
      <c r="U12" s="42"/>
      <c r="V12" s="42"/>
      <c r="Y12" s="538" t="str">
        <f t="shared" si="1"/>
        <v>Rapson D</v>
      </c>
      <c r="Z12" s="460">
        <v>5</v>
      </c>
      <c r="AA12" s="460">
        <f t="shared" si="2"/>
        <v>3</v>
      </c>
      <c r="AB12" s="460">
        <v>1</v>
      </c>
      <c r="AC12" s="460">
        <f t="shared" si="0"/>
        <v>5</v>
      </c>
      <c r="AD12" s="133">
        <f t="shared" si="3"/>
        <v>2.5</v>
      </c>
    </row>
    <row r="13" spans="1:30" x14ac:dyDescent="0.2">
      <c r="A13" s="65" t="s">
        <v>4058</v>
      </c>
      <c r="B13" s="77">
        <v>5</v>
      </c>
      <c r="C13" s="78"/>
      <c r="D13" s="541">
        <v>1</v>
      </c>
      <c r="E13" s="65" t="s">
        <v>3838</v>
      </c>
      <c r="F13" s="77" t="s">
        <v>3838</v>
      </c>
      <c r="G13" s="78"/>
      <c r="H13" s="542">
        <v>7</v>
      </c>
      <c r="I13" s="65" t="s">
        <v>3838</v>
      </c>
      <c r="J13" s="77">
        <v>0</v>
      </c>
      <c r="K13" s="78"/>
      <c r="L13" s="542"/>
      <c r="M13" s="65"/>
      <c r="N13" s="77"/>
      <c r="O13" s="78"/>
      <c r="P13" s="542"/>
      <c r="Q13" s="65"/>
      <c r="R13" s="77"/>
      <c r="S13" s="78"/>
      <c r="T13" s="542"/>
      <c r="U13" s="42"/>
      <c r="V13" s="42"/>
      <c r="Y13" s="538" t="str">
        <f t="shared" si="1"/>
        <v>Moran L</v>
      </c>
      <c r="Z13" s="460">
        <v>5</v>
      </c>
      <c r="AA13" s="460">
        <f t="shared" si="2"/>
        <v>4</v>
      </c>
      <c r="AB13" s="460">
        <v>1</v>
      </c>
      <c r="AC13" s="460">
        <f t="shared" si="0"/>
        <v>13</v>
      </c>
      <c r="AD13" s="133">
        <f t="shared" si="3"/>
        <v>4.333333333333333</v>
      </c>
    </row>
    <row r="14" spans="1:30" ht="13.5" thickBot="1" x14ac:dyDescent="0.25">
      <c r="A14" s="65" t="s">
        <v>4395</v>
      </c>
      <c r="B14" s="77"/>
      <c r="C14" s="78"/>
      <c r="F14" s="77"/>
      <c r="G14" s="78"/>
      <c r="I14" s="65"/>
      <c r="J14" s="77">
        <v>0</v>
      </c>
      <c r="K14" s="78"/>
      <c r="L14" s="564" t="s">
        <v>3838</v>
      </c>
      <c r="M14" s="65"/>
      <c r="N14" s="77"/>
      <c r="O14" s="78"/>
      <c r="P14" s="542"/>
      <c r="Q14" s="65"/>
      <c r="R14" s="77"/>
      <c r="S14" s="78"/>
      <c r="T14" s="542"/>
      <c r="U14" s="42"/>
      <c r="V14" s="42"/>
      <c r="Y14" s="538" t="str">
        <f t="shared" si="1"/>
        <v>Minnis D</v>
      </c>
      <c r="Z14" s="460">
        <v>2</v>
      </c>
      <c r="AA14" s="460">
        <f t="shared" si="2"/>
        <v>1</v>
      </c>
      <c r="AB14" s="460">
        <v>1</v>
      </c>
      <c r="AC14" s="460">
        <f t="shared" si="0"/>
        <v>0</v>
      </c>
      <c r="AD14" s="133">
        <v>0</v>
      </c>
    </row>
    <row r="15" spans="1:30" ht="13.5" thickBot="1" x14ac:dyDescent="0.25">
      <c r="A15" s="65" t="s">
        <v>3093</v>
      </c>
      <c r="B15" s="77"/>
      <c r="C15" s="78"/>
      <c r="D15" s="542"/>
      <c r="E15" s="65"/>
      <c r="F15" s="77"/>
      <c r="G15" s="78"/>
      <c r="J15" s="77"/>
      <c r="K15" s="78"/>
      <c r="L15" s="298">
        <v>89</v>
      </c>
      <c r="M15" s="286"/>
      <c r="N15" s="77">
        <v>0</v>
      </c>
      <c r="O15" s="78"/>
      <c r="P15" s="542">
        <v>17</v>
      </c>
      <c r="Q15" s="65"/>
      <c r="R15" s="77"/>
      <c r="S15" s="78"/>
      <c r="T15" s="542">
        <v>5</v>
      </c>
      <c r="U15" s="42"/>
      <c r="V15" s="42"/>
      <c r="Y15" s="538" t="str">
        <f t="shared" si="1"/>
        <v>Chambers B</v>
      </c>
      <c r="Z15" s="460">
        <v>4</v>
      </c>
      <c r="AA15" s="460">
        <f t="shared" si="2"/>
        <v>4</v>
      </c>
      <c r="AB15" s="460">
        <v>0</v>
      </c>
      <c r="AC15" s="460">
        <f t="shared" si="0"/>
        <v>111</v>
      </c>
      <c r="AD15" s="133">
        <f t="shared" si="3"/>
        <v>27.75</v>
      </c>
    </row>
    <row r="16" spans="1:30" x14ac:dyDescent="0.2">
      <c r="A16" s="65" t="s">
        <v>4423</v>
      </c>
      <c r="B16" s="77"/>
      <c r="C16" s="78"/>
      <c r="D16" s="542"/>
      <c r="E16" s="65"/>
      <c r="F16" s="77"/>
      <c r="G16" s="78"/>
      <c r="H16" s="542"/>
      <c r="I16" s="65"/>
      <c r="J16" s="77"/>
      <c r="K16" s="78"/>
      <c r="L16" s="565" t="s">
        <v>3838</v>
      </c>
      <c r="M16" s="65"/>
      <c r="N16" s="77" t="s">
        <v>3838</v>
      </c>
      <c r="O16" s="78"/>
      <c r="P16" s="542"/>
      <c r="Q16" s="65"/>
      <c r="R16" s="77"/>
      <c r="S16" s="78"/>
      <c r="T16" s="542"/>
      <c r="U16" s="42"/>
      <c r="V16" s="42"/>
      <c r="Y16" s="538" t="str">
        <f t="shared" si="1"/>
        <v>Vanderhoenen B</v>
      </c>
      <c r="Z16" s="460">
        <v>2</v>
      </c>
      <c r="AA16" s="460">
        <f t="shared" si="2"/>
        <v>0</v>
      </c>
      <c r="AB16" s="460">
        <v>3</v>
      </c>
      <c r="AC16" s="460">
        <f t="shared" si="0"/>
        <v>0</v>
      </c>
      <c r="AD16" s="133">
        <f t="shared" si="3"/>
        <v>0</v>
      </c>
    </row>
    <row r="17" spans="1:30" ht="13.5" thickBot="1" x14ac:dyDescent="0.25">
      <c r="A17" s="65" t="s">
        <v>4424</v>
      </c>
      <c r="B17" s="77"/>
      <c r="C17" s="78"/>
      <c r="D17" s="542"/>
      <c r="E17" s="65"/>
      <c r="F17" s="77"/>
      <c r="G17" s="78"/>
      <c r="H17" s="542"/>
      <c r="I17" s="65"/>
      <c r="J17" s="77"/>
      <c r="K17" s="78"/>
      <c r="L17" s="542" t="s">
        <v>3838</v>
      </c>
      <c r="M17" s="65"/>
      <c r="N17" s="81" t="s">
        <v>3838</v>
      </c>
      <c r="O17" s="78"/>
      <c r="P17" s="542"/>
      <c r="Q17" s="65"/>
      <c r="R17" s="77"/>
      <c r="S17" s="78"/>
      <c r="T17" s="542"/>
      <c r="U17" s="42"/>
      <c r="V17" s="42"/>
      <c r="Y17" s="538" t="str">
        <f t="shared" si="1"/>
        <v>Foenander H</v>
      </c>
      <c r="Z17" s="460">
        <v>2</v>
      </c>
      <c r="AA17" s="460">
        <f t="shared" si="2"/>
        <v>0</v>
      </c>
      <c r="AB17" s="460">
        <v>1</v>
      </c>
      <c r="AC17" s="460">
        <f t="shared" si="0"/>
        <v>0</v>
      </c>
      <c r="AD17" s="133">
        <f t="shared" si="3"/>
        <v>0</v>
      </c>
    </row>
    <row r="18" spans="1:30" ht="13.5" thickBot="1" x14ac:dyDescent="0.25">
      <c r="A18" s="65" t="s">
        <v>3455</v>
      </c>
      <c r="B18" s="77"/>
      <c r="C18" s="78"/>
      <c r="D18" s="542"/>
      <c r="E18" s="65"/>
      <c r="F18" s="77"/>
      <c r="G18" s="78"/>
      <c r="H18" s="542"/>
      <c r="I18" s="65"/>
      <c r="J18" s="77"/>
      <c r="K18" s="78"/>
      <c r="L18" s="542"/>
      <c r="M18" s="65"/>
      <c r="N18" s="537">
        <v>129</v>
      </c>
      <c r="O18" s="562"/>
      <c r="P18" s="542">
        <v>23</v>
      </c>
      <c r="Q18" s="65"/>
      <c r="R18" s="77">
        <v>44</v>
      </c>
      <c r="S18" s="78"/>
      <c r="T18" s="542">
        <v>13</v>
      </c>
      <c r="U18" s="42"/>
      <c r="V18" s="42"/>
      <c r="Y18" s="538" t="str">
        <f t="shared" si="1"/>
        <v>Carter D</v>
      </c>
      <c r="Z18" s="460">
        <v>4</v>
      </c>
      <c r="AA18" s="460">
        <f t="shared" si="2"/>
        <v>4</v>
      </c>
      <c r="AB18" s="460">
        <v>1</v>
      </c>
      <c r="AC18" s="460">
        <f t="shared" si="0"/>
        <v>209</v>
      </c>
      <c r="AD18" s="133">
        <f t="shared" si="3"/>
        <v>69.666666666666671</v>
      </c>
    </row>
    <row r="19" spans="1:30" x14ac:dyDescent="0.2">
      <c r="A19" s="65" t="s">
        <v>3187</v>
      </c>
      <c r="B19" s="77"/>
      <c r="C19" s="78"/>
      <c r="D19" s="542"/>
      <c r="E19" s="65"/>
      <c r="F19" s="77"/>
      <c r="G19" s="78"/>
      <c r="H19" s="542"/>
      <c r="I19" s="65"/>
      <c r="J19" s="77"/>
      <c r="K19" s="78"/>
      <c r="L19" s="542"/>
      <c r="M19" s="65"/>
      <c r="N19" s="563" t="s">
        <v>3838</v>
      </c>
      <c r="O19" s="78"/>
      <c r="P19" s="541">
        <v>11</v>
      </c>
      <c r="Q19" s="65"/>
      <c r="R19" s="77" t="s">
        <v>3838</v>
      </c>
      <c r="S19" s="78"/>
      <c r="T19" s="542">
        <v>2</v>
      </c>
      <c r="U19" s="42"/>
      <c r="V19" s="42"/>
      <c r="Y19" s="538" t="str">
        <f t="shared" si="1"/>
        <v>Sunderland D</v>
      </c>
      <c r="Z19" s="460">
        <v>4</v>
      </c>
      <c r="AA19" s="460">
        <f t="shared" si="2"/>
        <v>2</v>
      </c>
      <c r="AB19" s="460">
        <v>1</v>
      </c>
      <c r="AC19" s="460">
        <f t="shared" si="0"/>
        <v>13</v>
      </c>
      <c r="AD19" s="133">
        <f t="shared" si="3"/>
        <v>13</v>
      </c>
    </row>
    <row r="20" spans="1:30" x14ac:dyDescent="0.2">
      <c r="A20" s="65" t="s">
        <v>4426</v>
      </c>
      <c r="B20" s="77"/>
      <c r="C20" s="78"/>
      <c r="D20" s="542"/>
      <c r="E20" s="65"/>
      <c r="F20" s="77"/>
      <c r="G20" s="78"/>
      <c r="H20" s="542"/>
      <c r="I20" s="65"/>
      <c r="J20" s="77"/>
      <c r="K20" s="78"/>
      <c r="L20" s="542"/>
      <c r="M20" s="65"/>
      <c r="N20" s="77" t="s">
        <v>3838</v>
      </c>
      <c r="O20" s="78"/>
      <c r="P20" s="542"/>
      <c r="Q20" s="65"/>
      <c r="R20" s="77"/>
      <c r="S20" s="78"/>
      <c r="T20" s="542"/>
      <c r="U20" s="42"/>
      <c r="V20" s="42"/>
      <c r="Y20" s="538" t="str">
        <f t="shared" si="1"/>
        <v>Anderson A</v>
      </c>
      <c r="Z20" s="460">
        <v>1</v>
      </c>
      <c r="AA20" s="460">
        <f t="shared" si="2"/>
        <v>0</v>
      </c>
      <c r="AB20" s="460">
        <v>0</v>
      </c>
      <c r="AC20" s="460">
        <f t="shared" si="0"/>
        <v>0</v>
      </c>
      <c r="AD20" s="133">
        <v>0</v>
      </c>
    </row>
    <row r="21" spans="1:30" ht="13.5" thickBot="1" x14ac:dyDescent="0.25">
      <c r="A21" s="65"/>
      <c r="B21" s="83"/>
      <c r="C21" s="546"/>
      <c r="D21" s="542"/>
      <c r="E21" s="65"/>
      <c r="F21" s="83"/>
      <c r="G21" s="546"/>
      <c r="H21" s="542"/>
      <c r="I21" s="65"/>
      <c r="J21" s="83"/>
      <c r="K21" s="546"/>
      <c r="L21" s="542"/>
      <c r="M21" s="65"/>
      <c r="N21" s="83"/>
      <c r="O21" s="546"/>
      <c r="P21" s="542"/>
      <c r="Q21" s="65"/>
      <c r="R21" s="83"/>
      <c r="S21" s="546"/>
      <c r="T21" s="542"/>
      <c r="U21" s="42"/>
      <c r="V21" s="42"/>
      <c r="Y21" s="538"/>
    </row>
    <row r="22" spans="1:30" x14ac:dyDescent="0.2">
      <c r="A22" s="42"/>
      <c r="B22" s="280"/>
      <c r="C22" s="280"/>
      <c r="D22" s="42"/>
      <c r="E22" s="42"/>
      <c r="F22" s="280"/>
      <c r="G22" s="280"/>
      <c r="H22" s="42"/>
      <c r="I22" s="42"/>
      <c r="J22" s="280"/>
      <c r="K22" s="280"/>
      <c r="L22" s="42"/>
      <c r="M22" s="42"/>
      <c r="N22" s="280"/>
      <c r="O22" s="280"/>
      <c r="P22" s="42"/>
      <c r="Q22" s="42"/>
      <c r="R22" s="280"/>
      <c r="S22" s="280"/>
      <c r="T22" s="42"/>
      <c r="U22" s="42"/>
      <c r="V22" s="42"/>
    </row>
    <row r="23" spans="1:30" x14ac:dyDescent="0.2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</row>
    <row r="24" spans="1:30" x14ac:dyDescent="0.2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</row>
    <row r="25" spans="1:30" x14ac:dyDescent="0.2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</row>
    <row r="27" spans="1:30" x14ac:dyDescent="0.2">
      <c r="A27" s="460" t="s">
        <v>4256</v>
      </c>
      <c r="C27" s="460">
        <f>COUNT(C3:C26)</f>
        <v>0</v>
      </c>
      <c r="D27" s="460">
        <f t="shared" ref="D27:U27" si="4">COUNT(D3:D26)</f>
        <v>11</v>
      </c>
      <c r="E27" s="460">
        <f t="shared" si="4"/>
        <v>7</v>
      </c>
      <c r="F27" s="460">
        <f t="shared" si="4"/>
        <v>6</v>
      </c>
      <c r="G27" s="460">
        <f t="shared" si="4"/>
        <v>0</v>
      </c>
      <c r="H27" s="460">
        <f>COUNT(H3:H26)</f>
        <v>11</v>
      </c>
      <c r="I27" s="460">
        <f>COUNT(I3:I26)</f>
        <v>6</v>
      </c>
      <c r="J27" s="460">
        <f t="shared" si="4"/>
        <v>11</v>
      </c>
      <c r="K27" s="460">
        <f t="shared" si="4"/>
        <v>0</v>
      </c>
      <c r="L27" s="460">
        <f t="shared" si="4"/>
        <v>5</v>
      </c>
      <c r="M27" s="460">
        <f t="shared" si="4"/>
        <v>0</v>
      </c>
      <c r="N27" s="460">
        <f t="shared" si="4"/>
        <v>6</v>
      </c>
      <c r="O27" s="460">
        <f t="shared" si="4"/>
        <v>0</v>
      </c>
      <c r="P27" s="460">
        <f t="shared" si="4"/>
        <v>11</v>
      </c>
      <c r="Q27" s="460">
        <f t="shared" si="4"/>
        <v>0</v>
      </c>
      <c r="R27" s="460">
        <f t="shared" si="4"/>
        <v>5</v>
      </c>
      <c r="S27" s="460">
        <f t="shared" si="4"/>
        <v>0</v>
      </c>
      <c r="T27" s="460">
        <f t="shared" si="4"/>
        <v>11</v>
      </c>
      <c r="U27" s="460">
        <f t="shared" si="4"/>
        <v>0</v>
      </c>
    </row>
    <row r="28" spans="1:30" x14ac:dyDescent="0.2">
      <c r="A28" s="460" t="s">
        <v>4257</v>
      </c>
      <c r="C28" s="460">
        <f>SUM(C3:C26)</f>
        <v>0</v>
      </c>
      <c r="D28" s="460">
        <f t="shared" ref="D28:U28" si="5">SUM(D3:D26)</f>
        <v>110</v>
      </c>
      <c r="E28" s="460">
        <f t="shared" si="5"/>
        <v>95</v>
      </c>
      <c r="F28" s="460">
        <f t="shared" si="5"/>
        <v>64</v>
      </c>
      <c r="G28" s="460">
        <f t="shared" si="5"/>
        <v>0</v>
      </c>
      <c r="H28" s="460">
        <f>SUM(H3:H26)</f>
        <v>152</v>
      </c>
      <c r="I28" s="460">
        <f>SUM(I3:I26)</f>
        <v>57</v>
      </c>
      <c r="J28" s="460">
        <f t="shared" si="5"/>
        <v>176</v>
      </c>
      <c r="K28" s="460">
        <f t="shared" si="5"/>
        <v>0</v>
      </c>
      <c r="L28" s="460">
        <f t="shared" si="5"/>
        <v>195</v>
      </c>
      <c r="M28" s="460">
        <f t="shared" si="5"/>
        <v>0</v>
      </c>
      <c r="N28" s="460">
        <f t="shared" si="5"/>
        <v>248</v>
      </c>
      <c r="O28" s="460">
        <f t="shared" si="5"/>
        <v>0</v>
      </c>
      <c r="P28" s="460">
        <f t="shared" si="5"/>
        <v>211</v>
      </c>
      <c r="Q28" s="460">
        <f t="shared" si="5"/>
        <v>0</v>
      </c>
      <c r="R28" s="460">
        <f t="shared" si="5"/>
        <v>102</v>
      </c>
      <c r="S28" s="460">
        <f t="shared" si="5"/>
        <v>0</v>
      </c>
      <c r="T28" s="460">
        <f t="shared" si="5"/>
        <v>77</v>
      </c>
      <c r="U28" s="460">
        <f t="shared" si="5"/>
        <v>0</v>
      </c>
    </row>
    <row r="29" spans="1:30" x14ac:dyDescent="0.2">
      <c r="A29" s="460" t="s">
        <v>4258</v>
      </c>
      <c r="D29" s="460">
        <v>3</v>
      </c>
      <c r="F29" s="460">
        <v>2</v>
      </c>
      <c r="G29" s="460">
        <v>3</v>
      </c>
      <c r="H29" s="460">
        <v>2</v>
      </c>
      <c r="I29" s="460">
        <v>2</v>
      </c>
      <c r="J29" s="460">
        <v>0</v>
      </c>
      <c r="K29" s="460">
        <v>4</v>
      </c>
      <c r="M29" s="460">
        <v>4</v>
      </c>
      <c r="N29" s="460">
        <v>1</v>
      </c>
      <c r="P29" s="460">
        <v>2</v>
      </c>
      <c r="Q29" s="460">
        <v>2</v>
      </c>
      <c r="S29" s="460">
        <v>2</v>
      </c>
      <c r="T29" s="460">
        <v>1</v>
      </c>
      <c r="U29" s="460">
        <v>1</v>
      </c>
    </row>
    <row r="30" spans="1:30" x14ac:dyDescent="0.2">
      <c r="A30" s="460" t="s">
        <v>2956</v>
      </c>
      <c r="C30" s="93" t="e">
        <f>C28/(C27-C29)</f>
        <v>#DIV/0!</v>
      </c>
      <c r="D30" s="93">
        <f t="shared" ref="D30:U30" si="6">D28/(D27-D29)</f>
        <v>13.75</v>
      </c>
      <c r="E30" s="93">
        <f t="shared" si="6"/>
        <v>13.571428571428571</v>
      </c>
      <c r="F30" s="93">
        <f t="shared" si="6"/>
        <v>16</v>
      </c>
      <c r="G30" s="93">
        <f t="shared" si="6"/>
        <v>0</v>
      </c>
      <c r="H30" s="93">
        <f t="shared" si="6"/>
        <v>16.888888888888889</v>
      </c>
      <c r="I30" s="93">
        <f t="shared" si="6"/>
        <v>14.25</v>
      </c>
      <c r="J30" s="93">
        <f t="shared" si="6"/>
        <v>16</v>
      </c>
      <c r="K30" s="93">
        <f t="shared" si="6"/>
        <v>0</v>
      </c>
      <c r="L30" s="93">
        <f t="shared" si="6"/>
        <v>39</v>
      </c>
      <c r="M30" s="93">
        <f t="shared" si="6"/>
        <v>0</v>
      </c>
      <c r="N30" s="93">
        <v>0</v>
      </c>
      <c r="O30" s="93" t="e">
        <f t="shared" si="6"/>
        <v>#DIV/0!</v>
      </c>
      <c r="P30" s="93">
        <f t="shared" si="6"/>
        <v>23.444444444444443</v>
      </c>
      <c r="Q30" s="93">
        <f t="shared" si="6"/>
        <v>0</v>
      </c>
      <c r="R30" s="93">
        <v>0</v>
      </c>
      <c r="S30" s="93">
        <f t="shared" si="6"/>
        <v>0</v>
      </c>
      <c r="T30" s="93">
        <f t="shared" si="6"/>
        <v>7.7</v>
      </c>
      <c r="U30" s="93">
        <f t="shared" si="6"/>
        <v>0</v>
      </c>
      <c r="V30" s="93"/>
      <c r="W30" s="93"/>
      <c r="X30" s="93"/>
      <c r="Y30" s="93"/>
      <c r="Z30" s="93"/>
    </row>
    <row r="31" spans="1:30" x14ac:dyDescent="0.2">
      <c r="A31" s="460" t="s">
        <v>5</v>
      </c>
      <c r="C31" s="460">
        <v>11</v>
      </c>
      <c r="D31" s="460">
        <v>8</v>
      </c>
      <c r="E31" s="460">
        <v>8</v>
      </c>
      <c r="F31" s="460">
        <v>11</v>
      </c>
      <c r="G31" s="460">
        <v>12</v>
      </c>
      <c r="H31" s="460">
        <v>8</v>
      </c>
      <c r="I31" s="460">
        <v>10</v>
      </c>
      <c r="J31" s="460">
        <v>5</v>
      </c>
      <c r="K31" s="460">
        <v>12</v>
      </c>
      <c r="L31" s="460">
        <v>1</v>
      </c>
      <c r="M31" s="460">
        <v>12</v>
      </c>
      <c r="N31" s="460">
        <v>1</v>
      </c>
      <c r="O31" s="460">
        <v>1</v>
      </c>
      <c r="P31" s="460">
        <v>8</v>
      </c>
      <c r="Q31" s="460">
        <v>8</v>
      </c>
      <c r="R31" s="460">
        <v>1</v>
      </c>
      <c r="S31" s="460">
        <v>8</v>
      </c>
      <c r="T31" s="460">
        <v>6</v>
      </c>
      <c r="U31" s="460">
        <v>2</v>
      </c>
    </row>
    <row r="33" spans="1:55" x14ac:dyDescent="0.2">
      <c r="C33" s="460" t="s">
        <v>3189</v>
      </c>
      <c r="G33" s="460" t="s">
        <v>3080</v>
      </c>
      <c r="K33" s="460" t="s">
        <v>3541</v>
      </c>
      <c r="O33" s="460" t="s">
        <v>3188</v>
      </c>
      <c r="S33" s="460" t="s">
        <v>4406</v>
      </c>
      <c r="W33" s="460" t="s">
        <v>4411</v>
      </c>
      <c r="AA33" s="460" t="s">
        <v>472</v>
      </c>
      <c r="AE33" s="460" t="s">
        <v>4421</v>
      </c>
      <c r="AI33" s="460" t="s">
        <v>3082</v>
      </c>
      <c r="AM33" s="460" t="s">
        <v>4425</v>
      </c>
      <c r="AQ33" s="460" t="s">
        <v>4426</v>
      </c>
      <c r="AU33" s="460" t="s">
        <v>4427</v>
      </c>
      <c r="AY33" s="460" t="s">
        <v>4054</v>
      </c>
      <c r="BC33" s="460" t="s">
        <v>2387</v>
      </c>
    </row>
    <row r="34" spans="1:55" x14ac:dyDescent="0.2">
      <c r="A34" s="42" t="s">
        <v>2544</v>
      </c>
      <c r="B34" s="531">
        <v>1</v>
      </c>
      <c r="C34" s="531">
        <v>9</v>
      </c>
      <c r="D34" s="531">
        <v>1</v>
      </c>
      <c r="E34" s="531">
        <v>2</v>
      </c>
      <c r="F34" s="531">
        <v>27</v>
      </c>
      <c r="G34" s="531">
        <v>7.7</v>
      </c>
      <c r="H34" s="531"/>
      <c r="I34" s="531">
        <v>3</v>
      </c>
      <c r="J34" s="531">
        <v>39</v>
      </c>
      <c r="K34" s="531">
        <v>4</v>
      </c>
      <c r="L34" s="531">
        <v>2</v>
      </c>
      <c r="M34" s="531">
        <v>1</v>
      </c>
      <c r="N34" s="531">
        <v>16</v>
      </c>
      <c r="O34" s="531">
        <v>7</v>
      </c>
      <c r="P34" s="531">
        <v>2</v>
      </c>
      <c r="Q34" s="531">
        <v>3</v>
      </c>
      <c r="R34" s="531">
        <v>24</v>
      </c>
      <c r="S34" s="531">
        <v>6</v>
      </c>
      <c r="T34" s="531">
        <v>1</v>
      </c>
      <c r="U34" s="531"/>
      <c r="V34" s="531">
        <v>19</v>
      </c>
      <c r="W34" s="531">
        <v>2</v>
      </c>
      <c r="X34" s="531">
        <v>1</v>
      </c>
      <c r="Y34" s="531">
        <v>2</v>
      </c>
      <c r="Z34" s="531"/>
      <c r="AA34" s="531"/>
      <c r="AB34" s="531"/>
    </row>
    <row r="35" spans="1:55" x14ac:dyDescent="0.2">
      <c r="A35" s="42" t="s">
        <v>2544</v>
      </c>
      <c r="B35" s="531">
        <v>2</v>
      </c>
      <c r="C35" s="531">
        <v>2</v>
      </c>
      <c r="D35" s="531">
        <v>1</v>
      </c>
      <c r="E35" s="531">
        <v>1</v>
      </c>
      <c r="F35" s="531">
        <v>6</v>
      </c>
      <c r="G35" s="531">
        <v>2</v>
      </c>
      <c r="H35" s="531"/>
      <c r="I35" s="531">
        <v>1</v>
      </c>
      <c r="J35" s="531">
        <v>7</v>
      </c>
      <c r="K35" s="531">
        <v>2</v>
      </c>
      <c r="L35" s="531"/>
      <c r="M35" s="531">
        <v>2</v>
      </c>
      <c r="N35" s="531">
        <v>14</v>
      </c>
      <c r="O35" s="531">
        <v>2</v>
      </c>
      <c r="P35" s="531"/>
      <c r="Q35" s="531"/>
      <c r="R35" s="531">
        <v>14</v>
      </c>
      <c r="S35" s="531"/>
      <c r="T35" s="531"/>
      <c r="U35" s="531"/>
      <c r="V35" s="531"/>
      <c r="W35" s="531"/>
      <c r="X35" s="531"/>
      <c r="Y35" s="531"/>
      <c r="Z35" s="531"/>
      <c r="AA35" s="531">
        <v>1</v>
      </c>
      <c r="AB35" s="531"/>
      <c r="AD35" s="460">
        <v>2</v>
      </c>
      <c r="AE35" s="460">
        <v>1</v>
      </c>
      <c r="AH35" s="460">
        <v>2</v>
      </c>
    </row>
    <row r="36" spans="1:55" x14ac:dyDescent="0.2">
      <c r="A36" s="460" t="str">
        <f>D2</f>
        <v>Tally Ho</v>
      </c>
      <c r="B36" s="460">
        <v>1</v>
      </c>
      <c r="C36" s="460">
        <v>11</v>
      </c>
      <c r="E36" s="460">
        <v>4</v>
      </c>
      <c r="F36" s="460">
        <v>70</v>
      </c>
      <c r="G36" s="460">
        <v>3</v>
      </c>
      <c r="J36" s="460">
        <v>11</v>
      </c>
      <c r="K36" s="460">
        <v>3</v>
      </c>
      <c r="N36" s="460">
        <v>24</v>
      </c>
      <c r="O36" s="460">
        <v>6</v>
      </c>
      <c r="R36" s="460">
        <v>38</v>
      </c>
      <c r="AA36" s="460">
        <v>11</v>
      </c>
      <c r="AC36" s="460">
        <v>2</v>
      </c>
      <c r="AD36" s="460">
        <v>83</v>
      </c>
    </row>
    <row r="37" spans="1:55" x14ac:dyDescent="0.2">
      <c r="A37" s="460" t="str">
        <f>E2</f>
        <v>Tally Ho</v>
      </c>
      <c r="B37" s="460">
        <v>2</v>
      </c>
    </row>
    <row r="38" spans="1:55" x14ac:dyDescent="0.2">
      <c r="A38" s="531" t="str">
        <f>F2</f>
        <v>Mt Wav Meths</v>
      </c>
      <c r="B38" s="531">
        <v>1</v>
      </c>
      <c r="C38" s="531">
        <v>6</v>
      </c>
      <c r="D38" s="531"/>
      <c r="E38" s="531">
        <v>1</v>
      </c>
      <c r="F38" s="531">
        <v>43</v>
      </c>
      <c r="G38" s="531">
        <v>8</v>
      </c>
      <c r="H38" s="531"/>
      <c r="I38" s="181">
        <v>1</v>
      </c>
      <c r="J38" s="181">
        <v>43</v>
      </c>
      <c r="K38" s="531"/>
      <c r="L38" s="531"/>
      <c r="M38" s="531"/>
      <c r="N38" s="531"/>
      <c r="O38" s="531">
        <v>9</v>
      </c>
      <c r="P38" s="531"/>
      <c r="Q38" s="531">
        <v>3</v>
      </c>
      <c r="R38" s="531">
        <v>34</v>
      </c>
      <c r="S38" s="531"/>
      <c r="T38" s="531"/>
      <c r="U38" s="531"/>
      <c r="V38" s="531"/>
      <c r="W38" s="531"/>
      <c r="X38" s="531"/>
      <c r="Y38" s="531"/>
      <c r="Z38" s="531"/>
      <c r="AA38" s="531">
        <v>3</v>
      </c>
      <c r="AB38" s="531"/>
      <c r="AC38" s="460">
        <v>2</v>
      </c>
      <c r="AD38" s="460">
        <v>13</v>
      </c>
    </row>
    <row r="39" spans="1:55" x14ac:dyDescent="0.2">
      <c r="A39" s="42" t="s">
        <v>3555</v>
      </c>
      <c r="B39" s="531">
        <v>2</v>
      </c>
      <c r="C39" s="531"/>
      <c r="D39" s="531"/>
      <c r="E39" s="531"/>
      <c r="F39" s="531"/>
      <c r="G39" s="531"/>
      <c r="H39" s="531"/>
      <c r="I39" s="531"/>
      <c r="J39" s="531"/>
      <c r="K39" s="531"/>
      <c r="L39" s="531"/>
      <c r="M39" s="531"/>
      <c r="N39" s="531"/>
      <c r="O39" s="531"/>
      <c r="P39" s="531"/>
      <c r="Q39" s="531"/>
      <c r="R39" s="531"/>
      <c r="S39" s="531"/>
      <c r="T39" s="531"/>
      <c r="U39" s="531"/>
      <c r="V39" s="531"/>
      <c r="W39" s="531"/>
      <c r="X39" s="531"/>
      <c r="Y39" s="531"/>
      <c r="Z39" s="531"/>
      <c r="AA39" s="531"/>
      <c r="AB39" s="531"/>
    </row>
    <row r="40" spans="1:55" x14ac:dyDescent="0.2">
      <c r="A40" s="42" t="s">
        <v>4414</v>
      </c>
      <c r="B40" s="460">
        <v>1</v>
      </c>
      <c r="C40" s="460">
        <v>10</v>
      </c>
      <c r="E40" s="460">
        <v>2</v>
      </c>
      <c r="F40" s="460">
        <v>44</v>
      </c>
      <c r="G40" s="460">
        <v>11</v>
      </c>
      <c r="I40" s="460">
        <v>3</v>
      </c>
      <c r="J40" s="460">
        <v>74</v>
      </c>
      <c r="K40" s="460">
        <v>2</v>
      </c>
      <c r="N40" s="460">
        <v>18</v>
      </c>
      <c r="O40" s="460">
        <v>14.2</v>
      </c>
      <c r="Q40" s="460">
        <v>3</v>
      </c>
      <c r="R40" s="460">
        <v>52</v>
      </c>
      <c r="AA40" s="460">
        <v>5</v>
      </c>
      <c r="AC40" s="460">
        <v>1</v>
      </c>
      <c r="AD40" s="460">
        <v>25</v>
      </c>
    </row>
    <row r="41" spans="1:55" x14ac:dyDescent="0.2">
      <c r="A41" s="42" t="s">
        <v>4414</v>
      </c>
      <c r="B41" s="460">
        <v>2</v>
      </c>
    </row>
    <row r="42" spans="1:55" x14ac:dyDescent="0.2">
      <c r="A42" s="42" t="s">
        <v>4415</v>
      </c>
      <c r="B42" s="531">
        <v>1</v>
      </c>
      <c r="C42" s="531">
        <v>14</v>
      </c>
      <c r="D42" s="531"/>
      <c r="E42" s="531">
        <v>3</v>
      </c>
      <c r="F42" s="531">
        <v>53</v>
      </c>
      <c r="G42" s="531">
        <v>6</v>
      </c>
      <c r="H42" s="531"/>
      <c r="I42" s="531"/>
      <c r="J42" s="531">
        <v>50</v>
      </c>
      <c r="K42" s="531">
        <v>5</v>
      </c>
      <c r="L42" s="531"/>
      <c r="M42" s="531">
        <v>2</v>
      </c>
      <c r="N42" s="531">
        <v>58</v>
      </c>
      <c r="O42" s="531">
        <v>7</v>
      </c>
      <c r="P42" s="531"/>
      <c r="Q42" s="531">
        <v>1</v>
      </c>
      <c r="R42" s="531">
        <v>28</v>
      </c>
      <c r="S42" s="531">
        <v>1</v>
      </c>
      <c r="T42" s="531"/>
      <c r="U42" s="181"/>
      <c r="V42" s="181">
        <v>19</v>
      </c>
      <c r="W42" s="531">
        <v>3</v>
      </c>
      <c r="X42" s="531"/>
      <c r="Y42" s="531"/>
      <c r="Z42" s="531">
        <v>23</v>
      </c>
      <c r="AA42" s="531">
        <v>6</v>
      </c>
      <c r="AB42" s="531"/>
      <c r="AC42" s="460">
        <v>1</v>
      </c>
      <c r="AD42" s="460">
        <v>41</v>
      </c>
    </row>
    <row r="43" spans="1:55" x14ac:dyDescent="0.2">
      <c r="A43" s="42" t="s">
        <v>4415</v>
      </c>
      <c r="B43" s="531">
        <v>2</v>
      </c>
      <c r="C43" s="531"/>
      <c r="D43" s="531"/>
      <c r="E43" s="531"/>
      <c r="F43" s="531"/>
      <c r="G43" s="531"/>
      <c r="H43" s="531"/>
      <c r="I43" s="531"/>
      <c r="J43" s="531"/>
      <c r="K43" s="531"/>
      <c r="L43" s="531"/>
      <c r="M43" s="531"/>
      <c r="N43" s="531"/>
      <c r="O43" s="531"/>
      <c r="P43" s="531"/>
      <c r="Q43" s="531"/>
      <c r="R43" s="531"/>
      <c r="S43" s="531"/>
      <c r="T43" s="531"/>
      <c r="U43" s="531"/>
      <c r="V43" s="531"/>
      <c r="W43" s="531"/>
      <c r="X43" s="531"/>
      <c r="Y43" s="531"/>
      <c r="Z43" s="531"/>
      <c r="AA43" s="531"/>
    </row>
    <row r="44" spans="1:55" x14ac:dyDescent="0.2">
      <c r="A44" s="42" t="s">
        <v>3573</v>
      </c>
      <c r="B44" s="460">
        <v>1</v>
      </c>
      <c r="C44" s="460">
        <v>7</v>
      </c>
      <c r="E44" s="460">
        <v>3</v>
      </c>
      <c r="F44" s="460">
        <v>31</v>
      </c>
      <c r="G44" s="460">
        <v>8</v>
      </c>
      <c r="I44" s="181"/>
      <c r="J44" s="181">
        <v>52</v>
      </c>
      <c r="K44" s="460">
        <v>2</v>
      </c>
      <c r="N44" s="460">
        <v>22</v>
      </c>
      <c r="AA44" s="460">
        <v>5</v>
      </c>
      <c r="AC44" s="460">
        <v>2</v>
      </c>
      <c r="AD44" s="460">
        <v>44</v>
      </c>
      <c r="AI44" s="460">
        <v>7</v>
      </c>
      <c r="AK44" s="460">
        <v>2</v>
      </c>
      <c r="AL44" s="460">
        <v>43</v>
      </c>
    </row>
    <row r="45" spans="1:55" x14ac:dyDescent="0.2">
      <c r="A45" s="42" t="s">
        <v>3573</v>
      </c>
      <c r="B45" s="460">
        <v>2</v>
      </c>
      <c r="C45" s="460">
        <v>2</v>
      </c>
      <c r="E45" s="460">
        <v>1</v>
      </c>
      <c r="F45" s="460">
        <v>7</v>
      </c>
      <c r="G45" s="460">
        <v>2</v>
      </c>
      <c r="H45" s="460">
        <v>1</v>
      </c>
      <c r="J45" s="460">
        <v>14</v>
      </c>
      <c r="O45" s="460">
        <v>5</v>
      </c>
      <c r="Q45" s="460">
        <v>2</v>
      </c>
      <c r="R45" s="460">
        <v>28</v>
      </c>
      <c r="AI45" s="460">
        <v>1</v>
      </c>
      <c r="AL45" s="460">
        <v>16</v>
      </c>
      <c r="AM45" s="460">
        <v>1</v>
      </c>
      <c r="AO45" s="460">
        <v>2</v>
      </c>
      <c r="AP45" s="460">
        <v>4</v>
      </c>
    </row>
    <row r="46" spans="1:55" x14ac:dyDescent="0.2">
      <c r="A46" s="42" t="s">
        <v>3657</v>
      </c>
      <c r="B46" s="531">
        <v>1</v>
      </c>
      <c r="C46" s="531">
        <v>9</v>
      </c>
      <c r="D46" s="531"/>
      <c r="E46" s="531">
        <v>1</v>
      </c>
      <c r="F46" s="531">
        <v>50</v>
      </c>
      <c r="G46" s="531">
        <v>7</v>
      </c>
      <c r="H46" s="531"/>
      <c r="I46" s="531">
        <v>3</v>
      </c>
      <c r="J46" s="531">
        <v>40</v>
      </c>
      <c r="K46" s="531"/>
      <c r="L46" s="531"/>
      <c r="M46" s="531"/>
      <c r="N46" s="531"/>
      <c r="O46" s="531">
        <v>12</v>
      </c>
      <c r="P46" s="531"/>
      <c r="Q46" s="531">
        <v>3</v>
      </c>
      <c r="R46" s="531">
        <v>49</v>
      </c>
      <c r="S46" s="531"/>
      <c r="T46" s="531"/>
      <c r="U46" s="531"/>
      <c r="V46" s="531"/>
      <c r="W46" s="531"/>
      <c r="X46" s="531"/>
      <c r="Y46" s="531"/>
      <c r="Z46" s="531"/>
      <c r="AA46" s="531"/>
      <c r="AM46" s="460">
        <v>5</v>
      </c>
      <c r="AO46" s="460">
        <v>2</v>
      </c>
      <c r="AP46" s="460">
        <v>46</v>
      </c>
      <c r="AQ46" s="460">
        <v>3.5</v>
      </c>
      <c r="AS46" s="460">
        <v>1</v>
      </c>
      <c r="AT46" s="460">
        <v>23</v>
      </c>
    </row>
    <row r="47" spans="1:55" x14ac:dyDescent="0.2">
      <c r="A47" s="42" t="s">
        <v>3657</v>
      </c>
      <c r="B47" s="531">
        <v>2</v>
      </c>
      <c r="C47" s="531"/>
      <c r="D47" s="531"/>
      <c r="E47" s="531"/>
      <c r="F47" s="531"/>
      <c r="G47" s="531"/>
      <c r="H47" s="531"/>
      <c r="I47" s="531"/>
      <c r="J47" s="531"/>
      <c r="K47" s="531"/>
      <c r="L47" s="531"/>
      <c r="M47" s="531"/>
      <c r="N47" s="531"/>
      <c r="O47" s="531"/>
      <c r="P47" s="531"/>
      <c r="Q47" s="531"/>
      <c r="R47" s="531"/>
      <c r="S47" s="531"/>
      <c r="T47" s="531"/>
      <c r="U47" s="531"/>
      <c r="V47" s="531"/>
      <c r="W47" s="531"/>
      <c r="X47" s="531"/>
      <c r="Y47" s="531"/>
      <c r="Z47" s="531"/>
      <c r="AA47" s="531"/>
    </row>
    <row r="48" spans="1:55" x14ac:dyDescent="0.2">
      <c r="A48" s="42" t="s">
        <v>4398</v>
      </c>
      <c r="B48" s="460">
        <v>1</v>
      </c>
      <c r="C48" s="460">
        <v>6</v>
      </c>
      <c r="E48" s="460">
        <v>2</v>
      </c>
      <c r="F48" s="460">
        <v>18</v>
      </c>
      <c r="G48" s="460">
        <v>4</v>
      </c>
      <c r="I48" s="460">
        <v>1</v>
      </c>
      <c r="J48" s="460">
        <v>12</v>
      </c>
      <c r="K48" s="460">
        <v>2.2999999999999998</v>
      </c>
      <c r="M48" s="181">
        <v>2</v>
      </c>
      <c r="N48" s="181">
        <v>15</v>
      </c>
      <c r="O48" s="460">
        <v>8</v>
      </c>
      <c r="Q48" s="460">
        <v>3</v>
      </c>
      <c r="R48" s="460">
        <v>17</v>
      </c>
      <c r="AI48" s="460">
        <v>2</v>
      </c>
      <c r="AL48" s="460">
        <v>7</v>
      </c>
    </row>
    <row r="49" spans="1:58" x14ac:dyDescent="0.2">
      <c r="A49" s="42" t="s">
        <v>4398</v>
      </c>
      <c r="B49" s="460">
        <v>2</v>
      </c>
      <c r="C49" s="460">
        <v>3</v>
      </c>
      <c r="D49" s="460">
        <v>1</v>
      </c>
      <c r="F49" s="460">
        <v>2</v>
      </c>
      <c r="G49" s="460">
        <v>2</v>
      </c>
      <c r="J49" s="460">
        <v>12</v>
      </c>
      <c r="K49" s="460">
        <v>8</v>
      </c>
      <c r="M49" s="460">
        <v>4</v>
      </c>
      <c r="N49" s="460">
        <v>54</v>
      </c>
      <c r="O49" s="460">
        <v>2</v>
      </c>
      <c r="R49" s="460">
        <v>17</v>
      </c>
      <c r="AA49" s="460">
        <v>5</v>
      </c>
      <c r="AB49" s="460">
        <v>1</v>
      </c>
      <c r="AC49" s="460">
        <v>1</v>
      </c>
      <c r="AD49" s="460">
        <v>20</v>
      </c>
      <c r="AI49" s="460">
        <v>4</v>
      </c>
      <c r="AJ49" s="460">
        <v>1</v>
      </c>
      <c r="AK49" s="460">
        <v>1</v>
      </c>
      <c r="AL49" s="460">
        <v>4</v>
      </c>
    </row>
    <row r="50" spans="1:58" x14ac:dyDescent="0.2">
      <c r="A50" s="42" t="s">
        <v>4416</v>
      </c>
      <c r="B50" s="460">
        <v>1</v>
      </c>
      <c r="C50" s="460">
        <v>4</v>
      </c>
      <c r="F50" s="460">
        <v>26</v>
      </c>
      <c r="G50" s="460">
        <v>4</v>
      </c>
      <c r="I50" s="181">
        <v>2</v>
      </c>
      <c r="J50" s="181">
        <v>29</v>
      </c>
      <c r="O50" s="460">
        <v>10</v>
      </c>
      <c r="Q50" s="460">
        <v>4</v>
      </c>
      <c r="R50" s="460">
        <v>26</v>
      </c>
      <c r="AA50" s="460">
        <v>2</v>
      </c>
      <c r="AD50" s="460">
        <v>17</v>
      </c>
    </row>
    <row r="51" spans="1:58" x14ac:dyDescent="0.2">
      <c r="A51" s="42" t="s">
        <v>4416</v>
      </c>
      <c r="B51" s="460">
        <v>2</v>
      </c>
      <c r="M51" s="181"/>
      <c r="N51" s="181"/>
    </row>
    <row r="52" spans="1:58" x14ac:dyDescent="0.2">
      <c r="A52" s="42" t="s">
        <v>3650</v>
      </c>
      <c r="B52" s="460">
        <v>1</v>
      </c>
      <c r="C52" s="460">
        <v>6</v>
      </c>
      <c r="E52" s="460">
        <v>2</v>
      </c>
      <c r="F52" s="460">
        <v>24</v>
      </c>
      <c r="G52" s="460">
        <v>4</v>
      </c>
      <c r="I52" s="460">
        <v>1</v>
      </c>
      <c r="J52" s="460">
        <v>22</v>
      </c>
      <c r="M52" s="181"/>
      <c r="N52" s="181"/>
      <c r="O52" s="460">
        <v>9.6</v>
      </c>
      <c r="P52" s="460">
        <v>1</v>
      </c>
      <c r="Q52" s="460">
        <v>4</v>
      </c>
      <c r="R52" s="460">
        <v>38</v>
      </c>
      <c r="S52" s="460">
        <v>1</v>
      </c>
      <c r="U52" s="460">
        <v>1</v>
      </c>
      <c r="V52" s="460">
        <v>5</v>
      </c>
      <c r="AI52" s="460">
        <v>2</v>
      </c>
      <c r="AL52" s="460">
        <v>20</v>
      </c>
    </row>
    <row r="53" spans="1:58" x14ac:dyDescent="0.2">
      <c r="A53" s="42" t="s">
        <v>3650</v>
      </c>
      <c r="B53" s="460">
        <v>2</v>
      </c>
      <c r="C53" s="460">
        <v>4</v>
      </c>
      <c r="F53" s="460">
        <v>9</v>
      </c>
      <c r="G53" s="460">
        <v>3</v>
      </c>
      <c r="J53" s="460">
        <v>16</v>
      </c>
      <c r="K53" s="460">
        <v>2</v>
      </c>
      <c r="N53" s="460">
        <v>16</v>
      </c>
      <c r="O53" s="460">
        <v>6</v>
      </c>
      <c r="Q53" s="460">
        <v>1</v>
      </c>
      <c r="R53" s="460">
        <v>14</v>
      </c>
      <c r="S53" s="460">
        <v>2</v>
      </c>
      <c r="V53" s="460">
        <v>10</v>
      </c>
      <c r="AA53" s="460">
        <v>1</v>
      </c>
      <c r="AD53" s="460">
        <v>3</v>
      </c>
      <c r="AI53" s="460">
        <v>4</v>
      </c>
      <c r="AK53" s="460">
        <v>1</v>
      </c>
      <c r="AL53" s="460">
        <v>16</v>
      </c>
      <c r="AU53" s="460">
        <v>1</v>
      </c>
      <c r="AX53" s="460">
        <v>4</v>
      </c>
      <c r="AY53" s="460">
        <v>1.2</v>
      </c>
      <c r="BA53" s="460">
        <v>1</v>
      </c>
      <c r="BB53" s="460">
        <v>12</v>
      </c>
      <c r="BC53" s="460">
        <v>1</v>
      </c>
      <c r="BF53" s="460">
        <v>8</v>
      </c>
    </row>
    <row r="54" spans="1:58" x14ac:dyDescent="0.2">
      <c r="B54" s="460">
        <v>1</v>
      </c>
      <c r="M54" s="181"/>
      <c r="N54" s="181"/>
    </row>
    <row r="55" spans="1:58" x14ac:dyDescent="0.2">
      <c r="B55" s="460">
        <v>2</v>
      </c>
    </row>
    <row r="56" spans="1:58" x14ac:dyDescent="0.2">
      <c r="M56" s="181"/>
      <c r="N56" s="181"/>
    </row>
    <row r="59" spans="1:58" x14ac:dyDescent="0.2">
      <c r="C59" s="460">
        <f>SUM(C34:C58)</f>
        <v>93</v>
      </c>
      <c r="D59" s="460">
        <f t="shared" ref="D59:BF59" si="7">SUM(D34:D58)</f>
        <v>3</v>
      </c>
      <c r="E59" s="460">
        <f t="shared" si="7"/>
        <v>22</v>
      </c>
      <c r="F59" s="460">
        <f t="shared" si="7"/>
        <v>410</v>
      </c>
      <c r="G59" s="460">
        <f t="shared" si="7"/>
        <v>71.7</v>
      </c>
      <c r="H59" s="460">
        <f t="shared" si="7"/>
        <v>1</v>
      </c>
      <c r="I59" s="460">
        <f t="shared" si="7"/>
        <v>15</v>
      </c>
      <c r="J59" s="460">
        <f t="shared" si="7"/>
        <v>421</v>
      </c>
      <c r="K59" s="460">
        <f t="shared" si="7"/>
        <v>30.3</v>
      </c>
      <c r="L59" s="460">
        <f t="shared" si="7"/>
        <v>2</v>
      </c>
      <c r="M59" s="460">
        <f t="shared" si="7"/>
        <v>11</v>
      </c>
      <c r="N59" s="460">
        <f t="shared" si="7"/>
        <v>237</v>
      </c>
      <c r="O59" s="460">
        <f t="shared" si="7"/>
        <v>97.8</v>
      </c>
      <c r="P59" s="460">
        <f t="shared" si="7"/>
        <v>3</v>
      </c>
      <c r="Q59" s="460">
        <f t="shared" si="7"/>
        <v>27</v>
      </c>
      <c r="R59" s="460">
        <f t="shared" si="7"/>
        <v>379</v>
      </c>
      <c r="S59" s="460">
        <f t="shared" si="7"/>
        <v>10</v>
      </c>
      <c r="T59" s="460">
        <f t="shared" si="7"/>
        <v>1</v>
      </c>
      <c r="U59" s="460">
        <f t="shared" si="7"/>
        <v>1</v>
      </c>
      <c r="V59" s="460">
        <f t="shared" si="7"/>
        <v>53</v>
      </c>
      <c r="W59" s="460">
        <f t="shared" si="7"/>
        <v>5</v>
      </c>
      <c r="X59" s="460">
        <f t="shared" si="7"/>
        <v>1</v>
      </c>
      <c r="Y59" s="460">
        <f t="shared" si="7"/>
        <v>2</v>
      </c>
      <c r="Z59" s="460">
        <f t="shared" si="7"/>
        <v>23</v>
      </c>
      <c r="AA59" s="460">
        <f t="shared" si="7"/>
        <v>39</v>
      </c>
      <c r="AB59" s="460">
        <f t="shared" si="7"/>
        <v>1</v>
      </c>
      <c r="AC59" s="460">
        <f t="shared" si="7"/>
        <v>9</v>
      </c>
      <c r="AD59" s="460">
        <f t="shared" si="7"/>
        <v>248</v>
      </c>
      <c r="AE59" s="460">
        <f t="shared" si="7"/>
        <v>1</v>
      </c>
      <c r="AF59" s="460">
        <f t="shared" si="7"/>
        <v>0</v>
      </c>
      <c r="AG59" s="460">
        <f t="shared" si="7"/>
        <v>0</v>
      </c>
      <c r="AH59" s="460">
        <f t="shared" si="7"/>
        <v>2</v>
      </c>
      <c r="AI59" s="460">
        <f t="shared" si="7"/>
        <v>20</v>
      </c>
      <c r="AJ59" s="460">
        <f t="shared" si="7"/>
        <v>1</v>
      </c>
      <c r="AK59" s="460">
        <f t="shared" si="7"/>
        <v>4</v>
      </c>
      <c r="AL59" s="460">
        <f t="shared" si="7"/>
        <v>106</v>
      </c>
      <c r="AM59" s="460">
        <f t="shared" si="7"/>
        <v>6</v>
      </c>
      <c r="AN59" s="460">
        <f t="shared" si="7"/>
        <v>0</v>
      </c>
      <c r="AO59" s="460">
        <f t="shared" si="7"/>
        <v>4</v>
      </c>
      <c r="AP59" s="460">
        <f t="shared" si="7"/>
        <v>50</v>
      </c>
      <c r="AQ59" s="460">
        <f t="shared" si="7"/>
        <v>3.5</v>
      </c>
      <c r="AR59" s="460">
        <f t="shared" si="7"/>
        <v>0</v>
      </c>
      <c r="AS59" s="460">
        <f t="shared" si="7"/>
        <v>1</v>
      </c>
      <c r="AT59" s="460">
        <f t="shared" si="7"/>
        <v>23</v>
      </c>
      <c r="AU59" s="460">
        <f t="shared" si="7"/>
        <v>1</v>
      </c>
      <c r="AV59" s="460">
        <f t="shared" si="7"/>
        <v>0</v>
      </c>
      <c r="AW59" s="460">
        <f t="shared" si="7"/>
        <v>0</v>
      </c>
      <c r="AX59" s="460">
        <f t="shared" si="7"/>
        <v>4</v>
      </c>
      <c r="AY59" s="460">
        <f t="shared" si="7"/>
        <v>1.2</v>
      </c>
      <c r="AZ59" s="460">
        <f t="shared" si="7"/>
        <v>0</v>
      </c>
      <c r="BA59" s="460">
        <f t="shared" si="7"/>
        <v>1</v>
      </c>
      <c r="BB59" s="460">
        <f t="shared" si="7"/>
        <v>12</v>
      </c>
      <c r="BC59" s="460">
        <f t="shared" si="7"/>
        <v>1</v>
      </c>
      <c r="BD59" s="460">
        <f t="shared" si="7"/>
        <v>0</v>
      </c>
      <c r="BE59" s="460">
        <f t="shared" si="7"/>
        <v>0</v>
      </c>
      <c r="BF59" s="460">
        <f t="shared" si="7"/>
        <v>8</v>
      </c>
    </row>
    <row r="60" spans="1:58" x14ac:dyDescent="0.2">
      <c r="F60" s="93">
        <f>F59/E59</f>
        <v>18.636363636363637</v>
      </c>
      <c r="J60" s="93">
        <f>J59/I59</f>
        <v>28.066666666666666</v>
      </c>
      <c r="N60" s="93">
        <f>N59/M59</f>
        <v>21.545454545454547</v>
      </c>
      <c r="R60" s="93">
        <f>R59/Q59</f>
        <v>14.037037037037036</v>
      </c>
      <c r="V60" s="93">
        <f>V59/U59</f>
        <v>53</v>
      </c>
      <c r="Z60" s="93">
        <f>Z59/Y59</f>
        <v>11.5</v>
      </c>
      <c r="AD60" s="93">
        <f>AD59/AC59</f>
        <v>27.555555555555557</v>
      </c>
      <c r="AH60" s="93" t="e">
        <f>AH59/AG59</f>
        <v>#DIV/0!</v>
      </c>
      <c r="AL60" s="93">
        <f>AL59/AK59</f>
        <v>26.5</v>
      </c>
      <c r="AP60" s="93">
        <f>AP59/AO59</f>
        <v>12.5</v>
      </c>
      <c r="AT60" s="93">
        <f>AT59/AS59</f>
        <v>23</v>
      </c>
      <c r="AX60" s="93" t="e">
        <f>AX59/AW59</f>
        <v>#DIV/0!</v>
      </c>
      <c r="BB60" s="93">
        <f>BB59/BA59</f>
        <v>12</v>
      </c>
      <c r="BF60" s="93" t="e">
        <f>BF59/BE59</f>
        <v>#DIV/0!</v>
      </c>
    </row>
    <row r="62" spans="1:58" x14ac:dyDescent="0.2">
      <c r="C62" s="460" t="s">
        <v>3189</v>
      </c>
      <c r="D62" s="460">
        <v>93</v>
      </c>
      <c r="E62" s="460">
        <v>3</v>
      </c>
      <c r="F62" s="460">
        <v>22</v>
      </c>
      <c r="G62" s="460">
        <v>410</v>
      </c>
    </row>
    <row r="63" spans="1:58" x14ac:dyDescent="0.2">
      <c r="C63" s="460" t="s">
        <v>3080</v>
      </c>
      <c r="D63" s="460">
        <v>71.7</v>
      </c>
      <c r="E63" s="460">
        <v>1</v>
      </c>
      <c r="F63" s="460">
        <v>15</v>
      </c>
      <c r="G63" s="460">
        <v>421</v>
      </c>
    </row>
    <row r="64" spans="1:58" x14ac:dyDescent="0.2">
      <c r="C64" s="460" t="s">
        <v>3541</v>
      </c>
      <c r="D64" s="460">
        <v>30.3</v>
      </c>
      <c r="E64" s="460">
        <v>2</v>
      </c>
      <c r="F64" s="460">
        <v>11</v>
      </c>
      <c r="G64" s="460">
        <v>237</v>
      </c>
    </row>
    <row r="65" spans="3:7" x14ac:dyDescent="0.2">
      <c r="C65" s="460" t="s">
        <v>3188</v>
      </c>
      <c r="D65" s="460">
        <v>97.8</v>
      </c>
      <c r="E65" s="460">
        <v>3</v>
      </c>
      <c r="F65" s="460">
        <v>27</v>
      </c>
      <c r="G65" s="460">
        <v>379</v>
      </c>
    </row>
    <row r="66" spans="3:7" x14ac:dyDescent="0.2">
      <c r="C66" s="460" t="s">
        <v>4406</v>
      </c>
      <c r="D66" s="460">
        <v>10</v>
      </c>
      <c r="E66" s="460">
        <v>1</v>
      </c>
      <c r="F66" s="460">
        <v>1</v>
      </c>
      <c r="G66" s="460">
        <v>53</v>
      </c>
    </row>
    <row r="67" spans="3:7" x14ac:dyDescent="0.2">
      <c r="C67" s="460" t="s">
        <v>4411</v>
      </c>
      <c r="D67" s="460">
        <v>5</v>
      </c>
      <c r="E67" s="460">
        <v>1</v>
      </c>
      <c r="F67" s="460">
        <v>2</v>
      </c>
      <c r="G67" s="460">
        <v>23</v>
      </c>
    </row>
    <row r="68" spans="3:7" x14ac:dyDescent="0.2">
      <c r="C68" s="460" t="s">
        <v>472</v>
      </c>
      <c r="D68" s="460">
        <v>39</v>
      </c>
      <c r="E68" s="460">
        <v>1</v>
      </c>
      <c r="F68" s="460">
        <v>9</v>
      </c>
      <c r="G68" s="460">
        <v>248</v>
      </c>
    </row>
    <row r="69" spans="3:7" x14ac:dyDescent="0.2">
      <c r="C69" s="460" t="s">
        <v>4421</v>
      </c>
      <c r="D69" s="460">
        <v>1</v>
      </c>
      <c r="E69" s="460">
        <v>0</v>
      </c>
      <c r="F69" s="460">
        <v>0</v>
      </c>
      <c r="G69" s="460">
        <v>2</v>
      </c>
    </row>
    <row r="70" spans="3:7" x14ac:dyDescent="0.2">
      <c r="C70" s="460" t="s">
        <v>3082</v>
      </c>
      <c r="D70" s="460">
        <v>20</v>
      </c>
      <c r="E70" s="460">
        <v>1</v>
      </c>
      <c r="F70" s="460">
        <v>4</v>
      </c>
      <c r="G70" s="460">
        <v>106</v>
      </c>
    </row>
    <row r="71" spans="3:7" x14ac:dyDescent="0.2">
      <c r="C71" s="460" t="s">
        <v>4425</v>
      </c>
      <c r="D71" s="460">
        <v>6</v>
      </c>
      <c r="E71" s="460">
        <v>0</v>
      </c>
      <c r="F71" s="460">
        <v>4</v>
      </c>
      <c r="G71" s="460">
        <v>50</v>
      </c>
    </row>
    <row r="72" spans="3:7" x14ac:dyDescent="0.2">
      <c r="C72" s="460" t="s">
        <v>4426</v>
      </c>
      <c r="D72" s="460">
        <v>3.5</v>
      </c>
      <c r="E72" s="460">
        <v>0</v>
      </c>
      <c r="F72" s="460">
        <v>1</v>
      </c>
      <c r="G72" s="460">
        <v>23</v>
      </c>
    </row>
    <row r="73" spans="3:7" x14ac:dyDescent="0.2">
      <c r="C73" s="460" t="s">
        <v>4427</v>
      </c>
      <c r="D73" s="460">
        <v>1</v>
      </c>
      <c r="E73" s="460">
        <v>0</v>
      </c>
      <c r="F73" s="460">
        <v>0</v>
      </c>
      <c r="G73" s="460">
        <v>4</v>
      </c>
    </row>
    <row r="74" spans="3:7" x14ac:dyDescent="0.2">
      <c r="C74" s="460" t="s">
        <v>4054</v>
      </c>
      <c r="D74" s="460">
        <v>1.2</v>
      </c>
      <c r="E74" s="460">
        <v>0</v>
      </c>
      <c r="F74" s="460">
        <v>1</v>
      </c>
      <c r="G74" s="460">
        <v>12</v>
      </c>
    </row>
    <row r="75" spans="3:7" x14ac:dyDescent="0.2">
      <c r="C75" s="460" t="s">
        <v>2387</v>
      </c>
      <c r="D75" s="460">
        <v>1</v>
      </c>
      <c r="E75" s="460">
        <v>0</v>
      </c>
      <c r="F75" s="460">
        <v>0</v>
      </c>
      <c r="G75" s="460">
        <v>8</v>
      </c>
    </row>
    <row r="90" spans="3:9" x14ac:dyDescent="0.2">
      <c r="C90" s="42" t="s">
        <v>3185</v>
      </c>
      <c r="D90" s="42" t="s">
        <v>3793</v>
      </c>
      <c r="E90" s="42">
        <v>8</v>
      </c>
      <c r="F90" s="42">
        <v>10</v>
      </c>
      <c r="G90" s="42">
        <v>0</v>
      </c>
      <c r="H90" s="42">
        <v>187</v>
      </c>
      <c r="I90" s="377">
        <v>18.7</v>
      </c>
    </row>
    <row r="91" spans="3:9" x14ac:dyDescent="0.2">
      <c r="C91" s="42" t="s">
        <v>3188</v>
      </c>
      <c r="D91" s="42" t="s">
        <v>3793</v>
      </c>
      <c r="E91" s="42">
        <v>10</v>
      </c>
      <c r="F91" s="42">
        <v>12</v>
      </c>
      <c r="G91" s="42">
        <v>1</v>
      </c>
      <c r="H91" s="42">
        <v>261</v>
      </c>
      <c r="I91" s="377">
        <v>23.727272727272727</v>
      </c>
    </row>
    <row r="92" spans="3:9" x14ac:dyDescent="0.2">
      <c r="C92" s="42" t="s">
        <v>3080</v>
      </c>
      <c r="D92" s="42" t="s">
        <v>3793</v>
      </c>
      <c r="E92" s="42">
        <v>10</v>
      </c>
      <c r="F92" s="42">
        <v>12</v>
      </c>
      <c r="G92" s="42">
        <v>1</v>
      </c>
      <c r="H92" s="42">
        <v>219</v>
      </c>
      <c r="I92" s="377">
        <v>19.90909090909091</v>
      </c>
    </row>
    <row r="93" spans="3:9" x14ac:dyDescent="0.2">
      <c r="C93" s="42" t="s">
        <v>3082</v>
      </c>
      <c r="D93" s="42" t="s">
        <v>3793</v>
      </c>
      <c r="E93" s="42">
        <v>10</v>
      </c>
      <c r="F93" s="42">
        <v>12</v>
      </c>
      <c r="G93" s="42">
        <v>2</v>
      </c>
      <c r="H93" s="42">
        <v>188</v>
      </c>
      <c r="I93" s="377">
        <v>18.8</v>
      </c>
    </row>
    <row r="94" spans="3:9" x14ac:dyDescent="0.2">
      <c r="C94" s="42" t="s">
        <v>3541</v>
      </c>
      <c r="D94" s="42" t="s">
        <v>3793</v>
      </c>
      <c r="E94" s="42">
        <v>9</v>
      </c>
      <c r="F94" s="42">
        <v>10</v>
      </c>
      <c r="G94" s="42">
        <v>4</v>
      </c>
      <c r="H94" s="42">
        <v>184</v>
      </c>
      <c r="I94" s="377">
        <v>30.666666666666668</v>
      </c>
    </row>
    <row r="95" spans="3:9" x14ac:dyDescent="0.2">
      <c r="C95" s="42" t="s">
        <v>4412</v>
      </c>
      <c r="D95" s="42" t="s">
        <v>3793</v>
      </c>
      <c r="E95" s="42">
        <v>10</v>
      </c>
      <c r="F95" s="42">
        <v>9</v>
      </c>
      <c r="G95" s="42">
        <v>4</v>
      </c>
      <c r="H95" s="42">
        <v>125</v>
      </c>
      <c r="I95" s="377">
        <v>25</v>
      </c>
    </row>
    <row r="96" spans="3:9" x14ac:dyDescent="0.2">
      <c r="C96" s="42" t="s">
        <v>4404</v>
      </c>
      <c r="D96" s="42" t="s">
        <v>3793</v>
      </c>
      <c r="E96" s="42">
        <v>5</v>
      </c>
      <c r="F96" s="42">
        <v>4</v>
      </c>
      <c r="G96" s="42">
        <v>1</v>
      </c>
      <c r="H96" s="42">
        <v>45</v>
      </c>
      <c r="I96" s="377">
        <v>15</v>
      </c>
    </row>
    <row r="97" spans="3:9" x14ac:dyDescent="0.2">
      <c r="C97" s="42" t="s">
        <v>3189</v>
      </c>
      <c r="D97" s="42" t="s">
        <v>3793</v>
      </c>
      <c r="E97" s="42">
        <v>10</v>
      </c>
      <c r="F97" s="42">
        <v>6</v>
      </c>
      <c r="G97" s="42">
        <v>1</v>
      </c>
      <c r="H97" s="42">
        <v>21</v>
      </c>
      <c r="I97" s="377">
        <v>4.2</v>
      </c>
    </row>
    <row r="98" spans="3:9" x14ac:dyDescent="0.2">
      <c r="C98" s="42" t="s">
        <v>4413</v>
      </c>
      <c r="D98" s="42" t="s">
        <v>3793</v>
      </c>
      <c r="E98" s="42">
        <v>8</v>
      </c>
      <c r="F98" s="42">
        <v>8</v>
      </c>
      <c r="G98" s="42">
        <v>1</v>
      </c>
      <c r="H98" s="42">
        <v>52</v>
      </c>
      <c r="I98" s="377">
        <v>7.4285714285714288</v>
      </c>
    </row>
    <row r="99" spans="3:9" x14ac:dyDescent="0.2">
      <c r="C99" s="42" t="s">
        <v>4056</v>
      </c>
      <c r="D99" s="42" t="s">
        <v>3793</v>
      </c>
      <c r="E99" s="42">
        <v>5</v>
      </c>
      <c r="F99" s="42">
        <v>3</v>
      </c>
      <c r="G99" s="42">
        <v>1</v>
      </c>
      <c r="H99" s="42">
        <v>5</v>
      </c>
      <c r="I99" s="377">
        <v>2.5</v>
      </c>
    </row>
    <row r="100" spans="3:9" x14ac:dyDescent="0.2">
      <c r="C100" s="42" t="s">
        <v>4058</v>
      </c>
      <c r="D100" s="42" t="s">
        <v>3793</v>
      </c>
      <c r="E100" s="42">
        <v>5</v>
      </c>
      <c r="F100" s="42">
        <v>4</v>
      </c>
      <c r="G100" s="42">
        <v>1</v>
      </c>
      <c r="H100" s="42">
        <v>13</v>
      </c>
      <c r="I100" s="377">
        <v>4.333333333333333</v>
      </c>
    </row>
    <row r="101" spans="3:9" x14ac:dyDescent="0.2">
      <c r="C101" s="42" t="s">
        <v>4395</v>
      </c>
      <c r="D101" s="42" t="s">
        <v>3793</v>
      </c>
      <c r="E101" s="42">
        <v>2</v>
      </c>
      <c r="F101" s="42">
        <v>1</v>
      </c>
      <c r="G101" s="42">
        <v>1</v>
      </c>
      <c r="H101" s="42">
        <v>0</v>
      </c>
      <c r="I101" s="377">
        <v>0</v>
      </c>
    </row>
    <row r="102" spans="3:9" x14ac:dyDescent="0.2">
      <c r="C102" s="42" t="s">
        <v>3093</v>
      </c>
      <c r="D102" s="42" t="s">
        <v>3793</v>
      </c>
      <c r="E102" s="42">
        <v>4</v>
      </c>
      <c r="F102" s="42">
        <v>4</v>
      </c>
      <c r="G102" s="42">
        <v>0</v>
      </c>
      <c r="H102" s="42">
        <v>111</v>
      </c>
      <c r="I102" s="377">
        <v>27.75</v>
      </c>
    </row>
    <row r="103" spans="3:9" x14ac:dyDescent="0.2">
      <c r="C103" s="42" t="s">
        <v>4423</v>
      </c>
      <c r="D103" s="42" t="s">
        <v>3793</v>
      </c>
      <c r="E103" s="42">
        <v>2</v>
      </c>
      <c r="F103" s="42">
        <v>0</v>
      </c>
      <c r="G103" s="42">
        <v>3</v>
      </c>
      <c r="H103" s="42">
        <v>0</v>
      </c>
      <c r="I103" s="377">
        <v>0</v>
      </c>
    </row>
    <row r="104" spans="3:9" x14ac:dyDescent="0.2">
      <c r="C104" s="42" t="s">
        <v>4424</v>
      </c>
      <c r="D104" s="42" t="s">
        <v>3793</v>
      </c>
      <c r="E104" s="42">
        <v>2</v>
      </c>
      <c r="F104" s="42">
        <v>0</v>
      </c>
      <c r="G104" s="42">
        <v>1</v>
      </c>
      <c r="H104" s="42">
        <v>0</v>
      </c>
      <c r="I104" s="377">
        <v>0</v>
      </c>
    </row>
    <row r="105" spans="3:9" x14ac:dyDescent="0.2">
      <c r="C105" s="42" t="s">
        <v>3455</v>
      </c>
      <c r="D105" s="42" t="s">
        <v>3793</v>
      </c>
      <c r="E105" s="42">
        <v>4</v>
      </c>
      <c r="F105" s="42">
        <v>4</v>
      </c>
      <c r="G105" s="42">
        <v>1</v>
      </c>
      <c r="H105" s="42">
        <v>209</v>
      </c>
      <c r="I105" s="377">
        <v>69.666666666666671</v>
      </c>
    </row>
    <row r="106" spans="3:9" x14ac:dyDescent="0.2">
      <c r="C106" s="42" t="s">
        <v>3187</v>
      </c>
      <c r="D106" s="42" t="s">
        <v>3793</v>
      </c>
      <c r="E106" s="42">
        <v>4</v>
      </c>
      <c r="F106" s="42">
        <v>2</v>
      </c>
      <c r="G106" s="42">
        <v>1</v>
      </c>
      <c r="H106" s="42">
        <v>13</v>
      </c>
      <c r="I106" s="377">
        <v>13</v>
      </c>
    </row>
    <row r="107" spans="3:9" x14ac:dyDescent="0.2">
      <c r="C107" s="42" t="s">
        <v>4426</v>
      </c>
      <c r="D107" s="42" t="s">
        <v>3793</v>
      </c>
      <c r="E107" s="42">
        <v>1</v>
      </c>
      <c r="F107" s="42">
        <v>0</v>
      </c>
      <c r="G107" s="42">
        <v>0</v>
      </c>
      <c r="H107" s="42">
        <v>0</v>
      </c>
      <c r="I107" s="377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27"/>
  <sheetViews>
    <sheetView workbookViewId="0">
      <selection activeCell="U4" sqref="U4"/>
    </sheetView>
  </sheetViews>
  <sheetFormatPr defaultRowHeight="12.75" x14ac:dyDescent="0.2"/>
  <cols>
    <col min="1" max="1" width="9.42578125" style="1" customWidth="1"/>
    <col min="2" max="2" width="18.85546875" style="1" customWidth="1"/>
    <col min="3" max="3" width="8.28515625" style="1" customWidth="1"/>
    <col min="4" max="4" width="9.85546875" style="1" customWidth="1"/>
    <col min="5" max="5" width="10.7109375" style="1" customWidth="1"/>
    <col min="6" max="6" width="12.42578125" style="1" customWidth="1"/>
    <col min="7" max="7" width="10" style="1" customWidth="1"/>
    <col min="8" max="8" width="10.85546875" style="1" customWidth="1"/>
    <col min="9" max="10" width="8.28515625" style="1" customWidth="1"/>
    <col min="11" max="11" width="6" style="1" customWidth="1"/>
    <col min="12" max="12" width="9.7109375" style="1" customWidth="1"/>
    <col min="13" max="13" width="9.42578125" style="1" customWidth="1"/>
    <col min="14" max="14" width="10.28515625" style="1" customWidth="1"/>
    <col min="15" max="15" width="8.85546875" style="1" customWidth="1"/>
    <col min="16" max="16" width="11.85546875" style="1" customWidth="1"/>
    <col min="17" max="17" width="13.42578125" style="1" customWidth="1"/>
    <col min="18" max="18" width="12.5703125" style="1" customWidth="1"/>
    <col min="19" max="19" width="7.28515625" style="1" customWidth="1"/>
    <col min="20" max="16384" width="9.140625" style="1"/>
  </cols>
  <sheetData>
    <row r="1" spans="1:19" s="28" customFormat="1" ht="68.25" customHeight="1" x14ac:dyDescent="0.2">
      <c r="A1" s="55" t="s">
        <v>1448</v>
      </c>
      <c r="B1" s="55" t="s">
        <v>1449</v>
      </c>
      <c r="C1" s="55" t="s">
        <v>1450</v>
      </c>
      <c r="D1" s="55" t="s">
        <v>1451</v>
      </c>
      <c r="E1" s="55" t="s">
        <v>1452</v>
      </c>
      <c r="F1" s="55" t="s">
        <v>1453</v>
      </c>
      <c r="G1" s="55" t="s">
        <v>1454</v>
      </c>
      <c r="H1" s="55" t="s">
        <v>1455</v>
      </c>
      <c r="I1" s="55" t="s">
        <v>1456</v>
      </c>
      <c r="J1" s="55" t="s">
        <v>1457</v>
      </c>
      <c r="K1" s="55" t="s">
        <v>1458</v>
      </c>
      <c r="L1" s="55" t="s">
        <v>1459</v>
      </c>
      <c r="M1" s="55" t="s">
        <v>1460</v>
      </c>
      <c r="N1" s="55" t="s">
        <v>1461</v>
      </c>
      <c r="O1" s="55" t="s">
        <v>1462</v>
      </c>
      <c r="P1" s="55" t="s">
        <v>1463</v>
      </c>
      <c r="Q1" s="55" t="s">
        <v>1464</v>
      </c>
      <c r="R1" s="55" t="s">
        <v>1465</v>
      </c>
      <c r="S1" s="55" t="s">
        <v>1466</v>
      </c>
    </row>
    <row r="2" spans="1:19" x14ac:dyDescent="0.2">
      <c r="A2" s="42">
        <v>602634</v>
      </c>
      <c r="B2" s="56" t="s">
        <v>1467</v>
      </c>
      <c r="C2" s="42">
        <v>13</v>
      </c>
      <c r="D2" s="42">
        <v>1</v>
      </c>
      <c r="E2" s="42">
        <v>11</v>
      </c>
      <c r="F2" s="42">
        <v>2</v>
      </c>
      <c r="G2" s="42">
        <v>9</v>
      </c>
      <c r="H2" s="42">
        <v>24</v>
      </c>
      <c r="I2" s="42">
        <v>1</v>
      </c>
      <c r="J2" s="42">
        <v>0</v>
      </c>
      <c r="K2" s="42">
        <v>0</v>
      </c>
      <c r="L2" s="42">
        <v>11</v>
      </c>
      <c r="M2" s="42">
        <v>9</v>
      </c>
      <c r="N2" s="42">
        <v>0</v>
      </c>
      <c r="O2" s="42">
        <v>0</v>
      </c>
      <c r="P2" s="42">
        <v>97</v>
      </c>
      <c r="Q2" s="42">
        <v>0</v>
      </c>
      <c r="R2" s="42">
        <v>3</v>
      </c>
      <c r="S2" s="42">
        <v>181</v>
      </c>
    </row>
    <row r="3" spans="1:19" x14ac:dyDescent="0.2">
      <c r="A3" s="42">
        <v>572762</v>
      </c>
      <c r="B3" s="56" t="s">
        <v>1468</v>
      </c>
      <c r="C3" s="42">
        <v>0</v>
      </c>
      <c r="D3" s="42">
        <v>0</v>
      </c>
      <c r="E3" s="42">
        <v>26</v>
      </c>
      <c r="F3" s="42">
        <v>15</v>
      </c>
      <c r="G3" s="42">
        <v>40</v>
      </c>
      <c r="H3" s="42">
        <v>9</v>
      </c>
      <c r="I3" s="42">
        <v>0</v>
      </c>
      <c r="J3" s="42">
        <v>0</v>
      </c>
      <c r="K3" s="42">
        <v>0</v>
      </c>
      <c r="L3" s="42">
        <v>1</v>
      </c>
      <c r="M3" s="42">
        <v>5</v>
      </c>
      <c r="N3" s="42">
        <v>2</v>
      </c>
      <c r="O3" s="42">
        <v>0</v>
      </c>
      <c r="P3" s="42">
        <v>4</v>
      </c>
      <c r="Q3" s="42">
        <v>1</v>
      </c>
      <c r="R3" s="42">
        <v>14</v>
      </c>
      <c r="S3" s="42">
        <v>117</v>
      </c>
    </row>
    <row r="4" spans="1:19" x14ac:dyDescent="0.2">
      <c r="A4" s="42">
        <v>572758</v>
      </c>
      <c r="B4" s="56" t="s">
        <v>1469</v>
      </c>
      <c r="C4" s="42">
        <v>13</v>
      </c>
      <c r="D4" s="42">
        <v>34</v>
      </c>
      <c r="E4" s="42">
        <v>6</v>
      </c>
      <c r="F4" s="42">
        <v>13</v>
      </c>
      <c r="G4" s="42">
        <v>24</v>
      </c>
      <c r="H4" s="42">
        <v>0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15</v>
      </c>
      <c r="Q4" s="42">
        <v>0</v>
      </c>
      <c r="R4" s="42">
        <v>11</v>
      </c>
      <c r="S4" s="42">
        <v>116</v>
      </c>
    </row>
    <row r="5" spans="1:19" x14ac:dyDescent="0.2">
      <c r="A5" s="42">
        <v>600537</v>
      </c>
      <c r="B5" s="56" t="s">
        <v>1240</v>
      </c>
      <c r="C5" s="42">
        <v>0</v>
      </c>
      <c r="D5" s="42">
        <v>2</v>
      </c>
      <c r="E5" s="42">
        <v>1</v>
      </c>
      <c r="F5" s="42">
        <v>2</v>
      </c>
      <c r="G5" s="42">
        <v>12</v>
      </c>
      <c r="H5" s="42">
        <v>1</v>
      </c>
      <c r="I5" s="42">
        <v>0</v>
      </c>
      <c r="J5" s="42">
        <v>0</v>
      </c>
      <c r="K5" s="42">
        <v>0</v>
      </c>
      <c r="L5" s="42">
        <v>3</v>
      </c>
      <c r="M5" s="42">
        <v>10</v>
      </c>
      <c r="N5" s="42">
        <v>12</v>
      </c>
      <c r="O5" s="42">
        <v>0</v>
      </c>
      <c r="P5" s="42">
        <v>6</v>
      </c>
      <c r="Q5" s="42">
        <v>49</v>
      </c>
      <c r="R5" s="42">
        <v>3</v>
      </c>
      <c r="S5" s="42">
        <v>101</v>
      </c>
    </row>
    <row r="6" spans="1:19" x14ac:dyDescent="0.2">
      <c r="A6" s="42">
        <v>572780</v>
      </c>
      <c r="B6" s="56" t="s">
        <v>1470</v>
      </c>
      <c r="C6" s="42">
        <v>14</v>
      </c>
      <c r="D6" s="42">
        <v>33</v>
      </c>
      <c r="E6" s="42">
        <v>8</v>
      </c>
      <c r="F6" s="42">
        <v>9</v>
      </c>
      <c r="G6" s="42">
        <v>1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16</v>
      </c>
      <c r="Q6" s="42">
        <v>0</v>
      </c>
      <c r="R6" s="42">
        <v>16</v>
      </c>
      <c r="S6" s="42">
        <v>97</v>
      </c>
    </row>
    <row r="7" spans="1:19" x14ac:dyDescent="0.2">
      <c r="A7" s="42">
        <v>572790</v>
      </c>
      <c r="B7" s="56" t="s">
        <v>1471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1</v>
      </c>
      <c r="J7" s="42">
        <v>0</v>
      </c>
      <c r="K7" s="42">
        <v>0</v>
      </c>
      <c r="L7" s="42">
        <v>0</v>
      </c>
      <c r="M7" s="42">
        <v>2</v>
      </c>
      <c r="N7" s="42">
        <v>0</v>
      </c>
      <c r="O7" s="42">
        <v>0</v>
      </c>
      <c r="P7" s="42">
        <v>92</v>
      </c>
      <c r="Q7" s="42">
        <v>0</v>
      </c>
      <c r="R7" s="42">
        <v>0</v>
      </c>
      <c r="S7" s="42">
        <v>95</v>
      </c>
    </row>
    <row r="8" spans="1:19" x14ac:dyDescent="0.2">
      <c r="A8" s="42">
        <v>572773</v>
      </c>
      <c r="B8" s="56" t="s">
        <v>1472</v>
      </c>
      <c r="C8" s="42">
        <v>0</v>
      </c>
      <c r="D8" s="42">
        <v>2</v>
      </c>
      <c r="E8" s="42">
        <v>2</v>
      </c>
      <c r="F8" s="42">
        <v>8</v>
      </c>
      <c r="G8" s="42">
        <v>20</v>
      </c>
      <c r="H8" s="42">
        <v>20</v>
      </c>
      <c r="I8" s="42">
        <v>0</v>
      </c>
      <c r="J8" s="42">
        <v>4</v>
      </c>
      <c r="K8" s="42">
        <v>0</v>
      </c>
      <c r="L8" s="42">
        <v>0</v>
      </c>
      <c r="M8" s="42">
        <v>16</v>
      </c>
      <c r="N8" s="42">
        <v>6</v>
      </c>
      <c r="O8" s="42">
        <v>0</v>
      </c>
      <c r="P8" s="42">
        <v>11</v>
      </c>
      <c r="Q8" s="42">
        <v>3</v>
      </c>
      <c r="R8" s="42">
        <v>0</v>
      </c>
      <c r="S8" s="42">
        <v>92</v>
      </c>
    </row>
    <row r="9" spans="1:19" x14ac:dyDescent="0.2">
      <c r="A9" s="42">
        <v>361694</v>
      </c>
      <c r="B9" s="56" t="s">
        <v>1473</v>
      </c>
      <c r="C9" s="42">
        <v>11</v>
      </c>
      <c r="D9" s="42">
        <v>16</v>
      </c>
      <c r="E9" s="42">
        <v>8</v>
      </c>
      <c r="F9" s="42">
        <v>10</v>
      </c>
      <c r="G9" s="42">
        <v>18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42">
        <v>4</v>
      </c>
      <c r="N9" s="42">
        <v>4</v>
      </c>
      <c r="O9" s="42">
        <v>0</v>
      </c>
      <c r="P9" s="42">
        <v>7</v>
      </c>
      <c r="Q9" s="42">
        <v>0</v>
      </c>
      <c r="R9" s="42">
        <v>9</v>
      </c>
      <c r="S9" s="42">
        <v>87</v>
      </c>
    </row>
    <row r="10" spans="1:19" x14ac:dyDescent="0.2">
      <c r="A10" s="42">
        <v>358936</v>
      </c>
      <c r="B10" s="56" t="s">
        <v>1474</v>
      </c>
      <c r="C10" s="42">
        <v>9</v>
      </c>
      <c r="D10" s="42">
        <v>48</v>
      </c>
      <c r="E10" s="42">
        <v>3</v>
      </c>
      <c r="F10" s="42">
        <v>0</v>
      </c>
      <c r="G10" s="42">
        <v>9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1</v>
      </c>
      <c r="N10" s="42">
        <v>1</v>
      </c>
      <c r="O10" s="42">
        <v>0</v>
      </c>
      <c r="P10" s="42">
        <v>0</v>
      </c>
      <c r="Q10" s="42">
        <v>1</v>
      </c>
      <c r="R10" s="42">
        <v>13</v>
      </c>
      <c r="S10" s="42">
        <v>85</v>
      </c>
    </row>
    <row r="11" spans="1:19" x14ac:dyDescent="0.2">
      <c r="A11" s="42">
        <v>591806</v>
      </c>
      <c r="B11" s="56" t="s">
        <v>1475</v>
      </c>
      <c r="C11" s="42">
        <v>3</v>
      </c>
      <c r="D11" s="42">
        <v>23</v>
      </c>
      <c r="E11" s="42">
        <v>7</v>
      </c>
      <c r="F11" s="42">
        <v>11</v>
      </c>
      <c r="G11" s="42">
        <v>17</v>
      </c>
      <c r="H11" s="42">
        <v>0</v>
      </c>
      <c r="I11" s="42">
        <v>1</v>
      </c>
      <c r="J11" s="42">
        <v>0</v>
      </c>
      <c r="K11" s="42">
        <v>0</v>
      </c>
      <c r="L11" s="42">
        <v>0</v>
      </c>
      <c r="M11" s="42">
        <v>2</v>
      </c>
      <c r="N11" s="42">
        <v>0</v>
      </c>
      <c r="O11" s="42">
        <v>0</v>
      </c>
      <c r="P11" s="42">
        <v>8</v>
      </c>
      <c r="Q11" s="42">
        <v>7</v>
      </c>
      <c r="R11" s="42">
        <v>6</v>
      </c>
      <c r="S11" s="42">
        <v>85</v>
      </c>
    </row>
    <row r="12" spans="1:19" x14ac:dyDescent="0.2">
      <c r="A12" s="42">
        <v>616449</v>
      </c>
      <c r="B12" s="56" t="s">
        <v>1476</v>
      </c>
      <c r="C12" s="42">
        <v>0</v>
      </c>
      <c r="D12" s="42">
        <v>24</v>
      </c>
      <c r="E12" s="42">
        <v>21</v>
      </c>
      <c r="F12" s="42">
        <v>0</v>
      </c>
      <c r="G12" s="42">
        <v>3</v>
      </c>
      <c r="H12" s="42">
        <v>3</v>
      </c>
      <c r="I12" s="42">
        <v>0</v>
      </c>
      <c r="J12" s="42">
        <v>1</v>
      </c>
      <c r="K12" s="42">
        <v>0</v>
      </c>
      <c r="L12" s="42">
        <v>0</v>
      </c>
      <c r="M12" s="42">
        <v>6</v>
      </c>
      <c r="N12" s="42">
        <v>12</v>
      </c>
      <c r="O12" s="42">
        <v>0</v>
      </c>
      <c r="P12" s="42">
        <v>3</v>
      </c>
      <c r="Q12" s="42">
        <v>4</v>
      </c>
      <c r="R12" s="42">
        <v>6</v>
      </c>
      <c r="S12" s="42">
        <v>83</v>
      </c>
    </row>
    <row r="13" spans="1:19" x14ac:dyDescent="0.2">
      <c r="A13" s="42">
        <v>572783</v>
      </c>
      <c r="B13" s="56" t="s">
        <v>1477</v>
      </c>
      <c r="C13" s="42">
        <v>0</v>
      </c>
      <c r="D13" s="42">
        <v>26</v>
      </c>
      <c r="E13" s="42">
        <v>12</v>
      </c>
      <c r="F13" s="42">
        <v>7</v>
      </c>
      <c r="G13" s="42">
        <v>7</v>
      </c>
      <c r="H13" s="42">
        <v>1</v>
      </c>
      <c r="I13" s="42">
        <v>0</v>
      </c>
      <c r="J13" s="42">
        <v>0</v>
      </c>
      <c r="K13" s="42">
        <v>0</v>
      </c>
      <c r="L13" s="42">
        <v>7</v>
      </c>
      <c r="M13" s="42">
        <v>1</v>
      </c>
      <c r="N13" s="42">
        <v>0</v>
      </c>
      <c r="O13" s="42">
        <v>0</v>
      </c>
      <c r="P13" s="42">
        <v>6</v>
      </c>
      <c r="Q13" s="42">
        <v>0</v>
      </c>
      <c r="R13" s="42">
        <v>12</v>
      </c>
      <c r="S13" s="42">
        <v>79</v>
      </c>
    </row>
    <row r="14" spans="1:19" x14ac:dyDescent="0.2">
      <c r="A14" s="42">
        <v>572738</v>
      </c>
      <c r="B14" s="56" t="s">
        <v>1478</v>
      </c>
      <c r="C14" s="42">
        <v>0</v>
      </c>
      <c r="D14" s="42">
        <v>2</v>
      </c>
      <c r="E14" s="42">
        <v>3</v>
      </c>
      <c r="F14" s="42">
        <v>8</v>
      </c>
      <c r="G14" s="42">
        <v>17</v>
      </c>
      <c r="H14" s="42">
        <v>1</v>
      </c>
      <c r="I14" s="42">
        <v>0</v>
      </c>
      <c r="J14" s="42">
        <v>0</v>
      </c>
      <c r="K14" s="42">
        <v>0</v>
      </c>
      <c r="L14" s="42">
        <v>7</v>
      </c>
      <c r="M14" s="42">
        <v>4</v>
      </c>
      <c r="N14" s="42">
        <v>3</v>
      </c>
      <c r="O14" s="42">
        <v>0</v>
      </c>
      <c r="P14" s="42">
        <v>11</v>
      </c>
      <c r="Q14" s="42">
        <v>17</v>
      </c>
      <c r="R14" s="42">
        <v>3</v>
      </c>
      <c r="S14" s="42">
        <v>76</v>
      </c>
    </row>
    <row r="15" spans="1:19" x14ac:dyDescent="0.2">
      <c r="A15" s="42">
        <v>572747</v>
      </c>
      <c r="B15" s="56" t="s">
        <v>1479</v>
      </c>
      <c r="C15" s="42">
        <v>0</v>
      </c>
      <c r="D15" s="42">
        <v>0</v>
      </c>
      <c r="E15" s="42">
        <v>27</v>
      </c>
      <c r="F15" s="42">
        <v>1</v>
      </c>
      <c r="G15" s="42">
        <v>0</v>
      </c>
      <c r="H15" s="42">
        <v>7</v>
      </c>
      <c r="I15" s="42">
        <v>0</v>
      </c>
      <c r="J15" s="42">
        <v>0</v>
      </c>
      <c r="K15" s="42">
        <v>0</v>
      </c>
      <c r="L15" s="42">
        <v>1</v>
      </c>
      <c r="M15" s="42">
        <v>1</v>
      </c>
      <c r="N15" s="42">
        <v>2</v>
      </c>
      <c r="O15" s="42">
        <v>0</v>
      </c>
      <c r="P15" s="42">
        <v>29</v>
      </c>
      <c r="Q15" s="42">
        <v>2</v>
      </c>
      <c r="R15" s="42">
        <v>3</v>
      </c>
      <c r="S15" s="42">
        <v>73</v>
      </c>
    </row>
    <row r="16" spans="1:19" x14ac:dyDescent="0.2">
      <c r="A16" s="42">
        <v>572785</v>
      </c>
      <c r="B16" s="56" t="s">
        <v>1480</v>
      </c>
      <c r="C16" s="42">
        <v>2</v>
      </c>
      <c r="D16" s="42">
        <v>10</v>
      </c>
      <c r="E16" s="42">
        <v>11</v>
      </c>
      <c r="F16" s="42">
        <v>20</v>
      </c>
      <c r="G16" s="42">
        <v>13</v>
      </c>
      <c r="H16" s="42">
        <v>2</v>
      </c>
      <c r="I16" s="42">
        <v>0</v>
      </c>
      <c r="J16" s="42">
        <v>0</v>
      </c>
      <c r="K16" s="42">
        <v>0</v>
      </c>
      <c r="L16" s="42">
        <v>0</v>
      </c>
      <c r="M16" s="42">
        <v>4</v>
      </c>
      <c r="N16" s="42">
        <v>0</v>
      </c>
      <c r="O16" s="42">
        <v>0</v>
      </c>
      <c r="P16" s="42">
        <v>6</v>
      </c>
      <c r="Q16" s="42">
        <v>3</v>
      </c>
      <c r="R16" s="42">
        <v>2</v>
      </c>
      <c r="S16" s="42">
        <v>73</v>
      </c>
    </row>
    <row r="17" spans="1:19" x14ac:dyDescent="0.2">
      <c r="A17" s="42">
        <v>585644</v>
      </c>
      <c r="B17" s="56" t="s">
        <v>1481</v>
      </c>
      <c r="C17" s="42">
        <v>1</v>
      </c>
      <c r="D17" s="42">
        <v>13</v>
      </c>
      <c r="E17" s="42">
        <v>15</v>
      </c>
      <c r="F17" s="42">
        <v>7</v>
      </c>
      <c r="G17" s="42">
        <v>11</v>
      </c>
      <c r="H17" s="42">
        <v>1</v>
      </c>
      <c r="I17" s="42">
        <v>0</v>
      </c>
      <c r="J17" s="42">
        <v>2</v>
      </c>
      <c r="K17" s="42">
        <v>0</v>
      </c>
      <c r="L17" s="42">
        <v>1</v>
      </c>
      <c r="M17" s="42">
        <v>3</v>
      </c>
      <c r="N17" s="42">
        <v>0</v>
      </c>
      <c r="O17" s="42">
        <v>0</v>
      </c>
      <c r="P17" s="42">
        <v>6</v>
      </c>
      <c r="Q17" s="42">
        <v>8</v>
      </c>
      <c r="R17" s="42">
        <v>5</v>
      </c>
      <c r="S17" s="42">
        <v>73</v>
      </c>
    </row>
    <row r="18" spans="1:19" x14ac:dyDescent="0.2">
      <c r="A18" s="42">
        <v>572760</v>
      </c>
      <c r="B18" s="56" t="s">
        <v>1482</v>
      </c>
      <c r="C18" s="42">
        <v>0</v>
      </c>
      <c r="D18" s="42">
        <v>0</v>
      </c>
      <c r="E18" s="42">
        <v>1</v>
      </c>
      <c r="F18" s="42">
        <v>4</v>
      </c>
      <c r="G18" s="42">
        <v>2</v>
      </c>
      <c r="H18" s="42">
        <v>10</v>
      </c>
      <c r="I18" s="42">
        <v>0</v>
      </c>
      <c r="J18" s="42">
        <v>1</v>
      </c>
      <c r="K18" s="42">
        <v>0</v>
      </c>
      <c r="L18" s="42">
        <v>10</v>
      </c>
      <c r="M18" s="42">
        <v>21</v>
      </c>
      <c r="N18" s="42">
        <v>12</v>
      </c>
      <c r="O18" s="42">
        <v>0</v>
      </c>
      <c r="P18" s="42">
        <v>5</v>
      </c>
      <c r="Q18" s="42">
        <v>6</v>
      </c>
      <c r="R18" s="42">
        <v>0</v>
      </c>
      <c r="S18" s="42">
        <v>72</v>
      </c>
    </row>
    <row r="19" spans="1:19" x14ac:dyDescent="0.2">
      <c r="A19" s="42">
        <v>616463</v>
      </c>
      <c r="B19" s="56" t="s">
        <v>1483</v>
      </c>
      <c r="C19" s="42">
        <v>5</v>
      </c>
      <c r="D19" s="42">
        <v>16</v>
      </c>
      <c r="E19" s="42">
        <v>14</v>
      </c>
      <c r="F19" s="42">
        <v>0</v>
      </c>
      <c r="G19" s="42">
        <v>1</v>
      </c>
      <c r="H19" s="42">
        <v>0</v>
      </c>
      <c r="I19" s="42">
        <v>0</v>
      </c>
      <c r="J19" s="42">
        <v>0</v>
      </c>
      <c r="K19" s="42">
        <v>0</v>
      </c>
      <c r="L19" s="42">
        <v>13</v>
      </c>
      <c r="M19" s="42">
        <v>12</v>
      </c>
      <c r="N19" s="42">
        <v>0</v>
      </c>
      <c r="O19" s="42">
        <v>0</v>
      </c>
      <c r="P19" s="42">
        <v>2</v>
      </c>
      <c r="Q19" s="42">
        <v>1</v>
      </c>
      <c r="R19" s="42">
        <v>8</v>
      </c>
      <c r="S19" s="42">
        <v>72</v>
      </c>
    </row>
    <row r="20" spans="1:19" x14ac:dyDescent="0.2">
      <c r="A20" s="42">
        <v>572740</v>
      </c>
      <c r="B20" s="56" t="s">
        <v>1484</v>
      </c>
      <c r="C20" s="42">
        <v>10</v>
      </c>
      <c r="D20" s="42">
        <v>36</v>
      </c>
      <c r="E20" s="42">
        <v>9</v>
      </c>
      <c r="F20" s="42">
        <v>0</v>
      </c>
      <c r="G20" s="42">
        <v>0</v>
      </c>
      <c r="H20" s="42">
        <v>0</v>
      </c>
      <c r="I20" s="42">
        <v>0</v>
      </c>
      <c r="J20" s="42">
        <v>1</v>
      </c>
      <c r="K20" s="42">
        <v>0</v>
      </c>
      <c r="L20" s="42">
        <v>0</v>
      </c>
      <c r="M20" s="42">
        <v>1</v>
      </c>
      <c r="N20" s="42">
        <v>0</v>
      </c>
      <c r="O20" s="42">
        <v>0</v>
      </c>
      <c r="P20" s="42">
        <v>0</v>
      </c>
      <c r="Q20" s="42">
        <v>8</v>
      </c>
      <c r="R20" s="42">
        <v>3</v>
      </c>
      <c r="S20" s="42">
        <v>68</v>
      </c>
    </row>
    <row r="21" spans="1:19" x14ac:dyDescent="0.2">
      <c r="A21" s="42">
        <v>735474</v>
      </c>
      <c r="B21" s="56" t="s">
        <v>1485</v>
      </c>
      <c r="C21" s="42">
        <v>11</v>
      </c>
      <c r="D21" s="42">
        <v>27</v>
      </c>
      <c r="E21" s="42">
        <v>4</v>
      </c>
      <c r="F21" s="42">
        <v>9</v>
      </c>
      <c r="G21" s="42">
        <v>8</v>
      </c>
      <c r="H21" s="42">
        <v>1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1</v>
      </c>
      <c r="R21" s="42">
        <v>7</v>
      </c>
      <c r="S21" s="42">
        <v>68</v>
      </c>
    </row>
    <row r="22" spans="1:19" x14ac:dyDescent="0.2">
      <c r="A22" s="42">
        <v>585650</v>
      </c>
      <c r="B22" s="56" t="s">
        <v>1486</v>
      </c>
      <c r="C22" s="42">
        <v>0</v>
      </c>
      <c r="D22" s="42">
        <v>0</v>
      </c>
      <c r="E22" s="42">
        <v>0</v>
      </c>
      <c r="F22" s="42">
        <v>1</v>
      </c>
      <c r="G22" s="42">
        <v>4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22</v>
      </c>
      <c r="N22" s="42">
        <v>10</v>
      </c>
      <c r="O22" s="42">
        <v>0</v>
      </c>
      <c r="P22" s="42">
        <v>7</v>
      </c>
      <c r="Q22" s="42">
        <v>21</v>
      </c>
      <c r="R22" s="42">
        <v>0</v>
      </c>
      <c r="S22" s="42">
        <v>65</v>
      </c>
    </row>
    <row r="23" spans="1:19" x14ac:dyDescent="0.2">
      <c r="A23" s="42">
        <v>601085</v>
      </c>
      <c r="B23" s="56" t="s">
        <v>1487</v>
      </c>
      <c r="C23" s="42">
        <v>9</v>
      </c>
      <c r="D23" s="42">
        <v>3</v>
      </c>
      <c r="E23" s="42">
        <v>19</v>
      </c>
      <c r="F23" s="42">
        <v>1</v>
      </c>
      <c r="G23" s="42">
        <v>3</v>
      </c>
      <c r="H23" s="42">
        <v>1</v>
      </c>
      <c r="I23" s="42">
        <v>0</v>
      </c>
      <c r="J23" s="42">
        <v>0</v>
      </c>
      <c r="K23" s="42">
        <v>0</v>
      </c>
      <c r="L23" s="42">
        <v>9</v>
      </c>
      <c r="M23" s="42">
        <v>9</v>
      </c>
      <c r="N23" s="42">
        <v>5</v>
      </c>
      <c r="O23" s="42">
        <v>0</v>
      </c>
      <c r="P23" s="42">
        <v>4</v>
      </c>
      <c r="Q23" s="42">
        <v>1</v>
      </c>
      <c r="R23" s="42">
        <v>0</v>
      </c>
      <c r="S23" s="42">
        <v>64</v>
      </c>
    </row>
    <row r="24" spans="1:19" x14ac:dyDescent="0.2">
      <c r="A24" s="42">
        <v>572766</v>
      </c>
      <c r="B24" s="56" t="s">
        <v>1488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6</v>
      </c>
      <c r="I24" s="42">
        <v>0</v>
      </c>
      <c r="J24" s="42">
        <v>0</v>
      </c>
      <c r="K24" s="42">
        <v>0</v>
      </c>
      <c r="L24" s="42">
        <v>0</v>
      </c>
      <c r="M24" s="42">
        <v>1</v>
      </c>
      <c r="N24" s="42">
        <v>0</v>
      </c>
      <c r="O24" s="42">
        <v>0</v>
      </c>
      <c r="P24" s="42">
        <v>56</v>
      </c>
      <c r="Q24" s="42">
        <v>0</v>
      </c>
      <c r="R24" s="42">
        <v>0</v>
      </c>
      <c r="S24" s="42">
        <v>63</v>
      </c>
    </row>
    <row r="25" spans="1:19" x14ac:dyDescent="0.2">
      <c r="A25" s="42">
        <v>572772</v>
      </c>
      <c r="B25" s="56" t="s">
        <v>1238</v>
      </c>
      <c r="C25" s="42">
        <v>5</v>
      </c>
      <c r="D25" s="42">
        <v>15</v>
      </c>
      <c r="E25" s="42">
        <v>0</v>
      </c>
      <c r="F25" s="42">
        <v>9</v>
      </c>
      <c r="G25" s="42">
        <v>11</v>
      </c>
      <c r="H25" s="42">
        <v>1</v>
      </c>
      <c r="I25" s="42">
        <v>0</v>
      </c>
      <c r="J25" s="42">
        <v>1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14</v>
      </c>
      <c r="Q25" s="42">
        <v>5</v>
      </c>
      <c r="R25" s="42">
        <v>2</v>
      </c>
      <c r="S25" s="42">
        <v>63</v>
      </c>
    </row>
    <row r="26" spans="1:19" x14ac:dyDescent="0.2">
      <c r="A26" s="42">
        <v>618942</v>
      </c>
      <c r="B26" s="56" t="s">
        <v>1489</v>
      </c>
      <c r="C26" s="42">
        <v>0</v>
      </c>
      <c r="D26" s="42">
        <v>1</v>
      </c>
      <c r="E26" s="42">
        <v>1</v>
      </c>
      <c r="F26" s="42">
        <v>7</v>
      </c>
      <c r="G26" s="42">
        <v>10</v>
      </c>
      <c r="H26" s="42">
        <v>2</v>
      </c>
      <c r="I26" s="42">
        <v>0</v>
      </c>
      <c r="J26" s="42">
        <v>0</v>
      </c>
      <c r="K26" s="42">
        <v>0</v>
      </c>
      <c r="L26" s="42">
        <v>3</v>
      </c>
      <c r="M26" s="42">
        <v>0</v>
      </c>
      <c r="N26" s="42">
        <v>0</v>
      </c>
      <c r="O26" s="42">
        <v>0</v>
      </c>
      <c r="P26" s="42">
        <v>7</v>
      </c>
      <c r="Q26" s="42">
        <v>30</v>
      </c>
      <c r="R26" s="42">
        <v>1</v>
      </c>
      <c r="S26" s="42">
        <v>62</v>
      </c>
    </row>
    <row r="27" spans="1:19" x14ac:dyDescent="0.2">
      <c r="A27" s="42">
        <v>362199</v>
      </c>
      <c r="B27" s="56" t="s">
        <v>1490</v>
      </c>
      <c r="C27" s="42">
        <v>7</v>
      </c>
      <c r="D27" s="42">
        <v>9</v>
      </c>
      <c r="E27" s="42">
        <v>12</v>
      </c>
      <c r="F27" s="42">
        <v>10</v>
      </c>
      <c r="G27" s="42">
        <v>3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8</v>
      </c>
      <c r="O27" s="42">
        <v>0</v>
      </c>
      <c r="P27" s="42">
        <v>7</v>
      </c>
      <c r="Q27" s="42">
        <v>1</v>
      </c>
      <c r="R27" s="42">
        <v>4</v>
      </c>
      <c r="S27" s="42">
        <v>61</v>
      </c>
    </row>
    <row r="28" spans="1:19" x14ac:dyDescent="0.2">
      <c r="A28" s="42">
        <v>572763</v>
      </c>
      <c r="B28" s="56" t="s">
        <v>1491</v>
      </c>
      <c r="C28" s="42">
        <v>0</v>
      </c>
      <c r="D28" s="42">
        <v>0</v>
      </c>
      <c r="E28" s="42">
        <v>1</v>
      </c>
      <c r="F28" s="42">
        <v>4</v>
      </c>
      <c r="G28" s="42">
        <v>17</v>
      </c>
      <c r="H28" s="42">
        <v>14</v>
      </c>
      <c r="I28" s="42">
        <v>0</v>
      </c>
      <c r="J28" s="42">
        <v>0</v>
      </c>
      <c r="K28" s="42">
        <v>0</v>
      </c>
      <c r="L28" s="42">
        <v>1</v>
      </c>
      <c r="M28" s="42">
        <v>10</v>
      </c>
      <c r="N28" s="42">
        <v>5</v>
      </c>
      <c r="O28" s="42">
        <v>0</v>
      </c>
      <c r="P28" s="42">
        <v>8</v>
      </c>
      <c r="Q28" s="42">
        <v>1</v>
      </c>
      <c r="R28" s="42">
        <v>0</v>
      </c>
      <c r="S28" s="42">
        <v>61</v>
      </c>
    </row>
    <row r="29" spans="1:19" x14ac:dyDescent="0.2">
      <c r="A29" s="42">
        <v>572765</v>
      </c>
      <c r="B29" s="56" t="s">
        <v>1492</v>
      </c>
      <c r="C29" s="42">
        <v>0</v>
      </c>
      <c r="D29" s="42">
        <v>0</v>
      </c>
      <c r="E29" s="42">
        <v>0</v>
      </c>
      <c r="F29" s="42">
        <v>1</v>
      </c>
      <c r="G29" s="42">
        <v>2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52</v>
      </c>
      <c r="Q29" s="42">
        <v>5</v>
      </c>
      <c r="R29" s="42">
        <v>0</v>
      </c>
      <c r="S29" s="42">
        <v>60</v>
      </c>
    </row>
    <row r="30" spans="1:19" x14ac:dyDescent="0.2">
      <c r="A30" s="42">
        <v>718970</v>
      </c>
      <c r="B30" s="56" t="s">
        <v>1493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8</v>
      </c>
      <c r="I30" s="42">
        <v>0</v>
      </c>
      <c r="J30" s="42">
        <v>8</v>
      </c>
      <c r="K30" s="42">
        <v>0</v>
      </c>
      <c r="L30" s="42">
        <v>0</v>
      </c>
      <c r="M30" s="42">
        <v>4</v>
      </c>
      <c r="N30" s="42">
        <v>7</v>
      </c>
      <c r="O30" s="42">
        <v>0</v>
      </c>
      <c r="P30" s="42">
        <v>9</v>
      </c>
      <c r="Q30" s="42">
        <v>24</v>
      </c>
      <c r="R30" s="42">
        <v>0</v>
      </c>
      <c r="S30" s="42">
        <v>60</v>
      </c>
    </row>
    <row r="31" spans="1:19" x14ac:dyDescent="0.2">
      <c r="A31" s="42">
        <v>602637</v>
      </c>
      <c r="B31" s="56" t="s">
        <v>1494</v>
      </c>
      <c r="C31" s="42">
        <v>7</v>
      </c>
      <c r="D31" s="42">
        <v>11</v>
      </c>
      <c r="E31" s="42">
        <v>1</v>
      </c>
      <c r="F31" s="42">
        <v>11</v>
      </c>
      <c r="G31" s="42">
        <v>19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1</v>
      </c>
      <c r="N31" s="42">
        <v>0</v>
      </c>
      <c r="O31" s="42">
        <v>0</v>
      </c>
      <c r="P31" s="42">
        <v>3</v>
      </c>
      <c r="Q31" s="42">
        <v>0</v>
      </c>
      <c r="R31" s="42">
        <v>6</v>
      </c>
      <c r="S31" s="42">
        <v>59</v>
      </c>
    </row>
    <row r="32" spans="1:19" x14ac:dyDescent="0.2">
      <c r="A32" s="42">
        <v>591781</v>
      </c>
      <c r="B32" s="56" t="s">
        <v>1495</v>
      </c>
      <c r="C32" s="42">
        <v>3</v>
      </c>
      <c r="D32" s="42">
        <v>4</v>
      </c>
      <c r="E32" s="42">
        <v>0</v>
      </c>
      <c r="F32" s="42">
        <v>2</v>
      </c>
      <c r="G32" s="42">
        <v>15</v>
      </c>
      <c r="H32" s="42">
        <v>0</v>
      </c>
      <c r="I32" s="42">
        <v>0</v>
      </c>
      <c r="J32" s="42">
        <v>0</v>
      </c>
      <c r="K32" s="42">
        <v>0</v>
      </c>
      <c r="L32" s="42">
        <v>7</v>
      </c>
      <c r="M32" s="42">
        <v>4</v>
      </c>
      <c r="N32" s="42">
        <v>0</v>
      </c>
      <c r="O32" s="42">
        <v>0</v>
      </c>
      <c r="P32" s="42">
        <v>4</v>
      </c>
      <c r="Q32" s="42">
        <v>17</v>
      </c>
      <c r="R32" s="42">
        <v>2</v>
      </c>
      <c r="S32" s="42">
        <v>58</v>
      </c>
    </row>
    <row r="33" spans="1:19" x14ac:dyDescent="0.2">
      <c r="A33" s="42">
        <v>409842</v>
      </c>
      <c r="B33" s="56" t="s">
        <v>1496</v>
      </c>
      <c r="C33" s="42">
        <v>0</v>
      </c>
      <c r="D33" s="42">
        <v>0</v>
      </c>
      <c r="E33" s="42">
        <v>17</v>
      </c>
      <c r="F33" s="42">
        <v>0</v>
      </c>
      <c r="G33" s="42">
        <v>0</v>
      </c>
      <c r="H33" s="42">
        <v>13</v>
      </c>
      <c r="I33" s="42">
        <v>0</v>
      </c>
      <c r="J33" s="42">
        <v>7</v>
      </c>
      <c r="K33" s="42">
        <v>0</v>
      </c>
      <c r="L33" s="42">
        <v>13</v>
      </c>
      <c r="M33" s="42">
        <v>0</v>
      </c>
      <c r="N33" s="42">
        <v>0</v>
      </c>
      <c r="O33" s="42">
        <v>0</v>
      </c>
      <c r="P33" s="42">
        <v>0</v>
      </c>
      <c r="Q33" s="42">
        <v>3</v>
      </c>
      <c r="R33" s="42">
        <v>3</v>
      </c>
      <c r="S33" s="42">
        <v>56</v>
      </c>
    </row>
    <row r="34" spans="1:19" x14ac:dyDescent="0.2">
      <c r="A34" s="42">
        <v>572767</v>
      </c>
      <c r="B34" s="56" t="s">
        <v>1497</v>
      </c>
      <c r="C34" s="42">
        <v>7</v>
      </c>
      <c r="D34" s="42">
        <v>27</v>
      </c>
      <c r="E34" s="42">
        <v>2</v>
      </c>
      <c r="F34" s="42">
        <v>1</v>
      </c>
      <c r="G34" s="42">
        <v>8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3</v>
      </c>
      <c r="Q34" s="42">
        <v>0</v>
      </c>
      <c r="R34" s="42">
        <v>7</v>
      </c>
      <c r="S34" s="42">
        <v>55</v>
      </c>
    </row>
    <row r="35" spans="1:19" x14ac:dyDescent="0.2">
      <c r="A35" s="42">
        <v>350436</v>
      </c>
      <c r="B35" s="56" t="s">
        <v>1498</v>
      </c>
      <c r="C35" s="42">
        <v>3</v>
      </c>
      <c r="D35" s="42">
        <v>0</v>
      </c>
      <c r="E35" s="42">
        <v>19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2</v>
      </c>
      <c r="N35" s="42">
        <v>0</v>
      </c>
      <c r="O35" s="42">
        <v>0</v>
      </c>
      <c r="P35" s="42">
        <v>4</v>
      </c>
      <c r="Q35" s="42">
        <v>25</v>
      </c>
      <c r="R35" s="42">
        <v>1</v>
      </c>
      <c r="S35" s="42">
        <v>54</v>
      </c>
    </row>
    <row r="36" spans="1:19" x14ac:dyDescent="0.2">
      <c r="A36" s="42">
        <v>572791</v>
      </c>
      <c r="B36" s="56" t="s">
        <v>1499</v>
      </c>
      <c r="C36" s="42">
        <v>0</v>
      </c>
      <c r="D36" s="42">
        <v>0</v>
      </c>
      <c r="E36" s="42">
        <v>0</v>
      </c>
      <c r="F36" s="42">
        <v>3</v>
      </c>
      <c r="G36" s="42">
        <v>19</v>
      </c>
      <c r="H36" s="42">
        <v>1</v>
      </c>
      <c r="I36" s="42">
        <v>0</v>
      </c>
      <c r="J36" s="42">
        <v>0</v>
      </c>
      <c r="K36" s="42">
        <v>0</v>
      </c>
      <c r="L36" s="42">
        <v>0</v>
      </c>
      <c r="M36" s="42">
        <v>5</v>
      </c>
      <c r="N36" s="42">
        <v>2</v>
      </c>
      <c r="O36" s="42">
        <v>0</v>
      </c>
      <c r="P36" s="42">
        <v>22</v>
      </c>
      <c r="Q36" s="42">
        <v>1</v>
      </c>
      <c r="R36" s="42">
        <v>0</v>
      </c>
      <c r="S36" s="42">
        <v>53</v>
      </c>
    </row>
    <row r="37" spans="1:19" x14ac:dyDescent="0.2">
      <c r="A37" s="42">
        <v>769020</v>
      </c>
      <c r="B37" s="56" t="s">
        <v>1500</v>
      </c>
      <c r="C37" s="42">
        <v>0</v>
      </c>
      <c r="D37" s="42">
        <v>0</v>
      </c>
      <c r="E37" s="42">
        <v>1</v>
      </c>
      <c r="F37" s="42">
        <v>1</v>
      </c>
      <c r="G37" s="42">
        <v>0</v>
      </c>
      <c r="H37" s="42">
        <v>8</v>
      </c>
      <c r="I37" s="42">
        <v>0</v>
      </c>
      <c r="J37" s="42">
        <v>0</v>
      </c>
      <c r="K37" s="42">
        <v>0</v>
      </c>
      <c r="L37" s="42">
        <v>10</v>
      </c>
      <c r="M37" s="42">
        <v>9</v>
      </c>
      <c r="N37" s="42">
        <v>0</v>
      </c>
      <c r="O37" s="42">
        <v>0</v>
      </c>
      <c r="P37" s="42">
        <v>7</v>
      </c>
      <c r="Q37" s="42">
        <v>17</v>
      </c>
      <c r="R37" s="42">
        <v>0</v>
      </c>
      <c r="S37" s="42">
        <v>53</v>
      </c>
    </row>
    <row r="38" spans="1:19" x14ac:dyDescent="0.2">
      <c r="A38" s="42">
        <v>572737</v>
      </c>
      <c r="B38" s="56" t="s">
        <v>1501</v>
      </c>
      <c r="C38" s="42">
        <v>9</v>
      </c>
      <c r="D38" s="42">
        <v>6</v>
      </c>
      <c r="E38" s="42">
        <v>0</v>
      </c>
      <c r="F38" s="42">
        <v>6</v>
      </c>
      <c r="G38" s="42">
        <v>5</v>
      </c>
      <c r="H38" s="42">
        <v>0</v>
      </c>
      <c r="I38" s="42">
        <v>0</v>
      </c>
      <c r="J38" s="42">
        <v>0</v>
      </c>
      <c r="K38" s="42">
        <v>0</v>
      </c>
      <c r="L38" s="42">
        <v>6</v>
      </c>
      <c r="M38" s="42">
        <v>1</v>
      </c>
      <c r="N38" s="42">
        <v>0</v>
      </c>
      <c r="O38" s="42">
        <v>0</v>
      </c>
      <c r="P38" s="42">
        <v>10</v>
      </c>
      <c r="Q38" s="42">
        <v>8</v>
      </c>
      <c r="R38" s="42">
        <v>1</v>
      </c>
      <c r="S38" s="42">
        <v>52</v>
      </c>
    </row>
    <row r="39" spans="1:19" x14ac:dyDescent="0.2">
      <c r="A39" s="42">
        <v>815846</v>
      </c>
      <c r="B39" s="56" t="s">
        <v>1502</v>
      </c>
      <c r="C39" s="42">
        <v>0</v>
      </c>
      <c r="D39" s="42">
        <v>0</v>
      </c>
      <c r="E39" s="42">
        <v>3</v>
      </c>
      <c r="F39" s="42">
        <v>0</v>
      </c>
      <c r="G39" s="42">
        <v>0</v>
      </c>
      <c r="H39" s="42">
        <v>8</v>
      </c>
      <c r="I39" s="42">
        <v>0</v>
      </c>
      <c r="J39" s="42">
        <v>1</v>
      </c>
      <c r="K39" s="42">
        <v>0</v>
      </c>
      <c r="L39" s="42">
        <v>11</v>
      </c>
      <c r="M39" s="42">
        <v>13</v>
      </c>
      <c r="N39" s="42">
        <v>0</v>
      </c>
      <c r="O39" s="42">
        <v>0</v>
      </c>
      <c r="P39" s="42">
        <v>0</v>
      </c>
      <c r="Q39" s="42">
        <v>16</v>
      </c>
      <c r="R39" s="42">
        <v>0</v>
      </c>
      <c r="S39" s="42">
        <v>52</v>
      </c>
    </row>
    <row r="40" spans="1:19" x14ac:dyDescent="0.2">
      <c r="A40" s="42">
        <v>572759</v>
      </c>
      <c r="B40" s="56" t="s">
        <v>1503</v>
      </c>
      <c r="C40" s="42">
        <v>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1</v>
      </c>
      <c r="N40" s="42">
        <v>0</v>
      </c>
      <c r="O40" s="42">
        <v>0</v>
      </c>
      <c r="P40" s="42">
        <v>50</v>
      </c>
      <c r="Q40" s="42">
        <v>0</v>
      </c>
      <c r="R40" s="42">
        <v>0</v>
      </c>
      <c r="S40" s="42">
        <v>51</v>
      </c>
    </row>
    <row r="41" spans="1:19" x14ac:dyDescent="0.2">
      <c r="A41" s="42">
        <v>863473</v>
      </c>
      <c r="B41" s="56" t="s">
        <v>1504</v>
      </c>
      <c r="C41" s="42">
        <v>0</v>
      </c>
      <c r="D41" s="42">
        <v>0</v>
      </c>
      <c r="E41" s="42">
        <v>0</v>
      </c>
      <c r="F41" s="42">
        <v>0</v>
      </c>
      <c r="G41" s="42">
        <v>0</v>
      </c>
      <c r="H41" s="42">
        <v>21</v>
      </c>
      <c r="I41" s="42">
        <v>0</v>
      </c>
      <c r="J41" s="42">
        <v>14</v>
      </c>
      <c r="K41" s="42">
        <v>0</v>
      </c>
      <c r="L41" s="42">
        <v>14</v>
      </c>
      <c r="M41" s="42">
        <v>1</v>
      </c>
      <c r="N41" s="42">
        <v>0</v>
      </c>
      <c r="O41" s="42">
        <v>0</v>
      </c>
      <c r="P41" s="42">
        <v>1</v>
      </c>
      <c r="Q41" s="42">
        <v>0</v>
      </c>
      <c r="R41" s="42">
        <v>0</v>
      </c>
      <c r="S41" s="42">
        <v>51</v>
      </c>
    </row>
    <row r="42" spans="1:19" x14ac:dyDescent="0.2">
      <c r="A42" s="42">
        <v>618944</v>
      </c>
      <c r="B42" s="56" t="s">
        <v>1505</v>
      </c>
      <c r="C42" s="42">
        <v>7</v>
      </c>
      <c r="D42" s="42">
        <v>5</v>
      </c>
      <c r="E42" s="42">
        <v>9</v>
      </c>
      <c r="F42" s="42">
        <v>9</v>
      </c>
      <c r="G42" s="42">
        <v>8</v>
      </c>
      <c r="H42" s="42">
        <v>2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1</v>
      </c>
      <c r="O42" s="42">
        <v>0</v>
      </c>
      <c r="P42" s="42">
        <v>5</v>
      </c>
      <c r="Q42" s="42">
        <v>0</v>
      </c>
      <c r="R42" s="42">
        <v>4</v>
      </c>
      <c r="S42" s="42">
        <v>50</v>
      </c>
    </row>
    <row r="43" spans="1:19" x14ac:dyDescent="0.2">
      <c r="A43" s="42">
        <v>355675</v>
      </c>
      <c r="B43" s="56" t="s">
        <v>1506</v>
      </c>
      <c r="C43" s="42">
        <v>4</v>
      </c>
      <c r="D43" s="42">
        <v>0</v>
      </c>
      <c r="E43" s="42">
        <v>10</v>
      </c>
      <c r="F43" s="42">
        <v>0</v>
      </c>
      <c r="G43" s="42">
        <v>0</v>
      </c>
      <c r="H43" s="42">
        <v>21</v>
      </c>
      <c r="I43" s="42">
        <v>0</v>
      </c>
      <c r="J43" s="42">
        <v>0</v>
      </c>
      <c r="K43" s="42">
        <v>0</v>
      </c>
      <c r="L43" s="42">
        <v>10</v>
      </c>
      <c r="M43" s="42">
        <v>0</v>
      </c>
      <c r="N43" s="42">
        <v>0</v>
      </c>
      <c r="O43" s="42">
        <v>0</v>
      </c>
      <c r="P43" s="42">
        <v>0</v>
      </c>
      <c r="Q43" s="42">
        <v>2</v>
      </c>
      <c r="R43" s="42">
        <v>2</v>
      </c>
      <c r="S43" s="42">
        <v>49</v>
      </c>
    </row>
    <row r="44" spans="1:19" x14ac:dyDescent="0.2">
      <c r="A44" s="42">
        <v>572736</v>
      </c>
      <c r="B44" s="56" t="s">
        <v>1507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49</v>
      </c>
      <c r="Q44" s="42">
        <v>0</v>
      </c>
      <c r="R44" s="42">
        <v>0</v>
      </c>
      <c r="S44" s="42">
        <v>49</v>
      </c>
    </row>
    <row r="45" spans="1:19" x14ac:dyDescent="0.2">
      <c r="A45" s="42">
        <v>360062</v>
      </c>
      <c r="B45" s="56" t="s">
        <v>1508</v>
      </c>
      <c r="C45" s="42">
        <v>0</v>
      </c>
      <c r="D45" s="42">
        <v>0</v>
      </c>
      <c r="E45" s="42">
        <v>19</v>
      </c>
      <c r="F45" s="42">
        <v>0</v>
      </c>
      <c r="G45" s="42">
        <v>0</v>
      </c>
      <c r="H45" s="42">
        <v>7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  <c r="Q45" s="42">
        <v>22</v>
      </c>
      <c r="R45" s="42">
        <v>0</v>
      </c>
      <c r="S45" s="42">
        <v>48</v>
      </c>
    </row>
    <row r="46" spans="1:19" x14ac:dyDescent="0.2">
      <c r="A46" s="42">
        <v>557741</v>
      </c>
      <c r="B46" s="56" t="s">
        <v>1509</v>
      </c>
      <c r="C46" s="42">
        <v>0</v>
      </c>
      <c r="D46" s="42">
        <v>13</v>
      </c>
      <c r="E46" s="42">
        <v>24</v>
      </c>
      <c r="F46" s="42">
        <v>8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2</v>
      </c>
      <c r="S46" s="42">
        <v>47</v>
      </c>
    </row>
    <row r="47" spans="1:19" x14ac:dyDescent="0.2">
      <c r="A47" s="42">
        <v>909363</v>
      </c>
      <c r="B47" s="56" t="s">
        <v>1510</v>
      </c>
      <c r="C47" s="42">
        <v>6</v>
      </c>
      <c r="D47" s="42">
        <v>23</v>
      </c>
      <c r="E47" s="42">
        <v>5</v>
      </c>
      <c r="F47" s="42">
        <v>1</v>
      </c>
      <c r="G47" s="42">
        <v>0</v>
      </c>
      <c r="H47" s="42">
        <v>1</v>
      </c>
      <c r="I47" s="42">
        <v>0</v>
      </c>
      <c r="J47" s="42">
        <v>0</v>
      </c>
      <c r="K47" s="42">
        <v>0</v>
      </c>
      <c r="L47" s="42">
        <v>3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8</v>
      </c>
      <c r="S47" s="42">
        <v>47</v>
      </c>
    </row>
    <row r="48" spans="1:19" x14ac:dyDescent="0.2">
      <c r="A48" s="42">
        <v>455165</v>
      </c>
      <c r="B48" s="56" t="s">
        <v>1511</v>
      </c>
      <c r="C48" s="42">
        <v>1</v>
      </c>
      <c r="D48" s="42">
        <v>1</v>
      </c>
      <c r="E48" s="42">
        <v>0</v>
      </c>
      <c r="F48" s="42">
        <v>8</v>
      </c>
      <c r="G48" s="42">
        <v>9</v>
      </c>
      <c r="H48" s="42">
        <v>0</v>
      </c>
      <c r="I48" s="42">
        <v>0</v>
      </c>
      <c r="J48" s="42">
        <v>0</v>
      </c>
      <c r="K48" s="42">
        <v>0</v>
      </c>
      <c r="L48" s="42">
        <v>3</v>
      </c>
      <c r="M48" s="42">
        <v>2</v>
      </c>
      <c r="N48" s="42">
        <v>1</v>
      </c>
      <c r="O48" s="42">
        <v>0</v>
      </c>
      <c r="P48" s="42">
        <v>20</v>
      </c>
      <c r="Q48" s="42">
        <v>0</v>
      </c>
      <c r="R48" s="42">
        <v>0</v>
      </c>
      <c r="S48" s="42">
        <v>45</v>
      </c>
    </row>
    <row r="49" spans="1:19" x14ac:dyDescent="0.2">
      <c r="A49" s="42">
        <v>630419</v>
      </c>
      <c r="B49" s="56" t="s">
        <v>1512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45</v>
      </c>
      <c r="Q49" s="42">
        <v>0</v>
      </c>
      <c r="R49" s="42">
        <v>0</v>
      </c>
      <c r="S49" s="42">
        <v>45</v>
      </c>
    </row>
    <row r="50" spans="1:19" x14ac:dyDescent="0.2">
      <c r="A50" s="42">
        <v>572761</v>
      </c>
      <c r="B50" s="56" t="s">
        <v>1513</v>
      </c>
      <c r="C50" s="42">
        <v>9</v>
      </c>
      <c r="D50" s="42">
        <v>10</v>
      </c>
      <c r="E50" s="42">
        <v>8</v>
      </c>
      <c r="F50" s="42">
        <v>0</v>
      </c>
      <c r="G50" s="42">
        <v>2</v>
      </c>
      <c r="H50" s="42">
        <v>5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2</v>
      </c>
      <c r="Q50" s="42">
        <v>6</v>
      </c>
      <c r="R50" s="42">
        <v>2</v>
      </c>
      <c r="S50" s="42">
        <v>44</v>
      </c>
    </row>
    <row r="51" spans="1:19" x14ac:dyDescent="0.2">
      <c r="A51" s="42">
        <v>591777</v>
      </c>
      <c r="B51" s="56" t="s">
        <v>1514</v>
      </c>
      <c r="C51" s="42">
        <v>1</v>
      </c>
      <c r="D51" s="42">
        <v>0</v>
      </c>
      <c r="E51" s="42">
        <v>0</v>
      </c>
      <c r="F51" s="42">
        <v>0</v>
      </c>
      <c r="G51" s="42">
        <v>3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22</v>
      </c>
      <c r="N51" s="42">
        <v>12</v>
      </c>
      <c r="O51" s="42">
        <v>0</v>
      </c>
      <c r="P51" s="42">
        <v>3</v>
      </c>
      <c r="Q51" s="42">
        <v>2</v>
      </c>
      <c r="R51" s="42">
        <v>0</v>
      </c>
      <c r="S51" s="42">
        <v>43</v>
      </c>
    </row>
    <row r="52" spans="1:19" x14ac:dyDescent="0.2">
      <c r="A52" s="42">
        <v>393130</v>
      </c>
      <c r="B52" s="56" t="s">
        <v>1515</v>
      </c>
      <c r="C52" s="42">
        <v>0</v>
      </c>
      <c r="D52" s="42">
        <v>0</v>
      </c>
      <c r="E52" s="42">
        <v>1</v>
      </c>
      <c r="F52" s="42">
        <v>0</v>
      </c>
      <c r="G52" s="42">
        <v>0</v>
      </c>
      <c r="H52" s="42">
        <v>9</v>
      </c>
      <c r="I52" s="42">
        <v>0</v>
      </c>
      <c r="J52" s="42">
        <v>13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17</v>
      </c>
      <c r="R52" s="42">
        <v>0</v>
      </c>
      <c r="S52" s="42">
        <v>40</v>
      </c>
    </row>
    <row r="53" spans="1:19" x14ac:dyDescent="0.2">
      <c r="A53" s="42">
        <v>572735</v>
      </c>
      <c r="B53" s="56" t="s">
        <v>1516</v>
      </c>
      <c r="C53" s="42">
        <v>0</v>
      </c>
      <c r="D53" s="42">
        <v>0</v>
      </c>
      <c r="E53" s="42">
        <v>0</v>
      </c>
      <c r="F53" s="42">
        <v>1</v>
      </c>
      <c r="G53" s="42">
        <v>1</v>
      </c>
      <c r="H53" s="42">
        <v>1</v>
      </c>
      <c r="I53" s="42">
        <v>0</v>
      </c>
      <c r="J53" s="42">
        <v>0</v>
      </c>
      <c r="K53" s="42">
        <v>0</v>
      </c>
      <c r="L53" s="42">
        <v>0</v>
      </c>
      <c r="M53" s="42">
        <v>13</v>
      </c>
      <c r="N53" s="42">
        <v>1</v>
      </c>
      <c r="O53" s="42">
        <v>0</v>
      </c>
      <c r="P53" s="42">
        <v>11</v>
      </c>
      <c r="Q53" s="42">
        <v>11</v>
      </c>
      <c r="R53" s="42">
        <v>1</v>
      </c>
      <c r="S53" s="42">
        <v>40</v>
      </c>
    </row>
    <row r="54" spans="1:19" x14ac:dyDescent="0.2">
      <c r="A54" s="42">
        <v>572771</v>
      </c>
      <c r="B54" s="56" t="s">
        <v>1517</v>
      </c>
      <c r="C54" s="42">
        <v>15</v>
      </c>
      <c r="D54" s="42">
        <v>11</v>
      </c>
      <c r="E54" s="42">
        <v>0</v>
      </c>
      <c r="F54" s="42">
        <v>0</v>
      </c>
      <c r="G54" s="42">
        <v>9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1</v>
      </c>
      <c r="Q54" s="42">
        <v>0</v>
      </c>
      <c r="R54" s="42">
        <v>4</v>
      </c>
      <c r="S54" s="42">
        <v>40</v>
      </c>
    </row>
    <row r="55" spans="1:19" x14ac:dyDescent="0.2">
      <c r="A55" s="42">
        <v>731066</v>
      </c>
      <c r="B55" s="56" t="s">
        <v>1518</v>
      </c>
      <c r="C55" s="42">
        <v>2</v>
      </c>
      <c r="D55" s="42">
        <v>19</v>
      </c>
      <c r="E55" s="42">
        <v>4</v>
      </c>
      <c r="F55" s="42">
        <v>1</v>
      </c>
      <c r="G55" s="42">
        <v>0</v>
      </c>
      <c r="H55" s="42">
        <v>0</v>
      </c>
      <c r="I55" s="42">
        <v>0</v>
      </c>
      <c r="J55" s="42">
        <v>0</v>
      </c>
      <c r="K55" s="42">
        <v>0</v>
      </c>
      <c r="L55" s="42">
        <v>0</v>
      </c>
      <c r="M55" s="42">
        <v>0</v>
      </c>
      <c r="N55" s="42">
        <v>0</v>
      </c>
      <c r="O55" s="42">
        <v>0</v>
      </c>
      <c r="P55" s="42">
        <v>14</v>
      </c>
      <c r="Q55" s="42">
        <v>0</v>
      </c>
      <c r="R55" s="42">
        <v>0</v>
      </c>
      <c r="S55" s="42">
        <v>40</v>
      </c>
    </row>
    <row r="56" spans="1:19" x14ac:dyDescent="0.2">
      <c r="A56" s="42">
        <v>572745</v>
      </c>
      <c r="B56" s="56" t="s">
        <v>1519</v>
      </c>
      <c r="C56" s="42">
        <v>0</v>
      </c>
      <c r="D56" s="42">
        <v>0</v>
      </c>
      <c r="E56" s="42">
        <v>0</v>
      </c>
      <c r="F56" s="42">
        <v>5</v>
      </c>
      <c r="G56" s="42">
        <v>0</v>
      </c>
      <c r="H56" s="42">
        <v>0</v>
      </c>
      <c r="I56" s="42">
        <v>1</v>
      </c>
      <c r="J56" s="42">
        <v>0</v>
      </c>
      <c r="K56" s="42">
        <v>0</v>
      </c>
      <c r="L56" s="42">
        <v>0</v>
      </c>
      <c r="M56" s="42">
        <v>3</v>
      </c>
      <c r="N56" s="42">
        <v>2</v>
      </c>
      <c r="O56" s="42">
        <v>0</v>
      </c>
      <c r="P56" s="42">
        <v>27</v>
      </c>
      <c r="Q56" s="42">
        <v>0</v>
      </c>
      <c r="R56" s="42">
        <v>0</v>
      </c>
      <c r="S56" s="42">
        <v>38</v>
      </c>
    </row>
    <row r="57" spans="1:19" x14ac:dyDescent="0.2">
      <c r="A57" s="42">
        <v>600530</v>
      </c>
      <c r="B57" s="56" t="s">
        <v>1520</v>
      </c>
      <c r="C57" s="42">
        <v>0</v>
      </c>
      <c r="D57" s="42">
        <v>0</v>
      </c>
      <c r="E57" s="42">
        <v>1</v>
      </c>
      <c r="F57" s="42">
        <v>2</v>
      </c>
      <c r="G57" s="42">
        <v>2</v>
      </c>
      <c r="H57" s="42">
        <v>0</v>
      </c>
      <c r="I57" s="42">
        <v>0</v>
      </c>
      <c r="J57" s="42">
        <v>0</v>
      </c>
      <c r="K57" s="42">
        <v>0</v>
      </c>
      <c r="L57" s="42">
        <v>12</v>
      </c>
      <c r="M57" s="42">
        <v>5</v>
      </c>
      <c r="N57" s="42">
        <v>5</v>
      </c>
      <c r="O57" s="42">
        <v>0</v>
      </c>
      <c r="P57" s="42">
        <v>8</v>
      </c>
      <c r="Q57" s="42">
        <v>2</v>
      </c>
      <c r="R57" s="42">
        <v>0</v>
      </c>
      <c r="S57" s="42">
        <v>37</v>
      </c>
    </row>
    <row r="58" spans="1:19" x14ac:dyDescent="0.2">
      <c r="A58" s="42">
        <v>572768</v>
      </c>
      <c r="B58" s="56" t="s">
        <v>1521</v>
      </c>
      <c r="C58" s="42">
        <v>8</v>
      </c>
      <c r="D58" s="42">
        <v>0</v>
      </c>
      <c r="E58" s="42">
        <v>0</v>
      </c>
      <c r="F58" s="42">
        <v>2</v>
      </c>
      <c r="G58" s="42">
        <v>22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2">
        <v>0</v>
      </c>
      <c r="O58" s="42">
        <v>0</v>
      </c>
      <c r="P58" s="42">
        <v>4</v>
      </c>
      <c r="Q58" s="42">
        <v>0</v>
      </c>
      <c r="R58" s="42">
        <v>0</v>
      </c>
      <c r="S58" s="42">
        <v>36</v>
      </c>
    </row>
    <row r="59" spans="1:19" x14ac:dyDescent="0.2">
      <c r="A59" s="42">
        <v>772194</v>
      </c>
      <c r="B59" s="56" t="s">
        <v>1522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  <c r="P59" s="42">
        <v>33</v>
      </c>
      <c r="Q59" s="42">
        <v>0</v>
      </c>
      <c r="R59" s="42">
        <v>0</v>
      </c>
      <c r="S59" s="42">
        <v>33</v>
      </c>
    </row>
    <row r="60" spans="1:19" x14ac:dyDescent="0.2">
      <c r="A60" s="42">
        <v>618949</v>
      </c>
      <c r="B60" s="56" t="s">
        <v>1242</v>
      </c>
      <c r="C60" s="42">
        <v>0</v>
      </c>
      <c r="D60" s="42">
        <v>0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  <c r="M60" s="42">
        <v>0</v>
      </c>
      <c r="N60" s="42">
        <v>0</v>
      </c>
      <c r="O60" s="42">
        <v>0</v>
      </c>
      <c r="P60" s="42">
        <v>2</v>
      </c>
      <c r="Q60" s="42">
        <v>30</v>
      </c>
      <c r="R60" s="42">
        <v>0</v>
      </c>
      <c r="S60" s="42">
        <v>32</v>
      </c>
    </row>
    <row r="61" spans="1:19" x14ac:dyDescent="0.2">
      <c r="A61" s="42">
        <v>1239282</v>
      </c>
      <c r="B61" s="56" t="s">
        <v>1523</v>
      </c>
      <c r="C61" s="42">
        <v>0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0</v>
      </c>
      <c r="K61" s="42">
        <v>0</v>
      </c>
      <c r="L61" s="42">
        <v>0</v>
      </c>
      <c r="M61" s="42">
        <v>0</v>
      </c>
      <c r="N61" s="42">
        <v>0</v>
      </c>
      <c r="O61" s="42">
        <v>0</v>
      </c>
      <c r="P61" s="42">
        <v>32</v>
      </c>
      <c r="Q61" s="42">
        <v>0</v>
      </c>
      <c r="R61" s="42">
        <v>0</v>
      </c>
      <c r="S61" s="42">
        <v>32</v>
      </c>
    </row>
    <row r="62" spans="1:19" x14ac:dyDescent="0.2">
      <c r="A62" s="42">
        <v>572753</v>
      </c>
      <c r="B62" s="56" t="s">
        <v>1524</v>
      </c>
      <c r="C62" s="42">
        <v>0</v>
      </c>
      <c r="D62" s="42">
        <v>0</v>
      </c>
      <c r="E62" s="42">
        <v>0</v>
      </c>
      <c r="F62" s="42">
        <v>1</v>
      </c>
      <c r="G62" s="42">
        <v>4</v>
      </c>
      <c r="H62" s="42">
        <v>0</v>
      </c>
      <c r="I62" s="42">
        <v>0</v>
      </c>
      <c r="J62" s="42">
        <v>0</v>
      </c>
      <c r="K62" s="42">
        <v>0</v>
      </c>
      <c r="L62" s="42">
        <v>0</v>
      </c>
      <c r="M62" s="42">
        <v>12</v>
      </c>
      <c r="N62" s="42">
        <v>2</v>
      </c>
      <c r="O62" s="42">
        <v>0</v>
      </c>
      <c r="P62" s="42">
        <v>11</v>
      </c>
      <c r="Q62" s="42">
        <v>0</v>
      </c>
      <c r="R62" s="42">
        <v>0</v>
      </c>
      <c r="S62" s="42">
        <v>30</v>
      </c>
    </row>
    <row r="63" spans="1:19" x14ac:dyDescent="0.2">
      <c r="A63" s="42">
        <v>227</v>
      </c>
      <c r="B63" s="56" t="s">
        <v>1525</v>
      </c>
      <c r="C63" s="42">
        <v>1</v>
      </c>
      <c r="D63" s="42">
        <v>4</v>
      </c>
      <c r="E63" s="42">
        <v>20</v>
      </c>
      <c r="F63" s="42">
        <v>0</v>
      </c>
      <c r="G63" s="42">
        <v>0</v>
      </c>
      <c r="H63" s="42">
        <v>2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0</v>
      </c>
      <c r="O63" s="42">
        <v>0</v>
      </c>
      <c r="P63" s="42">
        <v>0</v>
      </c>
      <c r="Q63" s="42">
        <v>0</v>
      </c>
      <c r="R63" s="42">
        <v>2</v>
      </c>
      <c r="S63" s="42">
        <v>29</v>
      </c>
    </row>
    <row r="64" spans="1:19" x14ac:dyDescent="0.2">
      <c r="A64" s="42">
        <v>628297</v>
      </c>
      <c r="B64" s="56" t="s">
        <v>1526</v>
      </c>
      <c r="C64" s="42">
        <v>0</v>
      </c>
      <c r="D64" s="42">
        <v>0</v>
      </c>
      <c r="E64" s="42">
        <v>0</v>
      </c>
      <c r="F64" s="42">
        <v>0</v>
      </c>
      <c r="G64" s="42">
        <v>0</v>
      </c>
      <c r="H64" s="42">
        <v>0</v>
      </c>
      <c r="I64" s="42">
        <v>0</v>
      </c>
      <c r="J64" s="42">
        <v>0</v>
      </c>
      <c r="K64" s="42">
        <v>0</v>
      </c>
      <c r="L64" s="42">
        <v>0</v>
      </c>
      <c r="M64" s="42">
        <v>0</v>
      </c>
      <c r="N64" s="42">
        <v>0</v>
      </c>
      <c r="O64" s="42">
        <v>0</v>
      </c>
      <c r="P64" s="42">
        <v>3</v>
      </c>
      <c r="Q64" s="42">
        <v>26</v>
      </c>
      <c r="R64" s="42">
        <v>0</v>
      </c>
      <c r="S64" s="42">
        <v>29</v>
      </c>
    </row>
    <row r="65" spans="1:19" x14ac:dyDescent="0.2">
      <c r="A65" s="42">
        <v>301638</v>
      </c>
      <c r="B65" s="56" t="s">
        <v>1527</v>
      </c>
      <c r="C65" s="42">
        <v>0</v>
      </c>
      <c r="D65" s="42">
        <v>25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2">
        <v>0</v>
      </c>
      <c r="O65" s="42">
        <v>0</v>
      </c>
      <c r="P65" s="42">
        <v>0</v>
      </c>
      <c r="Q65" s="42">
        <v>1</v>
      </c>
      <c r="R65" s="42">
        <v>2</v>
      </c>
      <c r="S65" s="42">
        <v>28</v>
      </c>
    </row>
    <row r="66" spans="1:19" x14ac:dyDescent="0.2">
      <c r="A66" s="42">
        <v>572769</v>
      </c>
      <c r="B66" s="56" t="s">
        <v>1528</v>
      </c>
      <c r="C66" s="42">
        <v>0</v>
      </c>
      <c r="D66" s="42">
        <v>1</v>
      </c>
      <c r="E66" s="42">
        <v>0</v>
      </c>
      <c r="F66" s="42">
        <v>6</v>
      </c>
      <c r="G66" s="42">
        <v>13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  <c r="M66" s="42">
        <v>2</v>
      </c>
      <c r="N66" s="42">
        <v>0</v>
      </c>
      <c r="O66" s="42">
        <v>0</v>
      </c>
      <c r="P66" s="42">
        <v>6</v>
      </c>
      <c r="Q66" s="42">
        <v>0</v>
      </c>
      <c r="R66" s="42">
        <v>0</v>
      </c>
      <c r="S66" s="42">
        <v>28</v>
      </c>
    </row>
    <row r="67" spans="1:19" x14ac:dyDescent="0.2">
      <c r="A67" s="42">
        <v>572779</v>
      </c>
      <c r="B67" s="56" t="s">
        <v>1529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42">
        <v>0</v>
      </c>
      <c r="I67" s="42">
        <v>1</v>
      </c>
      <c r="J67" s="42">
        <v>0</v>
      </c>
      <c r="K67" s="42">
        <v>0</v>
      </c>
      <c r="L67" s="42">
        <v>0</v>
      </c>
      <c r="M67" s="42">
        <v>6</v>
      </c>
      <c r="N67" s="42">
        <v>0</v>
      </c>
      <c r="O67" s="42">
        <v>0</v>
      </c>
      <c r="P67" s="42">
        <v>21</v>
      </c>
      <c r="Q67" s="42">
        <v>0</v>
      </c>
      <c r="R67" s="42">
        <v>0</v>
      </c>
      <c r="S67" s="42">
        <v>28</v>
      </c>
    </row>
    <row r="68" spans="1:19" x14ac:dyDescent="0.2">
      <c r="A68" s="42">
        <v>628294</v>
      </c>
      <c r="B68" s="56" t="s">
        <v>1530</v>
      </c>
      <c r="C68" s="42">
        <v>0</v>
      </c>
      <c r="D68" s="42">
        <v>0</v>
      </c>
      <c r="E68" s="42">
        <v>5</v>
      </c>
      <c r="F68" s="42">
        <v>0</v>
      </c>
      <c r="G68" s="42">
        <v>0</v>
      </c>
      <c r="H68" s="42">
        <v>7</v>
      </c>
      <c r="I68" s="42">
        <v>0</v>
      </c>
      <c r="J68" s="42">
        <v>14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2</v>
      </c>
      <c r="R68" s="42">
        <v>0</v>
      </c>
      <c r="S68" s="42">
        <v>28</v>
      </c>
    </row>
    <row r="69" spans="1:19" x14ac:dyDescent="0.2">
      <c r="A69" s="42">
        <v>946121</v>
      </c>
      <c r="B69" s="56" t="s">
        <v>1531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1</v>
      </c>
      <c r="M69" s="42">
        <v>0</v>
      </c>
      <c r="N69" s="42">
        <v>0</v>
      </c>
      <c r="O69" s="42">
        <v>0</v>
      </c>
      <c r="P69" s="42">
        <v>27</v>
      </c>
      <c r="Q69" s="42">
        <v>0</v>
      </c>
      <c r="R69" s="42">
        <v>0</v>
      </c>
      <c r="S69" s="42">
        <v>28</v>
      </c>
    </row>
    <row r="70" spans="1:19" x14ac:dyDescent="0.2">
      <c r="A70" s="42">
        <v>572770</v>
      </c>
      <c r="B70" s="56" t="s">
        <v>1532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1</v>
      </c>
      <c r="J70" s="42">
        <v>0</v>
      </c>
      <c r="K70" s="42">
        <v>0</v>
      </c>
      <c r="L70" s="42">
        <v>0</v>
      </c>
      <c r="M70" s="42">
        <v>4</v>
      </c>
      <c r="N70" s="42">
        <v>0</v>
      </c>
      <c r="O70" s="42">
        <v>0</v>
      </c>
      <c r="P70" s="42">
        <v>20</v>
      </c>
      <c r="Q70" s="42">
        <v>2</v>
      </c>
      <c r="R70" s="42">
        <v>0</v>
      </c>
      <c r="S70" s="42">
        <v>27</v>
      </c>
    </row>
    <row r="71" spans="1:19" x14ac:dyDescent="0.2">
      <c r="A71" s="42">
        <v>751915</v>
      </c>
      <c r="B71" s="56" t="s">
        <v>1533</v>
      </c>
      <c r="C71" s="42">
        <v>0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1</v>
      </c>
      <c r="J71" s="42">
        <v>0</v>
      </c>
      <c r="K71" s="42">
        <v>0</v>
      </c>
      <c r="L71" s="42">
        <v>0</v>
      </c>
      <c r="M71" s="42">
        <v>0</v>
      </c>
      <c r="N71" s="42">
        <v>1</v>
      </c>
      <c r="O71" s="42">
        <v>0</v>
      </c>
      <c r="P71" s="42">
        <v>25</v>
      </c>
      <c r="Q71" s="42">
        <v>0</v>
      </c>
      <c r="R71" s="42">
        <v>0</v>
      </c>
      <c r="S71" s="42">
        <v>27</v>
      </c>
    </row>
    <row r="72" spans="1:19" x14ac:dyDescent="0.2">
      <c r="A72" s="42">
        <v>909365</v>
      </c>
      <c r="B72" s="56" t="s">
        <v>1534</v>
      </c>
      <c r="C72" s="42">
        <v>0</v>
      </c>
      <c r="D72" s="42">
        <v>18</v>
      </c>
      <c r="E72" s="42">
        <v>1</v>
      </c>
      <c r="F72" s="42">
        <v>0</v>
      </c>
      <c r="G72" s="42">
        <v>0</v>
      </c>
      <c r="H72" s="42">
        <v>1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7</v>
      </c>
      <c r="S72" s="42">
        <v>27</v>
      </c>
    </row>
    <row r="73" spans="1:19" x14ac:dyDescent="0.2">
      <c r="A73" s="42">
        <v>699066</v>
      </c>
      <c r="B73" s="56" t="s">
        <v>1535</v>
      </c>
      <c r="C73" s="42">
        <v>0</v>
      </c>
      <c r="D73" s="42">
        <v>21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5</v>
      </c>
      <c r="S73" s="42">
        <v>26</v>
      </c>
    </row>
    <row r="74" spans="1:19" x14ac:dyDescent="0.2">
      <c r="A74" s="42">
        <v>572778</v>
      </c>
      <c r="B74" s="56" t="s">
        <v>1536</v>
      </c>
      <c r="C74" s="42">
        <v>2</v>
      </c>
      <c r="D74" s="42">
        <v>1</v>
      </c>
      <c r="E74" s="42">
        <v>4</v>
      </c>
      <c r="F74" s="42">
        <v>0</v>
      </c>
      <c r="G74" s="42">
        <v>5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1</v>
      </c>
      <c r="N74" s="42">
        <v>0</v>
      </c>
      <c r="O74" s="42">
        <v>0</v>
      </c>
      <c r="P74" s="42">
        <v>11</v>
      </c>
      <c r="Q74" s="42">
        <v>0</v>
      </c>
      <c r="R74" s="42">
        <v>1</v>
      </c>
      <c r="S74" s="42">
        <v>25</v>
      </c>
    </row>
    <row r="75" spans="1:19" x14ac:dyDescent="0.2">
      <c r="A75" s="42">
        <v>751924</v>
      </c>
      <c r="B75" s="56" t="s">
        <v>1537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10</v>
      </c>
      <c r="I75" s="42">
        <v>0</v>
      </c>
      <c r="J75" s="42">
        <v>13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2</v>
      </c>
      <c r="R75" s="42">
        <v>0</v>
      </c>
      <c r="S75" s="42">
        <v>25</v>
      </c>
    </row>
    <row r="76" spans="1:19" x14ac:dyDescent="0.2">
      <c r="A76" s="42">
        <v>414652</v>
      </c>
      <c r="B76" s="56" t="s">
        <v>1538</v>
      </c>
      <c r="C76" s="42">
        <v>0</v>
      </c>
      <c r="D76" s="42">
        <v>0</v>
      </c>
      <c r="E76" s="42">
        <v>0</v>
      </c>
      <c r="F76" s="42">
        <v>2</v>
      </c>
      <c r="G76" s="42">
        <v>0</v>
      </c>
      <c r="H76" s="42">
        <v>0</v>
      </c>
      <c r="I76" s="42">
        <v>1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21</v>
      </c>
      <c r="Q76" s="42">
        <v>0</v>
      </c>
      <c r="R76" s="42">
        <v>0</v>
      </c>
      <c r="S76" s="42">
        <v>24</v>
      </c>
    </row>
    <row r="77" spans="1:19" x14ac:dyDescent="0.2">
      <c r="A77" s="42">
        <v>572742</v>
      </c>
      <c r="B77" s="56" t="s">
        <v>1539</v>
      </c>
      <c r="C77" s="42">
        <v>2</v>
      </c>
      <c r="D77" s="42">
        <v>0</v>
      </c>
      <c r="E77" s="42">
        <v>0</v>
      </c>
      <c r="F77" s="42">
        <v>0</v>
      </c>
      <c r="G77" s="42">
        <v>5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15</v>
      </c>
      <c r="Q77" s="42">
        <v>0</v>
      </c>
      <c r="R77" s="42">
        <v>2</v>
      </c>
      <c r="S77" s="42">
        <v>24</v>
      </c>
    </row>
    <row r="78" spans="1:19" x14ac:dyDescent="0.2">
      <c r="A78" s="42">
        <v>593068</v>
      </c>
      <c r="B78" s="56" t="s">
        <v>1540</v>
      </c>
      <c r="C78" s="42">
        <v>0</v>
      </c>
      <c r="D78" s="42">
        <v>0</v>
      </c>
      <c r="E78" s="42">
        <v>0</v>
      </c>
      <c r="F78" s="42">
        <v>1</v>
      </c>
      <c r="G78" s="42">
        <v>7</v>
      </c>
      <c r="H78" s="42">
        <v>0</v>
      </c>
      <c r="I78" s="42">
        <v>0</v>
      </c>
      <c r="J78" s="42">
        <v>0</v>
      </c>
      <c r="K78" s="42">
        <v>0</v>
      </c>
      <c r="L78" s="42">
        <v>1</v>
      </c>
      <c r="M78" s="42">
        <v>5</v>
      </c>
      <c r="N78" s="42">
        <v>1</v>
      </c>
      <c r="O78" s="42">
        <v>0</v>
      </c>
      <c r="P78" s="42">
        <v>1</v>
      </c>
      <c r="Q78" s="42">
        <v>8</v>
      </c>
      <c r="R78" s="42">
        <v>0</v>
      </c>
      <c r="S78" s="42">
        <v>24</v>
      </c>
    </row>
    <row r="79" spans="1:19" x14ac:dyDescent="0.2">
      <c r="A79" s="42">
        <v>620979</v>
      </c>
      <c r="B79" s="56" t="s">
        <v>1541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2</v>
      </c>
      <c r="N79" s="42">
        <v>0</v>
      </c>
      <c r="O79" s="42">
        <v>0</v>
      </c>
      <c r="P79" s="42">
        <v>22</v>
      </c>
      <c r="Q79" s="42">
        <v>0</v>
      </c>
      <c r="R79" s="42">
        <v>0</v>
      </c>
      <c r="S79" s="42">
        <v>24</v>
      </c>
    </row>
    <row r="80" spans="1:19" x14ac:dyDescent="0.2">
      <c r="A80" s="42">
        <v>833773</v>
      </c>
      <c r="B80" s="56" t="s">
        <v>1542</v>
      </c>
      <c r="C80" s="42">
        <v>0</v>
      </c>
      <c r="D80" s="42">
        <v>0</v>
      </c>
      <c r="E80" s="42">
        <v>0</v>
      </c>
      <c r="F80" s="42">
        <v>0</v>
      </c>
      <c r="G80" s="42">
        <v>2</v>
      </c>
      <c r="H80" s="42">
        <v>0</v>
      </c>
      <c r="I80" s="42">
        <v>0</v>
      </c>
      <c r="J80" s="42">
        <v>0</v>
      </c>
      <c r="K80" s="42">
        <v>0</v>
      </c>
      <c r="L80" s="42">
        <v>1</v>
      </c>
      <c r="M80" s="42">
        <v>0</v>
      </c>
      <c r="N80" s="42">
        <v>0</v>
      </c>
      <c r="O80" s="42">
        <v>0</v>
      </c>
      <c r="P80" s="42">
        <v>0</v>
      </c>
      <c r="Q80" s="42">
        <v>21</v>
      </c>
      <c r="R80" s="42">
        <v>0</v>
      </c>
      <c r="S80" s="42">
        <v>24</v>
      </c>
    </row>
    <row r="81" spans="1:19" x14ac:dyDescent="0.2">
      <c r="A81" s="42">
        <v>902550</v>
      </c>
      <c r="B81" s="56" t="s">
        <v>1543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1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23</v>
      </c>
      <c r="R81" s="42">
        <v>0</v>
      </c>
      <c r="S81" s="42">
        <v>24</v>
      </c>
    </row>
    <row r="82" spans="1:19" x14ac:dyDescent="0.2">
      <c r="A82" s="42">
        <v>350435</v>
      </c>
      <c r="B82" s="56" t="s">
        <v>1230</v>
      </c>
      <c r="C82" s="42">
        <v>0</v>
      </c>
      <c r="D82" s="42">
        <v>0</v>
      </c>
      <c r="E82" s="42">
        <v>0</v>
      </c>
      <c r="F82" s="42">
        <v>0</v>
      </c>
      <c r="G82" s="42">
        <v>0</v>
      </c>
      <c r="H82" s="42">
        <v>9</v>
      </c>
      <c r="I82" s="42">
        <v>0</v>
      </c>
      <c r="J82" s="42">
        <v>12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2</v>
      </c>
      <c r="R82" s="42">
        <v>0</v>
      </c>
      <c r="S82" s="42">
        <v>23</v>
      </c>
    </row>
    <row r="83" spans="1:19" x14ac:dyDescent="0.2">
      <c r="A83" s="42">
        <v>373765</v>
      </c>
      <c r="B83" s="56" t="s">
        <v>1544</v>
      </c>
      <c r="C83" s="42">
        <v>5</v>
      </c>
      <c r="D83" s="42">
        <v>0</v>
      </c>
      <c r="E83" s="42">
        <v>0</v>
      </c>
      <c r="F83" s="42">
        <v>0</v>
      </c>
      <c r="G83" s="42">
        <v>11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1</v>
      </c>
      <c r="N83" s="42">
        <v>0</v>
      </c>
      <c r="O83" s="42">
        <v>0</v>
      </c>
      <c r="P83" s="42">
        <v>6</v>
      </c>
      <c r="Q83" s="42">
        <v>0</v>
      </c>
      <c r="R83" s="42">
        <v>0</v>
      </c>
      <c r="S83" s="42">
        <v>23</v>
      </c>
    </row>
    <row r="84" spans="1:19" x14ac:dyDescent="0.2">
      <c r="A84" s="42">
        <v>601067</v>
      </c>
      <c r="B84" s="56" t="s">
        <v>1545</v>
      </c>
      <c r="C84" s="42">
        <v>0</v>
      </c>
      <c r="D84" s="42">
        <v>0</v>
      </c>
      <c r="E84" s="42">
        <v>0</v>
      </c>
      <c r="F84" s="42">
        <v>0</v>
      </c>
      <c r="G84" s="42">
        <v>2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4</v>
      </c>
      <c r="N84" s="42">
        <v>0</v>
      </c>
      <c r="O84" s="42">
        <v>0</v>
      </c>
      <c r="P84" s="42">
        <v>1</v>
      </c>
      <c r="Q84" s="42">
        <v>16</v>
      </c>
      <c r="R84" s="42">
        <v>0</v>
      </c>
      <c r="S84" s="42">
        <v>23</v>
      </c>
    </row>
    <row r="85" spans="1:19" x14ac:dyDescent="0.2">
      <c r="A85" s="42">
        <v>316572</v>
      </c>
      <c r="B85" s="56" t="s">
        <v>1546</v>
      </c>
      <c r="C85" s="42">
        <v>0</v>
      </c>
      <c r="D85" s="42">
        <v>9</v>
      </c>
      <c r="E85" s="42">
        <v>0</v>
      </c>
      <c r="F85" s="42">
        <v>0</v>
      </c>
      <c r="G85" s="42">
        <v>5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6</v>
      </c>
      <c r="Q85" s="42">
        <v>0</v>
      </c>
      <c r="R85" s="42">
        <v>1</v>
      </c>
      <c r="S85" s="42">
        <v>21</v>
      </c>
    </row>
    <row r="86" spans="1:19" x14ac:dyDescent="0.2">
      <c r="A86" s="42">
        <v>359895</v>
      </c>
      <c r="B86" s="56" t="s">
        <v>1547</v>
      </c>
      <c r="C86" s="42">
        <v>0</v>
      </c>
      <c r="D86" s="42">
        <v>0</v>
      </c>
      <c r="E86" s="42">
        <v>0</v>
      </c>
      <c r="F86" s="42">
        <v>0</v>
      </c>
      <c r="G86" s="42">
        <v>8</v>
      </c>
      <c r="H86" s="42">
        <v>0</v>
      </c>
      <c r="I86" s="42">
        <v>0</v>
      </c>
      <c r="J86" s="42">
        <v>0</v>
      </c>
      <c r="K86" s="42">
        <v>0</v>
      </c>
      <c r="L86" s="42">
        <v>2</v>
      </c>
      <c r="M86" s="42">
        <v>1</v>
      </c>
      <c r="N86" s="42">
        <v>0</v>
      </c>
      <c r="O86" s="42">
        <v>0</v>
      </c>
      <c r="P86" s="42">
        <v>5</v>
      </c>
      <c r="Q86" s="42">
        <v>4</v>
      </c>
      <c r="R86" s="42">
        <v>0</v>
      </c>
      <c r="S86" s="42">
        <v>20</v>
      </c>
    </row>
    <row r="87" spans="1:19" x14ac:dyDescent="0.2">
      <c r="A87" s="42">
        <v>572749</v>
      </c>
      <c r="B87" s="56" t="s">
        <v>1548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1</v>
      </c>
      <c r="N87" s="42">
        <v>0</v>
      </c>
      <c r="O87" s="42">
        <v>0</v>
      </c>
      <c r="P87" s="42">
        <v>16</v>
      </c>
      <c r="Q87" s="42">
        <v>3</v>
      </c>
      <c r="R87" s="42">
        <v>0</v>
      </c>
      <c r="S87" s="42">
        <v>20</v>
      </c>
    </row>
    <row r="88" spans="1:19" x14ac:dyDescent="0.2">
      <c r="A88" s="42">
        <v>642835</v>
      </c>
      <c r="B88" s="56" t="s">
        <v>1549</v>
      </c>
      <c r="C88" s="42">
        <v>0</v>
      </c>
      <c r="D88" s="42">
        <v>0</v>
      </c>
      <c r="E88" s="42">
        <v>0</v>
      </c>
      <c r="F88" s="42">
        <v>0</v>
      </c>
      <c r="G88" s="42">
        <v>1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19</v>
      </c>
      <c r="Q88" s="42">
        <v>0</v>
      </c>
      <c r="R88" s="42">
        <v>0</v>
      </c>
      <c r="S88" s="42">
        <v>20</v>
      </c>
    </row>
    <row r="89" spans="1:19" x14ac:dyDescent="0.2">
      <c r="A89" s="42">
        <v>1076440</v>
      </c>
      <c r="B89" s="56" t="s">
        <v>1241</v>
      </c>
      <c r="C89" s="42">
        <v>0</v>
      </c>
      <c r="D89" s="42">
        <v>0</v>
      </c>
      <c r="E89" s="42">
        <v>1</v>
      </c>
      <c r="F89" s="42">
        <v>0</v>
      </c>
      <c r="G89" s="42">
        <v>0</v>
      </c>
      <c r="H89" s="42">
        <v>4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15</v>
      </c>
      <c r="R89" s="42">
        <v>0</v>
      </c>
      <c r="S89" s="42">
        <v>20</v>
      </c>
    </row>
    <row r="90" spans="1:19" x14ac:dyDescent="0.2">
      <c r="A90" s="42">
        <v>1077862</v>
      </c>
      <c r="B90" s="56" t="s">
        <v>1243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20</v>
      </c>
      <c r="R90" s="42">
        <v>0</v>
      </c>
      <c r="S90" s="42">
        <v>20</v>
      </c>
    </row>
    <row r="91" spans="1:19" x14ac:dyDescent="0.2">
      <c r="A91" s="42">
        <v>425399</v>
      </c>
      <c r="B91" s="56" t="s">
        <v>1550</v>
      </c>
      <c r="C91" s="42">
        <v>1</v>
      </c>
      <c r="D91" s="42">
        <v>14</v>
      </c>
      <c r="E91" s="42">
        <v>0</v>
      </c>
      <c r="F91" s="42">
        <v>0</v>
      </c>
      <c r="G91" s="42">
        <v>3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1</v>
      </c>
      <c r="S91" s="42">
        <v>19</v>
      </c>
    </row>
    <row r="92" spans="1:19" x14ac:dyDescent="0.2">
      <c r="A92" s="42">
        <v>572781</v>
      </c>
      <c r="B92" s="56" t="s">
        <v>1551</v>
      </c>
      <c r="C92" s="42">
        <v>0</v>
      </c>
      <c r="D92" s="42">
        <v>0</v>
      </c>
      <c r="E92" s="42">
        <v>1</v>
      </c>
      <c r="F92" s="42">
        <v>8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1</v>
      </c>
      <c r="N92" s="42">
        <v>0</v>
      </c>
      <c r="O92" s="42">
        <v>0</v>
      </c>
      <c r="P92" s="42">
        <v>5</v>
      </c>
      <c r="Q92" s="42">
        <v>4</v>
      </c>
      <c r="R92" s="42">
        <v>0</v>
      </c>
      <c r="S92" s="42">
        <v>19</v>
      </c>
    </row>
    <row r="93" spans="1:19" x14ac:dyDescent="0.2">
      <c r="A93" s="42">
        <v>1087419</v>
      </c>
      <c r="B93" s="56" t="s">
        <v>1233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9</v>
      </c>
      <c r="I93" s="42">
        <v>0</v>
      </c>
      <c r="J93" s="42">
        <v>6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2</v>
      </c>
      <c r="R93" s="42">
        <v>0</v>
      </c>
      <c r="S93" s="42">
        <v>17</v>
      </c>
    </row>
    <row r="94" spans="1:19" x14ac:dyDescent="0.2">
      <c r="A94" s="42">
        <v>350445</v>
      </c>
      <c r="B94" s="56" t="s">
        <v>1552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6</v>
      </c>
      <c r="I94" s="42">
        <v>0</v>
      </c>
      <c r="J94" s="42">
        <v>9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1</v>
      </c>
      <c r="R94" s="42">
        <v>0</v>
      </c>
      <c r="S94" s="42">
        <v>16</v>
      </c>
    </row>
    <row r="95" spans="1:19" x14ac:dyDescent="0.2">
      <c r="A95" s="42">
        <v>572764</v>
      </c>
      <c r="B95" s="56" t="s">
        <v>1553</v>
      </c>
      <c r="C95" s="42">
        <v>0</v>
      </c>
      <c r="D95" s="42">
        <v>0</v>
      </c>
      <c r="E95" s="42">
        <v>0</v>
      </c>
      <c r="F95" s="42">
        <v>0</v>
      </c>
      <c r="G95" s="42">
        <v>13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1</v>
      </c>
      <c r="N95" s="42">
        <v>0</v>
      </c>
      <c r="O95" s="42">
        <v>0</v>
      </c>
      <c r="P95" s="42">
        <v>2</v>
      </c>
      <c r="Q95" s="42">
        <v>0</v>
      </c>
      <c r="R95" s="42">
        <v>0</v>
      </c>
      <c r="S95" s="42">
        <v>16</v>
      </c>
    </row>
    <row r="96" spans="1:19" x14ac:dyDescent="0.2">
      <c r="A96" s="42">
        <v>979011</v>
      </c>
      <c r="B96" s="56" t="s">
        <v>1554</v>
      </c>
      <c r="C96" s="42">
        <v>0</v>
      </c>
      <c r="D96" s="42">
        <v>12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4</v>
      </c>
      <c r="S96" s="42">
        <v>16</v>
      </c>
    </row>
    <row r="97" spans="1:19" x14ac:dyDescent="0.2">
      <c r="A97" s="42">
        <v>990230</v>
      </c>
      <c r="B97" s="56" t="s">
        <v>1555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16</v>
      </c>
      <c r="R97" s="42">
        <v>0</v>
      </c>
      <c r="S97" s="42">
        <v>16</v>
      </c>
    </row>
    <row r="98" spans="1:19" x14ac:dyDescent="0.2">
      <c r="A98" s="42">
        <v>338841</v>
      </c>
      <c r="B98" s="56" t="s">
        <v>1556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3</v>
      </c>
      <c r="N98" s="42">
        <v>2</v>
      </c>
      <c r="O98" s="42">
        <v>0</v>
      </c>
      <c r="P98" s="42">
        <v>10</v>
      </c>
      <c r="Q98" s="42">
        <v>0</v>
      </c>
      <c r="R98" s="42">
        <v>0</v>
      </c>
      <c r="S98" s="42">
        <v>15</v>
      </c>
    </row>
    <row r="99" spans="1:19" x14ac:dyDescent="0.2">
      <c r="A99" s="42">
        <v>351408</v>
      </c>
      <c r="B99" s="56" t="s">
        <v>1557</v>
      </c>
      <c r="C99" s="42">
        <v>0</v>
      </c>
      <c r="D99" s="42">
        <v>0</v>
      </c>
      <c r="E99" s="42">
        <v>0</v>
      </c>
      <c r="F99" s="42">
        <v>0</v>
      </c>
      <c r="G99" s="42">
        <v>0</v>
      </c>
      <c r="H99" s="42">
        <v>4</v>
      </c>
      <c r="I99" s="42">
        <v>0</v>
      </c>
      <c r="J99" s="42">
        <v>2</v>
      </c>
      <c r="K99" s="42">
        <v>0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42">
        <v>9</v>
      </c>
      <c r="R99" s="42">
        <v>0</v>
      </c>
      <c r="S99" s="42">
        <v>15</v>
      </c>
    </row>
    <row r="100" spans="1:19" x14ac:dyDescent="0.2">
      <c r="A100" s="42">
        <v>593063</v>
      </c>
      <c r="B100" s="56" t="s">
        <v>1558</v>
      </c>
      <c r="C100" s="42">
        <v>0</v>
      </c>
      <c r="D100" s="42">
        <v>0</v>
      </c>
      <c r="E100" s="42">
        <v>0</v>
      </c>
      <c r="F100" s="42">
        <v>0</v>
      </c>
      <c r="G100" s="42">
        <v>0</v>
      </c>
      <c r="H100" s="42">
        <v>0</v>
      </c>
      <c r="I100" s="42">
        <v>0</v>
      </c>
      <c r="J100" s="42">
        <v>0</v>
      </c>
      <c r="K100" s="42">
        <v>0</v>
      </c>
      <c r="L100" s="42">
        <v>0</v>
      </c>
      <c r="M100" s="42">
        <v>5</v>
      </c>
      <c r="N100" s="42">
        <v>5</v>
      </c>
      <c r="O100" s="42">
        <v>0</v>
      </c>
      <c r="P100" s="42">
        <v>5</v>
      </c>
      <c r="Q100" s="42">
        <v>0</v>
      </c>
      <c r="R100" s="42">
        <v>0</v>
      </c>
      <c r="S100" s="42">
        <v>15</v>
      </c>
    </row>
    <row r="101" spans="1:19" x14ac:dyDescent="0.2">
      <c r="A101" s="42">
        <v>601658</v>
      </c>
      <c r="B101" s="56" t="s">
        <v>1559</v>
      </c>
      <c r="C101" s="42">
        <v>5</v>
      </c>
      <c r="D101" s="42">
        <v>0</v>
      </c>
      <c r="E101" s="42">
        <v>0</v>
      </c>
      <c r="F101" s="42">
        <v>0</v>
      </c>
      <c r="G101" s="42">
        <v>7</v>
      </c>
      <c r="H101" s="42">
        <v>0</v>
      </c>
      <c r="I101" s="42">
        <v>0</v>
      </c>
      <c r="J101" s="42">
        <v>0</v>
      </c>
      <c r="K101" s="42">
        <v>0</v>
      </c>
      <c r="L101" s="42">
        <v>0</v>
      </c>
      <c r="M101" s="42">
        <v>1</v>
      </c>
      <c r="N101" s="42">
        <v>0</v>
      </c>
      <c r="O101" s="42">
        <v>0</v>
      </c>
      <c r="P101" s="42">
        <v>0</v>
      </c>
      <c r="Q101" s="42">
        <v>2</v>
      </c>
      <c r="R101" s="42">
        <v>0</v>
      </c>
      <c r="S101" s="42">
        <v>15</v>
      </c>
    </row>
    <row r="102" spans="1:19" x14ac:dyDescent="0.2">
      <c r="A102" s="42">
        <v>901536</v>
      </c>
      <c r="B102" s="56" t="s">
        <v>1560</v>
      </c>
      <c r="C102" s="42">
        <v>0</v>
      </c>
      <c r="D102" s="42">
        <v>14</v>
      </c>
      <c r="E102" s="42">
        <v>0</v>
      </c>
      <c r="F102" s="42">
        <v>0</v>
      </c>
      <c r="G102" s="42">
        <v>0</v>
      </c>
      <c r="H102" s="42">
        <v>0</v>
      </c>
      <c r="I102" s="42">
        <v>0</v>
      </c>
      <c r="J102" s="42">
        <v>0</v>
      </c>
      <c r="K102" s="42">
        <v>0</v>
      </c>
      <c r="L102" s="42">
        <v>0</v>
      </c>
      <c r="M102" s="42">
        <v>0</v>
      </c>
      <c r="N102" s="42">
        <v>0</v>
      </c>
      <c r="O102" s="42">
        <v>0</v>
      </c>
      <c r="P102" s="42">
        <v>0</v>
      </c>
      <c r="Q102" s="42">
        <v>0</v>
      </c>
      <c r="R102" s="42">
        <v>1</v>
      </c>
      <c r="S102" s="42">
        <v>15</v>
      </c>
    </row>
    <row r="103" spans="1:19" x14ac:dyDescent="0.2">
      <c r="A103" s="42">
        <v>1094983</v>
      </c>
      <c r="B103" s="56" t="s">
        <v>1561</v>
      </c>
      <c r="C103" s="42">
        <v>0</v>
      </c>
      <c r="D103" s="42">
        <v>11</v>
      </c>
      <c r="E103" s="42">
        <v>0</v>
      </c>
      <c r="F103" s="42">
        <v>0</v>
      </c>
      <c r="G103" s="42">
        <v>0</v>
      </c>
      <c r="H103" s="42">
        <v>0</v>
      </c>
      <c r="I103" s="42">
        <v>0</v>
      </c>
      <c r="J103" s="42">
        <v>0</v>
      </c>
      <c r="K103" s="42">
        <v>0</v>
      </c>
      <c r="L103" s="42">
        <v>0</v>
      </c>
      <c r="M103" s="42">
        <v>0</v>
      </c>
      <c r="N103" s="42">
        <v>0</v>
      </c>
      <c r="O103" s="42">
        <v>0</v>
      </c>
      <c r="P103" s="42">
        <v>0</v>
      </c>
      <c r="Q103" s="42">
        <v>0</v>
      </c>
      <c r="R103" s="42">
        <v>4</v>
      </c>
      <c r="S103" s="42">
        <v>15</v>
      </c>
    </row>
    <row r="104" spans="1:19" x14ac:dyDescent="0.2">
      <c r="A104" s="42">
        <v>572741</v>
      </c>
      <c r="B104" s="56" t="s">
        <v>1562</v>
      </c>
      <c r="C104" s="42">
        <v>0</v>
      </c>
      <c r="D104" s="42">
        <v>0</v>
      </c>
      <c r="E104" s="42">
        <v>0</v>
      </c>
      <c r="F104" s="42">
        <v>0</v>
      </c>
      <c r="G104" s="42">
        <v>3</v>
      </c>
      <c r="H104" s="42">
        <v>0</v>
      </c>
      <c r="I104" s="42">
        <v>1</v>
      </c>
      <c r="J104" s="42">
        <v>0</v>
      </c>
      <c r="K104" s="42">
        <v>0</v>
      </c>
      <c r="L104" s="42">
        <v>0</v>
      </c>
      <c r="M104" s="42">
        <v>10</v>
      </c>
      <c r="N104" s="42">
        <v>0</v>
      </c>
      <c r="O104" s="42">
        <v>0</v>
      </c>
      <c r="P104" s="42">
        <v>0</v>
      </c>
      <c r="Q104" s="42">
        <v>0</v>
      </c>
      <c r="R104" s="42">
        <v>0</v>
      </c>
      <c r="S104" s="42">
        <v>14</v>
      </c>
    </row>
    <row r="105" spans="1:19" x14ac:dyDescent="0.2">
      <c r="A105" s="42">
        <v>572757</v>
      </c>
      <c r="B105" s="56" t="s">
        <v>1563</v>
      </c>
      <c r="C105" s="42">
        <v>0</v>
      </c>
      <c r="D105" s="42">
        <v>9</v>
      </c>
      <c r="E105" s="42">
        <v>0</v>
      </c>
      <c r="F105" s="42">
        <v>1</v>
      </c>
      <c r="G105" s="42">
        <v>0</v>
      </c>
      <c r="H105" s="42">
        <v>1</v>
      </c>
      <c r="I105" s="42">
        <v>0</v>
      </c>
      <c r="J105" s="42">
        <v>0</v>
      </c>
      <c r="K105" s="42">
        <v>0</v>
      </c>
      <c r="L105" s="42">
        <v>1</v>
      </c>
      <c r="M105" s="42">
        <v>1</v>
      </c>
      <c r="N105" s="42">
        <v>0</v>
      </c>
      <c r="O105" s="42">
        <v>0</v>
      </c>
      <c r="P105" s="42">
        <v>1</v>
      </c>
      <c r="Q105" s="42">
        <v>0</v>
      </c>
      <c r="R105" s="42">
        <v>0</v>
      </c>
      <c r="S105" s="42">
        <v>14</v>
      </c>
    </row>
    <row r="106" spans="1:19" x14ac:dyDescent="0.2">
      <c r="A106" s="42">
        <v>595045</v>
      </c>
      <c r="B106" s="56" t="s">
        <v>1227</v>
      </c>
      <c r="C106" s="42">
        <v>11</v>
      </c>
      <c r="D106" s="42">
        <v>0</v>
      </c>
      <c r="E106" s="42">
        <v>0</v>
      </c>
      <c r="F106" s="42">
        <v>0</v>
      </c>
      <c r="G106" s="42">
        <v>0</v>
      </c>
      <c r="H106" s="42">
        <v>0</v>
      </c>
      <c r="I106" s="42">
        <v>0</v>
      </c>
      <c r="J106" s="42">
        <v>0</v>
      </c>
      <c r="K106" s="42">
        <v>0</v>
      </c>
      <c r="L106" s="42">
        <v>0</v>
      </c>
      <c r="M106" s="42">
        <v>0</v>
      </c>
      <c r="N106" s="42">
        <v>0</v>
      </c>
      <c r="O106" s="42">
        <v>0</v>
      </c>
      <c r="P106" s="42">
        <v>0</v>
      </c>
      <c r="Q106" s="42">
        <v>0</v>
      </c>
      <c r="R106" s="42">
        <v>3</v>
      </c>
      <c r="S106" s="42">
        <v>14</v>
      </c>
    </row>
    <row r="107" spans="1:19" x14ac:dyDescent="0.2">
      <c r="A107" s="42">
        <v>618941</v>
      </c>
      <c r="B107" s="56" t="s">
        <v>1564</v>
      </c>
      <c r="C107" s="42">
        <v>0</v>
      </c>
      <c r="D107" s="42">
        <v>1</v>
      </c>
      <c r="E107" s="42">
        <v>0</v>
      </c>
      <c r="F107" s="42">
        <v>1</v>
      </c>
      <c r="G107" s="42">
        <v>3</v>
      </c>
      <c r="H107" s="42">
        <v>0</v>
      </c>
      <c r="I107" s="42">
        <v>0</v>
      </c>
      <c r="J107" s="42">
        <v>0</v>
      </c>
      <c r="K107" s="42">
        <v>0</v>
      </c>
      <c r="L107" s="42">
        <v>0</v>
      </c>
      <c r="M107" s="42">
        <v>1</v>
      </c>
      <c r="N107" s="42">
        <v>1</v>
      </c>
      <c r="O107" s="42">
        <v>0</v>
      </c>
      <c r="P107" s="42">
        <v>2</v>
      </c>
      <c r="Q107" s="42">
        <v>5</v>
      </c>
      <c r="R107" s="42">
        <v>0</v>
      </c>
      <c r="S107" s="42">
        <v>14</v>
      </c>
    </row>
    <row r="108" spans="1:19" x14ac:dyDescent="0.2">
      <c r="A108" s="42">
        <v>699064</v>
      </c>
      <c r="B108" s="56" t="s">
        <v>1565</v>
      </c>
      <c r="C108" s="42">
        <v>0</v>
      </c>
      <c r="D108" s="42">
        <v>0</v>
      </c>
      <c r="E108" s="42">
        <v>0</v>
      </c>
      <c r="F108" s="42">
        <v>0</v>
      </c>
      <c r="G108" s="42">
        <v>0</v>
      </c>
      <c r="H108" s="42">
        <v>0</v>
      </c>
      <c r="I108" s="42">
        <v>0</v>
      </c>
      <c r="J108" s="42">
        <v>0</v>
      </c>
      <c r="K108" s="42">
        <v>0</v>
      </c>
      <c r="L108" s="42">
        <v>0</v>
      </c>
      <c r="M108" s="42">
        <v>0</v>
      </c>
      <c r="N108" s="42">
        <v>13</v>
      </c>
      <c r="O108" s="42">
        <v>0</v>
      </c>
      <c r="P108" s="42">
        <v>1</v>
      </c>
      <c r="Q108" s="42">
        <v>0</v>
      </c>
      <c r="R108" s="42">
        <v>0</v>
      </c>
      <c r="S108" s="42">
        <v>14</v>
      </c>
    </row>
    <row r="109" spans="1:19" x14ac:dyDescent="0.2">
      <c r="A109" s="42">
        <v>362201</v>
      </c>
      <c r="B109" s="56" t="s">
        <v>1566</v>
      </c>
      <c r="C109" s="42">
        <v>0</v>
      </c>
      <c r="D109" s="42">
        <v>0</v>
      </c>
      <c r="E109" s="42">
        <v>0</v>
      </c>
      <c r="F109" s="42">
        <v>0</v>
      </c>
      <c r="G109" s="42">
        <v>0</v>
      </c>
      <c r="H109" s="42">
        <v>0</v>
      </c>
      <c r="I109" s="42">
        <v>0</v>
      </c>
      <c r="J109" s="42">
        <v>0</v>
      </c>
      <c r="K109" s="42">
        <v>0</v>
      </c>
      <c r="L109" s="42">
        <v>1</v>
      </c>
      <c r="M109" s="42">
        <v>0</v>
      </c>
      <c r="N109" s="42">
        <v>0</v>
      </c>
      <c r="O109" s="42">
        <v>0</v>
      </c>
      <c r="P109" s="42">
        <v>1</v>
      </c>
      <c r="Q109" s="42">
        <v>11</v>
      </c>
      <c r="R109" s="42">
        <v>0</v>
      </c>
      <c r="S109" s="42">
        <v>13</v>
      </c>
    </row>
    <row r="110" spans="1:19" x14ac:dyDescent="0.2">
      <c r="A110" s="42">
        <v>406891</v>
      </c>
      <c r="B110" s="56" t="s">
        <v>1244</v>
      </c>
      <c r="C110" s="42">
        <v>0</v>
      </c>
      <c r="D110" s="42">
        <v>0</v>
      </c>
      <c r="E110" s="42">
        <v>0</v>
      </c>
      <c r="F110" s="42">
        <v>0</v>
      </c>
      <c r="G110" s="42">
        <v>0</v>
      </c>
      <c r="H110" s="42">
        <v>0</v>
      </c>
      <c r="I110" s="42">
        <v>0</v>
      </c>
      <c r="J110" s="42">
        <v>0</v>
      </c>
      <c r="K110" s="42">
        <v>0</v>
      </c>
      <c r="L110" s="42">
        <v>0</v>
      </c>
      <c r="M110" s="42">
        <v>0</v>
      </c>
      <c r="N110" s="42">
        <v>0</v>
      </c>
      <c r="O110" s="42">
        <v>0</v>
      </c>
      <c r="P110" s="42">
        <v>0</v>
      </c>
      <c r="Q110" s="42">
        <v>13</v>
      </c>
      <c r="R110" s="42">
        <v>0</v>
      </c>
      <c r="S110" s="42">
        <v>13</v>
      </c>
    </row>
    <row r="111" spans="1:19" x14ac:dyDescent="0.2">
      <c r="A111" s="42">
        <v>581366</v>
      </c>
      <c r="B111" s="56" t="s">
        <v>1567</v>
      </c>
      <c r="C111" s="42">
        <v>0</v>
      </c>
      <c r="D111" s="42">
        <v>0</v>
      </c>
      <c r="E111" s="42">
        <v>0</v>
      </c>
      <c r="F111" s="42">
        <v>0</v>
      </c>
      <c r="G111" s="42">
        <v>0</v>
      </c>
      <c r="H111" s="42">
        <v>0</v>
      </c>
      <c r="I111" s="42">
        <v>0</v>
      </c>
      <c r="J111" s="42">
        <v>0</v>
      </c>
      <c r="K111" s="42">
        <v>0</v>
      </c>
      <c r="L111" s="42">
        <v>0</v>
      </c>
      <c r="M111" s="42">
        <v>0</v>
      </c>
      <c r="N111" s="42">
        <v>0</v>
      </c>
      <c r="O111" s="42">
        <v>0</v>
      </c>
      <c r="P111" s="42">
        <v>13</v>
      </c>
      <c r="Q111" s="42">
        <v>0</v>
      </c>
      <c r="R111" s="42">
        <v>0</v>
      </c>
      <c r="S111" s="42">
        <v>13</v>
      </c>
    </row>
    <row r="112" spans="1:19" x14ac:dyDescent="0.2">
      <c r="A112" s="42">
        <v>38890</v>
      </c>
      <c r="B112" s="56" t="s">
        <v>1568</v>
      </c>
      <c r="C112" s="42">
        <v>0</v>
      </c>
      <c r="D112" s="42">
        <v>0</v>
      </c>
      <c r="E112" s="42">
        <v>9</v>
      </c>
      <c r="F112" s="42">
        <v>0</v>
      </c>
      <c r="G112" s="42">
        <v>0</v>
      </c>
      <c r="H112" s="42">
        <v>0</v>
      </c>
      <c r="I112" s="42">
        <v>0</v>
      </c>
      <c r="J112" s="42">
        <v>1</v>
      </c>
      <c r="K112" s="42">
        <v>0</v>
      </c>
      <c r="L112" s="42">
        <v>0</v>
      </c>
      <c r="M112" s="42">
        <v>0</v>
      </c>
      <c r="N112" s="42">
        <v>0</v>
      </c>
      <c r="O112" s="42">
        <v>0</v>
      </c>
      <c r="P112" s="42">
        <v>0</v>
      </c>
      <c r="Q112" s="42">
        <v>0</v>
      </c>
      <c r="R112" s="42">
        <v>2</v>
      </c>
      <c r="S112" s="42">
        <v>12</v>
      </c>
    </row>
    <row r="113" spans="1:19" x14ac:dyDescent="0.2">
      <c r="A113" s="42">
        <v>266313</v>
      </c>
      <c r="B113" s="56" t="s">
        <v>1228</v>
      </c>
      <c r="C113" s="42">
        <v>11</v>
      </c>
      <c r="D113" s="42">
        <v>0</v>
      </c>
      <c r="E113" s="42">
        <v>0</v>
      </c>
      <c r="F113" s="42">
        <v>0</v>
      </c>
      <c r="G113" s="42">
        <v>0</v>
      </c>
      <c r="H113" s="42">
        <v>0</v>
      </c>
      <c r="I113" s="42">
        <v>0</v>
      </c>
      <c r="J113" s="42">
        <v>0</v>
      </c>
      <c r="K113" s="42">
        <v>0</v>
      </c>
      <c r="L113" s="42">
        <v>0</v>
      </c>
      <c r="M113" s="42">
        <v>0</v>
      </c>
      <c r="N113" s="42">
        <v>0</v>
      </c>
      <c r="O113" s="42">
        <v>0</v>
      </c>
      <c r="P113" s="42">
        <v>0</v>
      </c>
      <c r="Q113" s="42">
        <v>0</v>
      </c>
      <c r="R113" s="42">
        <v>1</v>
      </c>
      <c r="S113" s="42">
        <v>12</v>
      </c>
    </row>
    <row r="114" spans="1:19" x14ac:dyDescent="0.2">
      <c r="A114" s="42">
        <v>360061</v>
      </c>
      <c r="B114" s="56" t="s">
        <v>1231</v>
      </c>
      <c r="C114" s="42">
        <v>0</v>
      </c>
      <c r="D114" s="42">
        <v>0</v>
      </c>
      <c r="E114" s="42">
        <v>0</v>
      </c>
      <c r="F114" s="42">
        <v>0</v>
      </c>
      <c r="G114" s="42">
        <v>0</v>
      </c>
      <c r="H114" s="42">
        <v>0</v>
      </c>
      <c r="I114" s="42">
        <v>0</v>
      </c>
      <c r="J114" s="42">
        <v>12</v>
      </c>
      <c r="K114" s="42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42">
        <v>0</v>
      </c>
      <c r="R114" s="42">
        <v>0</v>
      </c>
      <c r="S114" s="42">
        <v>12</v>
      </c>
    </row>
    <row r="115" spans="1:19" x14ac:dyDescent="0.2">
      <c r="A115" s="42">
        <v>360496</v>
      </c>
      <c r="B115" s="56" t="s">
        <v>1569</v>
      </c>
      <c r="C115" s="42">
        <v>0</v>
      </c>
      <c r="D115" s="42">
        <v>1</v>
      </c>
      <c r="E115" s="42">
        <v>2</v>
      </c>
      <c r="F115" s="42">
        <v>0</v>
      </c>
      <c r="G115" s="42">
        <v>0</v>
      </c>
      <c r="H115" s="42">
        <v>5</v>
      </c>
      <c r="I115" s="42">
        <v>0</v>
      </c>
      <c r="J115" s="42">
        <v>3</v>
      </c>
      <c r="K115" s="42">
        <v>0</v>
      </c>
      <c r="L115" s="42">
        <v>0</v>
      </c>
      <c r="M115" s="42">
        <v>0</v>
      </c>
      <c r="N115" s="42">
        <v>0</v>
      </c>
      <c r="O115" s="42">
        <v>0</v>
      </c>
      <c r="P115" s="42">
        <v>0</v>
      </c>
      <c r="Q115" s="42">
        <v>1</v>
      </c>
      <c r="R115" s="42">
        <v>0</v>
      </c>
      <c r="S115" s="42">
        <v>12</v>
      </c>
    </row>
    <row r="116" spans="1:19" x14ac:dyDescent="0.2">
      <c r="A116" s="42">
        <v>994002</v>
      </c>
      <c r="B116" s="56" t="s">
        <v>1570</v>
      </c>
      <c r="C116" s="42">
        <v>0</v>
      </c>
      <c r="D116" s="42">
        <v>0</v>
      </c>
      <c r="E116" s="42">
        <v>0</v>
      </c>
      <c r="F116" s="42">
        <v>0</v>
      </c>
      <c r="G116" s="42">
        <v>0</v>
      </c>
      <c r="H116" s="42">
        <v>0</v>
      </c>
      <c r="I116" s="42">
        <v>0</v>
      </c>
      <c r="J116" s="42">
        <v>0</v>
      </c>
      <c r="K116" s="42">
        <v>0</v>
      </c>
      <c r="L116" s="42">
        <v>1</v>
      </c>
      <c r="M116" s="42">
        <v>3</v>
      </c>
      <c r="N116" s="42">
        <v>1</v>
      </c>
      <c r="O116" s="42">
        <v>0</v>
      </c>
      <c r="P116" s="42">
        <v>7</v>
      </c>
      <c r="Q116" s="42">
        <v>0</v>
      </c>
      <c r="R116" s="42">
        <v>0</v>
      </c>
      <c r="S116" s="42">
        <v>12</v>
      </c>
    </row>
    <row r="117" spans="1:19" x14ac:dyDescent="0.2">
      <c r="A117" s="42">
        <v>572775</v>
      </c>
      <c r="B117" s="56" t="s">
        <v>1571</v>
      </c>
      <c r="C117" s="42">
        <v>8</v>
      </c>
      <c r="D117" s="42">
        <v>0</v>
      </c>
      <c r="E117" s="42">
        <v>0</v>
      </c>
      <c r="F117" s="42">
        <v>1</v>
      </c>
      <c r="G117" s="42">
        <v>0</v>
      </c>
      <c r="H117" s="42">
        <v>0</v>
      </c>
      <c r="I117" s="42">
        <v>0</v>
      </c>
      <c r="J117" s="42">
        <v>0</v>
      </c>
      <c r="K117" s="42">
        <v>0</v>
      </c>
      <c r="L117" s="42">
        <v>0</v>
      </c>
      <c r="M117" s="42">
        <v>0</v>
      </c>
      <c r="N117" s="42">
        <v>0</v>
      </c>
      <c r="O117" s="42">
        <v>0</v>
      </c>
      <c r="P117" s="42">
        <v>2</v>
      </c>
      <c r="Q117" s="42">
        <v>0</v>
      </c>
      <c r="R117" s="42">
        <v>0</v>
      </c>
      <c r="S117" s="42">
        <v>11</v>
      </c>
    </row>
    <row r="118" spans="1:19" x14ac:dyDescent="0.2">
      <c r="A118" s="42">
        <v>591547</v>
      </c>
      <c r="B118" s="56" t="s">
        <v>1572</v>
      </c>
      <c r="C118" s="42">
        <v>0</v>
      </c>
      <c r="D118" s="42">
        <v>0</v>
      </c>
      <c r="E118" s="42">
        <v>0</v>
      </c>
      <c r="F118" s="42">
        <v>0</v>
      </c>
      <c r="G118" s="42">
        <v>0</v>
      </c>
      <c r="H118" s="42">
        <v>0</v>
      </c>
      <c r="I118" s="42">
        <v>0</v>
      </c>
      <c r="J118" s="42">
        <v>0</v>
      </c>
      <c r="K118" s="42">
        <v>0</v>
      </c>
      <c r="L118" s="42">
        <v>0</v>
      </c>
      <c r="M118" s="42">
        <v>0</v>
      </c>
      <c r="N118" s="42">
        <v>0</v>
      </c>
      <c r="O118" s="42">
        <v>0</v>
      </c>
      <c r="P118" s="42">
        <v>11</v>
      </c>
      <c r="Q118" s="42">
        <v>0</v>
      </c>
      <c r="R118" s="42">
        <v>0</v>
      </c>
      <c r="S118" s="42">
        <v>11</v>
      </c>
    </row>
    <row r="119" spans="1:19" x14ac:dyDescent="0.2">
      <c r="A119" s="42">
        <v>593129</v>
      </c>
      <c r="B119" s="56" t="s">
        <v>1573</v>
      </c>
      <c r="C119" s="42">
        <v>0</v>
      </c>
      <c r="D119" s="42">
        <v>0</v>
      </c>
      <c r="E119" s="42">
        <v>0</v>
      </c>
      <c r="F119" s="42">
        <v>0</v>
      </c>
      <c r="G119" s="42">
        <v>6</v>
      </c>
      <c r="H119" s="42">
        <v>0</v>
      </c>
      <c r="I119" s="42">
        <v>0</v>
      </c>
      <c r="J119" s="42">
        <v>0</v>
      </c>
      <c r="K119" s="42">
        <v>0</v>
      </c>
      <c r="L119" s="42">
        <v>0</v>
      </c>
      <c r="M119" s="42">
        <v>2</v>
      </c>
      <c r="N119" s="42">
        <v>0</v>
      </c>
      <c r="O119" s="42">
        <v>0</v>
      </c>
      <c r="P119" s="42">
        <v>3</v>
      </c>
      <c r="Q119" s="42">
        <v>0</v>
      </c>
      <c r="R119" s="42">
        <v>0</v>
      </c>
      <c r="S119" s="42">
        <v>11</v>
      </c>
    </row>
    <row r="120" spans="1:19" x14ac:dyDescent="0.2">
      <c r="A120" s="42">
        <v>616462</v>
      </c>
      <c r="B120" s="56" t="s">
        <v>1574</v>
      </c>
      <c r="C120" s="42">
        <v>0</v>
      </c>
      <c r="D120" s="42">
        <v>0</v>
      </c>
      <c r="E120" s="42">
        <v>0</v>
      </c>
      <c r="F120" s="42">
        <v>0</v>
      </c>
      <c r="G120" s="42">
        <v>0</v>
      </c>
      <c r="H120" s="42">
        <v>0</v>
      </c>
      <c r="I120" s="42">
        <v>0</v>
      </c>
      <c r="J120" s="42">
        <v>0</v>
      </c>
      <c r="K120" s="42">
        <v>0</v>
      </c>
      <c r="L120" s="42">
        <v>0</v>
      </c>
      <c r="M120" s="42">
        <v>3</v>
      </c>
      <c r="N120" s="42">
        <v>2</v>
      </c>
      <c r="O120" s="42">
        <v>0</v>
      </c>
      <c r="P120" s="42">
        <v>6</v>
      </c>
      <c r="Q120" s="42">
        <v>0</v>
      </c>
      <c r="R120" s="42">
        <v>0</v>
      </c>
      <c r="S120" s="42">
        <v>11</v>
      </c>
    </row>
    <row r="121" spans="1:19" x14ac:dyDescent="0.2">
      <c r="A121" s="42">
        <v>635299</v>
      </c>
      <c r="B121" s="56" t="s">
        <v>1575</v>
      </c>
      <c r="C121" s="42">
        <v>0</v>
      </c>
      <c r="D121" s="42">
        <v>0</v>
      </c>
      <c r="E121" s="42">
        <v>0</v>
      </c>
      <c r="F121" s="42">
        <v>0</v>
      </c>
      <c r="G121" s="42">
        <v>0</v>
      </c>
      <c r="H121" s="42">
        <v>0</v>
      </c>
      <c r="I121" s="42">
        <v>0</v>
      </c>
      <c r="J121" s="42">
        <v>0</v>
      </c>
      <c r="K121" s="42">
        <v>0</v>
      </c>
      <c r="L121" s="42">
        <v>0</v>
      </c>
      <c r="M121" s="42">
        <v>0</v>
      </c>
      <c r="N121" s="42">
        <v>0</v>
      </c>
      <c r="O121" s="42">
        <v>0</v>
      </c>
      <c r="P121" s="42">
        <v>11</v>
      </c>
      <c r="Q121" s="42">
        <v>0</v>
      </c>
      <c r="R121" s="42">
        <v>0</v>
      </c>
      <c r="S121" s="42">
        <v>11</v>
      </c>
    </row>
    <row r="122" spans="1:19" x14ac:dyDescent="0.2">
      <c r="A122" s="42">
        <v>717908</v>
      </c>
      <c r="B122" s="56" t="s">
        <v>1576</v>
      </c>
      <c r="C122" s="42">
        <v>0</v>
      </c>
      <c r="D122" s="42">
        <v>0</v>
      </c>
      <c r="E122" s="42">
        <v>0</v>
      </c>
      <c r="F122" s="42">
        <v>0</v>
      </c>
      <c r="G122" s="42">
        <v>0</v>
      </c>
      <c r="H122" s="42">
        <v>0</v>
      </c>
      <c r="I122" s="42">
        <v>0</v>
      </c>
      <c r="J122" s="42">
        <v>0</v>
      </c>
      <c r="K122" s="42">
        <v>0</v>
      </c>
      <c r="L122" s="42">
        <v>0</v>
      </c>
      <c r="M122" s="42">
        <v>0</v>
      </c>
      <c r="N122" s="42">
        <v>0</v>
      </c>
      <c r="O122" s="42">
        <v>0</v>
      </c>
      <c r="P122" s="42">
        <v>11</v>
      </c>
      <c r="Q122" s="42">
        <v>0</v>
      </c>
      <c r="R122" s="42">
        <v>0</v>
      </c>
      <c r="S122" s="42">
        <v>11</v>
      </c>
    </row>
    <row r="123" spans="1:19" x14ac:dyDescent="0.2">
      <c r="A123" s="42">
        <v>814068</v>
      </c>
      <c r="B123" s="56" t="s">
        <v>1577</v>
      </c>
      <c r="C123" s="42">
        <v>0</v>
      </c>
      <c r="D123" s="42">
        <v>0</v>
      </c>
      <c r="E123" s="42">
        <v>0</v>
      </c>
      <c r="F123" s="42">
        <v>0</v>
      </c>
      <c r="G123" s="42">
        <v>0</v>
      </c>
      <c r="H123" s="42">
        <v>0</v>
      </c>
      <c r="I123" s="42">
        <v>1</v>
      </c>
      <c r="J123" s="42">
        <v>0</v>
      </c>
      <c r="K123" s="42">
        <v>0</v>
      </c>
      <c r="L123" s="42">
        <v>0</v>
      </c>
      <c r="M123" s="42">
        <v>0</v>
      </c>
      <c r="N123" s="42">
        <v>0</v>
      </c>
      <c r="O123" s="42">
        <v>0</v>
      </c>
      <c r="P123" s="42">
        <v>10</v>
      </c>
      <c r="Q123" s="42">
        <v>0</v>
      </c>
      <c r="R123" s="42">
        <v>0</v>
      </c>
      <c r="S123" s="42">
        <v>11</v>
      </c>
    </row>
    <row r="124" spans="1:19" x14ac:dyDescent="0.2">
      <c r="A124" s="42">
        <v>901560</v>
      </c>
      <c r="B124" s="56" t="s">
        <v>1578</v>
      </c>
      <c r="C124" s="42">
        <v>0</v>
      </c>
      <c r="D124" s="42">
        <v>8</v>
      </c>
      <c r="E124" s="42">
        <v>0</v>
      </c>
      <c r="F124" s="42">
        <v>0</v>
      </c>
      <c r="G124" s="42">
        <v>0</v>
      </c>
      <c r="H124" s="42">
        <v>0</v>
      </c>
      <c r="I124" s="42">
        <v>0</v>
      </c>
      <c r="J124" s="42">
        <v>0</v>
      </c>
      <c r="K124" s="42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42">
        <v>0</v>
      </c>
      <c r="R124" s="42">
        <v>3</v>
      </c>
      <c r="S124" s="42">
        <v>11</v>
      </c>
    </row>
    <row r="125" spans="1:19" x14ac:dyDescent="0.2">
      <c r="A125" s="42">
        <v>38469</v>
      </c>
      <c r="B125" s="56" t="s">
        <v>1579</v>
      </c>
      <c r="C125" s="42">
        <v>10</v>
      </c>
      <c r="D125" s="42">
        <v>0</v>
      </c>
      <c r="E125" s="42">
        <v>0</v>
      </c>
      <c r="F125" s="42">
        <v>0</v>
      </c>
      <c r="G125" s="42">
        <v>0</v>
      </c>
      <c r="H125" s="42">
        <v>0</v>
      </c>
      <c r="I125" s="42">
        <v>0</v>
      </c>
      <c r="J125" s="42">
        <v>0</v>
      </c>
      <c r="K125" s="42">
        <v>0</v>
      </c>
      <c r="L125" s="42">
        <v>0</v>
      </c>
      <c r="M125" s="42">
        <v>0</v>
      </c>
      <c r="N125" s="42">
        <v>0</v>
      </c>
      <c r="O125" s="42">
        <v>0</v>
      </c>
      <c r="P125" s="42">
        <v>0</v>
      </c>
      <c r="Q125" s="42">
        <v>0</v>
      </c>
      <c r="R125" s="42">
        <v>0</v>
      </c>
      <c r="S125" s="42">
        <v>10</v>
      </c>
    </row>
    <row r="126" spans="1:19" x14ac:dyDescent="0.2">
      <c r="A126" s="42">
        <v>301823</v>
      </c>
      <c r="B126" s="56" t="s">
        <v>1580</v>
      </c>
      <c r="C126" s="42">
        <v>10</v>
      </c>
      <c r="D126" s="42">
        <v>0</v>
      </c>
      <c r="E126" s="42">
        <v>0</v>
      </c>
      <c r="F126" s="42">
        <v>0</v>
      </c>
      <c r="G126" s="42">
        <v>0</v>
      </c>
      <c r="H126" s="42">
        <v>0</v>
      </c>
      <c r="I126" s="42">
        <v>0</v>
      </c>
      <c r="J126" s="42">
        <v>0</v>
      </c>
      <c r="K126" s="42">
        <v>0</v>
      </c>
      <c r="L126" s="42">
        <v>0</v>
      </c>
      <c r="M126" s="42">
        <v>0</v>
      </c>
      <c r="N126" s="42">
        <v>0</v>
      </c>
      <c r="O126" s="42">
        <v>0</v>
      </c>
      <c r="P126" s="42">
        <v>0</v>
      </c>
      <c r="Q126" s="42">
        <v>0</v>
      </c>
      <c r="R126" s="42">
        <v>0</v>
      </c>
      <c r="S126" s="42">
        <v>10</v>
      </c>
    </row>
    <row r="127" spans="1:19" x14ac:dyDescent="0.2">
      <c r="A127" s="42">
        <v>309751</v>
      </c>
      <c r="B127" s="56" t="s">
        <v>1581</v>
      </c>
      <c r="C127" s="42">
        <v>10</v>
      </c>
      <c r="D127" s="42">
        <v>0</v>
      </c>
      <c r="E127" s="42">
        <v>0</v>
      </c>
      <c r="F127" s="42">
        <v>0</v>
      </c>
      <c r="G127" s="42">
        <v>0</v>
      </c>
      <c r="H127" s="42">
        <v>0</v>
      </c>
      <c r="I127" s="42">
        <v>0</v>
      </c>
      <c r="J127" s="42">
        <v>0</v>
      </c>
      <c r="K127" s="42">
        <v>0</v>
      </c>
      <c r="L127" s="42">
        <v>0</v>
      </c>
      <c r="M127" s="42">
        <v>0</v>
      </c>
      <c r="N127" s="42">
        <v>0</v>
      </c>
      <c r="O127" s="42">
        <v>0</v>
      </c>
      <c r="P127" s="42">
        <v>0</v>
      </c>
      <c r="Q127" s="42">
        <v>0</v>
      </c>
      <c r="R127" s="42">
        <v>0</v>
      </c>
      <c r="S127" s="42">
        <v>10</v>
      </c>
    </row>
    <row r="128" spans="1:19" x14ac:dyDescent="0.2">
      <c r="A128" s="42">
        <v>375648</v>
      </c>
      <c r="B128" s="56" t="s">
        <v>1582</v>
      </c>
      <c r="C128" s="42">
        <v>0</v>
      </c>
      <c r="D128" s="42">
        <v>0</v>
      </c>
      <c r="E128" s="42">
        <v>0</v>
      </c>
      <c r="F128" s="42">
        <v>0</v>
      </c>
      <c r="G128" s="42">
        <v>0</v>
      </c>
      <c r="H128" s="42">
        <v>0</v>
      </c>
      <c r="I128" s="42">
        <v>0</v>
      </c>
      <c r="J128" s="42">
        <v>0</v>
      </c>
      <c r="K128" s="42">
        <v>0</v>
      </c>
      <c r="L128" s="42">
        <v>0</v>
      </c>
      <c r="M128" s="42">
        <v>0</v>
      </c>
      <c r="N128" s="42">
        <v>0</v>
      </c>
      <c r="O128" s="42">
        <v>0</v>
      </c>
      <c r="P128" s="42">
        <v>0</v>
      </c>
      <c r="Q128" s="42">
        <v>10</v>
      </c>
      <c r="R128" s="42">
        <v>0</v>
      </c>
      <c r="S128" s="42">
        <v>10</v>
      </c>
    </row>
    <row r="129" spans="1:19" x14ac:dyDescent="0.2">
      <c r="A129" s="42">
        <v>572754</v>
      </c>
      <c r="B129" s="56" t="s">
        <v>1583</v>
      </c>
      <c r="C129" s="42">
        <v>6</v>
      </c>
      <c r="D129" s="42">
        <v>0</v>
      </c>
      <c r="E129" s="42">
        <v>0</v>
      </c>
      <c r="F129" s="42">
        <v>0</v>
      </c>
      <c r="G129" s="42">
        <v>2</v>
      </c>
      <c r="H129" s="42">
        <v>0</v>
      </c>
      <c r="I129" s="42">
        <v>0</v>
      </c>
      <c r="J129" s="42">
        <v>0</v>
      </c>
      <c r="K129" s="42">
        <v>0</v>
      </c>
      <c r="L129" s="42">
        <v>0</v>
      </c>
      <c r="M129" s="42">
        <v>1</v>
      </c>
      <c r="N129" s="42">
        <v>0</v>
      </c>
      <c r="O129" s="42">
        <v>0</v>
      </c>
      <c r="P129" s="42">
        <v>0</v>
      </c>
      <c r="Q129" s="42">
        <v>0</v>
      </c>
      <c r="R129" s="42">
        <v>1</v>
      </c>
      <c r="S129" s="42">
        <v>10</v>
      </c>
    </row>
    <row r="130" spans="1:19" x14ac:dyDescent="0.2">
      <c r="A130" s="42">
        <v>572787</v>
      </c>
      <c r="B130" s="56" t="s">
        <v>1584</v>
      </c>
      <c r="C130" s="42">
        <v>0</v>
      </c>
      <c r="D130" s="42">
        <v>0</v>
      </c>
      <c r="E130" s="42">
        <v>0</v>
      </c>
      <c r="F130" s="42">
        <v>0</v>
      </c>
      <c r="G130" s="42">
        <v>1</v>
      </c>
      <c r="H130" s="42">
        <v>0</v>
      </c>
      <c r="I130" s="42">
        <v>0</v>
      </c>
      <c r="J130" s="42">
        <v>0</v>
      </c>
      <c r="K130" s="42">
        <v>0</v>
      </c>
      <c r="L130" s="42">
        <v>0</v>
      </c>
      <c r="M130" s="42">
        <v>1</v>
      </c>
      <c r="N130" s="42">
        <v>0</v>
      </c>
      <c r="O130" s="42">
        <v>0</v>
      </c>
      <c r="P130" s="42">
        <v>8</v>
      </c>
      <c r="Q130" s="42">
        <v>0</v>
      </c>
      <c r="R130" s="42">
        <v>0</v>
      </c>
      <c r="S130" s="42">
        <v>10</v>
      </c>
    </row>
    <row r="131" spans="1:19" x14ac:dyDescent="0.2">
      <c r="A131" s="42">
        <v>577063</v>
      </c>
      <c r="B131" s="56" t="s">
        <v>1585</v>
      </c>
      <c r="C131" s="42">
        <v>10</v>
      </c>
      <c r="D131" s="42">
        <v>0</v>
      </c>
      <c r="E131" s="42">
        <v>0</v>
      </c>
      <c r="F131" s="42">
        <v>0</v>
      </c>
      <c r="G131" s="42">
        <v>0</v>
      </c>
      <c r="H131" s="42">
        <v>0</v>
      </c>
      <c r="I131" s="42">
        <v>0</v>
      </c>
      <c r="J131" s="42">
        <v>0</v>
      </c>
      <c r="K131" s="42">
        <v>0</v>
      </c>
      <c r="L131" s="42">
        <v>0</v>
      </c>
      <c r="M131" s="42">
        <v>0</v>
      </c>
      <c r="N131" s="42">
        <v>0</v>
      </c>
      <c r="O131" s="42">
        <v>0</v>
      </c>
      <c r="P131" s="42">
        <v>0</v>
      </c>
      <c r="Q131" s="42">
        <v>0</v>
      </c>
      <c r="R131" s="42">
        <v>0</v>
      </c>
      <c r="S131" s="42">
        <v>10</v>
      </c>
    </row>
    <row r="132" spans="1:19" x14ac:dyDescent="0.2">
      <c r="A132" s="42">
        <v>746309</v>
      </c>
      <c r="B132" s="56" t="s">
        <v>1586</v>
      </c>
      <c r="C132" s="42">
        <v>0</v>
      </c>
      <c r="D132" s="42">
        <v>0</v>
      </c>
      <c r="E132" s="42">
        <v>0</v>
      </c>
      <c r="F132" s="42">
        <v>0</v>
      </c>
      <c r="G132" s="42">
        <v>0</v>
      </c>
      <c r="H132" s="42">
        <v>0</v>
      </c>
      <c r="I132" s="42">
        <v>0</v>
      </c>
      <c r="J132" s="42">
        <v>0</v>
      </c>
      <c r="K132" s="42">
        <v>0</v>
      </c>
      <c r="L132" s="42">
        <v>0</v>
      </c>
      <c r="M132" s="42">
        <v>1</v>
      </c>
      <c r="N132" s="42">
        <v>2</v>
      </c>
      <c r="O132" s="42">
        <v>0</v>
      </c>
      <c r="P132" s="42">
        <v>6</v>
      </c>
      <c r="Q132" s="42">
        <v>1</v>
      </c>
      <c r="R132" s="42">
        <v>0</v>
      </c>
      <c r="S132" s="42">
        <v>10</v>
      </c>
    </row>
    <row r="133" spans="1:19" x14ac:dyDescent="0.2">
      <c r="A133" s="42">
        <v>1240514</v>
      </c>
      <c r="B133" s="56" t="s">
        <v>1587</v>
      </c>
      <c r="C133" s="42">
        <v>0</v>
      </c>
      <c r="D133" s="42">
        <v>0</v>
      </c>
      <c r="E133" s="42">
        <v>0</v>
      </c>
      <c r="F133" s="42">
        <v>0</v>
      </c>
      <c r="G133" s="42">
        <v>0</v>
      </c>
      <c r="H133" s="42">
        <v>0</v>
      </c>
      <c r="I133" s="42">
        <v>0</v>
      </c>
      <c r="J133" s="42">
        <v>0</v>
      </c>
      <c r="K133" s="42">
        <v>0</v>
      </c>
      <c r="L133" s="42">
        <v>0</v>
      </c>
      <c r="M133" s="42">
        <v>0</v>
      </c>
      <c r="N133" s="42">
        <v>0</v>
      </c>
      <c r="O133" s="42">
        <v>0</v>
      </c>
      <c r="P133" s="42">
        <v>10</v>
      </c>
      <c r="Q133" s="42">
        <v>0</v>
      </c>
      <c r="R133" s="42">
        <v>0</v>
      </c>
      <c r="S133" s="42">
        <v>10</v>
      </c>
    </row>
    <row r="134" spans="1:19" x14ac:dyDescent="0.2">
      <c r="A134" s="42">
        <v>1240594</v>
      </c>
      <c r="B134" s="56" t="s">
        <v>1588</v>
      </c>
      <c r="C134" s="42">
        <v>0</v>
      </c>
      <c r="D134" s="42">
        <v>0</v>
      </c>
      <c r="E134" s="42">
        <v>0</v>
      </c>
      <c r="F134" s="42">
        <v>0</v>
      </c>
      <c r="G134" s="42">
        <v>0</v>
      </c>
      <c r="H134" s="42">
        <v>0</v>
      </c>
      <c r="I134" s="42">
        <v>0</v>
      </c>
      <c r="J134" s="42">
        <v>0</v>
      </c>
      <c r="K134" s="42">
        <v>0</v>
      </c>
      <c r="L134" s="42">
        <v>0</v>
      </c>
      <c r="M134" s="42">
        <v>0</v>
      </c>
      <c r="N134" s="42">
        <v>0</v>
      </c>
      <c r="O134" s="42">
        <v>0</v>
      </c>
      <c r="P134" s="42">
        <v>10</v>
      </c>
      <c r="Q134" s="42">
        <v>0</v>
      </c>
      <c r="R134" s="42">
        <v>0</v>
      </c>
      <c r="S134" s="42">
        <v>10</v>
      </c>
    </row>
    <row r="135" spans="1:19" x14ac:dyDescent="0.2">
      <c r="A135" s="42">
        <v>59644</v>
      </c>
      <c r="B135" s="56" t="s">
        <v>1589</v>
      </c>
      <c r="C135" s="42">
        <v>9</v>
      </c>
      <c r="D135" s="42">
        <v>0</v>
      </c>
      <c r="E135" s="42">
        <v>0</v>
      </c>
      <c r="F135" s="42">
        <v>0</v>
      </c>
      <c r="G135" s="42">
        <v>0</v>
      </c>
      <c r="H135" s="42">
        <v>0</v>
      </c>
      <c r="I135" s="42">
        <v>0</v>
      </c>
      <c r="J135" s="42">
        <v>0</v>
      </c>
      <c r="K135" s="42">
        <v>0</v>
      </c>
      <c r="L135" s="42">
        <v>0</v>
      </c>
      <c r="M135" s="42">
        <v>0</v>
      </c>
      <c r="N135" s="42">
        <v>0</v>
      </c>
      <c r="O135" s="42">
        <v>0</v>
      </c>
      <c r="P135" s="42">
        <v>0</v>
      </c>
      <c r="Q135" s="42">
        <v>0</v>
      </c>
      <c r="R135" s="42">
        <v>0</v>
      </c>
      <c r="S135" s="42">
        <v>9</v>
      </c>
    </row>
    <row r="136" spans="1:19" x14ac:dyDescent="0.2">
      <c r="A136" s="42">
        <v>316256</v>
      </c>
      <c r="B136" s="56" t="s">
        <v>1590</v>
      </c>
      <c r="C136" s="42">
        <v>0</v>
      </c>
      <c r="D136" s="42">
        <v>0</v>
      </c>
      <c r="E136" s="42">
        <v>0</v>
      </c>
      <c r="F136" s="42">
        <v>0</v>
      </c>
      <c r="G136" s="42">
        <v>0</v>
      </c>
      <c r="H136" s="42">
        <v>0</v>
      </c>
      <c r="I136" s="42">
        <v>0</v>
      </c>
      <c r="J136" s="42">
        <v>0</v>
      </c>
      <c r="K136" s="42">
        <v>0</v>
      </c>
      <c r="L136" s="42">
        <v>0</v>
      </c>
      <c r="M136" s="42">
        <v>3</v>
      </c>
      <c r="N136" s="42">
        <v>1</v>
      </c>
      <c r="O136" s="42">
        <v>0</v>
      </c>
      <c r="P136" s="42">
        <v>5</v>
      </c>
      <c r="Q136" s="42">
        <v>0</v>
      </c>
      <c r="R136" s="42">
        <v>0</v>
      </c>
      <c r="S136" s="42">
        <v>9</v>
      </c>
    </row>
    <row r="137" spans="1:19" x14ac:dyDescent="0.2">
      <c r="A137" s="42">
        <v>572774</v>
      </c>
      <c r="B137" s="56" t="s">
        <v>1591</v>
      </c>
      <c r="C137" s="42">
        <v>8</v>
      </c>
      <c r="D137" s="42">
        <v>0</v>
      </c>
      <c r="E137" s="42">
        <v>0</v>
      </c>
      <c r="F137" s="42">
        <v>0</v>
      </c>
      <c r="G137" s="42">
        <v>0</v>
      </c>
      <c r="H137" s="42">
        <v>0</v>
      </c>
      <c r="I137" s="42">
        <v>0</v>
      </c>
      <c r="J137" s="42">
        <v>0</v>
      </c>
      <c r="K137" s="42">
        <v>0</v>
      </c>
      <c r="L137" s="42">
        <v>0</v>
      </c>
      <c r="M137" s="42">
        <v>0</v>
      </c>
      <c r="N137" s="42">
        <v>0</v>
      </c>
      <c r="O137" s="42">
        <v>0</v>
      </c>
      <c r="P137" s="42">
        <v>1</v>
      </c>
      <c r="Q137" s="42">
        <v>0</v>
      </c>
      <c r="R137" s="42">
        <v>0</v>
      </c>
      <c r="S137" s="42">
        <v>9</v>
      </c>
    </row>
    <row r="138" spans="1:19" x14ac:dyDescent="0.2">
      <c r="A138" s="42">
        <v>572786</v>
      </c>
      <c r="B138" s="56" t="s">
        <v>1592</v>
      </c>
      <c r="C138" s="42">
        <v>0</v>
      </c>
      <c r="D138" s="42">
        <v>0</v>
      </c>
      <c r="E138" s="42">
        <v>0</v>
      </c>
      <c r="F138" s="42">
        <v>0</v>
      </c>
      <c r="G138" s="42">
        <v>0</v>
      </c>
      <c r="H138" s="42">
        <v>0</v>
      </c>
      <c r="I138" s="42">
        <v>0</v>
      </c>
      <c r="J138" s="42">
        <v>0</v>
      </c>
      <c r="K138" s="42">
        <v>0</v>
      </c>
      <c r="L138" s="42">
        <v>0</v>
      </c>
      <c r="M138" s="42">
        <v>1</v>
      </c>
      <c r="N138" s="42">
        <v>0</v>
      </c>
      <c r="O138" s="42">
        <v>0</v>
      </c>
      <c r="P138" s="42">
        <v>8</v>
      </c>
      <c r="Q138" s="42">
        <v>0</v>
      </c>
      <c r="R138" s="42">
        <v>0</v>
      </c>
      <c r="S138" s="42">
        <v>9</v>
      </c>
    </row>
    <row r="139" spans="1:19" x14ac:dyDescent="0.2">
      <c r="A139" s="42">
        <v>600536</v>
      </c>
      <c r="B139" s="56" t="s">
        <v>1593</v>
      </c>
      <c r="C139" s="42">
        <v>0</v>
      </c>
      <c r="D139" s="42">
        <v>0</v>
      </c>
      <c r="E139" s="42">
        <v>0</v>
      </c>
      <c r="F139" s="42">
        <v>0</v>
      </c>
      <c r="G139" s="42">
        <v>2</v>
      </c>
      <c r="H139" s="42">
        <v>0</v>
      </c>
      <c r="I139" s="42">
        <v>0</v>
      </c>
      <c r="J139" s="42">
        <v>0</v>
      </c>
      <c r="K139" s="42">
        <v>0</v>
      </c>
      <c r="L139" s="42">
        <v>0</v>
      </c>
      <c r="M139" s="42">
        <v>2</v>
      </c>
      <c r="N139" s="42">
        <v>0</v>
      </c>
      <c r="O139" s="42">
        <v>0</v>
      </c>
      <c r="P139" s="42">
        <v>3</v>
      </c>
      <c r="Q139" s="42">
        <v>2</v>
      </c>
      <c r="R139" s="42">
        <v>0</v>
      </c>
      <c r="S139" s="42">
        <v>9</v>
      </c>
    </row>
    <row r="140" spans="1:19" x14ac:dyDescent="0.2">
      <c r="A140" s="42">
        <v>638628</v>
      </c>
      <c r="B140" s="56" t="s">
        <v>1594</v>
      </c>
      <c r="C140" s="42">
        <v>2</v>
      </c>
      <c r="D140" s="42">
        <v>0</v>
      </c>
      <c r="E140" s="42">
        <v>1</v>
      </c>
      <c r="F140" s="42">
        <v>0</v>
      </c>
      <c r="G140" s="42">
        <v>1</v>
      </c>
      <c r="H140" s="42">
        <v>0</v>
      </c>
      <c r="I140" s="42">
        <v>0</v>
      </c>
      <c r="J140" s="42">
        <v>0</v>
      </c>
      <c r="K140" s="42">
        <v>0</v>
      </c>
      <c r="L140" s="42">
        <v>0</v>
      </c>
      <c r="M140" s="42">
        <v>0</v>
      </c>
      <c r="N140" s="42">
        <v>0</v>
      </c>
      <c r="O140" s="42">
        <v>0</v>
      </c>
      <c r="P140" s="42">
        <v>3</v>
      </c>
      <c r="Q140" s="42">
        <v>2</v>
      </c>
      <c r="R140" s="42">
        <v>0</v>
      </c>
      <c r="S140" s="42">
        <v>9</v>
      </c>
    </row>
    <row r="141" spans="1:19" x14ac:dyDescent="0.2">
      <c r="A141" s="42">
        <v>903927</v>
      </c>
      <c r="B141" s="56" t="s">
        <v>1595</v>
      </c>
      <c r="C141" s="42">
        <v>0</v>
      </c>
      <c r="D141" s="42">
        <v>9</v>
      </c>
      <c r="E141" s="42">
        <v>0</v>
      </c>
      <c r="F141" s="42">
        <v>0</v>
      </c>
      <c r="G141" s="42">
        <v>0</v>
      </c>
      <c r="H141" s="42">
        <v>0</v>
      </c>
      <c r="I141" s="42">
        <v>0</v>
      </c>
      <c r="J141" s="42">
        <v>0</v>
      </c>
      <c r="K141" s="42">
        <v>0</v>
      </c>
      <c r="L141" s="42">
        <v>0</v>
      </c>
      <c r="M141" s="42">
        <v>0</v>
      </c>
      <c r="N141" s="42">
        <v>0</v>
      </c>
      <c r="O141" s="42">
        <v>0</v>
      </c>
      <c r="P141" s="42">
        <v>0</v>
      </c>
      <c r="Q141" s="42">
        <v>0</v>
      </c>
      <c r="R141" s="42">
        <v>0</v>
      </c>
      <c r="S141" s="42">
        <v>9</v>
      </c>
    </row>
    <row r="142" spans="1:19" x14ac:dyDescent="0.2">
      <c r="A142" s="42">
        <v>1076404</v>
      </c>
      <c r="B142" s="56" t="s">
        <v>1596</v>
      </c>
      <c r="C142" s="42">
        <v>0</v>
      </c>
      <c r="D142" s="42">
        <v>0</v>
      </c>
      <c r="E142" s="42">
        <v>1</v>
      </c>
      <c r="F142" s="42">
        <v>0</v>
      </c>
      <c r="G142" s="42">
        <v>0</v>
      </c>
      <c r="H142" s="42">
        <v>8</v>
      </c>
      <c r="I142" s="42">
        <v>0</v>
      </c>
      <c r="J142" s="42">
        <v>0</v>
      </c>
      <c r="K142" s="42">
        <v>0</v>
      </c>
      <c r="L142" s="42">
        <v>0</v>
      </c>
      <c r="M142" s="42">
        <v>0</v>
      </c>
      <c r="N142" s="42">
        <v>0</v>
      </c>
      <c r="O142" s="42">
        <v>0</v>
      </c>
      <c r="P142" s="42">
        <v>0</v>
      </c>
      <c r="Q142" s="42">
        <v>0</v>
      </c>
      <c r="R142" s="42">
        <v>0</v>
      </c>
      <c r="S142" s="42">
        <v>9</v>
      </c>
    </row>
    <row r="143" spans="1:19" x14ac:dyDescent="0.2">
      <c r="A143" s="42">
        <v>1173873</v>
      </c>
      <c r="B143" s="56" t="s">
        <v>1232</v>
      </c>
      <c r="C143" s="42">
        <v>0</v>
      </c>
      <c r="D143" s="42">
        <v>0</v>
      </c>
      <c r="E143" s="42">
        <v>0</v>
      </c>
      <c r="F143" s="42">
        <v>0</v>
      </c>
      <c r="G143" s="42">
        <v>0</v>
      </c>
      <c r="H143" s="42">
        <v>0</v>
      </c>
      <c r="I143" s="42">
        <v>0</v>
      </c>
      <c r="J143" s="42">
        <v>9</v>
      </c>
      <c r="K143" s="42">
        <v>0</v>
      </c>
      <c r="L143" s="42">
        <v>0</v>
      </c>
      <c r="M143" s="42">
        <v>0</v>
      </c>
      <c r="N143" s="42">
        <v>0</v>
      </c>
      <c r="O143" s="42">
        <v>0</v>
      </c>
      <c r="P143" s="42">
        <v>0</v>
      </c>
      <c r="Q143" s="42">
        <v>0</v>
      </c>
      <c r="R143" s="42">
        <v>0</v>
      </c>
      <c r="S143" s="42">
        <v>9</v>
      </c>
    </row>
    <row r="144" spans="1:19" x14ac:dyDescent="0.2">
      <c r="A144" s="42">
        <v>374213</v>
      </c>
      <c r="B144" s="56" t="s">
        <v>1597</v>
      </c>
      <c r="C144" s="42">
        <v>0</v>
      </c>
      <c r="D144" s="42">
        <v>0</v>
      </c>
      <c r="E144" s="42">
        <v>0</v>
      </c>
      <c r="F144" s="42">
        <v>3</v>
      </c>
      <c r="G144" s="42">
        <v>0</v>
      </c>
      <c r="H144" s="42">
        <v>0</v>
      </c>
      <c r="I144" s="42">
        <v>0</v>
      </c>
      <c r="J144" s="42">
        <v>0</v>
      </c>
      <c r="K144" s="42">
        <v>0</v>
      </c>
      <c r="L144" s="42">
        <v>0</v>
      </c>
      <c r="M144" s="42">
        <v>0</v>
      </c>
      <c r="N144" s="42">
        <v>0</v>
      </c>
      <c r="O144" s="42">
        <v>0</v>
      </c>
      <c r="P144" s="42">
        <v>5</v>
      </c>
      <c r="Q144" s="42">
        <v>0</v>
      </c>
      <c r="R144" s="42">
        <v>0</v>
      </c>
      <c r="S144" s="42">
        <v>8</v>
      </c>
    </row>
    <row r="145" spans="1:19" x14ac:dyDescent="0.2">
      <c r="A145" s="42">
        <v>572752</v>
      </c>
      <c r="B145" s="56" t="s">
        <v>1598</v>
      </c>
      <c r="C145" s="42">
        <v>0</v>
      </c>
      <c r="D145" s="42">
        <v>0</v>
      </c>
      <c r="E145" s="42">
        <v>0</v>
      </c>
      <c r="F145" s="42">
        <v>0</v>
      </c>
      <c r="G145" s="42">
        <v>0</v>
      </c>
      <c r="H145" s="42">
        <v>0</v>
      </c>
      <c r="I145" s="42">
        <v>0</v>
      </c>
      <c r="J145" s="42">
        <v>0</v>
      </c>
      <c r="K145" s="42">
        <v>0</v>
      </c>
      <c r="L145" s="42">
        <v>0</v>
      </c>
      <c r="M145" s="42">
        <v>0</v>
      </c>
      <c r="N145" s="42">
        <v>0</v>
      </c>
      <c r="O145" s="42">
        <v>0</v>
      </c>
      <c r="P145" s="42">
        <v>8</v>
      </c>
      <c r="Q145" s="42">
        <v>0</v>
      </c>
      <c r="R145" s="42">
        <v>0</v>
      </c>
      <c r="S145" s="42">
        <v>8</v>
      </c>
    </row>
    <row r="146" spans="1:19" x14ac:dyDescent="0.2">
      <c r="A146" s="42">
        <v>584954</v>
      </c>
      <c r="B146" s="56" t="s">
        <v>1599</v>
      </c>
      <c r="C146" s="42">
        <v>0</v>
      </c>
      <c r="D146" s="42">
        <v>0</v>
      </c>
      <c r="E146" s="42">
        <v>0</v>
      </c>
      <c r="F146" s="42">
        <v>0</v>
      </c>
      <c r="G146" s="42">
        <v>2</v>
      </c>
      <c r="H146" s="42">
        <v>0</v>
      </c>
      <c r="I146" s="42">
        <v>0</v>
      </c>
      <c r="J146" s="42">
        <v>0</v>
      </c>
      <c r="K146" s="42">
        <v>0</v>
      </c>
      <c r="L146" s="42">
        <v>0</v>
      </c>
      <c r="M146" s="42">
        <v>3</v>
      </c>
      <c r="N146" s="42">
        <v>0</v>
      </c>
      <c r="O146" s="42">
        <v>0</v>
      </c>
      <c r="P146" s="42">
        <v>3</v>
      </c>
      <c r="Q146" s="42">
        <v>0</v>
      </c>
      <c r="R146" s="42">
        <v>0</v>
      </c>
      <c r="S146" s="42">
        <v>8</v>
      </c>
    </row>
    <row r="147" spans="1:19" x14ac:dyDescent="0.2">
      <c r="A147" s="42">
        <v>593060</v>
      </c>
      <c r="B147" s="56" t="s">
        <v>1600</v>
      </c>
      <c r="C147" s="42">
        <v>0</v>
      </c>
      <c r="D147" s="42">
        <v>0</v>
      </c>
      <c r="E147" s="42">
        <v>0</v>
      </c>
      <c r="F147" s="42">
        <v>0</v>
      </c>
      <c r="G147" s="42">
        <v>0</v>
      </c>
      <c r="H147" s="42">
        <v>0</v>
      </c>
      <c r="I147" s="42">
        <v>0</v>
      </c>
      <c r="J147" s="42">
        <v>0</v>
      </c>
      <c r="K147" s="42">
        <v>0</v>
      </c>
      <c r="L147" s="42">
        <v>0</v>
      </c>
      <c r="M147" s="42">
        <v>8</v>
      </c>
      <c r="N147" s="42">
        <v>0</v>
      </c>
      <c r="O147" s="42">
        <v>0</v>
      </c>
      <c r="P147" s="42">
        <v>0</v>
      </c>
      <c r="Q147" s="42">
        <v>0</v>
      </c>
      <c r="R147" s="42">
        <v>0</v>
      </c>
      <c r="S147" s="42">
        <v>8</v>
      </c>
    </row>
    <row r="148" spans="1:19" x14ac:dyDescent="0.2">
      <c r="A148" s="42">
        <v>618946</v>
      </c>
      <c r="B148" s="56" t="s">
        <v>1601</v>
      </c>
      <c r="C148" s="42">
        <v>0</v>
      </c>
      <c r="D148" s="42">
        <v>0</v>
      </c>
      <c r="E148" s="42">
        <v>0</v>
      </c>
      <c r="F148" s="42">
        <v>0</v>
      </c>
      <c r="G148" s="42">
        <v>1</v>
      </c>
      <c r="H148" s="42">
        <v>0</v>
      </c>
      <c r="I148" s="42">
        <v>0</v>
      </c>
      <c r="J148" s="42">
        <v>0</v>
      </c>
      <c r="K148" s="42">
        <v>0</v>
      </c>
      <c r="L148" s="42">
        <v>0</v>
      </c>
      <c r="M148" s="42">
        <v>5</v>
      </c>
      <c r="N148" s="42">
        <v>1</v>
      </c>
      <c r="O148" s="42">
        <v>0</v>
      </c>
      <c r="P148" s="42">
        <v>1</v>
      </c>
      <c r="Q148" s="42">
        <v>0</v>
      </c>
      <c r="R148" s="42">
        <v>0</v>
      </c>
      <c r="S148" s="42">
        <v>8</v>
      </c>
    </row>
    <row r="149" spans="1:19" x14ac:dyDescent="0.2">
      <c r="A149" s="42">
        <v>630417</v>
      </c>
      <c r="B149" s="56" t="s">
        <v>1602</v>
      </c>
      <c r="C149" s="42">
        <v>0</v>
      </c>
      <c r="D149" s="42">
        <v>0</v>
      </c>
      <c r="E149" s="42">
        <v>0</v>
      </c>
      <c r="F149" s="42">
        <v>0</v>
      </c>
      <c r="G149" s="42">
        <v>0</v>
      </c>
      <c r="H149" s="42">
        <v>0</v>
      </c>
      <c r="I149" s="42">
        <v>0</v>
      </c>
      <c r="J149" s="42">
        <v>0</v>
      </c>
      <c r="K149" s="42">
        <v>0</v>
      </c>
      <c r="L149" s="42">
        <v>0</v>
      </c>
      <c r="M149" s="42">
        <v>6</v>
      </c>
      <c r="N149" s="42">
        <v>0</v>
      </c>
      <c r="O149" s="42">
        <v>0</v>
      </c>
      <c r="P149" s="42">
        <v>2</v>
      </c>
      <c r="Q149" s="42">
        <v>0</v>
      </c>
      <c r="R149" s="42">
        <v>0</v>
      </c>
      <c r="S149" s="42">
        <v>8</v>
      </c>
    </row>
    <row r="150" spans="1:19" x14ac:dyDescent="0.2">
      <c r="A150" s="42">
        <v>725025</v>
      </c>
      <c r="B150" s="56" t="s">
        <v>1603</v>
      </c>
      <c r="C150" s="42">
        <v>0</v>
      </c>
      <c r="D150" s="42">
        <v>0</v>
      </c>
      <c r="E150" s="42">
        <v>0</v>
      </c>
      <c r="F150" s="42">
        <v>0</v>
      </c>
      <c r="G150" s="42">
        <v>0</v>
      </c>
      <c r="H150" s="42">
        <v>0</v>
      </c>
      <c r="I150" s="42">
        <v>0</v>
      </c>
      <c r="J150" s="42">
        <v>0</v>
      </c>
      <c r="K150" s="42">
        <v>0</v>
      </c>
      <c r="L150" s="42">
        <v>0</v>
      </c>
      <c r="M150" s="42">
        <v>0</v>
      </c>
      <c r="N150" s="42">
        <v>0</v>
      </c>
      <c r="O150" s="42">
        <v>0</v>
      </c>
      <c r="P150" s="42">
        <v>8</v>
      </c>
      <c r="Q150" s="42">
        <v>0</v>
      </c>
      <c r="R150" s="42">
        <v>0</v>
      </c>
      <c r="S150" s="42">
        <v>8</v>
      </c>
    </row>
    <row r="151" spans="1:19" x14ac:dyDescent="0.2">
      <c r="A151" s="42">
        <v>742396</v>
      </c>
      <c r="B151" s="56" t="s">
        <v>1604</v>
      </c>
      <c r="C151" s="42">
        <v>6</v>
      </c>
      <c r="D151" s="42">
        <v>0</v>
      </c>
      <c r="E151" s="42">
        <v>0</v>
      </c>
      <c r="F151" s="42">
        <v>0</v>
      </c>
      <c r="G151" s="42">
        <v>0</v>
      </c>
      <c r="H151" s="42">
        <v>0</v>
      </c>
      <c r="I151" s="42">
        <v>0</v>
      </c>
      <c r="J151" s="42">
        <v>0</v>
      </c>
      <c r="K151" s="42">
        <v>0</v>
      </c>
      <c r="L151" s="42">
        <v>0</v>
      </c>
      <c r="M151" s="42">
        <v>0</v>
      </c>
      <c r="N151" s="42">
        <v>0</v>
      </c>
      <c r="O151" s="42">
        <v>0</v>
      </c>
      <c r="P151" s="42">
        <v>2</v>
      </c>
      <c r="Q151" s="42">
        <v>0</v>
      </c>
      <c r="R151" s="42">
        <v>0</v>
      </c>
      <c r="S151" s="42">
        <v>8</v>
      </c>
    </row>
    <row r="152" spans="1:19" x14ac:dyDescent="0.2">
      <c r="A152" s="42">
        <v>769018</v>
      </c>
      <c r="B152" s="56" t="s">
        <v>1605</v>
      </c>
      <c r="C152" s="42">
        <v>0</v>
      </c>
      <c r="D152" s="42">
        <v>0</v>
      </c>
      <c r="E152" s="42">
        <v>0</v>
      </c>
      <c r="F152" s="42">
        <v>0</v>
      </c>
      <c r="G152" s="42">
        <v>0</v>
      </c>
      <c r="H152" s="42">
        <v>0</v>
      </c>
      <c r="I152" s="42">
        <v>0</v>
      </c>
      <c r="J152" s="42">
        <v>0</v>
      </c>
      <c r="K152" s="42">
        <v>0</v>
      </c>
      <c r="L152" s="42">
        <v>0</v>
      </c>
      <c r="M152" s="42">
        <v>0</v>
      </c>
      <c r="N152" s="42">
        <v>0</v>
      </c>
      <c r="O152" s="42">
        <v>0</v>
      </c>
      <c r="P152" s="42">
        <v>8</v>
      </c>
      <c r="Q152" s="42">
        <v>0</v>
      </c>
      <c r="R152" s="42">
        <v>0</v>
      </c>
      <c r="S152" s="42">
        <v>8</v>
      </c>
    </row>
    <row r="153" spans="1:19" x14ac:dyDescent="0.2">
      <c r="A153" s="42">
        <v>902905</v>
      </c>
      <c r="B153" s="56" t="s">
        <v>1606</v>
      </c>
      <c r="C153" s="42">
        <v>8</v>
      </c>
      <c r="D153" s="42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0</v>
      </c>
      <c r="J153" s="42">
        <v>0</v>
      </c>
      <c r="K153" s="42">
        <v>0</v>
      </c>
      <c r="L153" s="42">
        <v>0</v>
      </c>
      <c r="M153" s="42">
        <v>0</v>
      </c>
      <c r="N153" s="42">
        <v>0</v>
      </c>
      <c r="O153" s="42">
        <v>0</v>
      </c>
      <c r="P153" s="42">
        <v>0</v>
      </c>
      <c r="Q153" s="42">
        <v>0</v>
      </c>
      <c r="R153" s="42">
        <v>0</v>
      </c>
      <c r="S153" s="42">
        <v>8</v>
      </c>
    </row>
    <row r="154" spans="1:19" x14ac:dyDescent="0.2">
      <c r="A154" s="42">
        <v>1238598</v>
      </c>
      <c r="B154" s="56" t="s">
        <v>1607</v>
      </c>
      <c r="C154" s="42">
        <v>0</v>
      </c>
      <c r="D154" s="42">
        <v>0</v>
      </c>
      <c r="E154" s="42">
        <v>0</v>
      </c>
      <c r="F154" s="42">
        <v>0</v>
      </c>
      <c r="G154" s="42">
        <v>0</v>
      </c>
      <c r="H154" s="42">
        <v>0</v>
      </c>
      <c r="I154" s="42">
        <v>0</v>
      </c>
      <c r="J154" s="42">
        <v>0</v>
      </c>
      <c r="K154" s="42">
        <v>0</v>
      </c>
      <c r="L154" s="42">
        <v>0</v>
      </c>
      <c r="M154" s="42">
        <v>0</v>
      </c>
      <c r="N154" s="42">
        <v>0</v>
      </c>
      <c r="O154" s="42">
        <v>0</v>
      </c>
      <c r="P154" s="42">
        <v>8</v>
      </c>
      <c r="Q154" s="42">
        <v>0</v>
      </c>
      <c r="R154" s="42">
        <v>0</v>
      </c>
      <c r="S154" s="42">
        <v>8</v>
      </c>
    </row>
    <row r="155" spans="1:19" x14ac:dyDescent="0.2">
      <c r="A155" s="42">
        <v>1240523</v>
      </c>
      <c r="B155" s="56" t="s">
        <v>1608</v>
      </c>
      <c r="C155" s="42">
        <v>0</v>
      </c>
      <c r="D155" s="42">
        <v>0</v>
      </c>
      <c r="E155" s="42">
        <v>0</v>
      </c>
      <c r="F155" s="42">
        <v>0</v>
      </c>
      <c r="G155" s="42">
        <v>0</v>
      </c>
      <c r="H155" s="42">
        <v>0</v>
      </c>
      <c r="I155" s="42">
        <v>0</v>
      </c>
      <c r="J155" s="42">
        <v>0</v>
      </c>
      <c r="K155" s="42">
        <v>0</v>
      </c>
      <c r="L155" s="42">
        <v>0</v>
      </c>
      <c r="M155" s="42">
        <v>0</v>
      </c>
      <c r="N155" s="42">
        <v>0</v>
      </c>
      <c r="O155" s="42">
        <v>0</v>
      </c>
      <c r="P155" s="42">
        <v>8</v>
      </c>
      <c r="Q155" s="42">
        <v>0</v>
      </c>
      <c r="R155" s="42">
        <v>0</v>
      </c>
      <c r="S155" s="42">
        <v>8</v>
      </c>
    </row>
    <row r="156" spans="1:19" x14ac:dyDescent="0.2">
      <c r="A156" s="42">
        <v>1240596</v>
      </c>
      <c r="B156" s="56" t="s">
        <v>1609</v>
      </c>
      <c r="C156" s="42">
        <v>0</v>
      </c>
      <c r="D156" s="42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8</v>
      </c>
      <c r="Q156" s="42">
        <v>0</v>
      </c>
      <c r="R156" s="42">
        <v>0</v>
      </c>
      <c r="S156" s="42">
        <v>8</v>
      </c>
    </row>
    <row r="157" spans="1:19" x14ac:dyDescent="0.2">
      <c r="A157" s="42">
        <v>572784</v>
      </c>
      <c r="B157" s="56" t="s">
        <v>1610</v>
      </c>
      <c r="C157" s="42">
        <v>0</v>
      </c>
      <c r="D157" s="42">
        <v>5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2</v>
      </c>
      <c r="S157" s="42">
        <v>7</v>
      </c>
    </row>
    <row r="158" spans="1:19" x14ac:dyDescent="0.2">
      <c r="A158" s="42">
        <v>580494</v>
      </c>
      <c r="B158" s="56" t="s">
        <v>1229</v>
      </c>
      <c r="C158" s="42">
        <v>0</v>
      </c>
      <c r="D158" s="42">
        <v>0</v>
      </c>
      <c r="E158" s="42">
        <v>6</v>
      </c>
      <c r="F158" s="42">
        <v>0</v>
      </c>
      <c r="G158" s="42">
        <v>0</v>
      </c>
      <c r="H158" s="42">
        <v>0</v>
      </c>
      <c r="I158" s="42">
        <v>0</v>
      </c>
      <c r="J158" s="42">
        <v>1</v>
      </c>
      <c r="K158" s="42">
        <v>0</v>
      </c>
      <c r="L158" s="42">
        <v>0</v>
      </c>
      <c r="M158" s="42">
        <v>0</v>
      </c>
      <c r="N158" s="42">
        <v>0</v>
      </c>
      <c r="O158" s="42">
        <v>0</v>
      </c>
      <c r="P158" s="42">
        <v>0</v>
      </c>
      <c r="Q158" s="42">
        <v>0</v>
      </c>
      <c r="R158" s="42">
        <v>0</v>
      </c>
      <c r="S158" s="42">
        <v>7</v>
      </c>
    </row>
    <row r="159" spans="1:19" x14ac:dyDescent="0.2">
      <c r="A159" s="42">
        <v>760376</v>
      </c>
      <c r="B159" s="56" t="s">
        <v>1611</v>
      </c>
      <c r="C159" s="42">
        <v>0</v>
      </c>
      <c r="D159" s="42">
        <v>0</v>
      </c>
      <c r="E159" s="42">
        <v>0</v>
      </c>
      <c r="F159" s="42">
        <v>0</v>
      </c>
      <c r="G159" s="42">
        <v>0</v>
      </c>
      <c r="H159" s="42">
        <v>0</v>
      </c>
      <c r="I159" s="42">
        <v>0</v>
      </c>
      <c r="J159" s="42">
        <v>0</v>
      </c>
      <c r="K159" s="42">
        <v>0</v>
      </c>
      <c r="L159" s="42">
        <v>0</v>
      </c>
      <c r="M159" s="42">
        <v>0</v>
      </c>
      <c r="N159" s="42">
        <v>0</v>
      </c>
      <c r="O159" s="42">
        <v>0</v>
      </c>
      <c r="P159" s="42">
        <v>7</v>
      </c>
      <c r="Q159" s="42">
        <v>0</v>
      </c>
      <c r="R159" s="42">
        <v>0</v>
      </c>
      <c r="S159" s="42">
        <v>7</v>
      </c>
    </row>
    <row r="160" spans="1:19" x14ac:dyDescent="0.2">
      <c r="A160" s="42">
        <v>1019255</v>
      </c>
      <c r="B160" s="56" t="s">
        <v>1612</v>
      </c>
      <c r="C160" s="42">
        <v>0</v>
      </c>
      <c r="D160" s="42">
        <v>0</v>
      </c>
      <c r="E160" s="42">
        <v>0</v>
      </c>
      <c r="F160" s="42">
        <v>0</v>
      </c>
      <c r="G160" s="42">
        <v>0</v>
      </c>
      <c r="H160" s="42">
        <v>0</v>
      </c>
      <c r="I160" s="42">
        <v>0</v>
      </c>
      <c r="J160" s="42">
        <v>0</v>
      </c>
      <c r="K160" s="42">
        <v>0</v>
      </c>
      <c r="L160" s="42">
        <v>0</v>
      </c>
      <c r="M160" s="42">
        <v>0</v>
      </c>
      <c r="N160" s="42">
        <v>0</v>
      </c>
      <c r="O160" s="42">
        <v>0</v>
      </c>
      <c r="P160" s="42">
        <v>0</v>
      </c>
      <c r="Q160" s="42">
        <v>7</v>
      </c>
      <c r="R160" s="42">
        <v>0</v>
      </c>
      <c r="S160" s="42">
        <v>7</v>
      </c>
    </row>
    <row r="161" spans="1:19" x14ac:dyDescent="0.2">
      <c r="A161" s="42">
        <v>1238585</v>
      </c>
      <c r="B161" s="56" t="s">
        <v>1613</v>
      </c>
      <c r="C161" s="42">
        <v>0</v>
      </c>
      <c r="D161" s="42">
        <v>0</v>
      </c>
      <c r="E161" s="42">
        <v>0</v>
      </c>
      <c r="F161" s="42">
        <v>0</v>
      </c>
      <c r="G161" s="42">
        <v>0</v>
      </c>
      <c r="H161" s="42">
        <v>0</v>
      </c>
      <c r="I161" s="42">
        <v>0</v>
      </c>
      <c r="J161" s="42">
        <v>0</v>
      </c>
      <c r="K161" s="42">
        <v>0</v>
      </c>
      <c r="L161" s="42">
        <v>0</v>
      </c>
      <c r="M161" s="42">
        <v>0</v>
      </c>
      <c r="N161" s="42">
        <v>0</v>
      </c>
      <c r="O161" s="42">
        <v>0</v>
      </c>
      <c r="P161" s="42">
        <v>7</v>
      </c>
      <c r="Q161" s="42">
        <v>0</v>
      </c>
      <c r="R161" s="42">
        <v>0</v>
      </c>
      <c r="S161" s="42">
        <v>7</v>
      </c>
    </row>
    <row r="162" spans="1:19" x14ac:dyDescent="0.2">
      <c r="A162" s="42">
        <v>300884</v>
      </c>
      <c r="B162" s="56" t="s">
        <v>1614</v>
      </c>
      <c r="C162" s="42">
        <v>0</v>
      </c>
      <c r="D162" s="42">
        <v>0</v>
      </c>
      <c r="E162" s="42">
        <v>0</v>
      </c>
      <c r="F162" s="42">
        <v>0</v>
      </c>
      <c r="G162" s="42">
        <v>0</v>
      </c>
      <c r="H162" s="42">
        <v>0</v>
      </c>
      <c r="I162" s="42">
        <v>0</v>
      </c>
      <c r="J162" s="42">
        <v>0</v>
      </c>
      <c r="K162" s="42">
        <v>0</v>
      </c>
      <c r="L162" s="42">
        <v>0</v>
      </c>
      <c r="M162" s="42">
        <v>3</v>
      </c>
      <c r="N162" s="42">
        <v>0</v>
      </c>
      <c r="O162" s="42">
        <v>0</v>
      </c>
      <c r="P162" s="42">
        <v>3</v>
      </c>
      <c r="Q162" s="42">
        <v>0</v>
      </c>
      <c r="R162" s="42">
        <v>0</v>
      </c>
      <c r="S162" s="42">
        <v>6</v>
      </c>
    </row>
    <row r="163" spans="1:19" x14ac:dyDescent="0.2">
      <c r="A163" s="42">
        <v>303247</v>
      </c>
      <c r="B163" s="56" t="s">
        <v>1615</v>
      </c>
      <c r="C163" s="42">
        <v>0</v>
      </c>
      <c r="D163" s="42">
        <v>1</v>
      </c>
      <c r="E163" s="42">
        <v>0</v>
      </c>
      <c r="F163" s="42">
        <v>0</v>
      </c>
      <c r="G163" s="42">
        <v>2</v>
      </c>
      <c r="H163" s="42">
        <v>0</v>
      </c>
      <c r="I163" s="42">
        <v>0</v>
      </c>
      <c r="J163" s="42">
        <v>0</v>
      </c>
      <c r="K163" s="42">
        <v>0</v>
      </c>
      <c r="L163" s="42">
        <v>0</v>
      </c>
      <c r="M163" s="42">
        <v>1</v>
      </c>
      <c r="N163" s="42">
        <v>0</v>
      </c>
      <c r="O163" s="42">
        <v>0</v>
      </c>
      <c r="P163" s="42">
        <v>2</v>
      </c>
      <c r="Q163" s="42">
        <v>0</v>
      </c>
      <c r="R163" s="42">
        <v>0</v>
      </c>
      <c r="S163" s="42">
        <v>6</v>
      </c>
    </row>
    <row r="164" spans="1:19" x14ac:dyDescent="0.2">
      <c r="A164" s="42">
        <v>414343</v>
      </c>
      <c r="B164" s="56" t="s">
        <v>1234</v>
      </c>
      <c r="C164" s="42">
        <v>0</v>
      </c>
      <c r="D164" s="42">
        <v>0</v>
      </c>
      <c r="E164" s="42">
        <v>0</v>
      </c>
      <c r="F164" s="42">
        <v>0</v>
      </c>
      <c r="G164" s="42">
        <v>0</v>
      </c>
      <c r="H164" s="42">
        <v>0</v>
      </c>
      <c r="I164" s="42">
        <v>0</v>
      </c>
      <c r="J164" s="42">
        <v>6</v>
      </c>
      <c r="K164" s="42">
        <v>0</v>
      </c>
      <c r="L164" s="42">
        <v>0</v>
      </c>
      <c r="M164" s="42">
        <v>0</v>
      </c>
      <c r="N164" s="42">
        <v>0</v>
      </c>
      <c r="O164" s="42">
        <v>0</v>
      </c>
      <c r="P164" s="42">
        <v>0</v>
      </c>
      <c r="Q164" s="42">
        <v>0</v>
      </c>
      <c r="R164" s="42">
        <v>0</v>
      </c>
      <c r="S164" s="42">
        <v>6</v>
      </c>
    </row>
    <row r="165" spans="1:19" x14ac:dyDescent="0.2">
      <c r="A165" s="42">
        <v>628289</v>
      </c>
      <c r="B165" s="56" t="s">
        <v>1616</v>
      </c>
      <c r="C165" s="42">
        <v>0</v>
      </c>
      <c r="D165" s="42">
        <v>0</v>
      </c>
      <c r="E165" s="42">
        <v>0</v>
      </c>
      <c r="F165" s="42">
        <v>0</v>
      </c>
      <c r="G165" s="42">
        <v>0</v>
      </c>
      <c r="H165" s="42">
        <v>0</v>
      </c>
      <c r="I165" s="42">
        <v>0</v>
      </c>
      <c r="J165" s="42">
        <v>0</v>
      </c>
      <c r="K165" s="42">
        <v>0</v>
      </c>
      <c r="L165" s="42">
        <v>0</v>
      </c>
      <c r="M165" s="42">
        <v>0</v>
      </c>
      <c r="N165" s="42">
        <v>0</v>
      </c>
      <c r="O165" s="42">
        <v>0</v>
      </c>
      <c r="P165" s="42">
        <v>0</v>
      </c>
      <c r="Q165" s="42">
        <v>6</v>
      </c>
      <c r="R165" s="42">
        <v>0</v>
      </c>
      <c r="S165" s="42">
        <v>6</v>
      </c>
    </row>
    <row r="166" spans="1:19" x14ac:dyDescent="0.2">
      <c r="A166" s="42">
        <v>843419</v>
      </c>
      <c r="B166" s="56" t="s">
        <v>1617</v>
      </c>
      <c r="C166" s="42">
        <v>0</v>
      </c>
      <c r="D166" s="42">
        <v>0</v>
      </c>
      <c r="E166" s="42">
        <v>0</v>
      </c>
      <c r="F166" s="42">
        <v>0</v>
      </c>
      <c r="G166" s="42">
        <v>0</v>
      </c>
      <c r="H166" s="42">
        <v>0</v>
      </c>
      <c r="I166" s="42">
        <v>0</v>
      </c>
      <c r="J166" s="42">
        <v>0</v>
      </c>
      <c r="K166" s="42">
        <v>0</v>
      </c>
      <c r="L166" s="42">
        <v>0</v>
      </c>
      <c r="M166" s="42">
        <v>3</v>
      </c>
      <c r="N166" s="42">
        <v>0</v>
      </c>
      <c r="O166" s="42">
        <v>0</v>
      </c>
      <c r="P166" s="42">
        <v>3</v>
      </c>
      <c r="Q166" s="42">
        <v>0</v>
      </c>
      <c r="R166" s="42">
        <v>0</v>
      </c>
      <c r="S166" s="42">
        <v>6</v>
      </c>
    </row>
    <row r="167" spans="1:19" x14ac:dyDescent="0.2">
      <c r="A167" s="42">
        <v>1005148</v>
      </c>
      <c r="B167" s="56" t="s">
        <v>1618</v>
      </c>
      <c r="C167" s="42">
        <v>0</v>
      </c>
      <c r="D167" s="42">
        <v>0</v>
      </c>
      <c r="E167" s="42">
        <v>0</v>
      </c>
      <c r="F167" s="42">
        <v>0</v>
      </c>
      <c r="G167" s="42">
        <v>0</v>
      </c>
      <c r="H167" s="42">
        <v>0</v>
      </c>
      <c r="I167" s="42">
        <v>0</v>
      </c>
      <c r="J167" s="42">
        <v>0</v>
      </c>
      <c r="K167" s="42">
        <v>0</v>
      </c>
      <c r="L167" s="42">
        <v>0</v>
      </c>
      <c r="M167" s="42">
        <v>0</v>
      </c>
      <c r="N167" s="42">
        <v>0</v>
      </c>
      <c r="O167" s="42">
        <v>0</v>
      </c>
      <c r="P167" s="42">
        <v>0</v>
      </c>
      <c r="Q167" s="42">
        <v>6</v>
      </c>
      <c r="R167" s="42">
        <v>0</v>
      </c>
      <c r="S167" s="42">
        <v>6</v>
      </c>
    </row>
    <row r="168" spans="1:19" x14ac:dyDescent="0.2">
      <c r="A168" s="42">
        <v>1076435</v>
      </c>
      <c r="B168" s="56" t="s">
        <v>1619</v>
      </c>
      <c r="C168" s="42">
        <v>0</v>
      </c>
      <c r="D168" s="42">
        <v>0</v>
      </c>
      <c r="E168" s="42">
        <v>0</v>
      </c>
      <c r="F168" s="42">
        <v>0</v>
      </c>
      <c r="G168" s="42">
        <v>0</v>
      </c>
      <c r="H168" s="42">
        <v>0</v>
      </c>
      <c r="I168" s="42">
        <v>0</v>
      </c>
      <c r="J168" s="42">
        <v>0</v>
      </c>
      <c r="K168" s="42">
        <v>0</v>
      </c>
      <c r="L168" s="42">
        <v>0</v>
      </c>
      <c r="M168" s="42">
        <v>0</v>
      </c>
      <c r="N168" s="42">
        <v>0</v>
      </c>
      <c r="O168" s="42">
        <v>0</v>
      </c>
      <c r="P168" s="42">
        <v>0</v>
      </c>
      <c r="Q168" s="42">
        <v>6</v>
      </c>
      <c r="R168" s="42">
        <v>0</v>
      </c>
      <c r="S168" s="42">
        <v>6</v>
      </c>
    </row>
    <row r="169" spans="1:19" x14ac:dyDescent="0.2">
      <c r="A169" s="42">
        <v>1238589</v>
      </c>
      <c r="B169" s="56" t="s">
        <v>1620</v>
      </c>
      <c r="C169" s="42">
        <v>0</v>
      </c>
      <c r="D169" s="42">
        <v>0</v>
      </c>
      <c r="E169" s="42">
        <v>0</v>
      </c>
      <c r="F169" s="42">
        <v>0</v>
      </c>
      <c r="G169" s="42">
        <v>0</v>
      </c>
      <c r="H169" s="42">
        <v>0</v>
      </c>
      <c r="I169" s="42">
        <v>0</v>
      </c>
      <c r="J169" s="42">
        <v>0</v>
      </c>
      <c r="K169" s="42">
        <v>0</v>
      </c>
      <c r="L169" s="42">
        <v>0</v>
      </c>
      <c r="M169" s="42">
        <v>0</v>
      </c>
      <c r="N169" s="42">
        <v>0</v>
      </c>
      <c r="O169" s="42">
        <v>0</v>
      </c>
      <c r="P169" s="42">
        <v>6</v>
      </c>
      <c r="Q169" s="42">
        <v>0</v>
      </c>
      <c r="R169" s="42">
        <v>0</v>
      </c>
      <c r="S169" s="42">
        <v>6</v>
      </c>
    </row>
    <row r="170" spans="1:19" x14ac:dyDescent="0.2">
      <c r="A170" s="42">
        <v>356812</v>
      </c>
      <c r="B170" s="56" t="s">
        <v>1621</v>
      </c>
      <c r="C170" s="42">
        <v>0</v>
      </c>
      <c r="D170" s="42">
        <v>0</v>
      </c>
      <c r="E170" s="42">
        <v>0</v>
      </c>
      <c r="F170" s="42">
        <v>0</v>
      </c>
      <c r="G170" s="42">
        <v>0</v>
      </c>
      <c r="H170" s="42">
        <v>0</v>
      </c>
      <c r="I170" s="42">
        <v>0</v>
      </c>
      <c r="J170" s="42">
        <v>5</v>
      </c>
      <c r="K170" s="42">
        <v>0</v>
      </c>
      <c r="L170" s="42">
        <v>0</v>
      </c>
      <c r="M170" s="42">
        <v>0</v>
      </c>
      <c r="N170" s="42">
        <v>0</v>
      </c>
      <c r="O170" s="42">
        <v>0</v>
      </c>
      <c r="P170" s="42">
        <v>0</v>
      </c>
      <c r="Q170" s="42">
        <v>0</v>
      </c>
      <c r="R170" s="42">
        <v>0</v>
      </c>
      <c r="S170" s="42">
        <v>5</v>
      </c>
    </row>
    <row r="171" spans="1:19" x14ac:dyDescent="0.2">
      <c r="A171" s="42">
        <v>571617</v>
      </c>
      <c r="B171" s="56" t="s">
        <v>1622</v>
      </c>
      <c r="C171" s="42">
        <v>0</v>
      </c>
      <c r="D171" s="42">
        <v>0</v>
      </c>
      <c r="E171" s="42">
        <v>0</v>
      </c>
      <c r="F171" s="42">
        <v>0</v>
      </c>
      <c r="G171" s="42">
        <v>0</v>
      </c>
      <c r="H171" s="42">
        <v>0</v>
      </c>
      <c r="I171" s="42">
        <v>0</v>
      </c>
      <c r="J171" s="42">
        <v>0</v>
      </c>
      <c r="K171" s="42">
        <v>0</v>
      </c>
      <c r="L171" s="42">
        <v>0</v>
      </c>
      <c r="M171" s="42">
        <v>0</v>
      </c>
      <c r="N171" s="42">
        <v>0</v>
      </c>
      <c r="O171" s="42">
        <v>0</v>
      </c>
      <c r="P171" s="42">
        <v>5</v>
      </c>
      <c r="Q171" s="42">
        <v>0</v>
      </c>
      <c r="R171" s="42">
        <v>0</v>
      </c>
      <c r="S171" s="42">
        <v>5</v>
      </c>
    </row>
    <row r="172" spans="1:19" x14ac:dyDescent="0.2">
      <c r="A172" s="42">
        <v>624934</v>
      </c>
      <c r="B172" s="56" t="s">
        <v>1623</v>
      </c>
      <c r="C172" s="42">
        <v>0</v>
      </c>
      <c r="D172" s="42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  <c r="M172" s="42">
        <v>5</v>
      </c>
      <c r="N172" s="42">
        <v>0</v>
      </c>
      <c r="O172" s="42">
        <v>0</v>
      </c>
      <c r="P172" s="42">
        <v>0</v>
      </c>
      <c r="Q172" s="42">
        <v>0</v>
      </c>
      <c r="R172" s="42">
        <v>0</v>
      </c>
      <c r="S172" s="42">
        <v>5</v>
      </c>
    </row>
    <row r="173" spans="1:19" x14ac:dyDescent="0.2">
      <c r="A173" s="42">
        <v>854012</v>
      </c>
      <c r="B173" s="56" t="s">
        <v>1624</v>
      </c>
      <c r="C173" s="42">
        <v>0</v>
      </c>
      <c r="D173" s="42">
        <v>0</v>
      </c>
      <c r="E173" s="42">
        <v>0</v>
      </c>
      <c r="F173" s="42">
        <v>0</v>
      </c>
      <c r="G173" s="42">
        <v>0</v>
      </c>
      <c r="H173" s="42">
        <v>0</v>
      </c>
      <c r="I173" s="42">
        <v>0</v>
      </c>
      <c r="J173" s="42">
        <v>0</v>
      </c>
      <c r="K173" s="42">
        <v>0</v>
      </c>
      <c r="L173" s="42">
        <v>0</v>
      </c>
      <c r="M173" s="42">
        <v>0</v>
      </c>
      <c r="N173" s="42">
        <v>0</v>
      </c>
      <c r="O173" s="42">
        <v>0</v>
      </c>
      <c r="P173" s="42">
        <v>5</v>
      </c>
      <c r="Q173" s="42">
        <v>0</v>
      </c>
      <c r="R173" s="42">
        <v>0</v>
      </c>
      <c r="S173" s="42">
        <v>5</v>
      </c>
    </row>
    <row r="174" spans="1:19" x14ac:dyDescent="0.2">
      <c r="A174" s="42">
        <v>928547</v>
      </c>
      <c r="B174" s="56" t="s">
        <v>1625</v>
      </c>
      <c r="C174" s="42">
        <v>0</v>
      </c>
      <c r="D174" s="42">
        <v>0</v>
      </c>
      <c r="E174" s="42">
        <v>0</v>
      </c>
      <c r="F174" s="42">
        <v>1</v>
      </c>
      <c r="G174" s="42">
        <v>0</v>
      </c>
      <c r="H174" s="42">
        <v>0</v>
      </c>
      <c r="I174" s="42">
        <v>0</v>
      </c>
      <c r="J174" s="42">
        <v>0</v>
      </c>
      <c r="K174" s="42">
        <v>0</v>
      </c>
      <c r="L174" s="42">
        <v>0</v>
      </c>
      <c r="M174" s="42">
        <v>0</v>
      </c>
      <c r="N174" s="42">
        <v>0</v>
      </c>
      <c r="O174" s="42">
        <v>0</v>
      </c>
      <c r="P174" s="42">
        <v>0</v>
      </c>
      <c r="Q174" s="42">
        <v>4</v>
      </c>
      <c r="R174" s="42">
        <v>0</v>
      </c>
      <c r="S174" s="42">
        <v>5</v>
      </c>
    </row>
    <row r="175" spans="1:19" x14ac:dyDescent="0.2">
      <c r="A175" s="42">
        <v>949635</v>
      </c>
      <c r="B175" s="56" t="s">
        <v>1626</v>
      </c>
      <c r="C175" s="42">
        <v>0</v>
      </c>
      <c r="D175" s="42">
        <v>0</v>
      </c>
      <c r="E175" s="42">
        <v>0</v>
      </c>
      <c r="F175" s="42">
        <v>0</v>
      </c>
      <c r="G175" s="42">
        <v>0</v>
      </c>
      <c r="H175" s="42">
        <v>0</v>
      </c>
      <c r="I175" s="42">
        <v>0</v>
      </c>
      <c r="J175" s="42">
        <v>0</v>
      </c>
      <c r="K175" s="42">
        <v>0</v>
      </c>
      <c r="L175" s="42">
        <v>0</v>
      </c>
      <c r="M175" s="42">
        <v>0</v>
      </c>
      <c r="N175" s="42">
        <v>0</v>
      </c>
      <c r="O175" s="42">
        <v>0</v>
      </c>
      <c r="P175" s="42">
        <v>0</v>
      </c>
      <c r="Q175" s="42">
        <v>5</v>
      </c>
      <c r="R175" s="42">
        <v>0</v>
      </c>
      <c r="S175" s="42">
        <v>5</v>
      </c>
    </row>
    <row r="176" spans="1:19" x14ac:dyDescent="0.2">
      <c r="A176" s="42">
        <v>1238372</v>
      </c>
      <c r="B176" s="56" t="s">
        <v>1627</v>
      </c>
      <c r="C176" s="42">
        <v>5</v>
      </c>
      <c r="D176" s="42">
        <v>0</v>
      </c>
      <c r="E176" s="42">
        <v>0</v>
      </c>
      <c r="F176" s="42">
        <v>0</v>
      </c>
      <c r="G176" s="42">
        <v>0</v>
      </c>
      <c r="H176" s="42">
        <v>0</v>
      </c>
      <c r="I176" s="42">
        <v>0</v>
      </c>
      <c r="J176" s="42">
        <v>0</v>
      </c>
      <c r="K176" s="42">
        <v>0</v>
      </c>
      <c r="L176" s="42">
        <v>0</v>
      </c>
      <c r="M176" s="42">
        <v>0</v>
      </c>
      <c r="N176" s="42">
        <v>0</v>
      </c>
      <c r="O176" s="42">
        <v>0</v>
      </c>
      <c r="P176" s="42">
        <v>0</v>
      </c>
      <c r="Q176" s="42">
        <v>0</v>
      </c>
      <c r="R176" s="42">
        <v>0</v>
      </c>
      <c r="S176" s="42">
        <v>5</v>
      </c>
    </row>
    <row r="177" spans="1:19" x14ac:dyDescent="0.2">
      <c r="A177" s="42">
        <v>1240130</v>
      </c>
      <c r="B177" s="56" t="s">
        <v>1628</v>
      </c>
      <c r="C177" s="42">
        <v>0</v>
      </c>
      <c r="D177" s="42">
        <v>0</v>
      </c>
      <c r="E177" s="42">
        <v>0</v>
      </c>
      <c r="F177" s="42">
        <v>0</v>
      </c>
      <c r="G177" s="42">
        <v>0</v>
      </c>
      <c r="H177" s="42">
        <v>0</v>
      </c>
      <c r="I177" s="42">
        <v>0</v>
      </c>
      <c r="J177" s="42">
        <v>0</v>
      </c>
      <c r="K177" s="42">
        <v>0</v>
      </c>
      <c r="L177" s="42">
        <v>0</v>
      </c>
      <c r="M177" s="42">
        <v>0</v>
      </c>
      <c r="N177" s="42">
        <v>0</v>
      </c>
      <c r="O177" s="42">
        <v>0</v>
      </c>
      <c r="P177" s="42">
        <v>5</v>
      </c>
      <c r="Q177" s="42">
        <v>0</v>
      </c>
      <c r="R177" s="42">
        <v>0</v>
      </c>
      <c r="S177" s="42">
        <v>5</v>
      </c>
    </row>
    <row r="178" spans="1:19" x14ac:dyDescent="0.2">
      <c r="A178" s="42">
        <v>1240513</v>
      </c>
      <c r="B178" s="56" t="s">
        <v>1629</v>
      </c>
      <c r="C178" s="42">
        <v>0</v>
      </c>
      <c r="D178" s="42">
        <v>0</v>
      </c>
      <c r="E178" s="42">
        <v>0</v>
      </c>
      <c r="F178" s="42">
        <v>0</v>
      </c>
      <c r="G178" s="42">
        <v>0</v>
      </c>
      <c r="H178" s="42">
        <v>0</v>
      </c>
      <c r="I178" s="42">
        <v>0</v>
      </c>
      <c r="J178" s="42">
        <v>0</v>
      </c>
      <c r="K178" s="42">
        <v>0</v>
      </c>
      <c r="L178" s="42">
        <v>0</v>
      </c>
      <c r="M178" s="42">
        <v>0</v>
      </c>
      <c r="N178" s="42">
        <v>0</v>
      </c>
      <c r="O178" s="42">
        <v>0</v>
      </c>
      <c r="P178" s="42">
        <v>5</v>
      </c>
      <c r="Q178" s="42">
        <v>0</v>
      </c>
      <c r="R178" s="42">
        <v>0</v>
      </c>
      <c r="S178" s="42">
        <v>5</v>
      </c>
    </row>
    <row r="179" spans="1:19" x14ac:dyDescent="0.2">
      <c r="A179" s="42">
        <v>1240593</v>
      </c>
      <c r="B179" s="56" t="s">
        <v>1630</v>
      </c>
      <c r="C179" s="42">
        <v>0</v>
      </c>
      <c r="D179" s="42">
        <v>0</v>
      </c>
      <c r="E179" s="42">
        <v>0</v>
      </c>
      <c r="F179" s="42">
        <v>0</v>
      </c>
      <c r="G179" s="42">
        <v>0</v>
      </c>
      <c r="H179" s="42">
        <v>0</v>
      </c>
      <c r="I179" s="42">
        <v>0</v>
      </c>
      <c r="J179" s="42">
        <v>0</v>
      </c>
      <c r="K179" s="42">
        <v>0</v>
      </c>
      <c r="L179" s="42">
        <v>0</v>
      </c>
      <c r="M179" s="42">
        <v>0</v>
      </c>
      <c r="N179" s="42">
        <v>0</v>
      </c>
      <c r="O179" s="42">
        <v>0</v>
      </c>
      <c r="P179" s="42">
        <v>5</v>
      </c>
      <c r="Q179" s="42">
        <v>0</v>
      </c>
      <c r="R179" s="42">
        <v>0</v>
      </c>
      <c r="S179" s="42">
        <v>5</v>
      </c>
    </row>
    <row r="180" spans="1:19" x14ac:dyDescent="0.2">
      <c r="A180" s="42">
        <v>34000</v>
      </c>
      <c r="B180" s="56" t="s">
        <v>1631</v>
      </c>
      <c r="C180" s="42">
        <v>4</v>
      </c>
      <c r="D180" s="42">
        <v>0</v>
      </c>
      <c r="E180" s="42">
        <v>0</v>
      </c>
      <c r="F180" s="42">
        <v>0</v>
      </c>
      <c r="G180" s="42">
        <v>0</v>
      </c>
      <c r="H180" s="42">
        <v>0</v>
      </c>
      <c r="I180" s="42">
        <v>0</v>
      </c>
      <c r="J180" s="42">
        <v>0</v>
      </c>
      <c r="K180" s="42">
        <v>0</v>
      </c>
      <c r="L180" s="42">
        <v>0</v>
      </c>
      <c r="M180" s="42">
        <v>0</v>
      </c>
      <c r="N180" s="42">
        <v>0</v>
      </c>
      <c r="O180" s="42">
        <v>0</v>
      </c>
      <c r="P180" s="42">
        <v>0</v>
      </c>
      <c r="Q180" s="42">
        <v>0</v>
      </c>
      <c r="R180" s="42">
        <v>0</v>
      </c>
      <c r="S180" s="42">
        <v>4</v>
      </c>
    </row>
    <row r="181" spans="1:19" x14ac:dyDescent="0.2">
      <c r="A181" s="42">
        <v>183766</v>
      </c>
      <c r="B181" s="56" t="s">
        <v>1632</v>
      </c>
      <c r="C181" s="42">
        <v>0</v>
      </c>
      <c r="D181" s="42">
        <v>0</v>
      </c>
      <c r="E181" s="42">
        <v>0</v>
      </c>
      <c r="F181" s="42">
        <v>0</v>
      </c>
      <c r="G181" s="42">
        <v>0</v>
      </c>
      <c r="H181" s="42">
        <v>2</v>
      </c>
      <c r="I181" s="42">
        <v>0</v>
      </c>
      <c r="J181" s="42">
        <v>1</v>
      </c>
      <c r="K181" s="42">
        <v>0</v>
      </c>
      <c r="L181" s="42">
        <v>0</v>
      </c>
      <c r="M181" s="42">
        <v>0</v>
      </c>
      <c r="N181" s="42">
        <v>0</v>
      </c>
      <c r="O181" s="42">
        <v>0</v>
      </c>
      <c r="P181" s="42">
        <v>0</v>
      </c>
      <c r="Q181" s="42">
        <v>1</v>
      </c>
      <c r="R181" s="42">
        <v>0</v>
      </c>
      <c r="S181" s="42">
        <v>4</v>
      </c>
    </row>
    <row r="182" spans="1:19" x14ac:dyDescent="0.2">
      <c r="A182" s="42">
        <v>295488</v>
      </c>
      <c r="B182" s="56" t="s">
        <v>1235</v>
      </c>
      <c r="C182" s="42">
        <v>0</v>
      </c>
      <c r="D182" s="42">
        <v>0</v>
      </c>
      <c r="E182" s="42">
        <v>1</v>
      </c>
      <c r="F182" s="42">
        <v>0</v>
      </c>
      <c r="G182" s="42">
        <v>0</v>
      </c>
      <c r="H182" s="42">
        <v>0</v>
      </c>
      <c r="I182" s="42">
        <v>0</v>
      </c>
      <c r="J182" s="42">
        <v>3</v>
      </c>
      <c r="K182" s="42">
        <v>0</v>
      </c>
      <c r="L182" s="42">
        <v>0</v>
      </c>
      <c r="M182" s="42">
        <v>0</v>
      </c>
      <c r="N182" s="42">
        <v>0</v>
      </c>
      <c r="O182" s="42">
        <v>0</v>
      </c>
      <c r="P182" s="42">
        <v>0</v>
      </c>
      <c r="Q182" s="42">
        <v>0</v>
      </c>
      <c r="R182" s="42">
        <v>0</v>
      </c>
      <c r="S182" s="42">
        <v>4</v>
      </c>
    </row>
    <row r="183" spans="1:19" x14ac:dyDescent="0.2">
      <c r="A183" s="42">
        <v>312833</v>
      </c>
      <c r="B183" s="56" t="s">
        <v>1236</v>
      </c>
      <c r="C183" s="42">
        <v>0</v>
      </c>
      <c r="D183" s="42">
        <v>0</v>
      </c>
      <c r="E183" s="42">
        <v>0</v>
      </c>
      <c r="F183" s="42">
        <v>0</v>
      </c>
      <c r="G183" s="42">
        <v>0</v>
      </c>
      <c r="H183" s="42">
        <v>0</v>
      </c>
      <c r="I183" s="42">
        <v>0</v>
      </c>
      <c r="J183" s="42">
        <v>3</v>
      </c>
      <c r="K183" s="42">
        <v>0</v>
      </c>
      <c r="L183" s="42">
        <v>0</v>
      </c>
      <c r="M183" s="42">
        <v>0</v>
      </c>
      <c r="N183" s="42">
        <v>0</v>
      </c>
      <c r="O183" s="42">
        <v>0</v>
      </c>
      <c r="P183" s="42">
        <v>0</v>
      </c>
      <c r="Q183" s="42">
        <v>1</v>
      </c>
      <c r="R183" s="42">
        <v>0</v>
      </c>
      <c r="S183" s="42">
        <v>4</v>
      </c>
    </row>
    <row r="184" spans="1:19" x14ac:dyDescent="0.2">
      <c r="A184" s="42">
        <v>593211</v>
      </c>
      <c r="B184" s="56" t="s">
        <v>1633</v>
      </c>
      <c r="C184" s="42">
        <v>0</v>
      </c>
      <c r="D184" s="42">
        <v>0</v>
      </c>
      <c r="E184" s="42">
        <v>0</v>
      </c>
      <c r="F184" s="42">
        <v>0</v>
      </c>
      <c r="G184" s="42">
        <v>0</v>
      </c>
      <c r="H184" s="42">
        <v>0</v>
      </c>
      <c r="I184" s="42">
        <v>0</v>
      </c>
      <c r="J184" s="42">
        <v>0</v>
      </c>
      <c r="K184" s="42">
        <v>0</v>
      </c>
      <c r="L184" s="42">
        <v>0</v>
      </c>
      <c r="M184" s="42">
        <v>0</v>
      </c>
      <c r="N184" s="42">
        <v>0</v>
      </c>
      <c r="O184" s="42">
        <v>0</v>
      </c>
      <c r="P184" s="42">
        <v>2</v>
      </c>
      <c r="Q184" s="42">
        <v>2</v>
      </c>
      <c r="R184" s="42">
        <v>0</v>
      </c>
      <c r="S184" s="42">
        <v>4</v>
      </c>
    </row>
    <row r="185" spans="1:19" x14ac:dyDescent="0.2">
      <c r="A185" s="42">
        <v>600527</v>
      </c>
      <c r="B185" s="56" t="s">
        <v>1634</v>
      </c>
      <c r="C185" s="42">
        <v>0</v>
      </c>
      <c r="D185" s="42">
        <v>0</v>
      </c>
      <c r="E185" s="42">
        <v>0</v>
      </c>
      <c r="F185" s="42">
        <v>0</v>
      </c>
      <c r="G185" s="42">
        <v>0</v>
      </c>
      <c r="H185" s="42">
        <v>0</v>
      </c>
      <c r="I185" s="42">
        <v>0</v>
      </c>
      <c r="J185" s="42">
        <v>0</v>
      </c>
      <c r="K185" s="42">
        <v>0</v>
      </c>
      <c r="L185" s="42">
        <v>0</v>
      </c>
      <c r="M185" s="42">
        <v>2</v>
      </c>
      <c r="N185" s="42">
        <v>0</v>
      </c>
      <c r="O185" s="42">
        <v>0</v>
      </c>
      <c r="P185" s="42">
        <v>2</v>
      </c>
      <c r="Q185" s="42">
        <v>0</v>
      </c>
      <c r="R185" s="42">
        <v>0</v>
      </c>
      <c r="S185" s="42">
        <v>4</v>
      </c>
    </row>
    <row r="186" spans="1:19" x14ac:dyDescent="0.2">
      <c r="A186" s="42">
        <v>616731</v>
      </c>
      <c r="B186" s="56" t="s">
        <v>1635</v>
      </c>
      <c r="C186" s="42">
        <v>0</v>
      </c>
      <c r="D186" s="42">
        <v>0</v>
      </c>
      <c r="E186" s="42">
        <v>0</v>
      </c>
      <c r="F186" s="42">
        <v>0</v>
      </c>
      <c r="G186" s="42">
        <v>0</v>
      </c>
      <c r="H186" s="42">
        <v>0</v>
      </c>
      <c r="I186" s="42">
        <v>0</v>
      </c>
      <c r="J186" s="42">
        <v>0</v>
      </c>
      <c r="K186" s="42">
        <v>0</v>
      </c>
      <c r="L186" s="42">
        <v>0</v>
      </c>
      <c r="M186" s="42">
        <v>2</v>
      </c>
      <c r="N186" s="42">
        <v>0</v>
      </c>
      <c r="O186" s="42">
        <v>0</v>
      </c>
      <c r="P186" s="42">
        <v>2</v>
      </c>
      <c r="Q186" s="42">
        <v>0</v>
      </c>
      <c r="R186" s="42">
        <v>0</v>
      </c>
      <c r="S186" s="42">
        <v>4</v>
      </c>
    </row>
    <row r="187" spans="1:19" x14ac:dyDescent="0.2">
      <c r="A187" s="42">
        <v>637508</v>
      </c>
      <c r="B187" s="56" t="s">
        <v>1636</v>
      </c>
      <c r="C187" s="42">
        <v>0</v>
      </c>
      <c r="D187" s="42">
        <v>0</v>
      </c>
      <c r="E187" s="42">
        <v>0</v>
      </c>
      <c r="F187" s="42">
        <v>0</v>
      </c>
      <c r="G187" s="42">
        <v>0</v>
      </c>
      <c r="H187" s="42">
        <v>0</v>
      </c>
      <c r="I187" s="42">
        <v>0</v>
      </c>
      <c r="J187" s="42">
        <v>0</v>
      </c>
      <c r="K187" s="42">
        <v>0</v>
      </c>
      <c r="L187" s="42">
        <v>0</v>
      </c>
      <c r="M187" s="42">
        <v>4</v>
      </c>
      <c r="N187" s="42">
        <v>0</v>
      </c>
      <c r="O187" s="42">
        <v>0</v>
      </c>
      <c r="P187" s="42">
        <v>0</v>
      </c>
      <c r="Q187" s="42">
        <v>0</v>
      </c>
      <c r="R187" s="42">
        <v>0</v>
      </c>
      <c r="S187" s="42">
        <v>4</v>
      </c>
    </row>
    <row r="188" spans="1:19" x14ac:dyDescent="0.2">
      <c r="A188" s="42">
        <v>742401</v>
      </c>
      <c r="B188" s="56" t="s">
        <v>1637</v>
      </c>
      <c r="C188" s="42">
        <v>0</v>
      </c>
      <c r="D188" s="42">
        <v>0</v>
      </c>
      <c r="E188" s="42">
        <v>0</v>
      </c>
      <c r="F188" s="42">
        <v>0</v>
      </c>
      <c r="G188" s="42">
        <v>0</v>
      </c>
      <c r="H188" s="42">
        <v>2</v>
      </c>
      <c r="I188" s="42">
        <v>0</v>
      </c>
      <c r="J188" s="42">
        <v>0</v>
      </c>
      <c r="K188" s="42">
        <v>0</v>
      </c>
      <c r="L188" s="42">
        <v>0</v>
      </c>
      <c r="M188" s="42">
        <v>0</v>
      </c>
      <c r="N188" s="42">
        <v>0</v>
      </c>
      <c r="O188" s="42">
        <v>0</v>
      </c>
      <c r="P188" s="42">
        <v>0</v>
      </c>
      <c r="Q188" s="42">
        <v>2</v>
      </c>
      <c r="R188" s="42">
        <v>0</v>
      </c>
      <c r="S188" s="42">
        <v>4</v>
      </c>
    </row>
    <row r="189" spans="1:19" x14ac:dyDescent="0.2">
      <c r="A189" s="42">
        <v>811998</v>
      </c>
      <c r="B189" s="56" t="s">
        <v>1638</v>
      </c>
      <c r="C189" s="42">
        <v>0</v>
      </c>
      <c r="D189" s="42">
        <v>0</v>
      </c>
      <c r="E189" s="42">
        <v>0</v>
      </c>
      <c r="F189" s="42">
        <v>0</v>
      </c>
      <c r="G189" s="42">
        <v>0</v>
      </c>
      <c r="H189" s="42">
        <v>0</v>
      </c>
      <c r="I189" s="42">
        <v>0</v>
      </c>
      <c r="J189" s="42">
        <v>0</v>
      </c>
      <c r="K189" s="42">
        <v>0</v>
      </c>
      <c r="L189" s="42">
        <v>0</v>
      </c>
      <c r="M189" s="42">
        <v>0</v>
      </c>
      <c r="N189" s="42">
        <v>0</v>
      </c>
      <c r="O189" s="42">
        <v>0</v>
      </c>
      <c r="P189" s="42">
        <v>4</v>
      </c>
      <c r="Q189" s="42">
        <v>0</v>
      </c>
      <c r="R189" s="42">
        <v>0</v>
      </c>
      <c r="S189" s="42">
        <v>4</v>
      </c>
    </row>
    <row r="190" spans="1:19" x14ac:dyDescent="0.2">
      <c r="A190" s="42">
        <v>845599</v>
      </c>
      <c r="B190" s="56" t="s">
        <v>1639</v>
      </c>
      <c r="C190" s="42">
        <v>0</v>
      </c>
      <c r="D190" s="42">
        <v>0</v>
      </c>
      <c r="E190" s="42">
        <v>0</v>
      </c>
      <c r="F190" s="42">
        <v>1</v>
      </c>
      <c r="G190" s="42">
        <v>0</v>
      </c>
      <c r="H190" s="42">
        <v>0</v>
      </c>
      <c r="I190" s="42">
        <v>0</v>
      </c>
      <c r="J190" s="42">
        <v>0</v>
      </c>
      <c r="K190" s="42">
        <v>0</v>
      </c>
      <c r="L190" s="42">
        <v>0</v>
      </c>
      <c r="M190" s="42">
        <v>0</v>
      </c>
      <c r="N190" s="42">
        <v>0</v>
      </c>
      <c r="O190" s="42">
        <v>0</v>
      </c>
      <c r="P190" s="42">
        <v>3</v>
      </c>
      <c r="Q190" s="42">
        <v>0</v>
      </c>
      <c r="R190" s="42">
        <v>0</v>
      </c>
      <c r="S190" s="42">
        <v>4</v>
      </c>
    </row>
    <row r="191" spans="1:19" x14ac:dyDescent="0.2">
      <c r="A191" s="42">
        <v>903967</v>
      </c>
      <c r="B191" s="56" t="s">
        <v>1640</v>
      </c>
      <c r="C191" s="42">
        <v>0</v>
      </c>
      <c r="D191" s="42">
        <v>4</v>
      </c>
      <c r="E191" s="42">
        <v>0</v>
      </c>
      <c r="F191" s="42">
        <v>0</v>
      </c>
      <c r="G191" s="42">
        <v>0</v>
      </c>
      <c r="H191" s="42">
        <v>0</v>
      </c>
      <c r="I191" s="42">
        <v>0</v>
      </c>
      <c r="J191" s="42">
        <v>0</v>
      </c>
      <c r="K191" s="42">
        <v>0</v>
      </c>
      <c r="L191" s="42">
        <v>0</v>
      </c>
      <c r="M191" s="42">
        <v>0</v>
      </c>
      <c r="N191" s="42">
        <v>0</v>
      </c>
      <c r="O191" s="42">
        <v>0</v>
      </c>
      <c r="P191" s="42">
        <v>0</v>
      </c>
      <c r="Q191" s="42">
        <v>0</v>
      </c>
      <c r="R191" s="42">
        <v>0</v>
      </c>
      <c r="S191" s="42">
        <v>4</v>
      </c>
    </row>
    <row r="192" spans="1:19" x14ac:dyDescent="0.2">
      <c r="A192" s="42">
        <v>999222</v>
      </c>
      <c r="B192" s="56" t="s">
        <v>1641</v>
      </c>
      <c r="C192" s="42">
        <v>0</v>
      </c>
      <c r="D192" s="42">
        <v>0</v>
      </c>
      <c r="E192" s="42">
        <v>0</v>
      </c>
      <c r="F192" s="42">
        <v>0</v>
      </c>
      <c r="G192" s="42">
        <v>0</v>
      </c>
      <c r="H192" s="42">
        <v>0</v>
      </c>
      <c r="I192" s="42">
        <v>0</v>
      </c>
      <c r="J192" s="42">
        <v>0</v>
      </c>
      <c r="K192" s="42">
        <v>0</v>
      </c>
      <c r="L192" s="42">
        <v>0</v>
      </c>
      <c r="M192" s="42">
        <v>0</v>
      </c>
      <c r="N192" s="42">
        <v>0</v>
      </c>
      <c r="O192" s="42">
        <v>0</v>
      </c>
      <c r="P192" s="42">
        <v>0</v>
      </c>
      <c r="Q192" s="42">
        <v>4</v>
      </c>
      <c r="R192" s="42">
        <v>0</v>
      </c>
      <c r="S192" s="42">
        <v>4</v>
      </c>
    </row>
    <row r="193" spans="1:19" x14ac:dyDescent="0.2">
      <c r="A193" s="42">
        <v>1005030</v>
      </c>
      <c r="B193" s="56" t="s">
        <v>1642</v>
      </c>
      <c r="C193" s="42">
        <v>0</v>
      </c>
      <c r="D193" s="42">
        <v>0</v>
      </c>
      <c r="E193" s="42">
        <v>0</v>
      </c>
      <c r="F193" s="42">
        <v>0</v>
      </c>
      <c r="G193" s="42">
        <v>0</v>
      </c>
      <c r="H193" s="42">
        <v>0</v>
      </c>
      <c r="I193" s="42">
        <v>0</v>
      </c>
      <c r="J193" s="42">
        <v>0</v>
      </c>
      <c r="K193" s="42">
        <v>0</v>
      </c>
      <c r="L193" s="42">
        <v>0</v>
      </c>
      <c r="M193" s="42">
        <v>0</v>
      </c>
      <c r="N193" s="42">
        <v>0</v>
      </c>
      <c r="O193" s="42">
        <v>0</v>
      </c>
      <c r="P193" s="42">
        <v>0</v>
      </c>
      <c r="Q193" s="42">
        <v>4</v>
      </c>
      <c r="R193" s="42">
        <v>0</v>
      </c>
      <c r="S193" s="42">
        <v>4</v>
      </c>
    </row>
    <row r="194" spans="1:19" x14ac:dyDescent="0.2">
      <c r="A194" s="42">
        <v>1008472</v>
      </c>
      <c r="B194" s="56" t="s">
        <v>1643</v>
      </c>
      <c r="C194" s="42">
        <v>0</v>
      </c>
      <c r="D194" s="42">
        <v>0</v>
      </c>
      <c r="E194" s="42">
        <v>0</v>
      </c>
      <c r="F194" s="42">
        <v>0</v>
      </c>
      <c r="G194" s="42">
        <v>0</v>
      </c>
      <c r="H194" s="42">
        <v>3</v>
      </c>
      <c r="I194" s="42">
        <v>0</v>
      </c>
      <c r="J194" s="42">
        <v>0</v>
      </c>
      <c r="K194" s="42">
        <v>0</v>
      </c>
      <c r="L194" s="42">
        <v>0</v>
      </c>
      <c r="M194" s="42">
        <v>0</v>
      </c>
      <c r="N194" s="42">
        <v>0</v>
      </c>
      <c r="O194" s="42">
        <v>0</v>
      </c>
      <c r="P194" s="42">
        <v>0</v>
      </c>
      <c r="Q194" s="42">
        <v>1</v>
      </c>
      <c r="R194" s="42">
        <v>0</v>
      </c>
      <c r="S194" s="42">
        <v>4</v>
      </c>
    </row>
    <row r="195" spans="1:19" x14ac:dyDescent="0.2">
      <c r="A195" s="42">
        <v>1239235</v>
      </c>
      <c r="B195" s="56" t="s">
        <v>1644</v>
      </c>
      <c r="C195" s="42">
        <v>0</v>
      </c>
      <c r="D195" s="42">
        <v>0</v>
      </c>
      <c r="E195" s="42">
        <v>0</v>
      </c>
      <c r="F195" s="42">
        <v>0</v>
      </c>
      <c r="G195" s="42">
        <v>0</v>
      </c>
      <c r="H195" s="42">
        <v>0</v>
      </c>
      <c r="I195" s="42">
        <v>0</v>
      </c>
      <c r="J195" s="42">
        <v>0</v>
      </c>
      <c r="K195" s="42">
        <v>0</v>
      </c>
      <c r="L195" s="42">
        <v>0</v>
      </c>
      <c r="M195" s="42">
        <v>2</v>
      </c>
      <c r="N195" s="42">
        <v>0</v>
      </c>
      <c r="O195" s="42">
        <v>0</v>
      </c>
      <c r="P195" s="42">
        <v>2</v>
      </c>
      <c r="Q195" s="42">
        <v>0</v>
      </c>
      <c r="R195" s="42">
        <v>0</v>
      </c>
      <c r="S195" s="42">
        <v>4</v>
      </c>
    </row>
    <row r="196" spans="1:19" x14ac:dyDescent="0.2">
      <c r="A196" s="42">
        <v>1239287</v>
      </c>
      <c r="B196" s="56" t="s">
        <v>1645</v>
      </c>
      <c r="C196" s="42">
        <v>0</v>
      </c>
      <c r="D196" s="42">
        <v>0</v>
      </c>
      <c r="E196" s="42">
        <v>0</v>
      </c>
      <c r="F196" s="42">
        <v>0</v>
      </c>
      <c r="G196" s="42">
        <v>0</v>
      </c>
      <c r="H196" s="42">
        <v>0</v>
      </c>
      <c r="I196" s="42">
        <v>0</v>
      </c>
      <c r="J196" s="42">
        <v>0</v>
      </c>
      <c r="K196" s="42">
        <v>0</v>
      </c>
      <c r="L196" s="42">
        <v>0</v>
      </c>
      <c r="M196" s="42">
        <v>0</v>
      </c>
      <c r="N196" s="42">
        <v>0</v>
      </c>
      <c r="O196" s="42">
        <v>0</v>
      </c>
      <c r="P196" s="42">
        <v>4</v>
      </c>
      <c r="Q196" s="42">
        <v>0</v>
      </c>
      <c r="R196" s="42">
        <v>0</v>
      </c>
      <c r="S196" s="42">
        <v>4</v>
      </c>
    </row>
    <row r="197" spans="1:19" x14ac:dyDescent="0.2">
      <c r="A197" s="42">
        <v>1240515</v>
      </c>
      <c r="B197" s="56" t="s">
        <v>1646</v>
      </c>
      <c r="C197" s="42">
        <v>0</v>
      </c>
      <c r="D197" s="42">
        <v>0</v>
      </c>
      <c r="E197" s="42">
        <v>0</v>
      </c>
      <c r="F197" s="42">
        <v>0</v>
      </c>
      <c r="G197" s="42">
        <v>0</v>
      </c>
      <c r="H197" s="42">
        <v>0</v>
      </c>
      <c r="I197" s="42">
        <v>0</v>
      </c>
      <c r="J197" s="42">
        <v>0</v>
      </c>
      <c r="K197" s="42">
        <v>0</v>
      </c>
      <c r="L197" s="42">
        <v>0</v>
      </c>
      <c r="M197" s="42">
        <v>0</v>
      </c>
      <c r="N197" s="42">
        <v>0</v>
      </c>
      <c r="O197" s="42">
        <v>0</v>
      </c>
      <c r="P197" s="42">
        <v>4</v>
      </c>
      <c r="Q197" s="42">
        <v>0</v>
      </c>
      <c r="R197" s="42">
        <v>0</v>
      </c>
      <c r="S197" s="42">
        <v>4</v>
      </c>
    </row>
    <row r="198" spans="1:19" x14ac:dyDescent="0.2">
      <c r="A198" s="42">
        <v>16110</v>
      </c>
      <c r="B198" s="56" t="s">
        <v>1647</v>
      </c>
      <c r="C198" s="42">
        <v>3</v>
      </c>
      <c r="D198" s="42">
        <v>0</v>
      </c>
      <c r="E198" s="42">
        <v>0</v>
      </c>
      <c r="F198" s="42">
        <v>0</v>
      </c>
      <c r="G198" s="42">
        <v>0</v>
      </c>
      <c r="H198" s="42">
        <v>0</v>
      </c>
      <c r="I198" s="42">
        <v>0</v>
      </c>
      <c r="J198" s="42">
        <v>0</v>
      </c>
      <c r="K198" s="42">
        <v>0</v>
      </c>
      <c r="L198" s="42">
        <v>0</v>
      </c>
      <c r="M198" s="42">
        <v>0</v>
      </c>
      <c r="N198" s="42">
        <v>0</v>
      </c>
      <c r="O198" s="42">
        <v>0</v>
      </c>
      <c r="P198" s="42">
        <v>0</v>
      </c>
      <c r="Q198" s="42">
        <v>0</v>
      </c>
      <c r="R198" s="42">
        <v>0</v>
      </c>
      <c r="S198" s="42">
        <v>3</v>
      </c>
    </row>
    <row r="199" spans="1:19" x14ac:dyDescent="0.2">
      <c r="A199" s="42">
        <v>393121</v>
      </c>
      <c r="B199" s="56" t="s">
        <v>1247</v>
      </c>
      <c r="C199" s="42">
        <v>0</v>
      </c>
      <c r="D199" s="42">
        <v>0</v>
      </c>
      <c r="E199" s="42">
        <v>0</v>
      </c>
      <c r="F199" s="42">
        <v>0</v>
      </c>
      <c r="G199" s="42">
        <v>0</v>
      </c>
      <c r="H199" s="42">
        <v>0</v>
      </c>
      <c r="I199" s="42">
        <v>0</v>
      </c>
      <c r="J199" s="42">
        <v>0</v>
      </c>
      <c r="K199" s="42">
        <v>0</v>
      </c>
      <c r="L199" s="42">
        <v>0</v>
      </c>
      <c r="M199" s="42">
        <v>0</v>
      </c>
      <c r="N199" s="42">
        <v>0</v>
      </c>
      <c r="O199" s="42">
        <v>0</v>
      </c>
      <c r="P199" s="42">
        <v>2</v>
      </c>
      <c r="Q199" s="42">
        <v>1</v>
      </c>
      <c r="R199" s="42">
        <v>0</v>
      </c>
      <c r="S199" s="42">
        <v>3</v>
      </c>
    </row>
    <row r="200" spans="1:19" x14ac:dyDescent="0.2">
      <c r="A200" s="42">
        <v>572751</v>
      </c>
      <c r="B200" s="56" t="s">
        <v>1648</v>
      </c>
      <c r="C200" s="42">
        <v>0</v>
      </c>
      <c r="D200" s="42">
        <v>0</v>
      </c>
      <c r="E200" s="42">
        <v>0</v>
      </c>
      <c r="F200" s="42">
        <v>0</v>
      </c>
      <c r="G200" s="42">
        <v>0</v>
      </c>
      <c r="H200" s="42">
        <v>1</v>
      </c>
      <c r="I200" s="42">
        <v>0</v>
      </c>
      <c r="J200" s="42">
        <v>0</v>
      </c>
      <c r="K200" s="42">
        <v>0</v>
      </c>
      <c r="L200" s="42">
        <v>0</v>
      </c>
      <c r="M200" s="42">
        <v>0</v>
      </c>
      <c r="N200" s="42">
        <v>0</v>
      </c>
      <c r="O200" s="42">
        <v>0</v>
      </c>
      <c r="P200" s="42">
        <v>2</v>
      </c>
      <c r="Q200" s="42">
        <v>0</v>
      </c>
      <c r="R200" s="42">
        <v>0</v>
      </c>
      <c r="S200" s="42">
        <v>3</v>
      </c>
    </row>
    <row r="201" spans="1:19" x14ac:dyDescent="0.2">
      <c r="A201" s="42">
        <v>575714</v>
      </c>
      <c r="B201" s="56" t="s">
        <v>1649</v>
      </c>
      <c r="C201" s="42">
        <v>0</v>
      </c>
      <c r="D201" s="42">
        <v>0</v>
      </c>
      <c r="E201" s="42">
        <v>0</v>
      </c>
      <c r="F201" s="42">
        <v>0</v>
      </c>
      <c r="G201" s="42">
        <v>0</v>
      </c>
      <c r="H201" s="42">
        <v>3</v>
      </c>
      <c r="I201" s="42">
        <v>0</v>
      </c>
      <c r="J201" s="42">
        <v>0</v>
      </c>
      <c r="K201" s="42">
        <v>0</v>
      </c>
      <c r="L201" s="42">
        <v>0</v>
      </c>
      <c r="M201" s="42">
        <v>0</v>
      </c>
      <c r="N201" s="42">
        <v>0</v>
      </c>
      <c r="O201" s="42">
        <v>0</v>
      </c>
      <c r="P201" s="42">
        <v>0</v>
      </c>
      <c r="Q201" s="42">
        <v>0</v>
      </c>
      <c r="R201" s="42">
        <v>0</v>
      </c>
      <c r="S201" s="42">
        <v>3</v>
      </c>
    </row>
    <row r="202" spans="1:19" x14ac:dyDescent="0.2">
      <c r="A202" s="42">
        <v>601064</v>
      </c>
      <c r="B202" s="56" t="s">
        <v>1248</v>
      </c>
      <c r="C202" s="42">
        <v>0</v>
      </c>
      <c r="D202" s="42">
        <v>0</v>
      </c>
      <c r="E202" s="42">
        <v>0</v>
      </c>
      <c r="F202" s="42">
        <v>0</v>
      </c>
      <c r="G202" s="42">
        <v>0</v>
      </c>
      <c r="H202" s="42">
        <v>0</v>
      </c>
      <c r="I202" s="42">
        <v>0</v>
      </c>
      <c r="J202" s="42">
        <v>0</v>
      </c>
      <c r="K202" s="42">
        <v>0</v>
      </c>
      <c r="L202" s="42">
        <v>0</v>
      </c>
      <c r="M202" s="42">
        <v>1</v>
      </c>
      <c r="N202" s="42">
        <v>0</v>
      </c>
      <c r="O202" s="42">
        <v>0</v>
      </c>
      <c r="P202" s="42">
        <v>0</v>
      </c>
      <c r="Q202" s="42">
        <v>2</v>
      </c>
      <c r="R202" s="42">
        <v>0</v>
      </c>
      <c r="S202" s="42">
        <v>3</v>
      </c>
    </row>
    <row r="203" spans="1:19" x14ac:dyDescent="0.2">
      <c r="A203" s="42">
        <v>601272</v>
      </c>
      <c r="B203" s="56" t="s">
        <v>1650</v>
      </c>
      <c r="C203" s="42">
        <v>0</v>
      </c>
      <c r="D203" s="42">
        <v>0</v>
      </c>
      <c r="E203" s="42">
        <v>0</v>
      </c>
      <c r="F203" s="42">
        <v>0</v>
      </c>
      <c r="G203" s="42">
        <v>0</v>
      </c>
      <c r="H203" s="42">
        <v>0</v>
      </c>
      <c r="I203" s="42">
        <v>0</v>
      </c>
      <c r="J203" s="42">
        <v>0</v>
      </c>
      <c r="K203" s="42">
        <v>0</v>
      </c>
      <c r="L203" s="42">
        <v>0</v>
      </c>
      <c r="M203" s="42">
        <v>3</v>
      </c>
      <c r="N203" s="42">
        <v>0</v>
      </c>
      <c r="O203" s="42">
        <v>0</v>
      </c>
      <c r="P203" s="42">
        <v>0</v>
      </c>
      <c r="Q203" s="42">
        <v>0</v>
      </c>
      <c r="R203" s="42">
        <v>0</v>
      </c>
      <c r="S203" s="42">
        <v>3</v>
      </c>
    </row>
    <row r="204" spans="1:19" x14ac:dyDescent="0.2">
      <c r="A204" s="42">
        <v>602635</v>
      </c>
      <c r="B204" s="56" t="s">
        <v>1651</v>
      </c>
      <c r="C204" s="42">
        <v>0</v>
      </c>
      <c r="D204" s="42">
        <v>0</v>
      </c>
      <c r="E204" s="42">
        <v>0</v>
      </c>
      <c r="F204" s="42">
        <v>0</v>
      </c>
      <c r="G204" s="42">
        <v>0</v>
      </c>
      <c r="H204" s="42">
        <v>0</v>
      </c>
      <c r="I204" s="42">
        <v>0</v>
      </c>
      <c r="J204" s="42">
        <v>0</v>
      </c>
      <c r="K204" s="42">
        <v>0</v>
      </c>
      <c r="L204" s="42">
        <v>0</v>
      </c>
      <c r="M204" s="42">
        <v>0</v>
      </c>
      <c r="N204" s="42">
        <v>0</v>
      </c>
      <c r="O204" s="42">
        <v>0</v>
      </c>
      <c r="P204" s="42">
        <v>3</v>
      </c>
      <c r="Q204" s="42">
        <v>0</v>
      </c>
      <c r="R204" s="42">
        <v>0</v>
      </c>
      <c r="S204" s="42">
        <v>3</v>
      </c>
    </row>
    <row r="205" spans="1:19" x14ac:dyDescent="0.2">
      <c r="A205" s="42">
        <v>618943</v>
      </c>
      <c r="B205" s="56" t="s">
        <v>1652</v>
      </c>
      <c r="C205" s="42">
        <v>0</v>
      </c>
      <c r="D205" s="42">
        <v>0</v>
      </c>
      <c r="E205" s="42">
        <v>0</v>
      </c>
      <c r="F205" s="42">
        <v>0</v>
      </c>
      <c r="G205" s="42">
        <v>0</v>
      </c>
      <c r="H205" s="42">
        <v>0</v>
      </c>
      <c r="I205" s="42">
        <v>0</v>
      </c>
      <c r="J205" s="42">
        <v>0</v>
      </c>
      <c r="K205" s="42">
        <v>0</v>
      </c>
      <c r="L205" s="42">
        <v>0</v>
      </c>
      <c r="M205" s="42">
        <v>0</v>
      </c>
      <c r="N205" s="42">
        <v>0</v>
      </c>
      <c r="O205" s="42">
        <v>0</v>
      </c>
      <c r="P205" s="42">
        <v>0</v>
      </c>
      <c r="Q205" s="42">
        <v>3</v>
      </c>
      <c r="R205" s="42">
        <v>0</v>
      </c>
      <c r="S205" s="42">
        <v>3</v>
      </c>
    </row>
    <row r="206" spans="1:19" x14ac:dyDescent="0.2">
      <c r="A206" s="42">
        <v>718966</v>
      </c>
      <c r="B206" s="56" t="s">
        <v>1653</v>
      </c>
      <c r="C206" s="42">
        <v>0</v>
      </c>
      <c r="D206" s="42">
        <v>0</v>
      </c>
      <c r="E206" s="42">
        <v>0</v>
      </c>
      <c r="F206" s="42">
        <v>0</v>
      </c>
      <c r="G206" s="42">
        <v>0</v>
      </c>
      <c r="H206" s="42">
        <v>0</v>
      </c>
      <c r="I206" s="42">
        <v>0</v>
      </c>
      <c r="J206" s="42">
        <v>0</v>
      </c>
      <c r="K206" s="42">
        <v>0</v>
      </c>
      <c r="L206" s="42">
        <v>0</v>
      </c>
      <c r="M206" s="42">
        <v>0</v>
      </c>
      <c r="N206" s="42">
        <v>0</v>
      </c>
      <c r="O206" s="42">
        <v>0</v>
      </c>
      <c r="P206" s="42">
        <v>3</v>
      </c>
      <c r="Q206" s="42">
        <v>0</v>
      </c>
      <c r="R206" s="42">
        <v>0</v>
      </c>
      <c r="S206" s="42">
        <v>3</v>
      </c>
    </row>
    <row r="207" spans="1:19" x14ac:dyDescent="0.2">
      <c r="A207" s="42">
        <v>726216</v>
      </c>
      <c r="B207" s="56" t="s">
        <v>1654</v>
      </c>
      <c r="C207" s="42">
        <v>0</v>
      </c>
      <c r="D207" s="42">
        <v>0</v>
      </c>
      <c r="E207" s="42">
        <v>0</v>
      </c>
      <c r="F207" s="42">
        <v>0</v>
      </c>
      <c r="G207" s="42">
        <v>0</v>
      </c>
      <c r="H207" s="42">
        <v>0</v>
      </c>
      <c r="I207" s="42">
        <v>0</v>
      </c>
      <c r="J207" s="42">
        <v>0</v>
      </c>
      <c r="K207" s="42">
        <v>0</v>
      </c>
      <c r="L207" s="42">
        <v>0</v>
      </c>
      <c r="M207" s="42">
        <v>0</v>
      </c>
      <c r="N207" s="42">
        <v>0</v>
      </c>
      <c r="O207" s="42">
        <v>0</v>
      </c>
      <c r="P207" s="42">
        <v>1</v>
      </c>
      <c r="Q207" s="42">
        <v>2</v>
      </c>
      <c r="R207" s="42">
        <v>0</v>
      </c>
      <c r="S207" s="42">
        <v>3</v>
      </c>
    </row>
    <row r="208" spans="1:19" x14ac:dyDescent="0.2">
      <c r="A208" s="42">
        <v>739288</v>
      </c>
      <c r="B208" s="56" t="s">
        <v>1655</v>
      </c>
      <c r="C208" s="42">
        <v>0</v>
      </c>
      <c r="D208" s="42">
        <v>0</v>
      </c>
      <c r="E208" s="42">
        <v>0</v>
      </c>
      <c r="F208" s="42">
        <v>0</v>
      </c>
      <c r="G208" s="42">
        <v>0</v>
      </c>
      <c r="H208" s="42">
        <v>0</v>
      </c>
      <c r="I208" s="42">
        <v>0</v>
      </c>
      <c r="J208" s="42">
        <v>0</v>
      </c>
      <c r="K208" s="42">
        <v>0</v>
      </c>
      <c r="L208" s="42">
        <v>0</v>
      </c>
      <c r="M208" s="42">
        <v>0</v>
      </c>
      <c r="N208" s="42">
        <v>1</v>
      </c>
      <c r="O208" s="42">
        <v>0</v>
      </c>
      <c r="P208" s="42">
        <v>2</v>
      </c>
      <c r="Q208" s="42">
        <v>0</v>
      </c>
      <c r="R208" s="42">
        <v>0</v>
      </c>
      <c r="S208" s="42">
        <v>3</v>
      </c>
    </row>
    <row r="209" spans="1:19" x14ac:dyDescent="0.2">
      <c r="A209" s="42">
        <v>751831</v>
      </c>
      <c r="B209" s="56" t="s">
        <v>1656</v>
      </c>
      <c r="C209" s="42">
        <v>0</v>
      </c>
      <c r="D209" s="42">
        <v>0</v>
      </c>
      <c r="E209" s="42">
        <v>0</v>
      </c>
      <c r="F209" s="42">
        <v>0</v>
      </c>
      <c r="G209" s="42">
        <v>0</v>
      </c>
      <c r="H209" s="42">
        <v>0</v>
      </c>
      <c r="I209" s="42">
        <v>0</v>
      </c>
      <c r="J209" s="42">
        <v>0</v>
      </c>
      <c r="K209" s="42">
        <v>0</v>
      </c>
      <c r="L209" s="42">
        <v>0</v>
      </c>
      <c r="M209" s="42">
        <v>0</v>
      </c>
      <c r="N209" s="42">
        <v>0</v>
      </c>
      <c r="O209" s="42">
        <v>0</v>
      </c>
      <c r="P209" s="42">
        <v>3</v>
      </c>
      <c r="Q209" s="42">
        <v>0</v>
      </c>
      <c r="R209" s="42">
        <v>0</v>
      </c>
      <c r="S209" s="42">
        <v>3</v>
      </c>
    </row>
    <row r="210" spans="1:19" x14ac:dyDescent="0.2">
      <c r="A210" s="42">
        <v>751897</v>
      </c>
      <c r="B210" s="56" t="s">
        <v>1657</v>
      </c>
      <c r="C210" s="42">
        <v>0</v>
      </c>
      <c r="D210" s="42">
        <v>0</v>
      </c>
      <c r="E210" s="42">
        <v>0</v>
      </c>
      <c r="F210" s="42">
        <v>0</v>
      </c>
      <c r="G210" s="42">
        <v>0</v>
      </c>
      <c r="H210" s="42">
        <v>0</v>
      </c>
      <c r="I210" s="42">
        <v>0</v>
      </c>
      <c r="J210" s="42">
        <v>0</v>
      </c>
      <c r="K210" s="42">
        <v>0</v>
      </c>
      <c r="L210" s="42">
        <v>0</v>
      </c>
      <c r="M210" s="42">
        <v>0</v>
      </c>
      <c r="N210" s="42">
        <v>0</v>
      </c>
      <c r="O210" s="42">
        <v>0</v>
      </c>
      <c r="P210" s="42">
        <v>0</v>
      </c>
      <c r="Q210" s="42">
        <v>3</v>
      </c>
      <c r="R210" s="42">
        <v>0</v>
      </c>
      <c r="S210" s="42">
        <v>3</v>
      </c>
    </row>
    <row r="211" spans="1:19" x14ac:dyDescent="0.2">
      <c r="A211" s="42">
        <v>751927</v>
      </c>
      <c r="B211" s="56" t="s">
        <v>1658</v>
      </c>
      <c r="C211" s="42">
        <v>0</v>
      </c>
      <c r="D211" s="42">
        <v>0</v>
      </c>
      <c r="E211" s="42">
        <v>0</v>
      </c>
      <c r="F211" s="42">
        <v>0</v>
      </c>
      <c r="G211" s="42">
        <v>0</v>
      </c>
      <c r="H211" s="42">
        <v>0</v>
      </c>
      <c r="I211" s="42">
        <v>0</v>
      </c>
      <c r="J211" s="42">
        <v>0</v>
      </c>
      <c r="K211" s="42">
        <v>0</v>
      </c>
      <c r="L211" s="42">
        <v>0</v>
      </c>
      <c r="M211" s="42">
        <v>1</v>
      </c>
      <c r="N211" s="42">
        <v>0</v>
      </c>
      <c r="O211" s="42">
        <v>0</v>
      </c>
      <c r="P211" s="42">
        <v>2</v>
      </c>
      <c r="Q211" s="42">
        <v>0</v>
      </c>
      <c r="R211" s="42">
        <v>0</v>
      </c>
      <c r="S211" s="42">
        <v>3</v>
      </c>
    </row>
    <row r="212" spans="1:19" x14ac:dyDescent="0.2">
      <c r="A212" s="42">
        <v>951173</v>
      </c>
      <c r="B212" s="56" t="s">
        <v>1659</v>
      </c>
      <c r="C212" s="42">
        <v>0</v>
      </c>
      <c r="D212" s="42">
        <v>0</v>
      </c>
      <c r="E212" s="42">
        <v>0</v>
      </c>
      <c r="F212" s="42">
        <v>0</v>
      </c>
      <c r="G212" s="42">
        <v>0</v>
      </c>
      <c r="H212" s="42">
        <v>0</v>
      </c>
      <c r="I212" s="42">
        <v>0</v>
      </c>
      <c r="J212" s="42">
        <v>0</v>
      </c>
      <c r="K212" s="42">
        <v>0</v>
      </c>
      <c r="L212" s="42">
        <v>0</v>
      </c>
      <c r="M212" s="42">
        <v>0</v>
      </c>
      <c r="N212" s="42">
        <v>0</v>
      </c>
      <c r="O212" s="42">
        <v>0</v>
      </c>
      <c r="P212" s="42">
        <v>0</v>
      </c>
      <c r="Q212" s="42">
        <v>3</v>
      </c>
      <c r="R212" s="42">
        <v>0</v>
      </c>
      <c r="S212" s="42">
        <v>3</v>
      </c>
    </row>
    <row r="213" spans="1:19" x14ac:dyDescent="0.2">
      <c r="A213" s="42">
        <v>952441</v>
      </c>
      <c r="B213" s="56" t="s">
        <v>1660</v>
      </c>
      <c r="C213" s="42">
        <v>0</v>
      </c>
      <c r="D213" s="42">
        <v>0</v>
      </c>
      <c r="E213" s="42">
        <v>0</v>
      </c>
      <c r="F213" s="42">
        <v>0</v>
      </c>
      <c r="G213" s="42">
        <v>0</v>
      </c>
      <c r="H213" s="42">
        <v>0</v>
      </c>
      <c r="I213" s="42">
        <v>0</v>
      </c>
      <c r="J213" s="42">
        <v>0</v>
      </c>
      <c r="K213" s="42">
        <v>0</v>
      </c>
      <c r="L213" s="42">
        <v>1</v>
      </c>
      <c r="M213" s="42">
        <v>0</v>
      </c>
      <c r="N213" s="42">
        <v>0</v>
      </c>
      <c r="O213" s="42">
        <v>0</v>
      </c>
      <c r="P213" s="42">
        <v>0</v>
      </c>
      <c r="Q213" s="42">
        <v>2</v>
      </c>
      <c r="R213" s="42">
        <v>0</v>
      </c>
      <c r="S213" s="42">
        <v>3</v>
      </c>
    </row>
    <row r="214" spans="1:19" x14ac:dyDescent="0.2">
      <c r="A214" s="42">
        <v>1116980</v>
      </c>
      <c r="B214" s="56" t="s">
        <v>1661</v>
      </c>
      <c r="C214" s="42">
        <v>0</v>
      </c>
      <c r="D214" s="42">
        <v>0</v>
      </c>
      <c r="E214" s="42">
        <v>0</v>
      </c>
      <c r="F214" s="42">
        <v>0</v>
      </c>
      <c r="G214" s="42">
        <v>0</v>
      </c>
      <c r="H214" s="42">
        <v>3</v>
      </c>
      <c r="I214" s="42">
        <v>0</v>
      </c>
      <c r="J214" s="42">
        <v>0</v>
      </c>
      <c r="K214" s="42">
        <v>0</v>
      </c>
      <c r="L214" s="42">
        <v>0</v>
      </c>
      <c r="M214" s="42">
        <v>0</v>
      </c>
      <c r="N214" s="42">
        <v>0</v>
      </c>
      <c r="O214" s="42">
        <v>0</v>
      </c>
      <c r="P214" s="42">
        <v>0</v>
      </c>
      <c r="Q214" s="42">
        <v>0</v>
      </c>
      <c r="R214" s="42">
        <v>0</v>
      </c>
      <c r="S214" s="42">
        <v>3</v>
      </c>
    </row>
    <row r="215" spans="1:19" x14ac:dyDescent="0.2">
      <c r="A215" s="42">
        <v>1238374</v>
      </c>
      <c r="B215" s="56" t="s">
        <v>1662</v>
      </c>
      <c r="C215" s="42">
        <v>3</v>
      </c>
      <c r="D215" s="42">
        <v>0</v>
      </c>
      <c r="E215" s="42">
        <v>0</v>
      </c>
      <c r="F215" s="42">
        <v>0</v>
      </c>
      <c r="G215" s="42">
        <v>0</v>
      </c>
      <c r="H215" s="42">
        <v>0</v>
      </c>
      <c r="I215" s="42">
        <v>0</v>
      </c>
      <c r="J215" s="42">
        <v>0</v>
      </c>
      <c r="K215" s="42">
        <v>0</v>
      </c>
      <c r="L215" s="42">
        <v>0</v>
      </c>
      <c r="M215" s="42">
        <v>0</v>
      </c>
      <c r="N215" s="42">
        <v>0</v>
      </c>
      <c r="O215" s="42">
        <v>0</v>
      </c>
      <c r="P215" s="42">
        <v>0</v>
      </c>
      <c r="Q215" s="42">
        <v>0</v>
      </c>
      <c r="R215" s="42">
        <v>0</v>
      </c>
      <c r="S215" s="42">
        <v>3</v>
      </c>
    </row>
    <row r="216" spans="1:19" x14ac:dyDescent="0.2">
      <c r="A216" s="42">
        <v>1238587</v>
      </c>
      <c r="B216" s="56" t="s">
        <v>1663</v>
      </c>
      <c r="C216" s="42">
        <v>0</v>
      </c>
      <c r="D216" s="42">
        <v>0</v>
      </c>
      <c r="E216" s="42">
        <v>0</v>
      </c>
      <c r="F216" s="42">
        <v>0</v>
      </c>
      <c r="G216" s="42">
        <v>0</v>
      </c>
      <c r="H216" s="42">
        <v>0</v>
      </c>
      <c r="I216" s="42">
        <v>0</v>
      </c>
      <c r="J216" s="42">
        <v>0</v>
      </c>
      <c r="K216" s="42">
        <v>0</v>
      </c>
      <c r="L216" s="42">
        <v>0</v>
      </c>
      <c r="M216" s="42">
        <v>0</v>
      </c>
      <c r="N216" s="42">
        <v>0</v>
      </c>
      <c r="O216" s="42">
        <v>0</v>
      </c>
      <c r="P216" s="42">
        <v>3</v>
      </c>
      <c r="Q216" s="42">
        <v>0</v>
      </c>
      <c r="R216" s="42">
        <v>0</v>
      </c>
      <c r="S216" s="42">
        <v>3</v>
      </c>
    </row>
    <row r="217" spans="1:19" x14ac:dyDescent="0.2">
      <c r="A217" s="42">
        <v>66590</v>
      </c>
      <c r="B217" s="56" t="s">
        <v>1664</v>
      </c>
      <c r="C217" s="42">
        <v>0</v>
      </c>
      <c r="D217" s="42">
        <v>0</v>
      </c>
      <c r="E217" s="42">
        <v>0</v>
      </c>
      <c r="F217" s="42">
        <v>0</v>
      </c>
      <c r="G217" s="42">
        <v>0</v>
      </c>
      <c r="H217" s="42">
        <v>0</v>
      </c>
      <c r="I217" s="42">
        <v>0</v>
      </c>
      <c r="J217" s="42">
        <v>0</v>
      </c>
      <c r="K217" s="42">
        <v>0</v>
      </c>
      <c r="L217" s="42">
        <v>0</v>
      </c>
      <c r="M217" s="42">
        <v>0</v>
      </c>
      <c r="N217" s="42">
        <v>0</v>
      </c>
      <c r="O217" s="42">
        <v>0</v>
      </c>
      <c r="P217" s="42">
        <v>2</v>
      </c>
      <c r="Q217" s="42">
        <v>0</v>
      </c>
      <c r="R217" s="42">
        <v>0</v>
      </c>
      <c r="S217" s="42">
        <v>2</v>
      </c>
    </row>
    <row r="218" spans="1:19" x14ac:dyDescent="0.2">
      <c r="A218" s="42">
        <v>112167</v>
      </c>
      <c r="B218" s="56" t="s">
        <v>1665</v>
      </c>
      <c r="C218" s="42">
        <v>0</v>
      </c>
      <c r="D218" s="42">
        <v>0</v>
      </c>
      <c r="E218" s="42">
        <v>0</v>
      </c>
      <c r="F218" s="42">
        <v>0</v>
      </c>
      <c r="G218" s="42">
        <v>0</v>
      </c>
      <c r="H218" s="42">
        <v>0</v>
      </c>
      <c r="I218" s="42">
        <v>0</v>
      </c>
      <c r="J218" s="42">
        <v>2</v>
      </c>
      <c r="K218" s="42">
        <v>0</v>
      </c>
      <c r="L218" s="42">
        <v>0</v>
      </c>
      <c r="M218" s="42">
        <v>0</v>
      </c>
      <c r="N218" s="42">
        <v>0</v>
      </c>
      <c r="O218" s="42">
        <v>0</v>
      </c>
      <c r="P218" s="42">
        <v>0</v>
      </c>
      <c r="Q218" s="42">
        <v>0</v>
      </c>
      <c r="R218" s="42">
        <v>0</v>
      </c>
      <c r="S218" s="42">
        <v>2</v>
      </c>
    </row>
    <row r="219" spans="1:19" x14ac:dyDescent="0.2">
      <c r="A219" s="42">
        <v>127205</v>
      </c>
      <c r="B219" s="56" t="s">
        <v>1666</v>
      </c>
      <c r="C219" s="42">
        <v>0</v>
      </c>
      <c r="D219" s="42">
        <v>0</v>
      </c>
      <c r="E219" s="42">
        <v>0</v>
      </c>
      <c r="F219" s="42">
        <v>0</v>
      </c>
      <c r="G219" s="42">
        <v>0</v>
      </c>
      <c r="H219" s="42">
        <v>0</v>
      </c>
      <c r="I219" s="42">
        <v>0</v>
      </c>
      <c r="J219" s="42">
        <v>0</v>
      </c>
      <c r="K219" s="42">
        <v>0</v>
      </c>
      <c r="L219" s="42">
        <v>0</v>
      </c>
      <c r="M219" s="42">
        <v>0</v>
      </c>
      <c r="N219" s="42">
        <v>0</v>
      </c>
      <c r="O219" s="42">
        <v>0</v>
      </c>
      <c r="P219" s="42">
        <v>2</v>
      </c>
      <c r="Q219" s="42">
        <v>0</v>
      </c>
      <c r="R219" s="42">
        <v>0</v>
      </c>
      <c r="S219" s="42">
        <v>2</v>
      </c>
    </row>
    <row r="220" spans="1:19" x14ac:dyDescent="0.2">
      <c r="A220" s="42">
        <v>178256</v>
      </c>
      <c r="B220" s="56" t="s">
        <v>1246</v>
      </c>
      <c r="C220" s="42">
        <v>0</v>
      </c>
      <c r="D220" s="42">
        <v>0</v>
      </c>
      <c r="E220" s="42">
        <v>0</v>
      </c>
      <c r="F220" s="42">
        <v>0</v>
      </c>
      <c r="G220" s="42">
        <v>0</v>
      </c>
      <c r="H220" s="42">
        <v>0</v>
      </c>
      <c r="I220" s="42">
        <v>0</v>
      </c>
      <c r="J220" s="42">
        <v>0</v>
      </c>
      <c r="K220" s="42">
        <v>0</v>
      </c>
      <c r="L220" s="42">
        <v>0</v>
      </c>
      <c r="M220" s="42">
        <v>0</v>
      </c>
      <c r="N220" s="42">
        <v>0</v>
      </c>
      <c r="O220" s="42">
        <v>0</v>
      </c>
      <c r="P220" s="42">
        <v>0</v>
      </c>
      <c r="Q220" s="42">
        <v>2</v>
      </c>
      <c r="R220" s="42">
        <v>0</v>
      </c>
      <c r="S220" s="42">
        <v>2</v>
      </c>
    </row>
    <row r="221" spans="1:19" x14ac:dyDescent="0.2">
      <c r="A221" s="42">
        <v>194181</v>
      </c>
      <c r="B221" s="56" t="s">
        <v>1667</v>
      </c>
      <c r="C221" s="42">
        <v>0</v>
      </c>
      <c r="D221" s="42">
        <v>0</v>
      </c>
      <c r="E221" s="42">
        <v>0</v>
      </c>
      <c r="F221" s="42">
        <v>0</v>
      </c>
      <c r="G221" s="42">
        <v>0</v>
      </c>
      <c r="H221" s="42">
        <v>0</v>
      </c>
      <c r="I221" s="42">
        <v>0</v>
      </c>
      <c r="J221" s="42">
        <v>0</v>
      </c>
      <c r="K221" s="42">
        <v>0</v>
      </c>
      <c r="L221" s="42">
        <v>0</v>
      </c>
      <c r="M221" s="42">
        <v>0</v>
      </c>
      <c r="N221" s="42">
        <v>0</v>
      </c>
      <c r="O221" s="42">
        <v>0</v>
      </c>
      <c r="P221" s="42">
        <v>0</v>
      </c>
      <c r="Q221" s="42">
        <v>2</v>
      </c>
      <c r="R221" s="42">
        <v>0</v>
      </c>
      <c r="S221" s="42">
        <v>2</v>
      </c>
    </row>
    <row r="222" spans="1:19" x14ac:dyDescent="0.2">
      <c r="A222" s="42">
        <v>203005</v>
      </c>
      <c r="B222" s="56" t="s">
        <v>1668</v>
      </c>
      <c r="C222" s="42">
        <v>0</v>
      </c>
      <c r="D222" s="42">
        <v>0</v>
      </c>
      <c r="E222" s="42">
        <v>0</v>
      </c>
      <c r="F222" s="42">
        <v>0</v>
      </c>
      <c r="G222" s="42">
        <v>2</v>
      </c>
      <c r="H222" s="42">
        <v>0</v>
      </c>
      <c r="I222" s="42">
        <v>0</v>
      </c>
      <c r="J222" s="42">
        <v>0</v>
      </c>
      <c r="K222" s="42">
        <v>0</v>
      </c>
      <c r="L222" s="42">
        <v>0</v>
      </c>
      <c r="M222" s="42">
        <v>0</v>
      </c>
      <c r="N222" s="42">
        <v>0</v>
      </c>
      <c r="O222" s="42">
        <v>0</v>
      </c>
      <c r="P222" s="42">
        <v>0</v>
      </c>
      <c r="Q222" s="42">
        <v>0</v>
      </c>
      <c r="R222" s="42">
        <v>0</v>
      </c>
      <c r="S222" s="42">
        <v>2</v>
      </c>
    </row>
    <row r="223" spans="1:19" x14ac:dyDescent="0.2">
      <c r="A223" s="42">
        <v>227851</v>
      </c>
      <c r="B223" s="56" t="s">
        <v>1669</v>
      </c>
      <c r="C223" s="42">
        <v>2</v>
      </c>
      <c r="D223" s="42">
        <v>0</v>
      </c>
      <c r="E223" s="42">
        <v>0</v>
      </c>
      <c r="F223" s="42">
        <v>0</v>
      </c>
      <c r="G223" s="42">
        <v>0</v>
      </c>
      <c r="H223" s="42">
        <v>0</v>
      </c>
      <c r="I223" s="42">
        <v>0</v>
      </c>
      <c r="J223" s="42">
        <v>0</v>
      </c>
      <c r="K223" s="42">
        <v>0</v>
      </c>
      <c r="L223" s="42">
        <v>0</v>
      </c>
      <c r="M223" s="42">
        <v>0</v>
      </c>
      <c r="N223" s="42">
        <v>0</v>
      </c>
      <c r="O223" s="42">
        <v>0</v>
      </c>
      <c r="P223" s="42">
        <v>0</v>
      </c>
      <c r="Q223" s="42">
        <v>0</v>
      </c>
      <c r="R223" s="42">
        <v>0</v>
      </c>
      <c r="S223" s="42">
        <v>2</v>
      </c>
    </row>
    <row r="224" spans="1:19" x14ac:dyDescent="0.2">
      <c r="A224" s="42">
        <v>361275</v>
      </c>
      <c r="B224" s="56" t="s">
        <v>1670</v>
      </c>
      <c r="C224" s="42">
        <v>0</v>
      </c>
      <c r="D224" s="42">
        <v>0</v>
      </c>
      <c r="E224" s="42">
        <v>0</v>
      </c>
      <c r="F224" s="42">
        <v>0</v>
      </c>
      <c r="G224" s="42">
        <v>0</v>
      </c>
      <c r="H224" s="42">
        <v>0</v>
      </c>
      <c r="I224" s="42">
        <v>0</v>
      </c>
      <c r="J224" s="42">
        <v>0</v>
      </c>
      <c r="K224" s="42">
        <v>0</v>
      </c>
      <c r="L224" s="42">
        <v>0</v>
      </c>
      <c r="M224" s="42">
        <v>0</v>
      </c>
      <c r="N224" s="42">
        <v>0</v>
      </c>
      <c r="O224" s="42">
        <v>0</v>
      </c>
      <c r="P224" s="42">
        <v>2</v>
      </c>
      <c r="Q224" s="42">
        <v>0</v>
      </c>
      <c r="R224" s="42">
        <v>0</v>
      </c>
      <c r="S224" s="42">
        <v>2</v>
      </c>
    </row>
    <row r="225" spans="1:19" x14ac:dyDescent="0.2">
      <c r="A225" s="42">
        <v>565565</v>
      </c>
      <c r="B225" s="56" t="s">
        <v>1671</v>
      </c>
      <c r="C225" s="42">
        <v>0</v>
      </c>
      <c r="D225" s="42">
        <v>0</v>
      </c>
      <c r="E225" s="42">
        <v>0</v>
      </c>
      <c r="F225" s="42">
        <v>0</v>
      </c>
      <c r="G225" s="42">
        <v>0</v>
      </c>
      <c r="H225" s="42">
        <v>2</v>
      </c>
      <c r="I225" s="42">
        <v>0</v>
      </c>
      <c r="J225" s="42">
        <v>0</v>
      </c>
      <c r="K225" s="42">
        <v>0</v>
      </c>
      <c r="L225" s="42">
        <v>0</v>
      </c>
      <c r="M225" s="42">
        <v>0</v>
      </c>
      <c r="N225" s="42">
        <v>0</v>
      </c>
      <c r="O225" s="42">
        <v>0</v>
      </c>
      <c r="P225" s="42">
        <v>0</v>
      </c>
      <c r="Q225" s="42">
        <v>0</v>
      </c>
      <c r="R225" s="42">
        <v>0</v>
      </c>
      <c r="S225" s="42">
        <v>2</v>
      </c>
    </row>
    <row r="226" spans="1:19" x14ac:dyDescent="0.2">
      <c r="A226" s="42">
        <v>572739</v>
      </c>
      <c r="B226" s="56" t="s">
        <v>1672</v>
      </c>
      <c r="C226" s="42">
        <v>0</v>
      </c>
      <c r="D226" s="42">
        <v>0</v>
      </c>
      <c r="E226" s="42">
        <v>0</v>
      </c>
      <c r="F226" s="42">
        <v>0</v>
      </c>
      <c r="G226" s="42">
        <v>1</v>
      </c>
      <c r="H226" s="42">
        <v>0</v>
      </c>
      <c r="I226" s="42">
        <v>0</v>
      </c>
      <c r="J226" s="42">
        <v>0</v>
      </c>
      <c r="K226" s="42">
        <v>0</v>
      </c>
      <c r="L226" s="42">
        <v>0</v>
      </c>
      <c r="M226" s="42">
        <v>0</v>
      </c>
      <c r="N226" s="42">
        <v>0</v>
      </c>
      <c r="O226" s="42">
        <v>0</v>
      </c>
      <c r="P226" s="42">
        <v>1</v>
      </c>
      <c r="Q226" s="42">
        <v>0</v>
      </c>
      <c r="R226" s="42">
        <v>0</v>
      </c>
      <c r="S226" s="42">
        <v>2</v>
      </c>
    </row>
    <row r="227" spans="1:19" x14ac:dyDescent="0.2">
      <c r="A227" s="42">
        <v>572746</v>
      </c>
      <c r="B227" s="56" t="s">
        <v>1673</v>
      </c>
      <c r="C227" s="42">
        <v>0</v>
      </c>
      <c r="D227" s="42">
        <v>0</v>
      </c>
      <c r="E227" s="42">
        <v>0</v>
      </c>
      <c r="F227" s="42">
        <v>0</v>
      </c>
      <c r="G227" s="42">
        <v>0</v>
      </c>
      <c r="H227" s="42">
        <v>0</v>
      </c>
      <c r="I227" s="42">
        <v>0</v>
      </c>
      <c r="J227" s="42">
        <v>0</v>
      </c>
      <c r="K227" s="42">
        <v>0</v>
      </c>
      <c r="L227" s="42">
        <v>0</v>
      </c>
      <c r="M227" s="42">
        <v>0</v>
      </c>
      <c r="N227" s="42">
        <v>0</v>
      </c>
      <c r="O227" s="42">
        <v>0</v>
      </c>
      <c r="P227" s="42">
        <v>2</v>
      </c>
      <c r="Q227" s="42">
        <v>0</v>
      </c>
      <c r="R227" s="42">
        <v>0</v>
      </c>
      <c r="S227" s="42">
        <v>2</v>
      </c>
    </row>
    <row r="228" spans="1:19" x14ac:dyDescent="0.2">
      <c r="A228" s="42">
        <v>572756</v>
      </c>
      <c r="B228" s="56" t="s">
        <v>1674</v>
      </c>
      <c r="C228" s="42">
        <v>0</v>
      </c>
      <c r="D228" s="42">
        <v>0</v>
      </c>
      <c r="E228" s="42">
        <v>0</v>
      </c>
      <c r="F228" s="42">
        <v>0</v>
      </c>
      <c r="G228" s="42">
        <v>1</v>
      </c>
      <c r="H228" s="42">
        <v>0</v>
      </c>
      <c r="I228" s="42">
        <v>0</v>
      </c>
      <c r="J228" s="42">
        <v>0</v>
      </c>
      <c r="K228" s="42">
        <v>0</v>
      </c>
      <c r="L228" s="42">
        <v>0</v>
      </c>
      <c r="M228" s="42">
        <v>0</v>
      </c>
      <c r="N228" s="42">
        <v>0</v>
      </c>
      <c r="O228" s="42">
        <v>0</v>
      </c>
      <c r="P228" s="42">
        <v>1</v>
      </c>
      <c r="Q228" s="42">
        <v>0</v>
      </c>
      <c r="R228" s="42">
        <v>0</v>
      </c>
      <c r="S228" s="42">
        <v>2</v>
      </c>
    </row>
    <row r="229" spans="1:19" x14ac:dyDescent="0.2">
      <c r="A229" s="42">
        <v>572782</v>
      </c>
      <c r="B229" s="56" t="s">
        <v>1675</v>
      </c>
      <c r="C229" s="42">
        <v>0</v>
      </c>
      <c r="D229" s="42">
        <v>0</v>
      </c>
      <c r="E229" s="42">
        <v>0</v>
      </c>
      <c r="F229" s="42">
        <v>0</v>
      </c>
      <c r="G229" s="42">
        <v>0</v>
      </c>
      <c r="H229" s="42">
        <v>0</v>
      </c>
      <c r="I229" s="42">
        <v>0</v>
      </c>
      <c r="J229" s="42">
        <v>0</v>
      </c>
      <c r="K229" s="42">
        <v>0</v>
      </c>
      <c r="L229" s="42">
        <v>0</v>
      </c>
      <c r="M229" s="42">
        <v>0</v>
      </c>
      <c r="N229" s="42">
        <v>0</v>
      </c>
      <c r="O229" s="42">
        <v>0</v>
      </c>
      <c r="P229" s="42">
        <v>2</v>
      </c>
      <c r="Q229" s="42">
        <v>0</v>
      </c>
      <c r="R229" s="42">
        <v>0</v>
      </c>
      <c r="S229" s="42">
        <v>2</v>
      </c>
    </row>
    <row r="230" spans="1:19" x14ac:dyDescent="0.2">
      <c r="A230" s="42">
        <v>601069</v>
      </c>
      <c r="B230" s="56" t="s">
        <v>1676</v>
      </c>
      <c r="C230" s="42">
        <v>0</v>
      </c>
      <c r="D230" s="42">
        <v>0</v>
      </c>
      <c r="E230" s="42">
        <v>0</v>
      </c>
      <c r="F230" s="42">
        <v>0</v>
      </c>
      <c r="G230" s="42">
        <v>0</v>
      </c>
      <c r="H230" s="42">
        <v>0</v>
      </c>
      <c r="I230" s="42">
        <v>0</v>
      </c>
      <c r="J230" s="42">
        <v>0</v>
      </c>
      <c r="K230" s="42">
        <v>0</v>
      </c>
      <c r="L230" s="42">
        <v>0</v>
      </c>
      <c r="M230" s="42">
        <v>2</v>
      </c>
      <c r="N230" s="42">
        <v>0</v>
      </c>
      <c r="O230" s="42">
        <v>0</v>
      </c>
      <c r="P230" s="42">
        <v>0</v>
      </c>
      <c r="Q230" s="42">
        <v>0</v>
      </c>
      <c r="R230" s="42">
        <v>0</v>
      </c>
      <c r="S230" s="42">
        <v>2</v>
      </c>
    </row>
    <row r="231" spans="1:19" x14ac:dyDescent="0.2">
      <c r="A231" s="42">
        <v>601664</v>
      </c>
      <c r="B231" s="56" t="s">
        <v>1677</v>
      </c>
      <c r="C231" s="42">
        <v>0</v>
      </c>
      <c r="D231" s="42">
        <v>0</v>
      </c>
      <c r="E231" s="42">
        <v>0</v>
      </c>
      <c r="F231" s="42">
        <v>0</v>
      </c>
      <c r="G231" s="42">
        <v>0</v>
      </c>
      <c r="H231" s="42">
        <v>0</v>
      </c>
      <c r="I231" s="42">
        <v>0</v>
      </c>
      <c r="J231" s="42">
        <v>0</v>
      </c>
      <c r="K231" s="42">
        <v>0</v>
      </c>
      <c r="L231" s="42">
        <v>0</v>
      </c>
      <c r="M231" s="42">
        <v>0</v>
      </c>
      <c r="N231" s="42">
        <v>0</v>
      </c>
      <c r="O231" s="42">
        <v>0</v>
      </c>
      <c r="P231" s="42">
        <v>2</v>
      </c>
      <c r="Q231" s="42">
        <v>0</v>
      </c>
      <c r="R231" s="42">
        <v>0</v>
      </c>
      <c r="S231" s="42">
        <v>2</v>
      </c>
    </row>
    <row r="232" spans="1:19" x14ac:dyDescent="0.2">
      <c r="A232" s="42">
        <v>621058</v>
      </c>
      <c r="B232" s="56" t="s">
        <v>1678</v>
      </c>
      <c r="C232" s="42">
        <v>0</v>
      </c>
      <c r="D232" s="42">
        <v>0</v>
      </c>
      <c r="E232" s="42">
        <v>0</v>
      </c>
      <c r="F232" s="42">
        <v>0</v>
      </c>
      <c r="G232" s="42">
        <v>0</v>
      </c>
      <c r="H232" s="42">
        <v>0</v>
      </c>
      <c r="I232" s="42">
        <v>0</v>
      </c>
      <c r="J232" s="42">
        <v>0</v>
      </c>
      <c r="K232" s="42">
        <v>0</v>
      </c>
      <c r="L232" s="42">
        <v>0</v>
      </c>
      <c r="M232" s="42">
        <v>0</v>
      </c>
      <c r="N232" s="42">
        <v>0</v>
      </c>
      <c r="O232" s="42">
        <v>0</v>
      </c>
      <c r="P232" s="42">
        <v>1</v>
      </c>
      <c r="Q232" s="42">
        <v>1</v>
      </c>
      <c r="R232" s="42">
        <v>0</v>
      </c>
      <c r="S232" s="42">
        <v>2</v>
      </c>
    </row>
    <row r="233" spans="1:19" x14ac:dyDescent="0.2">
      <c r="A233" s="42">
        <v>624926</v>
      </c>
      <c r="B233" s="56" t="s">
        <v>1679</v>
      </c>
      <c r="C233" s="42">
        <v>0</v>
      </c>
      <c r="D233" s="42">
        <v>0</v>
      </c>
      <c r="E233" s="42">
        <v>0</v>
      </c>
      <c r="F233" s="42">
        <v>0</v>
      </c>
      <c r="G233" s="42">
        <v>0</v>
      </c>
      <c r="H233" s="42">
        <v>0</v>
      </c>
      <c r="I233" s="42">
        <v>0</v>
      </c>
      <c r="J233" s="42">
        <v>0</v>
      </c>
      <c r="K233" s="42">
        <v>0</v>
      </c>
      <c r="L233" s="42">
        <v>0</v>
      </c>
      <c r="M233" s="42">
        <v>0</v>
      </c>
      <c r="N233" s="42">
        <v>0</v>
      </c>
      <c r="O233" s="42">
        <v>0</v>
      </c>
      <c r="P233" s="42">
        <v>2</v>
      </c>
      <c r="Q233" s="42">
        <v>0</v>
      </c>
      <c r="R233" s="42">
        <v>0</v>
      </c>
      <c r="S233" s="42">
        <v>2</v>
      </c>
    </row>
    <row r="234" spans="1:19" x14ac:dyDescent="0.2">
      <c r="A234" s="42">
        <v>642849</v>
      </c>
      <c r="B234" s="56" t="s">
        <v>1680</v>
      </c>
      <c r="C234" s="42">
        <v>0</v>
      </c>
      <c r="D234" s="42">
        <v>0</v>
      </c>
      <c r="E234" s="42">
        <v>0</v>
      </c>
      <c r="F234" s="42">
        <v>0</v>
      </c>
      <c r="G234" s="42">
        <v>1</v>
      </c>
      <c r="H234" s="42">
        <v>0</v>
      </c>
      <c r="I234" s="42">
        <v>0</v>
      </c>
      <c r="J234" s="42">
        <v>0</v>
      </c>
      <c r="K234" s="42">
        <v>0</v>
      </c>
      <c r="L234" s="42">
        <v>0</v>
      </c>
      <c r="M234" s="42">
        <v>0</v>
      </c>
      <c r="N234" s="42">
        <v>0</v>
      </c>
      <c r="O234" s="42">
        <v>0</v>
      </c>
      <c r="P234" s="42">
        <v>1</v>
      </c>
      <c r="Q234" s="42">
        <v>0</v>
      </c>
      <c r="R234" s="42">
        <v>0</v>
      </c>
      <c r="S234" s="42">
        <v>2</v>
      </c>
    </row>
    <row r="235" spans="1:19" x14ac:dyDescent="0.2">
      <c r="A235" s="42">
        <v>727819</v>
      </c>
      <c r="B235" s="56" t="s">
        <v>1681</v>
      </c>
      <c r="C235" s="42">
        <v>0</v>
      </c>
      <c r="D235" s="42">
        <v>0</v>
      </c>
      <c r="E235" s="42">
        <v>0</v>
      </c>
      <c r="F235" s="42">
        <v>0</v>
      </c>
      <c r="G235" s="42">
        <v>0</v>
      </c>
      <c r="H235" s="42">
        <v>0</v>
      </c>
      <c r="I235" s="42">
        <v>0</v>
      </c>
      <c r="J235" s="42">
        <v>0</v>
      </c>
      <c r="K235" s="42">
        <v>0</v>
      </c>
      <c r="L235" s="42">
        <v>0</v>
      </c>
      <c r="M235" s="42">
        <v>0</v>
      </c>
      <c r="N235" s="42">
        <v>0</v>
      </c>
      <c r="O235" s="42">
        <v>0</v>
      </c>
      <c r="P235" s="42">
        <v>2</v>
      </c>
      <c r="Q235" s="42">
        <v>0</v>
      </c>
      <c r="R235" s="42">
        <v>0</v>
      </c>
      <c r="S235" s="42">
        <v>2</v>
      </c>
    </row>
    <row r="236" spans="1:19" x14ac:dyDescent="0.2">
      <c r="A236" s="42">
        <v>771574</v>
      </c>
      <c r="B236" s="56" t="s">
        <v>1682</v>
      </c>
      <c r="C236" s="42">
        <v>0</v>
      </c>
      <c r="D236" s="42">
        <v>0</v>
      </c>
      <c r="E236" s="42">
        <v>0</v>
      </c>
      <c r="F236" s="42">
        <v>0</v>
      </c>
      <c r="G236" s="42">
        <v>0</v>
      </c>
      <c r="H236" s="42">
        <v>0</v>
      </c>
      <c r="I236" s="42">
        <v>0</v>
      </c>
      <c r="J236" s="42">
        <v>0</v>
      </c>
      <c r="K236" s="42">
        <v>0</v>
      </c>
      <c r="L236" s="42">
        <v>0</v>
      </c>
      <c r="M236" s="42">
        <v>0</v>
      </c>
      <c r="N236" s="42">
        <v>0</v>
      </c>
      <c r="O236" s="42">
        <v>0</v>
      </c>
      <c r="P236" s="42">
        <v>2</v>
      </c>
      <c r="Q236" s="42">
        <v>0</v>
      </c>
      <c r="R236" s="42">
        <v>0</v>
      </c>
      <c r="S236" s="42">
        <v>2</v>
      </c>
    </row>
    <row r="237" spans="1:19" x14ac:dyDescent="0.2">
      <c r="A237" s="42">
        <v>776424</v>
      </c>
      <c r="B237" s="56" t="s">
        <v>1683</v>
      </c>
      <c r="C237" s="42">
        <v>0</v>
      </c>
      <c r="D237" s="42">
        <v>0</v>
      </c>
      <c r="E237" s="42">
        <v>0</v>
      </c>
      <c r="F237" s="42">
        <v>0</v>
      </c>
      <c r="G237" s="42">
        <v>0</v>
      </c>
      <c r="H237" s="42">
        <v>0</v>
      </c>
      <c r="I237" s="42">
        <v>0</v>
      </c>
      <c r="J237" s="42">
        <v>0</v>
      </c>
      <c r="K237" s="42">
        <v>0</v>
      </c>
      <c r="L237" s="42">
        <v>0</v>
      </c>
      <c r="M237" s="42">
        <v>0</v>
      </c>
      <c r="N237" s="42">
        <v>0</v>
      </c>
      <c r="O237" s="42">
        <v>0</v>
      </c>
      <c r="P237" s="42">
        <v>2</v>
      </c>
      <c r="Q237" s="42">
        <v>0</v>
      </c>
      <c r="R237" s="42">
        <v>0</v>
      </c>
      <c r="S237" s="42">
        <v>2</v>
      </c>
    </row>
    <row r="238" spans="1:19" x14ac:dyDescent="0.2">
      <c r="A238" s="42">
        <v>845600</v>
      </c>
      <c r="B238" s="56" t="s">
        <v>1684</v>
      </c>
      <c r="C238" s="42">
        <v>0</v>
      </c>
      <c r="D238" s="42">
        <v>0</v>
      </c>
      <c r="E238" s="42">
        <v>0</v>
      </c>
      <c r="F238" s="42">
        <v>0</v>
      </c>
      <c r="G238" s="42">
        <v>0</v>
      </c>
      <c r="H238" s="42">
        <v>0</v>
      </c>
      <c r="I238" s="42">
        <v>0</v>
      </c>
      <c r="J238" s="42">
        <v>0</v>
      </c>
      <c r="K238" s="42">
        <v>0</v>
      </c>
      <c r="L238" s="42">
        <v>0</v>
      </c>
      <c r="M238" s="42">
        <v>0</v>
      </c>
      <c r="N238" s="42">
        <v>0</v>
      </c>
      <c r="O238" s="42">
        <v>0</v>
      </c>
      <c r="P238" s="42">
        <v>2</v>
      </c>
      <c r="Q238" s="42">
        <v>0</v>
      </c>
      <c r="R238" s="42">
        <v>0</v>
      </c>
      <c r="S238" s="42">
        <v>2</v>
      </c>
    </row>
    <row r="239" spans="1:19" x14ac:dyDescent="0.2">
      <c r="A239" s="42">
        <v>848486</v>
      </c>
      <c r="B239" s="56" t="s">
        <v>1685</v>
      </c>
      <c r="C239" s="42">
        <v>0</v>
      </c>
      <c r="D239" s="42">
        <v>0</v>
      </c>
      <c r="E239" s="42">
        <v>1</v>
      </c>
      <c r="F239" s="42">
        <v>0</v>
      </c>
      <c r="G239" s="42">
        <v>0</v>
      </c>
      <c r="H239" s="42">
        <v>1</v>
      </c>
      <c r="I239" s="42">
        <v>0</v>
      </c>
      <c r="J239" s="42">
        <v>0</v>
      </c>
      <c r="K239" s="42">
        <v>0</v>
      </c>
      <c r="L239" s="42">
        <v>0</v>
      </c>
      <c r="M239" s="42">
        <v>0</v>
      </c>
      <c r="N239" s="42">
        <v>0</v>
      </c>
      <c r="O239" s="42">
        <v>0</v>
      </c>
      <c r="P239" s="42">
        <v>0</v>
      </c>
      <c r="Q239" s="42">
        <v>0</v>
      </c>
      <c r="R239" s="42">
        <v>0</v>
      </c>
      <c r="S239" s="42">
        <v>2</v>
      </c>
    </row>
    <row r="240" spans="1:19" x14ac:dyDescent="0.2">
      <c r="A240" s="42">
        <v>861626</v>
      </c>
      <c r="B240" s="56" t="s">
        <v>1686</v>
      </c>
      <c r="C240" s="42">
        <v>0</v>
      </c>
      <c r="D240" s="42">
        <v>0</v>
      </c>
      <c r="E240" s="42">
        <v>0</v>
      </c>
      <c r="F240" s="42">
        <v>0</v>
      </c>
      <c r="G240" s="42">
        <v>0</v>
      </c>
      <c r="H240" s="42">
        <v>0</v>
      </c>
      <c r="I240" s="42">
        <v>0</v>
      </c>
      <c r="J240" s="42">
        <v>0</v>
      </c>
      <c r="K240" s="42">
        <v>0</v>
      </c>
      <c r="L240" s="42">
        <v>1</v>
      </c>
      <c r="M240" s="42">
        <v>0</v>
      </c>
      <c r="N240" s="42">
        <v>0</v>
      </c>
      <c r="O240" s="42">
        <v>0</v>
      </c>
      <c r="P240" s="42">
        <v>0</v>
      </c>
      <c r="Q240" s="42">
        <v>1</v>
      </c>
      <c r="R240" s="42">
        <v>0</v>
      </c>
      <c r="S240" s="42">
        <v>2</v>
      </c>
    </row>
    <row r="241" spans="1:19" x14ac:dyDescent="0.2">
      <c r="A241" s="42">
        <v>865303</v>
      </c>
      <c r="B241" s="56" t="s">
        <v>1687</v>
      </c>
      <c r="C241" s="42">
        <v>0</v>
      </c>
      <c r="D241" s="42">
        <v>0</v>
      </c>
      <c r="E241" s="42">
        <v>0</v>
      </c>
      <c r="F241" s="42">
        <v>0</v>
      </c>
      <c r="G241" s="42">
        <v>0</v>
      </c>
      <c r="H241" s="42">
        <v>0</v>
      </c>
      <c r="I241" s="42">
        <v>0</v>
      </c>
      <c r="J241" s="42">
        <v>0</v>
      </c>
      <c r="K241" s="42">
        <v>0</v>
      </c>
      <c r="L241" s="42">
        <v>0</v>
      </c>
      <c r="M241" s="42">
        <v>0</v>
      </c>
      <c r="N241" s="42">
        <v>0</v>
      </c>
      <c r="O241" s="42">
        <v>0</v>
      </c>
      <c r="P241" s="42">
        <v>2</v>
      </c>
      <c r="Q241" s="42">
        <v>0</v>
      </c>
      <c r="R241" s="42">
        <v>0</v>
      </c>
      <c r="S241" s="42">
        <v>2</v>
      </c>
    </row>
    <row r="242" spans="1:19" x14ac:dyDescent="0.2">
      <c r="A242" s="42">
        <v>903932</v>
      </c>
      <c r="B242" s="56" t="s">
        <v>1640</v>
      </c>
      <c r="C242" s="42">
        <v>0</v>
      </c>
      <c r="D242" s="42">
        <v>0</v>
      </c>
      <c r="E242" s="42">
        <v>0</v>
      </c>
      <c r="F242" s="42">
        <v>2</v>
      </c>
      <c r="G242" s="42">
        <v>0</v>
      </c>
      <c r="H242" s="42">
        <v>0</v>
      </c>
      <c r="I242" s="42">
        <v>0</v>
      </c>
      <c r="J242" s="42">
        <v>0</v>
      </c>
      <c r="K242" s="42">
        <v>0</v>
      </c>
      <c r="L242" s="42">
        <v>0</v>
      </c>
      <c r="M242" s="42">
        <v>0</v>
      </c>
      <c r="N242" s="42">
        <v>0</v>
      </c>
      <c r="O242" s="42">
        <v>0</v>
      </c>
      <c r="P242" s="42">
        <v>0</v>
      </c>
      <c r="Q242" s="42">
        <v>0</v>
      </c>
      <c r="R242" s="42">
        <v>0</v>
      </c>
      <c r="S242" s="42">
        <v>2</v>
      </c>
    </row>
    <row r="243" spans="1:19" x14ac:dyDescent="0.2">
      <c r="A243" s="42">
        <v>935313</v>
      </c>
      <c r="B243" s="56" t="s">
        <v>1688</v>
      </c>
      <c r="C243" s="42">
        <v>0</v>
      </c>
      <c r="D243" s="42">
        <v>0</v>
      </c>
      <c r="E243" s="42">
        <v>0</v>
      </c>
      <c r="F243" s="42">
        <v>0</v>
      </c>
      <c r="G243" s="42">
        <v>0</v>
      </c>
      <c r="H243" s="42">
        <v>0</v>
      </c>
      <c r="I243" s="42">
        <v>0</v>
      </c>
      <c r="J243" s="42">
        <v>0</v>
      </c>
      <c r="K243" s="42">
        <v>0</v>
      </c>
      <c r="L243" s="42">
        <v>0</v>
      </c>
      <c r="M243" s="42">
        <v>0</v>
      </c>
      <c r="N243" s="42">
        <v>0</v>
      </c>
      <c r="O243" s="42">
        <v>0</v>
      </c>
      <c r="P243" s="42">
        <v>0</v>
      </c>
      <c r="Q243" s="42">
        <v>2</v>
      </c>
      <c r="R243" s="42">
        <v>0</v>
      </c>
      <c r="S243" s="42">
        <v>2</v>
      </c>
    </row>
    <row r="244" spans="1:19" x14ac:dyDescent="0.2">
      <c r="A244" s="42">
        <v>943411</v>
      </c>
      <c r="B244" s="56" t="s">
        <v>1689</v>
      </c>
      <c r="C244" s="42">
        <v>0</v>
      </c>
      <c r="D244" s="42">
        <v>0</v>
      </c>
      <c r="E244" s="42">
        <v>0</v>
      </c>
      <c r="F244" s="42">
        <v>0</v>
      </c>
      <c r="G244" s="42">
        <v>0</v>
      </c>
      <c r="H244" s="42">
        <v>0</v>
      </c>
      <c r="I244" s="42">
        <v>0</v>
      </c>
      <c r="J244" s="42">
        <v>0</v>
      </c>
      <c r="K244" s="42">
        <v>0</v>
      </c>
      <c r="L244" s="42">
        <v>0</v>
      </c>
      <c r="M244" s="42">
        <v>0</v>
      </c>
      <c r="N244" s="42">
        <v>0</v>
      </c>
      <c r="O244" s="42">
        <v>0</v>
      </c>
      <c r="P244" s="42">
        <v>0</v>
      </c>
      <c r="Q244" s="42">
        <v>2</v>
      </c>
      <c r="R244" s="42">
        <v>0</v>
      </c>
      <c r="S244" s="42">
        <v>2</v>
      </c>
    </row>
    <row r="245" spans="1:19" x14ac:dyDescent="0.2">
      <c r="A245" s="42">
        <v>945503</v>
      </c>
      <c r="B245" s="56" t="s">
        <v>1690</v>
      </c>
      <c r="C245" s="42">
        <v>0</v>
      </c>
      <c r="D245" s="42">
        <v>0</v>
      </c>
      <c r="E245" s="42">
        <v>0</v>
      </c>
      <c r="F245" s="42">
        <v>0</v>
      </c>
      <c r="G245" s="42">
        <v>0</v>
      </c>
      <c r="H245" s="42">
        <v>0</v>
      </c>
      <c r="I245" s="42">
        <v>0</v>
      </c>
      <c r="J245" s="42">
        <v>0</v>
      </c>
      <c r="K245" s="42">
        <v>0</v>
      </c>
      <c r="L245" s="42">
        <v>2</v>
      </c>
      <c r="M245" s="42">
        <v>0</v>
      </c>
      <c r="N245" s="42">
        <v>0</v>
      </c>
      <c r="O245" s="42">
        <v>0</v>
      </c>
      <c r="P245" s="42">
        <v>0</v>
      </c>
      <c r="Q245" s="42">
        <v>0</v>
      </c>
      <c r="R245" s="42">
        <v>0</v>
      </c>
      <c r="S245" s="42">
        <v>2</v>
      </c>
    </row>
    <row r="246" spans="1:19" x14ac:dyDescent="0.2">
      <c r="A246" s="42">
        <v>999219</v>
      </c>
      <c r="B246" s="56" t="s">
        <v>1691</v>
      </c>
      <c r="C246" s="42">
        <v>0</v>
      </c>
      <c r="D246" s="42">
        <v>0</v>
      </c>
      <c r="E246" s="42">
        <v>0</v>
      </c>
      <c r="F246" s="42">
        <v>0</v>
      </c>
      <c r="G246" s="42">
        <v>0</v>
      </c>
      <c r="H246" s="42">
        <v>0</v>
      </c>
      <c r="I246" s="42">
        <v>0</v>
      </c>
      <c r="J246" s="42">
        <v>0</v>
      </c>
      <c r="K246" s="42">
        <v>0</v>
      </c>
      <c r="L246" s="42">
        <v>0</v>
      </c>
      <c r="M246" s="42">
        <v>0</v>
      </c>
      <c r="N246" s="42">
        <v>0</v>
      </c>
      <c r="O246" s="42">
        <v>0</v>
      </c>
      <c r="P246" s="42">
        <v>0</v>
      </c>
      <c r="Q246" s="42">
        <v>2</v>
      </c>
      <c r="R246" s="42">
        <v>0</v>
      </c>
      <c r="S246" s="42">
        <v>2</v>
      </c>
    </row>
    <row r="247" spans="1:19" x14ac:dyDescent="0.2">
      <c r="A247" s="42">
        <v>1074760</v>
      </c>
      <c r="B247" s="56" t="s">
        <v>1245</v>
      </c>
      <c r="C247" s="42">
        <v>0</v>
      </c>
      <c r="D247" s="42">
        <v>0</v>
      </c>
      <c r="E247" s="42">
        <v>0</v>
      </c>
      <c r="F247" s="42">
        <v>0</v>
      </c>
      <c r="G247" s="42">
        <v>0</v>
      </c>
      <c r="H247" s="42">
        <v>0</v>
      </c>
      <c r="I247" s="42">
        <v>0</v>
      </c>
      <c r="J247" s="42">
        <v>0</v>
      </c>
      <c r="K247" s="42">
        <v>0</v>
      </c>
      <c r="L247" s="42">
        <v>0</v>
      </c>
      <c r="M247" s="42">
        <v>0</v>
      </c>
      <c r="N247" s="42">
        <v>0</v>
      </c>
      <c r="O247" s="42">
        <v>0</v>
      </c>
      <c r="P247" s="42">
        <v>0</v>
      </c>
      <c r="Q247" s="42">
        <v>2</v>
      </c>
      <c r="R247" s="42">
        <v>0</v>
      </c>
      <c r="S247" s="42">
        <v>2</v>
      </c>
    </row>
    <row r="248" spans="1:19" x14ac:dyDescent="0.2">
      <c r="A248" s="42">
        <v>1114400</v>
      </c>
      <c r="B248" s="56" t="s">
        <v>1692</v>
      </c>
      <c r="C248" s="42">
        <v>0</v>
      </c>
      <c r="D248" s="42">
        <v>0</v>
      </c>
      <c r="E248" s="42">
        <v>0</v>
      </c>
      <c r="F248" s="42">
        <v>0</v>
      </c>
      <c r="G248" s="42">
        <v>0</v>
      </c>
      <c r="H248" s="42">
        <v>0</v>
      </c>
      <c r="I248" s="42">
        <v>0</v>
      </c>
      <c r="J248" s="42">
        <v>0</v>
      </c>
      <c r="K248" s="42">
        <v>0</v>
      </c>
      <c r="L248" s="42">
        <v>0</v>
      </c>
      <c r="M248" s="42">
        <v>0</v>
      </c>
      <c r="N248" s="42">
        <v>0</v>
      </c>
      <c r="O248" s="42">
        <v>0</v>
      </c>
      <c r="P248" s="42">
        <v>0</v>
      </c>
      <c r="Q248" s="42">
        <v>2</v>
      </c>
      <c r="R248" s="42">
        <v>0</v>
      </c>
      <c r="S248" s="42">
        <v>2</v>
      </c>
    </row>
    <row r="249" spans="1:19" x14ac:dyDescent="0.2">
      <c r="A249" s="42">
        <v>1118444</v>
      </c>
      <c r="B249" s="56" t="s">
        <v>1693</v>
      </c>
      <c r="C249" s="42">
        <v>0</v>
      </c>
      <c r="D249" s="42">
        <v>0</v>
      </c>
      <c r="E249" s="42">
        <v>0</v>
      </c>
      <c r="F249" s="42">
        <v>0</v>
      </c>
      <c r="G249" s="42">
        <v>0</v>
      </c>
      <c r="H249" s="42">
        <v>0</v>
      </c>
      <c r="I249" s="42">
        <v>0</v>
      </c>
      <c r="J249" s="42">
        <v>0</v>
      </c>
      <c r="K249" s="42">
        <v>0</v>
      </c>
      <c r="L249" s="42">
        <v>0</v>
      </c>
      <c r="M249" s="42">
        <v>0</v>
      </c>
      <c r="N249" s="42">
        <v>0</v>
      </c>
      <c r="O249" s="42">
        <v>0</v>
      </c>
      <c r="P249" s="42">
        <v>0</v>
      </c>
      <c r="Q249" s="42">
        <v>2</v>
      </c>
      <c r="R249" s="42">
        <v>0</v>
      </c>
      <c r="S249" s="42">
        <v>2</v>
      </c>
    </row>
    <row r="250" spans="1:19" x14ac:dyDescent="0.2">
      <c r="A250" s="42">
        <v>1238370</v>
      </c>
      <c r="B250" s="56" t="s">
        <v>1694</v>
      </c>
      <c r="C250" s="42">
        <v>2</v>
      </c>
      <c r="D250" s="42">
        <v>0</v>
      </c>
      <c r="E250" s="42">
        <v>0</v>
      </c>
      <c r="F250" s="42">
        <v>0</v>
      </c>
      <c r="G250" s="42">
        <v>0</v>
      </c>
      <c r="H250" s="42">
        <v>0</v>
      </c>
      <c r="I250" s="42">
        <v>0</v>
      </c>
      <c r="J250" s="42">
        <v>0</v>
      </c>
      <c r="K250" s="42">
        <v>0</v>
      </c>
      <c r="L250" s="42">
        <v>0</v>
      </c>
      <c r="M250" s="42">
        <v>0</v>
      </c>
      <c r="N250" s="42">
        <v>0</v>
      </c>
      <c r="O250" s="42">
        <v>0</v>
      </c>
      <c r="P250" s="42">
        <v>0</v>
      </c>
      <c r="Q250" s="42">
        <v>0</v>
      </c>
      <c r="R250" s="42">
        <v>0</v>
      </c>
      <c r="S250" s="42">
        <v>2</v>
      </c>
    </row>
    <row r="251" spans="1:19" x14ac:dyDescent="0.2">
      <c r="A251" s="42">
        <v>1239234</v>
      </c>
      <c r="B251" s="56" t="s">
        <v>1695</v>
      </c>
      <c r="C251" s="42">
        <v>0</v>
      </c>
      <c r="D251" s="42">
        <v>0</v>
      </c>
      <c r="E251" s="42">
        <v>0</v>
      </c>
      <c r="F251" s="42">
        <v>0</v>
      </c>
      <c r="G251" s="42">
        <v>1</v>
      </c>
      <c r="H251" s="42">
        <v>0</v>
      </c>
      <c r="I251" s="42">
        <v>0</v>
      </c>
      <c r="J251" s="42">
        <v>0</v>
      </c>
      <c r="K251" s="42">
        <v>0</v>
      </c>
      <c r="L251" s="42">
        <v>0</v>
      </c>
      <c r="M251" s="42">
        <v>0</v>
      </c>
      <c r="N251" s="42">
        <v>0</v>
      </c>
      <c r="O251" s="42">
        <v>0</v>
      </c>
      <c r="P251" s="42">
        <v>1</v>
      </c>
      <c r="Q251" s="42">
        <v>0</v>
      </c>
      <c r="R251" s="42">
        <v>0</v>
      </c>
      <c r="S251" s="42">
        <v>2</v>
      </c>
    </row>
    <row r="252" spans="1:19" x14ac:dyDescent="0.2">
      <c r="A252" s="42">
        <v>1239610</v>
      </c>
      <c r="B252" s="56" t="s">
        <v>1696</v>
      </c>
      <c r="C252" s="42">
        <v>0</v>
      </c>
      <c r="D252" s="42">
        <v>0</v>
      </c>
      <c r="E252" s="42">
        <v>0</v>
      </c>
      <c r="F252" s="42">
        <v>0</v>
      </c>
      <c r="G252" s="42">
        <v>0</v>
      </c>
      <c r="H252" s="42">
        <v>0</v>
      </c>
      <c r="I252" s="42">
        <v>1</v>
      </c>
      <c r="J252" s="42">
        <v>0</v>
      </c>
      <c r="K252" s="42">
        <v>0</v>
      </c>
      <c r="L252" s="42">
        <v>0</v>
      </c>
      <c r="M252" s="42">
        <v>0</v>
      </c>
      <c r="N252" s="42">
        <v>0</v>
      </c>
      <c r="O252" s="42">
        <v>0</v>
      </c>
      <c r="P252" s="42">
        <v>1</v>
      </c>
      <c r="Q252" s="42">
        <v>0</v>
      </c>
      <c r="R252" s="42">
        <v>0</v>
      </c>
      <c r="S252" s="42">
        <v>2</v>
      </c>
    </row>
    <row r="253" spans="1:19" x14ac:dyDescent="0.2">
      <c r="A253" s="42">
        <v>1240510</v>
      </c>
      <c r="B253" s="56" t="s">
        <v>1697</v>
      </c>
      <c r="C253" s="42">
        <v>0</v>
      </c>
      <c r="D253" s="42">
        <v>0</v>
      </c>
      <c r="E253" s="42">
        <v>0</v>
      </c>
      <c r="F253" s="42">
        <v>0</v>
      </c>
      <c r="G253" s="42">
        <v>0</v>
      </c>
      <c r="H253" s="42">
        <v>0</v>
      </c>
      <c r="I253" s="42">
        <v>0</v>
      </c>
      <c r="J253" s="42">
        <v>0</v>
      </c>
      <c r="K253" s="42">
        <v>0</v>
      </c>
      <c r="L253" s="42">
        <v>0</v>
      </c>
      <c r="M253" s="42">
        <v>0</v>
      </c>
      <c r="N253" s="42">
        <v>0</v>
      </c>
      <c r="O253" s="42">
        <v>0</v>
      </c>
      <c r="P253" s="42">
        <v>2</v>
      </c>
      <c r="Q253" s="42">
        <v>0</v>
      </c>
      <c r="R253" s="42">
        <v>0</v>
      </c>
      <c r="S253" s="42">
        <v>2</v>
      </c>
    </row>
    <row r="254" spans="1:19" x14ac:dyDescent="0.2">
      <c r="A254" s="42">
        <v>1240517</v>
      </c>
      <c r="B254" s="56" t="s">
        <v>1698</v>
      </c>
      <c r="C254" s="42">
        <v>0</v>
      </c>
      <c r="D254" s="42">
        <v>0</v>
      </c>
      <c r="E254" s="42">
        <v>0</v>
      </c>
      <c r="F254" s="42">
        <v>0</v>
      </c>
      <c r="G254" s="42">
        <v>0</v>
      </c>
      <c r="H254" s="42">
        <v>0</v>
      </c>
      <c r="I254" s="42">
        <v>0</v>
      </c>
      <c r="J254" s="42">
        <v>0</v>
      </c>
      <c r="K254" s="42">
        <v>0</v>
      </c>
      <c r="L254" s="42">
        <v>0</v>
      </c>
      <c r="M254" s="42">
        <v>0</v>
      </c>
      <c r="N254" s="42">
        <v>0</v>
      </c>
      <c r="O254" s="42">
        <v>0</v>
      </c>
      <c r="P254" s="42">
        <v>2</v>
      </c>
      <c r="Q254" s="42">
        <v>0</v>
      </c>
      <c r="R254" s="42">
        <v>0</v>
      </c>
      <c r="S254" s="42">
        <v>2</v>
      </c>
    </row>
    <row r="255" spans="1:19" x14ac:dyDescent="0.2">
      <c r="A255" s="42">
        <v>1240597</v>
      </c>
      <c r="B255" s="56" t="s">
        <v>1699</v>
      </c>
      <c r="C255" s="42">
        <v>0</v>
      </c>
      <c r="D255" s="42">
        <v>0</v>
      </c>
      <c r="E255" s="42">
        <v>0</v>
      </c>
      <c r="F255" s="42">
        <v>0</v>
      </c>
      <c r="G255" s="42">
        <v>0</v>
      </c>
      <c r="H255" s="42">
        <v>0</v>
      </c>
      <c r="I255" s="42">
        <v>0</v>
      </c>
      <c r="J255" s="42">
        <v>0</v>
      </c>
      <c r="K255" s="42">
        <v>0</v>
      </c>
      <c r="L255" s="42">
        <v>0</v>
      </c>
      <c r="M255" s="42">
        <v>0</v>
      </c>
      <c r="N255" s="42">
        <v>0</v>
      </c>
      <c r="O255" s="42">
        <v>0</v>
      </c>
      <c r="P255" s="42">
        <v>2</v>
      </c>
      <c r="Q255" s="42">
        <v>0</v>
      </c>
      <c r="R255" s="42">
        <v>0</v>
      </c>
      <c r="S255" s="42">
        <v>2</v>
      </c>
    </row>
    <row r="256" spans="1:19" x14ac:dyDescent="0.2">
      <c r="A256" s="42">
        <v>8462</v>
      </c>
      <c r="B256" s="56" t="s">
        <v>1700</v>
      </c>
      <c r="C256" s="42">
        <v>0</v>
      </c>
      <c r="D256" s="42">
        <v>0</v>
      </c>
      <c r="E256" s="42">
        <v>0</v>
      </c>
      <c r="F256" s="42">
        <v>0</v>
      </c>
      <c r="G256" s="42">
        <v>0</v>
      </c>
      <c r="H256" s="42">
        <v>0</v>
      </c>
      <c r="I256" s="42">
        <v>0</v>
      </c>
      <c r="J256" s="42">
        <v>0</v>
      </c>
      <c r="K256" s="42">
        <v>0</v>
      </c>
      <c r="L256" s="42">
        <v>0</v>
      </c>
      <c r="M256" s="42">
        <v>0</v>
      </c>
      <c r="N256" s="42">
        <v>0</v>
      </c>
      <c r="O256" s="42">
        <v>0</v>
      </c>
      <c r="P256" s="42">
        <v>1</v>
      </c>
      <c r="Q256" s="42">
        <v>0</v>
      </c>
      <c r="R256" s="42">
        <v>0</v>
      </c>
      <c r="S256" s="42">
        <v>1</v>
      </c>
    </row>
    <row r="257" spans="1:19" x14ac:dyDescent="0.2">
      <c r="A257" s="42">
        <v>19570</v>
      </c>
      <c r="B257" s="56" t="s">
        <v>1701</v>
      </c>
      <c r="C257" s="42">
        <v>0</v>
      </c>
      <c r="D257" s="42">
        <v>0</v>
      </c>
      <c r="E257" s="42">
        <v>0</v>
      </c>
      <c r="F257" s="42">
        <v>0</v>
      </c>
      <c r="G257" s="42">
        <v>0</v>
      </c>
      <c r="H257" s="42">
        <v>0</v>
      </c>
      <c r="I257" s="42">
        <v>0</v>
      </c>
      <c r="J257" s="42">
        <v>0</v>
      </c>
      <c r="K257" s="42">
        <v>0</v>
      </c>
      <c r="L257" s="42">
        <v>0</v>
      </c>
      <c r="M257" s="42">
        <v>0</v>
      </c>
      <c r="N257" s="42">
        <v>0</v>
      </c>
      <c r="O257" s="42">
        <v>0</v>
      </c>
      <c r="P257" s="42">
        <v>1</v>
      </c>
      <c r="Q257" s="42">
        <v>0</v>
      </c>
      <c r="R257" s="42">
        <v>0</v>
      </c>
      <c r="S257" s="42">
        <v>1</v>
      </c>
    </row>
    <row r="258" spans="1:19" x14ac:dyDescent="0.2">
      <c r="A258" s="42">
        <v>72283</v>
      </c>
      <c r="B258" s="56" t="s">
        <v>1702</v>
      </c>
      <c r="C258" s="42">
        <v>0</v>
      </c>
      <c r="D258" s="42">
        <v>0</v>
      </c>
      <c r="E258" s="42">
        <v>0</v>
      </c>
      <c r="F258" s="42">
        <v>0</v>
      </c>
      <c r="G258" s="42">
        <v>0</v>
      </c>
      <c r="H258" s="42">
        <v>0</v>
      </c>
      <c r="I258" s="42">
        <v>0</v>
      </c>
      <c r="J258" s="42">
        <v>0</v>
      </c>
      <c r="K258" s="42">
        <v>0</v>
      </c>
      <c r="L258" s="42">
        <v>0</v>
      </c>
      <c r="M258" s="42">
        <v>0</v>
      </c>
      <c r="N258" s="42">
        <v>0</v>
      </c>
      <c r="O258" s="42">
        <v>0</v>
      </c>
      <c r="P258" s="42">
        <v>0</v>
      </c>
      <c r="Q258" s="42">
        <v>1</v>
      </c>
      <c r="R258" s="42">
        <v>0</v>
      </c>
      <c r="S258" s="42">
        <v>1</v>
      </c>
    </row>
    <row r="259" spans="1:19" x14ac:dyDescent="0.2">
      <c r="A259" s="42">
        <v>127790</v>
      </c>
      <c r="B259" s="56" t="s">
        <v>1703</v>
      </c>
      <c r="C259" s="42">
        <v>0</v>
      </c>
      <c r="D259" s="42">
        <v>0</v>
      </c>
      <c r="E259" s="42">
        <v>0</v>
      </c>
      <c r="F259" s="42">
        <v>0</v>
      </c>
      <c r="G259" s="42">
        <v>0</v>
      </c>
      <c r="H259" s="42">
        <v>0</v>
      </c>
      <c r="I259" s="42">
        <v>0</v>
      </c>
      <c r="J259" s="42">
        <v>0</v>
      </c>
      <c r="K259" s="42">
        <v>0</v>
      </c>
      <c r="L259" s="42">
        <v>0</v>
      </c>
      <c r="M259" s="42">
        <v>1</v>
      </c>
      <c r="N259" s="42">
        <v>0</v>
      </c>
      <c r="O259" s="42">
        <v>0</v>
      </c>
      <c r="P259" s="42">
        <v>0</v>
      </c>
      <c r="Q259" s="42">
        <v>0</v>
      </c>
      <c r="R259" s="42">
        <v>0</v>
      </c>
      <c r="S259" s="42">
        <v>1</v>
      </c>
    </row>
    <row r="260" spans="1:19" x14ac:dyDescent="0.2">
      <c r="A260" s="42">
        <v>331075</v>
      </c>
      <c r="B260" s="56" t="s">
        <v>1704</v>
      </c>
      <c r="C260" s="42">
        <v>1</v>
      </c>
      <c r="D260" s="42">
        <v>0</v>
      </c>
      <c r="E260" s="42">
        <v>0</v>
      </c>
      <c r="F260" s="42">
        <v>0</v>
      </c>
      <c r="G260" s="42">
        <v>0</v>
      </c>
      <c r="H260" s="42">
        <v>0</v>
      </c>
      <c r="I260" s="42">
        <v>0</v>
      </c>
      <c r="J260" s="42">
        <v>0</v>
      </c>
      <c r="K260" s="42">
        <v>0</v>
      </c>
      <c r="L260" s="42">
        <v>0</v>
      </c>
      <c r="M260" s="42">
        <v>0</v>
      </c>
      <c r="N260" s="42">
        <v>0</v>
      </c>
      <c r="O260" s="42">
        <v>0</v>
      </c>
      <c r="P260" s="42">
        <v>0</v>
      </c>
      <c r="Q260" s="42">
        <v>0</v>
      </c>
      <c r="R260" s="42">
        <v>0</v>
      </c>
      <c r="S260" s="42">
        <v>1</v>
      </c>
    </row>
    <row r="261" spans="1:19" x14ac:dyDescent="0.2">
      <c r="A261" s="42">
        <v>338848</v>
      </c>
      <c r="B261" s="56" t="s">
        <v>1705</v>
      </c>
      <c r="C261" s="42">
        <v>0</v>
      </c>
      <c r="D261" s="42">
        <v>0</v>
      </c>
      <c r="E261" s="42">
        <v>0</v>
      </c>
      <c r="F261" s="42">
        <v>0</v>
      </c>
      <c r="G261" s="42">
        <v>0</v>
      </c>
      <c r="H261" s="42">
        <v>0</v>
      </c>
      <c r="I261" s="42">
        <v>0</v>
      </c>
      <c r="J261" s="42">
        <v>0</v>
      </c>
      <c r="K261" s="42">
        <v>0</v>
      </c>
      <c r="L261" s="42">
        <v>0</v>
      </c>
      <c r="M261" s="42">
        <v>0</v>
      </c>
      <c r="N261" s="42">
        <v>0</v>
      </c>
      <c r="O261" s="42">
        <v>0</v>
      </c>
      <c r="P261" s="42">
        <v>0</v>
      </c>
      <c r="Q261" s="42">
        <v>1</v>
      </c>
      <c r="R261" s="42">
        <v>0</v>
      </c>
      <c r="S261" s="42">
        <v>1</v>
      </c>
    </row>
    <row r="262" spans="1:19" x14ac:dyDescent="0.2">
      <c r="A262" s="42">
        <v>358025</v>
      </c>
      <c r="B262" s="56" t="s">
        <v>1706</v>
      </c>
      <c r="C262" s="42">
        <v>0</v>
      </c>
      <c r="D262" s="42">
        <v>0</v>
      </c>
      <c r="E262" s="42">
        <v>0</v>
      </c>
      <c r="F262" s="42">
        <v>0</v>
      </c>
      <c r="G262" s="42">
        <v>0</v>
      </c>
      <c r="H262" s="42">
        <v>0</v>
      </c>
      <c r="I262" s="42">
        <v>0</v>
      </c>
      <c r="J262" s="42">
        <v>0</v>
      </c>
      <c r="K262" s="42">
        <v>0</v>
      </c>
      <c r="L262" s="42">
        <v>0</v>
      </c>
      <c r="M262" s="42">
        <v>0</v>
      </c>
      <c r="N262" s="42">
        <v>0</v>
      </c>
      <c r="O262" s="42">
        <v>0</v>
      </c>
      <c r="P262" s="42">
        <v>1</v>
      </c>
      <c r="Q262" s="42">
        <v>0</v>
      </c>
      <c r="R262" s="42">
        <v>0</v>
      </c>
      <c r="S262" s="42">
        <v>1</v>
      </c>
    </row>
    <row r="263" spans="1:19" x14ac:dyDescent="0.2">
      <c r="A263" s="42">
        <v>377342</v>
      </c>
      <c r="B263" s="56" t="s">
        <v>1707</v>
      </c>
      <c r="C263" s="42">
        <v>0</v>
      </c>
      <c r="D263" s="42">
        <v>0</v>
      </c>
      <c r="E263" s="42">
        <v>0</v>
      </c>
      <c r="F263" s="42">
        <v>0</v>
      </c>
      <c r="G263" s="42">
        <v>0</v>
      </c>
      <c r="H263" s="42">
        <v>0</v>
      </c>
      <c r="I263" s="42">
        <v>0</v>
      </c>
      <c r="J263" s="42">
        <v>0</v>
      </c>
      <c r="K263" s="42">
        <v>0</v>
      </c>
      <c r="L263" s="42">
        <v>0</v>
      </c>
      <c r="M263" s="42">
        <v>0</v>
      </c>
      <c r="N263" s="42">
        <v>0</v>
      </c>
      <c r="O263" s="42">
        <v>0</v>
      </c>
      <c r="P263" s="42">
        <v>0</v>
      </c>
      <c r="Q263" s="42">
        <v>1</v>
      </c>
      <c r="R263" s="42">
        <v>0</v>
      </c>
      <c r="S263" s="42">
        <v>1</v>
      </c>
    </row>
    <row r="264" spans="1:19" x14ac:dyDescent="0.2">
      <c r="A264" s="42">
        <v>377615</v>
      </c>
      <c r="B264" s="56" t="s">
        <v>1708</v>
      </c>
      <c r="C264" s="42">
        <v>0</v>
      </c>
      <c r="D264" s="42">
        <v>0</v>
      </c>
      <c r="E264" s="42">
        <v>0</v>
      </c>
      <c r="F264" s="42">
        <v>0</v>
      </c>
      <c r="G264" s="42">
        <v>0</v>
      </c>
      <c r="H264" s="42">
        <v>0</v>
      </c>
      <c r="I264" s="42">
        <v>0</v>
      </c>
      <c r="J264" s="42">
        <v>0</v>
      </c>
      <c r="K264" s="42">
        <v>0</v>
      </c>
      <c r="L264" s="42">
        <v>0</v>
      </c>
      <c r="M264" s="42">
        <v>0</v>
      </c>
      <c r="N264" s="42">
        <v>0</v>
      </c>
      <c r="O264" s="42">
        <v>0</v>
      </c>
      <c r="P264" s="42">
        <v>1</v>
      </c>
      <c r="Q264" s="42">
        <v>0</v>
      </c>
      <c r="R264" s="42">
        <v>0</v>
      </c>
      <c r="S264" s="42">
        <v>1</v>
      </c>
    </row>
    <row r="265" spans="1:19" x14ac:dyDescent="0.2">
      <c r="A265" s="42">
        <v>405441</v>
      </c>
      <c r="B265" s="56" t="s">
        <v>1709</v>
      </c>
      <c r="C265" s="42">
        <v>0</v>
      </c>
      <c r="D265" s="42">
        <v>0</v>
      </c>
      <c r="E265" s="42">
        <v>0</v>
      </c>
      <c r="F265" s="42">
        <v>0</v>
      </c>
      <c r="G265" s="42">
        <v>0</v>
      </c>
      <c r="H265" s="42">
        <v>0</v>
      </c>
      <c r="I265" s="42">
        <v>0</v>
      </c>
      <c r="J265" s="42">
        <v>0</v>
      </c>
      <c r="K265" s="42">
        <v>0</v>
      </c>
      <c r="L265" s="42">
        <v>0</v>
      </c>
      <c r="M265" s="42">
        <v>0</v>
      </c>
      <c r="N265" s="42">
        <v>0</v>
      </c>
      <c r="O265" s="42">
        <v>0</v>
      </c>
      <c r="P265" s="42">
        <v>0</v>
      </c>
      <c r="Q265" s="42">
        <v>1</v>
      </c>
      <c r="R265" s="42">
        <v>0</v>
      </c>
      <c r="S265" s="42">
        <v>1</v>
      </c>
    </row>
    <row r="266" spans="1:19" x14ac:dyDescent="0.2">
      <c r="A266" s="42">
        <v>572744</v>
      </c>
      <c r="B266" s="56" t="s">
        <v>1710</v>
      </c>
      <c r="C266" s="42">
        <v>0</v>
      </c>
      <c r="D266" s="42">
        <v>0</v>
      </c>
      <c r="E266" s="42">
        <v>0</v>
      </c>
      <c r="F266" s="42">
        <v>0</v>
      </c>
      <c r="G266" s="42">
        <v>0</v>
      </c>
      <c r="H266" s="42">
        <v>0</v>
      </c>
      <c r="I266" s="42">
        <v>0</v>
      </c>
      <c r="J266" s="42">
        <v>0</v>
      </c>
      <c r="K266" s="42">
        <v>0</v>
      </c>
      <c r="L266" s="42">
        <v>0</v>
      </c>
      <c r="M266" s="42">
        <v>0</v>
      </c>
      <c r="N266" s="42">
        <v>0</v>
      </c>
      <c r="O266" s="42">
        <v>0</v>
      </c>
      <c r="P266" s="42">
        <v>1</v>
      </c>
      <c r="Q266" s="42">
        <v>0</v>
      </c>
      <c r="R266" s="42">
        <v>0</v>
      </c>
      <c r="S266" s="42">
        <v>1</v>
      </c>
    </row>
    <row r="267" spans="1:19" x14ac:dyDescent="0.2">
      <c r="A267" s="42">
        <v>572750</v>
      </c>
      <c r="B267" s="56" t="s">
        <v>1711</v>
      </c>
      <c r="C267" s="42">
        <v>0</v>
      </c>
      <c r="D267" s="42">
        <v>0</v>
      </c>
      <c r="E267" s="42">
        <v>0</v>
      </c>
      <c r="F267" s="42">
        <v>0</v>
      </c>
      <c r="G267" s="42">
        <v>0</v>
      </c>
      <c r="H267" s="42">
        <v>0</v>
      </c>
      <c r="I267" s="42">
        <v>0</v>
      </c>
      <c r="J267" s="42">
        <v>0</v>
      </c>
      <c r="K267" s="42">
        <v>0</v>
      </c>
      <c r="L267" s="42">
        <v>0</v>
      </c>
      <c r="M267" s="42">
        <v>1</v>
      </c>
      <c r="N267" s="42">
        <v>0</v>
      </c>
      <c r="O267" s="42">
        <v>0</v>
      </c>
      <c r="P267" s="42">
        <v>0</v>
      </c>
      <c r="Q267" s="42">
        <v>0</v>
      </c>
      <c r="R267" s="42">
        <v>0</v>
      </c>
      <c r="S267" s="42">
        <v>1</v>
      </c>
    </row>
    <row r="268" spans="1:19" x14ac:dyDescent="0.2">
      <c r="A268" s="42">
        <v>572755</v>
      </c>
      <c r="B268" s="56" t="s">
        <v>1712</v>
      </c>
      <c r="C268" s="42">
        <v>0</v>
      </c>
      <c r="D268" s="42">
        <v>0</v>
      </c>
      <c r="E268" s="42">
        <v>0</v>
      </c>
      <c r="F268" s="42">
        <v>0</v>
      </c>
      <c r="G268" s="42">
        <v>0</v>
      </c>
      <c r="H268" s="42">
        <v>0</v>
      </c>
      <c r="I268" s="42">
        <v>0</v>
      </c>
      <c r="J268" s="42">
        <v>0</v>
      </c>
      <c r="K268" s="42">
        <v>0</v>
      </c>
      <c r="L268" s="42">
        <v>0</v>
      </c>
      <c r="M268" s="42">
        <v>0</v>
      </c>
      <c r="N268" s="42">
        <v>0</v>
      </c>
      <c r="O268" s="42">
        <v>0</v>
      </c>
      <c r="P268" s="42">
        <v>1</v>
      </c>
      <c r="Q268" s="42">
        <v>0</v>
      </c>
      <c r="R268" s="42">
        <v>0</v>
      </c>
      <c r="S268" s="42">
        <v>1</v>
      </c>
    </row>
    <row r="269" spans="1:19" x14ac:dyDescent="0.2">
      <c r="A269" s="42">
        <v>572777</v>
      </c>
      <c r="B269" s="56" t="s">
        <v>1713</v>
      </c>
      <c r="C269" s="42">
        <v>0</v>
      </c>
      <c r="D269" s="42">
        <v>0</v>
      </c>
      <c r="E269" s="42">
        <v>0</v>
      </c>
      <c r="F269" s="42">
        <v>0</v>
      </c>
      <c r="G269" s="42">
        <v>1</v>
      </c>
      <c r="H269" s="42">
        <v>0</v>
      </c>
      <c r="I269" s="42">
        <v>0</v>
      </c>
      <c r="J269" s="42">
        <v>0</v>
      </c>
      <c r="K269" s="42">
        <v>0</v>
      </c>
      <c r="L269" s="42">
        <v>0</v>
      </c>
      <c r="M269" s="42">
        <v>0</v>
      </c>
      <c r="N269" s="42">
        <v>0</v>
      </c>
      <c r="O269" s="42">
        <v>0</v>
      </c>
      <c r="P269" s="42">
        <v>0</v>
      </c>
      <c r="Q269" s="42">
        <v>0</v>
      </c>
      <c r="R269" s="42">
        <v>0</v>
      </c>
      <c r="S269" s="42">
        <v>1</v>
      </c>
    </row>
    <row r="270" spans="1:19" x14ac:dyDescent="0.2">
      <c r="A270" s="42">
        <v>572789</v>
      </c>
      <c r="B270" s="56" t="s">
        <v>1261</v>
      </c>
      <c r="C270" s="42">
        <v>0</v>
      </c>
      <c r="D270" s="42">
        <v>0</v>
      </c>
      <c r="E270" s="42">
        <v>0</v>
      </c>
      <c r="F270" s="42">
        <v>0</v>
      </c>
      <c r="G270" s="42">
        <v>0</v>
      </c>
      <c r="H270" s="42">
        <v>0</v>
      </c>
      <c r="I270" s="42">
        <v>0</v>
      </c>
      <c r="J270" s="42">
        <v>0</v>
      </c>
      <c r="K270" s="42">
        <v>0</v>
      </c>
      <c r="L270" s="42">
        <v>0</v>
      </c>
      <c r="M270" s="42">
        <v>1</v>
      </c>
      <c r="N270" s="42">
        <v>0</v>
      </c>
      <c r="O270" s="42">
        <v>0</v>
      </c>
      <c r="P270" s="42">
        <v>0</v>
      </c>
      <c r="Q270" s="42">
        <v>0</v>
      </c>
      <c r="R270" s="42">
        <v>0</v>
      </c>
      <c r="S270" s="42">
        <v>1</v>
      </c>
    </row>
    <row r="271" spans="1:19" x14ac:dyDescent="0.2">
      <c r="A271" s="42">
        <v>587735</v>
      </c>
      <c r="B271" s="56" t="s">
        <v>1714</v>
      </c>
      <c r="C271" s="42">
        <v>0</v>
      </c>
      <c r="D271" s="42">
        <v>0</v>
      </c>
      <c r="E271" s="42">
        <v>0</v>
      </c>
      <c r="F271" s="42">
        <v>0</v>
      </c>
      <c r="G271" s="42">
        <v>1</v>
      </c>
      <c r="H271" s="42">
        <v>0</v>
      </c>
      <c r="I271" s="42">
        <v>0</v>
      </c>
      <c r="J271" s="42">
        <v>0</v>
      </c>
      <c r="K271" s="42">
        <v>0</v>
      </c>
      <c r="L271" s="42">
        <v>0</v>
      </c>
      <c r="M271" s="42">
        <v>0</v>
      </c>
      <c r="N271" s="42">
        <v>0</v>
      </c>
      <c r="O271" s="42">
        <v>0</v>
      </c>
      <c r="P271" s="42">
        <v>0</v>
      </c>
      <c r="Q271" s="42">
        <v>0</v>
      </c>
      <c r="R271" s="42">
        <v>0</v>
      </c>
      <c r="S271" s="42">
        <v>1</v>
      </c>
    </row>
    <row r="272" spans="1:19" x14ac:dyDescent="0.2">
      <c r="A272" s="42">
        <v>593126</v>
      </c>
      <c r="B272" s="56" t="s">
        <v>1715</v>
      </c>
      <c r="C272" s="42">
        <v>0</v>
      </c>
      <c r="D272" s="42">
        <v>0</v>
      </c>
      <c r="E272" s="42">
        <v>0</v>
      </c>
      <c r="F272" s="42">
        <v>0</v>
      </c>
      <c r="G272" s="42">
        <v>0</v>
      </c>
      <c r="H272" s="42">
        <v>0</v>
      </c>
      <c r="I272" s="42">
        <v>0</v>
      </c>
      <c r="J272" s="42">
        <v>0</v>
      </c>
      <c r="K272" s="42">
        <v>0</v>
      </c>
      <c r="L272" s="42">
        <v>0</v>
      </c>
      <c r="M272" s="42">
        <v>0</v>
      </c>
      <c r="N272" s="42">
        <v>0</v>
      </c>
      <c r="O272" s="42">
        <v>0</v>
      </c>
      <c r="P272" s="42">
        <v>1</v>
      </c>
      <c r="Q272" s="42">
        <v>0</v>
      </c>
      <c r="R272" s="42">
        <v>0</v>
      </c>
      <c r="S272" s="42">
        <v>1</v>
      </c>
    </row>
    <row r="273" spans="1:19" x14ac:dyDescent="0.2">
      <c r="A273" s="42">
        <v>601675</v>
      </c>
      <c r="B273" s="56" t="s">
        <v>1716</v>
      </c>
      <c r="C273" s="42">
        <v>0</v>
      </c>
      <c r="D273" s="42">
        <v>0</v>
      </c>
      <c r="E273" s="42">
        <v>0</v>
      </c>
      <c r="F273" s="42">
        <v>0</v>
      </c>
      <c r="G273" s="42">
        <v>0</v>
      </c>
      <c r="H273" s="42">
        <v>0</v>
      </c>
      <c r="I273" s="42">
        <v>0</v>
      </c>
      <c r="J273" s="42">
        <v>0</v>
      </c>
      <c r="K273" s="42">
        <v>0</v>
      </c>
      <c r="L273" s="42">
        <v>0</v>
      </c>
      <c r="M273" s="42">
        <v>0</v>
      </c>
      <c r="N273" s="42">
        <v>0</v>
      </c>
      <c r="O273" s="42">
        <v>0</v>
      </c>
      <c r="P273" s="42">
        <v>1</v>
      </c>
      <c r="Q273" s="42">
        <v>0</v>
      </c>
      <c r="R273" s="42">
        <v>0</v>
      </c>
      <c r="S273" s="42">
        <v>1</v>
      </c>
    </row>
    <row r="274" spans="1:19" x14ac:dyDescent="0.2">
      <c r="A274" s="42">
        <v>601686</v>
      </c>
      <c r="B274" s="56" t="s">
        <v>1717</v>
      </c>
      <c r="C274" s="42">
        <v>0</v>
      </c>
      <c r="D274" s="42">
        <v>0</v>
      </c>
      <c r="E274" s="42">
        <v>0</v>
      </c>
      <c r="F274" s="42">
        <v>0</v>
      </c>
      <c r="G274" s="42">
        <v>0</v>
      </c>
      <c r="H274" s="42">
        <v>0</v>
      </c>
      <c r="I274" s="42">
        <v>0</v>
      </c>
      <c r="J274" s="42">
        <v>0</v>
      </c>
      <c r="K274" s="42">
        <v>0</v>
      </c>
      <c r="L274" s="42">
        <v>0</v>
      </c>
      <c r="M274" s="42">
        <v>0</v>
      </c>
      <c r="N274" s="42">
        <v>0</v>
      </c>
      <c r="O274" s="42">
        <v>0</v>
      </c>
      <c r="P274" s="42">
        <v>1</v>
      </c>
      <c r="Q274" s="42">
        <v>0</v>
      </c>
      <c r="R274" s="42">
        <v>0</v>
      </c>
      <c r="S274" s="42">
        <v>1</v>
      </c>
    </row>
    <row r="275" spans="1:19" x14ac:dyDescent="0.2">
      <c r="A275" s="42">
        <v>616458</v>
      </c>
      <c r="B275" s="56" t="s">
        <v>1718</v>
      </c>
      <c r="C275" s="42">
        <v>0</v>
      </c>
      <c r="D275" s="42">
        <v>0</v>
      </c>
      <c r="E275" s="42">
        <v>0</v>
      </c>
      <c r="F275" s="42">
        <v>0</v>
      </c>
      <c r="G275" s="42">
        <v>0</v>
      </c>
      <c r="H275" s="42">
        <v>0</v>
      </c>
      <c r="I275" s="42">
        <v>0</v>
      </c>
      <c r="J275" s="42">
        <v>0</v>
      </c>
      <c r="K275" s="42">
        <v>0</v>
      </c>
      <c r="L275" s="42">
        <v>0</v>
      </c>
      <c r="M275" s="42">
        <v>1</v>
      </c>
      <c r="N275" s="42">
        <v>0</v>
      </c>
      <c r="O275" s="42">
        <v>0</v>
      </c>
      <c r="P275" s="42">
        <v>0</v>
      </c>
      <c r="Q275" s="42">
        <v>0</v>
      </c>
      <c r="R275" s="42">
        <v>0</v>
      </c>
      <c r="S275" s="42">
        <v>1</v>
      </c>
    </row>
    <row r="276" spans="1:19" x14ac:dyDescent="0.2">
      <c r="A276" s="42">
        <v>618955</v>
      </c>
      <c r="B276" s="56" t="s">
        <v>1719</v>
      </c>
      <c r="C276" s="42">
        <v>0</v>
      </c>
      <c r="D276" s="42">
        <v>0</v>
      </c>
      <c r="E276" s="42">
        <v>0</v>
      </c>
      <c r="F276" s="42">
        <v>0</v>
      </c>
      <c r="G276" s="42">
        <v>0</v>
      </c>
      <c r="H276" s="42">
        <v>0</v>
      </c>
      <c r="I276" s="42">
        <v>0</v>
      </c>
      <c r="J276" s="42">
        <v>0</v>
      </c>
      <c r="K276" s="42">
        <v>0</v>
      </c>
      <c r="L276" s="42">
        <v>0</v>
      </c>
      <c r="M276" s="42">
        <v>0</v>
      </c>
      <c r="N276" s="42">
        <v>0</v>
      </c>
      <c r="O276" s="42">
        <v>0</v>
      </c>
      <c r="P276" s="42">
        <v>1</v>
      </c>
      <c r="Q276" s="42">
        <v>0</v>
      </c>
      <c r="R276" s="42">
        <v>0</v>
      </c>
      <c r="S276" s="42">
        <v>1</v>
      </c>
    </row>
    <row r="277" spans="1:19" x14ac:dyDescent="0.2">
      <c r="A277" s="42">
        <v>620990</v>
      </c>
      <c r="B277" s="56" t="s">
        <v>1237</v>
      </c>
      <c r="C277" s="42">
        <v>0</v>
      </c>
      <c r="D277" s="42">
        <v>0</v>
      </c>
      <c r="E277" s="42">
        <v>0</v>
      </c>
      <c r="F277" s="42">
        <v>0</v>
      </c>
      <c r="G277" s="42">
        <v>0</v>
      </c>
      <c r="H277" s="42">
        <v>0</v>
      </c>
      <c r="I277" s="42">
        <v>0</v>
      </c>
      <c r="J277" s="42">
        <v>1</v>
      </c>
      <c r="K277" s="42">
        <v>0</v>
      </c>
      <c r="L277" s="42">
        <v>0</v>
      </c>
      <c r="M277" s="42">
        <v>0</v>
      </c>
      <c r="N277" s="42">
        <v>0</v>
      </c>
      <c r="O277" s="42">
        <v>0</v>
      </c>
      <c r="P277" s="42">
        <v>0</v>
      </c>
      <c r="Q277" s="42">
        <v>0</v>
      </c>
      <c r="R277" s="42">
        <v>0</v>
      </c>
      <c r="S277" s="42">
        <v>1</v>
      </c>
    </row>
    <row r="278" spans="1:19" x14ac:dyDescent="0.2">
      <c r="A278" s="42">
        <v>621064</v>
      </c>
      <c r="B278" s="56" t="s">
        <v>1720</v>
      </c>
      <c r="C278" s="42">
        <v>0</v>
      </c>
      <c r="D278" s="42">
        <v>0</v>
      </c>
      <c r="E278" s="42">
        <v>1</v>
      </c>
      <c r="F278" s="42">
        <v>0</v>
      </c>
      <c r="G278" s="42">
        <v>0</v>
      </c>
      <c r="H278" s="42">
        <v>0</v>
      </c>
      <c r="I278" s="42">
        <v>0</v>
      </c>
      <c r="J278" s="42">
        <v>0</v>
      </c>
      <c r="K278" s="42">
        <v>0</v>
      </c>
      <c r="L278" s="42">
        <v>0</v>
      </c>
      <c r="M278" s="42">
        <v>0</v>
      </c>
      <c r="N278" s="42">
        <v>0</v>
      </c>
      <c r="O278" s="42">
        <v>0</v>
      </c>
      <c r="P278" s="42">
        <v>0</v>
      </c>
      <c r="Q278" s="42">
        <v>0</v>
      </c>
      <c r="R278" s="42">
        <v>0</v>
      </c>
      <c r="S278" s="42">
        <v>1</v>
      </c>
    </row>
    <row r="279" spans="1:19" x14ac:dyDescent="0.2">
      <c r="A279" s="42">
        <v>628281</v>
      </c>
      <c r="B279" s="56" t="s">
        <v>1721</v>
      </c>
      <c r="C279" s="42">
        <v>0</v>
      </c>
      <c r="D279" s="42">
        <v>0</v>
      </c>
      <c r="E279" s="42">
        <v>0</v>
      </c>
      <c r="F279" s="42">
        <v>0</v>
      </c>
      <c r="G279" s="42">
        <v>0</v>
      </c>
      <c r="H279" s="42">
        <v>0</v>
      </c>
      <c r="I279" s="42">
        <v>0</v>
      </c>
      <c r="J279" s="42">
        <v>0</v>
      </c>
      <c r="K279" s="42">
        <v>0</v>
      </c>
      <c r="L279" s="42">
        <v>0</v>
      </c>
      <c r="M279" s="42">
        <v>0</v>
      </c>
      <c r="N279" s="42">
        <v>0</v>
      </c>
      <c r="O279" s="42">
        <v>0</v>
      </c>
      <c r="P279" s="42">
        <v>0</v>
      </c>
      <c r="Q279" s="42">
        <v>1</v>
      </c>
      <c r="R279" s="42">
        <v>0</v>
      </c>
      <c r="S279" s="42">
        <v>1</v>
      </c>
    </row>
    <row r="280" spans="1:19" x14ac:dyDescent="0.2">
      <c r="A280" s="42">
        <v>630170</v>
      </c>
      <c r="B280" s="56" t="s">
        <v>1722</v>
      </c>
      <c r="C280" s="42">
        <v>0</v>
      </c>
      <c r="D280" s="42">
        <v>0</v>
      </c>
      <c r="E280" s="42">
        <v>0</v>
      </c>
      <c r="F280" s="42">
        <v>0</v>
      </c>
      <c r="G280" s="42">
        <v>0</v>
      </c>
      <c r="H280" s="42">
        <v>0</v>
      </c>
      <c r="I280" s="42">
        <v>0</v>
      </c>
      <c r="J280" s="42">
        <v>0</v>
      </c>
      <c r="K280" s="42">
        <v>0</v>
      </c>
      <c r="L280" s="42">
        <v>0</v>
      </c>
      <c r="M280" s="42">
        <v>0</v>
      </c>
      <c r="N280" s="42">
        <v>0</v>
      </c>
      <c r="O280" s="42">
        <v>0</v>
      </c>
      <c r="P280" s="42">
        <v>1</v>
      </c>
      <c r="Q280" s="42">
        <v>0</v>
      </c>
      <c r="R280" s="42">
        <v>0</v>
      </c>
      <c r="S280" s="42">
        <v>1</v>
      </c>
    </row>
    <row r="281" spans="1:19" x14ac:dyDescent="0.2">
      <c r="A281" s="42">
        <v>632321</v>
      </c>
      <c r="B281" s="56" t="s">
        <v>1723</v>
      </c>
      <c r="C281" s="42">
        <v>0</v>
      </c>
      <c r="D281" s="42">
        <v>0</v>
      </c>
      <c r="E281" s="42">
        <v>0</v>
      </c>
      <c r="F281" s="42">
        <v>0</v>
      </c>
      <c r="G281" s="42">
        <v>0</v>
      </c>
      <c r="H281" s="42">
        <v>0</v>
      </c>
      <c r="I281" s="42">
        <v>0</v>
      </c>
      <c r="J281" s="42">
        <v>0</v>
      </c>
      <c r="K281" s="42">
        <v>0</v>
      </c>
      <c r="L281" s="42">
        <v>0</v>
      </c>
      <c r="M281" s="42">
        <v>0</v>
      </c>
      <c r="N281" s="42">
        <v>0</v>
      </c>
      <c r="O281" s="42">
        <v>0</v>
      </c>
      <c r="P281" s="42">
        <v>1</v>
      </c>
      <c r="Q281" s="42">
        <v>0</v>
      </c>
      <c r="R281" s="42">
        <v>0</v>
      </c>
      <c r="S281" s="42">
        <v>1</v>
      </c>
    </row>
    <row r="282" spans="1:19" x14ac:dyDescent="0.2">
      <c r="A282" s="42">
        <v>636407</v>
      </c>
      <c r="B282" s="56" t="s">
        <v>1724</v>
      </c>
      <c r="C282" s="42">
        <v>1</v>
      </c>
      <c r="D282" s="42">
        <v>0</v>
      </c>
      <c r="E282" s="42">
        <v>0</v>
      </c>
      <c r="F282" s="42">
        <v>0</v>
      </c>
      <c r="G282" s="42">
        <v>0</v>
      </c>
      <c r="H282" s="42">
        <v>0</v>
      </c>
      <c r="I282" s="42">
        <v>0</v>
      </c>
      <c r="J282" s="42">
        <v>0</v>
      </c>
      <c r="K282" s="42">
        <v>0</v>
      </c>
      <c r="L282" s="42">
        <v>0</v>
      </c>
      <c r="M282" s="42">
        <v>0</v>
      </c>
      <c r="N282" s="42">
        <v>0</v>
      </c>
      <c r="O282" s="42">
        <v>0</v>
      </c>
      <c r="P282" s="42">
        <v>0</v>
      </c>
      <c r="Q282" s="42">
        <v>0</v>
      </c>
      <c r="R282" s="42">
        <v>0</v>
      </c>
      <c r="S282" s="42">
        <v>1</v>
      </c>
    </row>
    <row r="283" spans="1:19" x14ac:dyDescent="0.2">
      <c r="A283" s="42">
        <v>642858</v>
      </c>
      <c r="B283" s="56" t="s">
        <v>1725</v>
      </c>
      <c r="C283" s="42">
        <v>0</v>
      </c>
      <c r="D283" s="42">
        <v>0</v>
      </c>
      <c r="E283" s="42">
        <v>0</v>
      </c>
      <c r="F283" s="42">
        <v>0</v>
      </c>
      <c r="G283" s="42">
        <v>0</v>
      </c>
      <c r="H283" s="42">
        <v>0</v>
      </c>
      <c r="I283" s="42">
        <v>0</v>
      </c>
      <c r="J283" s="42">
        <v>0</v>
      </c>
      <c r="K283" s="42">
        <v>0</v>
      </c>
      <c r="L283" s="42">
        <v>0</v>
      </c>
      <c r="M283" s="42">
        <v>1</v>
      </c>
      <c r="N283" s="42">
        <v>0</v>
      </c>
      <c r="O283" s="42">
        <v>0</v>
      </c>
      <c r="P283" s="42">
        <v>0</v>
      </c>
      <c r="Q283" s="42">
        <v>0</v>
      </c>
      <c r="R283" s="42">
        <v>0</v>
      </c>
      <c r="S283" s="42">
        <v>1</v>
      </c>
    </row>
    <row r="284" spans="1:19" x14ac:dyDescent="0.2">
      <c r="A284" s="42">
        <v>644510</v>
      </c>
      <c r="B284" s="56" t="s">
        <v>1726</v>
      </c>
      <c r="C284" s="42">
        <v>0</v>
      </c>
      <c r="D284" s="42">
        <v>0</v>
      </c>
      <c r="E284" s="42">
        <v>0</v>
      </c>
      <c r="F284" s="42">
        <v>0</v>
      </c>
      <c r="G284" s="42">
        <v>0</v>
      </c>
      <c r="H284" s="42">
        <v>0</v>
      </c>
      <c r="I284" s="42">
        <v>0</v>
      </c>
      <c r="J284" s="42">
        <v>0</v>
      </c>
      <c r="K284" s="42">
        <v>0</v>
      </c>
      <c r="L284" s="42">
        <v>0</v>
      </c>
      <c r="M284" s="42">
        <v>1</v>
      </c>
      <c r="N284" s="42">
        <v>0</v>
      </c>
      <c r="O284" s="42">
        <v>0</v>
      </c>
      <c r="P284" s="42">
        <v>0</v>
      </c>
      <c r="Q284" s="42">
        <v>0</v>
      </c>
      <c r="R284" s="42">
        <v>0</v>
      </c>
      <c r="S284" s="42">
        <v>1</v>
      </c>
    </row>
    <row r="285" spans="1:19" x14ac:dyDescent="0.2">
      <c r="A285" s="42">
        <v>664662</v>
      </c>
      <c r="B285" s="56" t="s">
        <v>1727</v>
      </c>
      <c r="C285" s="42">
        <v>0</v>
      </c>
      <c r="D285" s="42">
        <v>0</v>
      </c>
      <c r="E285" s="42">
        <v>0</v>
      </c>
      <c r="F285" s="42">
        <v>0</v>
      </c>
      <c r="G285" s="42">
        <v>0</v>
      </c>
      <c r="H285" s="42">
        <v>0</v>
      </c>
      <c r="I285" s="42">
        <v>0</v>
      </c>
      <c r="J285" s="42">
        <v>0</v>
      </c>
      <c r="K285" s="42">
        <v>0</v>
      </c>
      <c r="L285" s="42">
        <v>0</v>
      </c>
      <c r="M285" s="42">
        <v>0</v>
      </c>
      <c r="N285" s="42">
        <v>0</v>
      </c>
      <c r="O285" s="42">
        <v>0</v>
      </c>
      <c r="P285" s="42">
        <v>1</v>
      </c>
      <c r="Q285" s="42">
        <v>0</v>
      </c>
      <c r="R285" s="42">
        <v>0</v>
      </c>
      <c r="S285" s="42">
        <v>1</v>
      </c>
    </row>
    <row r="286" spans="1:19" x14ac:dyDescent="0.2">
      <c r="A286" s="42">
        <v>701017</v>
      </c>
      <c r="B286" s="56" t="s">
        <v>1728</v>
      </c>
      <c r="C286" s="42">
        <v>0</v>
      </c>
      <c r="D286" s="42">
        <v>0</v>
      </c>
      <c r="E286" s="42">
        <v>0</v>
      </c>
      <c r="F286" s="42">
        <v>0</v>
      </c>
      <c r="G286" s="42">
        <v>0</v>
      </c>
      <c r="H286" s="42">
        <v>0</v>
      </c>
      <c r="I286" s="42">
        <v>0</v>
      </c>
      <c r="J286" s="42">
        <v>0</v>
      </c>
      <c r="K286" s="42">
        <v>0</v>
      </c>
      <c r="L286" s="42">
        <v>0</v>
      </c>
      <c r="M286" s="42">
        <v>0</v>
      </c>
      <c r="N286" s="42">
        <v>0</v>
      </c>
      <c r="O286" s="42">
        <v>0</v>
      </c>
      <c r="P286" s="42">
        <v>1</v>
      </c>
      <c r="Q286" s="42">
        <v>0</v>
      </c>
      <c r="R286" s="42">
        <v>0</v>
      </c>
      <c r="S286" s="42">
        <v>1</v>
      </c>
    </row>
    <row r="287" spans="1:19" x14ac:dyDescent="0.2">
      <c r="A287" s="42">
        <v>738495</v>
      </c>
      <c r="B287" s="56" t="s">
        <v>1729</v>
      </c>
      <c r="C287" s="42">
        <v>0</v>
      </c>
      <c r="D287" s="42">
        <v>0</v>
      </c>
      <c r="E287" s="42">
        <v>0</v>
      </c>
      <c r="F287" s="42">
        <v>0</v>
      </c>
      <c r="G287" s="42">
        <v>0</v>
      </c>
      <c r="H287" s="42">
        <v>0</v>
      </c>
      <c r="I287" s="42">
        <v>0</v>
      </c>
      <c r="J287" s="42">
        <v>0</v>
      </c>
      <c r="K287" s="42">
        <v>0</v>
      </c>
      <c r="L287" s="42">
        <v>0</v>
      </c>
      <c r="M287" s="42">
        <v>0</v>
      </c>
      <c r="N287" s="42">
        <v>0</v>
      </c>
      <c r="O287" s="42">
        <v>0</v>
      </c>
      <c r="P287" s="42">
        <v>1</v>
      </c>
      <c r="Q287" s="42">
        <v>0</v>
      </c>
      <c r="R287" s="42">
        <v>0</v>
      </c>
      <c r="S287" s="42">
        <v>1</v>
      </c>
    </row>
    <row r="288" spans="1:19" x14ac:dyDescent="0.2">
      <c r="A288" s="42">
        <v>741351</v>
      </c>
      <c r="B288" s="56" t="s">
        <v>1730</v>
      </c>
      <c r="C288" s="42">
        <v>0</v>
      </c>
      <c r="D288" s="42">
        <v>0</v>
      </c>
      <c r="E288" s="42">
        <v>0</v>
      </c>
      <c r="F288" s="42">
        <v>0</v>
      </c>
      <c r="G288" s="42">
        <v>0</v>
      </c>
      <c r="H288" s="42">
        <v>0</v>
      </c>
      <c r="I288" s="42">
        <v>0</v>
      </c>
      <c r="J288" s="42">
        <v>0</v>
      </c>
      <c r="K288" s="42">
        <v>0</v>
      </c>
      <c r="L288" s="42">
        <v>0</v>
      </c>
      <c r="M288" s="42">
        <v>0</v>
      </c>
      <c r="N288" s="42">
        <v>0</v>
      </c>
      <c r="O288" s="42">
        <v>0</v>
      </c>
      <c r="P288" s="42">
        <v>1</v>
      </c>
      <c r="Q288" s="42">
        <v>0</v>
      </c>
      <c r="R288" s="42">
        <v>0</v>
      </c>
      <c r="S288" s="42">
        <v>1</v>
      </c>
    </row>
    <row r="289" spans="1:19" x14ac:dyDescent="0.2">
      <c r="A289" s="42">
        <v>751916</v>
      </c>
      <c r="B289" s="56" t="s">
        <v>1731</v>
      </c>
      <c r="C289" s="42">
        <v>0</v>
      </c>
      <c r="D289" s="42">
        <v>0</v>
      </c>
      <c r="E289" s="42">
        <v>0</v>
      </c>
      <c r="F289" s="42">
        <v>0</v>
      </c>
      <c r="G289" s="42">
        <v>0</v>
      </c>
      <c r="H289" s="42">
        <v>0</v>
      </c>
      <c r="I289" s="42">
        <v>0</v>
      </c>
      <c r="J289" s="42">
        <v>0</v>
      </c>
      <c r="K289" s="42">
        <v>0</v>
      </c>
      <c r="L289" s="42">
        <v>0</v>
      </c>
      <c r="M289" s="42">
        <v>0</v>
      </c>
      <c r="N289" s="42">
        <v>0</v>
      </c>
      <c r="O289" s="42">
        <v>0</v>
      </c>
      <c r="P289" s="42">
        <v>0</v>
      </c>
      <c r="Q289" s="42">
        <v>1</v>
      </c>
      <c r="R289" s="42">
        <v>0</v>
      </c>
      <c r="S289" s="42">
        <v>1</v>
      </c>
    </row>
    <row r="290" spans="1:19" x14ac:dyDescent="0.2">
      <c r="A290" s="42">
        <v>751922</v>
      </c>
      <c r="B290" s="56" t="s">
        <v>1732</v>
      </c>
      <c r="C290" s="42">
        <v>0</v>
      </c>
      <c r="D290" s="42">
        <v>0</v>
      </c>
      <c r="E290" s="42">
        <v>0</v>
      </c>
      <c r="F290" s="42">
        <v>0</v>
      </c>
      <c r="G290" s="42">
        <v>0</v>
      </c>
      <c r="H290" s="42">
        <v>0</v>
      </c>
      <c r="I290" s="42">
        <v>0</v>
      </c>
      <c r="J290" s="42">
        <v>0</v>
      </c>
      <c r="K290" s="42">
        <v>0</v>
      </c>
      <c r="L290" s="42">
        <v>0</v>
      </c>
      <c r="M290" s="42">
        <v>0</v>
      </c>
      <c r="N290" s="42">
        <v>0</v>
      </c>
      <c r="O290" s="42">
        <v>0</v>
      </c>
      <c r="P290" s="42">
        <v>1</v>
      </c>
      <c r="Q290" s="42">
        <v>0</v>
      </c>
      <c r="R290" s="42">
        <v>0</v>
      </c>
      <c r="S290" s="42">
        <v>1</v>
      </c>
    </row>
    <row r="291" spans="1:19" x14ac:dyDescent="0.2">
      <c r="A291" s="42">
        <v>774037</v>
      </c>
      <c r="B291" s="56" t="s">
        <v>1733</v>
      </c>
      <c r="C291" s="42">
        <v>0</v>
      </c>
      <c r="D291" s="42">
        <v>0</v>
      </c>
      <c r="E291" s="42">
        <v>0</v>
      </c>
      <c r="F291" s="42">
        <v>0</v>
      </c>
      <c r="G291" s="42">
        <v>0</v>
      </c>
      <c r="H291" s="42">
        <v>0</v>
      </c>
      <c r="I291" s="42">
        <v>0</v>
      </c>
      <c r="J291" s="42">
        <v>0</v>
      </c>
      <c r="K291" s="42">
        <v>0</v>
      </c>
      <c r="L291" s="42">
        <v>0</v>
      </c>
      <c r="M291" s="42">
        <v>0</v>
      </c>
      <c r="N291" s="42">
        <v>0</v>
      </c>
      <c r="O291" s="42">
        <v>0</v>
      </c>
      <c r="P291" s="42">
        <v>1</v>
      </c>
      <c r="Q291" s="42">
        <v>0</v>
      </c>
      <c r="R291" s="42">
        <v>0</v>
      </c>
      <c r="S291" s="42">
        <v>1</v>
      </c>
    </row>
    <row r="292" spans="1:19" x14ac:dyDescent="0.2">
      <c r="A292" s="42">
        <v>775865</v>
      </c>
      <c r="B292" s="56" t="s">
        <v>1734</v>
      </c>
      <c r="C292" s="42">
        <v>0</v>
      </c>
      <c r="D292" s="42">
        <v>0</v>
      </c>
      <c r="E292" s="42">
        <v>0</v>
      </c>
      <c r="F292" s="42">
        <v>0</v>
      </c>
      <c r="G292" s="42">
        <v>0</v>
      </c>
      <c r="H292" s="42">
        <v>0</v>
      </c>
      <c r="I292" s="42">
        <v>0</v>
      </c>
      <c r="J292" s="42">
        <v>0</v>
      </c>
      <c r="K292" s="42">
        <v>0</v>
      </c>
      <c r="L292" s="42">
        <v>0</v>
      </c>
      <c r="M292" s="42">
        <v>0</v>
      </c>
      <c r="N292" s="42">
        <v>0</v>
      </c>
      <c r="O292" s="42">
        <v>0</v>
      </c>
      <c r="P292" s="42">
        <v>0</v>
      </c>
      <c r="Q292" s="42">
        <v>0</v>
      </c>
      <c r="R292" s="42">
        <v>1</v>
      </c>
      <c r="S292" s="42">
        <v>1</v>
      </c>
    </row>
    <row r="293" spans="1:19" x14ac:dyDescent="0.2">
      <c r="A293" s="42">
        <v>777011</v>
      </c>
      <c r="B293" s="56" t="s">
        <v>1735</v>
      </c>
      <c r="C293" s="42">
        <v>0</v>
      </c>
      <c r="D293" s="42">
        <v>0</v>
      </c>
      <c r="E293" s="42">
        <v>0</v>
      </c>
      <c r="F293" s="42">
        <v>0</v>
      </c>
      <c r="G293" s="42">
        <v>0</v>
      </c>
      <c r="H293" s="42">
        <v>0</v>
      </c>
      <c r="I293" s="42">
        <v>0</v>
      </c>
      <c r="J293" s="42">
        <v>0</v>
      </c>
      <c r="K293" s="42">
        <v>0</v>
      </c>
      <c r="L293" s="42">
        <v>0</v>
      </c>
      <c r="M293" s="42">
        <v>0</v>
      </c>
      <c r="N293" s="42">
        <v>0</v>
      </c>
      <c r="O293" s="42">
        <v>0</v>
      </c>
      <c r="P293" s="42">
        <v>1</v>
      </c>
      <c r="Q293" s="42">
        <v>0</v>
      </c>
      <c r="R293" s="42">
        <v>0</v>
      </c>
      <c r="S293" s="42">
        <v>1</v>
      </c>
    </row>
    <row r="294" spans="1:19" x14ac:dyDescent="0.2">
      <c r="A294" s="42">
        <v>777013</v>
      </c>
      <c r="B294" s="56" t="s">
        <v>1736</v>
      </c>
      <c r="C294" s="42">
        <v>0</v>
      </c>
      <c r="D294" s="42">
        <v>0</v>
      </c>
      <c r="E294" s="42">
        <v>0</v>
      </c>
      <c r="F294" s="42">
        <v>0</v>
      </c>
      <c r="G294" s="42">
        <v>1</v>
      </c>
      <c r="H294" s="42">
        <v>0</v>
      </c>
      <c r="I294" s="42">
        <v>0</v>
      </c>
      <c r="J294" s="42">
        <v>0</v>
      </c>
      <c r="K294" s="42">
        <v>0</v>
      </c>
      <c r="L294" s="42">
        <v>0</v>
      </c>
      <c r="M294" s="42">
        <v>0</v>
      </c>
      <c r="N294" s="42">
        <v>0</v>
      </c>
      <c r="O294" s="42">
        <v>0</v>
      </c>
      <c r="P294" s="42">
        <v>0</v>
      </c>
      <c r="Q294" s="42">
        <v>0</v>
      </c>
      <c r="R294" s="42">
        <v>0</v>
      </c>
      <c r="S294" s="42">
        <v>1</v>
      </c>
    </row>
    <row r="295" spans="1:19" x14ac:dyDescent="0.2">
      <c r="A295" s="42">
        <v>778953</v>
      </c>
      <c r="B295" s="56" t="s">
        <v>1737</v>
      </c>
      <c r="C295" s="42">
        <v>0</v>
      </c>
      <c r="D295" s="42">
        <v>0</v>
      </c>
      <c r="E295" s="42">
        <v>0</v>
      </c>
      <c r="F295" s="42">
        <v>0</v>
      </c>
      <c r="G295" s="42">
        <v>0</v>
      </c>
      <c r="H295" s="42">
        <v>0</v>
      </c>
      <c r="I295" s="42">
        <v>0</v>
      </c>
      <c r="J295" s="42">
        <v>0</v>
      </c>
      <c r="K295" s="42">
        <v>0</v>
      </c>
      <c r="L295" s="42">
        <v>0</v>
      </c>
      <c r="M295" s="42">
        <v>0</v>
      </c>
      <c r="N295" s="42">
        <v>0</v>
      </c>
      <c r="O295" s="42">
        <v>0</v>
      </c>
      <c r="P295" s="42">
        <v>1</v>
      </c>
      <c r="Q295" s="42">
        <v>0</v>
      </c>
      <c r="R295" s="42">
        <v>0</v>
      </c>
      <c r="S295" s="42">
        <v>1</v>
      </c>
    </row>
    <row r="296" spans="1:19" x14ac:dyDescent="0.2">
      <c r="A296" s="42">
        <v>833770</v>
      </c>
      <c r="B296" s="56" t="s">
        <v>1738</v>
      </c>
      <c r="C296" s="42">
        <v>0</v>
      </c>
      <c r="D296" s="42">
        <v>0</v>
      </c>
      <c r="E296" s="42">
        <v>0</v>
      </c>
      <c r="F296" s="42">
        <v>0</v>
      </c>
      <c r="G296" s="42">
        <v>0</v>
      </c>
      <c r="H296" s="42">
        <v>0</v>
      </c>
      <c r="I296" s="42">
        <v>0</v>
      </c>
      <c r="J296" s="42">
        <v>0</v>
      </c>
      <c r="K296" s="42">
        <v>0</v>
      </c>
      <c r="L296" s="42">
        <v>0</v>
      </c>
      <c r="M296" s="42">
        <v>0</v>
      </c>
      <c r="N296" s="42">
        <v>0</v>
      </c>
      <c r="O296" s="42">
        <v>0</v>
      </c>
      <c r="P296" s="42">
        <v>1</v>
      </c>
      <c r="Q296" s="42">
        <v>0</v>
      </c>
      <c r="R296" s="42">
        <v>0</v>
      </c>
      <c r="S296" s="42">
        <v>1</v>
      </c>
    </row>
    <row r="297" spans="1:19" x14ac:dyDescent="0.2">
      <c r="A297" s="42">
        <v>849347</v>
      </c>
      <c r="B297" s="56" t="s">
        <v>1739</v>
      </c>
      <c r="C297" s="42">
        <v>0</v>
      </c>
      <c r="D297" s="42">
        <v>0</v>
      </c>
      <c r="E297" s="42">
        <v>0</v>
      </c>
      <c r="F297" s="42">
        <v>0</v>
      </c>
      <c r="G297" s="42">
        <v>0</v>
      </c>
      <c r="H297" s="42">
        <v>0</v>
      </c>
      <c r="I297" s="42">
        <v>0</v>
      </c>
      <c r="J297" s="42">
        <v>0</v>
      </c>
      <c r="K297" s="42">
        <v>0</v>
      </c>
      <c r="L297" s="42">
        <v>0</v>
      </c>
      <c r="M297" s="42">
        <v>0</v>
      </c>
      <c r="N297" s="42">
        <v>0</v>
      </c>
      <c r="O297" s="42">
        <v>0</v>
      </c>
      <c r="P297" s="42">
        <v>1</v>
      </c>
      <c r="Q297" s="42">
        <v>0</v>
      </c>
      <c r="R297" s="42">
        <v>0</v>
      </c>
      <c r="S297" s="42">
        <v>1</v>
      </c>
    </row>
    <row r="298" spans="1:19" x14ac:dyDescent="0.2">
      <c r="A298" s="42">
        <v>849349</v>
      </c>
      <c r="B298" s="56" t="s">
        <v>1740</v>
      </c>
      <c r="C298" s="42">
        <v>0</v>
      </c>
      <c r="D298" s="42">
        <v>0</v>
      </c>
      <c r="E298" s="42">
        <v>0</v>
      </c>
      <c r="F298" s="42">
        <v>0</v>
      </c>
      <c r="G298" s="42">
        <v>0</v>
      </c>
      <c r="H298" s="42">
        <v>0</v>
      </c>
      <c r="I298" s="42">
        <v>0</v>
      </c>
      <c r="J298" s="42">
        <v>0</v>
      </c>
      <c r="K298" s="42">
        <v>0</v>
      </c>
      <c r="L298" s="42">
        <v>0</v>
      </c>
      <c r="M298" s="42">
        <v>0</v>
      </c>
      <c r="N298" s="42">
        <v>0</v>
      </c>
      <c r="O298" s="42">
        <v>0</v>
      </c>
      <c r="P298" s="42">
        <v>1</v>
      </c>
      <c r="Q298" s="42">
        <v>0</v>
      </c>
      <c r="R298" s="42">
        <v>0</v>
      </c>
      <c r="S298" s="42">
        <v>1</v>
      </c>
    </row>
    <row r="299" spans="1:19" x14ac:dyDescent="0.2">
      <c r="A299" s="42">
        <v>849351</v>
      </c>
      <c r="B299" s="56" t="s">
        <v>1741</v>
      </c>
      <c r="C299" s="42">
        <v>0</v>
      </c>
      <c r="D299" s="42">
        <v>0</v>
      </c>
      <c r="E299" s="42">
        <v>0</v>
      </c>
      <c r="F299" s="42">
        <v>0</v>
      </c>
      <c r="G299" s="42">
        <v>0</v>
      </c>
      <c r="H299" s="42">
        <v>0</v>
      </c>
      <c r="I299" s="42">
        <v>0</v>
      </c>
      <c r="J299" s="42">
        <v>0</v>
      </c>
      <c r="K299" s="42">
        <v>0</v>
      </c>
      <c r="L299" s="42">
        <v>0</v>
      </c>
      <c r="M299" s="42">
        <v>0</v>
      </c>
      <c r="N299" s="42">
        <v>0</v>
      </c>
      <c r="O299" s="42">
        <v>0</v>
      </c>
      <c r="P299" s="42">
        <v>1</v>
      </c>
      <c r="Q299" s="42">
        <v>0</v>
      </c>
      <c r="R299" s="42">
        <v>0</v>
      </c>
      <c r="S299" s="42">
        <v>1</v>
      </c>
    </row>
    <row r="300" spans="1:19" x14ac:dyDescent="0.2">
      <c r="A300" s="42">
        <v>854006</v>
      </c>
      <c r="B300" s="56" t="s">
        <v>1742</v>
      </c>
      <c r="C300" s="42">
        <v>0</v>
      </c>
      <c r="D300" s="42">
        <v>0</v>
      </c>
      <c r="E300" s="42">
        <v>0</v>
      </c>
      <c r="F300" s="42">
        <v>0</v>
      </c>
      <c r="G300" s="42">
        <v>0</v>
      </c>
      <c r="H300" s="42">
        <v>0</v>
      </c>
      <c r="I300" s="42">
        <v>0</v>
      </c>
      <c r="J300" s="42">
        <v>0</v>
      </c>
      <c r="K300" s="42">
        <v>0</v>
      </c>
      <c r="L300" s="42">
        <v>0</v>
      </c>
      <c r="M300" s="42">
        <v>0</v>
      </c>
      <c r="N300" s="42">
        <v>0</v>
      </c>
      <c r="O300" s="42">
        <v>0</v>
      </c>
      <c r="P300" s="42">
        <v>1</v>
      </c>
      <c r="Q300" s="42">
        <v>0</v>
      </c>
      <c r="R300" s="42">
        <v>0</v>
      </c>
      <c r="S300" s="42">
        <v>1</v>
      </c>
    </row>
    <row r="301" spans="1:19" x14ac:dyDescent="0.2">
      <c r="A301" s="42">
        <v>860254</v>
      </c>
      <c r="B301" s="56" t="s">
        <v>1257</v>
      </c>
      <c r="C301" s="42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1</v>
      </c>
      <c r="R301" s="42">
        <v>0</v>
      </c>
      <c r="S301" s="42">
        <v>1</v>
      </c>
    </row>
    <row r="302" spans="1:19" x14ac:dyDescent="0.2">
      <c r="A302" s="42">
        <v>863115</v>
      </c>
      <c r="B302" s="56" t="s">
        <v>1743</v>
      </c>
      <c r="C302" s="42">
        <v>0</v>
      </c>
      <c r="D302" s="42">
        <v>0</v>
      </c>
      <c r="E302" s="42">
        <v>0</v>
      </c>
      <c r="F302" s="42">
        <v>0</v>
      </c>
      <c r="G302" s="42">
        <v>0</v>
      </c>
      <c r="H302" s="42">
        <v>0</v>
      </c>
      <c r="I302" s="42">
        <v>0</v>
      </c>
      <c r="J302" s="42">
        <v>0</v>
      </c>
      <c r="K302" s="42">
        <v>0</v>
      </c>
      <c r="L302" s="42">
        <v>0</v>
      </c>
      <c r="M302" s="42">
        <v>0</v>
      </c>
      <c r="N302" s="42">
        <v>0</v>
      </c>
      <c r="O302" s="42">
        <v>0</v>
      </c>
      <c r="P302" s="42">
        <v>1</v>
      </c>
      <c r="Q302" s="42">
        <v>0</v>
      </c>
      <c r="R302" s="42">
        <v>0</v>
      </c>
      <c r="S302" s="42">
        <v>1</v>
      </c>
    </row>
    <row r="303" spans="1:19" x14ac:dyDescent="0.2">
      <c r="A303" s="42">
        <v>863153</v>
      </c>
      <c r="B303" s="56" t="s">
        <v>1744</v>
      </c>
      <c r="C303" s="42">
        <v>0</v>
      </c>
      <c r="D303" s="42">
        <v>0</v>
      </c>
      <c r="E303" s="42">
        <v>0</v>
      </c>
      <c r="F303" s="42">
        <v>0</v>
      </c>
      <c r="G303" s="42">
        <v>0</v>
      </c>
      <c r="H303" s="42">
        <v>0</v>
      </c>
      <c r="I303" s="42">
        <v>0</v>
      </c>
      <c r="J303" s="42">
        <v>0</v>
      </c>
      <c r="K303" s="42">
        <v>0</v>
      </c>
      <c r="L303" s="42">
        <v>0</v>
      </c>
      <c r="M303" s="42">
        <v>0</v>
      </c>
      <c r="N303" s="42">
        <v>0</v>
      </c>
      <c r="O303" s="42">
        <v>0</v>
      </c>
      <c r="P303" s="42">
        <v>1</v>
      </c>
      <c r="Q303" s="42">
        <v>0</v>
      </c>
      <c r="R303" s="42">
        <v>0</v>
      </c>
      <c r="S303" s="42">
        <v>1</v>
      </c>
    </row>
    <row r="304" spans="1:19" x14ac:dyDescent="0.2">
      <c r="A304" s="42">
        <v>903729</v>
      </c>
      <c r="B304" s="56" t="s">
        <v>1745</v>
      </c>
      <c r="C304" s="42">
        <v>0</v>
      </c>
      <c r="D304" s="42">
        <v>0</v>
      </c>
      <c r="E304" s="42">
        <v>0</v>
      </c>
      <c r="F304" s="42">
        <v>0</v>
      </c>
      <c r="G304" s="42">
        <v>0</v>
      </c>
      <c r="H304" s="42">
        <v>0</v>
      </c>
      <c r="I304" s="42">
        <v>0</v>
      </c>
      <c r="J304" s="42">
        <v>0</v>
      </c>
      <c r="K304" s="42">
        <v>0</v>
      </c>
      <c r="L304" s="42">
        <v>0</v>
      </c>
      <c r="M304" s="42">
        <v>0</v>
      </c>
      <c r="N304" s="42">
        <v>0</v>
      </c>
      <c r="O304" s="42">
        <v>0</v>
      </c>
      <c r="P304" s="42">
        <v>0</v>
      </c>
      <c r="Q304" s="42">
        <v>1</v>
      </c>
      <c r="R304" s="42">
        <v>0</v>
      </c>
      <c r="S304" s="42">
        <v>1</v>
      </c>
    </row>
    <row r="305" spans="1:19" x14ac:dyDescent="0.2">
      <c r="A305" s="42">
        <v>988771</v>
      </c>
      <c r="B305" s="56" t="s">
        <v>1746</v>
      </c>
      <c r="C305" s="42">
        <v>0</v>
      </c>
      <c r="D305" s="42">
        <v>0</v>
      </c>
      <c r="E305" s="42">
        <v>0</v>
      </c>
      <c r="F305" s="42">
        <v>0</v>
      </c>
      <c r="G305" s="42">
        <v>0</v>
      </c>
      <c r="H305" s="42">
        <v>0</v>
      </c>
      <c r="I305" s="42">
        <v>0</v>
      </c>
      <c r="J305" s="42">
        <v>0</v>
      </c>
      <c r="K305" s="42">
        <v>0</v>
      </c>
      <c r="L305" s="42">
        <v>0</v>
      </c>
      <c r="M305" s="42">
        <v>0</v>
      </c>
      <c r="N305" s="42">
        <v>0</v>
      </c>
      <c r="O305" s="42">
        <v>0</v>
      </c>
      <c r="P305" s="42">
        <v>0</v>
      </c>
      <c r="Q305" s="42">
        <v>1</v>
      </c>
      <c r="R305" s="42">
        <v>0</v>
      </c>
      <c r="S305" s="42">
        <v>1</v>
      </c>
    </row>
    <row r="306" spans="1:19" x14ac:dyDescent="0.2">
      <c r="A306" s="42">
        <v>1026048</v>
      </c>
      <c r="B306" s="56" t="s">
        <v>1747</v>
      </c>
      <c r="C306" s="42">
        <v>0</v>
      </c>
      <c r="D306" s="42">
        <v>0</v>
      </c>
      <c r="E306" s="42">
        <v>0</v>
      </c>
      <c r="F306" s="42">
        <v>0</v>
      </c>
      <c r="G306" s="42">
        <v>0</v>
      </c>
      <c r="H306" s="42">
        <v>0</v>
      </c>
      <c r="I306" s="42">
        <v>0</v>
      </c>
      <c r="J306" s="42">
        <v>0</v>
      </c>
      <c r="K306" s="42">
        <v>0</v>
      </c>
      <c r="L306" s="42">
        <v>0</v>
      </c>
      <c r="M306" s="42">
        <v>0</v>
      </c>
      <c r="N306" s="42">
        <v>0</v>
      </c>
      <c r="O306" s="42">
        <v>0</v>
      </c>
      <c r="P306" s="42">
        <v>0</v>
      </c>
      <c r="Q306" s="42">
        <v>1</v>
      </c>
      <c r="R306" s="42">
        <v>0</v>
      </c>
      <c r="S306" s="42">
        <v>1</v>
      </c>
    </row>
    <row r="307" spans="1:19" x14ac:dyDescent="0.2">
      <c r="A307" s="42">
        <v>1027449</v>
      </c>
      <c r="B307" s="56" t="s">
        <v>1748</v>
      </c>
      <c r="C307" s="42">
        <v>0</v>
      </c>
      <c r="D307" s="42">
        <v>0</v>
      </c>
      <c r="E307" s="42">
        <v>0</v>
      </c>
      <c r="F307" s="42">
        <v>0</v>
      </c>
      <c r="G307" s="42">
        <v>0</v>
      </c>
      <c r="H307" s="42">
        <v>0</v>
      </c>
      <c r="I307" s="42">
        <v>0</v>
      </c>
      <c r="J307" s="42">
        <v>0</v>
      </c>
      <c r="K307" s="42">
        <v>0</v>
      </c>
      <c r="L307" s="42">
        <v>0</v>
      </c>
      <c r="M307" s="42">
        <v>0</v>
      </c>
      <c r="N307" s="42">
        <v>0</v>
      </c>
      <c r="O307" s="42">
        <v>0</v>
      </c>
      <c r="P307" s="42">
        <v>0</v>
      </c>
      <c r="Q307" s="42">
        <v>1</v>
      </c>
      <c r="R307" s="42">
        <v>0</v>
      </c>
      <c r="S307" s="42">
        <v>1</v>
      </c>
    </row>
    <row r="308" spans="1:19" x14ac:dyDescent="0.2">
      <c r="A308" s="42">
        <v>1238590</v>
      </c>
      <c r="B308" s="56" t="s">
        <v>1749</v>
      </c>
      <c r="C308" s="42">
        <v>0</v>
      </c>
      <c r="D308" s="42">
        <v>0</v>
      </c>
      <c r="E308" s="42">
        <v>0</v>
      </c>
      <c r="F308" s="42">
        <v>0</v>
      </c>
      <c r="G308" s="42">
        <v>0</v>
      </c>
      <c r="H308" s="42">
        <v>0</v>
      </c>
      <c r="I308" s="42">
        <v>0</v>
      </c>
      <c r="J308" s="42">
        <v>0</v>
      </c>
      <c r="K308" s="42">
        <v>0</v>
      </c>
      <c r="L308" s="42">
        <v>0</v>
      </c>
      <c r="M308" s="42">
        <v>0</v>
      </c>
      <c r="N308" s="42">
        <v>0</v>
      </c>
      <c r="O308" s="42">
        <v>0</v>
      </c>
      <c r="P308" s="42">
        <v>1</v>
      </c>
      <c r="Q308" s="42">
        <v>0</v>
      </c>
      <c r="R308" s="42">
        <v>0</v>
      </c>
      <c r="S308" s="42">
        <v>1</v>
      </c>
    </row>
    <row r="309" spans="1:19" x14ac:dyDescent="0.2">
      <c r="A309" s="42">
        <v>1238591</v>
      </c>
      <c r="B309" s="56" t="s">
        <v>1750</v>
      </c>
      <c r="C309" s="42">
        <v>0</v>
      </c>
      <c r="D309" s="42">
        <v>0</v>
      </c>
      <c r="E309" s="42">
        <v>0</v>
      </c>
      <c r="F309" s="42">
        <v>0</v>
      </c>
      <c r="G309" s="42">
        <v>0</v>
      </c>
      <c r="H309" s="42">
        <v>0</v>
      </c>
      <c r="I309" s="42">
        <v>0</v>
      </c>
      <c r="J309" s="42">
        <v>0</v>
      </c>
      <c r="K309" s="42">
        <v>0</v>
      </c>
      <c r="L309" s="42">
        <v>0</v>
      </c>
      <c r="M309" s="42">
        <v>0</v>
      </c>
      <c r="N309" s="42">
        <v>0</v>
      </c>
      <c r="O309" s="42">
        <v>0</v>
      </c>
      <c r="P309" s="42">
        <v>1</v>
      </c>
      <c r="Q309" s="42">
        <v>0</v>
      </c>
      <c r="R309" s="42">
        <v>0</v>
      </c>
      <c r="S309" s="42">
        <v>1</v>
      </c>
    </row>
    <row r="310" spans="1:19" x14ac:dyDescent="0.2">
      <c r="A310" s="42">
        <v>1239260</v>
      </c>
      <c r="B310" s="56" t="s">
        <v>1751</v>
      </c>
      <c r="C310" s="42">
        <v>0</v>
      </c>
      <c r="D310" s="42">
        <v>0</v>
      </c>
      <c r="E310" s="42">
        <v>0</v>
      </c>
      <c r="F310" s="42">
        <v>0</v>
      </c>
      <c r="G310" s="42">
        <v>0</v>
      </c>
      <c r="H310" s="42">
        <v>0</v>
      </c>
      <c r="I310" s="42">
        <v>0</v>
      </c>
      <c r="J310" s="42">
        <v>0</v>
      </c>
      <c r="K310" s="42">
        <v>0</v>
      </c>
      <c r="L310" s="42">
        <v>0</v>
      </c>
      <c r="M310" s="42">
        <v>1</v>
      </c>
      <c r="N310" s="42">
        <v>0</v>
      </c>
      <c r="O310" s="42">
        <v>0</v>
      </c>
      <c r="P310" s="42">
        <v>0</v>
      </c>
      <c r="Q310" s="42">
        <v>0</v>
      </c>
      <c r="R310" s="42">
        <v>0</v>
      </c>
      <c r="S310" s="42">
        <v>1</v>
      </c>
    </row>
    <row r="311" spans="1:19" x14ac:dyDescent="0.2">
      <c r="A311" s="42">
        <v>1239285</v>
      </c>
      <c r="B311" s="56" t="s">
        <v>1752</v>
      </c>
      <c r="C311" s="42">
        <v>0</v>
      </c>
      <c r="D311" s="42">
        <v>0</v>
      </c>
      <c r="E311" s="42">
        <v>0</v>
      </c>
      <c r="F311" s="42">
        <v>0</v>
      </c>
      <c r="G311" s="42">
        <v>0</v>
      </c>
      <c r="H311" s="42">
        <v>0</v>
      </c>
      <c r="I311" s="42">
        <v>0</v>
      </c>
      <c r="J311" s="42">
        <v>0</v>
      </c>
      <c r="K311" s="42">
        <v>0</v>
      </c>
      <c r="L311" s="42">
        <v>0</v>
      </c>
      <c r="M311" s="42">
        <v>0</v>
      </c>
      <c r="N311" s="42">
        <v>0</v>
      </c>
      <c r="O311" s="42">
        <v>0</v>
      </c>
      <c r="P311" s="42">
        <v>1</v>
      </c>
      <c r="Q311" s="42">
        <v>0</v>
      </c>
      <c r="R311" s="42">
        <v>0</v>
      </c>
      <c r="S311" s="42">
        <v>1</v>
      </c>
    </row>
    <row r="312" spans="1:19" x14ac:dyDescent="0.2">
      <c r="A312" s="42">
        <v>1239558</v>
      </c>
      <c r="B312" s="56" t="s">
        <v>1753</v>
      </c>
      <c r="C312" s="42">
        <v>0</v>
      </c>
      <c r="D312" s="42">
        <v>0</v>
      </c>
      <c r="E312" s="42">
        <v>0</v>
      </c>
      <c r="F312" s="42">
        <v>0</v>
      </c>
      <c r="G312" s="42">
        <v>0</v>
      </c>
      <c r="H312" s="42">
        <v>0</v>
      </c>
      <c r="I312" s="42">
        <v>0</v>
      </c>
      <c r="J312" s="42">
        <v>0</v>
      </c>
      <c r="K312" s="42">
        <v>0</v>
      </c>
      <c r="L312" s="42">
        <v>0</v>
      </c>
      <c r="M312" s="42">
        <v>0</v>
      </c>
      <c r="N312" s="42">
        <v>0</v>
      </c>
      <c r="O312" s="42">
        <v>0</v>
      </c>
      <c r="P312" s="42">
        <v>1</v>
      </c>
      <c r="Q312" s="42">
        <v>0</v>
      </c>
      <c r="R312" s="42">
        <v>0</v>
      </c>
      <c r="S312" s="42">
        <v>1</v>
      </c>
    </row>
    <row r="313" spans="1:19" x14ac:dyDescent="0.2">
      <c r="A313" s="42">
        <v>1240131</v>
      </c>
      <c r="B313" s="56" t="s">
        <v>1754</v>
      </c>
      <c r="C313" s="42">
        <v>0</v>
      </c>
      <c r="D313" s="42">
        <v>0</v>
      </c>
      <c r="E313" s="42">
        <v>0</v>
      </c>
      <c r="F313" s="42">
        <v>0</v>
      </c>
      <c r="G313" s="42">
        <v>0</v>
      </c>
      <c r="H313" s="42">
        <v>0</v>
      </c>
      <c r="I313" s="42">
        <v>0</v>
      </c>
      <c r="J313" s="42">
        <v>0</v>
      </c>
      <c r="K313" s="42">
        <v>0</v>
      </c>
      <c r="L313" s="42">
        <v>0</v>
      </c>
      <c r="M313" s="42">
        <v>0</v>
      </c>
      <c r="N313" s="42">
        <v>0</v>
      </c>
      <c r="O313" s="42">
        <v>0</v>
      </c>
      <c r="P313" s="42">
        <v>1</v>
      </c>
      <c r="Q313" s="42">
        <v>0</v>
      </c>
      <c r="R313" s="42">
        <v>0</v>
      </c>
      <c r="S313" s="42">
        <v>1</v>
      </c>
    </row>
    <row r="314" spans="1:19" x14ac:dyDescent="0.2">
      <c r="A314" s="42">
        <v>1240133</v>
      </c>
      <c r="B314" s="56" t="s">
        <v>1755</v>
      </c>
      <c r="C314" s="42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1</v>
      </c>
      <c r="Q314" s="42">
        <v>0</v>
      </c>
      <c r="R314" s="42">
        <v>0</v>
      </c>
      <c r="S314" s="42">
        <v>1</v>
      </c>
    </row>
    <row r="315" spans="1:19" x14ac:dyDescent="0.2">
      <c r="A315" s="42">
        <v>1240134</v>
      </c>
      <c r="B315" s="56" t="s">
        <v>1756</v>
      </c>
      <c r="C315" s="42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1</v>
      </c>
      <c r="Q315" s="42">
        <v>0</v>
      </c>
      <c r="R315" s="42">
        <v>0</v>
      </c>
      <c r="S315" s="42">
        <v>1</v>
      </c>
    </row>
    <row r="316" spans="1:19" x14ac:dyDescent="0.2">
      <c r="A316" s="42">
        <v>1240276</v>
      </c>
      <c r="B316" s="56" t="s">
        <v>1757</v>
      </c>
      <c r="C316" s="42">
        <v>0</v>
      </c>
      <c r="D316" s="42">
        <v>0</v>
      </c>
      <c r="E316" s="42">
        <v>0</v>
      </c>
      <c r="F316" s="42">
        <v>0</v>
      </c>
      <c r="G316" s="42">
        <v>0</v>
      </c>
      <c r="H316" s="42">
        <v>0</v>
      </c>
      <c r="I316" s="42">
        <v>0</v>
      </c>
      <c r="J316" s="42">
        <v>0</v>
      </c>
      <c r="K316" s="42">
        <v>0</v>
      </c>
      <c r="L316" s="42">
        <v>0</v>
      </c>
      <c r="M316" s="42">
        <v>0</v>
      </c>
      <c r="N316" s="42">
        <v>0</v>
      </c>
      <c r="O316" s="42">
        <v>0</v>
      </c>
      <c r="P316" s="42">
        <v>1</v>
      </c>
      <c r="Q316" s="42">
        <v>0</v>
      </c>
      <c r="R316" s="42">
        <v>0</v>
      </c>
      <c r="S316" s="42">
        <v>1</v>
      </c>
    </row>
    <row r="317" spans="1:19" x14ac:dyDescent="0.2">
      <c r="A317" s="42">
        <v>1240437</v>
      </c>
      <c r="B317" s="56" t="s">
        <v>1758</v>
      </c>
      <c r="C317" s="42">
        <v>0</v>
      </c>
      <c r="D317" s="42">
        <v>0</v>
      </c>
      <c r="E317" s="42">
        <v>0</v>
      </c>
      <c r="F317" s="42">
        <v>1</v>
      </c>
      <c r="G317" s="42">
        <v>0</v>
      </c>
      <c r="H317" s="42">
        <v>0</v>
      </c>
      <c r="I317" s="42">
        <v>0</v>
      </c>
      <c r="J317" s="42">
        <v>0</v>
      </c>
      <c r="K317" s="42">
        <v>0</v>
      </c>
      <c r="L317" s="42">
        <v>0</v>
      </c>
      <c r="M317" s="42">
        <v>0</v>
      </c>
      <c r="N317" s="42">
        <v>0</v>
      </c>
      <c r="O317" s="42">
        <v>0</v>
      </c>
      <c r="P317" s="42">
        <v>0</v>
      </c>
      <c r="Q317" s="42">
        <v>0</v>
      </c>
      <c r="R317" s="42">
        <v>0</v>
      </c>
      <c r="S317" s="42">
        <v>1</v>
      </c>
    </row>
    <row r="318" spans="1:19" x14ac:dyDescent="0.2">
      <c r="A318" s="42">
        <v>1240443</v>
      </c>
      <c r="B318" s="56" t="s">
        <v>1759</v>
      </c>
      <c r="C318" s="42">
        <v>0</v>
      </c>
      <c r="D318" s="42">
        <v>0</v>
      </c>
      <c r="E318" s="42">
        <v>0</v>
      </c>
      <c r="F318" s="42">
        <v>1</v>
      </c>
      <c r="G318" s="42">
        <v>0</v>
      </c>
      <c r="H318" s="42">
        <v>0</v>
      </c>
      <c r="I318" s="42">
        <v>0</v>
      </c>
      <c r="J318" s="42">
        <v>0</v>
      </c>
      <c r="K318" s="42">
        <v>0</v>
      </c>
      <c r="L318" s="42">
        <v>0</v>
      </c>
      <c r="M318" s="42">
        <v>0</v>
      </c>
      <c r="N318" s="42">
        <v>0</v>
      </c>
      <c r="O318" s="42">
        <v>0</v>
      </c>
      <c r="P318" s="42">
        <v>0</v>
      </c>
      <c r="Q318" s="42">
        <v>0</v>
      </c>
      <c r="R318" s="42">
        <v>0</v>
      </c>
      <c r="S318" s="42">
        <v>1</v>
      </c>
    </row>
    <row r="319" spans="1:19" x14ac:dyDescent="0.2">
      <c r="A319" s="42">
        <v>1240495</v>
      </c>
      <c r="B319" s="56" t="s">
        <v>1760</v>
      </c>
      <c r="C319" s="42">
        <v>0</v>
      </c>
      <c r="D319" s="42">
        <v>0</v>
      </c>
      <c r="E319" s="42">
        <v>0</v>
      </c>
      <c r="F319" s="42">
        <v>0</v>
      </c>
      <c r="G319" s="42">
        <v>0</v>
      </c>
      <c r="H319" s="42">
        <v>0</v>
      </c>
      <c r="I319" s="42">
        <v>0</v>
      </c>
      <c r="J319" s="42">
        <v>0</v>
      </c>
      <c r="K319" s="42">
        <v>0</v>
      </c>
      <c r="L319" s="42">
        <v>0</v>
      </c>
      <c r="M319" s="42">
        <v>0</v>
      </c>
      <c r="N319" s="42">
        <v>0</v>
      </c>
      <c r="O319" s="42">
        <v>0</v>
      </c>
      <c r="P319" s="42">
        <v>1</v>
      </c>
      <c r="Q319" s="42">
        <v>0</v>
      </c>
      <c r="R319" s="42">
        <v>0</v>
      </c>
      <c r="S319" s="42">
        <v>1</v>
      </c>
    </row>
    <row r="320" spans="1:19" x14ac:dyDescent="0.2">
      <c r="A320" s="42">
        <v>1240499</v>
      </c>
      <c r="B320" s="56" t="s">
        <v>1761</v>
      </c>
      <c r="C320" s="42">
        <v>0</v>
      </c>
      <c r="D320" s="42">
        <v>0</v>
      </c>
      <c r="E320" s="42">
        <v>0</v>
      </c>
      <c r="F320" s="42">
        <v>0</v>
      </c>
      <c r="G320" s="42">
        <v>0</v>
      </c>
      <c r="H320" s="42">
        <v>0</v>
      </c>
      <c r="I320" s="42">
        <v>0</v>
      </c>
      <c r="J320" s="42">
        <v>0</v>
      </c>
      <c r="K320" s="42">
        <v>0</v>
      </c>
      <c r="L320" s="42">
        <v>0</v>
      </c>
      <c r="M320" s="42">
        <v>0</v>
      </c>
      <c r="N320" s="42">
        <v>0</v>
      </c>
      <c r="O320" s="42">
        <v>0</v>
      </c>
      <c r="P320" s="42">
        <v>1</v>
      </c>
      <c r="Q320" s="42">
        <v>0</v>
      </c>
      <c r="R320" s="42">
        <v>0</v>
      </c>
      <c r="S320" s="42">
        <v>1</v>
      </c>
    </row>
    <row r="321" spans="1:19" x14ac:dyDescent="0.2">
      <c r="A321" s="42">
        <v>1240508</v>
      </c>
      <c r="B321" s="56" t="s">
        <v>1762</v>
      </c>
      <c r="C321" s="42">
        <v>0</v>
      </c>
      <c r="D321" s="42">
        <v>0</v>
      </c>
      <c r="E321" s="42">
        <v>0</v>
      </c>
      <c r="F321" s="42">
        <v>0</v>
      </c>
      <c r="G321" s="42">
        <v>0</v>
      </c>
      <c r="H321" s="42">
        <v>0</v>
      </c>
      <c r="I321" s="42">
        <v>0</v>
      </c>
      <c r="J321" s="42">
        <v>0</v>
      </c>
      <c r="K321" s="42">
        <v>0</v>
      </c>
      <c r="L321" s="42">
        <v>0</v>
      </c>
      <c r="M321" s="42">
        <v>0</v>
      </c>
      <c r="N321" s="42">
        <v>0</v>
      </c>
      <c r="O321" s="42">
        <v>0</v>
      </c>
      <c r="P321" s="42">
        <v>1</v>
      </c>
      <c r="Q321" s="42">
        <v>0</v>
      </c>
      <c r="R321" s="42">
        <v>0</v>
      </c>
      <c r="S321" s="42">
        <v>1</v>
      </c>
    </row>
    <row r="322" spans="1:19" x14ac:dyDescent="0.2">
      <c r="A322" s="42">
        <v>1240509</v>
      </c>
      <c r="B322" s="56" t="s">
        <v>1763</v>
      </c>
      <c r="C322" s="42">
        <v>0</v>
      </c>
      <c r="D322" s="42">
        <v>0</v>
      </c>
      <c r="E322" s="42">
        <v>0</v>
      </c>
      <c r="F322" s="42">
        <v>0</v>
      </c>
      <c r="G322" s="42">
        <v>0</v>
      </c>
      <c r="H322" s="42">
        <v>0</v>
      </c>
      <c r="I322" s="42">
        <v>0</v>
      </c>
      <c r="J322" s="42">
        <v>0</v>
      </c>
      <c r="K322" s="42">
        <v>0</v>
      </c>
      <c r="L322" s="42">
        <v>0</v>
      </c>
      <c r="M322" s="42">
        <v>0</v>
      </c>
      <c r="N322" s="42">
        <v>0</v>
      </c>
      <c r="O322" s="42">
        <v>0</v>
      </c>
      <c r="P322" s="42">
        <v>1</v>
      </c>
      <c r="Q322" s="42">
        <v>0</v>
      </c>
      <c r="R322" s="42">
        <v>0</v>
      </c>
      <c r="S322" s="42">
        <v>1</v>
      </c>
    </row>
    <row r="323" spans="1:19" x14ac:dyDescent="0.2">
      <c r="A323" s="42">
        <v>1240512</v>
      </c>
      <c r="B323" s="56" t="s">
        <v>1764</v>
      </c>
      <c r="C323" s="42">
        <v>0</v>
      </c>
      <c r="D323" s="42">
        <v>0</v>
      </c>
      <c r="E323" s="42">
        <v>0</v>
      </c>
      <c r="F323" s="42">
        <v>0</v>
      </c>
      <c r="G323" s="42">
        <v>0</v>
      </c>
      <c r="H323" s="42">
        <v>0</v>
      </c>
      <c r="I323" s="42">
        <v>0</v>
      </c>
      <c r="J323" s="42">
        <v>0</v>
      </c>
      <c r="K323" s="42">
        <v>0</v>
      </c>
      <c r="L323" s="42">
        <v>0</v>
      </c>
      <c r="M323" s="42">
        <v>0</v>
      </c>
      <c r="N323" s="42">
        <v>0</v>
      </c>
      <c r="O323" s="42">
        <v>0</v>
      </c>
      <c r="P323" s="42">
        <v>1</v>
      </c>
      <c r="Q323" s="42">
        <v>0</v>
      </c>
      <c r="R323" s="42">
        <v>0</v>
      </c>
      <c r="S323" s="42">
        <v>1</v>
      </c>
    </row>
    <row r="324" spans="1:19" x14ac:dyDescent="0.2">
      <c r="A324" s="42">
        <v>1240525</v>
      </c>
      <c r="B324" s="56" t="s">
        <v>1765</v>
      </c>
      <c r="C324" s="42">
        <v>0</v>
      </c>
      <c r="D324" s="42">
        <v>0</v>
      </c>
      <c r="E324" s="42">
        <v>0</v>
      </c>
      <c r="F324" s="42">
        <v>0</v>
      </c>
      <c r="G324" s="42">
        <v>0</v>
      </c>
      <c r="H324" s="42">
        <v>0</v>
      </c>
      <c r="I324" s="42">
        <v>0</v>
      </c>
      <c r="J324" s="42">
        <v>0</v>
      </c>
      <c r="K324" s="42">
        <v>0</v>
      </c>
      <c r="L324" s="42">
        <v>0</v>
      </c>
      <c r="M324" s="42">
        <v>0</v>
      </c>
      <c r="N324" s="42">
        <v>0</v>
      </c>
      <c r="O324" s="42">
        <v>0</v>
      </c>
      <c r="P324" s="42">
        <v>1</v>
      </c>
      <c r="Q324" s="42">
        <v>0</v>
      </c>
      <c r="R324" s="42">
        <v>0</v>
      </c>
      <c r="S324" s="42">
        <v>1</v>
      </c>
    </row>
    <row r="325" spans="1:19" x14ac:dyDescent="0.2">
      <c r="A325" s="42">
        <v>1240595</v>
      </c>
      <c r="B325" s="56" t="s">
        <v>1766</v>
      </c>
      <c r="C325" s="42">
        <v>0</v>
      </c>
      <c r="D325" s="42">
        <v>0</v>
      </c>
      <c r="E325" s="42">
        <v>0</v>
      </c>
      <c r="F325" s="42">
        <v>0</v>
      </c>
      <c r="G325" s="42">
        <v>0</v>
      </c>
      <c r="H325" s="42">
        <v>0</v>
      </c>
      <c r="I325" s="42">
        <v>0</v>
      </c>
      <c r="J325" s="42">
        <v>0</v>
      </c>
      <c r="K325" s="42">
        <v>0</v>
      </c>
      <c r="L325" s="42">
        <v>0</v>
      </c>
      <c r="M325" s="42">
        <v>0</v>
      </c>
      <c r="N325" s="42">
        <v>0</v>
      </c>
      <c r="O325" s="42">
        <v>0</v>
      </c>
      <c r="P325" s="42">
        <v>1</v>
      </c>
      <c r="Q325" s="42">
        <v>0</v>
      </c>
      <c r="R325" s="42">
        <v>0</v>
      </c>
      <c r="S325" s="42">
        <v>1</v>
      </c>
    </row>
    <row r="326" spans="1:19" x14ac:dyDescent="0.2">
      <c r="A326" s="42">
        <v>1240624</v>
      </c>
      <c r="B326" s="56" t="s">
        <v>1767</v>
      </c>
      <c r="C326" s="42">
        <v>0</v>
      </c>
      <c r="D326" s="42">
        <v>0</v>
      </c>
      <c r="E326" s="42">
        <v>0</v>
      </c>
      <c r="F326" s="42">
        <v>0</v>
      </c>
      <c r="G326" s="42">
        <v>0</v>
      </c>
      <c r="H326" s="42">
        <v>0</v>
      </c>
      <c r="I326" s="42">
        <v>0</v>
      </c>
      <c r="J326" s="42">
        <v>0</v>
      </c>
      <c r="K326" s="42">
        <v>0</v>
      </c>
      <c r="L326" s="42">
        <v>0</v>
      </c>
      <c r="M326" s="42">
        <v>0</v>
      </c>
      <c r="N326" s="42">
        <v>0</v>
      </c>
      <c r="O326" s="42">
        <v>0</v>
      </c>
      <c r="P326" s="42">
        <v>1</v>
      </c>
      <c r="Q326" s="42">
        <v>0</v>
      </c>
      <c r="R326" s="42">
        <v>0</v>
      </c>
      <c r="S326" s="42">
        <v>1</v>
      </c>
    </row>
    <row r="327" spans="1:19" x14ac:dyDescent="0.2">
      <c r="A327" s="42">
        <v>1240627</v>
      </c>
      <c r="B327" s="56" t="s">
        <v>1768</v>
      </c>
      <c r="C327" s="42">
        <v>0</v>
      </c>
      <c r="D327" s="42">
        <v>0</v>
      </c>
      <c r="E327" s="42">
        <v>0</v>
      </c>
      <c r="F327" s="42">
        <v>0</v>
      </c>
      <c r="G327" s="42">
        <v>0</v>
      </c>
      <c r="H327" s="42">
        <v>0</v>
      </c>
      <c r="I327" s="42">
        <v>0</v>
      </c>
      <c r="J327" s="42">
        <v>0</v>
      </c>
      <c r="K327" s="42">
        <v>0</v>
      </c>
      <c r="L327" s="42">
        <v>0</v>
      </c>
      <c r="M327" s="42">
        <v>0</v>
      </c>
      <c r="N327" s="42">
        <v>0</v>
      </c>
      <c r="O327" s="42">
        <v>0</v>
      </c>
      <c r="P327" s="42">
        <v>1</v>
      </c>
      <c r="Q327" s="42">
        <v>0</v>
      </c>
      <c r="R327" s="42">
        <v>0</v>
      </c>
      <c r="S327" s="42">
        <v>1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71"/>
  <sheetViews>
    <sheetView workbookViewId="0">
      <selection activeCell="L65" sqref="L65"/>
    </sheetView>
  </sheetViews>
  <sheetFormatPr defaultRowHeight="12.75" x14ac:dyDescent="0.2"/>
  <cols>
    <col min="1" max="1" width="15.140625" style="460" customWidth="1"/>
    <col min="2" max="2" width="8" style="460" customWidth="1"/>
    <col min="3" max="3" width="7.5703125" style="460" customWidth="1"/>
    <col min="4" max="23" width="9.140625" style="460"/>
    <col min="24" max="24" width="3.85546875" style="460" customWidth="1"/>
    <col min="25" max="25" width="9.140625" style="460"/>
    <col min="26" max="26" width="4.140625" style="460" customWidth="1"/>
    <col min="27" max="27" width="6.140625" style="460" customWidth="1"/>
    <col min="28" max="28" width="6.5703125" style="460" customWidth="1"/>
    <col min="29" max="16384" width="9.140625" style="460"/>
  </cols>
  <sheetData>
    <row r="1" spans="1:30" ht="13.5" thickBot="1" x14ac:dyDescent="0.25">
      <c r="A1" s="461" t="s">
        <v>4439</v>
      </c>
      <c r="B1" s="460" t="s">
        <v>2569</v>
      </c>
      <c r="P1" s="529" t="s">
        <v>4400</v>
      </c>
    </row>
    <row r="2" spans="1:30" x14ac:dyDescent="0.2">
      <c r="A2" s="65" t="s">
        <v>4417</v>
      </c>
      <c r="B2" s="128" t="s">
        <v>3540</v>
      </c>
      <c r="C2" s="120" t="s">
        <v>3540</v>
      </c>
      <c r="D2" s="460" t="s">
        <v>3584</v>
      </c>
      <c r="E2" s="460" t="s">
        <v>3584</v>
      </c>
      <c r="F2" s="128" t="s">
        <v>4414</v>
      </c>
      <c r="G2" s="120" t="s">
        <v>4414</v>
      </c>
      <c r="H2" s="460" t="s">
        <v>4431</v>
      </c>
      <c r="I2" s="460" t="s">
        <v>4431</v>
      </c>
      <c r="J2" s="128" t="s">
        <v>3573</v>
      </c>
      <c r="K2" s="120" t="s">
        <v>3573</v>
      </c>
      <c r="L2" s="542" t="s">
        <v>4398</v>
      </c>
      <c r="M2" s="65" t="s">
        <v>4398</v>
      </c>
      <c r="N2" s="304" t="s">
        <v>4407</v>
      </c>
      <c r="O2" s="184" t="s">
        <v>4407</v>
      </c>
      <c r="P2" s="542" t="s">
        <v>4437</v>
      </c>
      <c r="Q2" s="65" t="s">
        <v>4437</v>
      </c>
      <c r="R2" s="128" t="s">
        <v>3657</v>
      </c>
      <c r="S2" s="120" t="s">
        <v>3657</v>
      </c>
      <c r="T2" s="542" t="s">
        <v>3540</v>
      </c>
      <c r="U2" s="65" t="s">
        <v>3540</v>
      </c>
      <c r="V2" s="128" t="s">
        <v>3607</v>
      </c>
      <c r="W2" s="120" t="s">
        <v>3607</v>
      </c>
      <c r="Z2" s="460" t="s">
        <v>4438</v>
      </c>
      <c r="AA2" s="460" t="s">
        <v>2569</v>
      </c>
      <c r="AB2" s="460" t="s">
        <v>3693</v>
      </c>
      <c r="AC2" s="460" t="s">
        <v>4257</v>
      </c>
      <c r="AD2" s="460" t="s">
        <v>2956</v>
      </c>
    </row>
    <row r="3" spans="1:30" ht="13.5" thickBot="1" x14ac:dyDescent="0.25">
      <c r="A3" s="539" t="s">
        <v>3185</v>
      </c>
      <c r="B3" s="543">
        <v>38</v>
      </c>
      <c r="C3" s="186"/>
      <c r="D3" s="540">
        <v>20</v>
      </c>
      <c r="E3" s="547">
        <v>49</v>
      </c>
      <c r="F3" s="543">
        <v>4</v>
      </c>
      <c r="G3" s="544">
        <v>0</v>
      </c>
      <c r="H3" s="540">
        <v>3</v>
      </c>
      <c r="I3" s="547">
        <v>13</v>
      </c>
      <c r="J3" s="543">
        <v>29</v>
      </c>
      <c r="K3" s="544">
        <v>5</v>
      </c>
      <c r="L3" s="557">
        <v>3</v>
      </c>
      <c r="M3" s="547"/>
      <c r="N3" s="543">
        <v>11</v>
      </c>
      <c r="O3" s="544"/>
      <c r="P3" s="540">
        <v>37</v>
      </c>
      <c r="Q3" s="547">
        <v>26</v>
      </c>
      <c r="R3" s="543">
        <v>2</v>
      </c>
      <c r="S3" s="544"/>
      <c r="T3" s="540">
        <v>6</v>
      </c>
      <c r="U3" s="547"/>
      <c r="V3" s="543">
        <v>2</v>
      </c>
      <c r="W3" s="78">
        <v>8</v>
      </c>
      <c r="Y3" s="538" t="s">
        <v>3185</v>
      </c>
      <c r="Z3" s="460">
        <v>11</v>
      </c>
      <c r="AA3" s="460">
        <f>COUNT(B3:W3)</f>
        <v>17</v>
      </c>
      <c r="AB3" s="460">
        <v>0</v>
      </c>
      <c r="AC3" s="460">
        <f t="shared" ref="AC3:AC20" si="0">SUM(B3:W3)</f>
        <v>256</v>
      </c>
      <c r="AD3" s="133">
        <f>AC3/(AA3-AB3)</f>
        <v>15.058823529411764</v>
      </c>
    </row>
    <row r="4" spans="1:30" ht="13.5" thickBot="1" x14ac:dyDescent="0.25">
      <c r="A4" s="539" t="s">
        <v>3188</v>
      </c>
      <c r="B4" s="543">
        <v>8</v>
      </c>
      <c r="C4" s="186"/>
      <c r="D4" s="540"/>
      <c r="E4" s="547"/>
      <c r="F4" s="543">
        <v>0</v>
      </c>
      <c r="G4" s="544">
        <v>24</v>
      </c>
      <c r="H4" s="540">
        <v>0</v>
      </c>
      <c r="I4" s="547">
        <v>0</v>
      </c>
      <c r="J4" s="543">
        <v>25</v>
      </c>
      <c r="K4" s="544" t="s">
        <v>3838</v>
      </c>
      <c r="L4" s="555">
        <v>59</v>
      </c>
      <c r="M4" s="556"/>
      <c r="N4" s="543">
        <v>0</v>
      </c>
      <c r="O4" s="544"/>
      <c r="P4" s="540">
        <v>0</v>
      </c>
      <c r="Q4" s="547">
        <v>5</v>
      </c>
      <c r="R4" s="543">
        <v>12</v>
      </c>
      <c r="S4" s="544"/>
      <c r="T4" s="540">
        <v>0</v>
      </c>
      <c r="U4" s="547"/>
      <c r="V4" s="543">
        <v>12</v>
      </c>
      <c r="W4" s="78" t="s">
        <v>3838</v>
      </c>
      <c r="Y4" s="538" t="s">
        <v>3188</v>
      </c>
      <c r="Z4" s="460">
        <v>10</v>
      </c>
      <c r="AA4" s="460">
        <f t="shared" ref="AA4:AA20" si="1">COUNT(B4:W4)</f>
        <v>13</v>
      </c>
      <c r="AB4" s="460">
        <v>0</v>
      </c>
      <c r="AC4" s="460">
        <f t="shared" si="0"/>
        <v>145</v>
      </c>
      <c r="AD4" s="133">
        <f t="shared" ref="AD4:AD20" si="2">AC4/(AA4-AB4)</f>
        <v>11.153846153846153</v>
      </c>
    </row>
    <row r="5" spans="1:30" x14ac:dyDescent="0.2">
      <c r="A5" s="65" t="s">
        <v>3080</v>
      </c>
      <c r="B5" s="543">
        <v>9</v>
      </c>
      <c r="C5" s="186"/>
      <c r="D5" s="540">
        <v>0</v>
      </c>
      <c r="E5" s="547">
        <v>24</v>
      </c>
      <c r="F5" s="543">
        <v>20</v>
      </c>
      <c r="G5" s="544">
        <v>0</v>
      </c>
      <c r="H5" s="540">
        <v>1</v>
      </c>
      <c r="I5" s="547">
        <v>28</v>
      </c>
      <c r="J5" s="543">
        <v>6</v>
      </c>
      <c r="K5" s="544" t="s">
        <v>3838</v>
      </c>
      <c r="L5" s="558">
        <v>41</v>
      </c>
      <c r="M5" s="547"/>
      <c r="N5" s="545">
        <v>59</v>
      </c>
      <c r="O5" s="544"/>
      <c r="P5" s="540">
        <v>15</v>
      </c>
      <c r="Q5" s="547">
        <v>1</v>
      </c>
      <c r="R5" s="543">
        <v>44</v>
      </c>
      <c r="S5" s="544"/>
      <c r="T5" s="540">
        <v>9</v>
      </c>
      <c r="U5" s="547"/>
      <c r="V5" s="543">
        <v>7</v>
      </c>
      <c r="W5" s="78">
        <v>2</v>
      </c>
      <c r="Y5" s="42" t="s">
        <v>3080</v>
      </c>
      <c r="Z5" s="460">
        <v>11</v>
      </c>
      <c r="AA5" s="460">
        <f t="shared" si="1"/>
        <v>16</v>
      </c>
      <c r="AB5" s="460">
        <v>1</v>
      </c>
      <c r="AC5" s="460">
        <f t="shared" si="0"/>
        <v>266</v>
      </c>
      <c r="AD5" s="133">
        <f t="shared" si="2"/>
        <v>17.733333333333334</v>
      </c>
    </row>
    <row r="6" spans="1:30" ht="13.5" thickBot="1" x14ac:dyDescent="0.25">
      <c r="A6" s="65" t="s">
        <v>3093</v>
      </c>
      <c r="B6" s="543">
        <v>14</v>
      </c>
      <c r="C6" s="186"/>
      <c r="D6" s="540">
        <v>8</v>
      </c>
      <c r="E6" s="547">
        <v>9</v>
      </c>
      <c r="F6" s="543">
        <v>1</v>
      </c>
      <c r="G6" s="544">
        <v>10</v>
      </c>
      <c r="H6" s="540">
        <v>0</v>
      </c>
      <c r="I6" s="547">
        <v>9</v>
      </c>
      <c r="J6" s="553">
        <v>1</v>
      </c>
      <c r="K6" s="549">
        <v>0</v>
      </c>
      <c r="L6" s="540">
        <v>14</v>
      </c>
      <c r="M6" s="547"/>
      <c r="N6" s="543">
        <v>2</v>
      </c>
      <c r="O6" s="544"/>
      <c r="P6" s="540"/>
      <c r="Q6" s="547"/>
      <c r="R6" s="543">
        <v>20</v>
      </c>
      <c r="S6" s="544"/>
      <c r="T6" s="540">
        <v>3</v>
      </c>
      <c r="U6" s="547"/>
      <c r="V6" s="543">
        <v>0</v>
      </c>
      <c r="W6" s="78">
        <v>65</v>
      </c>
      <c r="Y6" s="42" t="s">
        <v>3093</v>
      </c>
      <c r="Z6" s="460">
        <v>10</v>
      </c>
      <c r="AA6" s="460">
        <f t="shared" si="1"/>
        <v>15</v>
      </c>
      <c r="AB6" s="460">
        <v>1</v>
      </c>
      <c r="AC6" s="460">
        <f t="shared" si="0"/>
        <v>156</v>
      </c>
      <c r="AD6" s="133">
        <f t="shared" si="2"/>
        <v>11.142857142857142</v>
      </c>
    </row>
    <row r="7" spans="1:30" ht="13.5" thickBot="1" x14ac:dyDescent="0.25">
      <c r="A7" s="539" t="s">
        <v>4412</v>
      </c>
      <c r="B7" s="543">
        <v>0</v>
      </c>
      <c r="C7" s="544"/>
      <c r="D7" s="540">
        <v>6</v>
      </c>
      <c r="E7" s="547">
        <v>9</v>
      </c>
      <c r="F7" s="543">
        <v>2</v>
      </c>
      <c r="G7" s="544" t="s">
        <v>3838</v>
      </c>
      <c r="H7" s="540">
        <v>6</v>
      </c>
      <c r="I7" s="547">
        <v>0</v>
      </c>
      <c r="J7" s="555">
        <v>56</v>
      </c>
      <c r="K7" s="552" t="s">
        <v>3838</v>
      </c>
      <c r="L7" s="541">
        <v>40</v>
      </c>
      <c r="M7" s="547"/>
      <c r="N7" s="543">
        <v>5</v>
      </c>
      <c r="O7" s="544"/>
      <c r="P7" s="540">
        <v>0</v>
      </c>
      <c r="Q7" s="547">
        <v>0</v>
      </c>
      <c r="R7" s="543" t="s">
        <v>3838</v>
      </c>
      <c r="S7" s="544"/>
      <c r="T7" s="540">
        <v>9</v>
      </c>
      <c r="U7" s="547"/>
      <c r="V7" s="543">
        <v>8</v>
      </c>
      <c r="W7" s="78">
        <v>8</v>
      </c>
      <c r="Y7" s="538" t="s">
        <v>4412</v>
      </c>
      <c r="Z7" s="460">
        <v>11</v>
      </c>
      <c r="AA7" s="460">
        <f t="shared" si="1"/>
        <v>14</v>
      </c>
      <c r="AB7" s="460">
        <v>1</v>
      </c>
      <c r="AC7" s="460">
        <f t="shared" si="0"/>
        <v>149</v>
      </c>
      <c r="AD7" s="133">
        <f t="shared" si="2"/>
        <v>11.461538461538462</v>
      </c>
    </row>
    <row r="8" spans="1:30" x14ac:dyDescent="0.2">
      <c r="A8" s="65" t="s">
        <v>3187</v>
      </c>
      <c r="B8" s="545">
        <v>9</v>
      </c>
      <c r="C8" s="544"/>
      <c r="D8" s="540">
        <v>5</v>
      </c>
      <c r="E8" s="547">
        <v>17</v>
      </c>
      <c r="F8" s="543">
        <v>3</v>
      </c>
      <c r="G8" s="544" t="s">
        <v>3838</v>
      </c>
      <c r="H8" s="540"/>
      <c r="I8" s="547"/>
      <c r="J8" s="554"/>
      <c r="K8" s="544"/>
      <c r="L8" s="540"/>
      <c r="M8" s="547"/>
      <c r="N8" s="543"/>
      <c r="O8" s="544"/>
      <c r="P8" s="540"/>
      <c r="Q8" s="547"/>
      <c r="R8" s="543"/>
      <c r="S8" s="544"/>
      <c r="T8" s="540"/>
      <c r="U8" s="547"/>
      <c r="V8" s="543"/>
      <c r="W8" s="78"/>
      <c r="Y8" s="42" t="s">
        <v>3187</v>
      </c>
      <c r="Z8" s="460">
        <v>3</v>
      </c>
      <c r="AA8" s="460">
        <f t="shared" si="1"/>
        <v>4</v>
      </c>
      <c r="AB8" s="460">
        <v>1</v>
      </c>
      <c r="AC8" s="460">
        <f t="shared" si="0"/>
        <v>34</v>
      </c>
      <c r="AD8" s="133">
        <f t="shared" si="2"/>
        <v>11.333333333333334</v>
      </c>
    </row>
    <row r="9" spans="1:30" x14ac:dyDescent="0.2">
      <c r="A9" s="460" t="s">
        <v>4429</v>
      </c>
      <c r="B9" s="543">
        <v>0</v>
      </c>
      <c r="C9" s="544"/>
      <c r="D9" s="540">
        <v>0</v>
      </c>
      <c r="E9" s="548">
        <v>31</v>
      </c>
      <c r="F9" s="543">
        <v>15</v>
      </c>
      <c r="G9" s="544" t="s">
        <v>3838</v>
      </c>
      <c r="H9" s="540"/>
      <c r="I9" s="547"/>
      <c r="J9" s="543"/>
      <c r="K9" s="544"/>
      <c r="L9" s="540"/>
      <c r="M9" s="547"/>
      <c r="N9" s="543"/>
      <c r="O9" s="544"/>
      <c r="P9" s="540"/>
      <c r="Q9" s="547"/>
      <c r="R9" s="543"/>
      <c r="S9" s="544"/>
      <c r="T9" s="540"/>
      <c r="U9" s="547"/>
      <c r="V9" s="543"/>
      <c r="W9" s="78"/>
      <c r="Y9" s="460" t="s">
        <v>4429</v>
      </c>
      <c r="Z9" s="460">
        <v>3</v>
      </c>
      <c r="AA9" s="460">
        <f t="shared" si="1"/>
        <v>4</v>
      </c>
      <c r="AB9" s="460">
        <v>1</v>
      </c>
      <c r="AC9" s="460">
        <f t="shared" si="0"/>
        <v>46</v>
      </c>
      <c r="AD9" s="133">
        <f t="shared" si="2"/>
        <v>15.333333333333334</v>
      </c>
    </row>
    <row r="10" spans="1:30" x14ac:dyDescent="0.2">
      <c r="A10" s="65" t="s">
        <v>3189</v>
      </c>
      <c r="B10" s="543">
        <v>2</v>
      </c>
      <c r="C10" s="544"/>
      <c r="D10" s="540">
        <v>1</v>
      </c>
      <c r="E10" s="548">
        <v>0</v>
      </c>
      <c r="F10" s="543">
        <v>18</v>
      </c>
      <c r="G10" s="544">
        <v>1</v>
      </c>
      <c r="H10" s="540">
        <v>6</v>
      </c>
      <c r="I10" s="547">
        <v>0</v>
      </c>
      <c r="J10" s="543">
        <v>30</v>
      </c>
      <c r="K10" s="544" t="s">
        <v>3838</v>
      </c>
      <c r="L10" s="540">
        <v>6</v>
      </c>
      <c r="M10" s="547"/>
      <c r="N10" s="543">
        <v>1</v>
      </c>
      <c r="O10" s="544"/>
      <c r="P10" s="540">
        <v>1</v>
      </c>
      <c r="Q10" s="547">
        <v>23</v>
      </c>
      <c r="R10" s="543">
        <v>5</v>
      </c>
      <c r="S10" s="544"/>
      <c r="T10" s="540">
        <v>0</v>
      </c>
      <c r="U10" s="547"/>
      <c r="V10" s="543">
        <v>11</v>
      </c>
      <c r="W10" s="78" t="s">
        <v>3838</v>
      </c>
      <c r="Y10" s="42" t="s">
        <v>3189</v>
      </c>
      <c r="Z10" s="460">
        <v>11</v>
      </c>
      <c r="AA10" s="460">
        <f t="shared" si="1"/>
        <v>15</v>
      </c>
      <c r="AB10" s="460">
        <v>1</v>
      </c>
      <c r="AC10" s="460">
        <f t="shared" si="0"/>
        <v>105</v>
      </c>
      <c r="AD10" s="133">
        <f t="shared" si="2"/>
        <v>7.5</v>
      </c>
    </row>
    <row r="11" spans="1:30" x14ac:dyDescent="0.2">
      <c r="A11" s="460" t="s">
        <v>4055</v>
      </c>
      <c r="B11" s="543">
        <v>18</v>
      </c>
      <c r="C11" s="544"/>
      <c r="D11" s="540">
        <v>0</v>
      </c>
      <c r="E11" s="547">
        <v>6</v>
      </c>
      <c r="F11" s="543">
        <v>0</v>
      </c>
      <c r="G11" s="544" t="s">
        <v>3838</v>
      </c>
      <c r="H11" s="540">
        <v>1</v>
      </c>
      <c r="I11" s="547">
        <v>1</v>
      </c>
      <c r="J11" s="543">
        <v>8</v>
      </c>
      <c r="K11" s="544" t="s">
        <v>3838</v>
      </c>
      <c r="L11" s="540">
        <v>0</v>
      </c>
      <c r="M11" s="547"/>
      <c r="N11" s="545">
        <v>5</v>
      </c>
      <c r="O11" s="544"/>
      <c r="P11" s="540">
        <v>0</v>
      </c>
      <c r="Q11" s="547">
        <v>1</v>
      </c>
      <c r="R11" s="543" t="s">
        <v>3838</v>
      </c>
      <c r="S11" s="544"/>
      <c r="T11" s="540">
        <v>0</v>
      </c>
      <c r="U11" s="547"/>
      <c r="V11" s="543">
        <v>0</v>
      </c>
      <c r="W11" s="78" t="s">
        <v>3838</v>
      </c>
      <c r="Y11" s="460" t="s">
        <v>4055</v>
      </c>
      <c r="Z11" s="460">
        <v>11</v>
      </c>
      <c r="AA11" s="460">
        <f t="shared" si="1"/>
        <v>13</v>
      </c>
      <c r="AB11" s="460">
        <v>1</v>
      </c>
      <c r="AC11" s="460">
        <f t="shared" si="0"/>
        <v>40</v>
      </c>
      <c r="AD11" s="133">
        <f t="shared" si="2"/>
        <v>3.3333333333333335</v>
      </c>
    </row>
    <row r="12" spans="1:30" x14ac:dyDescent="0.2">
      <c r="A12" s="539" t="s">
        <v>4056</v>
      </c>
      <c r="B12" s="543">
        <v>0</v>
      </c>
      <c r="C12" s="544"/>
      <c r="D12" s="541">
        <v>0</v>
      </c>
      <c r="E12" s="547">
        <v>1</v>
      </c>
      <c r="F12" s="543"/>
      <c r="G12" s="544"/>
      <c r="H12" s="541">
        <v>2</v>
      </c>
      <c r="I12" s="547">
        <v>1</v>
      </c>
      <c r="J12" s="543">
        <v>0</v>
      </c>
      <c r="K12" s="544" t="s">
        <v>3838</v>
      </c>
      <c r="L12" s="540"/>
      <c r="M12" s="547"/>
      <c r="N12" s="543" t="s">
        <v>3642</v>
      </c>
      <c r="O12" s="544"/>
      <c r="P12" s="541">
        <v>5</v>
      </c>
      <c r="Q12" s="548">
        <v>0</v>
      </c>
      <c r="R12" s="543" t="s">
        <v>3838</v>
      </c>
      <c r="S12" s="544"/>
      <c r="T12" s="540">
        <v>4</v>
      </c>
      <c r="U12" s="547"/>
      <c r="V12" s="543">
        <v>0</v>
      </c>
      <c r="W12" s="78" t="s">
        <v>3838</v>
      </c>
      <c r="Y12" s="538" t="s">
        <v>4056</v>
      </c>
      <c r="Z12" s="460">
        <v>9</v>
      </c>
      <c r="AA12" s="460">
        <f t="shared" si="1"/>
        <v>10</v>
      </c>
      <c r="AB12" s="460">
        <v>4</v>
      </c>
      <c r="AC12" s="460">
        <f t="shared" si="0"/>
        <v>13</v>
      </c>
      <c r="AD12" s="133">
        <f t="shared" si="2"/>
        <v>2.1666666666666665</v>
      </c>
    </row>
    <row r="13" spans="1:30" ht="13.5" thickBot="1" x14ac:dyDescent="0.25">
      <c r="A13" s="460" t="s">
        <v>3098</v>
      </c>
      <c r="B13" s="543">
        <v>0</v>
      </c>
      <c r="C13" s="544"/>
      <c r="D13" s="540">
        <v>1</v>
      </c>
      <c r="E13" s="547">
        <v>7</v>
      </c>
      <c r="F13" s="545">
        <v>2</v>
      </c>
      <c r="G13" s="550" t="s">
        <v>3838</v>
      </c>
      <c r="H13" s="540">
        <v>1</v>
      </c>
      <c r="I13" s="547">
        <v>0</v>
      </c>
      <c r="J13" s="545">
        <v>7</v>
      </c>
      <c r="K13" s="544" t="s">
        <v>3838</v>
      </c>
      <c r="L13" s="540" t="s">
        <v>3838</v>
      </c>
      <c r="M13" s="547"/>
      <c r="N13" s="543"/>
      <c r="O13" s="544"/>
      <c r="P13" s="540">
        <v>0</v>
      </c>
      <c r="Q13" s="547">
        <v>0</v>
      </c>
      <c r="R13" s="543"/>
      <c r="S13" s="544"/>
      <c r="T13" s="540"/>
      <c r="U13" s="547"/>
      <c r="V13" s="543"/>
      <c r="W13" s="78"/>
      <c r="Y13" s="460" t="s">
        <v>3098</v>
      </c>
      <c r="Z13" s="460">
        <v>7</v>
      </c>
      <c r="AA13" s="460">
        <f t="shared" si="1"/>
        <v>9</v>
      </c>
      <c r="AB13" s="460">
        <v>2</v>
      </c>
      <c r="AC13" s="460">
        <f t="shared" si="0"/>
        <v>18</v>
      </c>
      <c r="AD13" s="133">
        <f t="shared" si="2"/>
        <v>2.5714285714285716</v>
      </c>
    </row>
    <row r="14" spans="1:30" ht="13.5" thickBot="1" x14ac:dyDescent="0.25">
      <c r="A14" s="65" t="s">
        <v>4430</v>
      </c>
      <c r="B14" s="543"/>
      <c r="C14" s="544"/>
      <c r="D14" s="3"/>
      <c r="E14" s="3"/>
      <c r="F14" s="368">
        <v>38</v>
      </c>
      <c r="G14" s="537">
        <v>64</v>
      </c>
      <c r="H14" s="3"/>
      <c r="I14" s="547"/>
      <c r="J14" s="543"/>
      <c r="K14" s="544"/>
      <c r="L14" s="540"/>
      <c r="M14" s="547"/>
      <c r="N14" s="543"/>
      <c r="O14" s="544"/>
      <c r="P14" s="540"/>
      <c r="Q14" s="547"/>
      <c r="R14" s="543"/>
      <c r="S14" s="544"/>
      <c r="T14" s="540"/>
      <c r="U14" s="547"/>
      <c r="V14" s="543"/>
      <c r="W14" s="78"/>
      <c r="Y14" s="42" t="s">
        <v>4430</v>
      </c>
      <c r="Z14" s="460">
        <v>1</v>
      </c>
      <c r="AA14" s="460">
        <f t="shared" si="1"/>
        <v>2</v>
      </c>
      <c r="AB14" s="460">
        <v>1</v>
      </c>
      <c r="AC14" s="460">
        <f t="shared" si="0"/>
        <v>102</v>
      </c>
      <c r="AD14" s="133">
        <f t="shared" si="2"/>
        <v>102</v>
      </c>
    </row>
    <row r="15" spans="1:30" ht="13.5" thickBot="1" x14ac:dyDescent="0.25">
      <c r="A15" s="460" t="s">
        <v>4428</v>
      </c>
      <c r="B15" s="543"/>
      <c r="C15" s="544"/>
      <c r="D15" s="540">
        <v>0</v>
      </c>
      <c r="E15" s="547">
        <v>10</v>
      </c>
      <c r="F15" s="543"/>
      <c r="G15" s="551"/>
      <c r="H15" s="3"/>
      <c r="I15" s="3"/>
      <c r="J15" s="543"/>
      <c r="K15" s="544"/>
      <c r="L15" s="540"/>
      <c r="M15" s="547"/>
      <c r="N15" s="543"/>
      <c r="O15" s="544"/>
      <c r="P15" s="540"/>
      <c r="Q15" s="547"/>
      <c r="R15" s="543"/>
      <c r="S15" s="544"/>
      <c r="T15" s="540"/>
      <c r="U15" s="547"/>
      <c r="V15" s="543"/>
      <c r="W15" s="82"/>
      <c r="Y15" s="460" t="s">
        <v>4428</v>
      </c>
      <c r="Z15" s="460">
        <v>1</v>
      </c>
      <c r="AA15" s="460">
        <f t="shared" si="1"/>
        <v>2</v>
      </c>
      <c r="AB15" s="460">
        <v>0</v>
      </c>
      <c r="AC15" s="460">
        <f t="shared" si="0"/>
        <v>10</v>
      </c>
      <c r="AD15" s="133">
        <f t="shared" si="2"/>
        <v>5</v>
      </c>
    </row>
    <row r="16" spans="1:30" ht="13.5" thickBot="1" x14ac:dyDescent="0.25">
      <c r="A16" s="65" t="s">
        <v>3585</v>
      </c>
      <c r="B16" s="543"/>
      <c r="C16" s="544"/>
      <c r="D16" s="540"/>
      <c r="E16" s="547"/>
      <c r="F16" s="543"/>
      <c r="G16" s="544"/>
      <c r="H16" s="540">
        <v>8</v>
      </c>
      <c r="I16" s="548">
        <v>11</v>
      </c>
      <c r="J16" s="543">
        <v>20</v>
      </c>
      <c r="K16" s="549">
        <v>8</v>
      </c>
      <c r="L16" s="540">
        <v>38</v>
      </c>
      <c r="M16" s="547"/>
      <c r="N16" s="543">
        <v>12</v>
      </c>
      <c r="O16" s="544"/>
      <c r="P16" s="540" t="s">
        <v>3838</v>
      </c>
      <c r="Q16" s="547">
        <v>0</v>
      </c>
      <c r="R16" s="543">
        <v>1</v>
      </c>
      <c r="S16" s="544"/>
      <c r="T16" s="540">
        <v>31</v>
      </c>
      <c r="U16" s="547"/>
      <c r="V16" s="559">
        <v>25</v>
      </c>
      <c r="W16" s="537">
        <v>62</v>
      </c>
      <c r="Y16" s="42" t="s">
        <v>3585</v>
      </c>
      <c r="Z16" s="460">
        <v>8</v>
      </c>
      <c r="AA16" s="460">
        <f t="shared" si="1"/>
        <v>11</v>
      </c>
      <c r="AB16" s="460">
        <v>3</v>
      </c>
      <c r="AC16" s="460">
        <f t="shared" si="0"/>
        <v>216</v>
      </c>
      <c r="AD16" s="133">
        <f t="shared" si="2"/>
        <v>27</v>
      </c>
    </row>
    <row r="17" spans="1:43" x14ac:dyDescent="0.2">
      <c r="A17" s="65" t="s">
        <v>4432</v>
      </c>
      <c r="B17" s="543"/>
      <c r="C17" s="544"/>
      <c r="D17" s="540"/>
      <c r="E17" s="547"/>
      <c r="F17" s="543"/>
      <c r="G17" s="544"/>
      <c r="H17" s="540">
        <v>2</v>
      </c>
      <c r="I17" s="547">
        <v>6</v>
      </c>
      <c r="J17" s="543"/>
      <c r="K17" s="544"/>
      <c r="L17" s="540"/>
      <c r="M17" s="547"/>
      <c r="N17" s="543"/>
      <c r="O17" s="544"/>
      <c r="P17" s="540"/>
      <c r="Q17" s="547"/>
      <c r="R17" s="543"/>
      <c r="S17" s="544"/>
      <c r="T17" s="540"/>
      <c r="U17" s="547"/>
      <c r="V17" s="543"/>
      <c r="W17" s="560"/>
      <c r="Y17" s="42" t="s">
        <v>4432</v>
      </c>
      <c r="Z17" s="460">
        <v>1</v>
      </c>
      <c r="AA17" s="460">
        <f t="shared" si="1"/>
        <v>2</v>
      </c>
      <c r="AB17" s="460">
        <v>1</v>
      </c>
      <c r="AC17" s="460">
        <f t="shared" si="0"/>
        <v>8</v>
      </c>
      <c r="AD17" s="133">
        <f t="shared" si="2"/>
        <v>8</v>
      </c>
    </row>
    <row r="18" spans="1:43" x14ac:dyDescent="0.2">
      <c r="A18" s="65" t="s">
        <v>4052</v>
      </c>
      <c r="B18" s="543"/>
      <c r="C18" s="544"/>
      <c r="D18" s="540"/>
      <c r="E18" s="547"/>
      <c r="F18" s="543"/>
      <c r="G18" s="544"/>
      <c r="H18" s="540"/>
      <c r="I18" s="547"/>
      <c r="J18" s="543">
        <v>0</v>
      </c>
      <c r="K18" s="544" t="s">
        <v>3838</v>
      </c>
      <c r="L18" s="540">
        <v>13</v>
      </c>
      <c r="M18" s="547"/>
      <c r="N18" s="543">
        <v>9</v>
      </c>
      <c r="O18" s="544"/>
      <c r="P18" s="540">
        <v>2</v>
      </c>
      <c r="Q18" s="547">
        <v>2</v>
      </c>
      <c r="R18" s="543" t="s">
        <v>3838</v>
      </c>
      <c r="S18" s="544"/>
      <c r="T18" s="540">
        <v>2</v>
      </c>
      <c r="U18" s="547"/>
      <c r="V18" s="543">
        <v>13</v>
      </c>
      <c r="W18" s="549">
        <v>18</v>
      </c>
      <c r="Y18" s="42" t="s">
        <v>4052</v>
      </c>
      <c r="Z18" s="460">
        <v>7</v>
      </c>
      <c r="AA18" s="460">
        <f t="shared" si="1"/>
        <v>8</v>
      </c>
      <c r="AB18" s="460">
        <v>1</v>
      </c>
      <c r="AC18" s="460">
        <f t="shared" si="0"/>
        <v>59</v>
      </c>
      <c r="AD18" s="133">
        <f t="shared" si="2"/>
        <v>8.4285714285714288</v>
      </c>
    </row>
    <row r="19" spans="1:43" ht="13.5" thickBot="1" x14ac:dyDescent="0.25">
      <c r="A19" s="65" t="s">
        <v>4434</v>
      </c>
      <c r="B19" s="543"/>
      <c r="C19" s="544"/>
      <c r="D19" s="540"/>
      <c r="E19" s="547"/>
      <c r="F19" s="543"/>
      <c r="G19" s="544"/>
      <c r="H19" s="540"/>
      <c r="I19" s="547"/>
      <c r="J19" s="543"/>
      <c r="K19" s="544"/>
      <c r="L19" s="540">
        <v>26</v>
      </c>
      <c r="M19" s="547"/>
      <c r="N19" s="543"/>
      <c r="O19" s="544"/>
      <c r="P19" s="540"/>
      <c r="Q19" s="547"/>
      <c r="R19" s="543"/>
      <c r="S19" s="544"/>
      <c r="T19" s="557"/>
      <c r="U19" s="547"/>
      <c r="V19" s="543"/>
      <c r="W19" s="78"/>
      <c r="Y19" s="42" t="s">
        <v>4434</v>
      </c>
      <c r="Z19" s="460">
        <v>1</v>
      </c>
      <c r="AA19" s="460">
        <f t="shared" si="1"/>
        <v>1</v>
      </c>
      <c r="AB19" s="460">
        <v>0</v>
      </c>
      <c r="AC19" s="460">
        <f t="shared" si="0"/>
        <v>26</v>
      </c>
      <c r="AD19" s="133">
        <f t="shared" si="2"/>
        <v>26</v>
      </c>
    </row>
    <row r="20" spans="1:43" ht="13.5" thickBot="1" x14ac:dyDescent="0.25">
      <c r="A20" s="65" t="s">
        <v>3184</v>
      </c>
      <c r="B20" s="543"/>
      <c r="C20" s="544"/>
      <c r="D20" s="540"/>
      <c r="E20" s="547"/>
      <c r="F20" s="543"/>
      <c r="G20" s="544"/>
      <c r="H20" s="540"/>
      <c r="I20" s="547"/>
      <c r="J20" s="543"/>
      <c r="K20" s="544"/>
      <c r="L20" s="540"/>
      <c r="M20" s="547"/>
      <c r="N20" s="543">
        <v>13</v>
      </c>
      <c r="O20" s="544"/>
      <c r="P20" s="540">
        <v>1</v>
      </c>
      <c r="Q20" s="547">
        <v>33</v>
      </c>
      <c r="R20" s="543">
        <v>48</v>
      </c>
      <c r="S20" s="544"/>
      <c r="T20" s="555">
        <v>73</v>
      </c>
      <c r="U20" s="556"/>
      <c r="V20" s="543">
        <v>5</v>
      </c>
      <c r="W20" s="78">
        <v>9</v>
      </c>
      <c r="Y20" s="42" t="s">
        <v>3184</v>
      </c>
      <c r="Z20" s="460">
        <v>5</v>
      </c>
      <c r="AA20" s="460">
        <f t="shared" si="1"/>
        <v>7</v>
      </c>
      <c r="AB20" s="460">
        <v>0</v>
      </c>
      <c r="AC20" s="460">
        <f t="shared" si="0"/>
        <v>182</v>
      </c>
      <c r="AD20" s="133">
        <f t="shared" si="2"/>
        <v>26</v>
      </c>
    </row>
    <row r="21" spans="1:43" x14ac:dyDescent="0.2">
      <c r="A21" s="65"/>
      <c r="B21" s="543"/>
      <c r="C21" s="544"/>
      <c r="D21" s="540"/>
      <c r="E21" s="547"/>
      <c r="F21" s="543"/>
      <c r="G21" s="544"/>
      <c r="H21" s="540"/>
      <c r="I21" s="547"/>
      <c r="J21" s="543"/>
      <c r="K21" s="544"/>
      <c r="L21" s="540"/>
      <c r="M21" s="547"/>
      <c r="N21" s="543"/>
      <c r="O21" s="544"/>
      <c r="P21" s="540"/>
      <c r="Q21" s="547"/>
      <c r="R21" s="543"/>
      <c r="S21" s="544"/>
      <c r="T21" s="558"/>
      <c r="U21" s="547"/>
      <c r="V21" s="543"/>
      <c r="W21" s="78"/>
    </row>
    <row r="22" spans="1:43" ht="13.5" thickBot="1" x14ac:dyDescent="0.25">
      <c r="A22" s="539"/>
      <c r="B22" s="83"/>
      <c r="C22" s="546"/>
      <c r="D22" s="542"/>
      <c r="E22" s="65"/>
      <c r="F22" s="83"/>
      <c r="G22" s="546"/>
      <c r="H22" s="542"/>
      <c r="I22" s="65"/>
      <c r="J22" s="83"/>
      <c r="K22" s="546"/>
      <c r="L22" s="542"/>
      <c r="M22" s="65"/>
      <c r="N22" s="83"/>
      <c r="O22" s="546"/>
      <c r="P22" s="542"/>
      <c r="Q22" s="65"/>
      <c r="R22" s="83"/>
      <c r="S22" s="546"/>
      <c r="T22" s="542"/>
      <c r="U22" s="65"/>
      <c r="V22" s="83"/>
      <c r="W22" s="546"/>
    </row>
    <row r="23" spans="1:43" x14ac:dyDescent="0.2">
      <c r="A23" s="42"/>
      <c r="B23" s="280"/>
      <c r="C23" s="280"/>
      <c r="D23" s="42"/>
      <c r="E23" s="42"/>
      <c r="F23" s="280"/>
      <c r="G23" s="280"/>
      <c r="H23" s="42"/>
      <c r="I23" s="42"/>
      <c r="J23" s="280"/>
      <c r="K23" s="280"/>
      <c r="L23" s="42"/>
      <c r="M23" s="42"/>
      <c r="N23" s="280"/>
      <c r="O23" s="280"/>
      <c r="P23" s="42"/>
      <c r="Q23" s="42"/>
      <c r="R23" s="280"/>
      <c r="S23" s="280"/>
      <c r="T23" s="42"/>
      <c r="U23" s="42"/>
      <c r="V23" s="280"/>
      <c r="W23" s="280"/>
    </row>
    <row r="24" spans="1:43" x14ac:dyDescent="0.2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</row>
    <row r="26" spans="1:43" x14ac:dyDescent="0.2">
      <c r="A26" s="460" t="s">
        <v>4256</v>
      </c>
      <c r="C26" s="460">
        <f t="shared" ref="C26:U26" si="3">COUNT(C3:C25)</f>
        <v>0</v>
      </c>
      <c r="D26" s="460">
        <f t="shared" si="3"/>
        <v>11</v>
      </c>
      <c r="E26" s="460">
        <f t="shared" si="3"/>
        <v>11</v>
      </c>
      <c r="F26" s="460">
        <f t="shared" si="3"/>
        <v>11</v>
      </c>
      <c r="G26" s="460">
        <f t="shared" si="3"/>
        <v>6</v>
      </c>
      <c r="H26" s="460">
        <f t="shared" si="3"/>
        <v>11</v>
      </c>
      <c r="I26" s="460">
        <f t="shared" si="3"/>
        <v>11</v>
      </c>
      <c r="J26" s="460">
        <f t="shared" si="3"/>
        <v>11</v>
      </c>
      <c r="K26" s="460">
        <f t="shared" si="3"/>
        <v>3</v>
      </c>
      <c r="L26" s="460">
        <f t="shared" si="3"/>
        <v>10</v>
      </c>
      <c r="M26" s="460">
        <f t="shared" si="3"/>
        <v>0</v>
      </c>
      <c r="N26" s="460">
        <f t="shared" si="3"/>
        <v>10</v>
      </c>
      <c r="O26" s="460">
        <f t="shared" si="3"/>
        <v>0</v>
      </c>
      <c r="P26" s="460">
        <f t="shared" si="3"/>
        <v>10</v>
      </c>
      <c r="Q26" s="460">
        <f t="shared" si="3"/>
        <v>11</v>
      </c>
      <c r="R26" s="460">
        <f t="shared" si="3"/>
        <v>7</v>
      </c>
      <c r="S26" s="460">
        <f t="shared" si="3"/>
        <v>0</v>
      </c>
      <c r="T26" s="460">
        <f t="shared" si="3"/>
        <v>11</v>
      </c>
      <c r="U26" s="460">
        <f t="shared" si="3"/>
        <v>0</v>
      </c>
    </row>
    <row r="27" spans="1:43" x14ac:dyDescent="0.2">
      <c r="A27" s="460" t="s">
        <v>4257</v>
      </c>
      <c r="C27" s="460">
        <f t="shared" ref="C27:U27" si="4">SUM(C3:C25)</f>
        <v>0</v>
      </c>
      <c r="D27" s="460">
        <f t="shared" si="4"/>
        <v>41</v>
      </c>
      <c r="E27" s="460">
        <f t="shared" si="4"/>
        <v>163</v>
      </c>
      <c r="F27" s="460">
        <f t="shared" si="4"/>
        <v>103</v>
      </c>
      <c r="G27" s="460">
        <f t="shared" si="4"/>
        <v>99</v>
      </c>
      <c r="H27" s="460">
        <f t="shared" si="4"/>
        <v>30</v>
      </c>
      <c r="I27" s="460">
        <f t="shared" si="4"/>
        <v>69</v>
      </c>
      <c r="J27" s="460">
        <f t="shared" si="4"/>
        <v>182</v>
      </c>
      <c r="K27" s="460">
        <f t="shared" si="4"/>
        <v>13</v>
      </c>
      <c r="L27" s="460">
        <f t="shared" si="4"/>
        <v>240</v>
      </c>
      <c r="M27" s="460">
        <f t="shared" si="4"/>
        <v>0</v>
      </c>
      <c r="N27" s="460">
        <f t="shared" si="4"/>
        <v>117</v>
      </c>
      <c r="O27" s="460">
        <f t="shared" si="4"/>
        <v>0</v>
      </c>
      <c r="P27" s="460">
        <f t="shared" si="4"/>
        <v>61</v>
      </c>
      <c r="Q27" s="460">
        <f t="shared" si="4"/>
        <v>91</v>
      </c>
      <c r="R27" s="460">
        <f t="shared" si="4"/>
        <v>132</v>
      </c>
      <c r="S27" s="460">
        <f t="shared" si="4"/>
        <v>0</v>
      </c>
      <c r="T27" s="460">
        <f t="shared" si="4"/>
        <v>137</v>
      </c>
      <c r="U27" s="460">
        <f t="shared" si="4"/>
        <v>0</v>
      </c>
    </row>
    <row r="28" spans="1:43" x14ac:dyDescent="0.2">
      <c r="A28" s="460" t="s">
        <v>4258</v>
      </c>
      <c r="D28" s="460">
        <v>3</v>
      </c>
      <c r="F28" s="460">
        <v>2</v>
      </c>
      <c r="G28" s="460">
        <v>3</v>
      </c>
      <c r="H28" s="460">
        <v>2</v>
      </c>
      <c r="I28" s="460">
        <v>2</v>
      </c>
      <c r="J28" s="460">
        <v>0</v>
      </c>
      <c r="K28" s="460">
        <v>4</v>
      </c>
      <c r="M28" s="460">
        <v>4</v>
      </c>
      <c r="N28" s="460">
        <v>1</v>
      </c>
      <c r="P28" s="460">
        <v>2</v>
      </c>
      <c r="Q28" s="460">
        <v>2</v>
      </c>
      <c r="S28" s="460">
        <v>2</v>
      </c>
      <c r="T28" s="460">
        <v>1</v>
      </c>
      <c r="U28" s="460">
        <v>1</v>
      </c>
    </row>
    <row r="29" spans="1:43" x14ac:dyDescent="0.2">
      <c r="A29" s="460" t="s">
        <v>2956</v>
      </c>
      <c r="C29" s="93" t="e">
        <f>C27/(C26-C28)</f>
        <v>#DIV/0!</v>
      </c>
      <c r="D29" s="93">
        <f t="shared" ref="D29:U29" si="5">D27/(D26-D28)</f>
        <v>5.125</v>
      </c>
      <c r="E29" s="93">
        <f t="shared" si="5"/>
        <v>14.818181818181818</v>
      </c>
      <c r="F29" s="93">
        <f t="shared" si="5"/>
        <v>11.444444444444445</v>
      </c>
      <c r="G29" s="93">
        <f t="shared" si="5"/>
        <v>33</v>
      </c>
      <c r="H29" s="93">
        <f t="shared" si="5"/>
        <v>3.3333333333333335</v>
      </c>
      <c r="I29" s="93">
        <f t="shared" si="5"/>
        <v>7.666666666666667</v>
      </c>
      <c r="J29" s="93">
        <f t="shared" si="5"/>
        <v>16.545454545454547</v>
      </c>
      <c r="K29" s="93">
        <f t="shared" si="5"/>
        <v>-13</v>
      </c>
      <c r="L29" s="93">
        <f t="shared" si="5"/>
        <v>24</v>
      </c>
      <c r="M29" s="93">
        <f t="shared" si="5"/>
        <v>0</v>
      </c>
      <c r="N29" s="93">
        <v>0</v>
      </c>
      <c r="O29" s="93" t="e">
        <f t="shared" si="5"/>
        <v>#DIV/0!</v>
      </c>
      <c r="P29" s="93">
        <f t="shared" si="5"/>
        <v>7.625</v>
      </c>
      <c r="Q29" s="93">
        <f t="shared" si="5"/>
        <v>10.111111111111111</v>
      </c>
      <c r="R29" s="93">
        <v>0</v>
      </c>
      <c r="S29" s="93">
        <f t="shared" si="5"/>
        <v>0</v>
      </c>
      <c r="T29" s="93">
        <f t="shared" si="5"/>
        <v>13.7</v>
      </c>
      <c r="U29" s="93">
        <f t="shared" si="5"/>
        <v>0</v>
      </c>
      <c r="V29" s="93"/>
      <c r="W29" s="93"/>
      <c r="X29" s="93"/>
      <c r="Y29" s="93"/>
      <c r="Z29" s="93"/>
    </row>
    <row r="30" spans="1:43" x14ac:dyDescent="0.2">
      <c r="A30" s="460" t="s">
        <v>5</v>
      </c>
      <c r="C30" s="460">
        <v>11</v>
      </c>
      <c r="D30" s="460">
        <v>8</v>
      </c>
      <c r="E30" s="460">
        <v>8</v>
      </c>
      <c r="F30" s="460">
        <v>11</v>
      </c>
      <c r="G30" s="460">
        <v>12</v>
      </c>
      <c r="H30" s="460">
        <v>8</v>
      </c>
      <c r="I30" s="460">
        <v>10</v>
      </c>
      <c r="J30" s="460">
        <v>5</v>
      </c>
      <c r="K30" s="460">
        <v>12</v>
      </c>
      <c r="L30" s="460">
        <v>1</v>
      </c>
      <c r="M30" s="460">
        <v>12</v>
      </c>
      <c r="N30" s="460">
        <v>1</v>
      </c>
      <c r="O30" s="460">
        <v>1</v>
      </c>
      <c r="P30" s="460">
        <v>8</v>
      </c>
      <c r="Q30" s="460">
        <v>8</v>
      </c>
      <c r="R30" s="460">
        <v>1</v>
      </c>
      <c r="S30" s="460">
        <v>8</v>
      </c>
      <c r="T30" s="460">
        <v>6</v>
      </c>
      <c r="U30" s="460">
        <v>2</v>
      </c>
    </row>
    <row r="32" spans="1:43" x14ac:dyDescent="0.2">
      <c r="C32" s="460" t="s">
        <v>3189</v>
      </c>
      <c r="G32" s="460" t="s">
        <v>3080</v>
      </c>
      <c r="K32" s="460" t="s">
        <v>4430</v>
      </c>
      <c r="O32" s="460" t="s">
        <v>3188</v>
      </c>
      <c r="S32" s="460" t="s">
        <v>4406</v>
      </c>
      <c r="W32" s="460" t="s">
        <v>4412</v>
      </c>
      <c r="AA32" s="460" t="s">
        <v>4433</v>
      </c>
      <c r="AE32" s="460" t="s">
        <v>4435</v>
      </c>
      <c r="AI32" s="460" t="s">
        <v>4436</v>
      </c>
      <c r="AM32" s="460" t="s">
        <v>3184</v>
      </c>
      <c r="AQ32" s="460" t="s">
        <v>3585</v>
      </c>
    </row>
    <row r="33" spans="1:59" x14ac:dyDescent="0.2">
      <c r="A33" s="42" t="s">
        <v>3540</v>
      </c>
      <c r="B33" s="531">
        <v>1</v>
      </c>
      <c r="C33" s="460">
        <v>6.3</v>
      </c>
      <c r="E33" s="460">
        <v>4</v>
      </c>
      <c r="F33" s="460">
        <v>25</v>
      </c>
      <c r="G33" s="460">
        <v>4</v>
      </c>
      <c r="H33" s="460">
        <v>3</v>
      </c>
      <c r="I33" s="460">
        <v>4</v>
      </c>
      <c r="J33" s="460">
        <v>7</v>
      </c>
      <c r="O33" s="460">
        <v>7</v>
      </c>
      <c r="Q33" s="460">
        <v>2</v>
      </c>
      <c r="R33" s="460">
        <v>40</v>
      </c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</row>
    <row r="34" spans="1:59" x14ac:dyDescent="0.2">
      <c r="A34" s="42" t="s">
        <v>3540</v>
      </c>
      <c r="B34" s="531">
        <v>2</v>
      </c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</row>
    <row r="35" spans="1:59" x14ac:dyDescent="0.2">
      <c r="A35" s="460" t="s">
        <v>3584</v>
      </c>
      <c r="B35" s="460">
        <v>1</v>
      </c>
      <c r="C35" s="460">
        <v>8</v>
      </c>
      <c r="E35" s="460">
        <v>3</v>
      </c>
      <c r="F35" s="460">
        <v>43</v>
      </c>
      <c r="G35" s="460">
        <v>5.4</v>
      </c>
      <c r="I35" s="460">
        <v>3</v>
      </c>
      <c r="J35" s="460">
        <v>25</v>
      </c>
      <c r="S35" s="460">
        <v>6</v>
      </c>
      <c r="U35" s="460">
        <v>1</v>
      </c>
      <c r="V35" s="460">
        <v>41</v>
      </c>
      <c r="W35" s="460">
        <v>7</v>
      </c>
      <c r="Y35" s="460">
        <v>3</v>
      </c>
      <c r="Z35" s="460">
        <v>38</v>
      </c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</row>
    <row r="36" spans="1:59" ht="13.5" thickBot="1" x14ac:dyDescent="0.25">
      <c r="A36" s="460" t="s">
        <v>3584</v>
      </c>
      <c r="B36" s="460">
        <v>2</v>
      </c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</row>
    <row r="37" spans="1:59" x14ac:dyDescent="0.2">
      <c r="A37" s="42" t="s">
        <v>4414</v>
      </c>
      <c r="B37" s="531">
        <v>1</v>
      </c>
      <c r="C37" s="460">
        <v>4</v>
      </c>
      <c r="F37" s="460">
        <v>22</v>
      </c>
      <c r="G37" s="460">
        <v>3.1</v>
      </c>
      <c r="I37" s="460">
        <v>1</v>
      </c>
      <c r="J37" s="460">
        <v>5</v>
      </c>
      <c r="K37" s="304">
        <v>5</v>
      </c>
      <c r="L37" s="300"/>
      <c r="M37" s="300">
        <v>7</v>
      </c>
      <c r="N37" s="184">
        <v>20</v>
      </c>
      <c r="O37" s="460">
        <v>6</v>
      </c>
      <c r="P37" s="460">
        <v>1</v>
      </c>
      <c r="Q37" s="460">
        <v>2</v>
      </c>
      <c r="R37" s="460">
        <v>29</v>
      </c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</row>
    <row r="38" spans="1:59" ht="13.5" thickBot="1" x14ac:dyDescent="0.25">
      <c r="A38" s="42" t="s">
        <v>4414</v>
      </c>
      <c r="B38" s="531">
        <v>2</v>
      </c>
      <c r="C38" s="460">
        <v>13</v>
      </c>
      <c r="D38" s="460">
        <v>3</v>
      </c>
      <c r="E38" s="460">
        <v>4</v>
      </c>
      <c r="F38" s="460">
        <v>53</v>
      </c>
      <c r="K38" s="187">
        <v>9.3000000000000007</v>
      </c>
      <c r="L38" s="188">
        <v>1</v>
      </c>
      <c r="M38" s="188">
        <v>5</v>
      </c>
      <c r="N38" s="189">
        <v>50</v>
      </c>
      <c r="O38" s="460">
        <v>7</v>
      </c>
      <c r="Q38" s="460">
        <v>1</v>
      </c>
      <c r="R38" s="460">
        <v>42</v>
      </c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</row>
    <row r="39" spans="1:59" ht="13.5" thickBot="1" x14ac:dyDescent="0.25">
      <c r="A39" s="460" t="s">
        <v>4431</v>
      </c>
      <c r="B39" s="460">
        <v>1</v>
      </c>
      <c r="C39" s="460">
        <v>6</v>
      </c>
      <c r="D39" s="460">
        <v>1</v>
      </c>
      <c r="F39" s="460">
        <v>32</v>
      </c>
      <c r="G39" s="460">
        <v>6</v>
      </c>
      <c r="I39" s="460">
        <v>2</v>
      </c>
      <c r="J39" s="460">
        <v>41</v>
      </c>
      <c r="O39" s="561">
        <v>12</v>
      </c>
      <c r="P39" s="386"/>
      <c r="Q39" s="386">
        <v>7</v>
      </c>
      <c r="R39" s="387">
        <v>43</v>
      </c>
      <c r="W39" s="460">
        <v>5</v>
      </c>
      <c r="Y39" s="460">
        <v>1</v>
      </c>
      <c r="Z39" s="460">
        <v>20</v>
      </c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</row>
    <row r="40" spans="1:59" x14ac:dyDescent="0.2">
      <c r="A40" s="460" t="s">
        <v>4431</v>
      </c>
      <c r="B40" s="460">
        <v>2</v>
      </c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</row>
    <row r="41" spans="1:59" x14ac:dyDescent="0.2">
      <c r="A41" s="42" t="s">
        <v>3573</v>
      </c>
      <c r="B41" s="531">
        <v>1</v>
      </c>
      <c r="C41" s="460">
        <v>2</v>
      </c>
      <c r="E41" s="460">
        <v>1</v>
      </c>
      <c r="F41" s="460">
        <v>7</v>
      </c>
      <c r="G41" s="460">
        <v>4</v>
      </c>
      <c r="I41" s="460">
        <v>4</v>
      </c>
      <c r="J41" s="460">
        <v>11</v>
      </c>
      <c r="O41" s="460">
        <v>7</v>
      </c>
      <c r="Q41" s="460">
        <v>3</v>
      </c>
      <c r="R41" s="460">
        <v>28</v>
      </c>
      <c r="AA41" s="460">
        <v>5</v>
      </c>
      <c r="AB41" s="460">
        <v>1</v>
      </c>
      <c r="AC41" s="460">
        <v>2</v>
      </c>
      <c r="AD41" s="460">
        <v>35</v>
      </c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</row>
    <row r="42" spans="1:59" x14ac:dyDescent="0.2">
      <c r="A42" s="42" t="s">
        <v>3573</v>
      </c>
      <c r="B42" s="531">
        <v>2</v>
      </c>
      <c r="C42" s="460">
        <v>5</v>
      </c>
      <c r="E42" s="460">
        <v>1</v>
      </c>
      <c r="F42" s="460">
        <v>23</v>
      </c>
      <c r="G42" s="460">
        <v>7.5</v>
      </c>
      <c r="H42" s="460">
        <v>1</v>
      </c>
      <c r="I42" s="460">
        <v>3</v>
      </c>
      <c r="J42" s="460">
        <v>40</v>
      </c>
      <c r="O42" s="460">
        <v>7</v>
      </c>
      <c r="Q42" s="460">
        <v>3</v>
      </c>
      <c r="R42" s="460">
        <v>30</v>
      </c>
      <c r="AA42" s="460">
        <v>4</v>
      </c>
      <c r="AC42" s="460">
        <v>2</v>
      </c>
      <c r="AD42" s="460">
        <v>26</v>
      </c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</row>
    <row r="43" spans="1:59" x14ac:dyDescent="0.2">
      <c r="A43" s="42" t="s">
        <v>4398</v>
      </c>
      <c r="B43" s="460">
        <v>1</v>
      </c>
      <c r="C43" s="460">
        <v>12</v>
      </c>
      <c r="E43" s="460">
        <v>4</v>
      </c>
      <c r="F43" s="460">
        <v>80</v>
      </c>
      <c r="G43" s="460">
        <v>5</v>
      </c>
      <c r="J43" s="460">
        <v>30</v>
      </c>
      <c r="O43" s="460">
        <v>15</v>
      </c>
      <c r="P43" s="460">
        <v>3</v>
      </c>
      <c r="Q43" s="460">
        <v>3</v>
      </c>
      <c r="R43" s="460">
        <v>62</v>
      </c>
      <c r="W43" s="460">
        <v>4</v>
      </c>
      <c r="Y43" s="460">
        <v>1</v>
      </c>
      <c r="Z43" s="460">
        <v>24</v>
      </c>
      <c r="AA43" s="460">
        <v>2</v>
      </c>
      <c r="AD43" s="460">
        <v>11</v>
      </c>
      <c r="AE43" s="460">
        <v>2</v>
      </c>
      <c r="AH43" s="460">
        <v>31</v>
      </c>
      <c r="AI43" s="460">
        <v>1</v>
      </c>
      <c r="AL43" s="460">
        <v>18</v>
      </c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</row>
    <row r="44" spans="1:59" x14ac:dyDescent="0.2">
      <c r="A44" s="42" t="s">
        <v>4398</v>
      </c>
      <c r="B44" s="460">
        <v>2</v>
      </c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</row>
    <row r="45" spans="1:59" x14ac:dyDescent="0.2">
      <c r="A45" s="460" t="s">
        <v>4407</v>
      </c>
      <c r="B45" s="531">
        <v>1</v>
      </c>
      <c r="C45" s="460">
        <v>6.4</v>
      </c>
      <c r="D45" s="460">
        <v>1</v>
      </c>
      <c r="E45" s="460">
        <v>3</v>
      </c>
      <c r="F45" s="460">
        <v>26</v>
      </c>
      <c r="O45" s="460">
        <v>6</v>
      </c>
      <c r="Q45" s="460">
        <v>1</v>
      </c>
      <c r="R45" s="460">
        <v>29</v>
      </c>
      <c r="AA45" s="460">
        <v>2</v>
      </c>
      <c r="AD45" s="460">
        <v>23</v>
      </c>
      <c r="AI45" s="460">
        <v>1</v>
      </c>
      <c r="AL45" s="460">
        <v>15</v>
      </c>
      <c r="AM45" s="460">
        <v>6</v>
      </c>
      <c r="AO45" s="460">
        <v>3</v>
      </c>
      <c r="AP45" s="460">
        <v>46</v>
      </c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</row>
    <row r="46" spans="1:59" x14ac:dyDescent="0.2">
      <c r="A46" s="460" t="s">
        <v>4407</v>
      </c>
      <c r="B46" s="531">
        <v>2</v>
      </c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</row>
    <row r="47" spans="1:59" x14ac:dyDescent="0.2">
      <c r="A47" s="42" t="s">
        <v>4437</v>
      </c>
      <c r="B47" s="460">
        <v>1</v>
      </c>
      <c r="C47" s="460">
        <v>6</v>
      </c>
      <c r="D47" s="460">
        <v>1</v>
      </c>
      <c r="F47" s="460">
        <v>19</v>
      </c>
      <c r="G47" s="460">
        <v>2</v>
      </c>
      <c r="J47" s="460">
        <v>12</v>
      </c>
      <c r="O47" s="460">
        <v>9</v>
      </c>
      <c r="P47" s="460">
        <v>1</v>
      </c>
      <c r="Q47" s="460">
        <v>4</v>
      </c>
      <c r="R47" s="460">
        <v>35</v>
      </c>
      <c r="AM47" s="460">
        <v>4.2</v>
      </c>
      <c r="AO47" s="460">
        <v>4</v>
      </c>
      <c r="AP47" s="460">
        <v>22</v>
      </c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</row>
    <row r="48" spans="1:59" x14ac:dyDescent="0.2">
      <c r="A48" s="42" t="s">
        <v>4437</v>
      </c>
      <c r="B48" s="460">
        <v>2</v>
      </c>
      <c r="C48" s="460">
        <v>6</v>
      </c>
      <c r="E48" s="460">
        <v>1</v>
      </c>
      <c r="F48" s="460">
        <v>30</v>
      </c>
      <c r="G48" s="460">
        <v>4</v>
      </c>
      <c r="I48" s="460">
        <v>1</v>
      </c>
      <c r="J48" s="460">
        <v>33</v>
      </c>
      <c r="O48" s="460">
        <v>8</v>
      </c>
      <c r="P48" s="460">
        <v>1</v>
      </c>
      <c r="Q48" s="460">
        <v>2</v>
      </c>
      <c r="R48" s="460">
        <v>37</v>
      </c>
      <c r="AM48" s="460">
        <v>7</v>
      </c>
      <c r="AO48" s="460">
        <v>3</v>
      </c>
      <c r="AP48" s="460">
        <v>33</v>
      </c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</row>
    <row r="49" spans="1:59" x14ac:dyDescent="0.2">
      <c r="A49" s="42" t="s">
        <v>3657</v>
      </c>
      <c r="B49" s="460">
        <v>1</v>
      </c>
      <c r="C49" s="460">
        <v>10</v>
      </c>
      <c r="D49" s="460">
        <v>1</v>
      </c>
      <c r="E49" s="460">
        <v>3</v>
      </c>
      <c r="F49" s="460">
        <v>33</v>
      </c>
      <c r="O49" s="460">
        <v>5</v>
      </c>
      <c r="Q49" s="460">
        <v>1</v>
      </c>
      <c r="R49" s="460">
        <v>33</v>
      </c>
      <c r="AM49" s="460">
        <v>7</v>
      </c>
      <c r="AO49" s="460">
        <v>4</v>
      </c>
      <c r="AP49" s="460">
        <v>29</v>
      </c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</row>
    <row r="50" spans="1:59" x14ac:dyDescent="0.2">
      <c r="A50" s="42" t="s">
        <v>3657</v>
      </c>
      <c r="B50" s="460">
        <v>2</v>
      </c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</row>
    <row r="51" spans="1:59" x14ac:dyDescent="0.2">
      <c r="A51" s="42" t="s">
        <v>3540</v>
      </c>
      <c r="B51" s="460">
        <v>1</v>
      </c>
      <c r="C51" s="460">
        <v>10</v>
      </c>
      <c r="E51" s="460">
        <v>4</v>
      </c>
      <c r="F51" s="460">
        <v>43</v>
      </c>
      <c r="O51" s="460">
        <v>9.1999999999999993</v>
      </c>
      <c r="P51" s="460">
        <v>2</v>
      </c>
      <c r="Q51" s="460">
        <v>3</v>
      </c>
      <c r="R51" s="460">
        <v>38</v>
      </c>
      <c r="AA51" s="460">
        <v>3</v>
      </c>
      <c r="AC51" s="460">
        <v>1</v>
      </c>
      <c r="AD51" s="460">
        <v>16</v>
      </c>
      <c r="AM51" s="460">
        <v>10</v>
      </c>
      <c r="AO51" s="460">
        <v>2</v>
      </c>
      <c r="AP51" s="460">
        <v>48</v>
      </c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</row>
    <row r="52" spans="1:59" x14ac:dyDescent="0.2">
      <c r="A52" s="42" t="s">
        <v>3540</v>
      </c>
      <c r="B52" s="460">
        <v>2</v>
      </c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</row>
    <row r="53" spans="1:59" x14ac:dyDescent="0.2">
      <c r="A53" s="460" t="s">
        <v>3607</v>
      </c>
      <c r="B53" s="460">
        <v>1</v>
      </c>
      <c r="C53" s="460">
        <v>9.1</v>
      </c>
      <c r="E53" s="460">
        <v>2</v>
      </c>
      <c r="F53" s="460">
        <v>59</v>
      </c>
      <c r="G53" s="460">
        <v>3</v>
      </c>
      <c r="J53" s="460">
        <v>32</v>
      </c>
      <c r="O53" s="460">
        <v>6</v>
      </c>
      <c r="P53" s="460">
        <v>1</v>
      </c>
      <c r="Q53" s="460">
        <v>3</v>
      </c>
      <c r="R53" s="460">
        <v>37</v>
      </c>
      <c r="AM53" s="460">
        <v>7</v>
      </c>
      <c r="AO53" s="460">
        <v>3</v>
      </c>
      <c r="AP53" s="460">
        <v>46</v>
      </c>
    </row>
    <row r="54" spans="1:59" x14ac:dyDescent="0.2">
      <c r="A54" s="460" t="s">
        <v>3607</v>
      </c>
      <c r="B54" s="460">
        <v>2</v>
      </c>
      <c r="C54" s="460">
        <v>3</v>
      </c>
      <c r="F54" s="460">
        <v>13</v>
      </c>
      <c r="S54" s="460">
        <v>1</v>
      </c>
      <c r="V54" s="460">
        <v>8</v>
      </c>
      <c r="AM54" s="460">
        <v>3</v>
      </c>
      <c r="AP54" s="460">
        <v>8</v>
      </c>
      <c r="AQ54" s="460">
        <v>1</v>
      </c>
      <c r="AS54" s="460">
        <v>1</v>
      </c>
      <c r="AT54" s="460">
        <v>9</v>
      </c>
    </row>
    <row r="55" spans="1:59" x14ac:dyDescent="0.2">
      <c r="L55" s="3"/>
      <c r="M55" s="3"/>
      <c r="N55" s="3"/>
    </row>
    <row r="58" spans="1:59" x14ac:dyDescent="0.2">
      <c r="C58" s="460">
        <f>SUM(C33:C57)</f>
        <v>106.79999999999998</v>
      </c>
      <c r="D58" s="460">
        <f t="shared" ref="D58:BF58" si="6">SUM(D33:D57)</f>
        <v>7</v>
      </c>
      <c r="E58" s="460">
        <f t="shared" si="6"/>
        <v>30</v>
      </c>
      <c r="F58" s="460">
        <f t="shared" si="6"/>
        <v>508</v>
      </c>
      <c r="G58" s="460">
        <f t="shared" si="6"/>
        <v>44</v>
      </c>
      <c r="H58" s="460">
        <f t="shared" si="6"/>
        <v>4</v>
      </c>
      <c r="I58" s="460">
        <f t="shared" si="6"/>
        <v>18</v>
      </c>
      <c r="J58" s="460">
        <f t="shared" si="6"/>
        <v>236</v>
      </c>
      <c r="K58" s="460">
        <f t="shared" si="6"/>
        <v>14.3</v>
      </c>
      <c r="L58" s="460">
        <f t="shared" si="6"/>
        <v>1</v>
      </c>
      <c r="M58" s="460">
        <f t="shared" si="6"/>
        <v>12</v>
      </c>
      <c r="N58" s="460">
        <f t="shared" si="6"/>
        <v>70</v>
      </c>
      <c r="O58" s="460">
        <f t="shared" si="6"/>
        <v>104.2</v>
      </c>
      <c r="P58" s="460">
        <f t="shared" si="6"/>
        <v>9</v>
      </c>
      <c r="Q58" s="460">
        <f t="shared" si="6"/>
        <v>35</v>
      </c>
      <c r="R58" s="460">
        <f t="shared" si="6"/>
        <v>483</v>
      </c>
      <c r="S58" s="460">
        <f t="shared" si="6"/>
        <v>7</v>
      </c>
      <c r="T58" s="460">
        <f t="shared" si="6"/>
        <v>0</v>
      </c>
      <c r="U58" s="460">
        <f t="shared" si="6"/>
        <v>1</v>
      </c>
      <c r="V58" s="460">
        <f t="shared" si="6"/>
        <v>49</v>
      </c>
      <c r="W58" s="460">
        <f t="shared" si="6"/>
        <v>16</v>
      </c>
      <c r="X58" s="460">
        <f t="shared" si="6"/>
        <v>0</v>
      </c>
      <c r="Y58" s="460">
        <f t="shared" si="6"/>
        <v>5</v>
      </c>
      <c r="Z58" s="460">
        <f t="shared" si="6"/>
        <v>82</v>
      </c>
      <c r="AA58" s="460">
        <f t="shared" si="6"/>
        <v>16</v>
      </c>
      <c r="AB58" s="460">
        <f t="shared" si="6"/>
        <v>1</v>
      </c>
      <c r="AC58" s="460">
        <f t="shared" si="6"/>
        <v>5</v>
      </c>
      <c r="AD58" s="460">
        <f t="shared" si="6"/>
        <v>111</v>
      </c>
      <c r="AE58" s="460">
        <f t="shared" si="6"/>
        <v>2</v>
      </c>
      <c r="AF58" s="460">
        <f t="shared" si="6"/>
        <v>0</v>
      </c>
      <c r="AG58" s="460">
        <f t="shared" si="6"/>
        <v>0</v>
      </c>
      <c r="AH58" s="460">
        <f t="shared" si="6"/>
        <v>31</v>
      </c>
      <c r="AI58" s="460">
        <f t="shared" si="6"/>
        <v>2</v>
      </c>
      <c r="AJ58" s="460">
        <f t="shared" si="6"/>
        <v>0</v>
      </c>
      <c r="AK58" s="460">
        <f t="shared" si="6"/>
        <v>0</v>
      </c>
      <c r="AL58" s="460">
        <f t="shared" si="6"/>
        <v>33</v>
      </c>
      <c r="AM58" s="460">
        <f t="shared" si="6"/>
        <v>44.2</v>
      </c>
      <c r="AN58" s="460">
        <f t="shared" si="6"/>
        <v>0</v>
      </c>
      <c r="AO58" s="460">
        <f t="shared" si="6"/>
        <v>19</v>
      </c>
      <c r="AP58" s="460">
        <f t="shared" si="6"/>
        <v>232</v>
      </c>
      <c r="AQ58" s="460">
        <f t="shared" si="6"/>
        <v>1</v>
      </c>
      <c r="AR58" s="460">
        <f t="shared" si="6"/>
        <v>0</v>
      </c>
      <c r="AS58" s="460">
        <f t="shared" si="6"/>
        <v>1</v>
      </c>
      <c r="AT58" s="460">
        <f t="shared" si="6"/>
        <v>9</v>
      </c>
      <c r="AU58" s="460">
        <f t="shared" si="6"/>
        <v>0</v>
      </c>
      <c r="AV58" s="460">
        <f t="shared" si="6"/>
        <v>0</v>
      </c>
      <c r="AW58" s="460">
        <f t="shared" si="6"/>
        <v>0</v>
      </c>
      <c r="AX58" s="460">
        <f t="shared" si="6"/>
        <v>0</v>
      </c>
      <c r="AY58" s="460">
        <f t="shared" si="6"/>
        <v>0</v>
      </c>
      <c r="AZ58" s="460">
        <f t="shared" si="6"/>
        <v>0</v>
      </c>
      <c r="BA58" s="460">
        <f t="shared" si="6"/>
        <v>0</v>
      </c>
      <c r="BB58" s="460">
        <f t="shared" si="6"/>
        <v>0</v>
      </c>
      <c r="BC58" s="460">
        <f t="shared" si="6"/>
        <v>0</v>
      </c>
      <c r="BD58" s="460">
        <f t="shared" si="6"/>
        <v>0</v>
      </c>
      <c r="BE58" s="460">
        <f t="shared" si="6"/>
        <v>0</v>
      </c>
      <c r="BF58" s="460">
        <f t="shared" si="6"/>
        <v>0</v>
      </c>
    </row>
    <row r="59" spans="1:59" x14ac:dyDescent="0.2">
      <c r="F59" s="93">
        <f>F58/E58</f>
        <v>16.933333333333334</v>
      </c>
      <c r="J59" s="93">
        <f>J58/I58</f>
        <v>13.111111111111111</v>
      </c>
      <c r="N59" s="93">
        <f>N58/M58</f>
        <v>5.833333333333333</v>
      </c>
      <c r="R59" s="93">
        <f>R58/Q58</f>
        <v>13.8</v>
      </c>
      <c r="V59" s="93">
        <f>V58/U58</f>
        <v>49</v>
      </c>
      <c r="Z59" s="93">
        <f>Z58/Y58</f>
        <v>16.399999999999999</v>
      </c>
      <c r="AD59" s="93">
        <f>AD58/AC58</f>
        <v>22.2</v>
      </c>
      <c r="AH59" s="93" t="e">
        <f>AH58/AG58</f>
        <v>#DIV/0!</v>
      </c>
      <c r="AL59" s="93" t="e">
        <f>AL58/AK58</f>
        <v>#DIV/0!</v>
      </c>
      <c r="AP59" s="93">
        <f>AP58/AO58</f>
        <v>12.210526315789474</v>
      </c>
      <c r="AT59" s="93">
        <f>AT58/AS58</f>
        <v>9</v>
      </c>
      <c r="AX59" s="93" t="e">
        <f>AX58/AW58</f>
        <v>#DIV/0!</v>
      </c>
      <c r="BB59" s="93" t="e">
        <f>BB58/BA58</f>
        <v>#DIV/0!</v>
      </c>
      <c r="BF59" s="93" t="e">
        <f>BF58/BE58</f>
        <v>#DIV/0!</v>
      </c>
    </row>
    <row r="61" spans="1:59" x14ac:dyDescent="0.2">
      <c r="C61" s="460" t="s">
        <v>3189</v>
      </c>
      <c r="D61" s="460">
        <v>106.79999999999998</v>
      </c>
      <c r="E61" s="460">
        <v>7</v>
      </c>
      <c r="F61" s="460">
        <v>30</v>
      </c>
      <c r="G61" s="460">
        <v>508</v>
      </c>
      <c r="H61" s="93">
        <f>G61/F61</f>
        <v>16.933333333333334</v>
      </c>
    </row>
    <row r="62" spans="1:59" x14ac:dyDescent="0.2">
      <c r="C62" s="460" t="s">
        <v>3080</v>
      </c>
      <c r="D62" s="460">
        <v>44</v>
      </c>
      <c r="E62" s="460">
        <v>4</v>
      </c>
      <c r="F62" s="460">
        <v>18</v>
      </c>
      <c r="G62" s="460">
        <v>236</v>
      </c>
      <c r="H62" s="93">
        <f t="shared" ref="H62:H71" si="7">G62/F62</f>
        <v>13.111111111111111</v>
      </c>
    </row>
    <row r="63" spans="1:59" x14ac:dyDescent="0.2">
      <c r="C63" s="460" t="s">
        <v>4430</v>
      </c>
      <c r="D63" s="460">
        <v>14.3</v>
      </c>
      <c r="E63" s="460">
        <v>1</v>
      </c>
      <c r="F63" s="460">
        <v>12</v>
      </c>
      <c r="G63" s="460">
        <v>70</v>
      </c>
      <c r="H63" s="93">
        <f t="shared" si="7"/>
        <v>5.833333333333333</v>
      </c>
    </row>
    <row r="64" spans="1:59" x14ac:dyDescent="0.2">
      <c r="C64" s="460" t="s">
        <v>3188</v>
      </c>
      <c r="D64" s="460">
        <v>104.2</v>
      </c>
      <c r="E64" s="460">
        <v>9</v>
      </c>
      <c r="F64" s="460">
        <v>35</v>
      </c>
      <c r="G64" s="460">
        <v>483</v>
      </c>
      <c r="H64" s="93">
        <f t="shared" si="7"/>
        <v>13.8</v>
      </c>
    </row>
    <row r="65" spans="3:8" x14ac:dyDescent="0.2">
      <c r="C65" s="460" t="s">
        <v>4406</v>
      </c>
      <c r="D65" s="460">
        <v>7</v>
      </c>
      <c r="E65" s="460">
        <v>0</v>
      </c>
      <c r="F65" s="460">
        <v>1</v>
      </c>
      <c r="G65" s="460">
        <v>49</v>
      </c>
      <c r="H65" s="93">
        <f t="shared" si="7"/>
        <v>49</v>
      </c>
    </row>
    <row r="66" spans="3:8" x14ac:dyDescent="0.2">
      <c r="C66" s="460" t="s">
        <v>4412</v>
      </c>
      <c r="D66" s="460">
        <v>16</v>
      </c>
      <c r="E66" s="460">
        <v>0</v>
      </c>
      <c r="F66" s="460">
        <v>5</v>
      </c>
      <c r="G66" s="460">
        <v>82</v>
      </c>
      <c r="H66" s="93">
        <f t="shared" si="7"/>
        <v>16.399999999999999</v>
      </c>
    </row>
    <row r="67" spans="3:8" x14ac:dyDescent="0.2">
      <c r="C67" s="460" t="s">
        <v>4433</v>
      </c>
      <c r="D67" s="460">
        <v>16</v>
      </c>
      <c r="E67" s="460">
        <v>1</v>
      </c>
      <c r="F67" s="460">
        <v>5</v>
      </c>
      <c r="G67" s="460">
        <v>111</v>
      </c>
      <c r="H67" s="93">
        <f t="shared" si="7"/>
        <v>22.2</v>
      </c>
    </row>
    <row r="68" spans="3:8" x14ac:dyDescent="0.2">
      <c r="C68" s="460" t="s">
        <v>4435</v>
      </c>
      <c r="D68" s="460">
        <v>2</v>
      </c>
      <c r="E68" s="460">
        <v>0</v>
      </c>
      <c r="F68" s="460">
        <v>0</v>
      </c>
      <c r="G68" s="460">
        <v>31</v>
      </c>
      <c r="H68" s="93">
        <v>0</v>
      </c>
    </row>
    <row r="69" spans="3:8" x14ac:dyDescent="0.2">
      <c r="C69" s="460" t="s">
        <v>4436</v>
      </c>
      <c r="D69" s="460">
        <v>2</v>
      </c>
      <c r="E69" s="460">
        <v>0</v>
      </c>
      <c r="F69" s="460">
        <v>0</v>
      </c>
      <c r="G69" s="460">
        <v>33</v>
      </c>
      <c r="H69" s="93">
        <v>0</v>
      </c>
    </row>
    <row r="70" spans="3:8" x14ac:dyDescent="0.2">
      <c r="C70" s="460" t="s">
        <v>3184</v>
      </c>
      <c r="D70" s="460">
        <v>44.2</v>
      </c>
      <c r="E70" s="460">
        <v>0</v>
      </c>
      <c r="F70" s="460">
        <v>19</v>
      </c>
      <c r="G70" s="460">
        <v>232</v>
      </c>
      <c r="H70" s="93">
        <f t="shared" si="7"/>
        <v>12.210526315789474</v>
      </c>
    </row>
    <row r="71" spans="3:8" x14ac:dyDescent="0.2">
      <c r="C71" s="460" t="s">
        <v>3585</v>
      </c>
      <c r="D71" s="460">
        <v>1</v>
      </c>
      <c r="E71" s="460">
        <v>0</v>
      </c>
      <c r="F71" s="460">
        <v>1</v>
      </c>
      <c r="G71" s="460">
        <v>9</v>
      </c>
      <c r="H71" s="93">
        <f t="shared" si="7"/>
        <v>9</v>
      </c>
    </row>
  </sheetData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1"/>
  <sheetViews>
    <sheetView topLeftCell="A18" workbookViewId="0">
      <selection activeCell="Q88" sqref="Q88"/>
    </sheetView>
  </sheetViews>
  <sheetFormatPr defaultRowHeight="12.75" x14ac:dyDescent="0.2"/>
  <cols>
    <col min="1" max="1" width="8.7109375" customWidth="1"/>
    <col min="2" max="2" width="15.7109375" style="460" customWidth="1"/>
    <col min="3" max="3" width="8.28515625" style="460" customWidth="1"/>
    <col min="12" max="12" width="9.140625" style="460"/>
    <col min="14" max="14" width="13" style="460" customWidth="1"/>
    <col min="15" max="15" width="6.42578125" style="460" customWidth="1"/>
    <col min="16" max="16" width="10.5703125" customWidth="1"/>
    <col min="17" max="18" width="11.140625" customWidth="1"/>
    <col min="19" max="19" width="11.85546875" customWidth="1"/>
    <col min="20" max="20" width="11.85546875" style="460" customWidth="1"/>
    <col min="21" max="21" width="13.140625" customWidth="1"/>
  </cols>
  <sheetData>
    <row r="1" spans="1:21" x14ac:dyDescent="0.2">
      <c r="A1" s="42" t="s">
        <v>2795</v>
      </c>
      <c r="B1" s="42" t="s">
        <v>2688</v>
      </c>
      <c r="C1" s="42" t="s">
        <v>1</v>
      </c>
      <c r="D1" s="42" t="s">
        <v>4438</v>
      </c>
      <c r="E1" s="42" t="s">
        <v>2569</v>
      </c>
      <c r="F1" s="42" t="s">
        <v>3693</v>
      </c>
      <c r="G1" s="42" t="s">
        <v>4257</v>
      </c>
      <c r="H1" s="42" t="s">
        <v>2956</v>
      </c>
      <c r="I1" s="42" t="s">
        <v>2934</v>
      </c>
      <c r="J1" s="42" t="s">
        <v>2935</v>
      </c>
      <c r="K1" s="42" t="s">
        <v>1</v>
      </c>
      <c r="M1" s="42" t="s">
        <v>2795</v>
      </c>
      <c r="N1" s="42" t="s">
        <v>2688</v>
      </c>
      <c r="O1" s="42" t="s">
        <v>3729</v>
      </c>
      <c r="P1" s="42" t="s">
        <v>2906</v>
      </c>
      <c r="Q1" s="42" t="s">
        <v>2878</v>
      </c>
      <c r="R1" s="42" t="s">
        <v>4462</v>
      </c>
      <c r="S1" s="42" t="s">
        <v>2685</v>
      </c>
      <c r="T1" s="42"/>
      <c r="U1" s="42" t="s">
        <v>1</v>
      </c>
    </row>
    <row r="2" spans="1:21" x14ac:dyDescent="0.2">
      <c r="A2" s="42" t="s">
        <v>2330</v>
      </c>
      <c r="B2" s="42" t="s">
        <v>3061</v>
      </c>
      <c r="C2" s="42" t="s">
        <v>37</v>
      </c>
      <c r="D2" s="42">
        <v>1</v>
      </c>
      <c r="E2" s="42">
        <v>1</v>
      </c>
      <c r="F2" s="42">
        <v>1</v>
      </c>
      <c r="G2" s="42">
        <v>82</v>
      </c>
      <c r="H2" s="377">
        <v>0</v>
      </c>
      <c r="I2" s="42">
        <v>3</v>
      </c>
      <c r="J2" s="42"/>
      <c r="K2" s="42" t="s">
        <v>4471</v>
      </c>
      <c r="M2" s="42" t="s">
        <v>2330</v>
      </c>
      <c r="N2" s="42" t="s">
        <v>3045</v>
      </c>
      <c r="O2" s="42" t="s">
        <v>37</v>
      </c>
      <c r="P2" s="42">
        <v>19</v>
      </c>
      <c r="Q2" s="42">
        <v>1</v>
      </c>
      <c r="R2" s="42">
        <v>5</v>
      </c>
      <c r="S2" s="42">
        <v>50</v>
      </c>
      <c r="T2" s="42"/>
      <c r="U2" s="42" t="s">
        <v>4471</v>
      </c>
    </row>
    <row r="3" spans="1:21" x14ac:dyDescent="0.2">
      <c r="A3" s="42" t="s">
        <v>2330</v>
      </c>
      <c r="B3" s="42" t="s">
        <v>3045</v>
      </c>
      <c r="C3" s="42" t="s">
        <v>37</v>
      </c>
      <c r="D3" s="42">
        <v>3</v>
      </c>
      <c r="E3" s="42">
        <v>3</v>
      </c>
      <c r="F3" s="42"/>
      <c r="G3" s="42">
        <v>113</v>
      </c>
      <c r="H3" s="377">
        <f t="shared" ref="H3:H28" si="0">G3/(E3-F3)</f>
        <v>37.666666666666664</v>
      </c>
      <c r="I3" s="42">
        <v>1</v>
      </c>
      <c r="J3" s="42"/>
      <c r="K3" s="42" t="s">
        <v>4471</v>
      </c>
      <c r="M3" s="42" t="s">
        <v>2330</v>
      </c>
      <c r="N3" s="42" t="s">
        <v>3984</v>
      </c>
      <c r="O3" s="42" t="s">
        <v>37</v>
      </c>
      <c r="P3" s="42">
        <v>37</v>
      </c>
      <c r="Q3" s="42">
        <v>11</v>
      </c>
      <c r="R3" s="42">
        <v>3</v>
      </c>
      <c r="S3" s="42">
        <v>84</v>
      </c>
      <c r="T3" s="42"/>
      <c r="U3" s="42" t="s">
        <v>4471</v>
      </c>
    </row>
    <row r="4" spans="1:21" x14ac:dyDescent="0.2">
      <c r="A4" s="42" t="s">
        <v>2330</v>
      </c>
      <c r="B4" s="42" t="s">
        <v>3984</v>
      </c>
      <c r="C4" s="42" t="s">
        <v>37</v>
      </c>
      <c r="D4" s="42">
        <v>6</v>
      </c>
      <c r="E4" s="42">
        <v>6</v>
      </c>
      <c r="F4" s="42"/>
      <c r="G4" s="42">
        <v>252</v>
      </c>
      <c r="H4" s="377">
        <f t="shared" si="0"/>
        <v>42</v>
      </c>
      <c r="I4" s="42">
        <v>2</v>
      </c>
      <c r="J4" s="42"/>
      <c r="K4" s="42" t="s">
        <v>4471</v>
      </c>
      <c r="M4" s="42" t="s">
        <v>2330</v>
      </c>
      <c r="N4" s="42" t="s">
        <v>3036</v>
      </c>
      <c r="O4" s="42" t="s">
        <v>37</v>
      </c>
      <c r="P4" s="42">
        <v>2</v>
      </c>
      <c r="Q4" s="42"/>
      <c r="R4" s="42">
        <v>1</v>
      </c>
      <c r="S4" s="42">
        <v>9</v>
      </c>
      <c r="T4" s="42"/>
      <c r="U4" s="42" t="s">
        <v>4471</v>
      </c>
    </row>
    <row r="5" spans="1:21" x14ac:dyDescent="0.2">
      <c r="A5" s="42" t="s">
        <v>2330</v>
      </c>
      <c r="B5" s="42" t="s">
        <v>4463</v>
      </c>
      <c r="C5" s="42" t="s">
        <v>37</v>
      </c>
      <c r="D5" s="42">
        <v>7</v>
      </c>
      <c r="E5" s="42">
        <v>7</v>
      </c>
      <c r="F5" s="42">
        <v>4</v>
      </c>
      <c r="G5" s="42">
        <v>109</v>
      </c>
      <c r="H5" s="377">
        <f t="shared" si="0"/>
        <v>36.333333333333336</v>
      </c>
      <c r="I5" s="42">
        <v>2</v>
      </c>
      <c r="J5" s="42"/>
      <c r="K5" s="42" t="s">
        <v>4471</v>
      </c>
      <c r="M5" s="42" t="s">
        <v>2330</v>
      </c>
      <c r="N5" s="42" t="s">
        <v>2526</v>
      </c>
      <c r="O5" s="42" t="s">
        <v>37</v>
      </c>
      <c r="P5" s="42">
        <v>7</v>
      </c>
      <c r="Q5" s="42">
        <v>1</v>
      </c>
      <c r="R5" s="42"/>
      <c r="S5" s="42">
        <v>34</v>
      </c>
      <c r="T5" s="42"/>
      <c r="U5" s="42" t="s">
        <v>4471</v>
      </c>
    </row>
    <row r="6" spans="1:21" x14ac:dyDescent="0.2">
      <c r="A6" s="42" t="s">
        <v>2330</v>
      </c>
      <c r="B6" s="42" t="s">
        <v>3036</v>
      </c>
      <c r="C6" s="42" t="s">
        <v>37</v>
      </c>
      <c r="D6" s="42">
        <v>5</v>
      </c>
      <c r="E6" s="42">
        <v>5</v>
      </c>
      <c r="F6" s="42"/>
      <c r="G6" s="42">
        <v>165</v>
      </c>
      <c r="H6" s="377">
        <f t="shared" si="0"/>
        <v>33</v>
      </c>
      <c r="I6" s="42">
        <v>1</v>
      </c>
      <c r="J6" s="42"/>
      <c r="K6" s="42" t="s">
        <v>4471</v>
      </c>
      <c r="M6" s="42" t="s">
        <v>2330</v>
      </c>
      <c r="N6" s="42" t="s">
        <v>3046</v>
      </c>
      <c r="O6" s="42" t="s">
        <v>37</v>
      </c>
      <c r="P6" s="42">
        <v>24</v>
      </c>
      <c r="Q6" s="42">
        <v>6</v>
      </c>
      <c r="R6" s="42">
        <v>6</v>
      </c>
      <c r="S6" s="42">
        <v>67</v>
      </c>
      <c r="T6" s="42"/>
      <c r="U6" s="42" t="s">
        <v>4471</v>
      </c>
    </row>
    <row r="7" spans="1:21" x14ac:dyDescent="0.2">
      <c r="A7" s="42" t="s">
        <v>2330</v>
      </c>
      <c r="B7" s="42" t="s">
        <v>3044</v>
      </c>
      <c r="C7" s="42" t="s">
        <v>37</v>
      </c>
      <c r="D7" s="42">
        <v>4</v>
      </c>
      <c r="E7" s="42">
        <v>4</v>
      </c>
      <c r="F7" s="42"/>
      <c r="G7" s="42">
        <v>127</v>
      </c>
      <c r="H7" s="377">
        <f t="shared" si="0"/>
        <v>31.75</v>
      </c>
      <c r="I7" s="42"/>
      <c r="J7" s="42"/>
      <c r="K7" s="42" t="s">
        <v>4471</v>
      </c>
      <c r="M7" s="42" t="s">
        <v>2330</v>
      </c>
      <c r="N7" s="42" t="s">
        <v>4465</v>
      </c>
      <c r="O7" s="42" t="s">
        <v>37</v>
      </c>
      <c r="P7" s="42">
        <v>73</v>
      </c>
      <c r="Q7" s="42">
        <v>16</v>
      </c>
      <c r="R7" s="42">
        <v>7</v>
      </c>
      <c r="S7" s="42">
        <v>208</v>
      </c>
      <c r="T7" s="42"/>
      <c r="U7" s="42" t="s">
        <v>4471</v>
      </c>
    </row>
    <row r="8" spans="1:21" x14ac:dyDescent="0.2">
      <c r="A8" s="42" t="s">
        <v>2330</v>
      </c>
      <c r="B8" s="42" t="s">
        <v>2526</v>
      </c>
      <c r="C8" s="42" t="s">
        <v>37</v>
      </c>
      <c r="D8" s="42">
        <v>2</v>
      </c>
      <c r="E8" s="42">
        <v>2</v>
      </c>
      <c r="F8" s="42"/>
      <c r="G8" s="42">
        <v>60</v>
      </c>
      <c r="H8" s="377">
        <f t="shared" si="0"/>
        <v>30</v>
      </c>
      <c r="I8" s="42"/>
      <c r="J8" s="42"/>
      <c r="K8" s="42" t="s">
        <v>4471</v>
      </c>
      <c r="M8" s="42" t="s">
        <v>2330</v>
      </c>
      <c r="N8" s="42" t="s">
        <v>3031</v>
      </c>
      <c r="O8" s="42" t="s">
        <v>37</v>
      </c>
      <c r="P8" s="42">
        <v>23</v>
      </c>
      <c r="Q8" s="42">
        <v>5</v>
      </c>
      <c r="R8" s="42">
        <v>7</v>
      </c>
      <c r="S8" s="42">
        <v>87</v>
      </c>
      <c r="T8" s="42"/>
      <c r="U8" s="42" t="s">
        <v>4471</v>
      </c>
    </row>
    <row r="9" spans="1:21" x14ac:dyDescent="0.2">
      <c r="A9" s="42" t="s">
        <v>2330</v>
      </c>
      <c r="B9" s="42" t="s">
        <v>4464</v>
      </c>
      <c r="C9" s="42" t="s">
        <v>37</v>
      </c>
      <c r="D9" s="42">
        <v>4</v>
      </c>
      <c r="E9" s="42">
        <v>4</v>
      </c>
      <c r="F9" s="42"/>
      <c r="G9" s="42">
        <v>108</v>
      </c>
      <c r="H9" s="377">
        <f t="shared" si="0"/>
        <v>27</v>
      </c>
      <c r="I9" s="42">
        <v>1</v>
      </c>
      <c r="J9" s="42">
        <v>1</v>
      </c>
      <c r="K9" s="42" t="s">
        <v>4471</v>
      </c>
      <c r="M9" s="42" t="s">
        <v>2330</v>
      </c>
      <c r="N9" s="42" t="s">
        <v>3144</v>
      </c>
      <c r="O9" s="42" t="s">
        <v>37</v>
      </c>
      <c r="P9" s="42">
        <v>97</v>
      </c>
      <c r="Q9" s="42">
        <v>22</v>
      </c>
      <c r="R9" s="42">
        <v>14</v>
      </c>
      <c r="S9" s="42">
        <v>331</v>
      </c>
      <c r="T9" s="42"/>
      <c r="U9" s="42" t="s">
        <v>4471</v>
      </c>
    </row>
    <row r="10" spans="1:21" x14ac:dyDescent="0.2">
      <c r="A10" s="42" t="s">
        <v>2330</v>
      </c>
      <c r="B10" s="42" t="s">
        <v>3046</v>
      </c>
      <c r="C10" s="42" t="s">
        <v>37</v>
      </c>
      <c r="D10" s="42">
        <v>2</v>
      </c>
      <c r="E10" s="42">
        <v>2</v>
      </c>
      <c r="F10" s="42"/>
      <c r="G10" s="42">
        <v>51</v>
      </c>
      <c r="H10" s="377">
        <f t="shared" si="0"/>
        <v>25.5</v>
      </c>
      <c r="I10" s="42">
        <v>1</v>
      </c>
      <c r="J10" s="42"/>
      <c r="K10" s="42" t="s">
        <v>4471</v>
      </c>
      <c r="M10" s="42" t="s">
        <v>2330</v>
      </c>
      <c r="N10" s="42" t="s">
        <v>3042</v>
      </c>
      <c r="O10" s="42" t="s">
        <v>37</v>
      </c>
      <c r="P10" s="42">
        <v>29</v>
      </c>
      <c r="Q10" s="42">
        <v>4</v>
      </c>
      <c r="R10" s="42">
        <v>2</v>
      </c>
      <c r="S10" s="42">
        <v>94</v>
      </c>
      <c r="T10" s="42"/>
      <c r="U10" s="42" t="s">
        <v>4471</v>
      </c>
    </row>
    <row r="11" spans="1:21" x14ac:dyDescent="0.2">
      <c r="A11" s="42" t="s">
        <v>2330</v>
      </c>
      <c r="B11" s="42" t="s">
        <v>4465</v>
      </c>
      <c r="C11" s="42" t="s">
        <v>37</v>
      </c>
      <c r="D11" s="42">
        <v>4</v>
      </c>
      <c r="E11" s="42">
        <v>4</v>
      </c>
      <c r="F11" s="42">
        <v>2</v>
      </c>
      <c r="G11" s="42">
        <v>43</v>
      </c>
      <c r="H11" s="377">
        <f t="shared" si="0"/>
        <v>21.5</v>
      </c>
      <c r="I11" s="42">
        <v>1</v>
      </c>
      <c r="J11" s="42"/>
      <c r="K11" s="42" t="s">
        <v>4471</v>
      </c>
      <c r="M11" s="42" t="s">
        <v>2330</v>
      </c>
      <c r="N11" s="42" t="s">
        <v>4466</v>
      </c>
      <c r="O11" s="42" t="s">
        <v>37</v>
      </c>
      <c r="P11" s="42">
        <v>4</v>
      </c>
      <c r="Q11" s="42"/>
      <c r="R11" s="42">
        <v>1</v>
      </c>
      <c r="S11" s="42">
        <v>14</v>
      </c>
      <c r="T11" s="42"/>
      <c r="U11" s="42" t="s">
        <v>4471</v>
      </c>
    </row>
    <row r="12" spans="1:21" x14ac:dyDescent="0.2">
      <c r="A12" s="42" t="s">
        <v>2330</v>
      </c>
      <c r="B12" s="42" t="s">
        <v>3031</v>
      </c>
      <c r="C12" s="42" t="s">
        <v>37</v>
      </c>
      <c r="D12" s="42">
        <v>4</v>
      </c>
      <c r="E12" s="42">
        <v>4</v>
      </c>
      <c r="F12" s="42">
        <v>1</v>
      </c>
      <c r="G12" s="42">
        <v>61</v>
      </c>
      <c r="H12" s="377">
        <f t="shared" si="0"/>
        <v>20.333333333333332</v>
      </c>
      <c r="I12" s="42">
        <v>3</v>
      </c>
      <c r="J12" s="42"/>
      <c r="K12" s="42" t="s">
        <v>4471</v>
      </c>
      <c r="M12" s="42" t="s">
        <v>2330</v>
      </c>
      <c r="N12" s="42" t="s">
        <v>3049</v>
      </c>
      <c r="O12" s="42" t="s">
        <v>37</v>
      </c>
      <c r="P12" s="42">
        <v>88</v>
      </c>
      <c r="Q12" s="42">
        <v>25</v>
      </c>
      <c r="R12" s="42">
        <v>10</v>
      </c>
      <c r="S12" s="42">
        <v>236</v>
      </c>
      <c r="T12" s="42"/>
      <c r="U12" s="42" t="s">
        <v>4471</v>
      </c>
    </row>
    <row r="13" spans="1:21" x14ac:dyDescent="0.2">
      <c r="A13" s="42" t="s">
        <v>2330</v>
      </c>
      <c r="B13" s="42" t="s">
        <v>3041</v>
      </c>
      <c r="C13" s="42" t="s">
        <v>37</v>
      </c>
      <c r="D13" s="42">
        <v>7</v>
      </c>
      <c r="E13" s="42">
        <v>7</v>
      </c>
      <c r="F13" s="42"/>
      <c r="G13" s="42">
        <v>136</v>
      </c>
      <c r="H13" s="377">
        <f t="shared" si="0"/>
        <v>19.428571428571427</v>
      </c>
      <c r="I13" s="42">
        <v>5</v>
      </c>
      <c r="J13" s="42"/>
      <c r="K13" s="42" t="s">
        <v>4471</v>
      </c>
      <c r="M13" s="42" t="s">
        <v>2330</v>
      </c>
      <c r="N13" s="42" t="s">
        <v>3106</v>
      </c>
      <c r="O13" s="42" t="s">
        <v>37</v>
      </c>
      <c r="P13" s="42">
        <v>61</v>
      </c>
      <c r="Q13" s="42">
        <v>11</v>
      </c>
      <c r="R13" s="42">
        <v>5</v>
      </c>
      <c r="S13" s="42">
        <v>187</v>
      </c>
      <c r="T13" s="42"/>
      <c r="U13" s="42" t="s">
        <v>4471</v>
      </c>
    </row>
    <row r="14" spans="1:21" x14ac:dyDescent="0.2">
      <c r="A14" s="42" t="s">
        <v>2330</v>
      </c>
      <c r="B14" s="42" t="s">
        <v>3039</v>
      </c>
      <c r="C14" s="42" t="s">
        <v>37</v>
      </c>
      <c r="D14" s="42">
        <v>8</v>
      </c>
      <c r="E14" s="42">
        <v>8</v>
      </c>
      <c r="F14" s="42"/>
      <c r="G14" s="42">
        <v>120</v>
      </c>
      <c r="H14" s="377">
        <f t="shared" si="0"/>
        <v>15</v>
      </c>
      <c r="I14" s="42">
        <v>1</v>
      </c>
      <c r="J14" s="42"/>
      <c r="K14" s="42" t="s">
        <v>4471</v>
      </c>
      <c r="M14" s="42" t="s">
        <v>2330</v>
      </c>
      <c r="N14" s="42" t="s">
        <v>3048</v>
      </c>
      <c r="O14" s="42" t="s">
        <v>37</v>
      </c>
      <c r="P14" s="42">
        <v>72</v>
      </c>
      <c r="Q14" s="42">
        <v>24</v>
      </c>
      <c r="R14" s="42">
        <v>11</v>
      </c>
      <c r="S14" s="42">
        <v>177</v>
      </c>
      <c r="T14" s="42"/>
      <c r="U14" s="42" t="s">
        <v>4471</v>
      </c>
    </row>
    <row r="15" spans="1:21" x14ac:dyDescent="0.2">
      <c r="A15" s="42" t="s">
        <v>2330</v>
      </c>
      <c r="B15" s="42" t="s">
        <v>3151</v>
      </c>
      <c r="C15" s="42" t="s">
        <v>37</v>
      </c>
      <c r="D15" s="42">
        <v>2</v>
      </c>
      <c r="E15" s="42">
        <v>2</v>
      </c>
      <c r="F15" s="42">
        <v>1</v>
      </c>
      <c r="G15" s="42">
        <v>14</v>
      </c>
      <c r="H15" s="377">
        <f t="shared" si="0"/>
        <v>14</v>
      </c>
      <c r="I15" s="42">
        <v>2</v>
      </c>
      <c r="J15" s="42"/>
      <c r="K15" s="42" t="s">
        <v>4471</v>
      </c>
      <c r="M15" s="42" t="s">
        <v>2330</v>
      </c>
      <c r="N15" s="42" t="s">
        <v>3972</v>
      </c>
      <c r="O15" s="42" t="s">
        <v>37</v>
      </c>
      <c r="P15" s="42">
        <v>40</v>
      </c>
      <c r="Q15" s="42">
        <v>11</v>
      </c>
      <c r="R15" s="42">
        <v>3</v>
      </c>
      <c r="S15" s="42">
        <v>109</v>
      </c>
      <c r="T15" s="42"/>
      <c r="U15" s="42" t="s">
        <v>4471</v>
      </c>
    </row>
    <row r="16" spans="1:21" x14ac:dyDescent="0.2">
      <c r="A16" s="42" t="s">
        <v>2330</v>
      </c>
      <c r="B16" s="42" t="s">
        <v>3144</v>
      </c>
      <c r="C16" s="42" t="s">
        <v>37</v>
      </c>
      <c r="D16" s="42">
        <v>10</v>
      </c>
      <c r="E16" s="42">
        <v>10</v>
      </c>
      <c r="F16" s="42"/>
      <c r="G16" s="42">
        <v>131</v>
      </c>
      <c r="H16" s="377">
        <f t="shared" si="0"/>
        <v>13.1</v>
      </c>
      <c r="I16" s="42">
        <v>7</v>
      </c>
      <c r="J16" s="42"/>
      <c r="K16" s="42" t="s">
        <v>4471</v>
      </c>
      <c r="M16" s="42" t="s">
        <v>2330</v>
      </c>
      <c r="N16" s="42" t="s">
        <v>4469</v>
      </c>
      <c r="O16" s="42" t="s">
        <v>37</v>
      </c>
      <c r="P16" s="42">
        <v>5</v>
      </c>
      <c r="Q16" s="42"/>
      <c r="R16" s="42"/>
      <c r="S16" s="42">
        <v>24</v>
      </c>
      <c r="T16" s="42"/>
      <c r="U16" s="42" t="s">
        <v>4471</v>
      </c>
    </row>
    <row r="17" spans="1:21" x14ac:dyDescent="0.2">
      <c r="A17" s="42" t="s">
        <v>2330</v>
      </c>
      <c r="B17" s="42" t="s">
        <v>3042</v>
      </c>
      <c r="C17" s="42" t="s">
        <v>37</v>
      </c>
      <c r="D17" s="42">
        <v>3</v>
      </c>
      <c r="E17" s="42">
        <v>3</v>
      </c>
      <c r="F17" s="42"/>
      <c r="G17" s="42">
        <v>39</v>
      </c>
      <c r="H17" s="377">
        <f t="shared" si="0"/>
        <v>13</v>
      </c>
      <c r="I17" s="42">
        <v>3</v>
      </c>
      <c r="J17" s="42"/>
      <c r="K17" s="42" t="s">
        <v>4471</v>
      </c>
      <c r="M17" s="42" t="s">
        <v>2330</v>
      </c>
      <c r="N17" s="42" t="s">
        <v>4481</v>
      </c>
      <c r="O17" s="42" t="s">
        <v>44</v>
      </c>
      <c r="P17" s="42">
        <v>2</v>
      </c>
      <c r="Q17" s="42"/>
      <c r="R17" s="42"/>
      <c r="S17" s="42">
        <v>5</v>
      </c>
      <c r="T17" s="42"/>
      <c r="U17" s="42" t="s">
        <v>4326</v>
      </c>
    </row>
    <row r="18" spans="1:21" x14ac:dyDescent="0.2">
      <c r="A18" s="42" t="s">
        <v>2330</v>
      </c>
      <c r="B18" s="42" t="s">
        <v>3043</v>
      </c>
      <c r="C18" s="42" t="s">
        <v>37</v>
      </c>
      <c r="D18" s="42">
        <v>1</v>
      </c>
      <c r="E18" s="42">
        <v>1</v>
      </c>
      <c r="F18" s="42"/>
      <c r="G18" s="42">
        <v>10</v>
      </c>
      <c r="H18" s="377">
        <f t="shared" si="0"/>
        <v>10</v>
      </c>
      <c r="I18" s="42">
        <v>3</v>
      </c>
      <c r="J18" s="42"/>
      <c r="K18" s="42" t="s">
        <v>4471</v>
      </c>
      <c r="M18" s="42" t="s">
        <v>2330</v>
      </c>
      <c r="N18" s="42" t="s">
        <v>3031</v>
      </c>
      <c r="O18" s="42" t="s">
        <v>44</v>
      </c>
      <c r="P18" s="42">
        <v>27</v>
      </c>
      <c r="Q18" s="42">
        <v>5</v>
      </c>
      <c r="R18" s="42">
        <v>9</v>
      </c>
      <c r="S18" s="42">
        <v>76</v>
      </c>
      <c r="T18" s="42"/>
      <c r="U18" s="42" t="s">
        <v>4326</v>
      </c>
    </row>
    <row r="19" spans="1:21" x14ac:dyDescent="0.2">
      <c r="A19" s="42" t="s">
        <v>2330</v>
      </c>
      <c r="B19" s="42" t="s">
        <v>4466</v>
      </c>
      <c r="C19" s="42" t="s">
        <v>37</v>
      </c>
      <c r="D19" s="42">
        <v>2</v>
      </c>
      <c r="E19" s="42">
        <v>2</v>
      </c>
      <c r="F19" s="42"/>
      <c r="G19" s="42">
        <v>20</v>
      </c>
      <c r="H19" s="377">
        <f t="shared" si="0"/>
        <v>10</v>
      </c>
      <c r="I19" s="42"/>
      <c r="J19" s="42"/>
      <c r="K19" s="42" t="s">
        <v>4471</v>
      </c>
      <c r="M19" s="42" t="s">
        <v>2330</v>
      </c>
      <c r="N19" s="42" t="s">
        <v>3039</v>
      </c>
      <c r="O19" s="42" t="s">
        <v>44</v>
      </c>
      <c r="P19" s="42">
        <v>2</v>
      </c>
      <c r="Q19" s="42"/>
      <c r="R19" s="42"/>
      <c r="S19" s="42">
        <v>10</v>
      </c>
      <c r="T19" s="42"/>
      <c r="U19" s="42" t="s">
        <v>4326</v>
      </c>
    </row>
    <row r="20" spans="1:21" x14ac:dyDescent="0.2">
      <c r="A20" s="42" t="s">
        <v>2330</v>
      </c>
      <c r="B20" s="42" t="s">
        <v>3923</v>
      </c>
      <c r="C20" s="42" t="s">
        <v>37</v>
      </c>
      <c r="D20" s="42">
        <v>2</v>
      </c>
      <c r="E20" s="42">
        <v>2</v>
      </c>
      <c r="F20" s="42"/>
      <c r="G20" s="42">
        <v>19</v>
      </c>
      <c r="H20" s="377">
        <f t="shared" si="0"/>
        <v>9.5</v>
      </c>
      <c r="I20" s="42"/>
      <c r="J20" s="42"/>
      <c r="K20" s="42" t="s">
        <v>4471</v>
      </c>
      <c r="M20" s="42" t="s">
        <v>2330</v>
      </c>
      <c r="N20" s="42" t="s">
        <v>4216</v>
      </c>
      <c r="O20" s="42" t="s">
        <v>44</v>
      </c>
      <c r="P20" s="42">
        <v>9</v>
      </c>
      <c r="Q20" s="42">
        <v>2</v>
      </c>
      <c r="R20" s="42">
        <v>2</v>
      </c>
      <c r="S20" s="42">
        <v>25</v>
      </c>
      <c r="T20" s="42"/>
      <c r="U20" s="42" t="s">
        <v>4326</v>
      </c>
    </row>
    <row r="21" spans="1:21" x14ac:dyDescent="0.2">
      <c r="A21" s="42" t="s">
        <v>2330</v>
      </c>
      <c r="B21" s="42" t="s">
        <v>3990</v>
      </c>
      <c r="C21" s="42" t="s">
        <v>37</v>
      </c>
      <c r="D21" s="42">
        <v>3</v>
      </c>
      <c r="E21" s="42">
        <v>3</v>
      </c>
      <c r="F21" s="42"/>
      <c r="G21" s="42">
        <v>25</v>
      </c>
      <c r="H21" s="377">
        <f t="shared" si="0"/>
        <v>8.3333333333333339</v>
      </c>
      <c r="I21" s="42">
        <v>1</v>
      </c>
      <c r="J21" s="42"/>
      <c r="K21" s="42" t="s">
        <v>4471</v>
      </c>
      <c r="M21" s="42" t="s">
        <v>2330</v>
      </c>
      <c r="N21" s="42" t="s">
        <v>3978</v>
      </c>
      <c r="O21" s="42" t="s">
        <v>44</v>
      </c>
      <c r="P21" s="42">
        <v>33</v>
      </c>
      <c r="Q21" s="42">
        <v>12</v>
      </c>
      <c r="R21" s="42">
        <v>1</v>
      </c>
      <c r="S21" s="42">
        <v>68</v>
      </c>
      <c r="T21" s="42"/>
      <c r="U21" s="42" t="s">
        <v>4326</v>
      </c>
    </row>
    <row r="22" spans="1:21" x14ac:dyDescent="0.2">
      <c r="A22" s="42" t="s">
        <v>2330</v>
      </c>
      <c r="B22" s="42" t="s">
        <v>4211</v>
      </c>
      <c r="C22" s="42" t="s">
        <v>37</v>
      </c>
      <c r="D22" s="42">
        <v>6</v>
      </c>
      <c r="E22" s="42">
        <v>6</v>
      </c>
      <c r="F22" s="42">
        <v>3</v>
      </c>
      <c r="G22" s="42">
        <v>24</v>
      </c>
      <c r="H22" s="377">
        <f t="shared" si="0"/>
        <v>8</v>
      </c>
      <c r="I22" s="42">
        <v>4</v>
      </c>
      <c r="J22" s="42">
        <v>1</v>
      </c>
      <c r="K22" s="42" t="s">
        <v>4471</v>
      </c>
      <c r="M22" s="42" t="s">
        <v>2330</v>
      </c>
      <c r="N22" s="42" t="s">
        <v>3972</v>
      </c>
      <c r="O22" s="42" t="s">
        <v>44</v>
      </c>
      <c r="P22" s="42">
        <v>34</v>
      </c>
      <c r="Q22" s="42">
        <v>13</v>
      </c>
      <c r="R22" s="42">
        <v>11</v>
      </c>
      <c r="S22" s="42">
        <v>72</v>
      </c>
      <c r="T22" s="42"/>
      <c r="U22" s="42" t="s">
        <v>4326</v>
      </c>
    </row>
    <row r="23" spans="1:21" x14ac:dyDescent="0.2">
      <c r="A23" s="42" t="s">
        <v>2330</v>
      </c>
      <c r="B23" s="42" t="s">
        <v>3049</v>
      </c>
      <c r="C23" s="42" t="s">
        <v>37</v>
      </c>
      <c r="D23" s="42">
        <v>5</v>
      </c>
      <c r="E23" s="42">
        <v>5</v>
      </c>
      <c r="F23" s="42">
        <v>2</v>
      </c>
      <c r="G23" s="42">
        <v>16</v>
      </c>
      <c r="H23" s="377">
        <f t="shared" si="0"/>
        <v>5.333333333333333</v>
      </c>
      <c r="I23" s="42">
        <v>2</v>
      </c>
      <c r="J23" s="42"/>
      <c r="K23" s="42" t="s">
        <v>4471</v>
      </c>
      <c r="M23" s="42" t="s">
        <v>2330</v>
      </c>
      <c r="N23" s="42" t="s">
        <v>3106</v>
      </c>
      <c r="O23" s="42" t="s">
        <v>44</v>
      </c>
      <c r="P23" s="42">
        <v>59</v>
      </c>
      <c r="Q23" s="42">
        <v>16</v>
      </c>
      <c r="R23" s="42">
        <v>9</v>
      </c>
      <c r="S23" s="42">
        <v>152</v>
      </c>
      <c r="T23" s="42"/>
      <c r="U23" s="42" t="s">
        <v>4326</v>
      </c>
    </row>
    <row r="24" spans="1:21" x14ac:dyDescent="0.2">
      <c r="A24" s="42" t="s">
        <v>2330</v>
      </c>
      <c r="B24" s="42" t="s">
        <v>248</v>
      </c>
      <c r="C24" s="42" t="s">
        <v>37</v>
      </c>
      <c r="D24" s="42">
        <v>2</v>
      </c>
      <c r="E24" s="42">
        <v>2</v>
      </c>
      <c r="F24" s="42"/>
      <c r="G24" s="42">
        <v>10</v>
      </c>
      <c r="H24" s="377">
        <f t="shared" si="0"/>
        <v>5</v>
      </c>
      <c r="I24" s="42">
        <v>1</v>
      </c>
      <c r="J24" s="42"/>
      <c r="K24" s="42" t="s">
        <v>4471</v>
      </c>
      <c r="M24" s="42" t="s">
        <v>2330</v>
      </c>
      <c r="N24" s="42" t="s">
        <v>3923</v>
      </c>
      <c r="O24" s="42" t="s">
        <v>44</v>
      </c>
      <c r="P24" s="42">
        <v>1</v>
      </c>
      <c r="Q24" s="42">
        <v>1</v>
      </c>
      <c r="R24" s="42"/>
      <c r="S24" s="42">
        <v>0</v>
      </c>
      <c r="T24" s="42"/>
      <c r="U24" s="42" t="s">
        <v>4326</v>
      </c>
    </row>
    <row r="25" spans="1:21" x14ac:dyDescent="0.2">
      <c r="A25" s="42" t="s">
        <v>2330</v>
      </c>
      <c r="B25" s="42" t="s">
        <v>3106</v>
      </c>
      <c r="C25" s="42" t="s">
        <v>37</v>
      </c>
      <c r="D25" s="42">
        <v>2</v>
      </c>
      <c r="E25" s="42">
        <v>2</v>
      </c>
      <c r="F25" s="42"/>
      <c r="G25" s="42">
        <v>8</v>
      </c>
      <c r="H25" s="377">
        <f t="shared" si="0"/>
        <v>4</v>
      </c>
      <c r="I25" s="42">
        <v>1</v>
      </c>
      <c r="J25" s="42"/>
      <c r="K25" s="42" t="s">
        <v>4471</v>
      </c>
      <c r="M25" s="42" t="s">
        <v>2330</v>
      </c>
      <c r="N25" s="42" t="s">
        <v>4466</v>
      </c>
      <c r="O25" s="42" t="s">
        <v>44</v>
      </c>
      <c r="P25" s="42">
        <v>56</v>
      </c>
      <c r="Q25" s="42">
        <v>21</v>
      </c>
      <c r="R25" s="42">
        <v>5</v>
      </c>
      <c r="S25" s="42">
        <v>120</v>
      </c>
      <c r="T25" s="42"/>
      <c r="U25" s="42" t="s">
        <v>4326</v>
      </c>
    </row>
    <row r="26" spans="1:21" x14ac:dyDescent="0.2">
      <c r="A26" s="42" t="s">
        <v>2330</v>
      </c>
      <c r="B26" s="42" t="s">
        <v>4467</v>
      </c>
      <c r="C26" s="42" t="s">
        <v>37</v>
      </c>
      <c r="D26" s="42">
        <v>3</v>
      </c>
      <c r="E26" s="42">
        <v>3</v>
      </c>
      <c r="F26" s="42"/>
      <c r="G26" s="42">
        <v>10</v>
      </c>
      <c r="H26" s="377">
        <f t="shared" si="0"/>
        <v>3.3333333333333335</v>
      </c>
      <c r="I26" s="42"/>
      <c r="J26" s="42"/>
      <c r="K26" s="42" t="s">
        <v>4471</v>
      </c>
      <c r="M26" s="42" t="s">
        <v>2330</v>
      </c>
      <c r="N26" s="42" t="s">
        <v>3047</v>
      </c>
      <c r="O26" s="42" t="s">
        <v>44</v>
      </c>
      <c r="P26" s="42">
        <v>187</v>
      </c>
      <c r="Q26" s="42">
        <v>41</v>
      </c>
      <c r="R26" s="42">
        <v>27</v>
      </c>
      <c r="S26" s="42">
        <v>472</v>
      </c>
      <c r="T26" s="42"/>
      <c r="U26" s="42" t="s">
        <v>4326</v>
      </c>
    </row>
    <row r="27" spans="1:21" x14ac:dyDescent="0.2">
      <c r="A27" s="42" t="s">
        <v>2330</v>
      </c>
      <c r="B27" s="42" t="s">
        <v>3048</v>
      </c>
      <c r="C27" s="42" t="s">
        <v>37</v>
      </c>
      <c r="D27" s="42">
        <v>3</v>
      </c>
      <c r="E27" s="42">
        <v>3</v>
      </c>
      <c r="F27" s="42"/>
      <c r="G27" s="42">
        <v>9</v>
      </c>
      <c r="H27" s="42">
        <f t="shared" si="0"/>
        <v>3</v>
      </c>
      <c r="I27" s="42">
        <v>1</v>
      </c>
      <c r="J27" s="42"/>
      <c r="K27" s="42" t="s">
        <v>4471</v>
      </c>
      <c r="M27" s="42" t="s">
        <v>2330</v>
      </c>
      <c r="N27" s="42" t="s">
        <v>787</v>
      </c>
      <c r="O27" s="42" t="s">
        <v>44</v>
      </c>
      <c r="P27" s="42">
        <v>53</v>
      </c>
      <c r="Q27" s="42">
        <v>7</v>
      </c>
      <c r="R27" s="42">
        <v>9</v>
      </c>
      <c r="S27" s="42">
        <v>234</v>
      </c>
      <c r="T27" s="42"/>
      <c r="U27" s="42" t="s">
        <v>4326</v>
      </c>
    </row>
    <row r="28" spans="1:21" x14ac:dyDescent="0.2">
      <c r="A28" s="42" t="s">
        <v>2330</v>
      </c>
      <c r="B28" s="42" t="s">
        <v>4468</v>
      </c>
      <c r="C28" s="42" t="s">
        <v>37</v>
      </c>
      <c r="D28" s="42">
        <v>2</v>
      </c>
      <c r="E28" s="42">
        <v>2</v>
      </c>
      <c r="F28" s="42"/>
      <c r="G28" s="42">
        <v>4</v>
      </c>
      <c r="H28" s="42">
        <f t="shared" si="0"/>
        <v>2</v>
      </c>
      <c r="I28" s="42"/>
      <c r="J28" s="42"/>
      <c r="K28" s="42" t="s">
        <v>4471</v>
      </c>
      <c r="M28" s="42" t="s">
        <v>2330</v>
      </c>
      <c r="N28" s="42" t="s">
        <v>4473</v>
      </c>
      <c r="O28" s="42" t="s">
        <v>44</v>
      </c>
      <c r="P28" s="42">
        <v>87</v>
      </c>
      <c r="Q28" s="42">
        <v>19</v>
      </c>
      <c r="R28" s="42">
        <v>19</v>
      </c>
      <c r="S28" s="42">
        <v>254</v>
      </c>
      <c r="T28" s="42"/>
      <c r="U28" s="42" t="s">
        <v>4326</v>
      </c>
    </row>
    <row r="29" spans="1:21" x14ac:dyDescent="0.2">
      <c r="A29" s="42" t="s">
        <v>2330</v>
      </c>
      <c r="B29" s="42" t="s">
        <v>3972</v>
      </c>
      <c r="C29" s="42" t="s">
        <v>37</v>
      </c>
      <c r="D29" s="42">
        <v>1</v>
      </c>
      <c r="E29" s="42">
        <v>1</v>
      </c>
      <c r="F29" s="42">
        <v>1</v>
      </c>
      <c r="G29" s="42">
        <v>5</v>
      </c>
      <c r="H29" s="42">
        <v>0</v>
      </c>
      <c r="I29" s="42">
        <v>2</v>
      </c>
      <c r="J29" s="42"/>
      <c r="K29" s="42" t="s">
        <v>4471</v>
      </c>
      <c r="M29" s="42" t="s">
        <v>2330</v>
      </c>
      <c r="N29" s="42" t="s">
        <v>4199</v>
      </c>
      <c r="O29" s="42" t="s">
        <v>44</v>
      </c>
      <c r="P29" s="42">
        <v>37</v>
      </c>
      <c r="Q29" s="42">
        <v>9</v>
      </c>
      <c r="R29" s="42">
        <v>4</v>
      </c>
      <c r="S29" s="42">
        <v>101</v>
      </c>
      <c r="T29" s="42"/>
      <c r="U29" s="42" t="s">
        <v>4326</v>
      </c>
    </row>
    <row r="30" spans="1:21" x14ac:dyDescent="0.2">
      <c r="A30" s="42" t="s">
        <v>2330</v>
      </c>
      <c r="B30" s="42" t="s">
        <v>4469</v>
      </c>
      <c r="C30" s="42" t="s">
        <v>37</v>
      </c>
      <c r="D30" s="42">
        <v>1</v>
      </c>
      <c r="E30" s="42">
        <v>1</v>
      </c>
      <c r="F30" s="42">
        <v>1</v>
      </c>
      <c r="G30" s="42">
        <v>2</v>
      </c>
      <c r="H30" s="42">
        <v>0</v>
      </c>
      <c r="I30" s="42"/>
      <c r="J30" s="42"/>
      <c r="K30" s="42" t="s">
        <v>4471</v>
      </c>
      <c r="M30" s="42" t="s">
        <v>2330</v>
      </c>
      <c r="N30" s="42" t="s">
        <v>4465</v>
      </c>
      <c r="O30" s="42" t="s">
        <v>44</v>
      </c>
      <c r="P30" s="42">
        <v>29</v>
      </c>
      <c r="Q30" s="42">
        <v>3</v>
      </c>
      <c r="R30" s="42">
        <v>1</v>
      </c>
      <c r="S30" s="42">
        <v>107</v>
      </c>
      <c r="T30" s="42"/>
      <c r="U30" s="42" t="s">
        <v>4326</v>
      </c>
    </row>
    <row r="31" spans="1:21" x14ac:dyDescent="0.2">
      <c r="A31" s="42" t="s">
        <v>2330</v>
      </c>
      <c r="B31" s="42" t="s">
        <v>4470</v>
      </c>
      <c r="C31" s="42" t="s">
        <v>37</v>
      </c>
      <c r="D31" s="42">
        <v>1</v>
      </c>
      <c r="E31" s="42">
        <v>1</v>
      </c>
      <c r="F31" s="42">
        <v>1</v>
      </c>
      <c r="G31" s="42">
        <v>1</v>
      </c>
      <c r="H31" s="42">
        <v>0</v>
      </c>
      <c r="I31" s="42"/>
      <c r="J31" s="42"/>
      <c r="K31" s="42" t="s">
        <v>4471</v>
      </c>
      <c r="M31" s="42" t="s">
        <v>2330</v>
      </c>
      <c r="N31" s="42" t="s">
        <v>4474</v>
      </c>
      <c r="O31" s="42" t="s">
        <v>44</v>
      </c>
      <c r="P31" s="42">
        <v>20</v>
      </c>
      <c r="Q31" s="42">
        <v>3</v>
      </c>
      <c r="R31" s="42">
        <v>3</v>
      </c>
      <c r="S31" s="42">
        <v>80</v>
      </c>
      <c r="T31" s="42"/>
      <c r="U31" s="42" t="s">
        <v>4326</v>
      </c>
    </row>
    <row r="32" spans="1:21" x14ac:dyDescent="0.2">
      <c r="A32" s="575" t="s">
        <v>2330</v>
      </c>
      <c r="B32" s="575" t="s">
        <v>4481</v>
      </c>
      <c r="C32" s="575" t="s">
        <v>44</v>
      </c>
      <c r="D32" s="575">
        <v>5</v>
      </c>
      <c r="E32" s="575">
        <v>5</v>
      </c>
      <c r="F32" s="575"/>
      <c r="G32" s="575">
        <v>285</v>
      </c>
      <c r="H32" s="576">
        <f t="shared" ref="H32:H59" si="1">G32/(E32-F32)</f>
        <v>57</v>
      </c>
      <c r="I32" s="575">
        <v>5</v>
      </c>
      <c r="J32" s="575"/>
      <c r="K32" s="575" t="s">
        <v>4326</v>
      </c>
      <c r="M32" s="42" t="s">
        <v>2330</v>
      </c>
      <c r="N32" s="42" t="s">
        <v>4139</v>
      </c>
      <c r="O32" s="42" t="s">
        <v>44</v>
      </c>
      <c r="P32" s="42">
        <v>1</v>
      </c>
      <c r="Q32" s="42"/>
      <c r="R32" s="42"/>
      <c r="S32" s="42">
        <v>1</v>
      </c>
      <c r="T32" s="42"/>
      <c r="U32" s="42" t="s">
        <v>4326</v>
      </c>
    </row>
    <row r="33" spans="1:21" x14ac:dyDescent="0.2">
      <c r="A33" s="575" t="s">
        <v>2330</v>
      </c>
      <c r="B33" s="575" t="s">
        <v>4467</v>
      </c>
      <c r="C33" s="575" t="s">
        <v>44</v>
      </c>
      <c r="D33" s="575">
        <v>1</v>
      </c>
      <c r="E33" s="575">
        <v>1</v>
      </c>
      <c r="F33" s="575"/>
      <c r="G33" s="575">
        <v>44</v>
      </c>
      <c r="H33" s="576">
        <f t="shared" si="1"/>
        <v>44</v>
      </c>
      <c r="I33" s="575"/>
      <c r="J33" s="575"/>
      <c r="K33" s="575" t="s">
        <v>4326</v>
      </c>
      <c r="M33" s="42" t="s">
        <v>2330</v>
      </c>
      <c r="N33" s="42" t="s">
        <v>4475</v>
      </c>
      <c r="O33" s="42" t="s">
        <v>44</v>
      </c>
      <c r="P33" s="42">
        <v>3</v>
      </c>
      <c r="Q33" s="42"/>
      <c r="R33" s="42"/>
      <c r="S33" s="42">
        <v>22</v>
      </c>
      <c r="T33" s="42"/>
      <c r="U33" s="42" t="s">
        <v>4326</v>
      </c>
    </row>
    <row r="34" spans="1:21" x14ac:dyDescent="0.2">
      <c r="A34" s="575" t="s">
        <v>2330</v>
      </c>
      <c r="B34" s="575" t="s">
        <v>3031</v>
      </c>
      <c r="C34" s="575" t="s">
        <v>44</v>
      </c>
      <c r="D34" s="575">
        <v>6</v>
      </c>
      <c r="E34" s="575">
        <v>6</v>
      </c>
      <c r="F34" s="575"/>
      <c r="G34" s="575">
        <v>235</v>
      </c>
      <c r="H34" s="576">
        <f t="shared" si="1"/>
        <v>39.166666666666664</v>
      </c>
      <c r="I34" s="575">
        <v>4</v>
      </c>
      <c r="J34" s="575"/>
      <c r="K34" s="575" t="s">
        <v>4326</v>
      </c>
      <c r="M34" s="42" t="s">
        <v>2330</v>
      </c>
      <c r="N34" s="42" t="s">
        <v>4218</v>
      </c>
      <c r="O34" s="42" t="s">
        <v>44</v>
      </c>
      <c r="P34" s="42">
        <v>43</v>
      </c>
      <c r="Q34" s="42">
        <v>10</v>
      </c>
      <c r="R34" s="42">
        <v>3</v>
      </c>
      <c r="S34" s="42">
        <v>164</v>
      </c>
      <c r="T34" s="42"/>
      <c r="U34" s="42" t="s">
        <v>4326</v>
      </c>
    </row>
    <row r="35" spans="1:21" x14ac:dyDescent="0.2">
      <c r="A35" s="575" t="s">
        <v>2330</v>
      </c>
      <c r="B35" s="575" t="s">
        <v>3039</v>
      </c>
      <c r="C35" s="575" t="s">
        <v>44</v>
      </c>
      <c r="D35" s="575">
        <v>4</v>
      </c>
      <c r="E35" s="575">
        <v>4</v>
      </c>
      <c r="F35" s="575">
        <v>1</v>
      </c>
      <c r="G35" s="575">
        <v>109</v>
      </c>
      <c r="H35" s="576">
        <f t="shared" si="1"/>
        <v>36.333333333333336</v>
      </c>
      <c r="I35" s="575">
        <v>3</v>
      </c>
      <c r="J35" s="575"/>
      <c r="K35" s="575" t="s">
        <v>4326</v>
      </c>
      <c r="M35" s="42" t="s">
        <v>2330</v>
      </c>
      <c r="N35" s="42" t="s">
        <v>4208</v>
      </c>
      <c r="O35" s="42" t="s">
        <v>44</v>
      </c>
      <c r="P35" s="42">
        <v>42</v>
      </c>
      <c r="Q35" s="42">
        <v>17</v>
      </c>
      <c r="R35" s="42">
        <v>8</v>
      </c>
      <c r="S35" s="42">
        <v>103</v>
      </c>
      <c r="T35" s="42"/>
      <c r="U35" s="42" t="s">
        <v>4326</v>
      </c>
    </row>
    <row r="36" spans="1:21" x14ac:dyDescent="0.2">
      <c r="A36" s="575" t="s">
        <v>2330</v>
      </c>
      <c r="B36" s="575" t="s">
        <v>4216</v>
      </c>
      <c r="C36" s="575" t="s">
        <v>44</v>
      </c>
      <c r="D36" s="575">
        <v>3</v>
      </c>
      <c r="E36" s="575">
        <v>3</v>
      </c>
      <c r="F36" s="575">
        <v>1</v>
      </c>
      <c r="G36" s="575">
        <v>63</v>
      </c>
      <c r="H36" s="576">
        <f t="shared" si="1"/>
        <v>31.5</v>
      </c>
      <c r="I36" s="575"/>
      <c r="J36" s="575"/>
      <c r="K36" s="575" t="s">
        <v>4326</v>
      </c>
      <c r="M36" s="42" t="s">
        <v>2330</v>
      </c>
      <c r="N36" s="42" t="s">
        <v>4480</v>
      </c>
      <c r="O36" s="42" t="s">
        <v>44</v>
      </c>
      <c r="P36" s="42">
        <v>20</v>
      </c>
      <c r="Q36" s="42">
        <v>3</v>
      </c>
      <c r="R36" s="42">
        <v>4</v>
      </c>
      <c r="S36" s="42">
        <v>93</v>
      </c>
      <c r="T36" s="42"/>
      <c r="U36" s="42" t="s">
        <v>4326</v>
      </c>
    </row>
    <row r="37" spans="1:21" x14ac:dyDescent="0.2">
      <c r="A37" s="575" t="s">
        <v>2330</v>
      </c>
      <c r="B37" s="575" t="s">
        <v>3978</v>
      </c>
      <c r="C37" s="575" t="s">
        <v>44</v>
      </c>
      <c r="D37" s="575">
        <v>2</v>
      </c>
      <c r="E37" s="575">
        <v>2</v>
      </c>
      <c r="F37" s="575"/>
      <c r="G37" s="575">
        <v>58</v>
      </c>
      <c r="H37" s="576">
        <f t="shared" si="1"/>
        <v>29</v>
      </c>
      <c r="I37" s="575">
        <v>1</v>
      </c>
      <c r="J37" s="575"/>
      <c r="K37" s="575" t="s">
        <v>4326</v>
      </c>
      <c r="M37" s="42" t="s">
        <v>2330</v>
      </c>
      <c r="N37" s="42" t="s">
        <v>3049</v>
      </c>
      <c r="O37" s="42" t="s">
        <v>44</v>
      </c>
      <c r="P37" s="42">
        <v>5</v>
      </c>
      <c r="Q37" s="42">
        <v>1</v>
      </c>
      <c r="R37" s="42"/>
      <c r="S37" s="42">
        <v>15</v>
      </c>
      <c r="T37" s="42"/>
      <c r="U37" s="42" t="s">
        <v>4326</v>
      </c>
    </row>
    <row r="38" spans="1:21" x14ac:dyDescent="0.2">
      <c r="A38" s="575" t="s">
        <v>2330</v>
      </c>
      <c r="B38" s="575" t="s">
        <v>3972</v>
      </c>
      <c r="C38" s="575" t="s">
        <v>44</v>
      </c>
      <c r="D38" s="575">
        <v>3</v>
      </c>
      <c r="E38" s="575">
        <v>3</v>
      </c>
      <c r="F38" s="575">
        <v>1</v>
      </c>
      <c r="G38" s="575">
        <v>52</v>
      </c>
      <c r="H38" s="576">
        <f t="shared" si="1"/>
        <v>26</v>
      </c>
      <c r="I38" s="575"/>
      <c r="J38" s="575"/>
      <c r="K38" s="575" t="s">
        <v>4326</v>
      </c>
      <c r="M38" s="42" t="s">
        <v>2330</v>
      </c>
      <c r="N38" s="42" t="s">
        <v>3990</v>
      </c>
      <c r="O38" s="42" t="s">
        <v>14</v>
      </c>
      <c r="P38" s="42">
        <v>6</v>
      </c>
      <c r="Q38" s="42">
        <v>1</v>
      </c>
      <c r="R38" s="42"/>
      <c r="S38" s="42">
        <v>19</v>
      </c>
      <c r="T38" s="42"/>
      <c r="U38" s="42" t="s">
        <v>4494</v>
      </c>
    </row>
    <row r="39" spans="1:21" x14ac:dyDescent="0.2">
      <c r="A39" s="575" t="s">
        <v>2330</v>
      </c>
      <c r="B39" s="575" t="s">
        <v>4211</v>
      </c>
      <c r="C39" s="575" t="s">
        <v>44</v>
      </c>
      <c r="D39" s="575">
        <v>4</v>
      </c>
      <c r="E39" s="575">
        <v>4</v>
      </c>
      <c r="F39" s="575"/>
      <c r="G39" s="575">
        <v>103</v>
      </c>
      <c r="H39" s="576">
        <f t="shared" si="1"/>
        <v>25.75</v>
      </c>
      <c r="I39" s="575">
        <v>11</v>
      </c>
      <c r="J39" s="575"/>
      <c r="K39" s="575" t="s">
        <v>4326</v>
      </c>
      <c r="M39" s="42" t="s">
        <v>2330</v>
      </c>
      <c r="N39" s="42" t="s">
        <v>4216</v>
      </c>
      <c r="O39" s="42" t="s">
        <v>14</v>
      </c>
      <c r="P39" s="42">
        <v>13</v>
      </c>
      <c r="Q39" s="42">
        <v>1</v>
      </c>
      <c r="R39" s="42"/>
      <c r="S39" s="42">
        <v>54</v>
      </c>
      <c r="T39" s="42"/>
      <c r="U39" s="42" t="s">
        <v>4494</v>
      </c>
    </row>
    <row r="40" spans="1:21" x14ac:dyDescent="0.2">
      <c r="A40" s="575" t="s">
        <v>2330</v>
      </c>
      <c r="B40" s="575" t="s">
        <v>3106</v>
      </c>
      <c r="C40" s="575" t="s">
        <v>44</v>
      </c>
      <c r="D40" s="575">
        <v>4</v>
      </c>
      <c r="E40" s="575">
        <v>4</v>
      </c>
      <c r="F40" s="575">
        <v>3</v>
      </c>
      <c r="G40" s="575">
        <v>24</v>
      </c>
      <c r="H40" s="576">
        <f t="shared" si="1"/>
        <v>24</v>
      </c>
      <c r="I40" s="575">
        <v>4</v>
      </c>
      <c r="J40" s="575"/>
      <c r="K40" s="575" t="s">
        <v>4326</v>
      </c>
      <c r="M40" s="42" t="s">
        <v>2330</v>
      </c>
      <c r="N40" s="42" t="s">
        <v>4469</v>
      </c>
      <c r="O40" s="42" t="s">
        <v>14</v>
      </c>
      <c r="P40" s="42">
        <v>69</v>
      </c>
      <c r="Q40" s="42">
        <v>20</v>
      </c>
      <c r="R40" s="42">
        <v>10</v>
      </c>
      <c r="S40" s="42">
        <v>207</v>
      </c>
      <c r="T40" s="42"/>
      <c r="U40" s="42" t="s">
        <v>4494</v>
      </c>
    </row>
    <row r="41" spans="1:21" x14ac:dyDescent="0.2">
      <c r="A41" s="575" t="s">
        <v>2330</v>
      </c>
      <c r="B41" s="575" t="s">
        <v>3923</v>
      </c>
      <c r="C41" s="575" t="s">
        <v>44</v>
      </c>
      <c r="D41" s="575">
        <v>8</v>
      </c>
      <c r="E41" s="575">
        <v>8</v>
      </c>
      <c r="F41" s="575">
        <v>1</v>
      </c>
      <c r="G41" s="575">
        <v>165</v>
      </c>
      <c r="H41" s="576">
        <f t="shared" si="1"/>
        <v>23.571428571428573</v>
      </c>
      <c r="I41" s="575">
        <v>2</v>
      </c>
      <c r="J41" s="575"/>
      <c r="K41" s="575" t="s">
        <v>4326</v>
      </c>
      <c r="M41" s="42" t="s">
        <v>2330</v>
      </c>
      <c r="N41" s="42" t="s">
        <v>3978</v>
      </c>
      <c r="O41" s="42" t="s">
        <v>14</v>
      </c>
      <c r="P41" s="42">
        <v>15</v>
      </c>
      <c r="Q41" s="42">
        <v>4</v>
      </c>
      <c r="R41" s="42">
        <v>2</v>
      </c>
      <c r="S41" s="42">
        <v>27</v>
      </c>
      <c r="T41" s="42"/>
      <c r="U41" s="42" t="s">
        <v>4494</v>
      </c>
    </row>
    <row r="42" spans="1:21" x14ac:dyDescent="0.2">
      <c r="A42" s="575" t="s">
        <v>2330</v>
      </c>
      <c r="B42" s="575" t="s">
        <v>4472</v>
      </c>
      <c r="C42" s="575" t="s">
        <v>44</v>
      </c>
      <c r="D42" s="575">
        <v>12</v>
      </c>
      <c r="E42" s="575">
        <v>11</v>
      </c>
      <c r="F42" s="575">
        <v>2</v>
      </c>
      <c r="G42" s="575">
        <v>190</v>
      </c>
      <c r="H42" s="576">
        <f t="shared" si="1"/>
        <v>21.111111111111111</v>
      </c>
      <c r="I42" s="575">
        <v>12</v>
      </c>
      <c r="J42" s="575"/>
      <c r="K42" s="575" t="s">
        <v>4326</v>
      </c>
      <c r="M42" s="42" t="s">
        <v>2330</v>
      </c>
      <c r="N42" s="42" t="s">
        <v>4199</v>
      </c>
      <c r="O42" s="42" t="s">
        <v>14</v>
      </c>
      <c r="P42" s="42">
        <v>19</v>
      </c>
      <c r="Q42" s="42">
        <v>5</v>
      </c>
      <c r="R42" s="42">
        <v>3</v>
      </c>
      <c r="S42" s="42">
        <v>53</v>
      </c>
      <c r="T42" s="42"/>
      <c r="U42" s="42" t="s">
        <v>4494</v>
      </c>
    </row>
    <row r="43" spans="1:21" x14ac:dyDescent="0.2">
      <c r="A43" s="575" t="s">
        <v>2330</v>
      </c>
      <c r="B43" s="575" t="s">
        <v>4466</v>
      </c>
      <c r="C43" s="575" t="s">
        <v>44</v>
      </c>
      <c r="D43" s="575">
        <v>4</v>
      </c>
      <c r="E43" s="575">
        <v>4</v>
      </c>
      <c r="F43" s="575"/>
      <c r="G43" s="575">
        <v>144</v>
      </c>
      <c r="H43" s="576">
        <f t="shared" si="1"/>
        <v>36</v>
      </c>
      <c r="I43" s="575">
        <v>1</v>
      </c>
      <c r="J43" s="575"/>
      <c r="K43" s="575" t="s">
        <v>4326</v>
      </c>
      <c r="M43" s="42" t="s">
        <v>2330</v>
      </c>
      <c r="N43" s="42" t="s">
        <v>3037</v>
      </c>
      <c r="O43" s="42" t="s">
        <v>14</v>
      </c>
      <c r="P43" s="42">
        <v>3</v>
      </c>
      <c r="Q43" s="42"/>
      <c r="R43" s="42"/>
      <c r="S43" s="42">
        <v>19</v>
      </c>
      <c r="T43" s="42"/>
      <c r="U43" s="42" t="s">
        <v>4494</v>
      </c>
    </row>
    <row r="44" spans="1:21" x14ac:dyDescent="0.2">
      <c r="A44" s="575" t="s">
        <v>2330</v>
      </c>
      <c r="B44" s="575" t="s">
        <v>3047</v>
      </c>
      <c r="C44" s="575" t="s">
        <v>44</v>
      </c>
      <c r="D44" s="575">
        <v>12</v>
      </c>
      <c r="E44" s="575">
        <v>12</v>
      </c>
      <c r="F44" s="575"/>
      <c r="G44" s="575">
        <v>229</v>
      </c>
      <c r="H44" s="576">
        <f t="shared" si="1"/>
        <v>19.083333333333332</v>
      </c>
      <c r="I44" s="575"/>
      <c r="J44" s="575"/>
      <c r="K44" s="575" t="s">
        <v>4326</v>
      </c>
      <c r="M44" s="42" t="s">
        <v>2330</v>
      </c>
      <c r="N44" s="42" t="s">
        <v>4482</v>
      </c>
      <c r="O44" s="42" t="s">
        <v>14</v>
      </c>
      <c r="P44" s="42">
        <v>25</v>
      </c>
      <c r="Q44" s="42">
        <v>14</v>
      </c>
      <c r="R44" s="42">
        <v>3</v>
      </c>
      <c r="S44" s="42">
        <v>62</v>
      </c>
      <c r="T44" s="42"/>
      <c r="U44" s="42" t="s">
        <v>4494</v>
      </c>
    </row>
    <row r="45" spans="1:21" x14ac:dyDescent="0.2">
      <c r="A45" s="575" t="s">
        <v>2330</v>
      </c>
      <c r="B45" s="575" t="s">
        <v>787</v>
      </c>
      <c r="C45" s="575" t="s">
        <v>44</v>
      </c>
      <c r="D45" s="575">
        <v>10</v>
      </c>
      <c r="E45" s="575">
        <v>10</v>
      </c>
      <c r="F45" s="575">
        <v>2</v>
      </c>
      <c r="G45" s="575">
        <v>152</v>
      </c>
      <c r="H45" s="576">
        <f t="shared" si="1"/>
        <v>19</v>
      </c>
      <c r="I45" s="575">
        <v>3</v>
      </c>
      <c r="J45" s="575"/>
      <c r="K45" s="575" t="s">
        <v>4326</v>
      </c>
      <c r="M45" s="42" t="s">
        <v>2330</v>
      </c>
      <c r="N45" s="42" t="s">
        <v>3032</v>
      </c>
      <c r="O45" s="42" t="s">
        <v>14</v>
      </c>
      <c r="P45" s="42">
        <v>75</v>
      </c>
      <c r="Q45" s="42">
        <v>5</v>
      </c>
      <c r="R45" s="42">
        <v>11</v>
      </c>
      <c r="S45" s="42">
        <v>291</v>
      </c>
      <c r="T45" s="42"/>
      <c r="U45" s="42" t="s">
        <v>4494</v>
      </c>
    </row>
    <row r="46" spans="1:21" x14ac:dyDescent="0.2">
      <c r="A46" s="575" t="s">
        <v>2330</v>
      </c>
      <c r="B46" s="575" t="s">
        <v>4473</v>
      </c>
      <c r="C46" s="575" t="s">
        <v>44</v>
      </c>
      <c r="D46" s="575">
        <v>6</v>
      </c>
      <c r="E46" s="575">
        <v>6</v>
      </c>
      <c r="F46" s="575">
        <v>1</v>
      </c>
      <c r="G46" s="575">
        <v>88</v>
      </c>
      <c r="H46" s="576">
        <f t="shared" si="1"/>
        <v>17.600000000000001</v>
      </c>
      <c r="I46" s="575">
        <v>1</v>
      </c>
      <c r="J46" s="575"/>
      <c r="K46" s="575" t="s">
        <v>4326</v>
      </c>
      <c r="M46" s="42" t="s">
        <v>2330</v>
      </c>
      <c r="N46" s="42" t="s">
        <v>1163</v>
      </c>
      <c r="O46" s="42" t="s">
        <v>14</v>
      </c>
      <c r="P46" s="42">
        <v>113</v>
      </c>
      <c r="Q46" s="42">
        <v>27</v>
      </c>
      <c r="R46" s="42">
        <v>13</v>
      </c>
      <c r="S46" s="42">
        <v>327</v>
      </c>
      <c r="T46" s="42"/>
      <c r="U46" s="42" t="s">
        <v>4494</v>
      </c>
    </row>
    <row r="47" spans="1:21" x14ac:dyDescent="0.2">
      <c r="A47" s="575" t="s">
        <v>2330</v>
      </c>
      <c r="B47" s="575" t="s">
        <v>4199</v>
      </c>
      <c r="C47" s="575" t="s">
        <v>44</v>
      </c>
      <c r="D47" s="575">
        <v>5</v>
      </c>
      <c r="E47" s="575">
        <v>5</v>
      </c>
      <c r="F47" s="575"/>
      <c r="G47" s="575">
        <v>79</v>
      </c>
      <c r="H47" s="576">
        <f t="shared" si="1"/>
        <v>15.8</v>
      </c>
      <c r="I47" s="575">
        <v>1</v>
      </c>
      <c r="J47" s="575"/>
      <c r="K47" s="575" t="s">
        <v>4326</v>
      </c>
      <c r="M47" s="42" t="s">
        <v>2330</v>
      </c>
      <c r="N47" s="42" t="s">
        <v>4200</v>
      </c>
      <c r="O47" s="42" t="s">
        <v>14</v>
      </c>
      <c r="P47" s="42">
        <v>9</v>
      </c>
      <c r="Q47" s="42">
        <v>2</v>
      </c>
      <c r="R47" s="42">
        <v>1</v>
      </c>
      <c r="S47" s="42">
        <v>33</v>
      </c>
      <c r="T47" s="42"/>
      <c r="U47" s="42" t="s">
        <v>4494</v>
      </c>
    </row>
    <row r="48" spans="1:21" x14ac:dyDescent="0.2">
      <c r="A48" s="575" t="s">
        <v>2330</v>
      </c>
      <c r="B48" s="575" t="s">
        <v>4465</v>
      </c>
      <c r="C48" s="575" t="s">
        <v>44</v>
      </c>
      <c r="D48" s="575">
        <v>3</v>
      </c>
      <c r="E48" s="575">
        <v>3</v>
      </c>
      <c r="F48" s="575">
        <v>1</v>
      </c>
      <c r="G48" s="575">
        <v>26</v>
      </c>
      <c r="H48" s="576">
        <f t="shared" si="1"/>
        <v>13</v>
      </c>
      <c r="I48" s="575"/>
      <c r="J48" s="575"/>
      <c r="K48" s="575" t="s">
        <v>4326</v>
      </c>
      <c r="M48" s="42" t="s">
        <v>2330</v>
      </c>
      <c r="N48" s="42" t="s">
        <v>4483</v>
      </c>
      <c r="O48" s="42" t="s">
        <v>14</v>
      </c>
      <c r="P48" s="42">
        <v>6</v>
      </c>
      <c r="Q48" s="42">
        <v>2</v>
      </c>
      <c r="R48" s="42"/>
      <c r="S48" s="42">
        <v>17</v>
      </c>
      <c r="T48" s="42"/>
      <c r="U48" s="42" t="s">
        <v>4494</v>
      </c>
    </row>
    <row r="49" spans="1:21" x14ac:dyDescent="0.2">
      <c r="A49" s="575" t="s">
        <v>2330</v>
      </c>
      <c r="B49" s="575" t="s">
        <v>3151</v>
      </c>
      <c r="C49" s="575" t="s">
        <v>44</v>
      </c>
      <c r="D49" s="575">
        <v>3</v>
      </c>
      <c r="E49" s="575">
        <v>3</v>
      </c>
      <c r="F49" s="575"/>
      <c r="G49" s="575">
        <v>38</v>
      </c>
      <c r="H49" s="576">
        <f t="shared" si="1"/>
        <v>12.666666666666666</v>
      </c>
      <c r="I49" s="575">
        <v>1</v>
      </c>
      <c r="J49" s="575"/>
      <c r="K49" s="575" t="s">
        <v>4326</v>
      </c>
      <c r="M49" s="42" t="s">
        <v>2330</v>
      </c>
      <c r="N49" s="42" t="s">
        <v>4484</v>
      </c>
      <c r="O49" s="42" t="s">
        <v>14</v>
      </c>
      <c r="P49" s="42">
        <v>14</v>
      </c>
      <c r="Q49" s="42">
        <v>5</v>
      </c>
      <c r="R49" s="42">
        <v>3</v>
      </c>
      <c r="S49" s="42">
        <v>29</v>
      </c>
      <c r="T49" s="42"/>
      <c r="U49" s="42" t="s">
        <v>4494</v>
      </c>
    </row>
    <row r="50" spans="1:21" x14ac:dyDescent="0.2">
      <c r="A50" s="575" t="s">
        <v>2330</v>
      </c>
      <c r="B50" s="575" t="s">
        <v>4474</v>
      </c>
      <c r="C50" s="575" t="s">
        <v>44</v>
      </c>
      <c r="D50" s="575">
        <v>3</v>
      </c>
      <c r="E50" s="575">
        <v>3</v>
      </c>
      <c r="F50" s="575">
        <v>1</v>
      </c>
      <c r="G50" s="575">
        <v>19</v>
      </c>
      <c r="H50" s="576">
        <f t="shared" si="1"/>
        <v>9.5</v>
      </c>
      <c r="I50" s="575">
        <v>3</v>
      </c>
      <c r="J50" s="575"/>
      <c r="K50" s="575" t="s">
        <v>4326</v>
      </c>
      <c r="M50" s="42" t="s">
        <v>2330</v>
      </c>
      <c r="N50" s="42" t="s">
        <v>4185</v>
      </c>
      <c r="O50" s="42" t="s">
        <v>14</v>
      </c>
      <c r="P50" s="42">
        <v>3</v>
      </c>
      <c r="Q50" s="42">
        <v>1</v>
      </c>
      <c r="R50" s="42">
        <v>2</v>
      </c>
      <c r="S50" s="42">
        <v>6</v>
      </c>
      <c r="T50" s="42"/>
      <c r="U50" s="42" t="s">
        <v>4494</v>
      </c>
    </row>
    <row r="51" spans="1:21" x14ac:dyDescent="0.2">
      <c r="A51" s="575" t="s">
        <v>2330</v>
      </c>
      <c r="B51" s="575" t="s">
        <v>4463</v>
      </c>
      <c r="C51" s="575" t="s">
        <v>44</v>
      </c>
      <c r="D51" s="575">
        <v>1</v>
      </c>
      <c r="E51" s="575">
        <v>1</v>
      </c>
      <c r="F51" s="575"/>
      <c r="G51" s="575">
        <v>8</v>
      </c>
      <c r="H51" s="576">
        <f t="shared" si="1"/>
        <v>8</v>
      </c>
      <c r="I51" s="575"/>
      <c r="J51" s="575"/>
      <c r="K51" s="575" t="s">
        <v>4326</v>
      </c>
      <c r="M51" s="42" t="s">
        <v>2330</v>
      </c>
      <c r="N51" s="42" t="s">
        <v>4487</v>
      </c>
      <c r="O51" s="42" t="s">
        <v>14</v>
      </c>
      <c r="P51" s="42">
        <v>152</v>
      </c>
      <c r="Q51" s="42">
        <v>30</v>
      </c>
      <c r="R51" s="42">
        <v>24</v>
      </c>
      <c r="S51" s="42">
        <v>379</v>
      </c>
      <c r="T51" s="42"/>
      <c r="U51" s="42" t="s">
        <v>4494</v>
      </c>
    </row>
    <row r="52" spans="1:21" x14ac:dyDescent="0.2">
      <c r="A52" s="575" t="s">
        <v>2330</v>
      </c>
      <c r="B52" s="575" t="s">
        <v>4469</v>
      </c>
      <c r="C52" s="575" t="s">
        <v>44</v>
      </c>
      <c r="D52" s="575">
        <v>1</v>
      </c>
      <c r="E52" s="575">
        <v>1</v>
      </c>
      <c r="F52" s="575"/>
      <c r="G52" s="575">
        <v>7</v>
      </c>
      <c r="H52" s="576">
        <f t="shared" si="1"/>
        <v>7</v>
      </c>
      <c r="I52" s="575"/>
      <c r="J52" s="575"/>
      <c r="K52" s="575" t="s">
        <v>4326</v>
      </c>
      <c r="M52" s="42" t="s">
        <v>2330</v>
      </c>
      <c r="N52" s="42" t="s">
        <v>3927</v>
      </c>
      <c r="O52" s="42" t="s">
        <v>14</v>
      </c>
      <c r="P52" s="42">
        <v>3</v>
      </c>
      <c r="Q52" s="42">
        <v>1</v>
      </c>
      <c r="R52" s="42">
        <v>1</v>
      </c>
      <c r="S52" s="42">
        <v>11</v>
      </c>
      <c r="T52" s="42"/>
      <c r="U52" s="42" t="s">
        <v>4494</v>
      </c>
    </row>
    <row r="53" spans="1:21" x14ac:dyDescent="0.2">
      <c r="A53" s="575" t="s">
        <v>2330</v>
      </c>
      <c r="B53" s="575" t="s">
        <v>4139</v>
      </c>
      <c r="C53" s="575" t="s">
        <v>44</v>
      </c>
      <c r="D53" s="575">
        <v>1</v>
      </c>
      <c r="E53" s="575">
        <v>1</v>
      </c>
      <c r="F53" s="575"/>
      <c r="G53" s="575">
        <v>6</v>
      </c>
      <c r="H53" s="576">
        <f t="shared" si="1"/>
        <v>6</v>
      </c>
      <c r="I53" s="575">
        <v>1</v>
      </c>
      <c r="J53" s="575"/>
      <c r="K53" s="575" t="s">
        <v>4326</v>
      </c>
      <c r="M53" s="42" t="s">
        <v>2330</v>
      </c>
      <c r="N53" s="42" t="s">
        <v>4207</v>
      </c>
      <c r="O53" s="42" t="s">
        <v>14</v>
      </c>
      <c r="P53" s="42">
        <v>52</v>
      </c>
      <c r="Q53" s="42">
        <v>10</v>
      </c>
      <c r="R53" s="42">
        <v>6</v>
      </c>
      <c r="S53" s="42">
        <v>188</v>
      </c>
      <c r="T53" s="42"/>
      <c r="U53" s="42" t="s">
        <v>4494</v>
      </c>
    </row>
    <row r="54" spans="1:21" x14ac:dyDescent="0.2">
      <c r="A54" s="575" t="s">
        <v>2330</v>
      </c>
      <c r="B54" s="575" t="s">
        <v>4475</v>
      </c>
      <c r="C54" s="575" t="s">
        <v>44</v>
      </c>
      <c r="D54" s="575">
        <v>2</v>
      </c>
      <c r="E54" s="575">
        <v>2</v>
      </c>
      <c r="F54" s="575">
        <v>1</v>
      </c>
      <c r="G54" s="575">
        <v>6</v>
      </c>
      <c r="H54" s="576">
        <f t="shared" si="1"/>
        <v>6</v>
      </c>
      <c r="I54" s="575">
        <v>1</v>
      </c>
      <c r="J54" s="575"/>
      <c r="K54" s="575" t="s">
        <v>4326</v>
      </c>
      <c r="M54" s="42" t="s">
        <v>2330</v>
      </c>
      <c r="N54" s="42" t="s">
        <v>4489</v>
      </c>
      <c r="O54" s="42" t="s">
        <v>14</v>
      </c>
      <c r="P54" s="42">
        <v>4</v>
      </c>
      <c r="Q54" s="42"/>
      <c r="R54" s="42">
        <v>1</v>
      </c>
      <c r="S54" s="42">
        <v>15</v>
      </c>
      <c r="T54" s="42"/>
      <c r="U54" s="42" t="s">
        <v>4494</v>
      </c>
    </row>
    <row r="55" spans="1:21" x14ac:dyDescent="0.2">
      <c r="A55" s="575" t="s">
        <v>2330</v>
      </c>
      <c r="B55" s="575" t="s">
        <v>4218</v>
      </c>
      <c r="C55" s="575" t="s">
        <v>44</v>
      </c>
      <c r="D55" s="575">
        <v>4</v>
      </c>
      <c r="E55" s="575">
        <v>4</v>
      </c>
      <c r="F55" s="575"/>
      <c r="G55" s="575">
        <v>14</v>
      </c>
      <c r="H55" s="576">
        <f t="shared" si="1"/>
        <v>3.5</v>
      </c>
      <c r="I55" s="575">
        <v>4</v>
      </c>
      <c r="J55" s="575"/>
      <c r="K55" s="575" t="s">
        <v>4326</v>
      </c>
      <c r="M55" s="42" t="s">
        <v>2330</v>
      </c>
      <c r="N55" s="42" t="s">
        <v>4474</v>
      </c>
      <c r="O55" s="42" t="s">
        <v>14</v>
      </c>
      <c r="P55" s="42">
        <v>44</v>
      </c>
      <c r="Q55" s="42">
        <v>8</v>
      </c>
      <c r="R55" s="42">
        <v>6</v>
      </c>
      <c r="S55" s="42">
        <v>139</v>
      </c>
      <c r="T55" s="42"/>
      <c r="U55" s="42" t="s">
        <v>4494</v>
      </c>
    </row>
    <row r="56" spans="1:21" x14ac:dyDescent="0.2">
      <c r="A56" s="575" t="s">
        <v>2330</v>
      </c>
      <c r="B56" s="575" t="s">
        <v>4476</v>
      </c>
      <c r="C56" s="575" t="s">
        <v>44</v>
      </c>
      <c r="D56" s="575">
        <v>1</v>
      </c>
      <c r="E56" s="575">
        <v>1</v>
      </c>
      <c r="F56" s="575"/>
      <c r="G56" s="575">
        <v>2</v>
      </c>
      <c r="H56" s="576">
        <f t="shared" si="1"/>
        <v>2</v>
      </c>
      <c r="I56" s="575"/>
      <c r="J56" s="575"/>
      <c r="K56" s="575" t="s">
        <v>4326</v>
      </c>
      <c r="M56" s="42" t="s">
        <v>2330</v>
      </c>
      <c r="N56" s="42" t="s">
        <v>4492</v>
      </c>
      <c r="O56" s="42" t="s">
        <v>14</v>
      </c>
      <c r="P56" s="42">
        <v>4</v>
      </c>
      <c r="Q56" s="42"/>
      <c r="R56" s="42"/>
      <c r="S56" s="42">
        <v>27</v>
      </c>
      <c r="T56" s="42"/>
      <c r="U56" s="42" t="s">
        <v>4494</v>
      </c>
    </row>
    <row r="57" spans="1:21" x14ac:dyDescent="0.2">
      <c r="A57" s="575" t="s">
        <v>2330</v>
      </c>
      <c r="B57" s="575" t="s">
        <v>4208</v>
      </c>
      <c r="C57" s="575" t="s">
        <v>44</v>
      </c>
      <c r="D57" s="575">
        <v>1</v>
      </c>
      <c r="E57" s="575">
        <v>1</v>
      </c>
      <c r="F57" s="575"/>
      <c r="G57" s="575">
        <v>1</v>
      </c>
      <c r="H57" s="576">
        <f t="shared" si="1"/>
        <v>1</v>
      </c>
      <c r="I57" s="575"/>
      <c r="J57" s="575"/>
      <c r="K57" s="575" t="s">
        <v>4326</v>
      </c>
      <c r="M57" s="42" t="s">
        <v>2330</v>
      </c>
      <c r="N57" s="42" t="s">
        <v>4480</v>
      </c>
      <c r="O57" s="42" t="s">
        <v>14</v>
      </c>
      <c r="P57" s="42">
        <v>7</v>
      </c>
      <c r="Q57" s="42"/>
      <c r="R57" s="42"/>
      <c r="S57" s="42">
        <v>25</v>
      </c>
      <c r="T57" s="42"/>
      <c r="U57" s="42" t="s">
        <v>4494</v>
      </c>
    </row>
    <row r="58" spans="1:21" x14ac:dyDescent="0.2">
      <c r="A58" s="575" t="s">
        <v>2330</v>
      </c>
      <c r="B58" s="575" t="s">
        <v>4477</v>
      </c>
      <c r="C58" s="575" t="s">
        <v>44</v>
      </c>
      <c r="D58" s="575">
        <v>1</v>
      </c>
      <c r="E58" s="575">
        <v>1</v>
      </c>
      <c r="F58" s="575"/>
      <c r="G58" s="575"/>
      <c r="H58" s="576">
        <f t="shared" si="1"/>
        <v>0</v>
      </c>
      <c r="I58" s="575"/>
      <c r="J58" s="575"/>
      <c r="K58" s="575" t="s">
        <v>4326</v>
      </c>
      <c r="M58" s="42" t="s">
        <v>2330</v>
      </c>
      <c r="N58" s="42" t="s">
        <v>4468</v>
      </c>
      <c r="O58" s="42" t="s">
        <v>4495</v>
      </c>
      <c r="P58" s="42">
        <v>35.1</v>
      </c>
      <c r="Q58" s="42">
        <v>8</v>
      </c>
      <c r="R58" s="42">
        <v>3</v>
      </c>
      <c r="S58" s="42">
        <v>106</v>
      </c>
      <c r="T58" s="42"/>
      <c r="U58" s="42" t="s">
        <v>4496</v>
      </c>
    </row>
    <row r="59" spans="1:21" x14ac:dyDescent="0.2">
      <c r="A59" s="575" t="s">
        <v>2330</v>
      </c>
      <c r="B59" s="575" t="s">
        <v>4480</v>
      </c>
      <c r="C59" s="575" t="s">
        <v>44</v>
      </c>
      <c r="D59" s="575">
        <v>1</v>
      </c>
      <c r="E59" s="575">
        <v>1</v>
      </c>
      <c r="F59" s="575"/>
      <c r="G59" s="575"/>
      <c r="H59" s="576">
        <f t="shared" si="1"/>
        <v>0</v>
      </c>
      <c r="I59" s="575"/>
      <c r="J59" s="575"/>
      <c r="K59" s="575" t="s">
        <v>4326</v>
      </c>
      <c r="M59" s="42" t="s">
        <v>2330</v>
      </c>
      <c r="N59" s="42" t="s">
        <v>3050</v>
      </c>
      <c r="O59" s="42" t="s">
        <v>4495</v>
      </c>
      <c r="P59" s="42">
        <v>3</v>
      </c>
      <c r="Q59" s="42">
        <v>1</v>
      </c>
      <c r="R59" s="42"/>
      <c r="S59" s="42">
        <v>3</v>
      </c>
      <c r="T59" s="42"/>
      <c r="U59" s="42" t="s">
        <v>4496</v>
      </c>
    </row>
    <row r="60" spans="1:21" x14ac:dyDescent="0.2">
      <c r="A60" s="575" t="s">
        <v>2330</v>
      </c>
      <c r="B60" s="575" t="s">
        <v>4478</v>
      </c>
      <c r="C60" s="575" t="s">
        <v>44</v>
      </c>
      <c r="D60" s="575">
        <v>1</v>
      </c>
      <c r="E60" s="575">
        <v>1</v>
      </c>
      <c r="F60" s="575">
        <v>1</v>
      </c>
      <c r="G60" s="575">
        <v>55</v>
      </c>
      <c r="H60" s="576">
        <v>0</v>
      </c>
      <c r="I60" s="575"/>
      <c r="J60" s="575"/>
      <c r="K60" s="575" t="s">
        <v>4326</v>
      </c>
      <c r="M60" s="42" t="s">
        <v>2330</v>
      </c>
      <c r="N60" s="42" t="s">
        <v>3946</v>
      </c>
      <c r="O60" s="42" t="s">
        <v>4495</v>
      </c>
      <c r="P60" s="42">
        <v>5</v>
      </c>
      <c r="Q60" s="42">
        <v>3</v>
      </c>
      <c r="R60" s="42">
        <v>2</v>
      </c>
      <c r="S60" s="42">
        <v>3</v>
      </c>
      <c r="T60" s="42"/>
      <c r="U60" s="42" t="s">
        <v>4496</v>
      </c>
    </row>
    <row r="61" spans="1:21" x14ac:dyDescent="0.2">
      <c r="A61" s="575" t="s">
        <v>2330</v>
      </c>
      <c r="B61" s="575" t="s">
        <v>4479</v>
      </c>
      <c r="C61" s="575" t="s">
        <v>44</v>
      </c>
      <c r="D61" s="575">
        <v>1</v>
      </c>
      <c r="E61" s="575">
        <v>1</v>
      </c>
      <c r="F61" s="575">
        <v>1</v>
      </c>
      <c r="G61" s="575">
        <v>19</v>
      </c>
      <c r="H61" s="576">
        <v>0</v>
      </c>
      <c r="I61" s="575"/>
      <c r="J61" s="575"/>
      <c r="K61" s="575" t="s">
        <v>4326</v>
      </c>
      <c r="M61" s="42" t="s">
        <v>2330</v>
      </c>
      <c r="N61" s="42" t="s">
        <v>4191</v>
      </c>
      <c r="O61" s="42" t="s">
        <v>4495</v>
      </c>
      <c r="P61" s="42">
        <v>98.4</v>
      </c>
      <c r="Q61" s="42">
        <v>19</v>
      </c>
      <c r="R61" s="42">
        <v>12</v>
      </c>
      <c r="S61" s="42">
        <v>333</v>
      </c>
      <c r="T61" s="42"/>
      <c r="U61" s="42" t="s">
        <v>4496</v>
      </c>
    </row>
    <row r="62" spans="1:21" x14ac:dyDescent="0.2">
      <c r="A62" s="575" t="s">
        <v>2330</v>
      </c>
      <c r="B62" s="575" t="s">
        <v>3049</v>
      </c>
      <c r="C62" s="575" t="s">
        <v>44</v>
      </c>
      <c r="D62" s="575">
        <v>1</v>
      </c>
      <c r="E62" s="575" t="s">
        <v>3838</v>
      </c>
      <c r="F62" s="575"/>
      <c r="G62" s="575"/>
      <c r="H62" s="575">
        <v>0</v>
      </c>
      <c r="I62" s="575"/>
      <c r="J62" s="575"/>
      <c r="K62" s="575" t="s">
        <v>4326</v>
      </c>
      <c r="M62" s="42" t="s">
        <v>2330</v>
      </c>
      <c r="N62" s="42" t="s">
        <v>4470</v>
      </c>
      <c r="O62" s="42" t="s">
        <v>4495</v>
      </c>
      <c r="P62" s="42">
        <v>19</v>
      </c>
      <c r="Q62" s="42">
        <v>7</v>
      </c>
      <c r="R62" s="42">
        <v>5</v>
      </c>
      <c r="S62" s="42">
        <v>42</v>
      </c>
      <c r="T62" s="42"/>
      <c r="U62" s="42" t="s">
        <v>4496</v>
      </c>
    </row>
    <row r="63" spans="1:21" x14ac:dyDescent="0.2">
      <c r="A63" s="538" t="s">
        <v>2330</v>
      </c>
      <c r="B63" s="538" t="s">
        <v>3990</v>
      </c>
      <c r="C63" s="538" t="s">
        <v>14</v>
      </c>
      <c r="D63" s="538">
        <v>4</v>
      </c>
      <c r="E63" s="538">
        <v>4</v>
      </c>
      <c r="F63" s="538">
        <v>2</v>
      </c>
      <c r="G63" s="538">
        <v>79</v>
      </c>
      <c r="H63" s="574">
        <f t="shared" ref="H63:H117" si="2">G63/(E63-F63)</f>
        <v>39.5</v>
      </c>
      <c r="I63" s="538"/>
      <c r="J63" s="538"/>
      <c r="K63" s="538" t="s">
        <v>4494</v>
      </c>
      <c r="M63" s="42" t="s">
        <v>2330</v>
      </c>
      <c r="N63" s="42" t="s">
        <v>3990</v>
      </c>
      <c r="O63" s="42" t="s">
        <v>4495</v>
      </c>
      <c r="P63" s="42">
        <v>45.1</v>
      </c>
      <c r="Q63" s="42">
        <v>17</v>
      </c>
      <c r="R63" s="42">
        <v>12</v>
      </c>
      <c r="S63" s="42">
        <v>82</v>
      </c>
      <c r="T63" s="42"/>
      <c r="U63" s="42" t="s">
        <v>4496</v>
      </c>
    </row>
    <row r="64" spans="1:21" x14ac:dyDescent="0.2">
      <c r="A64" s="538" t="s">
        <v>2330</v>
      </c>
      <c r="B64" s="538" t="s">
        <v>4216</v>
      </c>
      <c r="C64" s="538" t="s">
        <v>14</v>
      </c>
      <c r="D64" s="538">
        <v>5</v>
      </c>
      <c r="E64" s="538">
        <v>5</v>
      </c>
      <c r="F64" s="538"/>
      <c r="G64" s="538">
        <v>140</v>
      </c>
      <c r="H64" s="574">
        <f t="shared" si="2"/>
        <v>28</v>
      </c>
      <c r="I64" s="538"/>
      <c r="J64" s="538"/>
      <c r="K64" s="538" t="s">
        <v>4494</v>
      </c>
      <c r="M64" s="42" t="s">
        <v>2330</v>
      </c>
      <c r="N64" s="42" t="s">
        <v>3882</v>
      </c>
      <c r="O64" s="42" t="s">
        <v>4495</v>
      </c>
      <c r="P64" s="42">
        <v>59.4</v>
      </c>
      <c r="Q64" s="42">
        <v>11</v>
      </c>
      <c r="R64" s="42">
        <v>8</v>
      </c>
      <c r="S64" s="42">
        <v>197</v>
      </c>
      <c r="T64" s="42"/>
      <c r="U64" s="42" t="s">
        <v>4496</v>
      </c>
    </row>
    <row r="65" spans="1:21" x14ac:dyDescent="0.2">
      <c r="A65" s="538" t="s">
        <v>2330</v>
      </c>
      <c r="B65" s="538" t="s">
        <v>4469</v>
      </c>
      <c r="C65" s="538" t="s">
        <v>14</v>
      </c>
      <c r="D65" s="538">
        <v>9</v>
      </c>
      <c r="E65" s="538">
        <v>9</v>
      </c>
      <c r="F65" s="538"/>
      <c r="G65" s="538">
        <v>248</v>
      </c>
      <c r="H65" s="574">
        <f t="shared" si="2"/>
        <v>27.555555555555557</v>
      </c>
      <c r="I65" s="538"/>
      <c r="J65" s="538"/>
      <c r="K65" s="538" t="s">
        <v>4494</v>
      </c>
      <c r="M65" s="42" t="s">
        <v>2330</v>
      </c>
      <c r="N65" s="42" t="s">
        <v>4502</v>
      </c>
      <c r="O65" s="42" t="s">
        <v>4495</v>
      </c>
      <c r="P65" s="42">
        <v>83.1</v>
      </c>
      <c r="Q65" s="42">
        <v>10</v>
      </c>
      <c r="R65" s="42">
        <v>9</v>
      </c>
      <c r="S65" s="42">
        <v>296</v>
      </c>
      <c r="T65" s="42"/>
      <c r="U65" s="42" t="s">
        <v>4496</v>
      </c>
    </row>
    <row r="66" spans="1:21" x14ac:dyDescent="0.2">
      <c r="A66" s="538" t="s">
        <v>2330</v>
      </c>
      <c r="B66" s="538" t="s">
        <v>3978</v>
      </c>
      <c r="C66" s="538" t="s">
        <v>14</v>
      </c>
      <c r="D66" s="538">
        <v>1</v>
      </c>
      <c r="E66" s="538">
        <v>1</v>
      </c>
      <c r="F66" s="538"/>
      <c r="G66" s="538">
        <v>26</v>
      </c>
      <c r="H66" s="574">
        <f t="shared" si="2"/>
        <v>26</v>
      </c>
      <c r="I66" s="538"/>
      <c r="J66" s="538"/>
      <c r="K66" s="538" t="s">
        <v>4494</v>
      </c>
      <c r="M66" s="42" t="s">
        <v>2330</v>
      </c>
      <c r="N66" s="42" t="s">
        <v>3037</v>
      </c>
      <c r="O66" s="42" t="s">
        <v>4495</v>
      </c>
      <c r="P66" s="42">
        <v>8</v>
      </c>
      <c r="Q66" s="42"/>
      <c r="R66" s="42"/>
      <c r="S66" s="42">
        <v>17</v>
      </c>
      <c r="T66" s="42"/>
      <c r="U66" s="42" t="s">
        <v>4496</v>
      </c>
    </row>
    <row r="67" spans="1:21" x14ac:dyDescent="0.2">
      <c r="A67" s="538" t="s">
        <v>2330</v>
      </c>
      <c r="B67" s="538" t="s">
        <v>4139</v>
      </c>
      <c r="C67" s="538" t="s">
        <v>14</v>
      </c>
      <c r="D67" s="538">
        <v>9</v>
      </c>
      <c r="E67" s="538">
        <v>9</v>
      </c>
      <c r="F67" s="538"/>
      <c r="G67" s="538">
        <v>211</v>
      </c>
      <c r="H67" s="574">
        <f t="shared" si="2"/>
        <v>23.444444444444443</v>
      </c>
      <c r="I67" s="538"/>
      <c r="J67" s="538"/>
      <c r="K67" s="538" t="s">
        <v>4494</v>
      </c>
      <c r="M67" s="42" t="s">
        <v>2330</v>
      </c>
      <c r="N67" s="42" t="s">
        <v>3902</v>
      </c>
      <c r="O67" s="42" t="s">
        <v>4495</v>
      </c>
      <c r="P67" s="42">
        <v>88</v>
      </c>
      <c r="Q67" s="42">
        <v>24</v>
      </c>
      <c r="R67" s="42">
        <v>15</v>
      </c>
      <c r="S67" s="42">
        <v>192</v>
      </c>
      <c r="T67" s="42"/>
      <c r="U67" s="42" t="s">
        <v>4496</v>
      </c>
    </row>
    <row r="68" spans="1:21" x14ac:dyDescent="0.2">
      <c r="A68" s="538" t="s">
        <v>2330</v>
      </c>
      <c r="B68" s="538" t="s">
        <v>4199</v>
      </c>
      <c r="C68" s="538" t="s">
        <v>14</v>
      </c>
      <c r="D68" s="538">
        <v>3</v>
      </c>
      <c r="E68" s="538">
        <v>3</v>
      </c>
      <c r="F68" s="538">
        <v>2</v>
      </c>
      <c r="G68" s="538">
        <v>23</v>
      </c>
      <c r="H68" s="574">
        <f t="shared" si="2"/>
        <v>23</v>
      </c>
      <c r="I68" s="538"/>
      <c r="J68" s="538"/>
      <c r="K68" s="538" t="s">
        <v>4494</v>
      </c>
      <c r="M68" s="42" t="s">
        <v>2330</v>
      </c>
      <c r="N68" s="42" t="s">
        <v>4492</v>
      </c>
      <c r="O68" s="42" t="s">
        <v>4495</v>
      </c>
      <c r="P68" s="42">
        <v>31</v>
      </c>
      <c r="Q68" s="42">
        <v>7</v>
      </c>
      <c r="R68" s="42">
        <v>2</v>
      </c>
      <c r="S68" s="42">
        <v>84</v>
      </c>
      <c r="T68" s="42"/>
      <c r="U68" s="42" t="s">
        <v>4496</v>
      </c>
    </row>
    <row r="69" spans="1:21" x14ac:dyDescent="0.2">
      <c r="A69" s="538" t="s">
        <v>2330</v>
      </c>
      <c r="B69" s="538" t="s">
        <v>3037</v>
      </c>
      <c r="C69" s="538" t="s">
        <v>14</v>
      </c>
      <c r="D69" s="538">
        <v>1</v>
      </c>
      <c r="E69" s="538">
        <v>1</v>
      </c>
      <c r="F69" s="538"/>
      <c r="G69" s="538">
        <v>22</v>
      </c>
      <c r="H69" s="574">
        <f t="shared" si="2"/>
        <v>22</v>
      </c>
      <c r="I69" s="538"/>
      <c r="J69" s="538"/>
      <c r="K69" s="538" t="s">
        <v>4494</v>
      </c>
      <c r="M69" s="42" t="s">
        <v>2330</v>
      </c>
      <c r="N69" s="42" t="s">
        <v>3114</v>
      </c>
      <c r="O69" s="42" t="s">
        <v>4495</v>
      </c>
      <c r="P69" s="42">
        <v>30</v>
      </c>
      <c r="Q69" s="42">
        <v>1</v>
      </c>
      <c r="R69" s="42">
        <v>3</v>
      </c>
      <c r="S69" s="42">
        <v>149</v>
      </c>
      <c r="T69" s="42"/>
      <c r="U69" s="42" t="s">
        <v>4496</v>
      </c>
    </row>
    <row r="70" spans="1:21" x14ac:dyDescent="0.2">
      <c r="A70" s="538" t="s">
        <v>2330</v>
      </c>
      <c r="B70" s="538" t="s">
        <v>4482</v>
      </c>
      <c r="C70" s="538" t="s">
        <v>14</v>
      </c>
      <c r="D70" s="538">
        <v>5</v>
      </c>
      <c r="E70" s="538">
        <v>5</v>
      </c>
      <c r="F70" s="538">
        <v>1</v>
      </c>
      <c r="G70" s="538">
        <v>84</v>
      </c>
      <c r="H70" s="574">
        <f t="shared" si="2"/>
        <v>21</v>
      </c>
      <c r="I70" s="538"/>
      <c r="J70" s="538"/>
      <c r="K70" s="538" t="s">
        <v>4494</v>
      </c>
      <c r="M70" s="42" t="s">
        <v>2330</v>
      </c>
      <c r="N70" s="42" t="s">
        <v>4483</v>
      </c>
      <c r="O70" s="42" t="s">
        <v>4495</v>
      </c>
      <c r="P70" s="42">
        <v>15</v>
      </c>
      <c r="Q70" s="42">
        <v>3</v>
      </c>
      <c r="R70" s="42">
        <v>1</v>
      </c>
      <c r="S70" s="42">
        <v>54</v>
      </c>
      <c r="T70" s="42"/>
      <c r="U70" s="42" t="s">
        <v>4496</v>
      </c>
    </row>
    <row r="71" spans="1:21" x14ac:dyDescent="0.2">
      <c r="A71" s="538" t="s">
        <v>2330</v>
      </c>
      <c r="B71" s="538" t="s">
        <v>3923</v>
      </c>
      <c r="C71" s="538" t="s">
        <v>14</v>
      </c>
      <c r="D71" s="538">
        <v>1</v>
      </c>
      <c r="E71" s="538">
        <v>1</v>
      </c>
      <c r="F71" s="538"/>
      <c r="G71" s="538">
        <v>21</v>
      </c>
      <c r="H71" s="574">
        <f t="shared" si="2"/>
        <v>21</v>
      </c>
      <c r="I71" s="538"/>
      <c r="J71" s="538"/>
      <c r="K71" s="538" t="s">
        <v>4494</v>
      </c>
      <c r="M71" s="42" t="s">
        <v>2330</v>
      </c>
      <c r="N71" s="42" t="s">
        <v>3881</v>
      </c>
      <c r="O71" s="42" t="s">
        <v>4495</v>
      </c>
      <c r="P71" s="42">
        <v>43</v>
      </c>
      <c r="Q71" s="42">
        <v>14</v>
      </c>
      <c r="R71" s="42">
        <v>7</v>
      </c>
      <c r="S71" s="42">
        <v>97</v>
      </c>
      <c r="T71" s="42"/>
      <c r="U71" s="42" t="s">
        <v>4496</v>
      </c>
    </row>
    <row r="72" spans="1:21" x14ac:dyDescent="0.2">
      <c r="A72" s="538" t="s">
        <v>2330</v>
      </c>
      <c r="B72" s="538" t="s">
        <v>3032</v>
      </c>
      <c r="C72" s="538" t="s">
        <v>14</v>
      </c>
      <c r="D72" s="538">
        <v>9</v>
      </c>
      <c r="E72" s="538">
        <v>9</v>
      </c>
      <c r="F72" s="538">
        <v>1</v>
      </c>
      <c r="G72" s="538">
        <v>159</v>
      </c>
      <c r="H72" s="574">
        <f t="shared" si="2"/>
        <v>19.875</v>
      </c>
      <c r="I72" s="538"/>
      <c r="J72" s="538"/>
      <c r="K72" s="538" t="s">
        <v>4494</v>
      </c>
      <c r="M72" s="42" t="s">
        <v>2330</v>
      </c>
      <c r="N72" s="42" t="s">
        <v>4499</v>
      </c>
      <c r="O72" s="42" t="s">
        <v>4495</v>
      </c>
      <c r="P72" s="42">
        <v>96.2</v>
      </c>
      <c r="Q72" s="42">
        <v>22</v>
      </c>
      <c r="R72" s="42">
        <v>16</v>
      </c>
      <c r="S72" s="42">
        <v>271</v>
      </c>
      <c r="T72" s="42"/>
      <c r="U72" s="42" t="s">
        <v>4496</v>
      </c>
    </row>
    <row r="73" spans="1:21" x14ac:dyDescent="0.2">
      <c r="A73" s="538" t="s">
        <v>2330</v>
      </c>
      <c r="B73" s="538" t="s">
        <v>1163</v>
      </c>
      <c r="C73" s="538" t="s">
        <v>14</v>
      </c>
      <c r="D73" s="538">
        <v>11</v>
      </c>
      <c r="E73" s="538">
        <v>11</v>
      </c>
      <c r="F73" s="538"/>
      <c r="G73" s="538">
        <v>199</v>
      </c>
      <c r="H73" s="574">
        <f t="shared" si="2"/>
        <v>18.09090909090909</v>
      </c>
      <c r="I73" s="538"/>
      <c r="J73" s="538"/>
      <c r="K73" s="538" t="s">
        <v>4494</v>
      </c>
      <c r="M73" s="42" t="s">
        <v>2330</v>
      </c>
      <c r="N73" s="42" t="s">
        <v>4193</v>
      </c>
      <c r="O73" s="42" t="s">
        <v>4495</v>
      </c>
      <c r="P73" s="42">
        <v>17</v>
      </c>
      <c r="Q73" s="42">
        <v>4</v>
      </c>
      <c r="R73" s="42">
        <v>2</v>
      </c>
      <c r="S73" s="42">
        <v>60</v>
      </c>
      <c r="T73" s="42"/>
      <c r="U73" s="42" t="s">
        <v>4496</v>
      </c>
    </row>
    <row r="74" spans="1:21" x14ac:dyDescent="0.2">
      <c r="A74" s="538" t="s">
        <v>2330</v>
      </c>
      <c r="B74" s="538" t="s">
        <v>4200</v>
      </c>
      <c r="C74" s="538" t="s">
        <v>14</v>
      </c>
      <c r="D74" s="538">
        <v>1</v>
      </c>
      <c r="E74" s="538">
        <v>1</v>
      </c>
      <c r="F74" s="538"/>
      <c r="G74" s="538">
        <v>16</v>
      </c>
      <c r="H74" s="574">
        <f t="shared" si="2"/>
        <v>16</v>
      </c>
      <c r="I74" s="538"/>
      <c r="J74" s="538"/>
      <c r="K74" s="538" t="s">
        <v>4494</v>
      </c>
      <c r="M74" s="42" t="s">
        <v>2330</v>
      </c>
      <c r="N74" s="42" t="s">
        <v>3056</v>
      </c>
      <c r="O74" s="42" t="s">
        <v>4495</v>
      </c>
      <c r="P74" s="42">
        <v>33</v>
      </c>
      <c r="Q74" s="42">
        <v>13</v>
      </c>
      <c r="R74" s="42">
        <v>5</v>
      </c>
      <c r="S74" s="42">
        <v>75</v>
      </c>
      <c r="T74" s="42"/>
      <c r="U74" s="42" t="s">
        <v>4496</v>
      </c>
    </row>
    <row r="75" spans="1:21" x14ac:dyDescent="0.2">
      <c r="A75" s="538" t="s">
        <v>2330</v>
      </c>
      <c r="B75" s="538" t="s">
        <v>4483</v>
      </c>
      <c r="C75" s="538" t="s">
        <v>14</v>
      </c>
      <c r="D75" s="538">
        <v>1</v>
      </c>
      <c r="E75" s="538">
        <v>1</v>
      </c>
      <c r="F75" s="538"/>
      <c r="G75" s="538">
        <v>16</v>
      </c>
      <c r="H75" s="574">
        <f t="shared" si="2"/>
        <v>16</v>
      </c>
      <c r="I75" s="538"/>
      <c r="J75" s="538"/>
      <c r="K75" s="538" t="s">
        <v>4494</v>
      </c>
      <c r="M75" s="42" t="s">
        <v>2330</v>
      </c>
      <c r="N75" s="42" t="s">
        <v>2951</v>
      </c>
      <c r="O75" s="42" t="s">
        <v>4495</v>
      </c>
      <c r="P75" s="42">
        <v>41</v>
      </c>
      <c r="Q75" s="42">
        <v>10</v>
      </c>
      <c r="R75" s="42">
        <v>7</v>
      </c>
      <c r="S75" s="42">
        <v>157</v>
      </c>
      <c r="T75" s="42"/>
      <c r="U75" s="42" t="s">
        <v>4496</v>
      </c>
    </row>
    <row r="76" spans="1:21" x14ac:dyDescent="0.2">
      <c r="A76" s="538" t="s">
        <v>2330</v>
      </c>
      <c r="B76" s="538" t="s">
        <v>4484</v>
      </c>
      <c r="C76" s="538" t="s">
        <v>14</v>
      </c>
      <c r="D76" s="538">
        <v>1</v>
      </c>
      <c r="E76" s="538">
        <v>1</v>
      </c>
      <c r="F76" s="538"/>
      <c r="G76" s="538">
        <v>15</v>
      </c>
      <c r="H76" s="574">
        <f t="shared" si="2"/>
        <v>15</v>
      </c>
      <c r="I76" s="538"/>
      <c r="J76" s="538"/>
      <c r="K76" s="538" t="s">
        <v>4494</v>
      </c>
      <c r="M76" s="42" t="s">
        <v>2330</v>
      </c>
      <c r="N76" s="42" t="s">
        <v>4484</v>
      </c>
      <c r="O76" s="42" t="s">
        <v>4495</v>
      </c>
      <c r="P76" s="42">
        <v>35</v>
      </c>
      <c r="Q76" s="42">
        <v>4</v>
      </c>
      <c r="R76" s="42">
        <v>3</v>
      </c>
      <c r="S76" s="42">
        <v>112</v>
      </c>
      <c r="T76" s="42"/>
      <c r="U76" s="42" t="s">
        <v>4496</v>
      </c>
    </row>
    <row r="77" spans="1:21" x14ac:dyDescent="0.2">
      <c r="A77" s="538" t="s">
        <v>2330</v>
      </c>
      <c r="B77" s="538" t="s">
        <v>4485</v>
      </c>
      <c r="C77" s="538" t="s">
        <v>14</v>
      </c>
      <c r="D77" s="538">
        <v>1</v>
      </c>
      <c r="E77" s="538">
        <v>1</v>
      </c>
      <c r="F77" s="538"/>
      <c r="G77" s="538">
        <v>14</v>
      </c>
      <c r="H77" s="574">
        <f t="shared" si="2"/>
        <v>14</v>
      </c>
      <c r="I77" s="538"/>
      <c r="J77" s="538"/>
      <c r="K77" s="538" t="s">
        <v>4494</v>
      </c>
      <c r="M77" s="42" t="s">
        <v>2330</v>
      </c>
      <c r="N77" s="42" t="s">
        <v>4500</v>
      </c>
      <c r="O77" s="42" t="s">
        <v>4495</v>
      </c>
      <c r="P77" s="42">
        <v>14</v>
      </c>
      <c r="Q77" s="42"/>
      <c r="R77" s="42">
        <v>1</v>
      </c>
      <c r="S77" s="42">
        <v>108</v>
      </c>
      <c r="T77" s="42"/>
      <c r="U77" s="42" t="s">
        <v>4496</v>
      </c>
    </row>
    <row r="78" spans="1:21" x14ac:dyDescent="0.2">
      <c r="A78" s="538" t="s">
        <v>2330</v>
      </c>
      <c r="B78" s="538" t="s">
        <v>4486</v>
      </c>
      <c r="C78" s="538" t="s">
        <v>14</v>
      </c>
      <c r="D78" s="538">
        <v>2</v>
      </c>
      <c r="E78" s="538">
        <v>2</v>
      </c>
      <c r="F78" s="538"/>
      <c r="G78" s="538">
        <v>23</v>
      </c>
      <c r="H78" s="574">
        <f t="shared" si="2"/>
        <v>11.5</v>
      </c>
      <c r="I78" s="538"/>
      <c r="J78" s="538"/>
      <c r="K78" s="538" t="s">
        <v>4494</v>
      </c>
      <c r="M78" s="42" t="s">
        <v>2330</v>
      </c>
      <c r="N78" s="42" t="s">
        <v>1834</v>
      </c>
      <c r="O78" s="42" t="s">
        <v>4495</v>
      </c>
      <c r="P78" s="42">
        <v>5</v>
      </c>
      <c r="Q78" s="42">
        <v>1</v>
      </c>
      <c r="R78" s="42">
        <v>3</v>
      </c>
      <c r="S78" s="42">
        <v>21</v>
      </c>
      <c r="T78" s="42"/>
      <c r="U78" s="42" t="s">
        <v>4496</v>
      </c>
    </row>
    <row r="79" spans="1:21" x14ac:dyDescent="0.2">
      <c r="A79" s="538" t="s">
        <v>2330</v>
      </c>
      <c r="B79" s="538" t="s">
        <v>4185</v>
      </c>
      <c r="C79" s="538" t="s">
        <v>14</v>
      </c>
      <c r="D79" s="538">
        <v>11</v>
      </c>
      <c r="E79" s="538">
        <v>11</v>
      </c>
      <c r="F79" s="538"/>
      <c r="G79" s="538">
        <v>106</v>
      </c>
      <c r="H79" s="574">
        <f t="shared" si="2"/>
        <v>9.6363636363636367</v>
      </c>
      <c r="I79" s="538"/>
      <c r="J79" s="538"/>
      <c r="K79" s="538" t="s">
        <v>4494</v>
      </c>
      <c r="M79" s="42" t="s">
        <v>2330</v>
      </c>
      <c r="N79" s="42" t="s">
        <v>4501</v>
      </c>
      <c r="O79" s="42" t="s">
        <v>4495</v>
      </c>
      <c r="P79" s="42">
        <v>5</v>
      </c>
      <c r="Q79" s="42"/>
      <c r="R79" s="42">
        <v>2</v>
      </c>
      <c r="S79" s="42">
        <v>31</v>
      </c>
      <c r="T79" s="42"/>
      <c r="U79" s="42" t="s">
        <v>4496</v>
      </c>
    </row>
    <row r="80" spans="1:21" x14ac:dyDescent="0.2">
      <c r="A80" s="538" t="s">
        <v>2330</v>
      </c>
      <c r="B80" s="538" t="s">
        <v>4487</v>
      </c>
      <c r="C80" s="538" t="s">
        <v>14</v>
      </c>
      <c r="D80" s="538">
        <v>8</v>
      </c>
      <c r="E80" s="538">
        <v>8</v>
      </c>
      <c r="F80" s="538">
        <v>3</v>
      </c>
      <c r="G80" s="538">
        <v>43</v>
      </c>
      <c r="H80" s="574">
        <f t="shared" si="2"/>
        <v>8.6</v>
      </c>
      <c r="I80" s="538"/>
      <c r="J80" s="538"/>
      <c r="K80" s="538" t="s">
        <v>4494</v>
      </c>
    </row>
    <row r="81" spans="1:11" x14ac:dyDescent="0.2">
      <c r="A81" s="538" t="s">
        <v>2330</v>
      </c>
      <c r="B81" s="538" t="s">
        <v>3927</v>
      </c>
      <c r="C81" s="538" t="s">
        <v>14</v>
      </c>
      <c r="D81" s="538">
        <v>1</v>
      </c>
      <c r="E81" s="538">
        <v>1</v>
      </c>
      <c r="F81" s="538"/>
      <c r="G81" s="538">
        <v>8</v>
      </c>
      <c r="H81" s="574">
        <f t="shared" si="2"/>
        <v>8</v>
      </c>
      <c r="I81" s="538"/>
      <c r="J81" s="538"/>
      <c r="K81" s="538" t="s">
        <v>4494</v>
      </c>
    </row>
    <row r="82" spans="1:11" x14ac:dyDescent="0.2">
      <c r="A82" s="538" t="s">
        <v>2330</v>
      </c>
      <c r="B82" s="538" t="s">
        <v>4207</v>
      </c>
      <c r="C82" s="538" t="s">
        <v>14</v>
      </c>
      <c r="D82" s="538">
        <v>5</v>
      </c>
      <c r="E82" s="538">
        <v>5</v>
      </c>
      <c r="F82" s="538"/>
      <c r="G82" s="538">
        <v>37</v>
      </c>
      <c r="H82" s="574">
        <f t="shared" si="2"/>
        <v>7.4</v>
      </c>
      <c r="I82" s="538"/>
      <c r="J82" s="538"/>
      <c r="K82" s="538" t="s">
        <v>4494</v>
      </c>
    </row>
    <row r="83" spans="1:11" x14ac:dyDescent="0.2">
      <c r="A83" s="538" t="s">
        <v>2330</v>
      </c>
      <c r="B83" s="538" t="s">
        <v>4488</v>
      </c>
      <c r="C83" s="538" t="s">
        <v>14</v>
      </c>
      <c r="D83" s="538">
        <v>9</v>
      </c>
      <c r="E83" s="538">
        <v>9</v>
      </c>
      <c r="F83" s="538">
        <v>2</v>
      </c>
      <c r="G83" s="538">
        <v>50</v>
      </c>
      <c r="H83" s="574">
        <f t="shared" si="2"/>
        <v>7.1428571428571432</v>
      </c>
      <c r="I83" s="538"/>
      <c r="J83" s="538"/>
      <c r="K83" s="538" t="s">
        <v>4494</v>
      </c>
    </row>
    <row r="84" spans="1:11" x14ac:dyDescent="0.2">
      <c r="A84" s="538" t="s">
        <v>2330</v>
      </c>
      <c r="B84" s="538" t="s">
        <v>4475</v>
      </c>
      <c r="C84" s="538" t="s">
        <v>14</v>
      </c>
      <c r="D84" s="538">
        <v>1</v>
      </c>
      <c r="E84" s="538">
        <v>1</v>
      </c>
      <c r="F84" s="538"/>
      <c r="G84" s="538">
        <v>7</v>
      </c>
      <c r="H84" s="574">
        <f t="shared" si="2"/>
        <v>7</v>
      </c>
      <c r="I84" s="538"/>
      <c r="J84" s="538"/>
      <c r="K84" s="538" t="s">
        <v>4494</v>
      </c>
    </row>
    <row r="85" spans="1:11" x14ac:dyDescent="0.2">
      <c r="A85" s="538" t="s">
        <v>2330</v>
      </c>
      <c r="B85" s="538" t="s">
        <v>4489</v>
      </c>
      <c r="C85" s="538" t="s">
        <v>14</v>
      </c>
      <c r="D85" s="538">
        <v>3</v>
      </c>
      <c r="E85" s="538">
        <v>3</v>
      </c>
      <c r="F85" s="538"/>
      <c r="G85" s="538">
        <v>18</v>
      </c>
      <c r="H85" s="574">
        <f t="shared" si="2"/>
        <v>6</v>
      </c>
      <c r="I85" s="538"/>
      <c r="J85" s="538"/>
      <c r="K85" s="538" t="s">
        <v>4494</v>
      </c>
    </row>
    <row r="86" spans="1:11" x14ac:dyDescent="0.2">
      <c r="A86" s="538" t="s">
        <v>2330</v>
      </c>
      <c r="B86" s="538" t="s">
        <v>4490</v>
      </c>
      <c r="C86" s="538" t="s">
        <v>14</v>
      </c>
      <c r="D86" s="538">
        <v>3</v>
      </c>
      <c r="E86" s="538">
        <v>3</v>
      </c>
      <c r="F86" s="538">
        <v>1</v>
      </c>
      <c r="G86" s="538">
        <v>10</v>
      </c>
      <c r="H86" s="574">
        <f t="shared" si="2"/>
        <v>5</v>
      </c>
      <c r="I86" s="538"/>
      <c r="J86" s="538"/>
      <c r="K86" s="538" t="s">
        <v>4494</v>
      </c>
    </row>
    <row r="87" spans="1:11" x14ac:dyDescent="0.2">
      <c r="A87" s="538" t="s">
        <v>2330</v>
      </c>
      <c r="B87" s="538" t="s">
        <v>4481</v>
      </c>
      <c r="C87" s="538" t="s">
        <v>14</v>
      </c>
      <c r="D87" s="538">
        <v>1</v>
      </c>
      <c r="E87" s="538">
        <v>1</v>
      </c>
      <c r="F87" s="538"/>
      <c r="G87" s="538">
        <v>4</v>
      </c>
      <c r="H87" s="574">
        <f t="shared" si="2"/>
        <v>4</v>
      </c>
      <c r="I87" s="538"/>
      <c r="J87" s="538"/>
      <c r="K87" s="538" t="s">
        <v>4494</v>
      </c>
    </row>
    <row r="88" spans="1:11" x14ac:dyDescent="0.2">
      <c r="A88" s="538" t="s">
        <v>2330</v>
      </c>
      <c r="B88" s="538" t="s">
        <v>4474</v>
      </c>
      <c r="C88" s="538" t="s">
        <v>14</v>
      </c>
      <c r="D88" s="538">
        <v>5</v>
      </c>
      <c r="E88" s="538">
        <v>5</v>
      </c>
      <c r="F88" s="538">
        <v>1</v>
      </c>
      <c r="G88" s="538">
        <v>11</v>
      </c>
      <c r="H88" s="574">
        <f t="shared" si="2"/>
        <v>2.75</v>
      </c>
      <c r="I88" s="538"/>
      <c r="J88" s="538"/>
      <c r="K88" s="538" t="s">
        <v>4494</v>
      </c>
    </row>
    <row r="89" spans="1:11" x14ac:dyDescent="0.2">
      <c r="A89" s="538" t="s">
        <v>2330</v>
      </c>
      <c r="B89" s="538" t="s">
        <v>4491</v>
      </c>
      <c r="C89" s="538" t="s">
        <v>14</v>
      </c>
      <c r="D89" s="538">
        <v>1</v>
      </c>
      <c r="E89" s="538">
        <v>1</v>
      </c>
      <c r="F89" s="538"/>
      <c r="G89" s="538">
        <v>0</v>
      </c>
      <c r="H89" s="574">
        <f t="shared" si="2"/>
        <v>0</v>
      </c>
      <c r="I89" s="538"/>
      <c r="J89" s="538"/>
      <c r="K89" s="538" t="s">
        <v>4494</v>
      </c>
    </row>
    <row r="90" spans="1:11" x14ac:dyDescent="0.2">
      <c r="A90" s="538" t="s">
        <v>2330</v>
      </c>
      <c r="B90" s="538" t="s">
        <v>4492</v>
      </c>
      <c r="C90" s="538" t="s">
        <v>14</v>
      </c>
      <c r="D90" s="538">
        <v>1</v>
      </c>
      <c r="E90" s="538">
        <v>1</v>
      </c>
      <c r="F90" s="538"/>
      <c r="G90" s="538">
        <v>0</v>
      </c>
      <c r="H90" s="574">
        <f t="shared" si="2"/>
        <v>0</v>
      </c>
      <c r="I90" s="538"/>
      <c r="J90" s="538"/>
      <c r="K90" s="538" t="s">
        <v>4494</v>
      </c>
    </row>
    <row r="91" spans="1:11" x14ac:dyDescent="0.2">
      <c r="A91" s="538" t="s">
        <v>2330</v>
      </c>
      <c r="B91" s="538" t="s">
        <v>4493</v>
      </c>
      <c r="C91" s="538" t="s">
        <v>14</v>
      </c>
      <c r="D91" s="538">
        <v>1</v>
      </c>
      <c r="E91" s="538">
        <v>1</v>
      </c>
      <c r="F91" s="538"/>
      <c r="G91" s="538">
        <v>0</v>
      </c>
      <c r="H91" s="574">
        <f t="shared" si="2"/>
        <v>0</v>
      </c>
      <c r="I91" s="538"/>
      <c r="J91" s="538"/>
      <c r="K91" s="538" t="s">
        <v>4494</v>
      </c>
    </row>
    <row r="92" spans="1:11" x14ac:dyDescent="0.2">
      <c r="A92" s="538" t="s">
        <v>2330</v>
      </c>
      <c r="B92" s="538" t="s">
        <v>4480</v>
      </c>
      <c r="C92" s="538" t="s">
        <v>14</v>
      </c>
      <c r="D92" s="538">
        <v>1</v>
      </c>
      <c r="E92" s="538">
        <v>1</v>
      </c>
      <c r="F92" s="538">
        <v>1</v>
      </c>
      <c r="G92" s="538">
        <v>9</v>
      </c>
      <c r="H92" s="574">
        <v>0</v>
      </c>
      <c r="I92" s="538"/>
      <c r="J92" s="538"/>
      <c r="K92" s="538" t="s">
        <v>4494</v>
      </c>
    </row>
    <row r="93" spans="1:11" x14ac:dyDescent="0.2">
      <c r="A93" s="42" t="s">
        <v>2330</v>
      </c>
      <c r="B93" s="42" t="s">
        <v>4468</v>
      </c>
      <c r="C93" s="42" t="s">
        <v>4495</v>
      </c>
      <c r="D93" s="42">
        <v>2</v>
      </c>
      <c r="E93" s="42">
        <v>2</v>
      </c>
      <c r="F93" s="42">
        <v>1</v>
      </c>
      <c r="G93" s="42">
        <v>184</v>
      </c>
      <c r="H93" s="574">
        <f t="shared" si="2"/>
        <v>184</v>
      </c>
      <c r="I93" s="42"/>
      <c r="J93" s="42"/>
      <c r="K93" s="42" t="s">
        <v>4496</v>
      </c>
    </row>
    <row r="94" spans="1:11" x14ac:dyDescent="0.2">
      <c r="A94" s="42" t="s">
        <v>2330</v>
      </c>
      <c r="B94" s="42" t="s">
        <v>3050</v>
      </c>
      <c r="C94" s="42" t="s">
        <v>4495</v>
      </c>
      <c r="D94" s="42">
        <v>13</v>
      </c>
      <c r="E94" s="42">
        <v>11</v>
      </c>
      <c r="F94" s="42">
        <v>1</v>
      </c>
      <c r="G94" s="42">
        <v>761</v>
      </c>
      <c r="H94" s="574">
        <f t="shared" si="2"/>
        <v>76.099999999999994</v>
      </c>
      <c r="I94" s="42"/>
      <c r="J94" s="42"/>
      <c r="K94" s="42" t="s">
        <v>4496</v>
      </c>
    </row>
    <row r="95" spans="1:11" x14ac:dyDescent="0.2">
      <c r="A95" s="42" t="s">
        <v>2330</v>
      </c>
      <c r="B95" s="42" t="s">
        <v>4497</v>
      </c>
      <c r="C95" s="42" t="s">
        <v>4495</v>
      </c>
      <c r="D95" s="42">
        <v>1</v>
      </c>
      <c r="E95" s="42">
        <v>1</v>
      </c>
      <c r="F95" s="42"/>
      <c r="G95" s="42">
        <v>61</v>
      </c>
      <c r="H95" s="574">
        <f t="shared" si="2"/>
        <v>61</v>
      </c>
      <c r="I95" s="42"/>
      <c r="J95" s="42"/>
      <c r="K95" s="42" t="s">
        <v>4496</v>
      </c>
    </row>
    <row r="96" spans="1:11" x14ac:dyDescent="0.2">
      <c r="A96" s="42" t="s">
        <v>2330</v>
      </c>
      <c r="B96" s="42" t="s">
        <v>4463</v>
      </c>
      <c r="C96" s="42" t="s">
        <v>4495</v>
      </c>
      <c r="D96" s="42">
        <v>4</v>
      </c>
      <c r="E96" s="42">
        <v>5</v>
      </c>
      <c r="F96" s="42">
        <v>2</v>
      </c>
      <c r="G96" s="42">
        <v>168</v>
      </c>
      <c r="H96" s="574">
        <f t="shared" si="2"/>
        <v>56</v>
      </c>
      <c r="I96" s="42"/>
      <c r="J96" s="42"/>
      <c r="K96" s="42" t="s">
        <v>4496</v>
      </c>
    </row>
    <row r="97" spans="1:11" x14ac:dyDescent="0.2">
      <c r="A97" s="42" t="s">
        <v>2330</v>
      </c>
      <c r="B97" s="42" t="s">
        <v>3946</v>
      </c>
      <c r="C97" s="42" t="s">
        <v>4495</v>
      </c>
      <c r="D97" s="42">
        <v>1</v>
      </c>
      <c r="E97" s="42">
        <v>1</v>
      </c>
      <c r="F97" s="42"/>
      <c r="G97" s="42">
        <v>50</v>
      </c>
      <c r="H97" s="574">
        <f t="shared" si="2"/>
        <v>50</v>
      </c>
      <c r="I97" s="42"/>
      <c r="J97" s="42"/>
      <c r="K97" s="42" t="s">
        <v>4496</v>
      </c>
    </row>
    <row r="98" spans="1:11" x14ac:dyDescent="0.2">
      <c r="A98" s="42" t="s">
        <v>2330</v>
      </c>
      <c r="B98" s="42" t="s">
        <v>4191</v>
      </c>
      <c r="C98" s="42" t="s">
        <v>4495</v>
      </c>
      <c r="D98" s="42">
        <v>13</v>
      </c>
      <c r="E98" s="42">
        <v>15</v>
      </c>
      <c r="F98" s="42"/>
      <c r="G98" s="42">
        <v>595</v>
      </c>
      <c r="H98" s="574">
        <f t="shared" si="2"/>
        <v>39.666666666666664</v>
      </c>
      <c r="I98" s="42"/>
      <c r="J98" s="42"/>
      <c r="K98" s="42" t="s">
        <v>4496</v>
      </c>
    </row>
    <row r="99" spans="1:11" x14ac:dyDescent="0.2">
      <c r="A99" s="42" t="s">
        <v>2330</v>
      </c>
      <c r="B99" s="42" t="s">
        <v>4470</v>
      </c>
      <c r="C99" s="42" t="s">
        <v>4495</v>
      </c>
      <c r="D99" s="42">
        <v>3</v>
      </c>
      <c r="E99" s="42">
        <v>3</v>
      </c>
      <c r="F99" s="42">
        <v>1</v>
      </c>
      <c r="G99" s="42">
        <v>66</v>
      </c>
      <c r="H99" s="574">
        <f t="shared" si="2"/>
        <v>33</v>
      </c>
      <c r="I99" s="42"/>
      <c r="J99" s="42"/>
      <c r="K99" s="42" t="s">
        <v>4496</v>
      </c>
    </row>
    <row r="100" spans="1:11" x14ac:dyDescent="0.2">
      <c r="A100" s="42" t="s">
        <v>2330</v>
      </c>
      <c r="B100" s="42" t="s">
        <v>3990</v>
      </c>
      <c r="C100" s="42" t="s">
        <v>4495</v>
      </c>
      <c r="D100" s="42">
        <v>6</v>
      </c>
      <c r="E100" s="42">
        <v>7</v>
      </c>
      <c r="F100" s="42">
        <v>1</v>
      </c>
      <c r="G100" s="42">
        <v>197</v>
      </c>
      <c r="H100" s="574">
        <f t="shared" si="2"/>
        <v>32.833333333333336</v>
      </c>
      <c r="I100" s="42"/>
      <c r="J100" s="42"/>
      <c r="K100" s="42" t="s">
        <v>4496</v>
      </c>
    </row>
    <row r="101" spans="1:11" x14ac:dyDescent="0.2">
      <c r="A101" s="42" t="s">
        <v>2330</v>
      </c>
      <c r="B101" s="42" t="s">
        <v>3882</v>
      </c>
      <c r="C101" s="42" t="s">
        <v>4495</v>
      </c>
      <c r="D101" s="42">
        <v>7</v>
      </c>
      <c r="E101" s="42">
        <v>7</v>
      </c>
      <c r="F101" s="42">
        <v>1</v>
      </c>
      <c r="G101" s="42">
        <v>173</v>
      </c>
      <c r="H101" s="574">
        <f t="shared" si="2"/>
        <v>28.833333333333332</v>
      </c>
      <c r="I101" s="42"/>
      <c r="J101" s="42"/>
      <c r="K101" s="42" t="s">
        <v>4496</v>
      </c>
    </row>
    <row r="102" spans="1:11" x14ac:dyDescent="0.2">
      <c r="A102" s="42" t="s">
        <v>2330</v>
      </c>
      <c r="B102" s="42" t="s">
        <v>4502</v>
      </c>
      <c r="C102" s="42" t="s">
        <v>4495</v>
      </c>
      <c r="D102" s="42">
        <v>13</v>
      </c>
      <c r="E102" s="42">
        <v>14</v>
      </c>
      <c r="F102" s="42"/>
      <c r="G102" s="42">
        <v>341</v>
      </c>
      <c r="H102" s="574">
        <f t="shared" si="2"/>
        <v>24.357142857142858</v>
      </c>
      <c r="I102" s="42"/>
      <c r="J102" s="42"/>
      <c r="K102" s="42" t="s">
        <v>4496</v>
      </c>
    </row>
    <row r="103" spans="1:11" x14ac:dyDescent="0.2">
      <c r="A103" s="42" t="s">
        <v>2330</v>
      </c>
      <c r="B103" s="42" t="s">
        <v>3037</v>
      </c>
      <c r="C103" s="42" t="s">
        <v>4495</v>
      </c>
      <c r="D103" s="42">
        <v>1</v>
      </c>
      <c r="E103" s="42">
        <v>1</v>
      </c>
      <c r="F103" s="42"/>
      <c r="G103" s="42">
        <v>24</v>
      </c>
      <c r="H103" s="574">
        <f t="shared" si="2"/>
        <v>24</v>
      </c>
      <c r="I103" s="42"/>
      <c r="J103" s="42"/>
      <c r="K103" s="42" t="s">
        <v>4496</v>
      </c>
    </row>
    <row r="104" spans="1:11" x14ac:dyDescent="0.2">
      <c r="A104" s="42" t="s">
        <v>2330</v>
      </c>
      <c r="B104" s="42" t="s">
        <v>3902</v>
      </c>
      <c r="C104" s="42" t="s">
        <v>4495</v>
      </c>
      <c r="D104" s="42">
        <v>6</v>
      </c>
      <c r="E104" s="42">
        <v>5</v>
      </c>
      <c r="F104" s="42"/>
      <c r="G104" s="42">
        <v>89</v>
      </c>
      <c r="H104" s="574">
        <f t="shared" si="2"/>
        <v>17.8</v>
      </c>
      <c r="I104" s="42"/>
      <c r="J104" s="42"/>
      <c r="K104" s="42" t="s">
        <v>4496</v>
      </c>
    </row>
    <row r="105" spans="1:11" x14ac:dyDescent="0.2">
      <c r="A105" s="42" t="s">
        <v>2330</v>
      </c>
      <c r="B105" s="42" t="s">
        <v>4492</v>
      </c>
      <c r="C105" s="42" t="s">
        <v>4495</v>
      </c>
      <c r="D105" s="42">
        <v>11</v>
      </c>
      <c r="E105" s="42">
        <v>12</v>
      </c>
      <c r="F105" s="42">
        <v>1</v>
      </c>
      <c r="G105" s="42">
        <v>194</v>
      </c>
      <c r="H105" s="574">
        <f t="shared" si="2"/>
        <v>17.636363636363637</v>
      </c>
      <c r="I105" s="42"/>
      <c r="J105" s="42"/>
      <c r="K105" s="42" t="s">
        <v>4496</v>
      </c>
    </row>
    <row r="106" spans="1:11" x14ac:dyDescent="0.2">
      <c r="A106" s="42" t="s">
        <v>2330</v>
      </c>
      <c r="B106" s="42" t="s">
        <v>3114</v>
      </c>
      <c r="C106" s="42" t="s">
        <v>4495</v>
      </c>
      <c r="D106" s="42">
        <v>7</v>
      </c>
      <c r="E106" s="42">
        <v>8</v>
      </c>
      <c r="F106" s="42"/>
      <c r="G106" s="42">
        <v>100</v>
      </c>
      <c r="H106" s="574">
        <f t="shared" si="2"/>
        <v>12.5</v>
      </c>
      <c r="I106" s="42"/>
      <c r="J106" s="42"/>
      <c r="K106" s="42" t="s">
        <v>4496</v>
      </c>
    </row>
    <row r="107" spans="1:11" x14ac:dyDescent="0.2">
      <c r="A107" s="42" t="s">
        <v>2330</v>
      </c>
      <c r="B107" s="42" t="s">
        <v>4483</v>
      </c>
      <c r="C107" s="42" t="s">
        <v>4495</v>
      </c>
      <c r="D107" s="42">
        <v>3</v>
      </c>
      <c r="E107" s="42">
        <v>3</v>
      </c>
      <c r="F107" s="42"/>
      <c r="G107" s="42">
        <v>37</v>
      </c>
      <c r="H107" s="574">
        <f t="shared" si="2"/>
        <v>12.333333333333334</v>
      </c>
      <c r="I107" s="42"/>
      <c r="J107" s="42"/>
      <c r="K107" s="42" t="s">
        <v>4496</v>
      </c>
    </row>
    <row r="108" spans="1:11" x14ac:dyDescent="0.2">
      <c r="A108" s="42" t="s">
        <v>2330</v>
      </c>
      <c r="B108" s="42" t="s">
        <v>4498</v>
      </c>
      <c r="C108" s="42" t="s">
        <v>4495</v>
      </c>
      <c r="D108" s="42">
        <v>5</v>
      </c>
      <c r="E108" s="42">
        <v>5</v>
      </c>
      <c r="F108" s="42">
        <v>1</v>
      </c>
      <c r="G108" s="42">
        <v>37</v>
      </c>
      <c r="H108" s="574">
        <f t="shared" si="2"/>
        <v>9.25</v>
      </c>
      <c r="I108" s="42"/>
      <c r="J108" s="42"/>
      <c r="K108" s="42" t="s">
        <v>4496</v>
      </c>
    </row>
    <row r="109" spans="1:11" x14ac:dyDescent="0.2">
      <c r="A109" s="42" t="s">
        <v>2330</v>
      </c>
      <c r="B109" s="42" t="s">
        <v>3881</v>
      </c>
      <c r="C109" s="42" t="s">
        <v>4495</v>
      </c>
      <c r="D109" s="42">
        <v>7</v>
      </c>
      <c r="E109" s="42">
        <v>6</v>
      </c>
      <c r="F109" s="42">
        <v>1</v>
      </c>
      <c r="G109" s="42">
        <v>38</v>
      </c>
      <c r="H109" s="574">
        <f t="shared" si="2"/>
        <v>7.6</v>
      </c>
      <c r="I109" s="42"/>
      <c r="J109" s="42"/>
      <c r="K109" s="42" t="s">
        <v>4496</v>
      </c>
    </row>
    <row r="110" spans="1:11" x14ac:dyDescent="0.2">
      <c r="A110" s="42" t="s">
        <v>2330</v>
      </c>
      <c r="B110" s="42" t="s">
        <v>4499</v>
      </c>
      <c r="C110" s="42" t="s">
        <v>4495</v>
      </c>
      <c r="D110" s="42">
        <v>7</v>
      </c>
      <c r="E110" s="42">
        <v>7</v>
      </c>
      <c r="F110" s="42">
        <v>2</v>
      </c>
      <c r="G110" s="42">
        <v>36</v>
      </c>
      <c r="H110" s="574">
        <f t="shared" si="2"/>
        <v>7.2</v>
      </c>
      <c r="I110" s="42"/>
      <c r="J110" s="42"/>
      <c r="K110" s="42" t="s">
        <v>4496</v>
      </c>
    </row>
    <row r="111" spans="1:11" x14ac:dyDescent="0.2">
      <c r="A111" s="42" t="s">
        <v>2330</v>
      </c>
      <c r="B111" s="42" t="s">
        <v>4193</v>
      </c>
      <c r="C111" s="42" t="s">
        <v>4495</v>
      </c>
      <c r="D111" s="42">
        <v>4</v>
      </c>
      <c r="E111" s="42">
        <v>2</v>
      </c>
      <c r="F111" s="42">
        <v>1</v>
      </c>
      <c r="G111" s="42">
        <v>5</v>
      </c>
      <c r="H111" s="574">
        <f t="shared" si="2"/>
        <v>5</v>
      </c>
      <c r="I111" s="42"/>
      <c r="J111" s="42"/>
      <c r="K111" s="42" t="s">
        <v>4496</v>
      </c>
    </row>
    <row r="112" spans="1:11" x14ac:dyDescent="0.2">
      <c r="A112" s="42" t="s">
        <v>2330</v>
      </c>
      <c r="B112" s="42" t="s">
        <v>3056</v>
      </c>
      <c r="C112" s="42" t="s">
        <v>4495</v>
      </c>
      <c r="D112" s="42">
        <v>3</v>
      </c>
      <c r="E112" s="42">
        <v>2</v>
      </c>
      <c r="F112" s="42">
        <v>1</v>
      </c>
      <c r="G112" s="42">
        <v>5</v>
      </c>
      <c r="H112" s="574">
        <f t="shared" si="2"/>
        <v>5</v>
      </c>
      <c r="I112" s="42"/>
      <c r="J112" s="42"/>
      <c r="K112" s="42" t="s">
        <v>4496</v>
      </c>
    </row>
    <row r="113" spans="1:11" x14ac:dyDescent="0.2">
      <c r="A113" s="42" t="s">
        <v>2330</v>
      </c>
      <c r="B113" s="42" t="s">
        <v>2951</v>
      </c>
      <c r="C113" s="42" t="s">
        <v>4495</v>
      </c>
      <c r="D113" s="42">
        <v>5</v>
      </c>
      <c r="E113" s="42">
        <v>4</v>
      </c>
      <c r="F113" s="42">
        <v>2</v>
      </c>
      <c r="G113" s="42">
        <v>98</v>
      </c>
      <c r="H113" s="574">
        <f t="shared" si="2"/>
        <v>49</v>
      </c>
      <c r="I113" s="42"/>
      <c r="J113" s="42"/>
      <c r="K113" s="42" t="s">
        <v>4496</v>
      </c>
    </row>
    <row r="114" spans="1:11" x14ac:dyDescent="0.2">
      <c r="A114" s="42" t="s">
        <v>2330</v>
      </c>
      <c r="B114" s="42" t="s">
        <v>4484</v>
      </c>
      <c r="C114" s="42" t="s">
        <v>4495</v>
      </c>
      <c r="D114" s="42">
        <v>5</v>
      </c>
      <c r="E114" s="42">
        <v>4</v>
      </c>
      <c r="F114" s="42">
        <v>2</v>
      </c>
      <c r="G114" s="42">
        <v>8</v>
      </c>
      <c r="H114" s="574">
        <f t="shared" si="2"/>
        <v>4</v>
      </c>
      <c r="I114" s="42"/>
      <c r="J114" s="42"/>
      <c r="K114" s="42" t="s">
        <v>4496</v>
      </c>
    </row>
    <row r="115" spans="1:11" x14ac:dyDescent="0.2">
      <c r="A115" s="42" t="s">
        <v>2330</v>
      </c>
      <c r="B115" s="42" t="s">
        <v>4500</v>
      </c>
      <c r="C115" s="42" t="s">
        <v>4495</v>
      </c>
      <c r="D115" s="42">
        <v>8</v>
      </c>
      <c r="E115" s="42">
        <v>8</v>
      </c>
      <c r="F115" s="42">
        <v>3</v>
      </c>
      <c r="G115" s="42">
        <v>19</v>
      </c>
      <c r="H115" s="574">
        <f t="shared" si="2"/>
        <v>3.8</v>
      </c>
      <c r="I115" s="42"/>
      <c r="J115" s="42"/>
      <c r="K115" s="42" t="s">
        <v>4496</v>
      </c>
    </row>
    <row r="116" spans="1:11" x14ac:dyDescent="0.2">
      <c r="A116" s="42" t="s">
        <v>2330</v>
      </c>
      <c r="B116" s="42" t="s">
        <v>4485</v>
      </c>
      <c r="C116" s="42" t="s">
        <v>4495</v>
      </c>
      <c r="D116" s="42">
        <v>3</v>
      </c>
      <c r="E116" s="42">
        <v>2</v>
      </c>
      <c r="F116" s="42"/>
      <c r="G116" s="42">
        <v>7</v>
      </c>
      <c r="H116" s="574">
        <f t="shared" si="2"/>
        <v>3.5</v>
      </c>
      <c r="I116" s="42"/>
      <c r="J116" s="42"/>
      <c r="K116" s="42" t="s">
        <v>4496</v>
      </c>
    </row>
    <row r="117" spans="1:11" x14ac:dyDescent="0.2">
      <c r="A117" s="42" t="s">
        <v>2330</v>
      </c>
      <c r="B117" s="42" t="s">
        <v>1834</v>
      </c>
      <c r="C117" s="42" t="s">
        <v>4495</v>
      </c>
      <c r="D117" s="42">
        <v>4</v>
      </c>
      <c r="E117" s="42">
        <v>2</v>
      </c>
      <c r="F117" s="42"/>
      <c r="G117" s="42">
        <v>0</v>
      </c>
      <c r="H117" s="574">
        <f t="shared" si="2"/>
        <v>0</v>
      </c>
      <c r="I117" s="42"/>
      <c r="J117" s="42"/>
      <c r="K117" s="42" t="s">
        <v>4496</v>
      </c>
    </row>
    <row r="118" spans="1:11" x14ac:dyDescent="0.2">
      <c r="A118" s="42" t="s">
        <v>2330</v>
      </c>
      <c r="B118" s="42" t="s">
        <v>4501</v>
      </c>
      <c r="C118" s="42" t="s">
        <v>4495</v>
      </c>
      <c r="D118" s="42">
        <v>1</v>
      </c>
      <c r="E118" s="42">
        <v>1</v>
      </c>
      <c r="F118" s="42">
        <v>1</v>
      </c>
      <c r="G118" s="42">
        <v>11</v>
      </c>
      <c r="H118" s="574">
        <v>0</v>
      </c>
      <c r="I118" s="42"/>
      <c r="J118" s="42"/>
      <c r="K118" s="42" t="s">
        <v>4496</v>
      </c>
    </row>
    <row r="119" spans="1:11" x14ac:dyDescent="0.2">
      <c r="A119" s="42"/>
    </row>
    <row r="120" spans="1:11" x14ac:dyDescent="0.2">
      <c r="A120" s="42"/>
    </row>
    <row r="121" spans="1:11" x14ac:dyDescent="0.2">
      <c r="A121" s="42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426"/>
  <sheetViews>
    <sheetView workbookViewId="0">
      <selection activeCell="AQ1" sqref="AQ1"/>
    </sheetView>
  </sheetViews>
  <sheetFormatPr defaultRowHeight="12.75" x14ac:dyDescent="0.2"/>
  <cols>
    <col min="1" max="1" width="9.140625" style="460"/>
    <col min="2" max="2" width="11.28515625" style="460" customWidth="1"/>
    <col min="3" max="10" width="9.140625" style="460"/>
    <col min="11" max="11" width="15.5703125" style="460" customWidth="1"/>
    <col min="12" max="13" width="9.140625" style="460"/>
    <col min="14" max="14" width="12.85546875" style="460" customWidth="1"/>
    <col min="15" max="20" width="9.140625" style="460"/>
    <col min="21" max="21" width="14" style="460" customWidth="1"/>
    <col min="22" max="26" width="9.140625" style="460"/>
    <col min="27" max="27" width="10.5703125" style="460" bestFit="1" customWidth="1"/>
    <col min="28" max="30" width="9.140625" style="460"/>
    <col min="31" max="31" width="14.85546875" style="460" customWidth="1"/>
    <col min="32" max="16384" width="9.140625" style="460"/>
  </cols>
  <sheetData>
    <row r="1" spans="1:43" x14ac:dyDescent="0.2">
      <c r="A1" s="613" t="s">
        <v>6</v>
      </c>
      <c r="B1" s="613" t="s">
        <v>2688</v>
      </c>
      <c r="C1" s="613" t="s">
        <v>3525</v>
      </c>
      <c r="D1" s="613" t="s">
        <v>5</v>
      </c>
      <c r="E1" s="613" t="s">
        <v>3526</v>
      </c>
      <c r="F1" s="613" t="s">
        <v>3527</v>
      </c>
      <c r="G1" s="624" t="s">
        <v>2685</v>
      </c>
      <c r="H1" s="613" t="s">
        <v>2938</v>
      </c>
      <c r="I1" s="392" t="s">
        <v>3530</v>
      </c>
      <c r="J1" s="392" t="s">
        <v>2935</v>
      </c>
      <c r="K1" s="392" t="s">
        <v>3729</v>
      </c>
      <c r="M1" s="613" t="s">
        <v>6</v>
      </c>
      <c r="N1" s="613" t="s">
        <v>2688</v>
      </c>
      <c r="O1" s="613" t="s">
        <v>3525</v>
      </c>
      <c r="P1" s="613" t="s">
        <v>2685</v>
      </c>
      <c r="Q1" s="88" t="s">
        <v>3534</v>
      </c>
      <c r="R1" s="88" t="s">
        <v>3533</v>
      </c>
      <c r="T1" s="613" t="s">
        <v>6</v>
      </c>
      <c r="U1" s="613" t="s">
        <v>2688</v>
      </c>
      <c r="V1" s="613" t="s">
        <v>3729</v>
      </c>
      <c r="W1" s="613" t="s">
        <v>2906</v>
      </c>
      <c r="X1" s="613" t="s">
        <v>2878</v>
      </c>
      <c r="Y1" s="613" t="s">
        <v>3529</v>
      </c>
      <c r="Z1" s="613" t="s">
        <v>2685</v>
      </c>
      <c r="AA1" s="613" t="s">
        <v>2938</v>
      </c>
      <c r="AB1" s="613" t="s">
        <v>3553</v>
      </c>
      <c r="AC1" s="613" t="s">
        <v>3554</v>
      </c>
      <c r="AD1" s="613" t="s">
        <v>3581</v>
      </c>
      <c r="AE1" s="613" t="s">
        <v>3729</v>
      </c>
      <c r="AG1" s="613" t="s">
        <v>6</v>
      </c>
      <c r="AH1" s="613" t="s">
        <v>2688</v>
      </c>
      <c r="AI1" s="613" t="s">
        <v>3729</v>
      </c>
      <c r="AJ1" s="613" t="s">
        <v>2906</v>
      </c>
      <c r="AK1" s="613" t="s">
        <v>2878</v>
      </c>
      <c r="AL1" s="613" t="s">
        <v>3529</v>
      </c>
      <c r="AM1" s="613" t="s">
        <v>2685</v>
      </c>
      <c r="AN1" s="392" t="s">
        <v>3531</v>
      </c>
      <c r="AO1" s="392" t="s">
        <v>3533</v>
      </c>
      <c r="AP1" s="392" t="s">
        <v>2872</v>
      </c>
      <c r="AQ1" s="392" t="s">
        <v>2424</v>
      </c>
    </row>
    <row r="2" spans="1:43" x14ac:dyDescent="0.2">
      <c r="A2" s="172" t="s">
        <v>2330</v>
      </c>
      <c r="B2" s="172" t="s">
        <v>3990</v>
      </c>
      <c r="C2" s="172" t="s">
        <v>14</v>
      </c>
      <c r="D2" s="172">
        <v>4</v>
      </c>
      <c r="E2" s="172">
        <v>4</v>
      </c>
      <c r="F2" s="172">
        <v>2</v>
      </c>
      <c r="G2" s="172">
        <v>79</v>
      </c>
      <c r="H2" s="322">
        <f t="shared" ref="H2:H30" si="0">G2/(E2-F2)</f>
        <v>39.5</v>
      </c>
      <c r="I2" s="172"/>
      <c r="J2" s="172"/>
      <c r="K2" s="172" t="s">
        <v>4494</v>
      </c>
      <c r="L2" s="3"/>
      <c r="M2" s="172" t="s">
        <v>2330</v>
      </c>
      <c r="N2" s="172" t="s">
        <v>3990</v>
      </c>
      <c r="O2" s="172" t="s">
        <v>14</v>
      </c>
      <c r="P2" s="325" t="s">
        <v>3852</v>
      </c>
      <c r="Q2" s="172"/>
      <c r="R2" s="172"/>
      <c r="S2" s="3"/>
      <c r="T2" s="172" t="s">
        <v>2330</v>
      </c>
      <c r="U2" s="172" t="s">
        <v>3990</v>
      </c>
      <c r="V2" s="172" t="s">
        <v>14</v>
      </c>
      <c r="W2" s="172">
        <v>6</v>
      </c>
      <c r="X2" s="172">
        <v>1</v>
      </c>
      <c r="Y2" s="172"/>
      <c r="Z2" s="172">
        <v>19</v>
      </c>
      <c r="AA2" s="172">
        <v>0</v>
      </c>
      <c r="AB2" s="172"/>
      <c r="AC2" s="172"/>
      <c r="AD2" s="172"/>
      <c r="AE2" s="172" t="s">
        <v>4494</v>
      </c>
      <c r="AF2" s="3"/>
      <c r="AG2" s="172" t="s">
        <v>2330</v>
      </c>
      <c r="AH2" s="172" t="s">
        <v>4487</v>
      </c>
      <c r="AI2" s="172" t="s">
        <v>14</v>
      </c>
      <c r="AJ2" s="172"/>
      <c r="AK2" s="172"/>
      <c r="AL2" s="172">
        <v>5</v>
      </c>
      <c r="AM2" s="172">
        <v>77</v>
      </c>
      <c r="AN2" s="172"/>
      <c r="AO2" s="172"/>
      <c r="AP2" s="172"/>
      <c r="AQ2" s="172"/>
    </row>
    <row r="3" spans="1:43" x14ac:dyDescent="0.2">
      <c r="A3" s="172" t="s">
        <v>2330</v>
      </c>
      <c r="B3" s="172" t="s">
        <v>4216</v>
      </c>
      <c r="C3" s="172" t="s">
        <v>14</v>
      </c>
      <c r="D3" s="172">
        <v>5</v>
      </c>
      <c r="E3" s="172">
        <v>5</v>
      </c>
      <c r="F3" s="172"/>
      <c r="G3" s="172">
        <v>140</v>
      </c>
      <c r="H3" s="322">
        <f t="shared" si="0"/>
        <v>28</v>
      </c>
      <c r="I3" s="172"/>
      <c r="J3" s="172"/>
      <c r="K3" s="172" t="s">
        <v>4494</v>
      </c>
      <c r="L3" s="3"/>
      <c r="M3" s="172" t="s">
        <v>2330</v>
      </c>
      <c r="N3" s="172" t="s">
        <v>4216</v>
      </c>
      <c r="O3" s="172" t="s">
        <v>14</v>
      </c>
      <c r="P3" s="325">
        <v>61</v>
      </c>
      <c r="Q3" s="172"/>
      <c r="R3" s="172"/>
      <c r="S3" s="3"/>
      <c r="T3" s="172" t="s">
        <v>2330</v>
      </c>
      <c r="U3" s="172" t="s">
        <v>4216</v>
      </c>
      <c r="V3" s="172" t="s">
        <v>14</v>
      </c>
      <c r="W3" s="172">
        <v>13</v>
      </c>
      <c r="X3" s="172">
        <v>1</v>
      </c>
      <c r="Y3" s="172"/>
      <c r="Z3" s="172">
        <v>54</v>
      </c>
      <c r="AA3" s="172">
        <v>0</v>
      </c>
      <c r="AB3" s="172"/>
      <c r="AC3" s="172"/>
      <c r="AD3" s="172"/>
      <c r="AE3" s="172" t="s">
        <v>4494</v>
      </c>
      <c r="AF3" s="3"/>
      <c r="AG3" s="172" t="s">
        <v>2330</v>
      </c>
      <c r="AH3" s="172" t="s">
        <v>1163</v>
      </c>
      <c r="AI3" s="172" t="s">
        <v>14</v>
      </c>
      <c r="AJ3" s="172"/>
      <c r="AK3" s="172"/>
      <c r="AL3" s="172">
        <v>6</v>
      </c>
      <c r="AM3" s="172">
        <v>24</v>
      </c>
      <c r="AN3" s="172"/>
      <c r="AO3" s="172"/>
      <c r="AP3" s="172"/>
      <c r="AQ3" s="172"/>
    </row>
    <row r="4" spans="1:43" x14ac:dyDescent="0.2">
      <c r="A4" s="172" t="s">
        <v>2330</v>
      </c>
      <c r="B4" s="172" t="s">
        <v>4469</v>
      </c>
      <c r="C4" s="172" t="s">
        <v>14</v>
      </c>
      <c r="D4" s="172">
        <v>9</v>
      </c>
      <c r="E4" s="172">
        <v>9</v>
      </c>
      <c r="F4" s="172"/>
      <c r="G4" s="172">
        <v>248</v>
      </c>
      <c r="H4" s="322">
        <f t="shared" si="0"/>
        <v>27.555555555555557</v>
      </c>
      <c r="I4" s="172"/>
      <c r="J4" s="172"/>
      <c r="K4" s="172" t="s">
        <v>4494</v>
      </c>
      <c r="L4" s="3"/>
      <c r="M4" s="172" t="s">
        <v>2330</v>
      </c>
      <c r="N4" s="172" t="s">
        <v>4469</v>
      </c>
      <c r="O4" s="172" t="s">
        <v>14</v>
      </c>
      <c r="P4" s="325">
        <v>74</v>
      </c>
      <c r="Q4" s="172"/>
      <c r="R4" s="172"/>
      <c r="S4" s="3"/>
      <c r="T4" s="172" t="s">
        <v>2330</v>
      </c>
      <c r="U4" s="172" t="s">
        <v>4469</v>
      </c>
      <c r="V4" s="172" t="s">
        <v>14</v>
      </c>
      <c r="W4" s="172">
        <v>69</v>
      </c>
      <c r="X4" s="172">
        <v>20</v>
      </c>
      <c r="Y4" s="172">
        <v>10</v>
      </c>
      <c r="Z4" s="172">
        <v>207</v>
      </c>
      <c r="AA4" s="322">
        <f>Z4/Y4</f>
        <v>20.7</v>
      </c>
      <c r="AB4" s="172"/>
      <c r="AC4" s="172"/>
      <c r="AD4" s="172"/>
      <c r="AE4" s="172" t="s">
        <v>4494</v>
      </c>
      <c r="AF4" s="3"/>
      <c r="AG4" s="172" t="s">
        <v>2330</v>
      </c>
      <c r="AH4" s="172" t="s">
        <v>3902</v>
      </c>
      <c r="AI4" s="172" t="s">
        <v>4495</v>
      </c>
      <c r="AJ4" s="172"/>
      <c r="AK4" s="172"/>
      <c r="AL4" s="172">
        <v>6</v>
      </c>
      <c r="AM4" s="172">
        <v>48</v>
      </c>
      <c r="AN4" s="172"/>
      <c r="AO4" s="172"/>
      <c r="AP4" s="172"/>
      <c r="AQ4" s="172"/>
    </row>
    <row r="5" spans="1:43" x14ac:dyDescent="0.2">
      <c r="A5" s="172" t="s">
        <v>2330</v>
      </c>
      <c r="B5" s="172" t="s">
        <v>3978</v>
      </c>
      <c r="C5" s="172" t="s">
        <v>14</v>
      </c>
      <c r="D5" s="172">
        <v>1</v>
      </c>
      <c r="E5" s="172">
        <v>1</v>
      </c>
      <c r="F5" s="172"/>
      <c r="G5" s="172">
        <v>26</v>
      </c>
      <c r="H5" s="322">
        <f t="shared" si="0"/>
        <v>26</v>
      </c>
      <c r="I5" s="172"/>
      <c r="J5" s="172"/>
      <c r="K5" s="172" t="s">
        <v>4494</v>
      </c>
      <c r="L5" s="3"/>
      <c r="M5" s="172" t="s">
        <v>2330</v>
      </c>
      <c r="N5" s="172" t="s">
        <v>4139</v>
      </c>
      <c r="O5" s="172" t="s">
        <v>14</v>
      </c>
      <c r="P5" s="325">
        <v>50</v>
      </c>
      <c r="Q5" s="172"/>
      <c r="R5" s="172"/>
      <c r="S5" s="3"/>
      <c r="T5" s="172" t="s">
        <v>2330</v>
      </c>
      <c r="U5" s="172" t="s">
        <v>3978</v>
      </c>
      <c r="V5" s="172" t="s">
        <v>14</v>
      </c>
      <c r="W5" s="172">
        <v>15</v>
      </c>
      <c r="X5" s="172">
        <v>4</v>
      </c>
      <c r="Y5" s="172">
        <v>2</v>
      </c>
      <c r="Z5" s="172">
        <v>27</v>
      </c>
      <c r="AA5" s="322">
        <f t="shared" ref="AA5:AA67" si="1">Z5/Y5</f>
        <v>13.5</v>
      </c>
      <c r="AB5" s="172"/>
      <c r="AC5" s="172"/>
      <c r="AD5" s="172"/>
      <c r="AE5" s="172" t="s">
        <v>4494</v>
      </c>
      <c r="AF5" s="3"/>
      <c r="AG5" s="172" t="s">
        <v>82</v>
      </c>
      <c r="AH5" s="172" t="s">
        <v>4511</v>
      </c>
      <c r="AI5" s="172" t="s">
        <v>14</v>
      </c>
      <c r="AJ5" s="172">
        <v>21</v>
      </c>
      <c r="AK5" s="172">
        <v>5</v>
      </c>
      <c r="AL5" s="172">
        <v>6</v>
      </c>
      <c r="AM5" s="172">
        <v>39</v>
      </c>
      <c r="AN5" s="172"/>
      <c r="AO5" s="172"/>
      <c r="AP5" s="172"/>
      <c r="AQ5" s="172"/>
    </row>
    <row r="6" spans="1:43" x14ac:dyDescent="0.2">
      <c r="A6" s="172" t="s">
        <v>2330</v>
      </c>
      <c r="B6" s="172" t="s">
        <v>4139</v>
      </c>
      <c r="C6" s="172" t="s">
        <v>14</v>
      </c>
      <c r="D6" s="172">
        <v>9</v>
      </c>
      <c r="E6" s="172">
        <v>9</v>
      </c>
      <c r="F6" s="172"/>
      <c r="G6" s="172">
        <v>211</v>
      </c>
      <c r="H6" s="322">
        <f t="shared" si="0"/>
        <v>23.444444444444443</v>
      </c>
      <c r="I6" s="172"/>
      <c r="J6" s="172"/>
      <c r="K6" s="172" t="s">
        <v>4494</v>
      </c>
      <c r="L6" s="3"/>
      <c r="M6" s="172" t="s">
        <v>2330</v>
      </c>
      <c r="N6" s="172" t="s">
        <v>4482</v>
      </c>
      <c r="O6" s="172" t="s">
        <v>14</v>
      </c>
      <c r="P6" s="325" t="s">
        <v>3924</v>
      </c>
      <c r="Q6" s="172"/>
      <c r="R6" s="172"/>
      <c r="S6" s="3"/>
      <c r="T6" s="172" t="s">
        <v>2330</v>
      </c>
      <c r="U6" s="172" t="s">
        <v>4199</v>
      </c>
      <c r="V6" s="172" t="s">
        <v>14</v>
      </c>
      <c r="W6" s="172">
        <v>19</v>
      </c>
      <c r="X6" s="172">
        <v>5</v>
      </c>
      <c r="Y6" s="172">
        <v>3</v>
      </c>
      <c r="Z6" s="172">
        <v>53</v>
      </c>
      <c r="AA6" s="322">
        <f t="shared" si="1"/>
        <v>17.666666666666668</v>
      </c>
      <c r="AB6" s="172"/>
      <c r="AC6" s="172"/>
      <c r="AD6" s="172"/>
      <c r="AE6" s="172" t="s">
        <v>4494</v>
      </c>
      <c r="AF6" s="3"/>
      <c r="AG6" s="172" t="s">
        <v>82</v>
      </c>
      <c r="AH6" s="172" t="s">
        <v>4482</v>
      </c>
      <c r="AI6" s="172" t="s">
        <v>14</v>
      </c>
      <c r="AJ6" s="172">
        <v>10</v>
      </c>
      <c r="AK6" s="172">
        <v>3</v>
      </c>
      <c r="AL6" s="172">
        <v>5</v>
      </c>
      <c r="AM6" s="172">
        <v>26</v>
      </c>
      <c r="AN6" s="172"/>
      <c r="AO6" s="172"/>
      <c r="AP6" s="172"/>
      <c r="AQ6" s="172"/>
    </row>
    <row r="7" spans="1:43" x14ac:dyDescent="0.2">
      <c r="A7" s="172" t="s">
        <v>2330</v>
      </c>
      <c r="B7" s="172" t="s">
        <v>4199</v>
      </c>
      <c r="C7" s="172" t="s">
        <v>14</v>
      </c>
      <c r="D7" s="172">
        <v>3</v>
      </c>
      <c r="E7" s="172">
        <v>3</v>
      </c>
      <c r="F7" s="172">
        <v>2</v>
      </c>
      <c r="G7" s="172">
        <v>23</v>
      </c>
      <c r="H7" s="322">
        <f t="shared" si="0"/>
        <v>23</v>
      </c>
      <c r="I7" s="172"/>
      <c r="J7" s="172"/>
      <c r="K7" s="172" t="s">
        <v>4494</v>
      </c>
      <c r="L7" s="3"/>
      <c r="M7" s="172" t="s">
        <v>2330</v>
      </c>
      <c r="N7" s="172" t="s">
        <v>4468</v>
      </c>
      <c r="O7" s="172" t="s">
        <v>4495</v>
      </c>
      <c r="P7" s="325" t="s">
        <v>3839</v>
      </c>
      <c r="Q7" s="172"/>
      <c r="R7" s="172"/>
      <c r="S7" s="3"/>
      <c r="T7" s="172" t="s">
        <v>2330</v>
      </c>
      <c r="U7" s="172" t="s">
        <v>3037</v>
      </c>
      <c r="V7" s="172" t="s">
        <v>14</v>
      </c>
      <c r="W7" s="172">
        <v>3</v>
      </c>
      <c r="X7" s="172"/>
      <c r="Y7" s="172"/>
      <c r="Z7" s="172">
        <v>19</v>
      </c>
      <c r="AA7" s="322">
        <v>0</v>
      </c>
      <c r="AB7" s="172"/>
      <c r="AC7" s="172"/>
      <c r="AD7" s="172"/>
      <c r="AE7" s="172" t="s">
        <v>4494</v>
      </c>
      <c r="AF7" s="3"/>
      <c r="AG7" s="172" t="s">
        <v>50</v>
      </c>
      <c r="AH7" s="3" t="s">
        <v>4474</v>
      </c>
      <c r="AI7" s="172" t="s">
        <v>14</v>
      </c>
      <c r="AJ7" s="172">
        <v>3</v>
      </c>
      <c r="AK7" s="172"/>
      <c r="AL7" s="172">
        <v>5</v>
      </c>
      <c r="AM7" s="172">
        <v>8</v>
      </c>
      <c r="AN7" s="172"/>
      <c r="AO7" s="172"/>
      <c r="AP7" s="172"/>
      <c r="AQ7" s="172"/>
    </row>
    <row r="8" spans="1:43" x14ac:dyDescent="0.2">
      <c r="A8" s="172" t="s">
        <v>2330</v>
      </c>
      <c r="B8" s="172" t="s">
        <v>3037</v>
      </c>
      <c r="C8" s="172" t="s">
        <v>14</v>
      </c>
      <c r="D8" s="172">
        <v>1</v>
      </c>
      <c r="E8" s="172">
        <v>1</v>
      </c>
      <c r="F8" s="172"/>
      <c r="G8" s="172">
        <v>22</v>
      </c>
      <c r="H8" s="322">
        <f t="shared" si="0"/>
        <v>22</v>
      </c>
      <c r="I8" s="172"/>
      <c r="J8" s="172"/>
      <c r="K8" s="172" t="s">
        <v>4494</v>
      </c>
      <c r="L8" s="3"/>
      <c r="M8" s="172" t="s">
        <v>2330</v>
      </c>
      <c r="N8" s="172" t="s">
        <v>3050</v>
      </c>
      <c r="O8" s="172" t="s">
        <v>4495</v>
      </c>
      <c r="P8" s="325">
        <v>140</v>
      </c>
      <c r="Q8" s="172"/>
      <c r="R8" s="172"/>
      <c r="S8" s="3"/>
      <c r="T8" s="172" t="s">
        <v>2330</v>
      </c>
      <c r="U8" s="172" t="s">
        <v>4482</v>
      </c>
      <c r="V8" s="172" t="s">
        <v>14</v>
      </c>
      <c r="W8" s="172">
        <v>25</v>
      </c>
      <c r="X8" s="172">
        <v>14</v>
      </c>
      <c r="Y8" s="172">
        <v>3</v>
      </c>
      <c r="Z8" s="172">
        <v>62</v>
      </c>
      <c r="AA8" s="322">
        <f t="shared" si="1"/>
        <v>20.666666666666668</v>
      </c>
      <c r="AB8" s="172"/>
      <c r="AC8" s="172"/>
      <c r="AD8" s="172"/>
      <c r="AE8" s="172" t="s">
        <v>4494</v>
      </c>
      <c r="AF8" s="3"/>
      <c r="AG8" s="172" t="s">
        <v>2333</v>
      </c>
      <c r="AH8" s="172" t="s">
        <v>4487</v>
      </c>
      <c r="AI8" s="172" t="s">
        <v>14</v>
      </c>
      <c r="AJ8" s="172">
        <v>12.3</v>
      </c>
      <c r="AK8" s="172">
        <v>3</v>
      </c>
      <c r="AL8" s="172">
        <v>5</v>
      </c>
      <c r="AM8" s="172">
        <v>29</v>
      </c>
      <c r="AN8" s="172" t="s">
        <v>2544</v>
      </c>
      <c r="AO8" s="172"/>
      <c r="AP8" s="172"/>
      <c r="AQ8" s="172"/>
    </row>
    <row r="9" spans="1:43" x14ac:dyDescent="0.2">
      <c r="A9" s="172" t="s">
        <v>2330</v>
      </c>
      <c r="B9" s="172" t="s">
        <v>4482</v>
      </c>
      <c r="C9" s="172" t="s">
        <v>14</v>
      </c>
      <c r="D9" s="172">
        <v>5</v>
      </c>
      <c r="E9" s="172">
        <v>5</v>
      </c>
      <c r="F9" s="172">
        <v>1</v>
      </c>
      <c r="G9" s="172">
        <v>84</v>
      </c>
      <c r="H9" s="322">
        <f t="shared" si="0"/>
        <v>21</v>
      </c>
      <c r="I9" s="172"/>
      <c r="J9" s="172"/>
      <c r="K9" s="172" t="s">
        <v>4494</v>
      </c>
      <c r="L9" s="3"/>
      <c r="M9" s="172" t="s">
        <v>2330</v>
      </c>
      <c r="N9" s="172" t="s">
        <v>4497</v>
      </c>
      <c r="O9" s="172" t="s">
        <v>4495</v>
      </c>
      <c r="P9" s="325">
        <v>61</v>
      </c>
      <c r="Q9" s="172"/>
      <c r="R9" s="172"/>
      <c r="S9" s="3"/>
      <c r="T9" s="172" t="s">
        <v>2330</v>
      </c>
      <c r="U9" s="172" t="s">
        <v>3032</v>
      </c>
      <c r="V9" s="172" t="s">
        <v>14</v>
      </c>
      <c r="W9" s="172">
        <v>75</v>
      </c>
      <c r="X9" s="172">
        <v>5</v>
      </c>
      <c r="Y9" s="172">
        <v>11</v>
      </c>
      <c r="Z9" s="172">
        <v>291</v>
      </c>
      <c r="AA9" s="322">
        <f t="shared" si="1"/>
        <v>26.454545454545453</v>
      </c>
      <c r="AB9" s="172"/>
      <c r="AC9" s="172"/>
      <c r="AD9" s="172"/>
      <c r="AE9" s="172" t="s">
        <v>4494</v>
      </c>
      <c r="AF9" s="3"/>
      <c r="AG9" s="172" t="s">
        <v>2333</v>
      </c>
      <c r="AH9" s="172" t="s">
        <v>4514</v>
      </c>
      <c r="AI9" s="172" t="s">
        <v>14</v>
      </c>
      <c r="AJ9" s="172">
        <v>8</v>
      </c>
      <c r="AK9" s="172">
        <v>1</v>
      </c>
      <c r="AL9" s="172">
        <v>5</v>
      </c>
      <c r="AM9" s="172">
        <v>12</v>
      </c>
      <c r="AN9" s="172" t="s">
        <v>2548</v>
      </c>
      <c r="AO9" s="172"/>
      <c r="AP9" s="172"/>
      <c r="AQ9" s="172"/>
    </row>
    <row r="10" spans="1:43" x14ac:dyDescent="0.2">
      <c r="A10" s="172" t="s">
        <v>2330</v>
      </c>
      <c r="B10" s="172" t="s">
        <v>3923</v>
      </c>
      <c r="C10" s="172" t="s">
        <v>14</v>
      </c>
      <c r="D10" s="172">
        <v>1</v>
      </c>
      <c r="E10" s="172">
        <v>1</v>
      </c>
      <c r="F10" s="172"/>
      <c r="G10" s="172">
        <v>21</v>
      </c>
      <c r="H10" s="322">
        <f t="shared" si="0"/>
        <v>21</v>
      </c>
      <c r="I10" s="172"/>
      <c r="J10" s="172"/>
      <c r="K10" s="172" t="s">
        <v>4494</v>
      </c>
      <c r="L10" s="3"/>
      <c r="M10" s="172" t="s">
        <v>2330</v>
      </c>
      <c r="N10" s="172" t="s">
        <v>4463</v>
      </c>
      <c r="O10" s="172" t="s">
        <v>4495</v>
      </c>
      <c r="P10" s="325">
        <v>75</v>
      </c>
      <c r="Q10" s="172"/>
      <c r="R10" s="172"/>
      <c r="S10" s="3"/>
      <c r="T10" s="172" t="s">
        <v>2330</v>
      </c>
      <c r="U10" s="172" t="s">
        <v>1163</v>
      </c>
      <c r="V10" s="172" t="s">
        <v>14</v>
      </c>
      <c r="W10" s="172">
        <v>113</v>
      </c>
      <c r="X10" s="172">
        <v>27</v>
      </c>
      <c r="Y10" s="172">
        <v>13</v>
      </c>
      <c r="Z10" s="172">
        <v>327</v>
      </c>
      <c r="AA10" s="322">
        <f t="shared" si="1"/>
        <v>25.153846153846153</v>
      </c>
      <c r="AB10" s="172"/>
      <c r="AC10" s="172"/>
      <c r="AD10" s="172"/>
      <c r="AE10" s="172" t="s">
        <v>4494</v>
      </c>
      <c r="AF10" s="3"/>
      <c r="AG10" s="172" t="s">
        <v>141</v>
      </c>
      <c r="AH10" s="172" t="s">
        <v>3856</v>
      </c>
      <c r="AI10" s="172" t="s">
        <v>14</v>
      </c>
      <c r="AJ10" s="172"/>
      <c r="AK10" s="172"/>
      <c r="AL10" s="172">
        <v>6</v>
      </c>
      <c r="AM10" s="172">
        <v>21</v>
      </c>
      <c r="AN10" s="172"/>
      <c r="AO10" s="172"/>
      <c r="AP10" s="172"/>
      <c r="AQ10" s="172"/>
    </row>
    <row r="11" spans="1:43" x14ac:dyDescent="0.2">
      <c r="A11" s="172" t="s">
        <v>2330</v>
      </c>
      <c r="B11" s="172" t="s">
        <v>3032</v>
      </c>
      <c r="C11" s="172" t="s">
        <v>14</v>
      </c>
      <c r="D11" s="172">
        <v>9</v>
      </c>
      <c r="E11" s="172">
        <v>9</v>
      </c>
      <c r="F11" s="172">
        <v>1</v>
      </c>
      <c r="G11" s="172">
        <v>159</v>
      </c>
      <c r="H11" s="322">
        <f t="shared" si="0"/>
        <v>19.875</v>
      </c>
      <c r="I11" s="172"/>
      <c r="J11" s="172"/>
      <c r="K11" s="172" t="s">
        <v>4494</v>
      </c>
      <c r="L11" s="3"/>
      <c r="M11" s="172" t="s">
        <v>2330</v>
      </c>
      <c r="N11" s="172" t="s">
        <v>3946</v>
      </c>
      <c r="O11" s="172" t="s">
        <v>4495</v>
      </c>
      <c r="P11" s="325">
        <v>50</v>
      </c>
      <c r="Q11" s="172"/>
      <c r="R11" s="172"/>
      <c r="S11" s="3"/>
      <c r="T11" s="172" t="s">
        <v>2330</v>
      </c>
      <c r="U11" s="172" t="s">
        <v>4200</v>
      </c>
      <c r="V11" s="172" t="s">
        <v>14</v>
      </c>
      <c r="W11" s="172">
        <v>9</v>
      </c>
      <c r="X11" s="172">
        <v>2</v>
      </c>
      <c r="Y11" s="172">
        <v>1</v>
      </c>
      <c r="Z11" s="172">
        <v>33</v>
      </c>
      <c r="AA11" s="322">
        <f t="shared" si="1"/>
        <v>33</v>
      </c>
      <c r="AB11" s="172"/>
      <c r="AC11" s="172"/>
      <c r="AD11" s="172"/>
      <c r="AE11" s="172" t="s">
        <v>4494</v>
      </c>
      <c r="AF11" s="3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</row>
    <row r="12" spans="1:43" x14ac:dyDescent="0.2">
      <c r="A12" s="172" t="s">
        <v>2330</v>
      </c>
      <c r="B12" s="172" t="s">
        <v>1163</v>
      </c>
      <c r="C12" s="172" t="s">
        <v>14</v>
      </c>
      <c r="D12" s="172">
        <v>11</v>
      </c>
      <c r="E12" s="172">
        <v>11</v>
      </c>
      <c r="F12" s="172"/>
      <c r="G12" s="172">
        <v>199</v>
      </c>
      <c r="H12" s="322">
        <f t="shared" si="0"/>
        <v>18.09090909090909</v>
      </c>
      <c r="I12" s="172"/>
      <c r="J12" s="172"/>
      <c r="K12" s="172" t="s">
        <v>4494</v>
      </c>
      <c r="L12" s="3"/>
      <c r="M12" s="172" t="s">
        <v>2330</v>
      </c>
      <c r="N12" s="172" t="s">
        <v>4191</v>
      </c>
      <c r="O12" s="172" t="s">
        <v>4495</v>
      </c>
      <c r="P12" s="325">
        <v>166</v>
      </c>
      <c r="Q12" s="172"/>
      <c r="R12" s="172"/>
      <c r="S12" s="3"/>
      <c r="T12" s="172" t="s">
        <v>2330</v>
      </c>
      <c r="U12" s="172" t="s">
        <v>4483</v>
      </c>
      <c r="V12" s="172" t="s">
        <v>14</v>
      </c>
      <c r="W12" s="172">
        <v>6</v>
      </c>
      <c r="X12" s="172">
        <v>2</v>
      </c>
      <c r="Y12" s="172"/>
      <c r="Z12" s="172">
        <v>17</v>
      </c>
      <c r="AA12" s="322">
        <v>0</v>
      </c>
      <c r="AB12" s="172"/>
      <c r="AC12" s="172"/>
      <c r="AD12" s="172"/>
      <c r="AE12" s="172" t="s">
        <v>4494</v>
      </c>
      <c r="AF12" s="3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</row>
    <row r="13" spans="1:43" x14ac:dyDescent="0.2">
      <c r="A13" s="172" t="s">
        <v>2330</v>
      </c>
      <c r="B13" s="172" t="s">
        <v>4200</v>
      </c>
      <c r="C13" s="172" t="s">
        <v>14</v>
      </c>
      <c r="D13" s="172">
        <v>1</v>
      </c>
      <c r="E13" s="172">
        <v>1</v>
      </c>
      <c r="F13" s="172"/>
      <c r="G13" s="172">
        <v>16</v>
      </c>
      <c r="H13" s="322">
        <f t="shared" si="0"/>
        <v>16</v>
      </c>
      <c r="I13" s="172"/>
      <c r="J13" s="172"/>
      <c r="K13" s="172" t="s">
        <v>4494</v>
      </c>
      <c r="L13" s="3"/>
      <c r="M13" s="172" t="s">
        <v>2330</v>
      </c>
      <c r="N13" s="172" t="s">
        <v>3990</v>
      </c>
      <c r="O13" s="172" t="s">
        <v>4495</v>
      </c>
      <c r="P13" s="172">
        <v>129</v>
      </c>
      <c r="Q13" s="172"/>
      <c r="R13" s="172"/>
      <c r="S13" s="3"/>
      <c r="T13" s="172" t="s">
        <v>2330</v>
      </c>
      <c r="U13" s="172" t="s">
        <v>4484</v>
      </c>
      <c r="V13" s="172" t="s">
        <v>14</v>
      </c>
      <c r="W13" s="172">
        <v>14</v>
      </c>
      <c r="X13" s="172">
        <v>5</v>
      </c>
      <c r="Y13" s="172">
        <v>3</v>
      </c>
      <c r="Z13" s="172">
        <v>29</v>
      </c>
      <c r="AA13" s="322">
        <f t="shared" si="1"/>
        <v>9.6666666666666661</v>
      </c>
      <c r="AB13" s="172"/>
      <c r="AC13" s="172"/>
      <c r="AD13" s="172"/>
      <c r="AE13" s="172" t="s">
        <v>4494</v>
      </c>
      <c r="AF13" s="3"/>
      <c r="AG13" s="191"/>
      <c r="AH13" s="191"/>
      <c r="AI13" s="191"/>
      <c r="AJ13" s="191"/>
      <c r="AK13" s="191"/>
      <c r="AL13" s="191"/>
      <c r="AM13" s="191"/>
      <c r="AN13" s="191"/>
      <c r="AO13" s="191"/>
      <c r="AP13" s="191"/>
      <c r="AQ13" s="191"/>
    </row>
    <row r="14" spans="1:43" x14ac:dyDescent="0.2">
      <c r="A14" s="172" t="s">
        <v>2330</v>
      </c>
      <c r="B14" s="172" t="s">
        <v>4483</v>
      </c>
      <c r="C14" s="172" t="s">
        <v>14</v>
      </c>
      <c r="D14" s="172">
        <v>1</v>
      </c>
      <c r="E14" s="172">
        <v>1</v>
      </c>
      <c r="F14" s="172"/>
      <c r="G14" s="172">
        <v>16</v>
      </c>
      <c r="H14" s="322">
        <f t="shared" si="0"/>
        <v>16</v>
      </c>
      <c r="I14" s="172"/>
      <c r="J14" s="172"/>
      <c r="K14" s="172" t="s">
        <v>4494</v>
      </c>
      <c r="L14" s="3"/>
      <c r="M14" s="172" t="s">
        <v>2330</v>
      </c>
      <c r="N14" s="172" t="s">
        <v>3882</v>
      </c>
      <c r="O14" s="172" t="s">
        <v>4495</v>
      </c>
      <c r="P14" s="172">
        <v>82</v>
      </c>
      <c r="Q14" s="172"/>
      <c r="R14" s="172"/>
      <c r="S14" s="3"/>
      <c r="T14" s="172" t="s">
        <v>2330</v>
      </c>
      <c r="U14" s="172" t="s">
        <v>4185</v>
      </c>
      <c r="V14" s="172" t="s">
        <v>14</v>
      </c>
      <c r="W14" s="172">
        <v>3</v>
      </c>
      <c r="X14" s="172">
        <v>1</v>
      </c>
      <c r="Y14" s="172">
        <v>2</v>
      </c>
      <c r="Z14" s="172">
        <v>6</v>
      </c>
      <c r="AA14" s="322">
        <f t="shared" si="1"/>
        <v>3</v>
      </c>
      <c r="AB14" s="172"/>
      <c r="AC14" s="172"/>
      <c r="AD14" s="172"/>
      <c r="AE14" s="172" t="s">
        <v>4494</v>
      </c>
      <c r="AF14" s="3"/>
      <c r="AG14" s="191"/>
      <c r="AH14" s="191"/>
      <c r="AI14" s="191"/>
      <c r="AJ14" s="191"/>
      <c r="AK14" s="191"/>
      <c r="AL14" s="191"/>
      <c r="AM14" s="191"/>
      <c r="AN14" s="191"/>
      <c r="AO14" s="191"/>
      <c r="AP14" s="191"/>
      <c r="AQ14" s="191"/>
    </row>
    <row r="15" spans="1:43" x14ac:dyDescent="0.2">
      <c r="A15" s="172" t="s">
        <v>2330</v>
      </c>
      <c r="B15" s="172" t="s">
        <v>4484</v>
      </c>
      <c r="C15" s="172" t="s">
        <v>14</v>
      </c>
      <c r="D15" s="172">
        <v>1</v>
      </c>
      <c r="E15" s="172">
        <v>1</v>
      </c>
      <c r="F15" s="172"/>
      <c r="G15" s="172">
        <v>15</v>
      </c>
      <c r="H15" s="322">
        <f t="shared" si="0"/>
        <v>15</v>
      </c>
      <c r="I15" s="172"/>
      <c r="J15" s="172"/>
      <c r="K15" s="172" t="s">
        <v>4494</v>
      </c>
      <c r="L15" s="3"/>
      <c r="M15" s="172" t="s">
        <v>2330</v>
      </c>
      <c r="N15" s="172" t="s">
        <v>4502</v>
      </c>
      <c r="O15" s="172" t="s">
        <v>4495</v>
      </c>
      <c r="P15" s="325">
        <v>57</v>
      </c>
      <c r="Q15" s="172"/>
      <c r="R15" s="172"/>
      <c r="S15" s="3"/>
      <c r="T15" s="172" t="s">
        <v>2330</v>
      </c>
      <c r="U15" s="172" t="s">
        <v>4487</v>
      </c>
      <c r="V15" s="172" t="s">
        <v>14</v>
      </c>
      <c r="W15" s="172">
        <v>152</v>
      </c>
      <c r="X15" s="172">
        <v>30</v>
      </c>
      <c r="Y15" s="172">
        <v>24</v>
      </c>
      <c r="Z15" s="172">
        <v>379</v>
      </c>
      <c r="AA15" s="322">
        <f t="shared" si="1"/>
        <v>15.791666666666666</v>
      </c>
      <c r="AB15" s="172"/>
      <c r="AC15" s="172"/>
      <c r="AD15" s="172"/>
      <c r="AE15" s="172" t="s">
        <v>4494</v>
      </c>
      <c r="AF15" s="3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</row>
    <row r="16" spans="1:43" x14ac:dyDescent="0.2">
      <c r="A16" s="172" t="s">
        <v>2330</v>
      </c>
      <c r="B16" s="172" t="s">
        <v>4485</v>
      </c>
      <c r="C16" s="172" t="s">
        <v>14</v>
      </c>
      <c r="D16" s="172">
        <v>1</v>
      </c>
      <c r="E16" s="172">
        <v>1</v>
      </c>
      <c r="F16" s="172"/>
      <c r="G16" s="172">
        <v>14</v>
      </c>
      <c r="H16" s="322">
        <f t="shared" si="0"/>
        <v>14</v>
      </c>
      <c r="I16" s="172"/>
      <c r="J16" s="172"/>
      <c r="K16" s="172" t="s">
        <v>4494</v>
      </c>
      <c r="L16" s="3"/>
      <c r="M16" s="172" t="s">
        <v>2330</v>
      </c>
      <c r="N16" s="172" t="s">
        <v>4492</v>
      </c>
      <c r="O16" s="172" t="s">
        <v>4495</v>
      </c>
      <c r="P16" s="172">
        <v>58</v>
      </c>
      <c r="Q16" s="172"/>
      <c r="R16" s="172"/>
      <c r="S16" s="3"/>
      <c r="T16" s="172" t="s">
        <v>2330</v>
      </c>
      <c r="U16" s="172" t="s">
        <v>3927</v>
      </c>
      <c r="V16" s="172" t="s">
        <v>14</v>
      </c>
      <c r="W16" s="172">
        <v>3</v>
      </c>
      <c r="X16" s="172">
        <v>1</v>
      </c>
      <c r="Y16" s="172">
        <v>1</v>
      </c>
      <c r="Z16" s="172">
        <v>11</v>
      </c>
      <c r="AA16" s="322">
        <f t="shared" si="1"/>
        <v>11</v>
      </c>
      <c r="AB16" s="172"/>
      <c r="AC16" s="172"/>
      <c r="AD16" s="172"/>
      <c r="AE16" s="172" t="s">
        <v>4494</v>
      </c>
      <c r="AF16" s="3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</row>
    <row r="17" spans="1:43" x14ac:dyDescent="0.2">
      <c r="A17" s="172" t="s">
        <v>2330</v>
      </c>
      <c r="B17" s="172" t="s">
        <v>4486</v>
      </c>
      <c r="C17" s="172" t="s">
        <v>14</v>
      </c>
      <c r="D17" s="172">
        <v>2</v>
      </c>
      <c r="E17" s="172">
        <v>2</v>
      </c>
      <c r="F17" s="172"/>
      <c r="G17" s="172">
        <v>23</v>
      </c>
      <c r="H17" s="322">
        <f t="shared" si="0"/>
        <v>11.5</v>
      </c>
      <c r="I17" s="172"/>
      <c r="J17" s="172"/>
      <c r="K17" s="172" t="s">
        <v>4494</v>
      </c>
      <c r="L17" s="3"/>
      <c r="M17" s="172" t="s">
        <v>82</v>
      </c>
      <c r="N17" s="172" t="s">
        <v>3963</v>
      </c>
      <c r="O17" s="172" t="s">
        <v>14</v>
      </c>
      <c r="P17" s="325">
        <v>60</v>
      </c>
      <c r="Q17" s="172"/>
      <c r="R17" s="172"/>
      <c r="S17" s="3"/>
      <c r="T17" s="172" t="s">
        <v>2330</v>
      </c>
      <c r="U17" s="172" t="s">
        <v>4207</v>
      </c>
      <c r="V17" s="172" t="s">
        <v>14</v>
      </c>
      <c r="W17" s="172">
        <v>52</v>
      </c>
      <c r="X17" s="172">
        <v>10</v>
      </c>
      <c r="Y17" s="172">
        <v>6</v>
      </c>
      <c r="Z17" s="172">
        <v>188</v>
      </c>
      <c r="AA17" s="322">
        <f t="shared" si="1"/>
        <v>31.333333333333332</v>
      </c>
      <c r="AB17" s="172"/>
      <c r="AC17" s="172"/>
      <c r="AD17" s="172"/>
      <c r="AE17" s="172" t="s">
        <v>4494</v>
      </c>
      <c r="AF17" s="3"/>
      <c r="AG17" s="191"/>
      <c r="AH17" s="191"/>
      <c r="AI17" s="191"/>
      <c r="AJ17" s="191"/>
      <c r="AK17" s="191"/>
      <c r="AL17" s="191"/>
      <c r="AM17" s="191"/>
      <c r="AN17" s="191"/>
      <c r="AO17" s="191"/>
      <c r="AP17" s="191"/>
      <c r="AQ17" s="191"/>
    </row>
    <row r="18" spans="1:43" x14ac:dyDescent="0.2">
      <c r="A18" s="172" t="s">
        <v>2330</v>
      </c>
      <c r="B18" s="172" t="s">
        <v>4185</v>
      </c>
      <c r="C18" s="172" t="s">
        <v>14</v>
      </c>
      <c r="D18" s="172">
        <v>11</v>
      </c>
      <c r="E18" s="172">
        <v>11</v>
      </c>
      <c r="F18" s="172"/>
      <c r="G18" s="172">
        <v>106</v>
      </c>
      <c r="H18" s="322">
        <f t="shared" si="0"/>
        <v>9.6363636363636367</v>
      </c>
      <c r="I18" s="172"/>
      <c r="J18" s="172"/>
      <c r="K18" s="172" t="s">
        <v>4494</v>
      </c>
      <c r="L18" s="3"/>
      <c r="M18" s="172" t="s">
        <v>82</v>
      </c>
      <c r="N18" s="172" t="s">
        <v>4482</v>
      </c>
      <c r="O18" s="172" t="s">
        <v>14</v>
      </c>
      <c r="P18" s="325" t="s">
        <v>3879</v>
      </c>
      <c r="Q18" s="172"/>
      <c r="R18" s="172"/>
      <c r="S18" s="3"/>
      <c r="T18" s="172" t="s">
        <v>2330</v>
      </c>
      <c r="U18" s="172" t="s">
        <v>4489</v>
      </c>
      <c r="V18" s="172" t="s">
        <v>14</v>
      </c>
      <c r="W18" s="172">
        <v>4</v>
      </c>
      <c r="X18" s="172"/>
      <c r="Y18" s="172">
        <v>1</v>
      </c>
      <c r="Z18" s="172">
        <v>15</v>
      </c>
      <c r="AA18" s="322">
        <f t="shared" si="1"/>
        <v>15</v>
      </c>
      <c r="AB18" s="172"/>
      <c r="AC18" s="172"/>
      <c r="AD18" s="172"/>
      <c r="AE18" s="172" t="s">
        <v>4494</v>
      </c>
      <c r="AF18" s="3"/>
      <c r="AG18" s="191"/>
      <c r="AH18" s="191"/>
      <c r="AI18" s="191"/>
      <c r="AJ18" s="191"/>
      <c r="AK18" s="191"/>
      <c r="AL18" s="191"/>
      <c r="AM18" s="191"/>
      <c r="AN18" s="191"/>
      <c r="AO18" s="191"/>
      <c r="AP18" s="191"/>
      <c r="AQ18" s="191"/>
    </row>
    <row r="19" spans="1:43" x14ac:dyDescent="0.2">
      <c r="A19" s="172" t="s">
        <v>2330</v>
      </c>
      <c r="B19" s="172" t="s">
        <v>4487</v>
      </c>
      <c r="C19" s="172" t="s">
        <v>14</v>
      </c>
      <c r="D19" s="172">
        <v>8</v>
      </c>
      <c r="E19" s="172">
        <v>8</v>
      </c>
      <c r="F19" s="172">
        <v>3</v>
      </c>
      <c r="G19" s="172">
        <v>43</v>
      </c>
      <c r="H19" s="322">
        <f t="shared" si="0"/>
        <v>8.6</v>
      </c>
      <c r="I19" s="172"/>
      <c r="J19" s="172"/>
      <c r="K19" s="172" t="s">
        <v>4494</v>
      </c>
      <c r="L19" s="3"/>
      <c r="M19" s="172" t="s">
        <v>82</v>
      </c>
      <c r="N19" s="172" t="s">
        <v>4469</v>
      </c>
      <c r="O19" s="172" t="s">
        <v>14</v>
      </c>
      <c r="P19" s="172">
        <v>70</v>
      </c>
      <c r="Q19" s="172"/>
      <c r="R19" s="172"/>
      <c r="S19" s="3"/>
      <c r="T19" s="172" t="s">
        <v>2330</v>
      </c>
      <c r="U19" s="172" t="s">
        <v>4474</v>
      </c>
      <c r="V19" s="172" t="s">
        <v>14</v>
      </c>
      <c r="W19" s="172">
        <v>44</v>
      </c>
      <c r="X19" s="172">
        <v>8</v>
      </c>
      <c r="Y19" s="172">
        <v>6</v>
      </c>
      <c r="Z19" s="172">
        <v>139</v>
      </c>
      <c r="AA19" s="322">
        <f t="shared" si="1"/>
        <v>23.166666666666668</v>
      </c>
      <c r="AB19" s="172"/>
      <c r="AC19" s="172"/>
      <c r="AD19" s="172"/>
      <c r="AE19" s="172" t="s">
        <v>4494</v>
      </c>
      <c r="AF19" s="3"/>
      <c r="AG19" s="191"/>
      <c r="AH19" s="191"/>
      <c r="AI19" s="191"/>
      <c r="AJ19" s="191"/>
      <c r="AK19" s="191"/>
      <c r="AL19" s="191"/>
      <c r="AM19" s="191"/>
      <c r="AN19" s="191"/>
      <c r="AO19" s="191"/>
      <c r="AP19" s="191"/>
      <c r="AQ19" s="191"/>
    </row>
    <row r="20" spans="1:43" x14ac:dyDescent="0.2">
      <c r="A20" s="172" t="s">
        <v>2330</v>
      </c>
      <c r="B20" s="172" t="s">
        <v>3927</v>
      </c>
      <c r="C20" s="172" t="s">
        <v>14</v>
      </c>
      <c r="D20" s="172">
        <v>1</v>
      </c>
      <c r="E20" s="172">
        <v>1</v>
      </c>
      <c r="F20" s="172"/>
      <c r="G20" s="172">
        <v>8</v>
      </c>
      <c r="H20" s="322">
        <f t="shared" si="0"/>
        <v>8</v>
      </c>
      <c r="I20" s="172"/>
      <c r="J20" s="172"/>
      <c r="K20" s="172" t="s">
        <v>4494</v>
      </c>
      <c r="L20" s="3"/>
      <c r="M20" s="172" t="s">
        <v>82</v>
      </c>
      <c r="N20" s="172" t="s">
        <v>1163</v>
      </c>
      <c r="O20" s="172" t="s">
        <v>14</v>
      </c>
      <c r="P20" s="325">
        <v>58</v>
      </c>
      <c r="Q20" s="172"/>
      <c r="R20" s="172"/>
      <c r="S20" s="3"/>
      <c r="T20" s="172" t="s">
        <v>2330</v>
      </c>
      <c r="U20" s="172" t="s">
        <v>4492</v>
      </c>
      <c r="V20" s="172" t="s">
        <v>14</v>
      </c>
      <c r="W20" s="172">
        <v>4</v>
      </c>
      <c r="X20" s="172"/>
      <c r="Y20" s="172"/>
      <c r="Z20" s="172">
        <v>27</v>
      </c>
      <c r="AA20" s="322">
        <v>0</v>
      </c>
      <c r="AB20" s="172"/>
      <c r="AC20" s="172"/>
      <c r="AD20" s="172"/>
      <c r="AE20" s="172" t="s">
        <v>4494</v>
      </c>
      <c r="AF20" s="3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</row>
    <row r="21" spans="1:43" x14ac:dyDescent="0.2">
      <c r="A21" s="172" t="s">
        <v>2330</v>
      </c>
      <c r="B21" s="172" t="s">
        <v>4207</v>
      </c>
      <c r="C21" s="172" t="s">
        <v>14</v>
      </c>
      <c r="D21" s="172">
        <v>5</v>
      </c>
      <c r="E21" s="172">
        <v>5</v>
      </c>
      <c r="F21" s="172"/>
      <c r="G21" s="172">
        <v>37</v>
      </c>
      <c r="H21" s="322">
        <f t="shared" si="0"/>
        <v>7.4</v>
      </c>
      <c r="I21" s="172"/>
      <c r="J21" s="172"/>
      <c r="K21" s="172" t="s">
        <v>4494</v>
      </c>
      <c r="L21" s="3"/>
      <c r="M21" s="172" t="s">
        <v>82</v>
      </c>
      <c r="N21" s="172" t="s">
        <v>311</v>
      </c>
      <c r="O21" s="172" t="s">
        <v>14</v>
      </c>
      <c r="P21" s="325">
        <v>59</v>
      </c>
      <c r="Q21" s="172"/>
      <c r="R21" s="172"/>
      <c r="S21" s="3"/>
      <c r="T21" s="172" t="s">
        <v>2330</v>
      </c>
      <c r="U21" s="172" t="s">
        <v>4480</v>
      </c>
      <c r="V21" s="172" t="s">
        <v>14</v>
      </c>
      <c r="W21" s="172">
        <v>7</v>
      </c>
      <c r="X21" s="172"/>
      <c r="Y21" s="172"/>
      <c r="Z21" s="172">
        <v>25</v>
      </c>
      <c r="AA21" s="322">
        <v>0</v>
      </c>
      <c r="AB21" s="172"/>
      <c r="AC21" s="172"/>
      <c r="AD21" s="172"/>
      <c r="AE21" s="172" t="s">
        <v>4494</v>
      </c>
      <c r="AF21" s="3"/>
      <c r="AG21" s="191"/>
      <c r="AH21" s="191"/>
      <c r="AI21" s="191"/>
      <c r="AJ21" s="191"/>
      <c r="AK21" s="191"/>
      <c r="AL21" s="191"/>
      <c r="AM21" s="191"/>
      <c r="AN21" s="191"/>
      <c r="AO21" s="191"/>
      <c r="AP21" s="191"/>
      <c r="AQ21" s="191"/>
    </row>
    <row r="22" spans="1:43" x14ac:dyDescent="0.2">
      <c r="A22" s="172" t="s">
        <v>2330</v>
      </c>
      <c r="B22" s="172" t="s">
        <v>4488</v>
      </c>
      <c r="C22" s="172" t="s">
        <v>14</v>
      </c>
      <c r="D22" s="172">
        <v>9</v>
      </c>
      <c r="E22" s="172">
        <v>9</v>
      </c>
      <c r="F22" s="172">
        <v>2</v>
      </c>
      <c r="G22" s="172">
        <v>50</v>
      </c>
      <c r="H22" s="322">
        <f t="shared" si="0"/>
        <v>7.1428571428571432</v>
      </c>
      <c r="I22" s="172"/>
      <c r="J22" s="172"/>
      <c r="K22" s="172" t="s">
        <v>4494</v>
      </c>
      <c r="L22" s="3"/>
      <c r="M22" s="172" t="s">
        <v>82</v>
      </c>
      <c r="N22" s="172" t="s">
        <v>4176</v>
      </c>
      <c r="O22" s="172" t="s">
        <v>4495</v>
      </c>
      <c r="P22" s="325">
        <v>95</v>
      </c>
      <c r="Q22" s="172"/>
      <c r="R22" s="172"/>
      <c r="S22" s="3"/>
      <c r="T22" s="172" t="s">
        <v>2330</v>
      </c>
      <c r="U22" s="172" t="s">
        <v>4468</v>
      </c>
      <c r="V22" s="172" t="s">
        <v>4495</v>
      </c>
      <c r="W22" s="172">
        <v>35.1</v>
      </c>
      <c r="X22" s="172">
        <v>8</v>
      </c>
      <c r="Y22" s="172">
        <v>3</v>
      </c>
      <c r="Z22" s="172">
        <v>106</v>
      </c>
      <c r="AA22" s="322">
        <f t="shared" si="1"/>
        <v>35.333333333333336</v>
      </c>
      <c r="AB22" s="172"/>
      <c r="AC22" s="172"/>
      <c r="AD22" s="172"/>
      <c r="AE22" s="172" t="s">
        <v>4496</v>
      </c>
      <c r="AF22" s="3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</row>
    <row r="23" spans="1:43" x14ac:dyDescent="0.2">
      <c r="A23" s="172" t="s">
        <v>2330</v>
      </c>
      <c r="B23" s="172" t="s">
        <v>4475</v>
      </c>
      <c r="C23" s="172" t="s">
        <v>14</v>
      </c>
      <c r="D23" s="172">
        <v>1</v>
      </c>
      <c r="E23" s="172">
        <v>1</v>
      </c>
      <c r="F23" s="172"/>
      <c r="G23" s="172">
        <v>7</v>
      </c>
      <c r="H23" s="322">
        <f t="shared" si="0"/>
        <v>7</v>
      </c>
      <c r="I23" s="172"/>
      <c r="J23" s="172"/>
      <c r="K23" s="172" t="s">
        <v>4494</v>
      </c>
      <c r="L23" s="3"/>
      <c r="M23" s="172" t="s">
        <v>82</v>
      </c>
      <c r="N23" s="172" t="s">
        <v>4497</v>
      </c>
      <c r="O23" s="172" t="s">
        <v>4495</v>
      </c>
      <c r="P23" s="325">
        <v>53</v>
      </c>
      <c r="Q23" s="172"/>
      <c r="R23" s="172"/>
      <c r="S23" s="3"/>
      <c r="T23" s="172" t="s">
        <v>2330</v>
      </c>
      <c r="U23" s="172" t="s">
        <v>3050</v>
      </c>
      <c r="V23" s="172" t="s">
        <v>4495</v>
      </c>
      <c r="W23" s="172">
        <v>3</v>
      </c>
      <c r="X23" s="172">
        <v>1</v>
      </c>
      <c r="Y23" s="172"/>
      <c r="Z23" s="172">
        <v>3</v>
      </c>
      <c r="AA23" s="322">
        <v>0</v>
      </c>
      <c r="AB23" s="172"/>
      <c r="AC23" s="172"/>
      <c r="AD23" s="172"/>
      <c r="AE23" s="172" t="s">
        <v>4496</v>
      </c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</row>
    <row r="24" spans="1:43" x14ac:dyDescent="0.2">
      <c r="A24" s="172" t="s">
        <v>2330</v>
      </c>
      <c r="B24" s="172" t="s">
        <v>4489</v>
      </c>
      <c r="C24" s="172" t="s">
        <v>14</v>
      </c>
      <c r="D24" s="172">
        <v>3</v>
      </c>
      <c r="E24" s="172">
        <v>3</v>
      </c>
      <c r="F24" s="172"/>
      <c r="G24" s="172">
        <v>18</v>
      </c>
      <c r="H24" s="322">
        <f t="shared" si="0"/>
        <v>6</v>
      </c>
      <c r="I24" s="172"/>
      <c r="J24" s="172"/>
      <c r="K24" s="172" t="s">
        <v>4494</v>
      </c>
      <c r="L24" s="3"/>
      <c r="M24" s="172" t="s">
        <v>82</v>
      </c>
      <c r="N24" s="172" t="s">
        <v>1147</v>
      </c>
      <c r="O24" s="172" t="s">
        <v>4495</v>
      </c>
      <c r="P24" s="325">
        <v>112</v>
      </c>
      <c r="Q24" s="172"/>
      <c r="R24" s="172"/>
      <c r="S24" s="3"/>
      <c r="T24" s="172" t="s">
        <v>2330</v>
      </c>
      <c r="U24" s="172" t="s">
        <v>3946</v>
      </c>
      <c r="V24" s="172" t="s">
        <v>4495</v>
      </c>
      <c r="W24" s="172">
        <v>5</v>
      </c>
      <c r="X24" s="172">
        <v>3</v>
      </c>
      <c r="Y24" s="172">
        <v>2</v>
      </c>
      <c r="Z24" s="172">
        <v>3</v>
      </c>
      <c r="AA24" s="322">
        <f t="shared" si="1"/>
        <v>1.5</v>
      </c>
      <c r="AB24" s="172"/>
      <c r="AC24" s="172"/>
      <c r="AD24" s="172"/>
      <c r="AE24" s="172" t="s">
        <v>4496</v>
      </c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</row>
    <row r="25" spans="1:43" x14ac:dyDescent="0.2">
      <c r="A25" s="172" t="s">
        <v>2330</v>
      </c>
      <c r="B25" s="172" t="s">
        <v>4490</v>
      </c>
      <c r="C25" s="172" t="s">
        <v>14</v>
      </c>
      <c r="D25" s="172">
        <v>3</v>
      </c>
      <c r="E25" s="172">
        <v>3</v>
      </c>
      <c r="F25" s="172">
        <v>1</v>
      </c>
      <c r="G25" s="172">
        <v>10</v>
      </c>
      <c r="H25" s="322">
        <f t="shared" si="0"/>
        <v>5</v>
      </c>
      <c r="I25" s="172"/>
      <c r="J25" s="172"/>
      <c r="K25" s="172" t="s">
        <v>4494</v>
      </c>
      <c r="L25" s="3"/>
      <c r="M25" s="172" t="s">
        <v>82</v>
      </c>
      <c r="N25" s="172" t="s">
        <v>3032</v>
      </c>
      <c r="O25" s="172" t="s">
        <v>4495</v>
      </c>
      <c r="P25" s="325">
        <v>166</v>
      </c>
      <c r="Q25" s="172"/>
      <c r="R25" s="172"/>
      <c r="S25" s="3"/>
      <c r="T25" s="172" t="s">
        <v>2330</v>
      </c>
      <c r="U25" s="172" t="s">
        <v>4191</v>
      </c>
      <c r="V25" s="172" t="s">
        <v>4495</v>
      </c>
      <c r="W25" s="172">
        <v>98.4</v>
      </c>
      <c r="X25" s="172">
        <v>19</v>
      </c>
      <c r="Y25" s="172">
        <v>12</v>
      </c>
      <c r="Z25" s="172">
        <v>333</v>
      </c>
      <c r="AA25" s="322">
        <f t="shared" si="1"/>
        <v>27.75</v>
      </c>
      <c r="AB25" s="172"/>
      <c r="AC25" s="172"/>
      <c r="AD25" s="172"/>
      <c r="AE25" s="172" t="s">
        <v>4496</v>
      </c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</row>
    <row r="26" spans="1:43" x14ac:dyDescent="0.2">
      <c r="A26" s="172" t="s">
        <v>2330</v>
      </c>
      <c r="B26" s="172" t="s">
        <v>4481</v>
      </c>
      <c r="C26" s="172" t="s">
        <v>14</v>
      </c>
      <c r="D26" s="172">
        <v>1</v>
      </c>
      <c r="E26" s="172">
        <v>1</v>
      </c>
      <c r="F26" s="172"/>
      <c r="G26" s="172">
        <v>4</v>
      </c>
      <c r="H26" s="322">
        <f t="shared" si="0"/>
        <v>4</v>
      </c>
      <c r="I26" s="172"/>
      <c r="J26" s="172"/>
      <c r="K26" s="172" t="s">
        <v>4494</v>
      </c>
      <c r="L26" s="3"/>
      <c r="M26" s="172" t="s">
        <v>82</v>
      </c>
      <c r="N26" s="172" t="s">
        <v>4191</v>
      </c>
      <c r="O26" s="172" t="s">
        <v>4495</v>
      </c>
      <c r="P26" s="325">
        <v>60</v>
      </c>
      <c r="Q26" s="172"/>
      <c r="R26" s="172"/>
      <c r="S26" s="3"/>
      <c r="T26" s="172" t="s">
        <v>2330</v>
      </c>
      <c r="U26" s="172" t="s">
        <v>4470</v>
      </c>
      <c r="V26" s="172" t="s">
        <v>4495</v>
      </c>
      <c r="W26" s="172">
        <v>19</v>
      </c>
      <c r="X26" s="172">
        <v>7</v>
      </c>
      <c r="Y26" s="172">
        <v>5</v>
      </c>
      <c r="Z26" s="172">
        <v>42</v>
      </c>
      <c r="AA26" s="322">
        <f t="shared" si="1"/>
        <v>8.4</v>
      </c>
      <c r="AB26" s="172"/>
      <c r="AC26" s="172"/>
      <c r="AD26" s="172"/>
      <c r="AE26" s="172" t="s">
        <v>4496</v>
      </c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</row>
    <row r="27" spans="1:43" x14ac:dyDescent="0.2">
      <c r="A27" s="172" t="s">
        <v>2330</v>
      </c>
      <c r="B27" s="172" t="s">
        <v>4474</v>
      </c>
      <c r="C27" s="172" t="s">
        <v>14</v>
      </c>
      <c r="D27" s="172">
        <v>5</v>
      </c>
      <c r="E27" s="172">
        <v>5</v>
      </c>
      <c r="F27" s="172">
        <v>1</v>
      </c>
      <c r="G27" s="172">
        <v>11</v>
      </c>
      <c r="H27" s="322">
        <f t="shared" si="0"/>
        <v>2.75</v>
      </c>
      <c r="I27" s="172"/>
      <c r="J27" s="172"/>
      <c r="K27" s="172" t="s">
        <v>4494</v>
      </c>
      <c r="L27" s="3"/>
      <c r="M27" s="172" t="s">
        <v>82</v>
      </c>
      <c r="N27" s="172" t="s">
        <v>4463</v>
      </c>
      <c r="O27" s="172" t="s">
        <v>4495</v>
      </c>
      <c r="P27" s="172">
        <v>55</v>
      </c>
      <c r="Q27" s="172"/>
      <c r="R27" s="172"/>
      <c r="S27" s="3"/>
      <c r="T27" s="172" t="s">
        <v>2330</v>
      </c>
      <c r="U27" s="172" t="s">
        <v>3990</v>
      </c>
      <c r="V27" s="172" t="s">
        <v>4495</v>
      </c>
      <c r="W27" s="172">
        <v>45.1</v>
      </c>
      <c r="X27" s="172">
        <v>17</v>
      </c>
      <c r="Y27" s="172">
        <v>12</v>
      </c>
      <c r="Z27" s="172">
        <v>82</v>
      </c>
      <c r="AA27" s="322">
        <f t="shared" si="1"/>
        <v>6.833333333333333</v>
      </c>
      <c r="AB27" s="172"/>
      <c r="AC27" s="172"/>
      <c r="AD27" s="172"/>
      <c r="AE27" s="172" t="s">
        <v>4496</v>
      </c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</row>
    <row r="28" spans="1:43" x14ac:dyDescent="0.2">
      <c r="A28" s="172" t="s">
        <v>2330</v>
      </c>
      <c r="B28" s="172" t="s">
        <v>4491</v>
      </c>
      <c r="C28" s="172" t="s">
        <v>14</v>
      </c>
      <c r="D28" s="172">
        <v>1</v>
      </c>
      <c r="E28" s="172">
        <v>1</v>
      </c>
      <c r="F28" s="172"/>
      <c r="G28" s="172">
        <v>0</v>
      </c>
      <c r="H28" s="322">
        <f t="shared" si="0"/>
        <v>0</v>
      </c>
      <c r="I28" s="172"/>
      <c r="J28" s="172"/>
      <c r="K28" s="172" t="s">
        <v>4494</v>
      </c>
      <c r="L28" s="3"/>
      <c r="M28" s="172" t="s">
        <v>82</v>
      </c>
      <c r="N28" s="172" t="s">
        <v>4502</v>
      </c>
      <c r="O28" s="172" t="s">
        <v>4495</v>
      </c>
      <c r="P28" s="172">
        <v>72</v>
      </c>
      <c r="Q28" s="172"/>
      <c r="R28" s="172"/>
      <c r="S28" s="3"/>
      <c r="T28" s="172" t="s">
        <v>2330</v>
      </c>
      <c r="U28" s="172" t="s">
        <v>3882</v>
      </c>
      <c r="V28" s="172" t="s">
        <v>4495</v>
      </c>
      <c r="W28" s="172">
        <v>59.4</v>
      </c>
      <c r="X28" s="172">
        <v>11</v>
      </c>
      <c r="Y28" s="172">
        <v>8</v>
      </c>
      <c r="Z28" s="172">
        <v>197</v>
      </c>
      <c r="AA28" s="322">
        <f t="shared" si="1"/>
        <v>24.625</v>
      </c>
      <c r="AB28" s="172"/>
      <c r="AC28" s="172"/>
      <c r="AD28" s="172"/>
      <c r="AE28" s="172" t="s">
        <v>4496</v>
      </c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</row>
    <row r="29" spans="1:43" x14ac:dyDescent="0.2">
      <c r="A29" s="172" t="s">
        <v>2330</v>
      </c>
      <c r="B29" s="172" t="s">
        <v>4492</v>
      </c>
      <c r="C29" s="172" t="s">
        <v>14</v>
      </c>
      <c r="D29" s="172">
        <v>1</v>
      </c>
      <c r="E29" s="172">
        <v>1</v>
      </c>
      <c r="F29" s="172"/>
      <c r="G29" s="172">
        <v>0</v>
      </c>
      <c r="H29" s="322">
        <f t="shared" si="0"/>
        <v>0</v>
      </c>
      <c r="I29" s="172"/>
      <c r="J29" s="172"/>
      <c r="K29" s="172" t="s">
        <v>4494</v>
      </c>
      <c r="L29" s="3"/>
      <c r="M29" s="172" t="s">
        <v>82</v>
      </c>
      <c r="N29" s="172" t="s">
        <v>4521</v>
      </c>
      <c r="O29" s="172" t="s">
        <v>4495</v>
      </c>
      <c r="P29" s="172">
        <v>59</v>
      </c>
      <c r="Q29" s="172"/>
      <c r="R29" s="172"/>
      <c r="S29" s="3"/>
      <c r="T29" s="172" t="s">
        <v>2330</v>
      </c>
      <c r="U29" s="172" t="s">
        <v>4502</v>
      </c>
      <c r="V29" s="172" t="s">
        <v>4495</v>
      </c>
      <c r="W29" s="172">
        <v>83.1</v>
      </c>
      <c r="X29" s="172">
        <v>10</v>
      </c>
      <c r="Y29" s="172">
        <v>9</v>
      </c>
      <c r="Z29" s="172">
        <v>296</v>
      </c>
      <c r="AA29" s="322">
        <f t="shared" si="1"/>
        <v>32.888888888888886</v>
      </c>
      <c r="AB29" s="172"/>
      <c r="AC29" s="172"/>
      <c r="AD29" s="172"/>
      <c r="AE29" s="172" t="s">
        <v>4496</v>
      </c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</row>
    <row r="30" spans="1:43" x14ac:dyDescent="0.2">
      <c r="A30" s="172" t="s">
        <v>2330</v>
      </c>
      <c r="B30" s="172" t="s">
        <v>4493</v>
      </c>
      <c r="C30" s="172" t="s">
        <v>14</v>
      </c>
      <c r="D30" s="172">
        <v>1</v>
      </c>
      <c r="E30" s="172">
        <v>1</v>
      </c>
      <c r="F30" s="172"/>
      <c r="G30" s="172">
        <v>0</v>
      </c>
      <c r="H30" s="322">
        <f t="shared" si="0"/>
        <v>0</v>
      </c>
      <c r="I30" s="172"/>
      <c r="J30" s="172"/>
      <c r="K30" s="172" t="s">
        <v>4494</v>
      </c>
      <c r="L30" s="3"/>
      <c r="M30" s="172" t="s">
        <v>82</v>
      </c>
      <c r="N30" s="172" t="s">
        <v>3114</v>
      </c>
      <c r="O30" s="172" t="s">
        <v>4495</v>
      </c>
      <c r="P30" s="172">
        <v>95</v>
      </c>
      <c r="Q30" s="172"/>
      <c r="R30" s="172"/>
      <c r="S30" s="3"/>
      <c r="T30" s="172" t="s">
        <v>2330</v>
      </c>
      <c r="U30" s="172" t="s">
        <v>3037</v>
      </c>
      <c r="V30" s="172" t="s">
        <v>4495</v>
      </c>
      <c r="W30" s="172">
        <v>8</v>
      </c>
      <c r="X30" s="172"/>
      <c r="Y30" s="172"/>
      <c r="Z30" s="172">
        <v>17</v>
      </c>
      <c r="AA30" s="322">
        <v>0</v>
      </c>
      <c r="AB30" s="172"/>
      <c r="AC30" s="172"/>
      <c r="AD30" s="172"/>
      <c r="AE30" s="172" t="s">
        <v>4496</v>
      </c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</row>
    <row r="31" spans="1:43" x14ac:dyDescent="0.2">
      <c r="A31" s="172" t="s">
        <v>2330</v>
      </c>
      <c r="B31" s="172" t="s">
        <v>4480</v>
      </c>
      <c r="C31" s="172" t="s">
        <v>14</v>
      </c>
      <c r="D31" s="172">
        <v>1</v>
      </c>
      <c r="E31" s="172">
        <v>1</v>
      </c>
      <c r="F31" s="172">
        <v>1</v>
      </c>
      <c r="G31" s="172">
        <v>9</v>
      </c>
      <c r="H31" s="322">
        <v>0</v>
      </c>
      <c r="I31" s="172"/>
      <c r="J31" s="172"/>
      <c r="K31" s="172" t="s">
        <v>4494</v>
      </c>
      <c r="L31" s="3"/>
      <c r="M31" s="172" t="s">
        <v>50</v>
      </c>
      <c r="N31" s="172" t="s">
        <v>3036</v>
      </c>
      <c r="O31" s="172" t="s">
        <v>14</v>
      </c>
      <c r="P31" s="172">
        <v>87</v>
      </c>
      <c r="Q31" s="172"/>
      <c r="R31" s="172" t="s">
        <v>4541</v>
      </c>
      <c r="S31" s="3"/>
      <c r="T31" s="172" t="s">
        <v>2330</v>
      </c>
      <c r="U31" s="172" t="s">
        <v>3902</v>
      </c>
      <c r="V31" s="172" t="s">
        <v>4495</v>
      </c>
      <c r="W31" s="172">
        <v>88</v>
      </c>
      <c r="X31" s="172">
        <v>24</v>
      </c>
      <c r="Y31" s="172">
        <v>15</v>
      </c>
      <c r="Z31" s="172">
        <v>192</v>
      </c>
      <c r="AA31" s="322">
        <f t="shared" si="1"/>
        <v>12.8</v>
      </c>
      <c r="AB31" s="172"/>
      <c r="AC31" s="172"/>
      <c r="AD31" s="172"/>
      <c r="AE31" s="172" t="s">
        <v>4496</v>
      </c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</row>
    <row r="32" spans="1:43" x14ac:dyDescent="0.2">
      <c r="A32" s="172" t="s">
        <v>2330</v>
      </c>
      <c r="B32" s="172" t="s">
        <v>4468</v>
      </c>
      <c r="C32" s="172" t="s">
        <v>4495</v>
      </c>
      <c r="D32" s="172">
        <v>2</v>
      </c>
      <c r="E32" s="172">
        <v>2</v>
      </c>
      <c r="F32" s="172">
        <v>1</v>
      </c>
      <c r="G32" s="172">
        <v>184</v>
      </c>
      <c r="H32" s="322">
        <f t="shared" ref="H32:H95" si="2">G32/(E32-F32)</f>
        <v>184</v>
      </c>
      <c r="I32" s="172"/>
      <c r="J32" s="172"/>
      <c r="K32" s="172" t="s">
        <v>4496</v>
      </c>
      <c r="L32" s="3"/>
      <c r="M32" s="172" t="s">
        <v>50</v>
      </c>
      <c r="N32" s="172" t="s">
        <v>4538</v>
      </c>
      <c r="O32" s="172" t="s">
        <v>14</v>
      </c>
      <c r="P32" s="325" t="s">
        <v>2554</v>
      </c>
      <c r="Q32" s="172"/>
      <c r="R32" s="172" t="s">
        <v>4542</v>
      </c>
      <c r="S32" s="3"/>
      <c r="T32" s="172" t="s">
        <v>2330</v>
      </c>
      <c r="U32" s="172" t="s">
        <v>4492</v>
      </c>
      <c r="V32" s="172" t="s">
        <v>4495</v>
      </c>
      <c r="W32" s="172">
        <v>31</v>
      </c>
      <c r="X32" s="172">
        <v>7</v>
      </c>
      <c r="Y32" s="172">
        <v>2</v>
      </c>
      <c r="Z32" s="172">
        <v>84</v>
      </c>
      <c r="AA32" s="322">
        <f t="shared" si="1"/>
        <v>42</v>
      </c>
      <c r="AB32" s="172"/>
      <c r="AC32" s="172"/>
      <c r="AD32" s="172"/>
      <c r="AE32" s="172" t="s">
        <v>4496</v>
      </c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</row>
    <row r="33" spans="1:43" x14ac:dyDescent="0.2">
      <c r="A33" s="172" t="s">
        <v>2330</v>
      </c>
      <c r="B33" s="172" t="s">
        <v>3050</v>
      </c>
      <c r="C33" s="172" t="s">
        <v>4495</v>
      </c>
      <c r="D33" s="172">
        <v>13</v>
      </c>
      <c r="E33" s="172">
        <v>11</v>
      </c>
      <c r="F33" s="172">
        <v>1</v>
      </c>
      <c r="G33" s="172">
        <v>761</v>
      </c>
      <c r="H33" s="322">
        <f t="shared" si="2"/>
        <v>76.099999999999994</v>
      </c>
      <c r="I33" s="172"/>
      <c r="J33" s="172"/>
      <c r="K33" s="172" t="s">
        <v>4496</v>
      </c>
      <c r="L33" s="3"/>
      <c r="M33" s="172" t="s">
        <v>50</v>
      </c>
      <c r="N33" s="172" t="s">
        <v>4467</v>
      </c>
      <c r="O33" s="172" t="s">
        <v>14</v>
      </c>
      <c r="P33" s="325">
        <v>93</v>
      </c>
      <c r="Q33" s="172"/>
      <c r="R33" s="172" t="s">
        <v>4541</v>
      </c>
      <c r="S33" s="3"/>
      <c r="T33" s="172" t="s">
        <v>2330</v>
      </c>
      <c r="U33" s="172" t="s">
        <v>3114</v>
      </c>
      <c r="V33" s="172" t="s">
        <v>4495</v>
      </c>
      <c r="W33" s="172">
        <v>30</v>
      </c>
      <c r="X33" s="172">
        <v>1</v>
      </c>
      <c r="Y33" s="172">
        <v>3</v>
      </c>
      <c r="Z33" s="172">
        <v>149</v>
      </c>
      <c r="AA33" s="322">
        <f t="shared" si="1"/>
        <v>49.666666666666664</v>
      </c>
      <c r="AB33" s="172"/>
      <c r="AC33" s="172"/>
      <c r="AD33" s="172"/>
      <c r="AE33" s="172" t="s">
        <v>4496</v>
      </c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</row>
    <row r="34" spans="1:43" x14ac:dyDescent="0.2">
      <c r="A34" s="172" t="s">
        <v>2330</v>
      </c>
      <c r="B34" s="172" t="s">
        <v>4497</v>
      </c>
      <c r="C34" s="172" t="s">
        <v>4495</v>
      </c>
      <c r="D34" s="172">
        <v>1</v>
      </c>
      <c r="E34" s="172">
        <v>1</v>
      </c>
      <c r="F34" s="172"/>
      <c r="G34" s="172">
        <v>61</v>
      </c>
      <c r="H34" s="322">
        <f t="shared" si="2"/>
        <v>61</v>
      </c>
      <c r="I34" s="172"/>
      <c r="J34" s="172"/>
      <c r="K34" s="172" t="s">
        <v>4496</v>
      </c>
      <c r="L34" s="3"/>
      <c r="M34" s="172" t="s">
        <v>50</v>
      </c>
      <c r="N34" s="172" t="s">
        <v>4514</v>
      </c>
      <c r="O34" s="172" t="s">
        <v>14</v>
      </c>
      <c r="P34" s="325">
        <v>50</v>
      </c>
      <c r="Q34" s="172"/>
      <c r="R34" s="172"/>
      <c r="S34" s="3"/>
      <c r="T34" s="172" t="s">
        <v>2330</v>
      </c>
      <c r="U34" s="172" t="s">
        <v>4483</v>
      </c>
      <c r="V34" s="172" t="s">
        <v>4495</v>
      </c>
      <c r="W34" s="172">
        <v>15</v>
      </c>
      <c r="X34" s="172">
        <v>3</v>
      </c>
      <c r="Y34" s="172">
        <v>1</v>
      </c>
      <c r="Z34" s="172">
        <v>54</v>
      </c>
      <c r="AA34" s="322">
        <f t="shared" si="1"/>
        <v>54</v>
      </c>
      <c r="AB34" s="172"/>
      <c r="AC34" s="172"/>
      <c r="AD34" s="172"/>
      <c r="AE34" s="172" t="s">
        <v>4496</v>
      </c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</row>
    <row r="35" spans="1:43" x14ac:dyDescent="0.2">
      <c r="A35" s="172" t="s">
        <v>2330</v>
      </c>
      <c r="B35" s="172" t="s">
        <v>4463</v>
      </c>
      <c r="C35" s="172" t="s">
        <v>4495</v>
      </c>
      <c r="D35" s="172">
        <v>4</v>
      </c>
      <c r="E35" s="172">
        <v>5</v>
      </c>
      <c r="F35" s="172">
        <v>2</v>
      </c>
      <c r="G35" s="172">
        <v>168</v>
      </c>
      <c r="H35" s="322">
        <f t="shared" si="2"/>
        <v>56</v>
      </c>
      <c r="I35" s="172"/>
      <c r="J35" s="172"/>
      <c r="K35" s="172" t="s">
        <v>4496</v>
      </c>
      <c r="L35" s="3"/>
      <c r="M35" s="172" t="s">
        <v>50</v>
      </c>
      <c r="N35" s="172" t="s">
        <v>4469</v>
      </c>
      <c r="O35" s="172" t="s">
        <v>14</v>
      </c>
      <c r="P35" s="325">
        <v>51</v>
      </c>
      <c r="Q35" s="172"/>
      <c r="R35" s="172"/>
      <c r="S35" s="3"/>
      <c r="T35" s="172" t="s">
        <v>2330</v>
      </c>
      <c r="U35" s="172" t="s">
        <v>3881</v>
      </c>
      <c r="V35" s="172" t="s">
        <v>4495</v>
      </c>
      <c r="W35" s="172">
        <v>43</v>
      </c>
      <c r="X35" s="172">
        <v>14</v>
      </c>
      <c r="Y35" s="172">
        <v>7</v>
      </c>
      <c r="Z35" s="172">
        <v>97</v>
      </c>
      <c r="AA35" s="322">
        <f t="shared" si="1"/>
        <v>13.857142857142858</v>
      </c>
      <c r="AB35" s="172"/>
      <c r="AC35" s="172"/>
      <c r="AD35" s="172"/>
      <c r="AE35" s="172" t="s">
        <v>4496</v>
      </c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</row>
    <row r="36" spans="1:43" x14ac:dyDescent="0.2">
      <c r="A36" s="172" t="s">
        <v>2330</v>
      </c>
      <c r="B36" s="172" t="s">
        <v>3946</v>
      </c>
      <c r="C36" s="172" t="s">
        <v>4495</v>
      </c>
      <c r="D36" s="172">
        <v>1</v>
      </c>
      <c r="E36" s="172">
        <v>1</v>
      </c>
      <c r="F36" s="172"/>
      <c r="G36" s="172">
        <v>50</v>
      </c>
      <c r="H36" s="322">
        <f t="shared" si="2"/>
        <v>50</v>
      </c>
      <c r="I36" s="172"/>
      <c r="J36" s="172"/>
      <c r="K36" s="172" t="s">
        <v>4496</v>
      </c>
      <c r="L36" s="3"/>
      <c r="M36" s="172" t="s">
        <v>50</v>
      </c>
      <c r="N36" s="172" t="s">
        <v>4207</v>
      </c>
      <c r="O36" s="172" t="s">
        <v>14</v>
      </c>
      <c r="P36" s="325">
        <v>61</v>
      </c>
      <c r="Q36" s="172"/>
      <c r="R36" s="172"/>
      <c r="S36" s="3"/>
      <c r="T36" s="172" t="s">
        <v>2330</v>
      </c>
      <c r="U36" s="172" t="s">
        <v>4499</v>
      </c>
      <c r="V36" s="172" t="s">
        <v>4495</v>
      </c>
      <c r="W36" s="172">
        <v>96.2</v>
      </c>
      <c r="X36" s="172">
        <v>22</v>
      </c>
      <c r="Y36" s="172">
        <v>16</v>
      </c>
      <c r="Z36" s="172">
        <v>271</v>
      </c>
      <c r="AA36" s="322">
        <f t="shared" si="1"/>
        <v>16.9375</v>
      </c>
      <c r="AB36" s="172"/>
      <c r="AC36" s="172"/>
      <c r="AD36" s="172"/>
      <c r="AE36" s="172" t="s">
        <v>4496</v>
      </c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</row>
    <row r="37" spans="1:43" x14ac:dyDescent="0.2">
      <c r="A37" s="172" t="s">
        <v>2330</v>
      </c>
      <c r="B37" s="172" t="s">
        <v>4191</v>
      </c>
      <c r="C37" s="172" t="s">
        <v>4495</v>
      </c>
      <c r="D37" s="172">
        <v>13</v>
      </c>
      <c r="E37" s="172">
        <v>15</v>
      </c>
      <c r="F37" s="172"/>
      <c r="G37" s="172">
        <v>595</v>
      </c>
      <c r="H37" s="322">
        <f t="shared" si="2"/>
        <v>39.666666666666664</v>
      </c>
      <c r="I37" s="172"/>
      <c r="J37" s="172"/>
      <c r="K37" s="172" t="s">
        <v>4496</v>
      </c>
      <c r="L37" s="3"/>
      <c r="M37" s="172" t="s">
        <v>50</v>
      </c>
      <c r="N37" s="172" t="s">
        <v>3032</v>
      </c>
      <c r="O37" s="172" t="s">
        <v>14</v>
      </c>
      <c r="P37" s="325">
        <v>52</v>
      </c>
      <c r="Q37" s="172"/>
      <c r="R37" s="172"/>
      <c r="S37" s="3"/>
      <c r="T37" s="172" t="s">
        <v>2330</v>
      </c>
      <c r="U37" s="172" t="s">
        <v>4193</v>
      </c>
      <c r="V37" s="172" t="s">
        <v>4495</v>
      </c>
      <c r="W37" s="172">
        <v>17</v>
      </c>
      <c r="X37" s="172">
        <v>4</v>
      </c>
      <c r="Y37" s="172">
        <v>2</v>
      </c>
      <c r="Z37" s="172">
        <v>60</v>
      </c>
      <c r="AA37" s="322">
        <f t="shared" si="1"/>
        <v>30</v>
      </c>
      <c r="AB37" s="172"/>
      <c r="AC37" s="172"/>
      <c r="AD37" s="172"/>
      <c r="AE37" s="172" t="s">
        <v>4496</v>
      </c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</row>
    <row r="38" spans="1:43" x14ac:dyDescent="0.2">
      <c r="A38" s="172" t="s">
        <v>2330</v>
      </c>
      <c r="B38" s="172" t="s">
        <v>4470</v>
      </c>
      <c r="C38" s="172" t="s">
        <v>4495</v>
      </c>
      <c r="D38" s="172">
        <v>3</v>
      </c>
      <c r="E38" s="172">
        <v>3</v>
      </c>
      <c r="F38" s="172">
        <v>1</v>
      </c>
      <c r="G38" s="172">
        <v>66</v>
      </c>
      <c r="H38" s="322">
        <f t="shared" si="2"/>
        <v>33</v>
      </c>
      <c r="I38" s="172"/>
      <c r="J38" s="172"/>
      <c r="K38" s="172" t="s">
        <v>4496</v>
      </c>
      <c r="L38" s="3"/>
      <c r="M38" s="172" t="s">
        <v>50</v>
      </c>
      <c r="N38" s="172" t="s">
        <v>4139</v>
      </c>
      <c r="O38" s="172" t="s">
        <v>14</v>
      </c>
      <c r="P38" s="325">
        <v>57</v>
      </c>
      <c r="Q38" s="172"/>
      <c r="R38" s="172"/>
      <c r="S38" s="3"/>
      <c r="T38" s="172" t="s">
        <v>2330</v>
      </c>
      <c r="U38" s="172" t="s">
        <v>3056</v>
      </c>
      <c r="V38" s="172" t="s">
        <v>4495</v>
      </c>
      <c r="W38" s="172">
        <v>33</v>
      </c>
      <c r="X38" s="172">
        <v>13</v>
      </c>
      <c r="Y38" s="172">
        <v>5</v>
      </c>
      <c r="Z38" s="172">
        <v>75</v>
      </c>
      <c r="AA38" s="322">
        <f t="shared" si="1"/>
        <v>15</v>
      </c>
      <c r="AB38" s="172"/>
      <c r="AC38" s="172"/>
      <c r="AD38" s="172"/>
      <c r="AE38" s="172" t="s">
        <v>4496</v>
      </c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</row>
    <row r="39" spans="1:43" x14ac:dyDescent="0.2">
      <c r="A39" s="172" t="s">
        <v>2330</v>
      </c>
      <c r="B39" s="172" t="s">
        <v>3990</v>
      </c>
      <c r="C39" s="172" t="s">
        <v>4495</v>
      </c>
      <c r="D39" s="172">
        <v>6</v>
      </c>
      <c r="E39" s="172">
        <v>7</v>
      </c>
      <c r="F39" s="172">
        <v>1</v>
      </c>
      <c r="G39" s="172">
        <v>197</v>
      </c>
      <c r="H39" s="322">
        <f t="shared" si="2"/>
        <v>32.833333333333336</v>
      </c>
      <c r="I39" s="172"/>
      <c r="J39" s="172"/>
      <c r="K39" s="172" t="s">
        <v>4496</v>
      </c>
      <c r="L39" s="3"/>
      <c r="M39" s="172" t="s">
        <v>2333</v>
      </c>
      <c r="N39" s="172" t="s">
        <v>4203</v>
      </c>
      <c r="O39" s="172" t="s">
        <v>14</v>
      </c>
      <c r="P39" s="325">
        <v>85</v>
      </c>
      <c r="Q39" s="172"/>
      <c r="R39" s="172"/>
      <c r="S39" s="3"/>
      <c r="T39" s="172" t="s">
        <v>2330</v>
      </c>
      <c r="U39" s="172" t="s">
        <v>2951</v>
      </c>
      <c r="V39" s="172" t="s">
        <v>4495</v>
      </c>
      <c r="W39" s="172">
        <v>41</v>
      </c>
      <c r="X39" s="172">
        <v>10</v>
      </c>
      <c r="Y39" s="172">
        <v>7</v>
      </c>
      <c r="Z39" s="172">
        <v>157</v>
      </c>
      <c r="AA39" s="322">
        <f t="shared" si="1"/>
        <v>22.428571428571427</v>
      </c>
      <c r="AB39" s="172"/>
      <c r="AC39" s="172"/>
      <c r="AD39" s="172"/>
      <c r="AE39" s="172" t="s">
        <v>4496</v>
      </c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</row>
    <row r="40" spans="1:43" x14ac:dyDescent="0.2">
      <c r="A40" s="172" t="s">
        <v>2330</v>
      </c>
      <c r="B40" s="172" t="s">
        <v>3882</v>
      </c>
      <c r="C40" s="172" t="s">
        <v>4495</v>
      </c>
      <c r="D40" s="172">
        <v>7</v>
      </c>
      <c r="E40" s="172">
        <v>7</v>
      </c>
      <c r="F40" s="172">
        <v>1</v>
      </c>
      <c r="G40" s="172">
        <v>173</v>
      </c>
      <c r="H40" s="322">
        <f t="shared" si="2"/>
        <v>28.833333333333332</v>
      </c>
      <c r="I40" s="172"/>
      <c r="J40" s="172"/>
      <c r="K40" s="172" t="s">
        <v>4496</v>
      </c>
      <c r="L40" s="3"/>
      <c r="M40" s="172" t="s">
        <v>2333</v>
      </c>
      <c r="N40" s="172" t="s">
        <v>3978</v>
      </c>
      <c r="O40" s="172" t="s">
        <v>14</v>
      </c>
      <c r="P40" s="325">
        <v>134</v>
      </c>
      <c r="Q40" s="172"/>
      <c r="R40" s="172"/>
      <c r="S40" s="3"/>
      <c r="T40" s="172" t="s">
        <v>2330</v>
      </c>
      <c r="U40" s="172" t="s">
        <v>4484</v>
      </c>
      <c r="V40" s="172" t="s">
        <v>4495</v>
      </c>
      <c r="W40" s="172">
        <v>35</v>
      </c>
      <c r="X40" s="172">
        <v>4</v>
      </c>
      <c r="Y40" s="172">
        <v>3</v>
      </c>
      <c r="Z40" s="172">
        <v>112</v>
      </c>
      <c r="AA40" s="322">
        <f t="shared" si="1"/>
        <v>37.333333333333336</v>
      </c>
      <c r="AB40" s="172"/>
      <c r="AC40" s="172"/>
      <c r="AD40" s="172"/>
      <c r="AE40" s="172" t="s">
        <v>4496</v>
      </c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</row>
    <row r="41" spans="1:43" x14ac:dyDescent="0.2">
      <c r="A41" s="172" t="s">
        <v>2330</v>
      </c>
      <c r="B41" s="172" t="s">
        <v>4502</v>
      </c>
      <c r="C41" s="172" t="s">
        <v>4495</v>
      </c>
      <c r="D41" s="172">
        <v>13</v>
      </c>
      <c r="E41" s="172">
        <v>14</v>
      </c>
      <c r="F41" s="172"/>
      <c r="G41" s="172">
        <v>341</v>
      </c>
      <c r="H41" s="322">
        <f t="shared" si="2"/>
        <v>24.357142857142858</v>
      </c>
      <c r="I41" s="172"/>
      <c r="J41" s="172"/>
      <c r="K41" s="172" t="s">
        <v>4496</v>
      </c>
      <c r="L41" s="3"/>
      <c r="M41" s="172" t="s">
        <v>2333</v>
      </c>
      <c r="N41" s="172" t="s">
        <v>4514</v>
      </c>
      <c r="O41" s="172" t="s">
        <v>14</v>
      </c>
      <c r="P41" s="325">
        <v>64</v>
      </c>
      <c r="Q41" s="172"/>
      <c r="R41" s="172"/>
      <c r="S41" s="3"/>
      <c r="T41" s="172" t="s">
        <v>2330</v>
      </c>
      <c r="U41" s="172" t="s">
        <v>4500</v>
      </c>
      <c r="V41" s="172" t="s">
        <v>4495</v>
      </c>
      <c r="W41" s="172">
        <v>14</v>
      </c>
      <c r="X41" s="172"/>
      <c r="Y41" s="172">
        <v>1</v>
      </c>
      <c r="Z41" s="172">
        <v>108</v>
      </c>
      <c r="AA41" s="322">
        <f t="shared" si="1"/>
        <v>108</v>
      </c>
      <c r="AB41" s="172"/>
      <c r="AC41" s="172"/>
      <c r="AD41" s="172"/>
      <c r="AE41" s="172" t="s">
        <v>4496</v>
      </c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</row>
    <row r="42" spans="1:43" x14ac:dyDescent="0.2">
      <c r="A42" s="172" t="s">
        <v>2330</v>
      </c>
      <c r="B42" s="172" t="s">
        <v>3037</v>
      </c>
      <c r="C42" s="172" t="s">
        <v>4495</v>
      </c>
      <c r="D42" s="172">
        <v>1</v>
      </c>
      <c r="E42" s="172">
        <v>1</v>
      </c>
      <c r="F42" s="172"/>
      <c r="G42" s="172">
        <v>24</v>
      </c>
      <c r="H42" s="322">
        <f t="shared" si="2"/>
        <v>24</v>
      </c>
      <c r="I42" s="172"/>
      <c r="J42" s="172"/>
      <c r="K42" s="172" t="s">
        <v>4496</v>
      </c>
      <c r="L42" s="3"/>
      <c r="M42" s="172" t="s">
        <v>2333</v>
      </c>
      <c r="N42" s="172" t="s">
        <v>1163</v>
      </c>
      <c r="O42" s="172" t="s">
        <v>14</v>
      </c>
      <c r="P42" s="325">
        <v>53</v>
      </c>
      <c r="Q42" s="172"/>
      <c r="R42" s="172"/>
      <c r="S42" s="3"/>
      <c r="T42" s="172" t="s">
        <v>2330</v>
      </c>
      <c r="U42" s="172" t="s">
        <v>1834</v>
      </c>
      <c r="V42" s="172" t="s">
        <v>4495</v>
      </c>
      <c r="W42" s="172">
        <v>5</v>
      </c>
      <c r="X42" s="172">
        <v>1</v>
      </c>
      <c r="Y42" s="172">
        <v>3</v>
      </c>
      <c r="Z42" s="172">
        <v>21</v>
      </c>
      <c r="AA42" s="322">
        <f t="shared" si="1"/>
        <v>7</v>
      </c>
      <c r="AB42" s="172"/>
      <c r="AC42" s="172"/>
      <c r="AD42" s="172"/>
      <c r="AE42" s="172" t="s">
        <v>4496</v>
      </c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</row>
    <row r="43" spans="1:43" x14ac:dyDescent="0.2">
      <c r="A43" s="172" t="s">
        <v>2330</v>
      </c>
      <c r="B43" s="172" t="s">
        <v>3902</v>
      </c>
      <c r="C43" s="172" t="s">
        <v>4495</v>
      </c>
      <c r="D43" s="172">
        <v>6</v>
      </c>
      <c r="E43" s="172">
        <v>5</v>
      </c>
      <c r="F43" s="172"/>
      <c r="G43" s="172">
        <v>89</v>
      </c>
      <c r="H43" s="322">
        <f t="shared" si="2"/>
        <v>17.8</v>
      </c>
      <c r="I43" s="172"/>
      <c r="J43" s="172"/>
      <c r="K43" s="172" t="s">
        <v>4496</v>
      </c>
      <c r="L43" s="3"/>
      <c r="M43" s="172" t="s">
        <v>2333</v>
      </c>
      <c r="N43" s="172" t="s">
        <v>3032</v>
      </c>
      <c r="O43" s="172" t="s">
        <v>14</v>
      </c>
      <c r="P43" s="325">
        <v>72</v>
      </c>
      <c r="Q43" s="172"/>
      <c r="R43" s="172"/>
      <c r="S43" s="3"/>
      <c r="T43" s="172" t="s">
        <v>2330</v>
      </c>
      <c r="U43" s="172" t="s">
        <v>4501</v>
      </c>
      <c r="V43" s="172" t="s">
        <v>4495</v>
      </c>
      <c r="W43" s="172">
        <v>5</v>
      </c>
      <c r="X43" s="172"/>
      <c r="Y43" s="172">
        <v>2</v>
      </c>
      <c r="Z43" s="172">
        <v>31</v>
      </c>
      <c r="AA43" s="322">
        <f t="shared" si="1"/>
        <v>15.5</v>
      </c>
      <c r="AB43" s="172"/>
      <c r="AC43" s="172"/>
      <c r="AD43" s="172"/>
      <c r="AE43" s="172" t="s">
        <v>4496</v>
      </c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</row>
    <row r="44" spans="1:43" x14ac:dyDescent="0.2">
      <c r="A44" s="172" t="s">
        <v>2330</v>
      </c>
      <c r="B44" s="172" t="s">
        <v>4492</v>
      </c>
      <c r="C44" s="172" t="s">
        <v>4495</v>
      </c>
      <c r="D44" s="172">
        <v>11</v>
      </c>
      <c r="E44" s="172">
        <v>12</v>
      </c>
      <c r="F44" s="172">
        <v>1</v>
      </c>
      <c r="G44" s="172">
        <v>194</v>
      </c>
      <c r="H44" s="322">
        <f t="shared" si="2"/>
        <v>17.636363636363637</v>
      </c>
      <c r="I44" s="172"/>
      <c r="J44" s="172"/>
      <c r="K44" s="172" t="s">
        <v>4496</v>
      </c>
      <c r="L44" s="3"/>
      <c r="M44" s="172" t="s">
        <v>2333</v>
      </c>
      <c r="N44" s="172" t="s">
        <v>4216</v>
      </c>
      <c r="O44" s="172" t="s">
        <v>14</v>
      </c>
      <c r="P44" s="325">
        <v>90</v>
      </c>
      <c r="Q44" s="172"/>
      <c r="R44" s="172"/>
      <c r="S44" s="3"/>
      <c r="T44" s="579" t="s">
        <v>82</v>
      </c>
      <c r="U44" s="579" t="s">
        <v>4139</v>
      </c>
      <c r="V44" s="579" t="s">
        <v>44</v>
      </c>
      <c r="W44" s="579">
        <v>4</v>
      </c>
      <c r="X44" s="579">
        <v>1</v>
      </c>
      <c r="Y44" s="579">
        <v>1</v>
      </c>
      <c r="Z44" s="579">
        <v>21</v>
      </c>
      <c r="AA44" s="322">
        <f t="shared" si="1"/>
        <v>21</v>
      </c>
      <c r="AB44" s="579"/>
      <c r="AC44" s="579"/>
      <c r="AD44" s="579"/>
      <c r="AE44" s="579" t="s">
        <v>4326</v>
      </c>
      <c r="AF44" s="191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</row>
    <row r="45" spans="1:43" x14ac:dyDescent="0.2">
      <c r="A45" s="172" t="s">
        <v>2330</v>
      </c>
      <c r="B45" s="172" t="s">
        <v>3114</v>
      </c>
      <c r="C45" s="172" t="s">
        <v>4495</v>
      </c>
      <c r="D45" s="172">
        <v>7</v>
      </c>
      <c r="E45" s="172">
        <v>8</v>
      </c>
      <c r="F45" s="172"/>
      <c r="G45" s="172">
        <v>100</v>
      </c>
      <c r="H45" s="322">
        <f t="shared" si="2"/>
        <v>12.5</v>
      </c>
      <c r="I45" s="172"/>
      <c r="J45" s="172"/>
      <c r="K45" s="172" t="s">
        <v>4496</v>
      </c>
      <c r="L45" s="3"/>
      <c r="M45" s="172" t="s">
        <v>141</v>
      </c>
      <c r="N45" s="172" t="s">
        <v>4203</v>
      </c>
      <c r="O45" s="172" t="s">
        <v>14</v>
      </c>
      <c r="P45" s="325" t="s">
        <v>2995</v>
      </c>
      <c r="Q45" s="172"/>
      <c r="R45" s="172"/>
      <c r="S45" s="3"/>
      <c r="T45" s="172" t="s">
        <v>82</v>
      </c>
      <c r="U45" s="172" t="s">
        <v>4487</v>
      </c>
      <c r="V45" s="172" t="s">
        <v>44</v>
      </c>
      <c r="W45" s="172">
        <v>56</v>
      </c>
      <c r="X45" s="172">
        <v>10</v>
      </c>
      <c r="Y45" s="172">
        <v>4</v>
      </c>
      <c r="Z45" s="172">
        <v>144</v>
      </c>
      <c r="AA45" s="322">
        <f t="shared" si="1"/>
        <v>36</v>
      </c>
      <c r="AB45" s="172"/>
      <c r="AC45" s="172"/>
      <c r="AD45" s="172"/>
      <c r="AE45" s="172" t="s">
        <v>4326</v>
      </c>
      <c r="AF45" s="191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</row>
    <row r="46" spans="1:43" x14ac:dyDescent="0.2">
      <c r="A46" s="172" t="s">
        <v>2330</v>
      </c>
      <c r="B46" s="172" t="s">
        <v>4483</v>
      </c>
      <c r="C46" s="172" t="s">
        <v>4495</v>
      </c>
      <c r="D46" s="172">
        <v>3</v>
      </c>
      <c r="E46" s="172">
        <v>3</v>
      </c>
      <c r="F46" s="172"/>
      <c r="G46" s="172">
        <v>37</v>
      </c>
      <c r="H46" s="322">
        <f t="shared" si="2"/>
        <v>12.333333333333334</v>
      </c>
      <c r="I46" s="172"/>
      <c r="J46" s="172"/>
      <c r="K46" s="172" t="s">
        <v>4496</v>
      </c>
      <c r="L46" s="3"/>
      <c r="M46" s="172" t="s">
        <v>141</v>
      </c>
      <c r="N46" s="172" t="s">
        <v>3045</v>
      </c>
      <c r="O46" s="172" t="s">
        <v>14</v>
      </c>
      <c r="P46" s="325">
        <v>79</v>
      </c>
      <c r="Q46" s="172"/>
      <c r="R46" s="172"/>
      <c r="S46" s="3"/>
      <c r="T46" s="172" t="s">
        <v>82</v>
      </c>
      <c r="U46" s="172" t="s">
        <v>4482</v>
      </c>
      <c r="V46" s="172" t="s">
        <v>44</v>
      </c>
      <c r="W46" s="172">
        <v>65</v>
      </c>
      <c r="X46" s="172">
        <v>14</v>
      </c>
      <c r="Y46" s="172">
        <v>13</v>
      </c>
      <c r="Z46" s="172">
        <v>242</v>
      </c>
      <c r="AA46" s="322">
        <f t="shared" si="1"/>
        <v>18.615384615384617</v>
      </c>
      <c r="AB46" s="172"/>
      <c r="AC46" s="172"/>
      <c r="AD46" s="172"/>
      <c r="AE46" s="172" t="s">
        <v>4326</v>
      </c>
      <c r="AF46" s="191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</row>
    <row r="47" spans="1:43" x14ac:dyDescent="0.2">
      <c r="A47" s="172" t="s">
        <v>2330</v>
      </c>
      <c r="B47" s="172" t="s">
        <v>4498</v>
      </c>
      <c r="C47" s="172" t="s">
        <v>4495</v>
      </c>
      <c r="D47" s="172">
        <v>5</v>
      </c>
      <c r="E47" s="172">
        <v>5</v>
      </c>
      <c r="F47" s="172">
        <v>1</v>
      </c>
      <c r="G47" s="172">
        <v>37</v>
      </c>
      <c r="H47" s="322">
        <f t="shared" si="2"/>
        <v>9.25</v>
      </c>
      <c r="I47" s="172"/>
      <c r="J47" s="172"/>
      <c r="K47" s="172" t="s">
        <v>4496</v>
      </c>
      <c r="L47" s="3"/>
      <c r="M47" s="172" t="s">
        <v>141</v>
      </c>
      <c r="N47" s="172" t="s">
        <v>4580</v>
      </c>
      <c r="O47" s="172" t="s">
        <v>14</v>
      </c>
      <c r="P47" s="325">
        <v>67</v>
      </c>
      <c r="Q47" s="172"/>
      <c r="R47" s="172"/>
      <c r="S47" s="3"/>
      <c r="T47" s="172" t="s">
        <v>82</v>
      </c>
      <c r="U47" s="172" t="s">
        <v>4469</v>
      </c>
      <c r="V47" s="172" t="s">
        <v>44</v>
      </c>
      <c r="W47" s="172">
        <v>104</v>
      </c>
      <c r="X47" s="172">
        <v>20</v>
      </c>
      <c r="Y47" s="172">
        <v>8</v>
      </c>
      <c r="Z47" s="172">
        <v>274</v>
      </c>
      <c r="AA47" s="322">
        <f t="shared" si="1"/>
        <v>34.25</v>
      </c>
      <c r="AB47" s="172"/>
      <c r="AC47" s="172"/>
      <c r="AD47" s="172"/>
      <c r="AE47" s="172" t="s">
        <v>4326</v>
      </c>
      <c r="AF47" s="191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</row>
    <row r="48" spans="1:43" x14ac:dyDescent="0.2">
      <c r="A48" s="172" t="s">
        <v>2330</v>
      </c>
      <c r="B48" s="172" t="s">
        <v>3881</v>
      </c>
      <c r="C48" s="172" t="s">
        <v>4495</v>
      </c>
      <c r="D48" s="172">
        <v>7</v>
      </c>
      <c r="E48" s="172">
        <v>6</v>
      </c>
      <c r="F48" s="172">
        <v>1</v>
      </c>
      <c r="G48" s="172">
        <v>38</v>
      </c>
      <c r="H48" s="322">
        <f t="shared" si="2"/>
        <v>7.6</v>
      </c>
      <c r="I48" s="172"/>
      <c r="J48" s="172"/>
      <c r="K48" s="172" t="s">
        <v>4496</v>
      </c>
      <c r="L48" s="3"/>
      <c r="M48" s="172" t="s">
        <v>141</v>
      </c>
      <c r="N48" s="172" t="s">
        <v>3916</v>
      </c>
      <c r="O48" s="172" t="s">
        <v>14</v>
      </c>
      <c r="P48" s="325">
        <v>65</v>
      </c>
      <c r="Q48" s="172"/>
      <c r="R48" s="172"/>
      <c r="S48" s="3"/>
      <c r="T48" s="580" t="s">
        <v>82</v>
      </c>
      <c r="U48" s="580" t="s">
        <v>1163</v>
      </c>
      <c r="V48" s="580" t="s">
        <v>44</v>
      </c>
      <c r="W48" s="580">
        <v>67</v>
      </c>
      <c r="X48" s="580">
        <v>7</v>
      </c>
      <c r="Y48" s="580">
        <v>10</v>
      </c>
      <c r="Z48" s="580">
        <v>164</v>
      </c>
      <c r="AA48" s="322">
        <f t="shared" si="1"/>
        <v>16.399999999999999</v>
      </c>
      <c r="AB48" s="580"/>
      <c r="AC48" s="580"/>
      <c r="AD48" s="580"/>
      <c r="AE48" s="580" t="s">
        <v>4326</v>
      </c>
      <c r="AF48" s="191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</row>
    <row r="49" spans="1:43" x14ac:dyDescent="0.2">
      <c r="A49" s="172" t="s">
        <v>2330</v>
      </c>
      <c r="B49" s="172" t="s">
        <v>4499</v>
      </c>
      <c r="C49" s="172" t="s">
        <v>4495</v>
      </c>
      <c r="D49" s="172">
        <v>7</v>
      </c>
      <c r="E49" s="172">
        <v>7</v>
      </c>
      <c r="F49" s="172">
        <v>2</v>
      </c>
      <c r="G49" s="172">
        <v>36</v>
      </c>
      <c r="H49" s="322">
        <f t="shared" si="2"/>
        <v>7.2</v>
      </c>
      <c r="I49" s="172"/>
      <c r="J49" s="172"/>
      <c r="K49" s="172" t="s">
        <v>4496</v>
      </c>
      <c r="L49" s="3"/>
      <c r="M49" s="172" t="s">
        <v>141</v>
      </c>
      <c r="N49" s="172" t="s">
        <v>4581</v>
      </c>
      <c r="O49" s="172" t="s">
        <v>14</v>
      </c>
      <c r="P49" s="172" t="s">
        <v>3920</v>
      </c>
      <c r="Q49" s="172"/>
      <c r="R49" s="172"/>
      <c r="S49" s="3"/>
      <c r="T49" s="172" t="s">
        <v>82</v>
      </c>
      <c r="U49" s="172" t="s">
        <v>4514</v>
      </c>
      <c r="V49" s="172" t="s">
        <v>44</v>
      </c>
      <c r="W49" s="172">
        <v>1</v>
      </c>
      <c r="X49" s="172">
        <v>1</v>
      </c>
      <c r="Y49" s="172"/>
      <c r="Z49" s="172">
        <v>0</v>
      </c>
      <c r="AA49" s="322">
        <v>0</v>
      </c>
      <c r="AB49" s="172"/>
      <c r="AC49" s="172"/>
      <c r="AD49" s="172"/>
      <c r="AE49" s="172" t="s">
        <v>4326</v>
      </c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</row>
    <row r="50" spans="1:43" x14ac:dyDescent="0.2">
      <c r="A50" s="172" t="s">
        <v>2330</v>
      </c>
      <c r="B50" s="172" t="s">
        <v>4193</v>
      </c>
      <c r="C50" s="172" t="s">
        <v>4495</v>
      </c>
      <c r="D50" s="172">
        <v>4</v>
      </c>
      <c r="E50" s="172">
        <v>2</v>
      </c>
      <c r="F50" s="172">
        <v>1</v>
      </c>
      <c r="G50" s="172">
        <v>5</v>
      </c>
      <c r="H50" s="322">
        <f t="shared" si="2"/>
        <v>5</v>
      </c>
      <c r="I50" s="172"/>
      <c r="J50" s="172"/>
      <c r="K50" s="172" t="s">
        <v>4496</v>
      </c>
      <c r="L50" s="3"/>
      <c r="M50" s="172" t="s">
        <v>141</v>
      </c>
      <c r="N50" s="172" t="s">
        <v>3932</v>
      </c>
      <c r="O50" s="172" t="s">
        <v>14</v>
      </c>
      <c r="P50" s="172" t="s">
        <v>2996</v>
      </c>
      <c r="Q50" s="172"/>
      <c r="R50" s="172"/>
      <c r="S50" s="3"/>
      <c r="T50" s="172" t="s">
        <v>82</v>
      </c>
      <c r="U50" s="172" t="s">
        <v>4185</v>
      </c>
      <c r="V50" s="172" t="s">
        <v>44</v>
      </c>
      <c r="W50" s="172">
        <v>11</v>
      </c>
      <c r="X50" s="172">
        <v>1</v>
      </c>
      <c r="Y50" s="172"/>
      <c r="Z50" s="172">
        <v>62</v>
      </c>
      <c r="AA50" s="322">
        <v>0</v>
      </c>
      <c r="AB50" s="172"/>
      <c r="AC50" s="172"/>
      <c r="AD50" s="172"/>
      <c r="AE50" s="172" t="s">
        <v>4326</v>
      </c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</row>
    <row r="51" spans="1:43" x14ac:dyDescent="0.2">
      <c r="A51" s="172" t="s">
        <v>2330</v>
      </c>
      <c r="B51" s="172" t="s">
        <v>3056</v>
      </c>
      <c r="C51" s="172" t="s">
        <v>4495</v>
      </c>
      <c r="D51" s="172">
        <v>3</v>
      </c>
      <c r="E51" s="172">
        <v>2</v>
      </c>
      <c r="F51" s="172">
        <v>1</v>
      </c>
      <c r="G51" s="172">
        <v>5</v>
      </c>
      <c r="H51" s="322">
        <f t="shared" si="2"/>
        <v>5</v>
      </c>
      <c r="I51" s="172"/>
      <c r="J51" s="172"/>
      <c r="K51" s="172" t="s">
        <v>4496</v>
      </c>
      <c r="L51" s="3"/>
      <c r="M51" s="172" t="s">
        <v>141</v>
      </c>
      <c r="N51" s="172" t="s">
        <v>3856</v>
      </c>
      <c r="O51" s="172" t="s">
        <v>14</v>
      </c>
      <c r="P51" s="172">
        <v>58</v>
      </c>
      <c r="Q51" s="172"/>
      <c r="R51" s="172"/>
      <c r="S51" s="3"/>
      <c r="T51" s="172" t="s">
        <v>82</v>
      </c>
      <c r="U51" s="172" t="s">
        <v>4520</v>
      </c>
      <c r="V51" s="172" t="s">
        <v>44</v>
      </c>
      <c r="W51" s="172">
        <v>44</v>
      </c>
      <c r="X51" s="172">
        <v>4</v>
      </c>
      <c r="Y51" s="172">
        <v>9</v>
      </c>
      <c r="Z51" s="172">
        <v>156</v>
      </c>
      <c r="AA51" s="322">
        <f t="shared" si="1"/>
        <v>17.333333333333332</v>
      </c>
      <c r="AB51" s="172"/>
      <c r="AC51" s="172"/>
      <c r="AD51" s="172"/>
      <c r="AE51" s="172" t="s">
        <v>4326</v>
      </c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</row>
    <row r="52" spans="1:43" x14ac:dyDescent="0.2">
      <c r="A52" s="172" t="s">
        <v>2330</v>
      </c>
      <c r="B52" s="172" t="s">
        <v>2951</v>
      </c>
      <c r="C52" s="172" t="s">
        <v>4495</v>
      </c>
      <c r="D52" s="172">
        <v>5</v>
      </c>
      <c r="E52" s="172">
        <v>4</v>
      </c>
      <c r="F52" s="172">
        <v>2</v>
      </c>
      <c r="G52" s="172">
        <v>98</v>
      </c>
      <c r="H52" s="322">
        <f t="shared" si="2"/>
        <v>49</v>
      </c>
      <c r="I52" s="172"/>
      <c r="J52" s="172"/>
      <c r="K52" s="172" t="s">
        <v>4496</v>
      </c>
      <c r="L52" s="3"/>
      <c r="M52" s="172" t="s">
        <v>141</v>
      </c>
      <c r="N52" s="172" t="s">
        <v>3927</v>
      </c>
      <c r="O52" s="172" t="s">
        <v>14</v>
      </c>
      <c r="P52" s="325">
        <v>50</v>
      </c>
      <c r="Q52" s="172"/>
      <c r="R52" s="172"/>
      <c r="S52" s="3"/>
      <c r="T52" s="172" t="s">
        <v>82</v>
      </c>
      <c r="U52" s="172" t="s">
        <v>4492</v>
      </c>
      <c r="V52" s="172" t="s">
        <v>44</v>
      </c>
      <c r="W52" s="172">
        <v>6</v>
      </c>
      <c r="X52" s="172"/>
      <c r="Y52" s="172"/>
      <c r="Z52" s="172">
        <v>40</v>
      </c>
      <c r="AA52" s="322">
        <v>0</v>
      </c>
      <c r="AB52" s="172"/>
      <c r="AC52" s="172"/>
      <c r="AD52" s="172"/>
      <c r="AE52" s="172" t="s">
        <v>4326</v>
      </c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</row>
    <row r="53" spans="1:43" x14ac:dyDescent="0.2">
      <c r="A53" s="172" t="s">
        <v>2330</v>
      </c>
      <c r="B53" s="172" t="s">
        <v>4484</v>
      </c>
      <c r="C53" s="172" t="s">
        <v>4495</v>
      </c>
      <c r="D53" s="172">
        <v>5</v>
      </c>
      <c r="E53" s="172">
        <v>4</v>
      </c>
      <c r="F53" s="172">
        <v>2</v>
      </c>
      <c r="G53" s="172">
        <v>8</v>
      </c>
      <c r="H53" s="322">
        <f t="shared" si="2"/>
        <v>4</v>
      </c>
      <c r="I53" s="172"/>
      <c r="J53" s="172"/>
      <c r="K53" s="172" t="s">
        <v>4496</v>
      </c>
      <c r="L53" s="3"/>
      <c r="M53" s="172" t="s">
        <v>141</v>
      </c>
      <c r="N53" s="172" t="s">
        <v>4216</v>
      </c>
      <c r="O53" s="172" t="s">
        <v>14</v>
      </c>
      <c r="P53" s="172">
        <v>74</v>
      </c>
      <c r="Q53" s="172"/>
      <c r="R53" s="172"/>
      <c r="S53" s="3"/>
      <c r="T53" s="172" t="s">
        <v>82</v>
      </c>
      <c r="U53" s="172" t="s">
        <v>3152</v>
      </c>
      <c r="V53" s="172" t="s">
        <v>44</v>
      </c>
      <c r="W53" s="172">
        <v>2</v>
      </c>
      <c r="X53" s="172"/>
      <c r="Y53" s="172"/>
      <c r="Z53" s="172">
        <v>3</v>
      </c>
      <c r="AA53" s="322">
        <v>0</v>
      </c>
      <c r="AB53" s="172"/>
      <c r="AC53" s="172"/>
      <c r="AD53" s="172"/>
      <c r="AE53" s="172" t="s">
        <v>4326</v>
      </c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</row>
    <row r="54" spans="1:43" x14ac:dyDescent="0.2">
      <c r="A54" s="172" t="s">
        <v>2330</v>
      </c>
      <c r="B54" s="172" t="s">
        <v>4500</v>
      </c>
      <c r="C54" s="172" t="s">
        <v>4495</v>
      </c>
      <c r="D54" s="172">
        <v>8</v>
      </c>
      <c r="E54" s="172">
        <v>8</v>
      </c>
      <c r="F54" s="172">
        <v>3</v>
      </c>
      <c r="G54" s="172">
        <v>19</v>
      </c>
      <c r="H54" s="322">
        <f t="shared" si="2"/>
        <v>3.8</v>
      </c>
      <c r="I54" s="172"/>
      <c r="J54" s="172"/>
      <c r="K54" s="172" t="s">
        <v>4496</v>
      </c>
      <c r="L54" s="3"/>
      <c r="M54" s="172" t="s">
        <v>141</v>
      </c>
      <c r="N54" s="172" t="s">
        <v>3032</v>
      </c>
      <c r="O54" s="172" t="s">
        <v>14</v>
      </c>
      <c r="P54" s="172">
        <v>113</v>
      </c>
      <c r="Q54" s="172"/>
      <c r="R54" s="172"/>
      <c r="S54" s="3"/>
      <c r="T54" s="172" t="s">
        <v>82</v>
      </c>
      <c r="U54" s="172" t="s">
        <v>4516</v>
      </c>
      <c r="V54" s="172" t="s">
        <v>44</v>
      </c>
      <c r="W54" s="172">
        <v>6.2</v>
      </c>
      <c r="X54" s="172">
        <v>2</v>
      </c>
      <c r="Y54" s="172">
        <v>1</v>
      </c>
      <c r="Z54" s="172">
        <v>17</v>
      </c>
      <c r="AA54" s="322">
        <f t="shared" si="1"/>
        <v>17</v>
      </c>
      <c r="AB54" s="172"/>
      <c r="AC54" s="172"/>
      <c r="AD54" s="172"/>
      <c r="AE54" s="172" t="s">
        <v>4326</v>
      </c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</row>
    <row r="55" spans="1:43" x14ac:dyDescent="0.2">
      <c r="A55" s="172" t="s">
        <v>2330</v>
      </c>
      <c r="B55" s="172" t="s">
        <v>4485</v>
      </c>
      <c r="C55" s="172" t="s">
        <v>4495</v>
      </c>
      <c r="D55" s="172">
        <v>3</v>
      </c>
      <c r="E55" s="172">
        <v>2</v>
      </c>
      <c r="F55" s="172"/>
      <c r="G55" s="172">
        <v>7</v>
      </c>
      <c r="H55" s="322">
        <f t="shared" si="2"/>
        <v>3.5</v>
      </c>
      <c r="I55" s="172"/>
      <c r="J55" s="172"/>
      <c r="K55" s="172" t="s">
        <v>4496</v>
      </c>
      <c r="L55" s="3"/>
      <c r="M55" s="191"/>
      <c r="N55" s="191"/>
      <c r="O55" s="191"/>
      <c r="P55" s="406"/>
      <c r="Q55" s="191"/>
      <c r="R55" s="191"/>
      <c r="S55" s="3"/>
      <c r="T55" s="172" t="s">
        <v>82</v>
      </c>
      <c r="U55" s="172" t="s">
        <v>4474</v>
      </c>
      <c r="V55" s="172" t="s">
        <v>44</v>
      </c>
      <c r="W55" s="172">
        <v>52</v>
      </c>
      <c r="X55" s="172">
        <v>12</v>
      </c>
      <c r="Y55" s="172">
        <v>9</v>
      </c>
      <c r="Z55" s="172">
        <v>210</v>
      </c>
      <c r="AA55" s="322">
        <f t="shared" si="1"/>
        <v>23.333333333333332</v>
      </c>
      <c r="AB55" s="172"/>
      <c r="AC55" s="172"/>
      <c r="AD55" s="172"/>
      <c r="AE55" s="172" t="s">
        <v>4326</v>
      </c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</row>
    <row r="56" spans="1:43" x14ac:dyDescent="0.2">
      <c r="A56" s="172" t="s">
        <v>2330</v>
      </c>
      <c r="B56" s="172" t="s">
        <v>1834</v>
      </c>
      <c r="C56" s="172" t="s">
        <v>4495</v>
      </c>
      <c r="D56" s="172">
        <v>4</v>
      </c>
      <c r="E56" s="172">
        <v>2</v>
      </c>
      <c r="F56" s="172"/>
      <c r="G56" s="172">
        <v>0</v>
      </c>
      <c r="H56" s="322">
        <f t="shared" si="2"/>
        <v>0</v>
      </c>
      <c r="I56" s="172"/>
      <c r="J56" s="172"/>
      <c r="K56" s="172" t="s">
        <v>4496</v>
      </c>
      <c r="L56" s="3"/>
      <c r="M56" s="191"/>
      <c r="N56" s="191"/>
      <c r="O56" s="191"/>
      <c r="P56" s="406"/>
      <c r="Q56" s="191"/>
      <c r="R56" s="191"/>
      <c r="S56" s="3"/>
      <c r="T56" s="172" t="s">
        <v>82</v>
      </c>
      <c r="U56" s="172" t="s">
        <v>4480</v>
      </c>
      <c r="V56" s="172" t="s">
        <v>44</v>
      </c>
      <c r="W56" s="172">
        <v>85.1</v>
      </c>
      <c r="X56" s="172">
        <v>18</v>
      </c>
      <c r="Y56" s="172">
        <v>19</v>
      </c>
      <c r="Z56" s="172">
        <v>284</v>
      </c>
      <c r="AA56" s="322">
        <f t="shared" si="1"/>
        <v>14.947368421052632</v>
      </c>
      <c r="AB56" s="172"/>
      <c r="AC56" s="172"/>
      <c r="AD56" s="172"/>
      <c r="AE56" s="172" t="s">
        <v>4326</v>
      </c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</row>
    <row r="57" spans="1:43" x14ac:dyDescent="0.2">
      <c r="A57" s="172" t="s">
        <v>2330</v>
      </c>
      <c r="B57" s="172" t="s">
        <v>4501</v>
      </c>
      <c r="C57" s="172" t="s">
        <v>4495</v>
      </c>
      <c r="D57" s="172">
        <v>1</v>
      </c>
      <c r="E57" s="172">
        <v>1</v>
      </c>
      <c r="F57" s="172">
        <v>1</v>
      </c>
      <c r="G57" s="172">
        <v>11</v>
      </c>
      <c r="H57" s="322">
        <v>0</v>
      </c>
      <c r="I57" s="172"/>
      <c r="J57" s="172"/>
      <c r="K57" s="172" t="s">
        <v>4496</v>
      </c>
      <c r="L57" s="3"/>
      <c r="M57" s="191"/>
      <c r="N57" s="191"/>
      <c r="O57" s="191"/>
      <c r="P57" s="406"/>
      <c r="Q57" s="191"/>
      <c r="R57" s="191"/>
      <c r="S57" s="3"/>
      <c r="T57" s="172" t="s">
        <v>82</v>
      </c>
      <c r="U57" s="172" t="s">
        <v>4500</v>
      </c>
      <c r="V57" s="172" t="s">
        <v>44</v>
      </c>
      <c r="W57" s="172">
        <v>12</v>
      </c>
      <c r="X57" s="172">
        <v>2</v>
      </c>
      <c r="Y57" s="172">
        <v>2</v>
      </c>
      <c r="Z57" s="172">
        <v>65</v>
      </c>
      <c r="AA57" s="322">
        <f t="shared" si="1"/>
        <v>32.5</v>
      </c>
      <c r="AB57" s="172"/>
      <c r="AC57" s="172"/>
      <c r="AD57" s="172"/>
      <c r="AE57" s="172" t="s">
        <v>4326</v>
      </c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</row>
    <row r="58" spans="1:43" x14ac:dyDescent="0.2">
      <c r="A58" s="172" t="s">
        <v>82</v>
      </c>
      <c r="B58" s="172" t="s">
        <v>4512</v>
      </c>
      <c r="C58" s="172" t="s">
        <v>14</v>
      </c>
      <c r="D58" s="172">
        <v>1</v>
      </c>
      <c r="E58" s="172">
        <v>1</v>
      </c>
      <c r="F58" s="172"/>
      <c r="G58" s="172">
        <v>39</v>
      </c>
      <c r="H58" s="322">
        <f t="shared" si="2"/>
        <v>39</v>
      </c>
      <c r="I58" s="172"/>
      <c r="J58" s="172"/>
      <c r="K58" s="172" t="s">
        <v>4326</v>
      </c>
      <c r="L58" s="3"/>
      <c r="M58" s="191"/>
      <c r="N58" s="191"/>
      <c r="O58" s="191"/>
      <c r="P58" s="406"/>
      <c r="Q58" s="191"/>
      <c r="R58" s="191"/>
      <c r="S58" s="3"/>
      <c r="T58" s="172" t="s">
        <v>82</v>
      </c>
      <c r="U58" s="172" t="s">
        <v>4517</v>
      </c>
      <c r="V58" s="172" t="s">
        <v>44</v>
      </c>
      <c r="W58" s="172">
        <v>5</v>
      </c>
      <c r="X58" s="172"/>
      <c r="Y58" s="172"/>
      <c r="Z58" s="172">
        <v>24</v>
      </c>
      <c r="AA58" s="322">
        <v>0</v>
      </c>
      <c r="AB58" s="172"/>
      <c r="AC58" s="172"/>
      <c r="AD58" s="172"/>
      <c r="AE58" s="172" t="s">
        <v>4326</v>
      </c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</row>
    <row r="59" spans="1:43" x14ac:dyDescent="0.2">
      <c r="A59" s="172" t="s">
        <v>82</v>
      </c>
      <c r="B59" s="172" t="s">
        <v>3963</v>
      </c>
      <c r="C59" s="172" t="s">
        <v>14</v>
      </c>
      <c r="D59" s="172">
        <v>3</v>
      </c>
      <c r="E59" s="172">
        <v>3</v>
      </c>
      <c r="F59" s="172"/>
      <c r="G59" s="172">
        <v>98</v>
      </c>
      <c r="H59" s="322">
        <f t="shared" si="2"/>
        <v>32.666666666666664</v>
      </c>
      <c r="I59" s="172"/>
      <c r="J59" s="172"/>
      <c r="K59" s="172" t="s">
        <v>4326</v>
      </c>
      <c r="L59" s="3"/>
      <c r="M59" s="191"/>
      <c r="N59" s="191"/>
      <c r="O59" s="191"/>
      <c r="P59" s="406"/>
      <c r="Q59" s="191"/>
      <c r="R59" s="191"/>
      <c r="S59" s="3"/>
      <c r="T59" s="172" t="s">
        <v>82</v>
      </c>
      <c r="U59" s="172" t="s">
        <v>4207</v>
      </c>
      <c r="V59" s="172" t="s">
        <v>44</v>
      </c>
      <c r="W59" s="172">
        <v>45</v>
      </c>
      <c r="X59" s="172">
        <v>7</v>
      </c>
      <c r="Y59" s="172">
        <v>7</v>
      </c>
      <c r="Z59" s="172">
        <v>155</v>
      </c>
      <c r="AA59" s="322">
        <f t="shared" si="1"/>
        <v>22.142857142857142</v>
      </c>
      <c r="AB59" s="172"/>
      <c r="AC59" s="172"/>
      <c r="AD59" s="172"/>
      <c r="AE59" s="172" t="s">
        <v>4326</v>
      </c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</row>
    <row r="60" spans="1:43" x14ac:dyDescent="0.2">
      <c r="A60" s="172" t="s">
        <v>82</v>
      </c>
      <c r="B60" s="172" t="s">
        <v>4139</v>
      </c>
      <c r="C60" s="172" t="s">
        <v>14</v>
      </c>
      <c r="D60" s="172">
        <v>3</v>
      </c>
      <c r="E60" s="172">
        <v>3</v>
      </c>
      <c r="F60" s="172"/>
      <c r="G60" s="172">
        <v>89</v>
      </c>
      <c r="H60" s="322">
        <f t="shared" si="2"/>
        <v>29.666666666666668</v>
      </c>
      <c r="I60" s="172"/>
      <c r="J60" s="172"/>
      <c r="K60" s="172" t="s">
        <v>4326</v>
      </c>
      <c r="L60" s="3"/>
      <c r="M60" s="191"/>
      <c r="N60" s="191"/>
      <c r="O60" s="191"/>
      <c r="P60" s="406"/>
      <c r="Q60" s="191"/>
      <c r="R60" s="191"/>
      <c r="S60" s="3"/>
      <c r="T60" s="172" t="s">
        <v>82</v>
      </c>
      <c r="U60" s="172" t="s">
        <v>3155</v>
      </c>
      <c r="V60" s="172" t="s">
        <v>44</v>
      </c>
      <c r="W60" s="172">
        <v>22.1</v>
      </c>
      <c r="X60" s="172">
        <v>1</v>
      </c>
      <c r="Y60" s="172">
        <v>3</v>
      </c>
      <c r="Z60" s="172">
        <v>92</v>
      </c>
      <c r="AA60" s="322">
        <f t="shared" si="1"/>
        <v>30.666666666666668</v>
      </c>
      <c r="AB60" s="172"/>
      <c r="AC60" s="172"/>
      <c r="AD60" s="172"/>
      <c r="AE60" s="172" t="s">
        <v>4326</v>
      </c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</row>
    <row r="61" spans="1:43" x14ac:dyDescent="0.2">
      <c r="A61" s="172" t="s">
        <v>82</v>
      </c>
      <c r="B61" s="172" t="s">
        <v>4513</v>
      </c>
      <c r="C61" s="172" t="s">
        <v>14</v>
      </c>
      <c r="D61" s="172">
        <v>1</v>
      </c>
      <c r="E61" s="172">
        <v>1</v>
      </c>
      <c r="F61" s="172"/>
      <c r="G61" s="172">
        <v>28</v>
      </c>
      <c r="H61" s="322">
        <f t="shared" si="2"/>
        <v>28</v>
      </c>
      <c r="I61" s="172"/>
      <c r="J61" s="172"/>
      <c r="K61" s="172" t="s">
        <v>4326</v>
      </c>
      <c r="L61" s="3"/>
      <c r="M61" s="191"/>
      <c r="N61" s="191"/>
      <c r="O61" s="191"/>
      <c r="P61" s="406"/>
      <c r="Q61" s="191"/>
      <c r="R61" s="191"/>
      <c r="S61" s="3"/>
      <c r="T61" s="172" t="s">
        <v>82</v>
      </c>
      <c r="U61" s="172" t="s">
        <v>3958</v>
      </c>
      <c r="V61" s="172" t="s">
        <v>44</v>
      </c>
      <c r="W61" s="172">
        <v>4</v>
      </c>
      <c r="X61" s="172">
        <v>1</v>
      </c>
      <c r="Y61" s="172"/>
      <c r="Z61" s="172">
        <v>15</v>
      </c>
      <c r="AA61" s="322">
        <v>0</v>
      </c>
      <c r="AB61" s="172"/>
      <c r="AC61" s="172"/>
      <c r="AD61" s="172"/>
      <c r="AE61" s="172" t="s">
        <v>4326</v>
      </c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</row>
    <row r="62" spans="1:43" x14ac:dyDescent="0.2">
      <c r="A62" s="172" t="s">
        <v>82</v>
      </c>
      <c r="B62" s="172" t="s">
        <v>4487</v>
      </c>
      <c r="C62" s="172" t="s">
        <v>14</v>
      </c>
      <c r="D62" s="172">
        <v>4</v>
      </c>
      <c r="E62" s="172">
        <v>4</v>
      </c>
      <c r="F62" s="172">
        <v>1</v>
      </c>
      <c r="G62" s="172">
        <v>66</v>
      </c>
      <c r="H62" s="322">
        <f t="shared" si="2"/>
        <v>22</v>
      </c>
      <c r="I62" s="172"/>
      <c r="J62" s="172"/>
      <c r="K62" s="172" t="s">
        <v>4326</v>
      </c>
      <c r="L62" s="3"/>
      <c r="M62" s="191"/>
      <c r="N62" s="191"/>
      <c r="O62" s="191"/>
      <c r="P62" s="406"/>
      <c r="Q62" s="191"/>
      <c r="R62" s="191"/>
      <c r="S62" s="3"/>
      <c r="T62" s="172" t="s">
        <v>82</v>
      </c>
      <c r="U62" s="172" t="s">
        <v>4203</v>
      </c>
      <c r="V62" s="172" t="s">
        <v>44</v>
      </c>
      <c r="W62" s="172">
        <v>15</v>
      </c>
      <c r="X62" s="172">
        <v>1</v>
      </c>
      <c r="Y62" s="172">
        <v>3</v>
      </c>
      <c r="Z62" s="172">
        <v>57</v>
      </c>
      <c r="AA62" s="322">
        <f t="shared" si="1"/>
        <v>19</v>
      </c>
      <c r="AB62" s="172"/>
      <c r="AC62" s="172"/>
      <c r="AD62" s="172"/>
      <c r="AE62" s="172" t="s">
        <v>4326</v>
      </c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</row>
    <row r="63" spans="1:43" x14ac:dyDescent="0.2">
      <c r="A63" s="172" t="s">
        <v>82</v>
      </c>
      <c r="B63" s="172" t="s">
        <v>4482</v>
      </c>
      <c r="C63" s="172" t="s">
        <v>14</v>
      </c>
      <c r="D63" s="172">
        <v>10</v>
      </c>
      <c r="E63" s="172">
        <v>10</v>
      </c>
      <c r="F63" s="172">
        <v>2</v>
      </c>
      <c r="G63" s="172">
        <v>157</v>
      </c>
      <c r="H63" s="322">
        <f t="shared" si="2"/>
        <v>19.625</v>
      </c>
      <c r="I63" s="172"/>
      <c r="J63" s="172"/>
      <c r="K63" s="172" t="s">
        <v>4326</v>
      </c>
      <c r="L63" s="3"/>
      <c r="M63" s="191"/>
      <c r="N63" s="191"/>
      <c r="O63" s="191"/>
      <c r="P63" s="406"/>
      <c r="Q63" s="191"/>
      <c r="R63" s="191"/>
      <c r="S63" s="3"/>
      <c r="T63" s="172" t="s">
        <v>82</v>
      </c>
      <c r="U63" s="172" t="s">
        <v>3046</v>
      </c>
      <c r="V63" s="172" t="s">
        <v>44</v>
      </c>
      <c r="W63" s="172">
        <v>10</v>
      </c>
      <c r="X63" s="172">
        <v>6</v>
      </c>
      <c r="Y63" s="172">
        <v>4</v>
      </c>
      <c r="Z63" s="172">
        <v>13</v>
      </c>
      <c r="AA63" s="322">
        <f t="shared" si="1"/>
        <v>3.25</v>
      </c>
      <c r="AB63" s="172"/>
      <c r="AC63" s="172"/>
      <c r="AD63" s="172"/>
      <c r="AE63" s="172" t="s">
        <v>4326</v>
      </c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</row>
    <row r="64" spans="1:43" x14ac:dyDescent="0.2">
      <c r="A64" s="172" t="s">
        <v>82</v>
      </c>
      <c r="B64" s="172" t="s">
        <v>4469</v>
      </c>
      <c r="C64" s="172" t="s">
        <v>14</v>
      </c>
      <c r="D64" s="172">
        <v>12</v>
      </c>
      <c r="E64" s="172">
        <v>12</v>
      </c>
      <c r="F64" s="172"/>
      <c r="G64" s="172">
        <v>214</v>
      </c>
      <c r="H64" s="322">
        <f t="shared" si="2"/>
        <v>17.833333333333332</v>
      </c>
      <c r="I64" s="172"/>
      <c r="J64" s="172"/>
      <c r="K64" s="172" t="s">
        <v>4326</v>
      </c>
      <c r="L64" s="3"/>
      <c r="M64" s="191"/>
      <c r="N64" s="191"/>
      <c r="O64" s="191"/>
      <c r="P64" s="406"/>
      <c r="Q64" s="191"/>
      <c r="R64" s="191"/>
      <c r="S64" s="3"/>
      <c r="T64" s="172" t="s">
        <v>82</v>
      </c>
      <c r="U64" s="172" t="s">
        <v>2951</v>
      </c>
      <c r="V64" s="172" t="s">
        <v>44</v>
      </c>
      <c r="W64" s="172"/>
      <c r="X64" s="172"/>
      <c r="Y64" s="172"/>
      <c r="Z64" s="172"/>
      <c r="AA64" s="322">
        <v>0</v>
      </c>
      <c r="AB64" s="172"/>
      <c r="AC64" s="172"/>
      <c r="AD64" s="172"/>
      <c r="AE64" s="172" t="s">
        <v>4326</v>
      </c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</row>
    <row r="65" spans="1:43" x14ac:dyDescent="0.2">
      <c r="A65" s="172" t="s">
        <v>82</v>
      </c>
      <c r="B65" s="172" t="s">
        <v>1163</v>
      </c>
      <c r="C65" s="172" t="s">
        <v>14</v>
      </c>
      <c r="D65" s="172">
        <v>5</v>
      </c>
      <c r="E65" s="172">
        <v>5</v>
      </c>
      <c r="F65" s="172"/>
      <c r="G65" s="172">
        <v>88</v>
      </c>
      <c r="H65" s="322">
        <f t="shared" si="2"/>
        <v>17.600000000000001</v>
      </c>
      <c r="I65" s="172"/>
      <c r="J65" s="172"/>
      <c r="K65" s="172" t="s">
        <v>4326</v>
      </c>
      <c r="L65" s="3"/>
      <c r="M65" s="191"/>
      <c r="N65" s="191"/>
      <c r="O65" s="191"/>
      <c r="P65" s="406"/>
      <c r="Q65" s="191"/>
      <c r="R65" s="191"/>
      <c r="S65" s="3"/>
      <c r="T65" s="172" t="s">
        <v>82</v>
      </c>
      <c r="U65" s="172" t="s">
        <v>4200</v>
      </c>
      <c r="V65" s="172" t="s">
        <v>44</v>
      </c>
      <c r="W65" s="172">
        <v>9</v>
      </c>
      <c r="X65" s="172">
        <v>2</v>
      </c>
      <c r="Y65" s="172">
        <v>1</v>
      </c>
      <c r="Z65" s="172">
        <v>25</v>
      </c>
      <c r="AA65" s="322">
        <f t="shared" si="1"/>
        <v>25</v>
      </c>
      <c r="AB65" s="172"/>
      <c r="AC65" s="172"/>
      <c r="AD65" s="172"/>
      <c r="AE65" s="172" t="s">
        <v>4326</v>
      </c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</row>
    <row r="66" spans="1:43" x14ac:dyDescent="0.2">
      <c r="A66" s="172" t="s">
        <v>82</v>
      </c>
      <c r="B66" s="172" t="s">
        <v>4514</v>
      </c>
      <c r="C66" s="172" t="s">
        <v>14</v>
      </c>
      <c r="D66" s="172">
        <v>4</v>
      </c>
      <c r="E66" s="172">
        <v>4</v>
      </c>
      <c r="F66" s="172">
        <v>1</v>
      </c>
      <c r="G66" s="172">
        <v>51</v>
      </c>
      <c r="H66" s="322">
        <f t="shared" si="2"/>
        <v>17</v>
      </c>
      <c r="I66" s="172"/>
      <c r="J66" s="172"/>
      <c r="K66" s="172" t="s">
        <v>4326</v>
      </c>
      <c r="L66" s="3"/>
      <c r="M66" s="191"/>
      <c r="N66" s="191"/>
      <c r="O66" s="191"/>
      <c r="P66" s="406"/>
      <c r="Q66" s="191"/>
      <c r="R66" s="191"/>
      <c r="S66" s="3"/>
      <c r="T66" s="172" t="s">
        <v>82</v>
      </c>
      <c r="U66" s="172" t="s">
        <v>3106</v>
      </c>
      <c r="V66" s="172" t="s">
        <v>44</v>
      </c>
      <c r="W66" s="172">
        <v>7.1</v>
      </c>
      <c r="X66" s="172">
        <v>2</v>
      </c>
      <c r="Y66" s="172">
        <v>2</v>
      </c>
      <c r="Z66" s="172">
        <v>10</v>
      </c>
      <c r="AA66" s="322">
        <f t="shared" si="1"/>
        <v>5</v>
      </c>
      <c r="AB66" s="172"/>
      <c r="AC66" s="172"/>
      <c r="AD66" s="172"/>
      <c r="AE66" s="172" t="s">
        <v>4326</v>
      </c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</row>
    <row r="67" spans="1:43" x14ac:dyDescent="0.2">
      <c r="A67" s="172" t="s">
        <v>82</v>
      </c>
      <c r="B67" s="172" t="s">
        <v>4185</v>
      </c>
      <c r="C67" s="172" t="s">
        <v>14</v>
      </c>
      <c r="D67" s="172">
        <v>5</v>
      </c>
      <c r="E67" s="172">
        <v>5</v>
      </c>
      <c r="F67" s="172">
        <v>1</v>
      </c>
      <c r="G67" s="172">
        <v>66</v>
      </c>
      <c r="H67" s="322">
        <f t="shared" si="2"/>
        <v>16.5</v>
      </c>
      <c r="I67" s="172"/>
      <c r="J67" s="172"/>
      <c r="K67" s="172" t="s">
        <v>4326</v>
      </c>
      <c r="L67" s="3"/>
      <c r="M67" s="191"/>
      <c r="N67" s="191"/>
      <c r="O67" s="191"/>
      <c r="P67" s="406"/>
      <c r="Q67" s="191"/>
      <c r="R67" s="191"/>
      <c r="S67" s="3"/>
      <c r="T67" s="172" t="s">
        <v>82</v>
      </c>
      <c r="U67" s="172" t="s">
        <v>2951</v>
      </c>
      <c r="V67" s="172" t="s">
        <v>44</v>
      </c>
      <c r="W67" s="172">
        <v>3</v>
      </c>
      <c r="X67" s="172"/>
      <c r="Y67" s="172">
        <v>1</v>
      </c>
      <c r="Z67" s="172">
        <v>1</v>
      </c>
      <c r="AA67" s="322">
        <f t="shared" si="1"/>
        <v>1</v>
      </c>
      <c r="AB67" s="172"/>
      <c r="AC67" s="172"/>
      <c r="AD67" s="172"/>
      <c r="AE67" s="172" t="s">
        <v>4326</v>
      </c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</row>
    <row r="68" spans="1:43" x14ac:dyDescent="0.2">
      <c r="A68" s="172" t="s">
        <v>82</v>
      </c>
      <c r="B68" s="172" t="s">
        <v>3151</v>
      </c>
      <c r="C68" s="172" t="s">
        <v>14</v>
      </c>
      <c r="D68" s="172">
        <v>4</v>
      </c>
      <c r="E68" s="172">
        <v>4</v>
      </c>
      <c r="F68" s="172"/>
      <c r="G68" s="172">
        <v>50</v>
      </c>
      <c r="H68" s="322">
        <f t="shared" si="2"/>
        <v>12.5</v>
      </c>
      <c r="I68" s="172"/>
      <c r="J68" s="172"/>
      <c r="K68" s="172" t="s">
        <v>4326</v>
      </c>
      <c r="L68" s="3"/>
      <c r="M68" s="191"/>
      <c r="N68" s="191"/>
      <c r="O68" s="191"/>
      <c r="P68" s="406"/>
      <c r="Q68" s="191"/>
      <c r="R68" s="191"/>
      <c r="S68" s="3"/>
      <c r="T68" s="172" t="s">
        <v>82</v>
      </c>
      <c r="U68" s="172" t="s">
        <v>4506</v>
      </c>
      <c r="V68" s="172" t="s">
        <v>44</v>
      </c>
      <c r="W68" s="172">
        <v>2</v>
      </c>
      <c r="X68" s="172"/>
      <c r="Y68" s="172"/>
      <c r="Z68" s="172">
        <v>14</v>
      </c>
      <c r="AA68" s="322">
        <v>0</v>
      </c>
      <c r="AB68" s="172"/>
      <c r="AC68" s="172"/>
      <c r="AD68" s="172"/>
      <c r="AE68" s="172" t="s">
        <v>4326</v>
      </c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</row>
    <row r="69" spans="1:43" x14ac:dyDescent="0.2">
      <c r="A69" s="172" t="s">
        <v>82</v>
      </c>
      <c r="B69" s="172" t="s">
        <v>4515</v>
      </c>
      <c r="C69" s="172" t="s">
        <v>14</v>
      </c>
      <c r="D69" s="172">
        <v>2</v>
      </c>
      <c r="E69" s="172">
        <v>2</v>
      </c>
      <c r="F69" s="172"/>
      <c r="G69" s="172">
        <v>25</v>
      </c>
      <c r="H69" s="322">
        <f t="shared" si="2"/>
        <v>12.5</v>
      </c>
      <c r="I69" s="172"/>
      <c r="J69" s="172"/>
      <c r="K69" s="172" t="s">
        <v>4326</v>
      </c>
      <c r="L69" s="3"/>
      <c r="M69" s="191"/>
      <c r="N69" s="191"/>
      <c r="O69" s="191"/>
      <c r="P69" s="191"/>
      <c r="Q69" s="191"/>
      <c r="R69" s="191"/>
      <c r="S69" s="3"/>
      <c r="T69" s="172" t="s">
        <v>82</v>
      </c>
      <c r="U69" s="172" t="s">
        <v>4176</v>
      </c>
      <c r="V69" s="172" t="s">
        <v>4495</v>
      </c>
      <c r="W69" s="172">
        <v>2</v>
      </c>
      <c r="X69" s="172">
        <v>2</v>
      </c>
      <c r="Y69" s="172"/>
      <c r="Z69" s="172">
        <v>0</v>
      </c>
      <c r="AA69" s="322">
        <v>0</v>
      </c>
      <c r="AB69" s="172"/>
      <c r="AC69" s="172"/>
      <c r="AD69" s="172"/>
      <c r="AE69" s="172" t="s">
        <v>4527</v>
      </c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</row>
    <row r="70" spans="1:43" x14ac:dyDescent="0.2">
      <c r="A70" s="172" t="s">
        <v>82</v>
      </c>
      <c r="B70" s="172" t="s">
        <v>311</v>
      </c>
      <c r="C70" s="172" t="s">
        <v>14</v>
      </c>
      <c r="D70" s="172">
        <v>8</v>
      </c>
      <c r="E70" s="172">
        <v>8</v>
      </c>
      <c r="F70" s="172"/>
      <c r="G70" s="172">
        <v>99</v>
      </c>
      <c r="H70" s="322">
        <f t="shared" si="2"/>
        <v>12.375</v>
      </c>
      <c r="I70" s="172"/>
      <c r="J70" s="172"/>
      <c r="K70" s="172" t="s">
        <v>4326</v>
      </c>
      <c r="L70" s="3"/>
      <c r="M70" s="191"/>
      <c r="N70" s="191"/>
      <c r="O70" s="191"/>
      <c r="P70" s="191"/>
      <c r="Q70" s="191"/>
      <c r="R70" s="191"/>
      <c r="S70" s="3"/>
      <c r="T70" s="172" t="s">
        <v>82</v>
      </c>
      <c r="U70" s="172" t="s">
        <v>1147</v>
      </c>
      <c r="V70" s="172" t="s">
        <v>4495</v>
      </c>
      <c r="W70" s="172">
        <v>63</v>
      </c>
      <c r="X70" s="172">
        <v>15</v>
      </c>
      <c r="Y70" s="172">
        <v>12</v>
      </c>
      <c r="Z70" s="172">
        <v>179</v>
      </c>
      <c r="AA70" s="322">
        <f t="shared" ref="AA70:AA133" si="3">Z70/Y70</f>
        <v>14.916666666666666</v>
      </c>
      <c r="AB70" s="172"/>
      <c r="AC70" s="172"/>
      <c r="AD70" s="172"/>
      <c r="AE70" s="172" t="s">
        <v>4527</v>
      </c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</row>
    <row r="71" spans="1:43" x14ac:dyDescent="0.2">
      <c r="A71" s="172" t="s">
        <v>82</v>
      </c>
      <c r="B71" s="172" t="s">
        <v>3990</v>
      </c>
      <c r="C71" s="172" t="s">
        <v>14</v>
      </c>
      <c r="D71" s="172">
        <v>1</v>
      </c>
      <c r="E71" s="172">
        <v>2</v>
      </c>
      <c r="F71" s="172"/>
      <c r="G71" s="172">
        <v>23</v>
      </c>
      <c r="H71" s="322">
        <f t="shared" si="2"/>
        <v>11.5</v>
      </c>
      <c r="I71" s="172"/>
      <c r="J71" s="172"/>
      <c r="K71" s="172" t="s">
        <v>4326</v>
      </c>
      <c r="L71" s="3"/>
      <c r="M71" s="191"/>
      <c r="N71" s="191"/>
      <c r="O71" s="191"/>
      <c r="P71" s="191"/>
      <c r="Q71" s="191"/>
      <c r="R71" s="191"/>
      <c r="S71" s="3"/>
      <c r="T71" s="172" t="s">
        <v>82</v>
      </c>
      <c r="U71" s="172" t="s">
        <v>3032</v>
      </c>
      <c r="V71" s="172" t="s">
        <v>4495</v>
      </c>
      <c r="W71" s="172">
        <v>46</v>
      </c>
      <c r="X71" s="172">
        <v>5</v>
      </c>
      <c r="Y71" s="172">
        <v>5</v>
      </c>
      <c r="Z71" s="172">
        <v>191</v>
      </c>
      <c r="AA71" s="322">
        <f t="shared" si="3"/>
        <v>38.200000000000003</v>
      </c>
      <c r="AB71" s="172"/>
      <c r="AC71" s="172"/>
      <c r="AD71" s="172"/>
      <c r="AE71" s="172" t="s">
        <v>4527</v>
      </c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</row>
    <row r="72" spans="1:43" x14ac:dyDescent="0.2">
      <c r="A72" s="172" t="s">
        <v>82</v>
      </c>
      <c r="B72" s="172" t="s">
        <v>4492</v>
      </c>
      <c r="C72" s="172" t="s">
        <v>14</v>
      </c>
      <c r="D72" s="172">
        <v>11</v>
      </c>
      <c r="E72" s="172">
        <v>11</v>
      </c>
      <c r="F72" s="172">
        <v>1</v>
      </c>
      <c r="G72" s="172">
        <v>99</v>
      </c>
      <c r="H72" s="322">
        <f t="shared" si="2"/>
        <v>9.9</v>
      </c>
      <c r="I72" s="172"/>
      <c r="J72" s="172"/>
      <c r="K72" s="172" t="s">
        <v>4326</v>
      </c>
      <c r="L72" s="3"/>
      <c r="M72" s="191"/>
      <c r="N72" s="191"/>
      <c r="O72" s="191"/>
      <c r="P72" s="191"/>
      <c r="Q72" s="191"/>
      <c r="R72" s="191"/>
      <c r="S72" s="3"/>
      <c r="T72" s="172" t="s">
        <v>82</v>
      </c>
      <c r="U72" s="172" t="s">
        <v>4502</v>
      </c>
      <c r="V72" s="172" t="s">
        <v>4495</v>
      </c>
      <c r="W72" s="172">
        <v>42</v>
      </c>
      <c r="X72" s="172">
        <v>8</v>
      </c>
      <c r="Y72" s="172">
        <v>1</v>
      </c>
      <c r="Z72" s="172">
        <v>140</v>
      </c>
      <c r="AA72" s="322">
        <f t="shared" si="3"/>
        <v>140</v>
      </c>
      <c r="AB72" s="172"/>
      <c r="AC72" s="172"/>
      <c r="AD72" s="172"/>
      <c r="AE72" s="172" t="s">
        <v>4527</v>
      </c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</row>
    <row r="73" spans="1:43" x14ac:dyDescent="0.2">
      <c r="A73" s="172" t="s">
        <v>82</v>
      </c>
      <c r="B73" s="172" t="s">
        <v>3152</v>
      </c>
      <c r="C73" s="172" t="s">
        <v>14</v>
      </c>
      <c r="D73" s="172">
        <v>8</v>
      </c>
      <c r="E73" s="172">
        <v>8</v>
      </c>
      <c r="F73" s="172"/>
      <c r="G73" s="172">
        <v>72</v>
      </c>
      <c r="H73" s="322">
        <f t="shared" si="2"/>
        <v>9</v>
      </c>
      <c r="I73" s="172"/>
      <c r="J73" s="172"/>
      <c r="K73" s="172" t="s">
        <v>4326</v>
      </c>
      <c r="L73" s="3"/>
      <c r="M73" s="191"/>
      <c r="N73" s="191"/>
      <c r="O73" s="191"/>
      <c r="P73" s="191"/>
      <c r="Q73" s="191"/>
      <c r="R73" s="191"/>
      <c r="S73" s="3"/>
      <c r="T73" s="172" t="s">
        <v>82</v>
      </c>
      <c r="U73" s="172" t="s">
        <v>4521</v>
      </c>
      <c r="V73" s="172" t="s">
        <v>4495</v>
      </c>
      <c r="W73" s="172">
        <v>2</v>
      </c>
      <c r="X73" s="172">
        <v>2</v>
      </c>
      <c r="Y73" s="172"/>
      <c r="Z73" s="172">
        <v>0</v>
      </c>
      <c r="AA73" s="322">
        <v>0</v>
      </c>
      <c r="AB73" s="172"/>
      <c r="AC73" s="172"/>
      <c r="AD73" s="172"/>
      <c r="AE73" s="172" t="s">
        <v>4527</v>
      </c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</row>
    <row r="74" spans="1:43" x14ac:dyDescent="0.2">
      <c r="A74" s="172" t="s">
        <v>82</v>
      </c>
      <c r="B74" s="172" t="s">
        <v>4516</v>
      </c>
      <c r="C74" s="172" t="s">
        <v>14</v>
      </c>
      <c r="D74" s="172">
        <v>3</v>
      </c>
      <c r="E74" s="172">
        <v>3</v>
      </c>
      <c r="F74" s="172">
        <v>1</v>
      </c>
      <c r="G74" s="172">
        <v>17</v>
      </c>
      <c r="H74" s="322">
        <f t="shared" si="2"/>
        <v>8.5</v>
      </c>
      <c r="I74" s="172"/>
      <c r="J74" s="172"/>
      <c r="K74" s="172" t="s">
        <v>4326</v>
      </c>
      <c r="L74" s="3"/>
      <c r="M74" s="191"/>
      <c r="N74" s="191"/>
      <c r="O74" s="191"/>
      <c r="P74" s="191"/>
      <c r="Q74" s="191"/>
      <c r="R74" s="191"/>
      <c r="S74" s="3"/>
      <c r="T74" s="172" t="s">
        <v>82</v>
      </c>
      <c r="U74" s="172" t="s">
        <v>4522</v>
      </c>
      <c r="V74" s="172" t="s">
        <v>4495</v>
      </c>
      <c r="W74" s="172">
        <v>52</v>
      </c>
      <c r="X74" s="172">
        <v>13</v>
      </c>
      <c r="Y74" s="172">
        <v>6</v>
      </c>
      <c r="Z74" s="172">
        <v>101</v>
      </c>
      <c r="AA74" s="322">
        <f t="shared" si="3"/>
        <v>16.833333333333332</v>
      </c>
      <c r="AB74" s="172"/>
      <c r="AC74" s="172"/>
      <c r="AD74" s="172"/>
      <c r="AE74" s="172" t="s">
        <v>4527</v>
      </c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</row>
    <row r="75" spans="1:43" x14ac:dyDescent="0.2">
      <c r="A75" s="172" t="s">
        <v>82</v>
      </c>
      <c r="B75" s="172" t="s">
        <v>4474</v>
      </c>
      <c r="C75" s="172" t="s">
        <v>14</v>
      </c>
      <c r="D75" s="172">
        <v>12</v>
      </c>
      <c r="E75" s="172">
        <v>11</v>
      </c>
      <c r="F75" s="172">
        <v>2</v>
      </c>
      <c r="G75" s="172">
        <v>71</v>
      </c>
      <c r="H75" s="322">
        <f t="shared" si="2"/>
        <v>7.8888888888888893</v>
      </c>
      <c r="I75" s="172"/>
      <c r="J75" s="172"/>
      <c r="K75" s="172" t="s">
        <v>4326</v>
      </c>
      <c r="L75" s="3"/>
      <c r="M75" s="191"/>
      <c r="N75" s="191"/>
      <c r="O75" s="191"/>
      <c r="P75" s="191"/>
      <c r="Q75" s="191"/>
      <c r="R75" s="191"/>
      <c r="S75" s="3"/>
      <c r="T75" s="172" t="s">
        <v>82</v>
      </c>
      <c r="U75" s="172" t="s">
        <v>3114</v>
      </c>
      <c r="V75" s="172" t="s">
        <v>4495</v>
      </c>
      <c r="W75" s="172">
        <v>26</v>
      </c>
      <c r="X75" s="172"/>
      <c r="Y75" s="172">
        <v>2</v>
      </c>
      <c r="Z75" s="172">
        <v>115</v>
      </c>
      <c r="AA75" s="322">
        <f t="shared" si="3"/>
        <v>57.5</v>
      </c>
      <c r="AB75" s="172"/>
      <c r="AC75" s="172"/>
      <c r="AD75" s="172"/>
      <c r="AE75" s="172" t="s">
        <v>4527</v>
      </c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</row>
    <row r="76" spans="1:43" x14ac:dyDescent="0.2">
      <c r="A76" s="172" t="s">
        <v>82</v>
      </c>
      <c r="B76" s="172" t="s">
        <v>4480</v>
      </c>
      <c r="C76" s="172" t="s">
        <v>14</v>
      </c>
      <c r="D76" s="172">
        <v>9</v>
      </c>
      <c r="E76" s="172">
        <v>9</v>
      </c>
      <c r="F76" s="172">
        <v>2</v>
      </c>
      <c r="G76" s="172">
        <v>53</v>
      </c>
      <c r="H76" s="322">
        <f t="shared" si="2"/>
        <v>7.5714285714285712</v>
      </c>
      <c r="I76" s="172"/>
      <c r="J76" s="172"/>
      <c r="K76" s="172" t="s">
        <v>4326</v>
      </c>
      <c r="L76" s="3"/>
      <c r="M76" s="191"/>
      <c r="N76" s="191"/>
      <c r="O76" s="191"/>
      <c r="P76" s="191"/>
      <c r="Q76" s="191"/>
      <c r="R76" s="191"/>
      <c r="S76" s="3"/>
      <c r="T76" s="172" t="s">
        <v>82</v>
      </c>
      <c r="U76" s="172" t="s">
        <v>4523</v>
      </c>
      <c r="V76" s="172" t="s">
        <v>4495</v>
      </c>
      <c r="W76" s="172">
        <v>25</v>
      </c>
      <c r="X76" s="172">
        <v>3</v>
      </c>
      <c r="Y76" s="172">
        <v>2</v>
      </c>
      <c r="Z76" s="172">
        <v>99</v>
      </c>
      <c r="AA76" s="322">
        <f t="shared" si="3"/>
        <v>49.5</v>
      </c>
      <c r="AB76" s="172"/>
      <c r="AC76" s="172"/>
      <c r="AD76" s="172"/>
      <c r="AE76" s="172" t="s">
        <v>4527</v>
      </c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</row>
    <row r="77" spans="1:43" x14ac:dyDescent="0.2">
      <c r="A77" s="172" t="s">
        <v>82</v>
      </c>
      <c r="B77" s="172" t="s">
        <v>4500</v>
      </c>
      <c r="C77" s="172" t="s">
        <v>14</v>
      </c>
      <c r="D77" s="172">
        <v>9</v>
      </c>
      <c r="E77" s="172">
        <v>9</v>
      </c>
      <c r="F77" s="172">
        <v>4</v>
      </c>
      <c r="G77" s="172">
        <v>37</v>
      </c>
      <c r="H77" s="322">
        <f t="shared" si="2"/>
        <v>7.4</v>
      </c>
      <c r="I77" s="172"/>
      <c r="J77" s="172"/>
      <c r="K77" s="172" t="s">
        <v>4326</v>
      </c>
      <c r="L77" s="3"/>
      <c r="M77" s="191"/>
      <c r="N77" s="191"/>
      <c r="O77" s="191"/>
      <c r="P77" s="191"/>
      <c r="Q77" s="191"/>
      <c r="R77" s="191"/>
      <c r="S77" s="3"/>
      <c r="T77" s="172" t="s">
        <v>82</v>
      </c>
      <c r="U77" s="172" t="s">
        <v>3882</v>
      </c>
      <c r="V77" s="172" t="s">
        <v>4495</v>
      </c>
      <c r="W77" s="172">
        <v>38</v>
      </c>
      <c r="X77" s="172">
        <v>9</v>
      </c>
      <c r="Y77" s="172">
        <v>6</v>
      </c>
      <c r="Z77" s="172">
        <v>125</v>
      </c>
      <c r="AA77" s="322">
        <f t="shared" si="3"/>
        <v>20.833333333333332</v>
      </c>
      <c r="AB77" s="172"/>
      <c r="AC77" s="172"/>
      <c r="AD77" s="172"/>
      <c r="AE77" s="172" t="s">
        <v>4527</v>
      </c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</row>
    <row r="78" spans="1:43" x14ac:dyDescent="0.2">
      <c r="A78" s="172" t="s">
        <v>82</v>
      </c>
      <c r="B78" s="172" t="s">
        <v>4517</v>
      </c>
      <c r="C78" s="172" t="s">
        <v>14</v>
      </c>
      <c r="D78" s="172">
        <v>1</v>
      </c>
      <c r="E78" s="172">
        <v>1</v>
      </c>
      <c r="F78" s="172"/>
      <c r="G78" s="172">
        <v>7</v>
      </c>
      <c r="H78" s="322">
        <f t="shared" si="2"/>
        <v>7</v>
      </c>
      <c r="I78" s="172"/>
      <c r="J78" s="172"/>
      <c r="K78" s="172" t="s">
        <v>4326</v>
      </c>
      <c r="L78" s="3"/>
      <c r="M78" s="191"/>
      <c r="N78" s="191"/>
      <c r="O78" s="191"/>
      <c r="P78" s="191"/>
      <c r="Q78" s="191"/>
      <c r="R78" s="191"/>
      <c r="S78" s="3"/>
      <c r="T78" s="172" t="s">
        <v>82</v>
      </c>
      <c r="U78" s="172" t="s">
        <v>4524</v>
      </c>
      <c r="V78" s="172" t="s">
        <v>4495</v>
      </c>
      <c r="W78" s="172">
        <v>38</v>
      </c>
      <c r="X78" s="172">
        <v>5</v>
      </c>
      <c r="Y78" s="172">
        <v>9</v>
      </c>
      <c r="Z78" s="172">
        <v>168</v>
      </c>
      <c r="AA78" s="322">
        <f t="shared" si="3"/>
        <v>18.666666666666668</v>
      </c>
      <c r="AB78" s="172"/>
      <c r="AC78" s="172"/>
      <c r="AD78" s="172"/>
      <c r="AE78" s="172" t="s">
        <v>4527</v>
      </c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</row>
    <row r="79" spans="1:43" x14ac:dyDescent="0.2">
      <c r="A79" s="172" t="s">
        <v>82</v>
      </c>
      <c r="B79" s="172" t="s">
        <v>4207</v>
      </c>
      <c r="C79" s="172" t="s">
        <v>14</v>
      </c>
      <c r="D79" s="172">
        <v>4</v>
      </c>
      <c r="E79" s="172">
        <v>4</v>
      </c>
      <c r="F79" s="172"/>
      <c r="G79" s="172">
        <v>25</v>
      </c>
      <c r="H79" s="322">
        <f t="shared" si="2"/>
        <v>6.25</v>
      </c>
      <c r="I79" s="172"/>
      <c r="J79" s="172"/>
      <c r="K79" s="172" t="s">
        <v>4326</v>
      </c>
      <c r="L79" s="3"/>
      <c r="M79" s="191"/>
      <c r="N79" s="191"/>
      <c r="O79" s="191"/>
      <c r="P79" s="191"/>
      <c r="Q79" s="191"/>
      <c r="R79" s="191"/>
      <c r="S79" s="3"/>
      <c r="T79" s="172" t="s">
        <v>82</v>
      </c>
      <c r="U79" s="172" t="s">
        <v>3902</v>
      </c>
      <c r="V79" s="172" t="s">
        <v>4495</v>
      </c>
      <c r="W79" s="172">
        <v>61</v>
      </c>
      <c r="X79" s="172">
        <v>13</v>
      </c>
      <c r="Y79" s="172">
        <v>10</v>
      </c>
      <c r="Z79" s="172">
        <v>157</v>
      </c>
      <c r="AA79" s="322">
        <f t="shared" si="3"/>
        <v>15.7</v>
      </c>
      <c r="AB79" s="172"/>
      <c r="AC79" s="172"/>
      <c r="AD79" s="172"/>
      <c r="AE79" s="172" t="s">
        <v>4527</v>
      </c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</row>
    <row r="80" spans="1:43" x14ac:dyDescent="0.2">
      <c r="A80" s="172" t="s">
        <v>82</v>
      </c>
      <c r="B80" s="172" t="s">
        <v>3155</v>
      </c>
      <c r="C80" s="172" t="s">
        <v>14</v>
      </c>
      <c r="D80" s="172">
        <v>2</v>
      </c>
      <c r="E80" s="172">
        <v>2</v>
      </c>
      <c r="F80" s="172"/>
      <c r="G80" s="172">
        <v>12</v>
      </c>
      <c r="H80" s="322">
        <f t="shared" si="2"/>
        <v>6</v>
      </c>
      <c r="I80" s="172"/>
      <c r="J80" s="172"/>
      <c r="K80" s="172" t="s">
        <v>4326</v>
      </c>
      <c r="L80" s="3"/>
      <c r="M80" s="191"/>
      <c r="N80" s="191"/>
      <c r="O80" s="191"/>
      <c r="P80" s="191"/>
      <c r="Q80" s="191"/>
      <c r="R80" s="191"/>
      <c r="S80" s="3"/>
      <c r="T80" s="172" t="s">
        <v>82</v>
      </c>
      <c r="U80" s="172" t="s">
        <v>4525</v>
      </c>
      <c r="V80" s="172" t="s">
        <v>4495</v>
      </c>
      <c r="W80" s="172">
        <v>15</v>
      </c>
      <c r="X80" s="172">
        <v>1</v>
      </c>
      <c r="Y80" s="172"/>
      <c r="Z80" s="172">
        <v>86</v>
      </c>
      <c r="AA80" s="322">
        <v>0</v>
      </c>
      <c r="AB80" s="172"/>
      <c r="AC80" s="172"/>
      <c r="AD80" s="172"/>
      <c r="AE80" s="172" t="s">
        <v>4527</v>
      </c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</row>
    <row r="81" spans="1:43" x14ac:dyDescent="0.2">
      <c r="A81" s="172" t="s">
        <v>82</v>
      </c>
      <c r="B81" s="172" t="s">
        <v>3144</v>
      </c>
      <c r="C81" s="172" t="s">
        <v>14</v>
      </c>
      <c r="D81" s="172">
        <v>1</v>
      </c>
      <c r="E81" s="172">
        <v>1</v>
      </c>
      <c r="F81" s="172"/>
      <c r="G81" s="172">
        <v>5</v>
      </c>
      <c r="H81" s="322">
        <f t="shared" si="2"/>
        <v>5</v>
      </c>
      <c r="I81" s="172"/>
      <c r="J81" s="172"/>
      <c r="K81" s="172" t="s">
        <v>4326</v>
      </c>
      <c r="L81" s="3"/>
      <c r="M81" s="191"/>
      <c r="N81" s="191"/>
      <c r="O81" s="191"/>
      <c r="P81" s="191"/>
      <c r="Q81" s="191"/>
      <c r="R81" s="191"/>
      <c r="S81" s="3"/>
      <c r="T81" s="172" t="s">
        <v>82</v>
      </c>
      <c r="U81" s="172" t="s">
        <v>4526</v>
      </c>
      <c r="V81" s="172" t="s">
        <v>4495</v>
      </c>
      <c r="W81" s="172">
        <v>3</v>
      </c>
      <c r="X81" s="172"/>
      <c r="Y81" s="172">
        <v>1</v>
      </c>
      <c r="Z81" s="172">
        <v>24</v>
      </c>
      <c r="AA81" s="322">
        <f t="shared" si="3"/>
        <v>24</v>
      </c>
      <c r="AB81" s="172"/>
      <c r="AC81" s="172"/>
      <c r="AD81" s="172"/>
      <c r="AE81" s="172" t="s">
        <v>4527</v>
      </c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</row>
    <row r="82" spans="1:43" x14ac:dyDescent="0.2">
      <c r="A82" s="172" t="s">
        <v>82</v>
      </c>
      <c r="B82" s="172" t="s">
        <v>4518</v>
      </c>
      <c r="C82" s="172" t="s">
        <v>14</v>
      </c>
      <c r="D82" s="172">
        <v>3</v>
      </c>
      <c r="E82" s="172">
        <v>3</v>
      </c>
      <c r="F82" s="172"/>
      <c r="G82" s="172">
        <v>13</v>
      </c>
      <c r="H82" s="322">
        <f t="shared" si="2"/>
        <v>4.333333333333333</v>
      </c>
      <c r="I82" s="172"/>
      <c r="J82" s="172"/>
      <c r="K82" s="172" t="s">
        <v>4326</v>
      </c>
      <c r="L82" s="3"/>
      <c r="M82" s="191"/>
      <c r="N82" s="191"/>
      <c r="O82" s="191"/>
      <c r="P82" s="406"/>
      <c r="Q82" s="191"/>
      <c r="R82" s="191"/>
      <c r="S82" s="3"/>
      <c r="T82" s="172" t="s">
        <v>82</v>
      </c>
      <c r="U82" s="172" t="s">
        <v>792</v>
      </c>
      <c r="V82" s="172" t="s">
        <v>4495</v>
      </c>
      <c r="W82" s="172">
        <v>71.3</v>
      </c>
      <c r="X82" s="172">
        <v>15</v>
      </c>
      <c r="Y82" s="172">
        <v>18</v>
      </c>
      <c r="Z82" s="172">
        <v>207</v>
      </c>
      <c r="AA82" s="322">
        <f t="shared" si="3"/>
        <v>11.5</v>
      </c>
      <c r="AB82" s="172"/>
      <c r="AC82" s="172"/>
      <c r="AD82" s="172"/>
      <c r="AE82" s="172" t="s">
        <v>4527</v>
      </c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</row>
    <row r="83" spans="1:43" x14ac:dyDescent="0.2">
      <c r="A83" s="172" t="s">
        <v>82</v>
      </c>
      <c r="B83" s="172" t="s">
        <v>4519</v>
      </c>
      <c r="C83" s="172" t="s">
        <v>14</v>
      </c>
      <c r="D83" s="172">
        <v>1</v>
      </c>
      <c r="E83" s="172">
        <v>1</v>
      </c>
      <c r="F83" s="172"/>
      <c r="G83" s="172">
        <v>4</v>
      </c>
      <c r="H83" s="322">
        <f t="shared" si="2"/>
        <v>4</v>
      </c>
      <c r="I83" s="172"/>
      <c r="J83" s="172"/>
      <c r="K83" s="172" t="s">
        <v>4326</v>
      </c>
      <c r="L83" s="3"/>
      <c r="M83" s="191"/>
      <c r="N83" s="191"/>
      <c r="O83" s="191"/>
      <c r="P83" s="406"/>
      <c r="Q83" s="191"/>
      <c r="R83" s="191"/>
      <c r="S83" s="3"/>
      <c r="T83" s="172" t="s">
        <v>82</v>
      </c>
      <c r="U83" s="172" t="s">
        <v>2951</v>
      </c>
      <c r="V83" s="172" t="s">
        <v>4495</v>
      </c>
      <c r="W83" s="172">
        <v>27</v>
      </c>
      <c r="X83" s="172">
        <v>1</v>
      </c>
      <c r="Y83" s="172">
        <v>2</v>
      </c>
      <c r="Z83" s="172">
        <v>141</v>
      </c>
      <c r="AA83" s="322">
        <f t="shared" si="3"/>
        <v>70.5</v>
      </c>
      <c r="AB83" s="172"/>
      <c r="AC83" s="172"/>
      <c r="AD83" s="172"/>
      <c r="AE83" s="172" t="s">
        <v>4527</v>
      </c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</row>
    <row r="84" spans="1:43" x14ac:dyDescent="0.2">
      <c r="A84" s="172" t="s">
        <v>82</v>
      </c>
      <c r="B84" s="172" t="s">
        <v>3958</v>
      </c>
      <c r="C84" s="172" t="s">
        <v>14</v>
      </c>
      <c r="D84" s="172">
        <v>1</v>
      </c>
      <c r="E84" s="172">
        <v>1</v>
      </c>
      <c r="F84" s="172"/>
      <c r="G84" s="172">
        <v>3</v>
      </c>
      <c r="H84" s="322">
        <f t="shared" si="2"/>
        <v>3</v>
      </c>
      <c r="I84" s="172"/>
      <c r="J84" s="172"/>
      <c r="K84" s="172" t="s">
        <v>4326</v>
      </c>
      <c r="L84" s="3"/>
      <c r="M84" s="191"/>
      <c r="N84" s="191"/>
      <c r="O84" s="191"/>
      <c r="P84" s="406"/>
      <c r="Q84" s="191"/>
      <c r="R84" s="191"/>
      <c r="S84" s="3"/>
      <c r="T84" s="172" t="s">
        <v>82</v>
      </c>
      <c r="U84" s="172" t="s">
        <v>4474</v>
      </c>
      <c r="V84" s="172" t="s">
        <v>4495</v>
      </c>
      <c r="W84" s="172">
        <v>6</v>
      </c>
      <c r="X84" s="172"/>
      <c r="Y84" s="172">
        <v>3</v>
      </c>
      <c r="Z84" s="172">
        <v>22</v>
      </c>
      <c r="AA84" s="322">
        <f t="shared" si="3"/>
        <v>7.333333333333333</v>
      </c>
      <c r="AB84" s="172"/>
      <c r="AC84" s="172"/>
      <c r="AD84" s="172"/>
      <c r="AE84" s="172" t="s">
        <v>4527</v>
      </c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</row>
    <row r="85" spans="1:43" x14ac:dyDescent="0.2">
      <c r="A85" s="172" t="s">
        <v>82</v>
      </c>
      <c r="B85" s="172" t="s">
        <v>4203</v>
      </c>
      <c r="C85" s="172" t="s">
        <v>14</v>
      </c>
      <c r="D85" s="172">
        <v>4</v>
      </c>
      <c r="E85" s="172">
        <v>4</v>
      </c>
      <c r="F85" s="172"/>
      <c r="G85" s="172">
        <v>9</v>
      </c>
      <c r="H85" s="322">
        <f t="shared" si="2"/>
        <v>2.25</v>
      </c>
      <c r="I85" s="172"/>
      <c r="J85" s="172"/>
      <c r="K85" s="172" t="s">
        <v>4326</v>
      </c>
      <c r="L85" s="3"/>
      <c r="M85" s="191"/>
      <c r="N85" s="191"/>
      <c r="O85" s="191"/>
      <c r="P85" s="191"/>
      <c r="Q85" s="191"/>
      <c r="R85" s="191"/>
      <c r="S85" s="3"/>
      <c r="T85" s="172" t="s">
        <v>82</v>
      </c>
      <c r="U85" s="172" t="s">
        <v>4487</v>
      </c>
      <c r="V85" s="172" t="s">
        <v>4495</v>
      </c>
      <c r="W85" s="172">
        <v>13</v>
      </c>
      <c r="X85" s="172">
        <v>3</v>
      </c>
      <c r="Y85" s="172">
        <v>1</v>
      </c>
      <c r="Z85" s="172">
        <v>39</v>
      </c>
      <c r="AA85" s="322">
        <f t="shared" si="3"/>
        <v>39</v>
      </c>
      <c r="AB85" s="172"/>
      <c r="AC85" s="172"/>
      <c r="AD85" s="172"/>
      <c r="AE85" s="172" t="s">
        <v>4527</v>
      </c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</row>
    <row r="86" spans="1:43" x14ac:dyDescent="0.2">
      <c r="A86" s="172" t="s">
        <v>82</v>
      </c>
      <c r="B86" s="172" t="s">
        <v>4463</v>
      </c>
      <c r="C86" s="172" t="s">
        <v>14</v>
      </c>
      <c r="D86" s="172">
        <v>1</v>
      </c>
      <c r="E86" s="172">
        <v>1</v>
      </c>
      <c r="F86" s="172"/>
      <c r="G86" s="172">
        <v>0</v>
      </c>
      <c r="H86" s="322">
        <f t="shared" si="2"/>
        <v>0</v>
      </c>
      <c r="I86" s="172"/>
      <c r="J86" s="172"/>
      <c r="K86" s="172" t="s">
        <v>4326</v>
      </c>
      <c r="L86" s="3"/>
      <c r="M86" s="191"/>
      <c r="N86" s="191"/>
      <c r="O86" s="191"/>
      <c r="P86" s="191"/>
      <c r="Q86" s="191"/>
      <c r="R86" s="191"/>
      <c r="S86" s="3"/>
      <c r="T86" s="172" t="s">
        <v>50</v>
      </c>
      <c r="U86" s="172" t="s">
        <v>3036</v>
      </c>
      <c r="V86" s="172" t="s">
        <v>14</v>
      </c>
      <c r="W86" s="172">
        <v>7</v>
      </c>
      <c r="X86" s="172">
        <v>1</v>
      </c>
      <c r="Y86" s="172"/>
      <c r="Z86" s="172">
        <v>26</v>
      </c>
      <c r="AA86" s="322">
        <v>0</v>
      </c>
      <c r="AB86" s="172"/>
      <c r="AC86" s="172"/>
      <c r="AD86" s="172"/>
      <c r="AE86" s="172" t="s">
        <v>4326</v>
      </c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</row>
    <row r="87" spans="1:43" x14ac:dyDescent="0.2">
      <c r="A87" s="172" t="s">
        <v>82</v>
      </c>
      <c r="B87" s="172" t="s">
        <v>4466</v>
      </c>
      <c r="C87" s="172" t="s">
        <v>14</v>
      </c>
      <c r="D87" s="172">
        <v>1</v>
      </c>
      <c r="E87" s="172">
        <v>1</v>
      </c>
      <c r="F87" s="172"/>
      <c r="G87" s="172">
        <v>0</v>
      </c>
      <c r="H87" s="322">
        <f t="shared" si="2"/>
        <v>0</v>
      </c>
      <c r="I87" s="172"/>
      <c r="J87" s="172"/>
      <c r="K87" s="172" t="s">
        <v>4326</v>
      </c>
      <c r="L87" s="3"/>
      <c r="M87" s="191"/>
      <c r="N87" s="191"/>
      <c r="O87" s="191"/>
      <c r="P87" s="406"/>
      <c r="Q87" s="191"/>
      <c r="R87" s="191"/>
      <c r="S87" s="3"/>
      <c r="T87" s="172" t="s">
        <v>50</v>
      </c>
      <c r="U87" s="172" t="s">
        <v>4467</v>
      </c>
      <c r="V87" s="172" t="s">
        <v>14</v>
      </c>
      <c r="W87" s="172">
        <v>8.4</v>
      </c>
      <c r="X87" s="172">
        <v>1</v>
      </c>
      <c r="Y87" s="172">
        <v>1</v>
      </c>
      <c r="Z87" s="172">
        <v>24</v>
      </c>
      <c r="AA87" s="322">
        <f t="shared" si="3"/>
        <v>24</v>
      </c>
      <c r="AB87" s="172"/>
      <c r="AC87" s="172"/>
      <c r="AD87" s="172"/>
      <c r="AE87" s="172" t="s">
        <v>4326</v>
      </c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</row>
    <row r="88" spans="1:43" x14ac:dyDescent="0.2">
      <c r="A88" s="172" t="s">
        <v>82</v>
      </c>
      <c r="B88" s="172" t="s">
        <v>3046</v>
      </c>
      <c r="C88" s="172" t="s">
        <v>14</v>
      </c>
      <c r="D88" s="172">
        <v>1</v>
      </c>
      <c r="E88" s="172">
        <v>1</v>
      </c>
      <c r="F88" s="172"/>
      <c r="G88" s="172">
        <v>7</v>
      </c>
      <c r="H88" s="322">
        <f t="shared" si="2"/>
        <v>7</v>
      </c>
      <c r="I88" s="172"/>
      <c r="J88" s="172"/>
      <c r="K88" s="172" t="s">
        <v>4326</v>
      </c>
      <c r="L88" s="3"/>
      <c r="M88" s="191"/>
      <c r="N88" s="191"/>
      <c r="O88" s="191"/>
      <c r="P88" s="406"/>
      <c r="Q88" s="191"/>
      <c r="R88" s="191"/>
      <c r="S88" s="3"/>
      <c r="T88" s="172" t="s">
        <v>50</v>
      </c>
      <c r="U88" s="172" t="s">
        <v>4534</v>
      </c>
      <c r="V88" s="172" t="s">
        <v>14</v>
      </c>
      <c r="W88" s="172">
        <v>19.2</v>
      </c>
      <c r="X88" s="172">
        <v>6</v>
      </c>
      <c r="Y88" s="172">
        <v>5</v>
      </c>
      <c r="Z88" s="172">
        <v>38</v>
      </c>
      <c r="AA88" s="322">
        <f t="shared" si="3"/>
        <v>7.6</v>
      </c>
      <c r="AB88" s="172"/>
      <c r="AC88" s="172"/>
      <c r="AD88" s="172"/>
      <c r="AE88" s="172" t="s">
        <v>4326</v>
      </c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</row>
    <row r="89" spans="1:43" x14ac:dyDescent="0.2">
      <c r="A89" s="172" t="s">
        <v>82</v>
      </c>
      <c r="B89" s="172" t="s">
        <v>2951</v>
      </c>
      <c r="C89" s="172" t="s">
        <v>14</v>
      </c>
      <c r="D89" s="172">
        <v>1</v>
      </c>
      <c r="E89" s="172">
        <v>1</v>
      </c>
      <c r="F89" s="172"/>
      <c r="G89" s="172">
        <v>0</v>
      </c>
      <c r="H89" s="322">
        <f t="shared" si="2"/>
        <v>0</v>
      </c>
      <c r="I89" s="172"/>
      <c r="J89" s="172"/>
      <c r="K89" s="172" t="s">
        <v>4326</v>
      </c>
      <c r="L89" s="3"/>
      <c r="M89" s="191"/>
      <c r="N89" s="191"/>
      <c r="O89" s="191"/>
      <c r="P89" s="406"/>
      <c r="Q89" s="191"/>
      <c r="R89" s="191"/>
      <c r="S89" s="3"/>
      <c r="T89" s="172" t="s">
        <v>50</v>
      </c>
      <c r="U89" s="172" t="s">
        <v>4514</v>
      </c>
      <c r="V89" s="172" t="s">
        <v>14</v>
      </c>
      <c r="W89" s="172">
        <v>55</v>
      </c>
      <c r="X89" s="172">
        <v>14</v>
      </c>
      <c r="Y89" s="172">
        <v>8</v>
      </c>
      <c r="Z89" s="172">
        <v>136</v>
      </c>
      <c r="AA89" s="322">
        <f t="shared" si="3"/>
        <v>17</v>
      </c>
      <c r="AB89" s="172"/>
      <c r="AC89" s="172"/>
      <c r="AD89" s="172"/>
      <c r="AE89" s="172" t="s">
        <v>4326</v>
      </c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</row>
    <row r="90" spans="1:43" x14ac:dyDescent="0.2">
      <c r="A90" s="172" t="s">
        <v>82</v>
      </c>
      <c r="B90" s="172" t="s">
        <v>4200</v>
      </c>
      <c r="C90" s="172" t="s">
        <v>14</v>
      </c>
      <c r="D90" s="172">
        <v>1</v>
      </c>
      <c r="E90" s="172">
        <v>1</v>
      </c>
      <c r="F90" s="172"/>
      <c r="G90" s="172">
        <v>9</v>
      </c>
      <c r="H90" s="322">
        <f t="shared" si="2"/>
        <v>9</v>
      </c>
      <c r="I90" s="172"/>
      <c r="J90" s="172"/>
      <c r="K90" s="172" t="s">
        <v>4326</v>
      </c>
      <c r="L90" s="3"/>
      <c r="M90" s="191"/>
      <c r="N90" s="191"/>
      <c r="O90" s="191"/>
      <c r="P90" s="406"/>
      <c r="Q90" s="191"/>
      <c r="R90" s="191"/>
      <c r="S90" s="3"/>
      <c r="T90" s="172" t="s">
        <v>50</v>
      </c>
      <c r="U90" s="172" t="s">
        <v>4469</v>
      </c>
      <c r="V90" s="172" t="s">
        <v>14</v>
      </c>
      <c r="W90" s="172">
        <v>68</v>
      </c>
      <c r="X90" s="172">
        <v>18</v>
      </c>
      <c r="Y90" s="172">
        <v>12</v>
      </c>
      <c r="Z90" s="172">
        <v>196</v>
      </c>
      <c r="AA90" s="322">
        <f t="shared" si="3"/>
        <v>16.333333333333332</v>
      </c>
      <c r="AB90" s="172"/>
      <c r="AC90" s="172"/>
      <c r="AD90" s="172"/>
      <c r="AE90" s="172" t="s">
        <v>4326</v>
      </c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</row>
    <row r="91" spans="1:43" x14ac:dyDescent="0.2">
      <c r="A91" s="172" t="s">
        <v>82</v>
      </c>
      <c r="B91" s="172" t="s">
        <v>4498</v>
      </c>
      <c r="C91" s="172" t="s">
        <v>14</v>
      </c>
      <c r="D91" s="172">
        <v>2</v>
      </c>
      <c r="E91" s="172">
        <v>2</v>
      </c>
      <c r="F91" s="172"/>
      <c r="G91" s="172">
        <v>0</v>
      </c>
      <c r="H91" s="322">
        <f t="shared" si="2"/>
        <v>0</v>
      </c>
      <c r="I91" s="172"/>
      <c r="J91" s="172"/>
      <c r="K91" s="172" t="s">
        <v>4326</v>
      </c>
      <c r="L91" s="3"/>
      <c r="M91" s="191"/>
      <c r="N91" s="191"/>
      <c r="O91" s="191"/>
      <c r="P91" s="406"/>
      <c r="Q91" s="191"/>
      <c r="R91" s="191"/>
      <c r="S91" s="3"/>
      <c r="T91" s="172" t="s">
        <v>50</v>
      </c>
      <c r="U91" s="172" t="s">
        <v>4207</v>
      </c>
      <c r="V91" s="172" t="s">
        <v>14</v>
      </c>
      <c r="W91" s="172">
        <v>99.2</v>
      </c>
      <c r="X91" s="172">
        <v>21</v>
      </c>
      <c r="Y91" s="172">
        <v>15</v>
      </c>
      <c r="Z91" s="172">
        <v>319</v>
      </c>
      <c r="AA91" s="322">
        <f t="shared" si="3"/>
        <v>21.266666666666666</v>
      </c>
      <c r="AB91" s="172"/>
      <c r="AC91" s="172"/>
      <c r="AD91" s="172"/>
      <c r="AE91" s="172" t="s">
        <v>4326</v>
      </c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</row>
    <row r="92" spans="1:43" x14ac:dyDescent="0.2">
      <c r="A92" s="172" t="s">
        <v>82</v>
      </c>
      <c r="B92" s="172" t="s">
        <v>3106</v>
      </c>
      <c r="C92" s="172" t="s">
        <v>14</v>
      </c>
      <c r="D92" s="172">
        <v>1</v>
      </c>
      <c r="E92" s="172" t="s">
        <v>4272</v>
      </c>
      <c r="F92" s="172"/>
      <c r="G92" s="172">
        <v>0</v>
      </c>
      <c r="H92" s="322">
        <v>0</v>
      </c>
      <c r="I92" s="172"/>
      <c r="J92" s="172"/>
      <c r="K92" s="172" t="s">
        <v>4326</v>
      </c>
      <c r="L92" s="3"/>
      <c r="M92" s="191"/>
      <c r="N92" s="191"/>
      <c r="O92" s="191"/>
      <c r="P92" s="406"/>
      <c r="Q92" s="191"/>
      <c r="R92" s="191"/>
      <c r="S92" s="3"/>
      <c r="T92" s="172" t="s">
        <v>50</v>
      </c>
      <c r="U92" s="172" t="s">
        <v>3032</v>
      </c>
      <c r="V92" s="172" t="s">
        <v>14</v>
      </c>
      <c r="W92" s="172">
        <v>99.2</v>
      </c>
      <c r="X92" s="172">
        <v>15</v>
      </c>
      <c r="Y92" s="172">
        <v>11</v>
      </c>
      <c r="Z92" s="172">
        <v>324</v>
      </c>
      <c r="AA92" s="322">
        <f t="shared" si="3"/>
        <v>29.454545454545453</v>
      </c>
      <c r="AB92" s="172"/>
      <c r="AC92" s="172"/>
      <c r="AD92" s="172"/>
      <c r="AE92" s="172" t="s">
        <v>4326</v>
      </c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</row>
    <row r="93" spans="1:43" x14ac:dyDescent="0.2">
      <c r="A93" s="172" t="s">
        <v>82</v>
      </c>
      <c r="B93" s="172" t="s">
        <v>4506</v>
      </c>
      <c r="C93" s="172" t="s">
        <v>14</v>
      </c>
      <c r="D93" s="172">
        <v>1</v>
      </c>
      <c r="E93" s="172" t="s">
        <v>3838</v>
      </c>
      <c r="F93" s="172"/>
      <c r="G93" s="172">
        <v>0</v>
      </c>
      <c r="H93" s="322">
        <v>0</v>
      </c>
      <c r="I93" s="172"/>
      <c r="J93" s="172"/>
      <c r="K93" s="172" t="s">
        <v>4326</v>
      </c>
      <c r="L93" s="3"/>
      <c r="M93" s="191"/>
      <c r="N93" s="191"/>
      <c r="O93" s="191"/>
      <c r="P93" s="406"/>
      <c r="Q93" s="191"/>
      <c r="R93" s="191"/>
      <c r="S93" s="3"/>
      <c r="T93" s="172" t="s">
        <v>50</v>
      </c>
      <c r="U93" s="172" t="s">
        <v>4531</v>
      </c>
      <c r="V93" s="172" t="s">
        <v>14</v>
      </c>
      <c r="W93" s="172">
        <v>28</v>
      </c>
      <c r="X93" s="172">
        <v>6</v>
      </c>
      <c r="Y93" s="172">
        <v>7</v>
      </c>
      <c r="Z93" s="172">
        <v>65</v>
      </c>
      <c r="AA93" s="322">
        <f t="shared" si="3"/>
        <v>9.2857142857142865</v>
      </c>
      <c r="AB93" s="172"/>
      <c r="AC93" s="172"/>
      <c r="AD93" s="172"/>
      <c r="AE93" s="172" t="s">
        <v>4326</v>
      </c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</row>
    <row r="94" spans="1:43" x14ac:dyDescent="0.2">
      <c r="A94" s="172" t="s">
        <v>82</v>
      </c>
      <c r="B94" s="172" t="s">
        <v>4176</v>
      </c>
      <c r="C94" s="172" t="s">
        <v>4495</v>
      </c>
      <c r="D94" s="172">
        <v>3</v>
      </c>
      <c r="E94" s="172">
        <v>3</v>
      </c>
      <c r="F94" s="172">
        <v>1</v>
      </c>
      <c r="G94" s="172">
        <v>264</v>
      </c>
      <c r="H94" s="322">
        <f t="shared" si="2"/>
        <v>132</v>
      </c>
      <c r="I94" s="172"/>
      <c r="J94" s="172"/>
      <c r="K94" s="172" t="s">
        <v>2816</v>
      </c>
      <c r="L94" s="3"/>
      <c r="M94" s="191"/>
      <c r="N94" s="191"/>
      <c r="O94" s="191"/>
      <c r="P94" s="191"/>
      <c r="Q94" s="191"/>
      <c r="R94" s="191"/>
      <c r="S94" s="3"/>
      <c r="T94" s="172" t="s">
        <v>50</v>
      </c>
      <c r="U94" s="172" t="s">
        <v>4216</v>
      </c>
      <c r="V94" s="172" t="s">
        <v>14</v>
      </c>
      <c r="W94" s="172">
        <v>56.3</v>
      </c>
      <c r="X94" s="172">
        <v>15</v>
      </c>
      <c r="Y94" s="172">
        <v>11</v>
      </c>
      <c r="Z94" s="172">
        <v>109</v>
      </c>
      <c r="AA94" s="322">
        <f t="shared" si="3"/>
        <v>9.9090909090909083</v>
      </c>
      <c r="AB94" s="172"/>
      <c r="AC94" s="172"/>
      <c r="AD94" s="172"/>
      <c r="AE94" s="172" t="s">
        <v>4326</v>
      </c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</row>
    <row r="95" spans="1:43" x14ac:dyDescent="0.2">
      <c r="A95" s="172" t="s">
        <v>82</v>
      </c>
      <c r="B95" s="172" t="s">
        <v>4497</v>
      </c>
      <c r="C95" s="172" t="s">
        <v>4495</v>
      </c>
      <c r="D95" s="172">
        <v>3</v>
      </c>
      <c r="E95" s="172">
        <v>2</v>
      </c>
      <c r="F95" s="172"/>
      <c r="G95" s="172">
        <v>75</v>
      </c>
      <c r="H95" s="322">
        <f t="shared" si="2"/>
        <v>37.5</v>
      </c>
      <c r="I95" s="172"/>
      <c r="J95" s="172"/>
      <c r="K95" s="172" t="s">
        <v>2816</v>
      </c>
      <c r="L95" s="3"/>
      <c r="M95" s="191"/>
      <c r="N95" s="191"/>
      <c r="O95" s="191"/>
      <c r="P95" s="191"/>
      <c r="Q95" s="191"/>
      <c r="R95" s="191"/>
      <c r="S95" s="3"/>
      <c r="T95" s="172" t="s">
        <v>50</v>
      </c>
      <c r="U95" s="172" t="s">
        <v>4474</v>
      </c>
      <c r="V95" s="172" t="s">
        <v>14</v>
      </c>
      <c r="W95" s="172">
        <v>89</v>
      </c>
      <c r="X95" s="172">
        <v>13</v>
      </c>
      <c r="Y95" s="172">
        <v>17</v>
      </c>
      <c r="Z95" s="172">
        <v>292</v>
      </c>
      <c r="AA95" s="322">
        <f t="shared" si="3"/>
        <v>17.176470588235293</v>
      </c>
      <c r="AB95" s="172"/>
      <c r="AC95" s="172"/>
      <c r="AD95" s="172"/>
      <c r="AE95" s="172" t="s">
        <v>4326</v>
      </c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</row>
    <row r="96" spans="1:43" x14ac:dyDescent="0.2">
      <c r="A96" s="172" t="s">
        <v>82</v>
      </c>
      <c r="B96" s="172" t="s">
        <v>1147</v>
      </c>
      <c r="C96" s="172" t="s">
        <v>4495</v>
      </c>
      <c r="D96" s="172">
        <v>7</v>
      </c>
      <c r="E96" s="172">
        <v>8</v>
      </c>
      <c r="F96" s="172"/>
      <c r="G96" s="172">
        <v>298</v>
      </c>
      <c r="H96" s="322">
        <f t="shared" ref="H96:H139" si="4">G96/(E96-F96)</f>
        <v>37.25</v>
      </c>
      <c r="I96" s="172"/>
      <c r="J96" s="172"/>
      <c r="K96" s="172" t="s">
        <v>2816</v>
      </c>
      <c r="L96" s="3"/>
      <c r="M96" s="191"/>
      <c r="N96" s="191"/>
      <c r="O96" s="191"/>
      <c r="P96" s="191"/>
      <c r="Q96" s="191"/>
      <c r="R96" s="191"/>
      <c r="S96" s="3"/>
      <c r="T96" s="172" t="s">
        <v>50</v>
      </c>
      <c r="U96" s="172" t="s">
        <v>3152</v>
      </c>
      <c r="V96" s="172" t="s">
        <v>14</v>
      </c>
      <c r="W96" s="172">
        <v>1</v>
      </c>
      <c r="X96" s="172"/>
      <c r="Y96" s="172"/>
      <c r="Z96" s="172">
        <v>5</v>
      </c>
      <c r="AA96" s="322">
        <v>0</v>
      </c>
      <c r="AB96" s="172"/>
      <c r="AC96" s="172"/>
      <c r="AD96" s="172"/>
      <c r="AE96" s="172" t="s">
        <v>4326</v>
      </c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</row>
    <row r="97" spans="1:43" x14ac:dyDescent="0.2">
      <c r="A97" s="172" t="s">
        <v>82</v>
      </c>
      <c r="B97" s="172" t="s">
        <v>3032</v>
      </c>
      <c r="C97" s="172" t="s">
        <v>4495</v>
      </c>
      <c r="D97" s="172">
        <v>11</v>
      </c>
      <c r="E97" s="172">
        <v>12</v>
      </c>
      <c r="F97" s="172"/>
      <c r="G97" s="172">
        <v>353</v>
      </c>
      <c r="H97" s="322">
        <f t="shared" si="4"/>
        <v>29.416666666666668</v>
      </c>
      <c r="I97" s="172"/>
      <c r="J97" s="172"/>
      <c r="K97" s="172" t="s">
        <v>2816</v>
      </c>
      <c r="L97" s="3"/>
      <c r="M97" s="191"/>
      <c r="N97" s="191"/>
      <c r="O97" s="191"/>
      <c r="P97" s="191"/>
      <c r="Q97" s="191"/>
      <c r="R97" s="191"/>
      <c r="S97" s="3"/>
      <c r="T97" s="172" t="s">
        <v>50</v>
      </c>
      <c r="U97" s="172" t="s">
        <v>4200</v>
      </c>
      <c r="V97" s="172" t="s">
        <v>14</v>
      </c>
      <c r="W97" s="172">
        <v>77</v>
      </c>
      <c r="X97" s="172">
        <v>9</v>
      </c>
      <c r="Y97" s="172">
        <v>14</v>
      </c>
      <c r="Z97" s="172">
        <v>280</v>
      </c>
      <c r="AA97" s="322">
        <f t="shared" si="3"/>
        <v>20</v>
      </c>
      <c r="AB97" s="172"/>
      <c r="AC97" s="172"/>
      <c r="AD97" s="172"/>
      <c r="AE97" s="172" t="s">
        <v>4326</v>
      </c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</row>
    <row r="98" spans="1:43" x14ac:dyDescent="0.2">
      <c r="A98" s="172" t="s">
        <v>82</v>
      </c>
      <c r="B98" s="172" t="s">
        <v>4191</v>
      </c>
      <c r="C98" s="172" t="s">
        <v>4495</v>
      </c>
      <c r="D98" s="172">
        <v>9</v>
      </c>
      <c r="E98" s="172">
        <v>10</v>
      </c>
      <c r="F98" s="172">
        <v>2</v>
      </c>
      <c r="G98" s="172">
        <v>225</v>
      </c>
      <c r="H98" s="322">
        <f t="shared" si="4"/>
        <v>28.125</v>
      </c>
      <c r="I98" s="172"/>
      <c r="J98" s="172"/>
      <c r="K98" s="172" t="s">
        <v>2816</v>
      </c>
      <c r="L98" s="3"/>
      <c r="M98" s="191"/>
      <c r="N98" s="191"/>
      <c r="O98" s="191"/>
      <c r="P98" s="191"/>
      <c r="Q98" s="191"/>
      <c r="R98" s="191"/>
      <c r="S98" s="3"/>
      <c r="T98" s="172" t="s">
        <v>50</v>
      </c>
      <c r="U98" s="172" t="s">
        <v>4537</v>
      </c>
      <c r="V98" s="172" t="s">
        <v>14</v>
      </c>
      <c r="W98" s="172">
        <v>15</v>
      </c>
      <c r="X98" s="172">
        <v>3</v>
      </c>
      <c r="Y98" s="172"/>
      <c r="Z98" s="172">
        <v>46</v>
      </c>
      <c r="AA98" s="322">
        <v>0</v>
      </c>
      <c r="AB98" s="172"/>
      <c r="AC98" s="172"/>
      <c r="AD98" s="172"/>
      <c r="AE98" s="172" t="s">
        <v>4326</v>
      </c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</row>
    <row r="99" spans="1:43" x14ac:dyDescent="0.2">
      <c r="A99" s="172" t="s">
        <v>82</v>
      </c>
      <c r="B99" s="172" t="s">
        <v>4463</v>
      </c>
      <c r="C99" s="172" t="s">
        <v>4495</v>
      </c>
      <c r="D99" s="172">
        <v>2</v>
      </c>
      <c r="E99" s="172">
        <v>2</v>
      </c>
      <c r="F99" s="172"/>
      <c r="G99" s="172">
        <v>55</v>
      </c>
      <c r="H99" s="322">
        <f t="shared" si="4"/>
        <v>27.5</v>
      </c>
      <c r="I99" s="172"/>
      <c r="J99" s="172"/>
      <c r="K99" s="172" t="s">
        <v>2816</v>
      </c>
      <c r="L99" s="3"/>
      <c r="M99" s="191"/>
      <c r="N99" s="191"/>
      <c r="O99" s="191"/>
      <c r="P99" s="191"/>
      <c r="Q99" s="191"/>
      <c r="R99" s="191"/>
      <c r="S99" s="3"/>
      <c r="T99" s="172" t="s">
        <v>50</v>
      </c>
      <c r="U99" s="172" t="s">
        <v>4480</v>
      </c>
      <c r="V99" s="172" t="s">
        <v>14</v>
      </c>
      <c r="W99" s="172">
        <v>117</v>
      </c>
      <c r="X99" s="172">
        <v>27</v>
      </c>
      <c r="Y99" s="172">
        <v>11</v>
      </c>
      <c r="Z99" s="172">
        <v>330</v>
      </c>
      <c r="AA99" s="322">
        <f t="shared" si="3"/>
        <v>30</v>
      </c>
      <c r="AB99" s="172"/>
      <c r="AC99" s="172"/>
      <c r="AD99" s="172"/>
      <c r="AE99" s="172" t="s">
        <v>4326</v>
      </c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</row>
    <row r="100" spans="1:43" x14ac:dyDescent="0.2">
      <c r="A100" s="172" t="s">
        <v>82</v>
      </c>
      <c r="B100" s="172" t="s">
        <v>4502</v>
      </c>
      <c r="C100" s="172" t="s">
        <v>4495</v>
      </c>
      <c r="D100" s="172">
        <v>7</v>
      </c>
      <c r="E100" s="172">
        <v>8</v>
      </c>
      <c r="F100" s="172"/>
      <c r="G100" s="172">
        <v>184</v>
      </c>
      <c r="H100" s="322">
        <f t="shared" si="4"/>
        <v>23</v>
      </c>
      <c r="I100" s="172"/>
      <c r="J100" s="172"/>
      <c r="K100" s="172" t="s">
        <v>2816</v>
      </c>
      <c r="L100" s="3"/>
      <c r="M100" s="191"/>
      <c r="N100" s="191"/>
      <c r="O100" s="191"/>
      <c r="P100" s="191"/>
      <c r="Q100" s="191"/>
      <c r="R100" s="191"/>
      <c r="S100" s="3"/>
      <c r="T100" s="172" t="s">
        <v>50</v>
      </c>
      <c r="U100" s="172" t="s">
        <v>4215</v>
      </c>
      <c r="V100" s="172" t="s">
        <v>14</v>
      </c>
      <c r="W100" s="172">
        <v>7</v>
      </c>
      <c r="X100" s="172">
        <v>1</v>
      </c>
      <c r="Y100" s="172">
        <v>1</v>
      </c>
      <c r="Z100" s="172">
        <v>18</v>
      </c>
      <c r="AA100" s="322">
        <f t="shared" si="3"/>
        <v>18</v>
      </c>
      <c r="AB100" s="172"/>
      <c r="AC100" s="172"/>
      <c r="AD100" s="172"/>
      <c r="AE100" s="172" t="s">
        <v>4326</v>
      </c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</row>
    <row r="101" spans="1:43" x14ac:dyDescent="0.2">
      <c r="A101" s="172" t="s">
        <v>82</v>
      </c>
      <c r="B101" s="172" t="s">
        <v>4492</v>
      </c>
      <c r="C101" s="172" t="s">
        <v>4495</v>
      </c>
      <c r="D101" s="172">
        <v>1</v>
      </c>
      <c r="E101" s="172">
        <v>1</v>
      </c>
      <c r="F101" s="172"/>
      <c r="G101" s="172">
        <v>20</v>
      </c>
      <c r="H101" s="322">
        <f t="shared" si="4"/>
        <v>20</v>
      </c>
      <c r="I101" s="172"/>
      <c r="J101" s="172"/>
      <c r="K101" s="172" t="s">
        <v>2816</v>
      </c>
      <c r="L101" s="3"/>
      <c r="M101" s="191"/>
      <c r="N101" s="191"/>
      <c r="O101" s="191"/>
      <c r="P101" s="191"/>
      <c r="Q101" s="191"/>
      <c r="R101" s="191"/>
      <c r="S101" s="3"/>
      <c r="T101" s="172" t="s">
        <v>50</v>
      </c>
      <c r="U101" s="172" t="s">
        <v>4146</v>
      </c>
      <c r="V101" s="172" t="s">
        <v>14</v>
      </c>
      <c r="W101" s="172">
        <v>5</v>
      </c>
      <c r="X101" s="172"/>
      <c r="Y101" s="172"/>
      <c r="Z101" s="172">
        <v>35</v>
      </c>
      <c r="AA101" s="322">
        <v>0</v>
      </c>
      <c r="AB101" s="172"/>
      <c r="AC101" s="172"/>
      <c r="AD101" s="172"/>
      <c r="AE101" s="172" t="s">
        <v>4326</v>
      </c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</row>
    <row r="102" spans="1:43" x14ac:dyDescent="0.2">
      <c r="A102" s="172" t="s">
        <v>82</v>
      </c>
      <c r="B102" s="172" t="s">
        <v>4521</v>
      </c>
      <c r="C102" s="172" t="s">
        <v>4495</v>
      </c>
      <c r="D102" s="172">
        <v>11</v>
      </c>
      <c r="E102" s="172">
        <v>11</v>
      </c>
      <c r="F102" s="172">
        <v>1</v>
      </c>
      <c r="G102" s="172">
        <v>176</v>
      </c>
      <c r="H102" s="322">
        <f t="shared" si="4"/>
        <v>17.600000000000001</v>
      </c>
      <c r="I102" s="172"/>
      <c r="J102" s="172"/>
      <c r="K102" s="172" t="s">
        <v>2816</v>
      </c>
      <c r="L102" s="3"/>
      <c r="M102" s="191"/>
      <c r="N102" s="191"/>
      <c r="O102" s="191"/>
      <c r="P102" s="191"/>
      <c r="Q102" s="191"/>
      <c r="R102" s="191"/>
      <c r="S102" s="3"/>
      <c r="T102" s="172" t="s">
        <v>50</v>
      </c>
      <c r="U102" s="172" t="s">
        <v>4487</v>
      </c>
      <c r="V102" s="172" t="s">
        <v>14</v>
      </c>
      <c r="W102" s="172">
        <v>52</v>
      </c>
      <c r="X102" s="172">
        <v>13</v>
      </c>
      <c r="Y102" s="172">
        <v>6</v>
      </c>
      <c r="Z102" s="172">
        <v>105</v>
      </c>
      <c r="AA102" s="322">
        <f t="shared" si="3"/>
        <v>17.5</v>
      </c>
      <c r="AB102" s="172"/>
      <c r="AC102" s="172"/>
      <c r="AD102" s="172"/>
      <c r="AE102" s="172" t="s">
        <v>4326</v>
      </c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</row>
    <row r="103" spans="1:43" x14ac:dyDescent="0.2">
      <c r="A103" s="172" t="s">
        <v>82</v>
      </c>
      <c r="B103" s="172" t="s">
        <v>4522</v>
      </c>
      <c r="C103" s="172" t="s">
        <v>4495</v>
      </c>
      <c r="D103" s="172">
        <v>7</v>
      </c>
      <c r="E103" s="172">
        <v>8</v>
      </c>
      <c r="F103" s="172">
        <v>4</v>
      </c>
      <c r="G103" s="172">
        <v>65</v>
      </c>
      <c r="H103" s="322">
        <f t="shared" si="4"/>
        <v>16.25</v>
      </c>
      <c r="I103" s="172"/>
      <c r="J103" s="172"/>
      <c r="K103" s="172" t="s">
        <v>2816</v>
      </c>
      <c r="L103" s="3"/>
      <c r="M103" s="191"/>
      <c r="N103" s="191"/>
      <c r="O103" s="191"/>
      <c r="P103" s="191"/>
      <c r="Q103" s="191"/>
      <c r="R103" s="191"/>
      <c r="S103" s="3"/>
      <c r="T103" s="172" t="s">
        <v>50</v>
      </c>
      <c r="U103" s="172" t="s">
        <v>4540</v>
      </c>
      <c r="V103" s="172" t="s">
        <v>14</v>
      </c>
      <c r="W103" s="172">
        <v>4</v>
      </c>
      <c r="X103" s="172">
        <v>1</v>
      </c>
      <c r="Y103" s="172">
        <v>1</v>
      </c>
      <c r="Z103" s="172">
        <v>4</v>
      </c>
      <c r="AA103" s="322">
        <f t="shared" si="3"/>
        <v>4</v>
      </c>
      <c r="AB103" s="172"/>
      <c r="AC103" s="172"/>
      <c r="AD103" s="172"/>
      <c r="AE103" s="172" t="s">
        <v>4326</v>
      </c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</row>
    <row r="104" spans="1:43" x14ac:dyDescent="0.2">
      <c r="A104" s="172" t="s">
        <v>82</v>
      </c>
      <c r="B104" s="172" t="s">
        <v>3114</v>
      </c>
      <c r="C104" s="172" t="s">
        <v>4495</v>
      </c>
      <c r="D104" s="172">
        <v>8</v>
      </c>
      <c r="E104" s="172">
        <v>9</v>
      </c>
      <c r="F104" s="172"/>
      <c r="G104" s="172">
        <v>142</v>
      </c>
      <c r="H104" s="322">
        <f t="shared" si="4"/>
        <v>15.777777777777779</v>
      </c>
      <c r="I104" s="172"/>
      <c r="J104" s="172"/>
      <c r="K104" s="172" t="s">
        <v>2816</v>
      </c>
      <c r="L104" s="3"/>
      <c r="M104" s="191"/>
      <c r="N104" s="191"/>
      <c r="O104" s="191"/>
      <c r="P104" s="191"/>
      <c r="Q104" s="191"/>
      <c r="R104" s="191"/>
      <c r="S104" s="3"/>
      <c r="T104" s="172" t="s">
        <v>50</v>
      </c>
      <c r="U104" s="172" t="s">
        <v>4209</v>
      </c>
      <c r="V104" s="172" t="s">
        <v>14</v>
      </c>
      <c r="W104" s="172">
        <v>17</v>
      </c>
      <c r="X104" s="172">
        <v>1</v>
      </c>
      <c r="Y104" s="172"/>
      <c r="Z104" s="172">
        <v>93</v>
      </c>
      <c r="AA104" s="322">
        <v>0</v>
      </c>
      <c r="AB104" s="172"/>
      <c r="AC104" s="172"/>
      <c r="AD104" s="172"/>
      <c r="AE104" s="172" t="s">
        <v>4326</v>
      </c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</row>
    <row r="105" spans="1:43" x14ac:dyDescent="0.2">
      <c r="A105" s="172" t="s">
        <v>82</v>
      </c>
      <c r="B105" s="172" t="s">
        <v>3056</v>
      </c>
      <c r="C105" s="172" t="s">
        <v>4495</v>
      </c>
      <c r="D105" s="172">
        <v>1</v>
      </c>
      <c r="E105" s="172">
        <v>1</v>
      </c>
      <c r="F105" s="172"/>
      <c r="G105" s="172">
        <v>13</v>
      </c>
      <c r="H105" s="322">
        <f t="shared" si="4"/>
        <v>13</v>
      </c>
      <c r="I105" s="172"/>
      <c r="J105" s="172"/>
      <c r="K105" s="172" t="s">
        <v>2816</v>
      </c>
      <c r="L105" s="3"/>
      <c r="M105" s="191"/>
      <c r="N105" s="191"/>
      <c r="O105" s="191"/>
      <c r="P105" s="191"/>
      <c r="Q105" s="191"/>
      <c r="R105" s="191"/>
      <c r="S105" s="3"/>
      <c r="T105" s="172" t="s">
        <v>2333</v>
      </c>
      <c r="U105" s="172" t="s">
        <v>3978</v>
      </c>
      <c r="V105" s="172" t="s">
        <v>14</v>
      </c>
      <c r="W105" s="172">
        <v>31</v>
      </c>
      <c r="X105" s="172">
        <v>10</v>
      </c>
      <c r="Y105" s="172">
        <v>4</v>
      </c>
      <c r="Z105" s="172">
        <v>55</v>
      </c>
      <c r="AA105" s="322">
        <f t="shared" si="3"/>
        <v>13.75</v>
      </c>
      <c r="AB105" s="172"/>
      <c r="AC105" s="172"/>
      <c r="AD105" s="172"/>
      <c r="AE105" s="172" t="s">
        <v>2816</v>
      </c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</row>
    <row r="106" spans="1:43" x14ac:dyDescent="0.2">
      <c r="A106" s="172" t="s">
        <v>82</v>
      </c>
      <c r="B106" s="172" t="s">
        <v>4523</v>
      </c>
      <c r="C106" s="172" t="s">
        <v>4495</v>
      </c>
      <c r="D106" s="172">
        <v>4</v>
      </c>
      <c r="E106" s="172">
        <v>5</v>
      </c>
      <c r="F106" s="172">
        <v>4</v>
      </c>
      <c r="G106" s="172">
        <v>48</v>
      </c>
      <c r="H106" s="322">
        <f t="shared" si="4"/>
        <v>48</v>
      </c>
      <c r="I106" s="172"/>
      <c r="J106" s="172"/>
      <c r="K106" s="172" t="s">
        <v>2816</v>
      </c>
      <c r="L106" s="3"/>
      <c r="M106" s="191"/>
      <c r="N106" s="191"/>
      <c r="O106" s="191"/>
      <c r="P106" s="191"/>
      <c r="Q106" s="191"/>
      <c r="R106" s="191"/>
      <c r="S106" s="3"/>
      <c r="T106" s="172" t="s">
        <v>2333</v>
      </c>
      <c r="U106" s="172" t="s">
        <v>4514</v>
      </c>
      <c r="V106" s="172" t="s">
        <v>14</v>
      </c>
      <c r="W106" s="172">
        <v>17.100000000000001</v>
      </c>
      <c r="X106" s="172">
        <v>3</v>
      </c>
      <c r="Y106" s="172">
        <v>9</v>
      </c>
      <c r="Z106" s="172">
        <v>31</v>
      </c>
      <c r="AA106" s="322">
        <f t="shared" si="3"/>
        <v>3.4444444444444446</v>
      </c>
      <c r="AB106" s="172"/>
      <c r="AC106" s="172"/>
      <c r="AD106" s="172"/>
      <c r="AE106" s="172" t="s">
        <v>2816</v>
      </c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</row>
    <row r="107" spans="1:43" x14ac:dyDescent="0.2">
      <c r="A107" s="172" t="s">
        <v>82</v>
      </c>
      <c r="B107" s="172" t="s">
        <v>3882</v>
      </c>
      <c r="C107" s="172" t="s">
        <v>4495</v>
      </c>
      <c r="D107" s="172">
        <v>5</v>
      </c>
      <c r="E107" s="172">
        <v>5</v>
      </c>
      <c r="F107" s="172">
        <v>1</v>
      </c>
      <c r="G107" s="172">
        <v>43</v>
      </c>
      <c r="H107" s="322">
        <f t="shared" si="4"/>
        <v>10.75</v>
      </c>
      <c r="I107" s="172"/>
      <c r="J107" s="172"/>
      <c r="K107" s="172" t="s">
        <v>2816</v>
      </c>
      <c r="L107" s="3"/>
      <c r="M107" s="191"/>
      <c r="N107" s="191"/>
      <c r="O107" s="191"/>
      <c r="P107" s="191"/>
      <c r="Q107" s="191"/>
      <c r="R107" s="191"/>
      <c r="S107" s="3"/>
      <c r="T107" s="172" t="s">
        <v>2333</v>
      </c>
      <c r="U107" s="172" t="s">
        <v>1163</v>
      </c>
      <c r="V107" s="172" t="s">
        <v>14</v>
      </c>
      <c r="W107" s="172">
        <v>12</v>
      </c>
      <c r="X107" s="172">
        <v>5</v>
      </c>
      <c r="Y107" s="172">
        <v>1</v>
      </c>
      <c r="Z107" s="172">
        <v>16</v>
      </c>
      <c r="AA107" s="322">
        <f t="shared" si="3"/>
        <v>16</v>
      </c>
      <c r="AB107" s="172"/>
      <c r="AC107" s="172"/>
      <c r="AD107" s="172"/>
      <c r="AE107" s="172" t="s">
        <v>2816</v>
      </c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</row>
    <row r="108" spans="1:43" x14ac:dyDescent="0.2">
      <c r="A108" s="172" t="s">
        <v>82</v>
      </c>
      <c r="B108" s="172" t="s">
        <v>4524</v>
      </c>
      <c r="C108" s="172" t="s">
        <v>4495</v>
      </c>
      <c r="D108" s="172">
        <v>6</v>
      </c>
      <c r="E108" s="172">
        <v>7</v>
      </c>
      <c r="F108" s="172">
        <v>3</v>
      </c>
      <c r="G108" s="172">
        <v>38</v>
      </c>
      <c r="H108" s="322">
        <f t="shared" si="4"/>
        <v>9.5</v>
      </c>
      <c r="I108" s="172"/>
      <c r="J108" s="172"/>
      <c r="K108" s="172" t="s">
        <v>2816</v>
      </c>
      <c r="L108" s="3"/>
      <c r="M108" s="191"/>
      <c r="N108" s="191"/>
      <c r="O108" s="191"/>
      <c r="P108" s="406"/>
      <c r="Q108" s="191"/>
      <c r="R108" s="191"/>
      <c r="S108" s="3"/>
      <c r="T108" s="172" t="s">
        <v>2333</v>
      </c>
      <c r="U108" s="172" t="s">
        <v>4472</v>
      </c>
      <c r="V108" s="172" t="s">
        <v>14</v>
      </c>
      <c r="W108" s="172">
        <v>2</v>
      </c>
      <c r="X108" s="172"/>
      <c r="Y108" s="172"/>
      <c r="Z108" s="172">
        <v>19</v>
      </c>
      <c r="AA108" s="322">
        <v>0</v>
      </c>
      <c r="AB108" s="172"/>
      <c r="AC108" s="172"/>
      <c r="AD108" s="172"/>
      <c r="AE108" s="172" t="s">
        <v>2816</v>
      </c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</row>
    <row r="109" spans="1:43" x14ac:dyDescent="0.2">
      <c r="A109" s="172" t="s">
        <v>82</v>
      </c>
      <c r="B109" s="172" t="s">
        <v>4488</v>
      </c>
      <c r="C109" s="172" t="s">
        <v>4495</v>
      </c>
      <c r="D109" s="172">
        <v>3</v>
      </c>
      <c r="E109" s="172">
        <v>3</v>
      </c>
      <c r="F109" s="172"/>
      <c r="G109" s="172">
        <v>27</v>
      </c>
      <c r="H109" s="322">
        <f t="shared" si="4"/>
        <v>9</v>
      </c>
      <c r="I109" s="172"/>
      <c r="J109" s="172"/>
      <c r="K109" s="172" t="s">
        <v>2816</v>
      </c>
      <c r="L109" s="3"/>
      <c r="M109" s="191"/>
      <c r="N109" s="191"/>
      <c r="O109" s="191"/>
      <c r="P109" s="406"/>
      <c r="Q109" s="191"/>
      <c r="R109" s="191"/>
      <c r="S109" s="3"/>
      <c r="T109" s="172" t="s">
        <v>2333</v>
      </c>
      <c r="U109" s="172" t="s">
        <v>3032</v>
      </c>
      <c r="V109" s="172" t="s">
        <v>14</v>
      </c>
      <c r="W109" s="172">
        <v>61</v>
      </c>
      <c r="X109" s="172">
        <v>8</v>
      </c>
      <c r="Y109" s="172">
        <v>10</v>
      </c>
      <c r="Z109" s="172">
        <v>170</v>
      </c>
      <c r="AA109" s="322">
        <f t="shared" si="3"/>
        <v>17</v>
      </c>
      <c r="AB109" s="172"/>
      <c r="AC109" s="172"/>
      <c r="AD109" s="172"/>
      <c r="AE109" s="172" t="s">
        <v>2816</v>
      </c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</row>
    <row r="110" spans="1:43" x14ac:dyDescent="0.2">
      <c r="A110" s="172" t="s">
        <v>82</v>
      </c>
      <c r="B110" s="172" t="s">
        <v>3902</v>
      </c>
      <c r="C110" s="172" t="s">
        <v>4495</v>
      </c>
      <c r="D110" s="172">
        <v>5</v>
      </c>
      <c r="E110" s="172">
        <v>5</v>
      </c>
      <c r="F110" s="172">
        <v>1</v>
      </c>
      <c r="G110" s="172">
        <v>35</v>
      </c>
      <c r="H110" s="322">
        <f t="shared" si="4"/>
        <v>8.75</v>
      </c>
      <c r="I110" s="172"/>
      <c r="J110" s="172"/>
      <c r="K110" s="172" t="s">
        <v>2816</v>
      </c>
      <c r="L110" s="3"/>
      <c r="M110" s="191"/>
      <c r="N110" s="191"/>
      <c r="O110" s="191"/>
      <c r="P110" s="406"/>
      <c r="Q110" s="191"/>
      <c r="R110" s="191"/>
      <c r="S110" s="3"/>
      <c r="T110" s="172" t="s">
        <v>2333</v>
      </c>
      <c r="U110" s="172" t="s">
        <v>4216</v>
      </c>
      <c r="V110" s="172" t="s">
        <v>14</v>
      </c>
      <c r="W110" s="172">
        <v>118.2</v>
      </c>
      <c r="X110" s="172">
        <v>31</v>
      </c>
      <c r="Y110" s="172">
        <v>23</v>
      </c>
      <c r="Z110" s="172">
        <v>378</v>
      </c>
      <c r="AA110" s="322">
        <f t="shared" si="3"/>
        <v>16.434782608695652</v>
      </c>
      <c r="AB110" s="172"/>
      <c r="AC110" s="172"/>
      <c r="AD110" s="172"/>
      <c r="AE110" s="172" t="s">
        <v>2816</v>
      </c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</row>
    <row r="111" spans="1:43" x14ac:dyDescent="0.2">
      <c r="A111" s="172" t="s">
        <v>82</v>
      </c>
      <c r="B111" s="172" t="s">
        <v>4498</v>
      </c>
      <c r="C111" s="172" t="s">
        <v>4495</v>
      </c>
      <c r="D111" s="172">
        <v>4</v>
      </c>
      <c r="E111" s="172">
        <v>4</v>
      </c>
      <c r="F111" s="172">
        <v>2</v>
      </c>
      <c r="G111" s="172">
        <v>17</v>
      </c>
      <c r="H111" s="322">
        <f t="shared" si="4"/>
        <v>8.5</v>
      </c>
      <c r="I111" s="172"/>
      <c r="J111" s="172"/>
      <c r="K111" s="172" t="s">
        <v>2816</v>
      </c>
      <c r="L111" s="3"/>
      <c r="M111" s="191"/>
      <c r="N111" s="191"/>
      <c r="O111" s="191"/>
      <c r="P111" s="406"/>
      <c r="Q111" s="191"/>
      <c r="R111" s="191"/>
      <c r="S111" s="3"/>
      <c r="T111" s="172" t="s">
        <v>2333</v>
      </c>
      <c r="U111" s="172" t="s">
        <v>3881</v>
      </c>
      <c r="V111" s="172" t="s">
        <v>14</v>
      </c>
      <c r="W111" s="172">
        <v>10</v>
      </c>
      <c r="X111" s="172">
        <v>1</v>
      </c>
      <c r="Y111" s="172">
        <v>1</v>
      </c>
      <c r="Z111" s="172">
        <v>19</v>
      </c>
      <c r="AA111" s="322">
        <f t="shared" si="3"/>
        <v>19</v>
      </c>
      <c r="AB111" s="172"/>
      <c r="AC111" s="172"/>
      <c r="AD111" s="172"/>
      <c r="AE111" s="172" t="s">
        <v>2816</v>
      </c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</row>
    <row r="112" spans="1:43" x14ac:dyDescent="0.2">
      <c r="A112" s="172" t="s">
        <v>82</v>
      </c>
      <c r="B112" s="172" t="s">
        <v>4525</v>
      </c>
      <c r="C112" s="172" t="s">
        <v>4495</v>
      </c>
      <c r="D112" s="172">
        <v>2</v>
      </c>
      <c r="E112" s="172">
        <v>2</v>
      </c>
      <c r="F112" s="172"/>
      <c r="G112" s="172">
        <v>12</v>
      </c>
      <c r="H112" s="322">
        <f t="shared" si="4"/>
        <v>6</v>
      </c>
      <c r="I112" s="172"/>
      <c r="J112" s="172"/>
      <c r="K112" s="172" t="s">
        <v>2816</v>
      </c>
      <c r="L112" s="3"/>
      <c r="M112" s="3"/>
      <c r="N112" s="3"/>
      <c r="O112" s="3"/>
      <c r="P112" s="581"/>
      <c r="Q112" s="191"/>
      <c r="R112" s="191"/>
      <c r="S112" s="3"/>
      <c r="T112" s="172" t="s">
        <v>2333</v>
      </c>
      <c r="U112" s="172" t="s">
        <v>3037</v>
      </c>
      <c r="V112" s="172" t="s">
        <v>14</v>
      </c>
      <c r="W112" s="172">
        <v>65</v>
      </c>
      <c r="X112" s="172">
        <v>18</v>
      </c>
      <c r="Y112" s="172">
        <v>11</v>
      </c>
      <c r="Z112" s="172">
        <v>163</v>
      </c>
      <c r="AA112" s="322">
        <f t="shared" si="3"/>
        <v>14.818181818181818</v>
      </c>
      <c r="AB112" s="172"/>
      <c r="AC112" s="172"/>
      <c r="AD112" s="172"/>
      <c r="AE112" s="172" t="s">
        <v>2816</v>
      </c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</row>
    <row r="113" spans="1:43" x14ac:dyDescent="0.2">
      <c r="A113" s="172" t="s">
        <v>82</v>
      </c>
      <c r="B113" s="172" t="s">
        <v>4526</v>
      </c>
      <c r="C113" s="172" t="s">
        <v>4495</v>
      </c>
      <c r="D113" s="172">
        <v>7</v>
      </c>
      <c r="E113" s="172">
        <v>8</v>
      </c>
      <c r="F113" s="172">
        <v>1</v>
      </c>
      <c r="G113" s="172">
        <v>35</v>
      </c>
      <c r="H113" s="322">
        <f t="shared" si="4"/>
        <v>5</v>
      </c>
      <c r="I113" s="172"/>
      <c r="J113" s="172"/>
      <c r="K113" s="172" t="s">
        <v>2816</v>
      </c>
      <c r="L113" s="3"/>
      <c r="M113" s="3"/>
      <c r="N113" s="3"/>
      <c r="O113" s="3"/>
      <c r="P113" s="581"/>
      <c r="Q113" s="191"/>
      <c r="R113" s="191"/>
      <c r="S113" s="3"/>
      <c r="T113" s="172" t="s">
        <v>2333</v>
      </c>
      <c r="U113" s="172" t="s">
        <v>4209</v>
      </c>
      <c r="V113" s="172" t="s">
        <v>14</v>
      </c>
      <c r="W113" s="172">
        <v>65</v>
      </c>
      <c r="X113" s="172">
        <v>13</v>
      </c>
      <c r="Y113" s="172">
        <v>8</v>
      </c>
      <c r="Z113" s="172">
        <v>223</v>
      </c>
      <c r="AA113" s="322">
        <f t="shared" si="3"/>
        <v>27.875</v>
      </c>
      <c r="AB113" s="172"/>
      <c r="AC113" s="172"/>
      <c r="AD113" s="172"/>
      <c r="AE113" s="172" t="s">
        <v>2816</v>
      </c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</row>
    <row r="114" spans="1:43" x14ac:dyDescent="0.2">
      <c r="A114" s="172" t="s">
        <v>82</v>
      </c>
      <c r="B114" s="172" t="s">
        <v>792</v>
      </c>
      <c r="C114" s="172" t="s">
        <v>4495</v>
      </c>
      <c r="D114" s="172">
        <v>6</v>
      </c>
      <c r="E114" s="172">
        <v>3</v>
      </c>
      <c r="F114" s="172">
        <v>2</v>
      </c>
      <c r="G114" s="172">
        <v>10</v>
      </c>
      <c r="H114" s="322">
        <f t="shared" si="4"/>
        <v>10</v>
      </c>
      <c r="I114" s="172"/>
      <c r="J114" s="172"/>
      <c r="K114" s="172" t="s">
        <v>2816</v>
      </c>
      <c r="L114" s="3"/>
      <c r="M114" s="3"/>
      <c r="N114" s="3"/>
      <c r="O114" s="3"/>
      <c r="P114" s="581"/>
      <c r="Q114" s="191"/>
      <c r="R114" s="191"/>
      <c r="S114" s="3"/>
      <c r="T114" s="172" t="s">
        <v>2333</v>
      </c>
      <c r="U114" s="172" t="s">
        <v>4193</v>
      </c>
      <c r="V114" s="172" t="s">
        <v>14</v>
      </c>
      <c r="W114" s="172">
        <v>3</v>
      </c>
      <c r="X114" s="172">
        <v>1</v>
      </c>
      <c r="Y114" s="172">
        <v>1</v>
      </c>
      <c r="Z114" s="172">
        <v>3</v>
      </c>
      <c r="AA114" s="322">
        <f t="shared" si="3"/>
        <v>3</v>
      </c>
      <c r="AB114" s="172"/>
      <c r="AC114" s="172"/>
      <c r="AD114" s="172"/>
      <c r="AE114" s="172" t="s">
        <v>2816</v>
      </c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</row>
    <row r="115" spans="1:43" x14ac:dyDescent="0.2">
      <c r="A115" s="172" t="s">
        <v>82</v>
      </c>
      <c r="B115" s="172" t="s">
        <v>2951</v>
      </c>
      <c r="C115" s="172" t="s">
        <v>4495</v>
      </c>
      <c r="D115" s="172">
        <v>2</v>
      </c>
      <c r="E115" s="172">
        <v>2</v>
      </c>
      <c r="F115" s="172">
        <v>1</v>
      </c>
      <c r="G115" s="172">
        <v>5</v>
      </c>
      <c r="H115" s="322">
        <f t="shared" si="4"/>
        <v>5</v>
      </c>
      <c r="I115" s="172"/>
      <c r="J115" s="172"/>
      <c r="K115" s="172" t="s">
        <v>2816</v>
      </c>
      <c r="L115" s="3"/>
      <c r="M115" s="3"/>
      <c r="N115" s="3"/>
      <c r="O115" s="3"/>
      <c r="P115" s="3"/>
      <c r="Q115" s="191"/>
      <c r="R115" s="191"/>
      <c r="S115" s="3"/>
      <c r="T115" s="172" t="s">
        <v>2333</v>
      </c>
      <c r="U115" s="172" t="s">
        <v>4488</v>
      </c>
      <c r="V115" s="172" t="s">
        <v>14</v>
      </c>
      <c r="W115" s="172">
        <v>3</v>
      </c>
      <c r="X115" s="172">
        <v>1</v>
      </c>
      <c r="Y115" s="172">
        <v>2</v>
      </c>
      <c r="Z115" s="172">
        <v>4</v>
      </c>
      <c r="AA115" s="322">
        <f t="shared" si="3"/>
        <v>2</v>
      </c>
      <c r="AB115" s="172"/>
      <c r="AC115" s="172"/>
      <c r="AD115" s="172"/>
      <c r="AE115" s="172" t="s">
        <v>2816</v>
      </c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</row>
    <row r="116" spans="1:43" x14ac:dyDescent="0.2">
      <c r="A116" s="172" t="s">
        <v>82</v>
      </c>
      <c r="B116" s="172" t="s">
        <v>3050</v>
      </c>
      <c r="C116" s="172" t="s">
        <v>4495</v>
      </c>
      <c r="D116" s="172">
        <v>1</v>
      </c>
      <c r="E116" s="172">
        <v>1</v>
      </c>
      <c r="F116" s="172"/>
      <c r="G116" s="172">
        <v>1</v>
      </c>
      <c r="H116" s="322">
        <f t="shared" si="4"/>
        <v>1</v>
      </c>
      <c r="I116" s="172"/>
      <c r="J116" s="172"/>
      <c r="K116" s="172" t="s">
        <v>2816</v>
      </c>
      <c r="L116" s="3"/>
      <c r="M116" s="3"/>
      <c r="N116" s="3"/>
      <c r="O116" s="3"/>
      <c r="P116" s="3"/>
      <c r="Q116" s="191"/>
      <c r="R116" s="191"/>
      <c r="S116" s="3"/>
      <c r="T116" s="172" t="s">
        <v>2333</v>
      </c>
      <c r="U116" s="172" t="s">
        <v>3036</v>
      </c>
      <c r="V116" s="172" t="s">
        <v>14</v>
      </c>
      <c r="W116" s="172">
        <v>14</v>
      </c>
      <c r="X116" s="172">
        <v>1</v>
      </c>
      <c r="Y116" s="172">
        <v>1</v>
      </c>
      <c r="Z116" s="172">
        <v>65</v>
      </c>
      <c r="AA116" s="322">
        <f t="shared" si="3"/>
        <v>65</v>
      </c>
      <c r="AB116" s="172"/>
      <c r="AC116" s="172"/>
      <c r="AD116" s="172"/>
      <c r="AE116" s="172" t="s">
        <v>2816</v>
      </c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</row>
    <row r="117" spans="1:43" x14ac:dyDescent="0.2">
      <c r="A117" s="172" t="s">
        <v>82</v>
      </c>
      <c r="B117" s="172" t="s">
        <v>4474</v>
      </c>
      <c r="C117" s="172" t="s">
        <v>4495</v>
      </c>
      <c r="D117" s="172">
        <v>1</v>
      </c>
      <c r="E117" s="172">
        <v>1</v>
      </c>
      <c r="F117" s="172"/>
      <c r="G117" s="172">
        <v>0</v>
      </c>
      <c r="H117" s="322">
        <f t="shared" si="4"/>
        <v>0</v>
      </c>
      <c r="I117" s="172"/>
      <c r="J117" s="172"/>
      <c r="K117" s="172" t="s">
        <v>2816</v>
      </c>
      <c r="L117" s="3"/>
      <c r="M117" s="3"/>
      <c r="N117" s="3"/>
      <c r="O117" s="3"/>
      <c r="P117" s="3"/>
      <c r="Q117" s="191"/>
      <c r="R117" s="191"/>
      <c r="S117" s="3"/>
      <c r="T117" s="172" t="s">
        <v>2333</v>
      </c>
      <c r="U117" s="172" t="s">
        <v>3152</v>
      </c>
      <c r="V117" s="172" t="s">
        <v>14</v>
      </c>
      <c r="W117" s="172">
        <v>1</v>
      </c>
      <c r="X117" s="172"/>
      <c r="Y117" s="172"/>
      <c r="Z117" s="172">
        <v>12</v>
      </c>
      <c r="AA117" s="322">
        <v>0</v>
      </c>
      <c r="AB117" s="172"/>
      <c r="AC117" s="172"/>
      <c r="AD117" s="172"/>
      <c r="AE117" s="172" t="s">
        <v>2816</v>
      </c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</row>
    <row r="118" spans="1:43" x14ac:dyDescent="0.2">
      <c r="A118" s="172" t="s">
        <v>82</v>
      </c>
      <c r="B118" s="172" t="s">
        <v>4487</v>
      </c>
      <c r="C118" s="172" t="s">
        <v>4495</v>
      </c>
      <c r="D118" s="172">
        <v>1</v>
      </c>
      <c r="E118" s="172" t="s">
        <v>4272</v>
      </c>
      <c r="F118" s="172"/>
      <c r="G118" s="172"/>
      <c r="H118" s="322"/>
      <c r="I118" s="172"/>
      <c r="J118" s="172"/>
      <c r="K118" s="172" t="s">
        <v>2816</v>
      </c>
      <c r="L118" s="3"/>
      <c r="M118" s="3"/>
      <c r="N118" s="3"/>
      <c r="O118" s="3"/>
      <c r="P118" s="3"/>
      <c r="Q118" s="191"/>
      <c r="R118" s="191"/>
      <c r="S118" s="3"/>
      <c r="T118" s="172" t="s">
        <v>2333</v>
      </c>
      <c r="U118" s="172" t="s">
        <v>4544</v>
      </c>
      <c r="V118" s="172" t="s">
        <v>14</v>
      </c>
      <c r="W118" s="172">
        <v>42</v>
      </c>
      <c r="X118" s="172">
        <v>8</v>
      </c>
      <c r="Y118" s="172">
        <v>8</v>
      </c>
      <c r="Z118" s="172">
        <v>142</v>
      </c>
      <c r="AA118" s="322">
        <f t="shared" si="3"/>
        <v>17.75</v>
      </c>
      <c r="AB118" s="172"/>
      <c r="AC118" s="172"/>
      <c r="AD118" s="172"/>
      <c r="AE118" s="172" t="s">
        <v>2816</v>
      </c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</row>
    <row r="119" spans="1:43" x14ac:dyDescent="0.2">
      <c r="A119" s="172" t="s">
        <v>50</v>
      </c>
      <c r="B119" s="172" t="s">
        <v>3036</v>
      </c>
      <c r="C119" s="172" t="s">
        <v>14</v>
      </c>
      <c r="D119" s="172">
        <v>7</v>
      </c>
      <c r="E119" s="172">
        <v>6</v>
      </c>
      <c r="F119" s="172"/>
      <c r="G119" s="172">
        <v>270</v>
      </c>
      <c r="H119" s="322">
        <f t="shared" si="4"/>
        <v>45</v>
      </c>
      <c r="I119" s="172">
        <v>6</v>
      </c>
      <c r="J119" s="172"/>
      <c r="K119" s="172" t="s">
        <v>4326</v>
      </c>
      <c r="L119" s="3"/>
      <c r="M119" s="3"/>
      <c r="N119" s="3"/>
      <c r="O119" s="3"/>
      <c r="P119" s="3"/>
      <c r="Q119" s="191"/>
      <c r="R119" s="191"/>
      <c r="S119" s="3"/>
      <c r="T119" s="172" t="s">
        <v>2333</v>
      </c>
      <c r="U119" s="172" t="s">
        <v>4518</v>
      </c>
      <c r="V119" s="172" t="s">
        <v>14</v>
      </c>
      <c r="W119" s="172">
        <v>2</v>
      </c>
      <c r="X119" s="172"/>
      <c r="Y119" s="172">
        <v>2</v>
      </c>
      <c r="Z119" s="172">
        <v>22</v>
      </c>
      <c r="AA119" s="322">
        <f t="shared" si="3"/>
        <v>11</v>
      </c>
      <c r="AB119" s="172"/>
      <c r="AC119" s="172"/>
      <c r="AD119" s="172"/>
      <c r="AE119" s="172" t="s">
        <v>2816</v>
      </c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</row>
    <row r="120" spans="1:43" x14ac:dyDescent="0.2">
      <c r="A120" s="172" t="s">
        <v>50</v>
      </c>
      <c r="B120" s="172" t="s">
        <v>4538</v>
      </c>
      <c r="C120" s="172" t="s">
        <v>14</v>
      </c>
      <c r="D120" s="172">
        <v>9</v>
      </c>
      <c r="E120" s="172">
        <v>9</v>
      </c>
      <c r="F120" s="172">
        <v>1</v>
      </c>
      <c r="G120" s="172">
        <v>346</v>
      </c>
      <c r="H120" s="322">
        <f t="shared" si="4"/>
        <v>43.25</v>
      </c>
      <c r="I120" s="172">
        <v>9</v>
      </c>
      <c r="J120" s="172"/>
      <c r="K120" s="172" t="s">
        <v>4326</v>
      </c>
      <c r="L120" s="3"/>
      <c r="M120" s="3"/>
      <c r="N120" s="3"/>
      <c r="O120" s="3"/>
      <c r="P120" s="3"/>
      <c r="Q120" s="191"/>
      <c r="R120" s="191"/>
      <c r="S120" s="3"/>
      <c r="T120" s="172" t="s">
        <v>2333</v>
      </c>
      <c r="U120" s="172" t="s">
        <v>4530</v>
      </c>
      <c r="V120" s="172" t="s">
        <v>14</v>
      </c>
      <c r="W120" s="172">
        <v>6</v>
      </c>
      <c r="X120" s="172">
        <v>4</v>
      </c>
      <c r="Y120" s="172"/>
      <c r="Z120" s="172">
        <v>10</v>
      </c>
      <c r="AA120" s="322">
        <v>0</v>
      </c>
      <c r="AB120" s="172"/>
      <c r="AC120" s="172"/>
      <c r="AD120" s="172"/>
      <c r="AE120" s="172" t="s">
        <v>2816</v>
      </c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</row>
    <row r="121" spans="1:43" x14ac:dyDescent="0.2">
      <c r="A121" s="172" t="s">
        <v>50</v>
      </c>
      <c r="B121" s="172" t="s">
        <v>4467</v>
      </c>
      <c r="C121" s="172" t="s">
        <v>14</v>
      </c>
      <c r="D121" s="172">
        <v>4</v>
      </c>
      <c r="E121" s="172">
        <v>4</v>
      </c>
      <c r="F121" s="172"/>
      <c r="G121" s="172">
        <v>173</v>
      </c>
      <c r="H121" s="322">
        <f t="shared" si="4"/>
        <v>43.25</v>
      </c>
      <c r="I121" s="172">
        <v>1</v>
      </c>
      <c r="J121" s="172"/>
      <c r="K121" s="172" t="s">
        <v>4326</v>
      </c>
      <c r="L121" s="3"/>
      <c r="M121" s="3"/>
      <c r="N121" s="3"/>
      <c r="O121" s="3"/>
      <c r="P121" s="3"/>
      <c r="Q121" s="191"/>
      <c r="R121" s="191"/>
      <c r="S121" s="3"/>
      <c r="T121" s="172" t="s">
        <v>2333</v>
      </c>
      <c r="U121" s="172" t="s">
        <v>4487</v>
      </c>
      <c r="V121" s="172" t="s">
        <v>14</v>
      </c>
      <c r="W121" s="172">
        <v>111.1</v>
      </c>
      <c r="X121" s="172">
        <v>27</v>
      </c>
      <c r="Y121" s="172">
        <v>13</v>
      </c>
      <c r="Z121" s="172">
        <v>291</v>
      </c>
      <c r="AA121" s="322">
        <f t="shared" si="3"/>
        <v>22.384615384615383</v>
      </c>
      <c r="AB121" s="172"/>
      <c r="AC121" s="172"/>
      <c r="AD121" s="172"/>
      <c r="AE121" s="172" t="s">
        <v>2816</v>
      </c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</row>
    <row r="122" spans="1:43" x14ac:dyDescent="0.2">
      <c r="A122" s="172" t="s">
        <v>50</v>
      </c>
      <c r="B122" s="172" t="s">
        <v>4534</v>
      </c>
      <c r="C122" s="172" t="s">
        <v>14</v>
      </c>
      <c r="D122" s="172">
        <v>5</v>
      </c>
      <c r="E122" s="172">
        <v>5</v>
      </c>
      <c r="F122" s="172">
        <v>1</v>
      </c>
      <c r="G122" s="172">
        <v>149</v>
      </c>
      <c r="H122" s="322">
        <f t="shared" si="4"/>
        <v>37.25</v>
      </c>
      <c r="I122" s="172">
        <v>4</v>
      </c>
      <c r="J122" s="172"/>
      <c r="K122" s="172" t="s">
        <v>4326</v>
      </c>
      <c r="L122" s="3"/>
      <c r="M122" s="3"/>
      <c r="N122" s="3"/>
      <c r="O122" s="3"/>
      <c r="P122" s="3"/>
      <c r="Q122" s="191"/>
      <c r="R122" s="191"/>
      <c r="S122" s="3"/>
      <c r="T122" s="172" t="s">
        <v>2333</v>
      </c>
      <c r="U122" s="172" t="s">
        <v>4200</v>
      </c>
      <c r="V122" s="172" t="s">
        <v>14</v>
      </c>
      <c r="W122" s="172">
        <v>81</v>
      </c>
      <c r="X122" s="172">
        <v>21</v>
      </c>
      <c r="Y122" s="172">
        <v>12</v>
      </c>
      <c r="Z122" s="172">
        <v>227</v>
      </c>
      <c r="AA122" s="322">
        <f t="shared" si="3"/>
        <v>18.916666666666668</v>
      </c>
      <c r="AB122" s="172"/>
      <c r="AC122" s="172"/>
      <c r="AD122" s="172"/>
      <c r="AE122" s="172" t="s">
        <v>2816</v>
      </c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</row>
    <row r="123" spans="1:43" x14ac:dyDescent="0.2">
      <c r="A123" s="172" t="s">
        <v>50</v>
      </c>
      <c r="B123" s="172" t="s">
        <v>4514</v>
      </c>
      <c r="C123" s="172" t="s">
        <v>14</v>
      </c>
      <c r="D123" s="172">
        <v>4</v>
      </c>
      <c r="E123" s="172">
        <v>4</v>
      </c>
      <c r="F123" s="172"/>
      <c r="G123" s="172">
        <v>122</v>
      </c>
      <c r="H123" s="322">
        <f t="shared" si="4"/>
        <v>30.5</v>
      </c>
      <c r="I123" s="172"/>
      <c r="J123" s="172"/>
      <c r="K123" s="172" t="s">
        <v>4326</v>
      </c>
      <c r="L123" s="3"/>
      <c r="M123" s="3"/>
      <c r="N123" s="3"/>
      <c r="O123" s="3"/>
      <c r="P123" s="3"/>
      <c r="Q123" s="191"/>
      <c r="R123" s="191"/>
      <c r="S123" s="3"/>
      <c r="T123" s="172" t="s">
        <v>2333</v>
      </c>
      <c r="U123" s="172" t="s">
        <v>4480</v>
      </c>
      <c r="V123" s="172" t="s">
        <v>14</v>
      </c>
      <c r="W123" s="172">
        <v>11</v>
      </c>
      <c r="X123" s="172">
        <v>4</v>
      </c>
      <c r="Y123" s="172">
        <v>2</v>
      </c>
      <c r="Z123" s="172">
        <v>37</v>
      </c>
      <c r="AA123" s="322">
        <f t="shared" si="3"/>
        <v>18.5</v>
      </c>
      <c r="AB123" s="172"/>
      <c r="AC123" s="172"/>
      <c r="AD123" s="172"/>
      <c r="AE123" s="172" t="s">
        <v>2816</v>
      </c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</row>
    <row r="124" spans="1:43" x14ac:dyDescent="0.2">
      <c r="A124" s="172" t="s">
        <v>50</v>
      </c>
      <c r="B124" s="172" t="s">
        <v>4469</v>
      </c>
      <c r="C124" s="172" t="s">
        <v>14</v>
      </c>
      <c r="D124" s="172">
        <v>9</v>
      </c>
      <c r="E124" s="172">
        <v>9</v>
      </c>
      <c r="F124" s="172">
        <v>2</v>
      </c>
      <c r="G124" s="172">
        <v>184</v>
      </c>
      <c r="H124" s="322">
        <f t="shared" si="4"/>
        <v>26.285714285714285</v>
      </c>
      <c r="I124" s="172"/>
      <c r="J124" s="172"/>
      <c r="K124" s="172" t="s">
        <v>4326</v>
      </c>
      <c r="L124" s="3"/>
      <c r="M124" s="3"/>
      <c r="N124" s="3"/>
      <c r="O124" s="3"/>
      <c r="P124" s="3"/>
      <c r="Q124" s="191"/>
      <c r="R124" s="191"/>
      <c r="S124" s="3"/>
      <c r="T124" s="172" t="s">
        <v>2333</v>
      </c>
      <c r="U124" s="172" t="s">
        <v>4547</v>
      </c>
      <c r="V124" s="172" t="s">
        <v>14</v>
      </c>
      <c r="W124" s="172">
        <v>13</v>
      </c>
      <c r="X124" s="172">
        <v>1</v>
      </c>
      <c r="Y124" s="172">
        <v>2</v>
      </c>
      <c r="Z124" s="172">
        <v>36</v>
      </c>
      <c r="AA124" s="322">
        <f t="shared" si="3"/>
        <v>18</v>
      </c>
      <c r="AB124" s="172"/>
      <c r="AC124" s="172"/>
      <c r="AD124" s="172"/>
      <c r="AE124" s="172" t="s">
        <v>2816</v>
      </c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</row>
    <row r="125" spans="1:43" x14ac:dyDescent="0.2">
      <c r="A125" s="172" t="s">
        <v>50</v>
      </c>
      <c r="B125" s="172" t="s">
        <v>4529</v>
      </c>
      <c r="C125" s="172" t="s">
        <v>14</v>
      </c>
      <c r="D125" s="172">
        <v>5</v>
      </c>
      <c r="E125" s="172">
        <v>4</v>
      </c>
      <c r="F125" s="172"/>
      <c r="G125" s="172">
        <v>80</v>
      </c>
      <c r="H125" s="322">
        <f t="shared" si="4"/>
        <v>20</v>
      </c>
      <c r="I125" s="172">
        <v>6</v>
      </c>
      <c r="J125" s="172"/>
      <c r="K125" s="172" t="s">
        <v>4326</v>
      </c>
      <c r="L125" s="3"/>
      <c r="M125" s="3"/>
      <c r="N125" s="3"/>
      <c r="O125" s="3"/>
      <c r="P125" s="3"/>
      <c r="Q125" s="191"/>
      <c r="R125" s="191"/>
      <c r="S125" s="3"/>
      <c r="T125" s="172" t="s">
        <v>141</v>
      </c>
      <c r="U125" s="172" t="s">
        <v>4203</v>
      </c>
      <c r="V125" s="172" t="s">
        <v>14</v>
      </c>
      <c r="W125" s="172">
        <v>13</v>
      </c>
      <c r="X125" s="172">
        <v>5</v>
      </c>
      <c r="Y125" s="172">
        <v>1</v>
      </c>
      <c r="Z125" s="172">
        <v>34</v>
      </c>
      <c r="AA125" s="322">
        <f t="shared" si="3"/>
        <v>34</v>
      </c>
      <c r="AB125" s="172"/>
      <c r="AC125" s="172"/>
      <c r="AD125" s="172"/>
      <c r="AE125" s="172" t="s">
        <v>2816</v>
      </c>
      <c r="AF125" s="191"/>
      <c r="AG125" s="191"/>
      <c r="AH125" s="3"/>
      <c r="AI125" s="3"/>
      <c r="AJ125" s="3"/>
      <c r="AK125" s="3"/>
      <c r="AL125" s="3"/>
      <c r="AM125" s="3"/>
      <c r="AN125" s="3"/>
      <c r="AO125" s="3"/>
      <c r="AP125" s="3"/>
      <c r="AQ125" s="3"/>
    </row>
    <row r="126" spans="1:43" x14ac:dyDescent="0.2">
      <c r="A126" s="172" t="s">
        <v>50</v>
      </c>
      <c r="B126" s="172" t="s">
        <v>4207</v>
      </c>
      <c r="C126" s="172" t="s">
        <v>14</v>
      </c>
      <c r="D126" s="172">
        <v>7</v>
      </c>
      <c r="E126" s="172">
        <v>6</v>
      </c>
      <c r="F126" s="172"/>
      <c r="G126" s="172">
        <v>117</v>
      </c>
      <c r="H126" s="322">
        <f t="shared" si="4"/>
        <v>19.5</v>
      </c>
      <c r="I126" s="172">
        <v>2</v>
      </c>
      <c r="J126" s="172"/>
      <c r="K126" s="172" t="s">
        <v>4326</v>
      </c>
      <c r="L126" s="3"/>
      <c r="M126" s="3"/>
      <c r="N126" s="3"/>
      <c r="O126" s="3"/>
      <c r="P126" s="3"/>
      <c r="Q126" s="191"/>
      <c r="R126" s="191"/>
      <c r="S126" s="3"/>
      <c r="T126" s="172" t="s">
        <v>141</v>
      </c>
      <c r="U126" s="172" t="s">
        <v>4539</v>
      </c>
      <c r="V126" s="172" t="s">
        <v>14</v>
      </c>
      <c r="W126" s="172">
        <v>10</v>
      </c>
      <c r="X126" s="172">
        <v>2</v>
      </c>
      <c r="Y126" s="172">
        <v>2</v>
      </c>
      <c r="Z126" s="172">
        <v>22</v>
      </c>
      <c r="AA126" s="322">
        <f t="shared" si="3"/>
        <v>11</v>
      </c>
      <c r="AB126" s="172"/>
      <c r="AC126" s="172"/>
      <c r="AD126" s="172"/>
      <c r="AE126" s="172" t="s">
        <v>2816</v>
      </c>
      <c r="AF126" s="191"/>
      <c r="AG126" s="191"/>
      <c r="AH126" s="3"/>
      <c r="AI126" s="3"/>
      <c r="AJ126" s="3"/>
      <c r="AK126" s="3"/>
      <c r="AL126" s="3"/>
      <c r="AM126" s="3"/>
      <c r="AN126" s="3"/>
      <c r="AO126" s="3"/>
      <c r="AP126" s="3"/>
      <c r="AQ126" s="3"/>
    </row>
    <row r="127" spans="1:43" x14ac:dyDescent="0.2">
      <c r="A127" s="172" t="s">
        <v>50</v>
      </c>
      <c r="B127" s="172" t="s">
        <v>3032</v>
      </c>
      <c r="C127" s="172" t="s">
        <v>14</v>
      </c>
      <c r="D127" s="172">
        <v>12</v>
      </c>
      <c r="E127" s="172">
        <v>10</v>
      </c>
      <c r="F127" s="172"/>
      <c r="G127" s="172">
        <v>195</v>
      </c>
      <c r="H127" s="322">
        <f t="shared" si="4"/>
        <v>19.5</v>
      </c>
      <c r="I127" s="172">
        <v>3</v>
      </c>
      <c r="J127" s="172"/>
      <c r="K127" s="172" t="s">
        <v>4326</v>
      </c>
      <c r="L127" s="3"/>
      <c r="M127" s="3"/>
      <c r="N127" s="3"/>
      <c r="O127" s="3"/>
      <c r="P127" s="3"/>
      <c r="Q127" s="191"/>
      <c r="R127" s="191"/>
      <c r="S127" s="3"/>
      <c r="T127" s="172" t="s">
        <v>141</v>
      </c>
      <c r="U127" s="172" t="s">
        <v>4581</v>
      </c>
      <c r="V127" s="172" t="s">
        <v>14</v>
      </c>
      <c r="W127" s="172">
        <v>41</v>
      </c>
      <c r="X127" s="172">
        <v>6</v>
      </c>
      <c r="Y127" s="172">
        <v>10</v>
      </c>
      <c r="Z127" s="172">
        <v>155</v>
      </c>
      <c r="AA127" s="322">
        <f t="shared" si="3"/>
        <v>15.5</v>
      </c>
      <c r="AB127" s="172"/>
      <c r="AC127" s="172"/>
      <c r="AD127" s="172"/>
      <c r="AE127" s="172" t="s">
        <v>2816</v>
      </c>
      <c r="AF127" s="191"/>
      <c r="AG127" s="191"/>
      <c r="AH127" s="3"/>
      <c r="AI127" s="3"/>
      <c r="AJ127" s="3"/>
      <c r="AK127" s="3"/>
      <c r="AL127" s="3"/>
      <c r="AM127" s="3"/>
      <c r="AN127" s="3"/>
      <c r="AO127" s="3"/>
      <c r="AP127" s="3"/>
      <c r="AQ127" s="3"/>
    </row>
    <row r="128" spans="1:43" x14ac:dyDescent="0.2">
      <c r="A128" s="172" t="s">
        <v>50</v>
      </c>
      <c r="B128" s="172" t="s">
        <v>4139</v>
      </c>
      <c r="C128" s="172" t="s">
        <v>14</v>
      </c>
      <c r="D128" s="172">
        <v>8</v>
      </c>
      <c r="E128" s="172">
        <v>7</v>
      </c>
      <c r="F128" s="172"/>
      <c r="G128" s="172">
        <v>112</v>
      </c>
      <c r="H128" s="322">
        <f t="shared" si="4"/>
        <v>16</v>
      </c>
      <c r="I128" s="172">
        <v>3</v>
      </c>
      <c r="J128" s="172"/>
      <c r="K128" s="172" t="s">
        <v>4326</v>
      </c>
      <c r="L128" s="3"/>
      <c r="M128" s="3"/>
      <c r="N128" s="3"/>
      <c r="O128" s="3"/>
      <c r="P128" s="3"/>
      <c r="Q128" s="191"/>
      <c r="R128" s="191"/>
      <c r="S128" s="3"/>
      <c r="T128" s="172" t="s">
        <v>141</v>
      </c>
      <c r="U128" s="172" t="s">
        <v>4193</v>
      </c>
      <c r="V128" s="172" t="s">
        <v>14</v>
      </c>
      <c r="W128" s="172">
        <v>2</v>
      </c>
      <c r="X128" s="172">
        <v>1</v>
      </c>
      <c r="Y128" s="172"/>
      <c r="Z128" s="172">
        <v>7</v>
      </c>
      <c r="AA128" s="322">
        <v>0</v>
      </c>
      <c r="AB128" s="172"/>
      <c r="AC128" s="172"/>
      <c r="AD128" s="172"/>
      <c r="AE128" s="172" t="s">
        <v>2816</v>
      </c>
      <c r="AF128" s="191"/>
      <c r="AG128" s="191"/>
      <c r="AH128" s="3"/>
      <c r="AI128" s="3"/>
      <c r="AJ128" s="3"/>
      <c r="AK128" s="3"/>
      <c r="AL128" s="3"/>
      <c r="AM128" s="3"/>
      <c r="AN128" s="3"/>
      <c r="AO128" s="3"/>
      <c r="AP128" s="3"/>
      <c r="AQ128" s="3"/>
    </row>
    <row r="129" spans="1:43" x14ac:dyDescent="0.2">
      <c r="A129" s="172" t="s">
        <v>50</v>
      </c>
      <c r="B129" s="172" t="s">
        <v>4531</v>
      </c>
      <c r="C129" s="172" t="s">
        <v>14</v>
      </c>
      <c r="D129" s="172">
        <v>2</v>
      </c>
      <c r="E129" s="172">
        <v>1</v>
      </c>
      <c r="F129" s="172"/>
      <c r="G129" s="172">
        <v>15</v>
      </c>
      <c r="H129" s="322">
        <f t="shared" si="4"/>
        <v>15</v>
      </c>
      <c r="I129" s="172"/>
      <c r="J129" s="172"/>
      <c r="K129" s="172" t="s">
        <v>4326</v>
      </c>
      <c r="L129" s="3"/>
      <c r="M129" s="3"/>
      <c r="N129" s="3"/>
      <c r="O129" s="3"/>
      <c r="P129" s="3"/>
      <c r="Q129" s="191"/>
      <c r="R129" s="191"/>
      <c r="S129" s="3"/>
      <c r="T129" s="172" t="s">
        <v>141</v>
      </c>
      <c r="U129" s="172" t="s">
        <v>4154</v>
      </c>
      <c r="V129" s="172" t="s">
        <v>14</v>
      </c>
      <c r="W129" s="172">
        <v>18</v>
      </c>
      <c r="X129" s="172">
        <v>2</v>
      </c>
      <c r="Y129" s="172">
        <v>6</v>
      </c>
      <c r="Z129" s="172">
        <v>69</v>
      </c>
      <c r="AA129" s="322">
        <f t="shared" si="3"/>
        <v>11.5</v>
      </c>
      <c r="AB129" s="172"/>
      <c r="AC129" s="172"/>
      <c r="AD129" s="172"/>
      <c r="AE129" s="172" t="s">
        <v>2816</v>
      </c>
      <c r="AF129" s="191"/>
      <c r="AG129" s="191"/>
      <c r="AH129" s="3"/>
      <c r="AI129" s="3"/>
      <c r="AJ129" s="3"/>
      <c r="AK129" s="3"/>
      <c r="AL129" s="3"/>
      <c r="AM129" s="3"/>
      <c r="AN129" s="3"/>
      <c r="AO129" s="3"/>
      <c r="AP129" s="3"/>
      <c r="AQ129" s="3"/>
    </row>
    <row r="130" spans="1:43" x14ac:dyDescent="0.2">
      <c r="A130" s="172" t="s">
        <v>50</v>
      </c>
      <c r="B130" s="172" t="s">
        <v>4185</v>
      </c>
      <c r="C130" s="172" t="s">
        <v>14</v>
      </c>
      <c r="D130" s="172">
        <v>8</v>
      </c>
      <c r="E130" s="172">
        <v>8</v>
      </c>
      <c r="F130" s="172">
        <v>1</v>
      </c>
      <c r="G130" s="172">
        <v>101</v>
      </c>
      <c r="H130" s="322">
        <f t="shared" si="4"/>
        <v>14.428571428571429</v>
      </c>
      <c r="I130" s="172">
        <v>3</v>
      </c>
      <c r="J130" s="172"/>
      <c r="K130" s="172" t="s">
        <v>4326</v>
      </c>
      <c r="L130" s="3"/>
      <c r="M130" s="3"/>
      <c r="N130" s="3"/>
      <c r="O130" s="3"/>
      <c r="P130" s="3"/>
      <c r="Q130" s="191"/>
      <c r="R130" s="191"/>
      <c r="S130" s="3"/>
      <c r="T130" s="172" t="s">
        <v>141</v>
      </c>
      <c r="U130" s="172" t="s">
        <v>3856</v>
      </c>
      <c r="V130" s="172" t="s">
        <v>14</v>
      </c>
      <c r="W130" s="172">
        <v>124</v>
      </c>
      <c r="X130" s="172">
        <v>35</v>
      </c>
      <c r="Y130" s="172">
        <v>27</v>
      </c>
      <c r="Z130" s="172">
        <v>284</v>
      </c>
      <c r="AA130" s="322">
        <f t="shared" si="3"/>
        <v>10.518518518518519</v>
      </c>
      <c r="AB130" s="172"/>
      <c r="AC130" s="172"/>
      <c r="AD130" s="172"/>
      <c r="AE130" s="172" t="s">
        <v>2816</v>
      </c>
      <c r="AF130" s="191"/>
      <c r="AG130" s="191"/>
      <c r="AH130" s="3"/>
      <c r="AI130" s="3"/>
      <c r="AJ130" s="3"/>
      <c r="AK130" s="3"/>
      <c r="AL130" s="3"/>
      <c r="AM130" s="3"/>
      <c r="AN130" s="3"/>
      <c r="AO130" s="3"/>
      <c r="AP130" s="3"/>
      <c r="AQ130" s="3"/>
    </row>
    <row r="131" spans="1:43" x14ac:dyDescent="0.2">
      <c r="A131" s="172" t="s">
        <v>50</v>
      </c>
      <c r="B131" s="172" t="s">
        <v>4216</v>
      </c>
      <c r="C131" s="172" t="s">
        <v>14</v>
      </c>
      <c r="D131" s="172">
        <v>3</v>
      </c>
      <c r="E131" s="172">
        <v>3</v>
      </c>
      <c r="F131" s="172">
        <v>1</v>
      </c>
      <c r="G131" s="172">
        <v>27</v>
      </c>
      <c r="H131" s="322">
        <f t="shared" si="4"/>
        <v>13.5</v>
      </c>
      <c r="I131" s="172"/>
      <c r="J131" s="172"/>
      <c r="K131" s="172" t="s">
        <v>4326</v>
      </c>
      <c r="L131" s="3"/>
      <c r="M131" s="3"/>
      <c r="N131" s="3"/>
      <c r="O131" s="3"/>
      <c r="P131" s="3"/>
      <c r="Q131" s="191"/>
      <c r="R131" s="191"/>
      <c r="S131" s="3"/>
      <c r="T131" s="172" t="s">
        <v>141</v>
      </c>
      <c r="U131" s="172" t="s">
        <v>4216</v>
      </c>
      <c r="V131" s="172" t="s">
        <v>14</v>
      </c>
      <c r="W131" s="172">
        <v>76</v>
      </c>
      <c r="X131" s="172">
        <v>19</v>
      </c>
      <c r="Y131" s="172">
        <v>4</v>
      </c>
      <c r="Z131" s="172">
        <v>202</v>
      </c>
      <c r="AA131" s="322">
        <f t="shared" si="3"/>
        <v>50.5</v>
      </c>
      <c r="AB131" s="172"/>
      <c r="AC131" s="172"/>
      <c r="AD131" s="172"/>
      <c r="AE131" s="172" t="s">
        <v>2816</v>
      </c>
      <c r="AF131" s="191"/>
      <c r="AG131" s="191"/>
      <c r="AH131" s="3"/>
      <c r="AI131" s="3"/>
      <c r="AJ131" s="3"/>
      <c r="AK131" s="3"/>
      <c r="AL131" s="3"/>
      <c r="AM131" s="3"/>
      <c r="AN131" s="3"/>
      <c r="AO131" s="3"/>
      <c r="AP131" s="3"/>
      <c r="AQ131" s="3"/>
    </row>
    <row r="132" spans="1:43" x14ac:dyDescent="0.2">
      <c r="A132" s="172" t="s">
        <v>50</v>
      </c>
      <c r="B132" s="172" t="s">
        <v>4474</v>
      </c>
      <c r="C132" s="172" t="s">
        <v>14</v>
      </c>
      <c r="D132" s="172">
        <v>8</v>
      </c>
      <c r="E132" s="172">
        <v>7</v>
      </c>
      <c r="F132" s="172">
        <v>4</v>
      </c>
      <c r="G132" s="172">
        <v>39</v>
      </c>
      <c r="H132" s="322">
        <f t="shared" si="4"/>
        <v>13</v>
      </c>
      <c r="I132" s="172">
        <v>2</v>
      </c>
      <c r="J132" s="172"/>
      <c r="K132" s="172" t="s">
        <v>4326</v>
      </c>
      <c r="L132" s="3"/>
      <c r="M132" s="3"/>
      <c r="N132" s="3"/>
      <c r="O132" s="3"/>
      <c r="P132" s="3"/>
      <c r="Q132" s="191"/>
      <c r="R132" s="191"/>
      <c r="S132" s="3"/>
      <c r="T132" s="172" t="s">
        <v>141</v>
      </c>
      <c r="U132" s="172" t="s">
        <v>4393</v>
      </c>
      <c r="V132" s="172" t="s">
        <v>14</v>
      </c>
      <c r="W132" s="172">
        <v>8</v>
      </c>
      <c r="X132" s="172">
        <v>1</v>
      </c>
      <c r="Y132" s="172">
        <v>1</v>
      </c>
      <c r="Z132" s="172">
        <v>25</v>
      </c>
      <c r="AA132" s="322">
        <f t="shared" si="3"/>
        <v>25</v>
      </c>
      <c r="AB132" s="172"/>
      <c r="AC132" s="172"/>
      <c r="AD132" s="172"/>
      <c r="AE132" s="172" t="s">
        <v>2816</v>
      </c>
      <c r="AF132" s="191"/>
      <c r="AG132" s="191"/>
      <c r="AH132" s="3"/>
      <c r="AI132" s="3"/>
      <c r="AJ132" s="3"/>
      <c r="AK132" s="3"/>
      <c r="AL132" s="3"/>
      <c r="AM132" s="3"/>
      <c r="AN132" s="3"/>
      <c r="AO132" s="3"/>
      <c r="AP132" s="3"/>
      <c r="AQ132" s="3"/>
    </row>
    <row r="133" spans="1:43" x14ac:dyDescent="0.2">
      <c r="A133" s="172" t="s">
        <v>50</v>
      </c>
      <c r="B133" s="172" t="s">
        <v>3152</v>
      </c>
      <c r="C133" s="172" t="s">
        <v>14</v>
      </c>
      <c r="D133" s="172">
        <v>6</v>
      </c>
      <c r="E133" s="172">
        <v>5</v>
      </c>
      <c r="F133" s="172">
        <v>1</v>
      </c>
      <c r="G133" s="172">
        <v>43</v>
      </c>
      <c r="H133" s="322">
        <f t="shared" si="4"/>
        <v>10.75</v>
      </c>
      <c r="I133" s="172">
        <v>1</v>
      </c>
      <c r="J133" s="172"/>
      <c r="K133" s="172" t="s">
        <v>4326</v>
      </c>
      <c r="L133" s="3"/>
      <c r="M133" s="3"/>
      <c r="N133" s="3"/>
      <c r="O133" s="3"/>
      <c r="P133" s="3"/>
      <c r="Q133" s="191"/>
      <c r="R133" s="191"/>
      <c r="S133" s="3"/>
      <c r="T133" s="172" t="s">
        <v>141</v>
      </c>
      <c r="U133" s="172" t="s">
        <v>3032</v>
      </c>
      <c r="V133" s="172" t="s">
        <v>14</v>
      </c>
      <c r="W133" s="172">
        <v>146</v>
      </c>
      <c r="X133" s="172">
        <v>21</v>
      </c>
      <c r="Y133" s="172">
        <v>23</v>
      </c>
      <c r="Z133" s="172">
        <v>502</v>
      </c>
      <c r="AA133" s="322">
        <f t="shared" si="3"/>
        <v>21.826086956521738</v>
      </c>
      <c r="AB133" s="172"/>
      <c r="AC133" s="172"/>
      <c r="AD133" s="172"/>
      <c r="AE133" s="172" t="s">
        <v>2816</v>
      </c>
      <c r="AF133" s="191"/>
      <c r="AG133" s="191"/>
      <c r="AH133" s="3"/>
      <c r="AI133" s="3"/>
      <c r="AJ133" s="3"/>
      <c r="AK133" s="3"/>
      <c r="AL133" s="3"/>
      <c r="AM133" s="3"/>
      <c r="AN133" s="3"/>
      <c r="AO133" s="3"/>
      <c r="AP133" s="3"/>
      <c r="AQ133" s="3"/>
    </row>
    <row r="134" spans="1:43" x14ac:dyDescent="0.2">
      <c r="A134" s="172" t="s">
        <v>50</v>
      </c>
      <c r="B134" s="172" t="s">
        <v>4200</v>
      </c>
      <c r="C134" s="172" t="s">
        <v>14</v>
      </c>
      <c r="D134" s="172">
        <v>7</v>
      </c>
      <c r="E134" s="172">
        <v>4</v>
      </c>
      <c r="F134" s="172"/>
      <c r="G134" s="172">
        <v>36</v>
      </c>
      <c r="H134" s="322">
        <f t="shared" si="4"/>
        <v>9</v>
      </c>
      <c r="I134" s="172">
        <v>3</v>
      </c>
      <c r="J134" s="172"/>
      <c r="K134" s="172" t="s">
        <v>4326</v>
      </c>
      <c r="L134" s="3"/>
      <c r="M134" s="3"/>
      <c r="N134" s="3"/>
      <c r="O134" s="3"/>
      <c r="P134" s="3"/>
      <c r="Q134" s="191"/>
      <c r="R134" s="191"/>
      <c r="S134" s="3"/>
      <c r="T134" s="172" t="s">
        <v>141</v>
      </c>
      <c r="U134" s="172" t="s">
        <v>3940</v>
      </c>
      <c r="V134" s="172" t="s">
        <v>14</v>
      </c>
      <c r="W134" s="172">
        <v>38</v>
      </c>
      <c r="X134" s="172">
        <v>9</v>
      </c>
      <c r="Y134" s="172">
        <v>8</v>
      </c>
      <c r="Z134" s="172">
        <v>134</v>
      </c>
      <c r="AA134" s="322">
        <f t="shared" ref="AA134:AA150" si="5">Z134/Y134</f>
        <v>16.75</v>
      </c>
      <c r="AB134" s="172"/>
      <c r="AC134" s="172"/>
      <c r="AD134" s="172"/>
      <c r="AE134" s="172" t="s">
        <v>2816</v>
      </c>
      <c r="AF134" s="191"/>
      <c r="AG134" s="191"/>
      <c r="AH134" s="3"/>
      <c r="AI134" s="3"/>
      <c r="AJ134" s="3"/>
      <c r="AK134" s="3"/>
      <c r="AL134" s="3"/>
      <c r="AM134" s="3"/>
      <c r="AN134" s="3"/>
      <c r="AO134" s="3"/>
      <c r="AP134" s="3"/>
      <c r="AQ134" s="3"/>
    </row>
    <row r="135" spans="1:43" x14ac:dyDescent="0.2">
      <c r="A135" s="172" t="s">
        <v>50</v>
      </c>
      <c r="B135" s="172" t="s">
        <v>4537</v>
      </c>
      <c r="C135" s="172" t="s">
        <v>14</v>
      </c>
      <c r="D135" s="172">
        <v>8</v>
      </c>
      <c r="E135" s="172">
        <v>6</v>
      </c>
      <c r="F135" s="172">
        <v>1</v>
      </c>
      <c r="G135" s="172">
        <v>34</v>
      </c>
      <c r="H135" s="322">
        <f t="shared" si="4"/>
        <v>6.8</v>
      </c>
      <c r="I135" s="172">
        <v>11</v>
      </c>
      <c r="J135" s="172"/>
      <c r="K135" s="172" t="s">
        <v>4326</v>
      </c>
      <c r="L135" s="3"/>
      <c r="M135" s="3"/>
      <c r="N135" s="3"/>
      <c r="O135" s="3"/>
      <c r="P135" s="3"/>
      <c r="Q135" s="191"/>
      <c r="R135" s="191"/>
      <c r="S135" s="3"/>
      <c r="T135" s="172" t="s">
        <v>141</v>
      </c>
      <c r="U135" s="172" t="s">
        <v>4529</v>
      </c>
      <c r="V135" s="172" t="s">
        <v>14</v>
      </c>
      <c r="W135" s="172">
        <v>1</v>
      </c>
      <c r="X135" s="172"/>
      <c r="Y135" s="172"/>
      <c r="Z135" s="172">
        <v>5</v>
      </c>
      <c r="AA135" s="322">
        <v>0</v>
      </c>
      <c r="AB135" s="172"/>
      <c r="AC135" s="172"/>
      <c r="AD135" s="172"/>
      <c r="AE135" s="172" t="s">
        <v>2816</v>
      </c>
      <c r="AF135" s="191"/>
      <c r="AG135" s="191"/>
      <c r="AH135" s="3"/>
      <c r="AI135" s="3"/>
      <c r="AJ135" s="3"/>
      <c r="AK135" s="3"/>
      <c r="AL135" s="3"/>
      <c r="AM135" s="3"/>
      <c r="AN135" s="3"/>
      <c r="AO135" s="3"/>
      <c r="AP135" s="3"/>
      <c r="AQ135" s="3"/>
    </row>
    <row r="136" spans="1:43" x14ac:dyDescent="0.2">
      <c r="A136" s="172" t="s">
        <v>50</v>
      </c>
      <c r="B136" s="172" t="s">
        <v>4480</v>
      </c>
      <c r="C136" s="172" t="s">
        <v>14</v>
      </c>
      <c r="D136" s="172">
        <v>8</v>
      </c>
      <c r="E136" s="172">
        <v>5</v>
      </c>
      <c r="F136" s="172">
        <v>2</v>
      </c>
      <c r="G136" s="172">
        <v>17</v>
      </c>
      <c r="H136" s="322">
        <f t="shared" si="4"/>
        <v>5.666666666666667</v>
      </c>
      <c r="I136" s="172">
        <v>5</v>
      </c>
      <c r="J136" s="172"/>
      <c r="K136" s="172" t="s">
        <v>4326</v>
      </c>
      <c r="L136" s="3"/>
      <c r="M136" s="3"/>
      <c r="N136" s="3"/>
      <c r="O136" s="3"/>
      <c r="P136" s="3"/>
      <c r="Q136" s="191"/>
      <c r="R136" s="191"/>
      <c r="S136" s="3"/>
      <c r="T136" s="172" t="s">
        <v>141</v>
      </c>
      <c r="U136" s="172" t="s">
        <v>4488</v>
      </c>
      <c r="V136" s="172" t="s">
        <v>14</v>
      </c>
      <c r="W136" s="172">
        <v>3</v>
      </c>
      <c r="X136" s="172">
        <v>2</v>
      </c>
      <c r="Y136" s="172"/>
      <c r="Z136" s="172">
        <v>2</v>
      </c>
      <c r="AA136" s="322">
        <v>0</v>
      </c>
      <c r="AB136" s="172"/>
      <c r="AC136" s="172"/>
      <c r="AD136" s="172"/>
      <c r="AE136" s="172" t="s">
        <v>2816</v>
      </c>
      <c r="AF136" s="191"/>
      <c r="AG136" s="191"/>
      <c r="AH136" s="3"/>
      <c r="AI136" s="3"/>
      <c r="AJ136" s="3"/>
      <c r="AK136" s="3"/>
      <c r="AL136" s="3"/>
      <c r="AM136" s="3"/>
      <c r="AN136" s="3"/>
      <c r="AO136" s="3"/>
      <c r="AP136" s="3"/>
      <c r="AQ136" s="3"/>
    </row>
    <row r="137" spans="1:43" x14ac:dyDescent="0.2">
      <c r="A137" s="172" t="s">
        <v>50</v>
      </c>
      <c r="B137" s="172" t="s">
        <v>4215</v>
      </c>
      <c r="C137" s="172" t="s">
        <v>14</v>
      </c>
      <c r="D137" s="172">
        <v>1</v>
      </c>
      <c r="E137" s="172">
        <v>1</v>
      </c>
      <c r="F137" s="172"/>
      <c r="G137" s="172">
        <v>5</v>
      </c>
      <c r="H137" s="322">
        <f t="shared" si="4"/>
        <v>5</v>
      </c>
      <c r="I137" s="172"/>
      <c r="J137" s="172"/>
      <c r="K137" s="172" t="s">
        <v>4326</v>
      </c>
      <c r="L137" s="3"/>
      <c r="M137" s="3"/>
      <c r="N137" s="3"/>
      <c r="O137" s="3"/>
      <c r="P137" s="3"/>
      <c r="Q137" s="191"/>
      <c r="R137" s="191"/>
      <c r="S137" s="3"/>
      <c r="T137" s="172" t="s">
        <v>141</v>
      </c>
      <c r="U137" s="172" t="s">
        <v>3964</v>
      </c>
      <c r="V137" s="172" t="s">
        <v>14</v>
      </c>
      <c r="W137" s="172">
        <v>8</v>
      </c>
      <c r="X137" s="172">
        <v>2</v>
      </c>
      <c r="Y137" s="172">
        <v>1</v>
      </c>
      <c r="Z137" s="172">
        <v>19</v>
      </c>
      <c r="AA137" s="322">
        <f t="shared" si="5"/>
        <v>19</v>
      </c>
      <c r="AB137" s="172"/>
      <c r="AC137" s="172"/>
      <c r="AD137" s="172"/>
      <c r="AE137" s="172" t="s">
        <v>2816</v>
      </c>
      <c r="AF137" s="191"/>
      <c r="AG137" s="191"/>
      <c r="AH137" s="3"/>
      <c r="AI137" s="3"/>
      <c r="AJ137" s="3"/>
      <c r="AK137" s="3"/>
      <c r="AL137" s="3"/>
      <c r="AM137" s="3"/>
      <c r="AN137" s="3"/>
      <c r="AO137" s="3"/>
      <c r="AP137" s="3"/>
      <c r="AQ137" s="3"/>
    </row>
    <row r="138" spans="1:43" x14ac:dyDescent="0.2">
      <c r="A138" s="172" t="s">
        <v>50</v>
      </c>
      <c r="B138" s="172" t="s">
        <v>4146</v>
      </c>
      <c r="C138" s="172" t="s">
        <v>14</v>
      </c>
      <c r="D138" s="172">
        <v>2</v>
      </c>
      <c r="E138" s="172">
        <v>2</v>
      </c>
      <c r="F138" s="172"/>
      <c r="G138" s="172">
        <v>6</v>
      </c>
      <c r="H138" s="322">
        <f t="shared" si="4"/>
        <v>3</v>
      </c>
      <c r="I138" s="172">
        <v>1</v>
      </c>
      <c r="J138" s="172"/>
      <c r="K138" s="172" t="s">
        <v>4326</v>
      </c>
      <c r="L138" s="3"/>
      <c r="M138" s="3"/>
      <c r="N138" s="3"/>
      <c r="O138" s="3"/>
      <c r="P138" s="3"/>
      <c r="Q138" s="191"/>
      <c r="R138" s="191"/>
      <c r="S138" s="3"/>
      <c r="T138" s="172" t="s">
        <v>141</v>
      </c>
      <c r="U138" s="172" t="s">
        <v>4582</v>
      </c>
      <c r="V138" s="172" t="s">
        <v>14</v>
      </c>
      <c r="W138" s="172">
        <v>28</v>
      </c>
      <c r="X138" s="172">
        <v>4</v>
      </c>
      <c r="Y138" s="172">
        <v>1</v>
      </c>
      <c r="Z138" s="172">
        <v>90</v>
      </c>
      <c r="AA138" s="322">
        <f t="shared" si="5"/>
        <v>90</v>
      </c>
      <c r="AB138" s="172"/>
      <c r="AC138" s="172"/>
      <c r="AD138" s="172"/>
      <c r="AE138" s="172" t="s">
        <v>2816</v>
      </c>
      <c r="AF138" s="191"/>
      <c r="AG138" s="191"/>
      <c r="AH138" s="3"/>
      <c r="AI138" s="3"/>
      <c r="AJ138" s="3"/>
      <c r="AK138" s="3"/>
      <c r="AL138" s="3"/>
      <c r="AM138" s="3"/>
      <c r="AN138" s="3"/>
      <c r="AO138" s="3"/>
      <c r="AP138" s="3"/>
      <c r="AQ138" s="3"/>
    </row>
    <row r="139" spans="1:43" x14ac:dyDescent="0.2">
      <c r="A139" s="172" t="s">
        <v>50</v>
      </c>
      <c r="B139" s="172" t="s">
        <v>4487</v>
      </c>
      <c r="C139" s="172" t="s">
        <v>14</v>
      </c>
      <c r="D139" s="172">
        <v>3</v>
      </c>
      <c r="E139" s="172">
        <v>1</v>
      </c>
      <c r="F139" s="172"/>
      <c r="G139" s="172">
        <v>1</v>
      </c>
      <c r="H139" s="322">
        <f t="shared" si="4"/>
        <v>1</v>
      </c>
      <c r="I139" s="172">
        <v>2</v>
      </c>
      <c r="J139" s="172"/>
      <c r="K139" s="172" t="s">
        <v>4326</v>
      </c>
      <c r="L139" s="3"/>
      <c r="M139" s="3"/>
      <c r="N139" s="3"/>
      <c r="O139" s="3"/>
      <c r="P139" s="3"/>
      <c r="Q139" s="191"/>
      <c r="R139" s="191"/>
      <c r="S139" s="3"/>
      <c r="T139" s="172" t="s">
        <v>141</v>
      </c>
      <c r="U139" s="172" t="s">
        <v>4583</v>
      </c>
      <c r="V139" s="172" t="s">
        <v>14</v>
      </c>
      <c r="W139" s="172">
        <v>6</v>
      </c>
      <c r="X139" s="172">
        <v>2</v>
      </c>
      <c r="Y139" s="172">
        <v>4</v>
      </c>
      <c r="Z139" s="172">
        <v>10</v>
      </c>
      <c r="AA139" s="322">
        <f t="shared" si="5"/>
        <v>2.5</v>
      </c>
      <c r="AB139" s="172"/>
      <c r="AC139" s="172"/>
      <c r="AD139" s="172"/>
      <c r="AE139" s="172" t="s">
        <v>2816</v>
      </c>
      <c r="AF139" s="191"/>
      <c r="AG139" s="191"/>
      <c r="AH139" s="3"/>
      <c r="AI139" s="3"/>
      <c r="AJ139" s="3"/>
      <c r="AK139" s="3"/>
      <c r="AL139" s="3"/>
      <c r="AM139" s="3"/>
      <c r="AN139" s="3"/>
      <c r="AO139" s="3"/>
      <c r="AP139" s="3"/>
      <c r="AQ139" s="3"/>
    </row>
    <row r="140" spans="1:43" x14ac:dyDescent="0.2">
      <c r="A140" s="172" t="s">
        <v>50</v>
      </c>
      <c r="B140" s="172" t="s">
        <v>4539</v>
      </c>
      <c r="C140" s="172" t="s">
        <v>14</v>
      </c>
      <c r="D140" s="172">
        <v>1</v>
      </c>
      <c r="E140" s="172" t="s">
        <v>4272</v>
      </c>
      <c r="F140" s="172"/>
      <c r="G140" s="172">
        <v>0</v>
      </c>
      <c r="H140" s="322">
        <v>0</v>
      </c>
      <c r="I140" s="172">
        <v>1</v>
      </c>
      <c r="J140" s="172"/>
      <c r="K140" s="172" t="s">
        <v>4326</v>
      </c>
      <c r="L140" s="3"/>
      <c r="M140" s="3"/>
      <c r="N140" s="3"/>
      <c r="O140" s="3"/>
      <c r="P140" s="3"/>
      <c r="Q140" s="191"/>
      <c r="R140" s="191"/>
      <c r="S140" s="3"/>
      <c r="T140" s="172" t="s">
        <v>141</v>
      </c>
      <c r="U140" s="172" t="s">
        <v>4584</v>
      </c>
      <c r="V140" s="172" t="s">
        <v>14</v>
      </c>
      <c r="W140" s="172">
        <v>9</v>
      </c>
      <c r="X140" s="172"/>
      <c r="Y140" s="172">
        <v>2</v>
      </c>
      <c r="Z140" s="172">
        <v>45</v>
      </c>
      <c r="AA140" s="322">
        <f t="shared" si="5"/>
        <v>22.5</v>
      </c>
      <c r="AB140" s="172"/>
      <c r="AC140" s="172"/>
      <c r="AD140" s="172"/>
      <c r="AE140" s="172" t="s">
        <v>2816</v>
      </c>
      <c r="AF140" s="191"/>
      <c r="AG140" s="191"/>
      <c r="AH140" s="3"/>
      <c r="AI140" s="3"/>
      <c r="AJ140" s="3"/>
      <c r="AK140" s="3"/>
      <c r="AL140" s="3"/>
      <c r="AM140" s="3"/>
      <c r="AN140" s="3"/>
      <c r="AO140" s="3"/>
      <c r="AP140" s="3"/>
      <c r="AQ140" s="3"/>
    </row>
    <row r="141" spans="1:43" x14ac:dyDescent="0.2">
      <c r="A141" s="172" t="s">
        <v>50</v>
      </c>
      <c r="B141" s="172" t="s">
        <v>4540</v>
      </c>
      <c r="C141" s="172" t="s">
        <v>14</v>
      </c>
      <c r="D141" s="172">
        <v>1</v>
      </c>
      <c r="E141" s="172" t="s">
        <v>4272</v>
      </c>
      <c r="F141" s="172"/>
      <c r="G141" s="172">
        <v>0</v>
      </c>
      <c r="H141" s="322">
        <v>0</v>
      </c>
      <c r="I141" s="172"/>
      <c r="J141" s="172"/>
      <c r="K141" s="172" t="s">
        <v>4326</v>
      </c>
      <c r="L141" s="3"/>
      <c r="M141" s="3"/>
      <c r="N141" s="3"/>
      <c r="O141" s="3"/>
      <c r="P141" s="3"/>
      <c r="Q141" s="191"/>
      <c r="R141" s="191"/>
      <c r="S141" s="3"/>
      <c r="T141" s="172" t="s">
        <v>141</v>
      </c>
      <c r="U141" s="172" t="s">
        <v>4139</v>
      </c>
      <c r="V141" s="172" t="s">
        <v>14</v>
      </c>
      <c r="W141" s="172">
        <v>2</v>
      </c>
      <c r="X141" s="172"/>
      <c r="Y141" s="172"/>
      <c r="Z141" s="172">
        <v>16</v>
      </c>
      <c r="AA141" s="322">
        <v>0</v>
      </c>
      <c r="AB141" s="172"/>
      <c r="AC141" s="172"/>
      <c r="AD141" s="172"/>
      <c r="AE141" s="172" t="s">
        <v>2816</v>
      </c>
      <c r="AF141" s="191"/>
      <c r="AG141" s="191"/>
      <c r="AH141" s="3"/>
      <c r="AI141" s="3"/>
      <c r="AJ141" s="3"/>
      <c r="AK141" s="3"/>
      <c r="AL141" s="3"/>
      <c r="AM141" s="3"/>
      <c r="AN141" s="3"/>
      <c r="AO141" s="3"/>
      <c r="AP141" s="3"/>
      <c r="AQ141" s="3"/>
    </row>
    <row r="142" spans="1:43" x14ac:dyDescent="0.2">
      <c r="A142" s="172" t="s">
        <v>50</v>
      </c>
      <c r="B142" s="172" t="s">
        <v>4209</v>
      </c>
      <c r="C142" s="172" t="s">
        <v>14</v>
      </c>
      <c r="D142" s="172">
        <v>1</v>
      </c>
      <c r="E142" s="172" t="s">
        <v>4272</v>
      </c>
      <c r="F142" s="172"/>
      <c r="G142" s="172">
        <v>0</v>
      </c>
      <c r="H142" s="322">
        <v>0</v>
      </c>
      <c r="I142" s="172"/>
      <c r="J142" s="172"/>
      <c r="K142" s="172" t="s">
        <v>4326</v>
      </c>
      <c r="L142" s="3"/>
      <c r="M142" s="3"/>
      <c r="N142" s="3"/>
      <c r="O142" s="3"/>
      <c r="P142" s="3"/>
      <c r="Q142" s="191"/>
      <c r="R142" s="191"/>
      <c r="S142" s="3"/>
      <c r="T142" s="172" t="s">
        <v>141</v>
      </c>
      <c r="U142" s="172" t="s">
        <v>4588</v>
      </c>
      <c r="V142" s="172" t="s">
        <v>14</v>
      </c>
      <c r="W142" s="172">
        <v>29</v>
      </c>
      <c r="X142" s="172">
        <v>12</v>
      </c>
      <c r="Y142" s="172">
        <v>4</v>
      </c>
      <c r="Z142" s="172">
        <v>79</v>
      </c>
      <c r="AA142" s="322">
        <f t="shared" si="5"/>
        <v>19.75</v>
      </c>
      <c r="AB142" s="172"/>
      <c r="AC142" s="172"/>
      <c r="AD142" s="172"/>
      <c r="AE142" s="172" t="s">
        <v>2816</v>
      </c>
      <c r="AF142" s="191"/>
      <c r="AG142" s="191"/>
      <c r="AH142" s="3"/>
      <c r="AI142" s="3"/>
      <c r="AJ142" s="3"/>
      <c r="AK142" s="3"/>
      <c r="AL142" s="3"/>
      <c r="AM142" s="3"/>
      <c r="AN142" s="3"/>
      <c r="AO142" s="3"/>
      <c r="AP142" s="3"/>
      <c r="AQ142" s="3"/>
    </row>
    <row r="143" spans="1:43" x14ac:dyDescent="0.2">
      <c r="A143" s="172" t="s">
        <v>2333</v>
      </c>
      <c r="B143" s="172" t="s">
        <v>4203</v>
      </c>
      <c r="C143" s="172" t="s">
        <v>14</v>
      </c>
      <c r="D143" s="172">
        <v>2</v>
      </c>
      <c r="E143" s="172">
        <v>1</v>
      </c>
      <c r="F143" s="172"/>
      <c r="G143" s="172">
        <v>85</v>
      </c>
      <c r="H143" s="322">
        <f t="shared" ref="H143:H168" si="6">G143/(E143-F143)</f>
        <v>85</v>
      </c>
      <c r="I143" s="172">
        <v>1</v>
      </c>
      <c r="J143" s="172"/>
      <c r="K143" s="172" t="s">
        <v>2816</v>
      </c>
      <c r="L143" s="3"/>
      <c r="M143" s="3"/>
      <c r="N143" s="3"/>
      <c r="O143" s="3"/>
      <c r="P143" s="3"/>
      <c r="Q143" s="191"/>
      <c r="R143" s="191"/>
      <c r="S143" s="3"/>
      <c r="T143" s="172" t="s">
        <v>141</v>
      </c>
      <c r="U143" s="172" t="s">
        <v>4207</v>
      </c>
      <c r="V143" s="172" t="s">
        <v>14</v>
      </c>
      <c r="W143" s="172">
        <v>10</v>
      </c>
      <c r="X143" s="172">
        <v>3</v>
      </c>
      <c r="Y143" s="172">
        <v>1</v>
      </c>
      <c r="Z143" s="172">
        <v>17</v>
      </c>
      <c r="AA143" s="322">
        <f t="shared" si="5"/>
        <v>17</v>
      </c>
      <c r="AB143" s="172"/>
      <c r="AC143" s="172"/>
      <c r="AD143" s="172"/>
      <c r="AE143" s="172" t="s">
        <v>2816</v>
      </c>
      <c r="AF143" s="191"/>
      <c r="AG143" s="191"/>
      <c r="AH143" s="3"/>
      <c r="AI143" s="3"/>
      <c r="AJ143" s="3"/>
      <c r="AK143" s="3"/>
      <c r="AL143" s="3"/>
      <c r="AM143" s="3"/>
      <c r="AN143" s="3"/>
      <c r="AO143" s="3"/>
      <c r="AP143" s="3"/>
      <c r="AQ143" s="3"/>
    </row>
    <row r="144" spans="1:43" x14ac:dyDescent="0.2">
      <c r="A144" s="172" t="s">
        <v>2333</v>
      </c>
      <c r="B144" s="172" t="s">
        <v>3978</v>
      </c>
      <c r="C144" s="172" t="s">
        <v>14</v>
      </c>
      <c r="D144" s="172">
        <v>2</v>
      </c>
      <c r="E144" s="172">
        <v>2</v>
      </c>
      <c r="F144" s="172"/>
      <c r="G144" s="172">
        <v>140</v>
      </c>
      <c r="H144" s="322">
        <f t="shared" si="6"/>
        <v>70</v>
      </c>
      <c r="I144" s="172">
        <v>1</v>
      </c>
      <c r="J144" s="172"/>
      <c r="K144" s="172" t="s">
        <v>2816</v>
      </c>
      <c r="L144" s="3"/>
      <c r="M144" s="3"/>
      <c r="N144" s="3"/>
      <c r="O144" s="3"/>
      <c r="P144" s="3"/>
      <c r="Q144" s="191"/>
      <c r="R144" s="191"/>
      <c r="S144" s="3"/>
      <c r="T144" s="172" t="s">
        <v>141</v>
      </c>
      <c r="U144" s="172" t="s">
        <v>4184</v>
      </c>
      <c r="V144" s="172" t="s">
        <v>14</v>
      </c>
      <c r="W144" s="172">
        <v>8</v>
      </c>
      <c r="X144" s="172">
        <v>1</v>
      </c>
      <c r="Y144" s="172">
        <v>1</v>
      </c>
      <c r="Z144" s="172">
        <v>40</v>
      </c>
      <c r="AA144" s="322">
        <f t="shared" si="5"/>
        <v>40</v>
      </c>
      <c r="AB144" s="172"/>
      <c r="AC144" s="172"/>
      <c r="AD144" s="172"/>
      <c r="AE144" s="172" t="s">
        <v>2816</v>
      </c>
      <c r="AF144" s="191"/>
      <c r="AG144" s="191"/>
      <c r="AH144" s="3"/>
      <c r="AI144" s="3"/>
      <c r="AJ144" s="3"/>
      <c r="AK144" s="3"/>
      <c r="AL144" s="3"/>
      <c r="AM144" s="3"/>
      <c r="AN144" s="3"/>
      <c r="AO144" s="3"/>
      <c r="AP144" s="3"/>
      <c r="AQ144" s="3"/>
    </row>
    <row r="145" spans="1:43" x14ac:dyDescent="0.2">
      <c r="A145" s="172" t="s">
        <v>2333</v>
      </c>
      <c r="B145" s="172" t="s">
        <v>4514</v>
      </c>
      <c r="C145" s="172" t="s">
        <v>14</v>
      </c>
      <c r="D145" s="172">
        <v>2</v>
      </c>
      <c r="E145" s="172">
        <v>1</v>
      </c>
      <c r="F145" s="172"/>
      <c r="G145" s="172">
        <v>64</v>
      </c>
      <c r="H145" s="322">
        <f t="shared" si="6"/>
        <v>64</v>
      </c>
      <c r="I145" s="172"/>
      <c r="J145" s="172"/>
      <c r="K145" s="172" t="s">
        <v>2816</v>
      </c>
      <c r="L145" s="3"/>
      <c r="M145" s="3"/>
      <c r="N145" s="3"/>
      <c r="O145" s="3"/>
      <c r="P145" s="3"/>
      <c r="Q145" s="3"/>
      <c r="R145" s="3"/>
      <c r="S145" s="3"/>
      <c r="T145" s="172" t="s">
        <v>141</v>
      </c>
      <c r="U145" s="172" t="s">
        <v>4208</v>
      </c>
      <c r="V145" s="172" t="s">
        <v>14</v>
      </c>
      <c r="W145" s="172">
        <v>38</v>
      </c>
      <c r="X145" s="172">
        <v>11</v>
      </c>
      <c r="Y145" s="172">
        <v>4</v>
      </c>
      <c r="Z145" s="172">
        <v>94</v>
      </c>
      <c r="AA145" s="322">
        <f t="shared" si="5"/>
        <v>23.5</v>
      </c>
      <c r="AB145" s="172"/>
      <c r="AC145" s="172"/>
      <c r="AD145" s="172"/>
      <c r="AE145" s="172" t="s">
        <v>2816</v>
      </c>
      <c r="AF145" s="191"/>
      <c r="AG145" s="191"/>
      <c r="AH145" s="3"/>
      <c r="AI145" s="3"/>
      <c r="AJ145" s="3"/>
      <c r="AK145" s="3"/>
      <c r="AL145" s="3"/>
      <c r="AM145" s="3"/>
      <c r="AN145" s="3"/>
      <c r="AO145" s="3"/>
      <c r="AP145" s="3"/>
      <c r="AQ145" s="3"/>
    </row>
    <row r="146" spans="1:43" x14ac:dyDescent="0.2">
      <c r="A146" s="172" t="s">
        <v>2333</v>
      </c>
      <c r="B146" s="172" t="s">
        <v>1163</v>
      </c>
      <c r="C146" s="172" t="s">
        <v>14</v>
      </c>
      <c r="D146" s="172">
        <v>2</v>
      </c>
      <c r="E146" s="172">
        <v>2</v>
      </c>
      <c r="F146" s="172"/>
      <c r="G146" s="172">
        <v>86</v>
      </c>
      <c r="H146" s="322">
        <f t="shared" si="6"/>
        <v>43</v>
      </c>
      <c r="I146" s="172"/>
      <c r="J146" s="172"/>
      <c r="K146" s="172" t="s">
        <v>2816</v>
      </c>
      <c r="L146" s="3"/>
      <c r="M146" s="3"/>
      <c r="N146" s="3"/>
      <c r="O146" s="3"/>
      <c r="P146" s="3"/>
      <c r="Q146" s="3"/>
      <c r="R146" s="3"/>
      <c r="S146" s="3"/>
      <c r="T146" s="172" t="s">
        <v>141</v>
      </c>
      <c r="U146" s="172" t="s">
        <v>4201</v>
      </c>
      <c r="V146" s="172" t="s">
        <v>14</v>
      </c>
      <c r="W146" s="172">
        <v>1</v>
      </c>
      <c r="X146" s="172"/>
      <c r="Y146" s="172"/>
      <c r="Z146" s="172">
        <v>5</v>
      </c>
      <c r="AA146" s="322">
        <v>0</v>
      </c>
      <c r="AB146" s="172"/>
      <c r="AC146" s="172"/>
      <c r="AD146" s="172"/>
      <c r="AE146" s="172" t="s">
        <v>2816</v>
      </c>
      <c r="AF146" s="191"/>
      <c r="AG146" s="191"/>
      <c r="AH146" s="3"/>
      <c r="AI146" s="3"/>
      <c r="AJ146" s="3"/>
      <c r="AK146" s="3"/>
      <c r="AL146" s="3"/>
      <c r="AM146" s="3"/>
      <c r="AN146" s="3"/>
      <c r="AO146" s="3"/>
      <c r="AP146" s="3"/>
      <c r="AQ146" s="3"/>
    </row>
    <row r="147" spans="1:43" x14ac:dyDescent="0.2">
      <c r="A147" s="172" t="s">
        <v>2333</v>
      </c>
      <c r="B147" s="172" t="s">
        <v>4472</v>
      </c>
      <c r="C147" s="172" t="s">
        <v>14</v>
      </c>
      <c r="D147" s="172">
        <v>2</v>
      </c>
      <c r="E147" s="172">
        <v>2</v>
      </c>
      <c r="F147" s="172"/>
      <c r="G147" s="172">
        <v>82</v>
      </c>
      <c r="H147" s="322">
        <f t="shared" si="6"/>
        <v>41</v>
      </c>
      <c r="I147" s="172">
        <v>1</v>
      </c>
      <c r="J147" s="172"/>
      <c r="K147" s="172" t="s">
        <v>2816</v>
      </c>
      <c r="L147" s="3"/>
      <c r="M147" s="3"/>
      <c r="N147" s="3"/>
      <c r="O147" s="3"/>
      <c r="P147" s="3"/>
      <c r="Q147" s="3"/>
      <c r="R147" s="3"/>
      <c r="S147" s="3"/>
      <c r="T147" s="172" t="s">
        <v>141</v>
      </c>
      <c r="U147" s="172" t="s">
        <v>4497</v>
      </c>
      <c r="V147" s="172" t="s">
        <v>14</v>
      </c>
      <c r="W147" s="172">
        <v>2</v>
      </c>
      <c r="X147" s="172"/>
      <c r="Y147" s="172"/>
      <c r="Z147" s="172">
        <v>12</v>
      </c>
      <c r="AA147" s="322">
        <v>0</v>
      </c>
      <c r="AB147" s="172"/>
      <c r="AC147" s="172"/>
      <c r="AD147" s="172"/>
      <c r="AE147" s="172" t="s">
        <v>2816</v>
      </c>
      <c r="AF147" s="191"/>
      <c r="AG147" s="191"/>
      <c r="AH147" s="3"/>
      <c r="AI147" s="3"/>
      <c r="AJ147" s="3"/>
      <c r="AK147" s="3"/>
      <c r="AL147" s="3"/>
      <c r="AM147" s="3"/>
      <c r="AN147" s="3"/>
      <c r="AO147" s="3"/>
      <c r="AP147" s="3"/>
      <c r="AQ147" s="3"/>
    </row>
    <row r="148" spans="1:43" x14ac:dyDescent="0.2">
      <c r="A148" s="172" t="s">
        <v>2333</v>
      </c>
      <c r="B148" s="172" t="s">
        <v>4139</v>
      </c>
      <c r="C148" s="172" t="s">
        <v>14</v>
      </c>
      <c r="D148" s="172">
        <v>5</v>
      </c>
      <c r="E148" s="172">
        <v>5</v>
      </c>
      <c r="F148" s="172">
        <v>2</v>
      </c>
      <c r="G148" s="172">
        <v>86</v>
      </c>
      <c r="H148" s="322">
        <f t="shared" si="6"/>
        <v>28.666666666666668</v>
      </c>
      <c r="I148" s="172">
        <v>6</v>
      </c>
      <c r="J148" s="172"/>
      <c r="K148" s="172" t="s">
        <v>2816</v>
      </c>
      <c r="L148" s="3"/>
      <c r="M148" s="3"/>
      <c r="N148" s="3"/>
      <c r="O148" s="3"/>
      <c r="P148" s="3"/>
      <c r="Q148" s="3"/>
      <c r="R148" s="3"/>
      <c r="S148" s="3"/>
      <c r="T148" s="172" t="s">
        <v>141</v>
      </c>
      <c r="U148" s="172" t="s">
        <v>3038</v>
      </c>
      <c r="V148" s="172" t="s">
        <v>14</v>
      </c>
      <c r="W148" s="172"/>
      <c r="X148" s="172"/>
      <c r="Y148" s="172"/>
      <c r="Z148" s="172"/>
      <c r="AA148" s="322">
        <v>0</v>
      </c>
      <c r="AB148" s="172"/>
      <c r="AC148" s="172"/>
      <c r="AD148" s="172"/>
      <c r="AE148" s="172" t="s">
        <v>2816</v>
      </c>
      <c r="AF148" s="191"/>
      <c r="AG148" s="191"/>
      <c r="AH148" s="3"/>
      <c r="AI148" s="3"/>
      <c r="AJ148" s="3"/>
      <c r="AK148" s="3"/>
      <c r="AL148" s="3"/>
      <c r="AM148" s="3"/>
      <c r="AN148" s="3"/>
      <c r="AO148" s="3"/>
      <c r="AP148" s="3"/>
      <c r="AQ148" s="3"/>
    </row>
    <row r="149" spans="1:43" x14ac:dyDescent="0.2">
      <c r="A149" s="172" t="s">
        <v>2333</v>
      </c>
      <c r="B149" s="172" t="s">
        <v>1145</v>
      </c>
      <c r="C149" s="172" t="s">
        <v>14</v>
      </c>
      <c r="D149" s="172">
        <v>2</v>
      </c>
      <c r="E149" s="172">
        <v>2</v>
      </c>
      <c r="F149" s="172"/>
      <c r="G149" s="172">
        <v>56</v>
      </c>
      <c r="H149" s="322">
        <f t="shared" si="6"/>
        <v>28</v>
      </c>
      <c r="I149" s="172">
        <v>2</v>
      </c>
      <c r="J149" s="172"/>
      <c r="K149" s="172" t="s">
        <v>2816</v>
      </c>
      <c r="L149" s="3"/>
      <c r="M149" s="3"/>
      <c r="N149" s="3"/>
      <c r="O149" s="3"/>
      <c r="P149" s="3"/>
      <c r="Q149" s="3"/>
      <c r="R149" s="3"/>
      <c r="S149" s="3"/>
      <c r="T149" s="172" t="s">
        <v>141</v>
      </c>
      <c r="U149" s="172" t="s">
        <v>4487</v>
      </c>
      <c r="V149" s="172" t="s">
        <v>14</v>
      </c>
      <c r="W149" s="172">
        <v>17</v>
      </c>
      <c r="X149" s="172">
        <v>8</v>
      </c>
      <c r="Y149" s="172">
        <v>4</v>
      </c>
      <c r="Z149" s="172">
        <v>28</v>
      </c>
      <c r="AA149" s="322">
        <f t="shared" si="5"/>
        <v>7</v>
      </c>
      <c r="AB149" s="172"/>
      <c r="AC149" s="172"/>
      <c r="AD149" s="172"/>
      <c r="AE149" s="172" t="s">
        <v>2816</v>
      </c>
      <c r="AF149" s="191"/>
      <c r="AG149" s="191"/>
      <c r="AH149" s="3"/>
      <c r="AI149" s="3"/>
      <c r="AJ149" s="3"/>
      <c r="AK149" s="3"/>
      <c r="AL149" s="3"/>
      <c r="AM149" s="3"/>
      <c r="AN149" s="3"/>
      <c r="AO149" s="3"/>
      <c r="AP149" s="3"/>
      <c r="AQ149" s="3"/>
    </row>
    <row r="150" spans="1:43" x14ac:dyDescent="0.2">
      <c r="A150" s="172" t="s">
        <v>2333</v>
      </c>
      <c r="B150" s="172" t="s">
        <v>3032</v>
      </c>
      <c r="C150" s="172" t="s">
        <v>14</v>
      </c>
      <c r="D150" s="172">
        <v>12</v>
      </c>
      <c r="E150" s="172">
        <v>10</v>
      </c>
      <c r="F150" s="172">
        <v>1</v>
      </c>
      <c r="G150" s="172">
        <v>210</v>
      </c>
      <c r="H150" s="322">
        <f t="shared" si="6"/>
        <v>23.333333333333332</v>
      </c>
      <c r="I150" s="172">
        <v>4</v>
      </c>
      <c r="J150" s="172"/>
      <c r="K150" s="172" t="s">
        <v>2816</v>
      </c>
      <c r="L150" s="3"/>
      <c r="M150" s="3"/>
      <c r="N150" s="3"/>
      <c r="O150" s="3"/>
      <c r="P150" s="3"/>
      <c r="Q150" s="3"/>
      <c r="R150" s="3"/>
      <c r="S150" s="3"/>
      <c r="T150" s="172" t="s">
        <v>141</v>
      </c>
      <c r="U150" s="172" t="s">
        <v>1163</v>
      </c>
      <c r="V150" s="172" t="s">
        <v>14</v>
      </c>
      <c r="W150" s="172">
        <v>12</v>
      </c>
      <c r="X150" s="172">
        <v>4</v>
      </c>
      <c r="Y150" s="172">
        <v>5</v>
      </c>
      <c r="Z150" s="172">
        <v>28</v>
      </c>
      <c r="AA150" s="322">
        <f t="shared" si="5"/>
        <v>5.6</v>
      </c>
      <c r="AB150" s="172"/>
      <c r="AC150" s="172"/>
      <c r="AD150" s="172"/>
      <c r="AE150" s="172" t="s">
        <v>2816</v>
      </c>
      <c r="AF150" s="191"/>
      <c r="AG150" s="191"/>
      <c r="AH150" s="3"/>
      <c r="AI150" s="3"/>
      <c r="AJ150" s="3"/>
      <c r="AK150" s="3"/>
      <c r="AL150" s="3"/>
      <c r="AM150" s="3"/>
      <c r="AN150" s="3"/>
      <c r="AO150" s="3"/>
      <c r="AP150" s="3"/>
      <c r="AQ150" s="3"/>
    </row>
    <row r="151" spans="1:43" x14ac:dyDescent="0.2">
      <c r="A151" s="172" t="s">
        <v>2333</v>
      </c>
      <c r="B151" s="172" t="s">
        <v>4216</v>
      </c>
      <c r="C151" s="172" t="s">
        <v>14</v>
      </c>
      <c r="D151" s="172">
        <v>11</v>
      </c>
      <c r="E151" s="172">
        <v>10</v>
      </c>
      <c r="F151" s="172"/>
      <c r="G151" s="172">
        <v>230</v>
      </c>
      <c r="H151" s="322">
        <f t="shared" si="6"/>
        <v>23</v>
      </c>
      <c r="I151" s="172">
        <v>5</v>
      </c>
      <c r="J151" s="172"/>
      <c r="K151" s="172" t="s">
        <v>2816</v>
      </c>
      <c r="L151" s="3"/>
      <c r="M151" s="3"/>
      <c r="N151" s="3"/>
      <c r="O151" s="3"/>
      <c r="P151" s="3"/>
      <c r="Q151" s="3"/>
      <c r="R151" s="3"/>
      <c r="S151" s="3"/>
      <c r="T151" s="191"/>
      <c r="U151" s="191"/>
      <c r="V151" s="191"/>
      <c r="W151" s="191"/>
      <c r="X151" s="191"/>
      <c r="Y151" s="191"/>
      <c r="Z151" s="191"/>
      <c r="AA151" s="191"/>
      <c r="AB151" s="191"/>
      <c r="AC151" s="191"/>
      <c r="AD151" s="191"/>
      <c r="AE151" s="191"/>
      <c r="AF151" s="191"/>
      <c r="AG151" s="191"/>
      <c r="AH151" s="3"/>
      <c r="AI151" s="3"/>
      <c r="AJ151" s="3"/>
      <c r="AK151" s="3"/>
      <c r="AL151" s="3"/>
      <c r="AM151" s="3"/>
      <c r="AN151" s="3"/>
      <c r="AO151" s="3"/>
      <c r="AP151" s="3"/>
      <c r="AQ151" s="3"/>
    </row>
    <row r="152" spans="1:43" x14ac:dyDescent="0.2">
      <c r="A152" s="172" t="s">
        <v>2333</v>
      </c>
      <c r="B152" s="172" t="s">
        <v>3881</v>
      </c>
      <c r="C152" s="172" t="s">
        <v>14</v>
      </c>
      <c r="D152" s="172">
        <v>1</v>
      </c>
      <c r="E152" s="172">
        <v>1</v>
      </c>
      <c r="F152" s="172"/>
      <c r="G152" s="172">
        <v>21</v>
      </c>
      <c r="H152" s="322">
        <f t="shared" si="6"/>
        <v>21</v>
      </c>
      <c r="I152" s="172"/>
      <c r="J152" s="172"/>
      <c r="K152" s="172" t="s">
        <v>2816</v>
      </c>
      <c r="L152" s="3"/>
      <c r="M152" s="3"/>
      <c r="N152" s="3"/>
      <c r="O152" s="3"/>
      <c r="P152" s="3"/>
      <c r="Q152" s="3"/>
      <c r="R152" s="3"/>
      <c r="S152" s="3"/>
      <c r="T152" s="191"/>
      <c r="U152" s="191"/>
      <c r="V152" s="191"/>
      <c r="W152" s="191"/>
      <c r="X152" s="191"/>
      <c r="Y152" s="191"/>
      <c r="Z152" s="191"/>
      <c r="AA152" s="191"/>
      <c r="AB152" s="191"/>
      <c r="AC152" s="191"/>
      <c r="AD152" s="191"/>
      <c r="AE152" s="191"/>
      <c r="AF152" s="191"/>
      <c r="AG152" s="191"/>
      <c r="AH152" s="3"/>
      <c r="AI152" s="3"/>
      <c r="AJ152" s="3"/>
      <c r="AK152" s="3"/>
      <c r="AL152" s="3"/>
      <c r="AM152" s="3"/>
      <c r="AN152" s="3"/>
      <c r="AO152" s="3"/>
      <c r="AP152" s="3"/>
      <c r="AQ152" s="3"/>
    </row>
    <row r="153" spans="1:43" x14ac:dyDescent="0.2">
      <c r="A153" s="172" t="s">
        <v>2333</v>
      </c>
      <c r="B153" s="172" t="s">
        <v>3037</v>
      </c>
      <c r="C153" s="172" t="s">
        <v>14</v>
      </c>
      <c r="D153" s="172">
        <v>4</v>
      </c>
      <c r="E153" s="172">
        <v>4</v>
      </c>
      <c r="F153" s="172"/>
      <c r="G153" s="172">
        <v>83</v>
      </c>
      <c r="H153" s="322">
        <f t="shared" si="6"/>
        <v>20.75</v>
      </c>
      <c r="I153" s="172">
        <v>1</v>
      </c>
      <c r="J153" s="172"/>
      <c r="K153" s="172" t="s">
        <v>2816</v>
      </c>
      <c r="L153" s="3"/>
      <c r="M153" s="3"/>
      <c r="N153" s="3"/>
      <c r="O153" s="3"/>
      <c r="P153" s="3"/>
      <c r="Q153" s="3"/>
      <c r="R153" s="3"/>
      <c r="S153" s="3"/>
      <c r="T153" s="191"/>
      <c r="U153" s="191"/>
      <c r="V153" s="191"/>
      <c r="W153" s="191"/>
      <c r="X153" s="191"/>
      <c r="Y153" s="191"/>
      <c r="Z153" s="191"/>
      <c r="AA153" s="191"/>
      <c r="AB153" s="191"/>
      <c r="AC153" s="191"/>
      <c r="AD153" s="191"/>
      <c r="AE153" s="191"/>
      <c r="AF153" s="191"/>
      <c r="AG153" s="191"/>
      <c r="AH153" s="3"/>
      <c r="AI153" s="3"/>
      <c r="AJ153" s="3"/>
      <c r="AK153" s="3"/>
      <c r="AL153" s="3"/>
      <c r="AM153" s="3"/>
      <c r="AN153" s="3"/>
      <c r="AO153" s="3"/>
      <c r="AP153" s="3"/>
      <c r="AQ153" s="3"/>
    </row>
    <row r="154" spans="1:43" x14ac:dyDescent="0.2">
      <c r="A154" s="172" t="s">
        <v>2333</v>
      </c>
      <c r="B154" s="172" t="s">
        <v>4209</v>
      </c>
      <c r="C154" s="172" t="s">
        <v>14</v>
      </c>
      <c r="D154" s="172">
        <v>6</v>
      </c>
      <c r="E154" s="172">
        <v>6</v>
      </c>
      <c r="F154" s="172">
        <v>2</v>
      </c>
      <c r="G154" s="172">
        <v>60</v>
      </c>
      <c r="H154" s="322">
        <f t="shared" si="6"/>
        <v>15</v>
      </c>
      <c r="I154" s="172"/>
      <c r="J154" s="172"/>
      <c r="K154" s="172" t="s">
        <v>2816</v>
      </c>
      <c r="L154" s="3"/>
      <c r="M154" s="3"/>
      <c r="N154" s="3"/>
      <c r="O154" s="3"/>
      <c r="P154" s="3"/>
      <c r="Q154" s="3"/>
      <c r="R154" s="3"/>
      <c r="S154" s="3"/>
      <c r="T154" s="191"/>
      <c r="U154" s="191"/>
      <c r="V154" s="191"/>
      <c r="W154" s="191"/>
      <c r="X154" s="191"/>
      <c r="Y154" s="191"/>
      <c r="Z154" s="191"/>
      <c r="AA154" s="191"/>
      <c r="AB154" s="191"/>
      <c r="AC154" s="191"/>
      <c r="AD154" s="191"/>
      <c r="AE154" s="191"/>
      <c r="AF154" s="191"/>
      <c r="AG154" s="191"/>
      <c r="AH154" s="3"/>
      <c r="AI154" s="3"/>
      <c r="AJ154" s="3"/>
      <c r="AK154" s="3"/>
      <c r="AL154" s="3"/>
      <c r="AM154" s="3"/>
      <c r="AN154" s="3"/>
      <c r="AO154" s="3"/>
      <c r="AP154" s="3"/>
      <c r="AQ154" s="3"/>
    </row>
    <row r="155" spans="1:43" x14ac:dyDescent="0.2">
      <c r="A155" s="172" t="s">
        <v>2333</v>
      </c>
      <c r="B155" s="172" t="s">
        <v>3963</v>
      </c>
      <c r="C155" s="172" t="s">
        <v>14</v>
      </c>
      <c r="D155" s="172">
        <v>1</v>
      </c>
      <c r="E155" s="172">
        <v>1</v>
      </c>
      <c r="F155" s="172"/>
      <c r="G155" s="172">
        <v>10</v>
      </c>
      <c r="H155" s="322">
        <f t="shared" si="6"/>
        <v>10</v>
      </c>
      <c r="I155" s="172"/>
      <c r="J155" s="172"/>
      <c r="K155" s="172" t="s">
        <v>2816</v>
      </c>
      <c r="L155" s="3"/>
      <c r="M155" s="3"/>
      <c r="N155" s="3"/>
      <c r="O155" s="3"/>
      <c r="P155" s="3"/>
      <c r="Q155" s="3"/>
      <c r="R155" s="3"/>
      <c r="S155" s="3"/>
      <c r="T155" s="191"/>
      <c r="U155" s="191"/>
      <c r="V155" s="191"/>
      <c r="W155" s="191"/>
      <c r="X155" s="191"/>
      <c r="Y155" s="191"/>
      <c r="Z155" s="191"/>
      <c r="AA155" s="191"/>
      <c r="AB155" s="191"/>
      <c r="AC155" s="191"/>
      <c r="AD155" s="191"/>
      <c r="AE155" s="191"/>
      <c r="AF155" s="191"/>
      <c r="AG155" s="191"/>
      <c r="AH155" s="3"/>
      <c r="AI155" s="3"/>
      <c r="AJ155" s="3"/>
      <c r="AK155" s="3"/>
      <c r="AL155" s="3"/>
      <c r="AM155" s="3"/>
      <c r="AN155" s="3"/>
      <c r="AO155" s="3"/>
      <c r="AP155" s="3"/>
      <c r="AQ155" s="3"/>
    </row>
    <row r="156" spans="1:43" x14ac:dyDescent="0.2">
      <c r="A156" s="172" t="s">
        <v>2333</v>
      </c>
      <c r="B156" s="172" t="s">
        <v>4193</v>
      </c>
      <c r="C156" s="172" t="s">
        <v>14</v>
      </c>
      <c r="D156" s="172">
        <v>2</v>
      </c>
      <c r="E156" s="172">
        <v>2</v>
      </c>
      <c r="F156" s="172"/>
      <c r="G156" s="172">
        <v>20</v>
      </c>
      <c r="H156" s="322">
        <f t="shared" si="6"/>
        <v>10</v>
      </c>
      <c r="I156" s="172"/>
      <c r="J156" s="172"/>
      <c r="K156" s="172" t="s">
        <v>2816</v>
      </c>
      <c r="L156" s="3"/>
      <c r="M156" s="3"/>
      <c r="N156" s="3"/>
      <c r="O156" s="3"/>
      <c r="P156" s="3"/>
      <c r="Q156" s="3"/>
      <c r="R156" s="3"/>
      <c r="S156" s="3"/>
      <c r="T156" s="191"/>
      <c r="U156" s="191"/>
      <c r="V156" s="191"/>
      <c r="W156" s="191"/>
      <c r="X156" s="191"/>
      <c r="Y156" s="191"/>
      <c r="Z156" s="191"/>
      <c r="AA156" s="191"/>
      <c r="AB156" s="191"/>
      <c r="AC156" s="191"/>
      <c r="AD156" s="191"/>
      <c r="AE156" s="191"/>
      <c r="AF156" s="191"/>
      <c r="AG156" s="191"/>
      <c r="AH156" s="3"/>
      <c r="AI156" s="3"/>
      <c r="AJ156" s="3"/>
      <c r="AK156" s="3"/>
      <c r="AL156" s="3"/>
      <c r="AM156" s="3"/>
      <c r="AN156" s="3"/>
      <c r="AO156" s="3"/>
      <c r="AP156" s="3"/>
      <c r="AQ156" s="3"/>
    </row>
    <row r="157" spans="1:43" x14ac:dyDescent="0.2">
      <c r="A157" s="172" t="s">
        <v>2333</v>
      </c>
      <c r="B157" s="172" t="s">
        <v>4488</v>
      </c>
      <c r="C157" s="172" t="s">
        <v>14</v>
      </c>
      <c r="D157" s="172">
        <v>11</v>
      </c>
      <c r="E157" s="172">
        <v>12</v>
      </c>
      <c r="F157" s="172">
        <v>1</v>
      </c>
      <c r="G157" s="172">
        <v>87</v>
      </c>
      <c r="H157" s="322">
        <f t="shared" si="6"/>
        <v>7.9090909090909092</v>
      </c>
      <c r="I157" s="172">
        <v>11</v>
      </c>
      <c r="J157" s="172">
        <v>2</v>
      </c>
      <c r="K157" s="172" t="s">
        <v>2816</v>
      </c>
      <c r="L157" s="3"/>
      <c r="M157" s="3"/>
      <c r="N157" s="3"/>
      <c r="O157" s="3"/>
      <c r="P157" s="3"/>
      <c r="Q157" s="3"/>
      <c r="R157" s="3"/>
      <c r="S157" s="3"/>
      <c r="T157" s="191"/>
      <c r="U157" s="191"/>
      <c r="V157" s="191"/>
      <c r="W157" s="191"/>
      <c r="X157" s="191"/>
      <c r="Y157" s="191"/>
      <c r="Z157" s="191"/>
      <c r="AA157" s="191"/>
      <c r="AB157" s="191"/>
      <c r="AC157" s="191"/>
      <c r="AD157" s="191"/>
      <c r="AE157" s="191"/>
      <c r="AF157" s="191"/>
      <c r="AG157" s="191"/>
      <c r="AH157" s="3"/>
      <c r="AI157" s="3"/>
      <c r="AJ157" s="3"/>
      <c r="AK157" s="3"/>
      <c r="AL157" s="3"/>
      <c r="AM157" s="3"/>
      <c r="AN157" s="3"/>
      <c r="AO157" s="3"/>
      <c r="AP157" s="3"/>
      <c r="AQ157" s="3"/>
    </row>
    <row r="158" spans="1:43" x14ac:dyDescent="0.2">
      <c r="A158" s="172" t="s">
        <v>2333</v>
      </c>
      <c r="B158" s="172" t="s">
        <v>3036</v>
      </c>
      <c r="C158" s="172" t="s">
        <v>14</v>
      </c>
      <c r="D158" s="172">
        <v>4</v>
      </c>
      <c r="E158" s="172">
        <v>4</v>
      </c>
      <c r="F158" s="172"/>
      <c r="G158" s="172">
        <v>31</v>
      </c>
      <c r="H158" s="322">
        <f t="shared" si="6"/>
        <v>7.75</v>
      </c>
      <c r="I158" s="172">
        <v>3</v>
      </c>
      <c r="J158" s="172"/>
      <c r="K158" s="172" t="s">
        <v>2816</v>
      </c>
      <c r="L158" s="3"/>
      <c r="M158" s="3"/>
      <c r="N158" s="3"/>
      <c r="O158" s="3"/>
      <c r="P158" s="3"/>
      <c r="Q158" s="3"/>
      <c r="R158" s="3"/>
      <c r="S158" s="3"/>
      <c r="T158" s="191"/>
      <c r="U158" s="191"/>
      <c r="V158" s="191"/>
      <c r="W158" s="191"/>
      <c r="X158" s="191"/>
      <c r="Y158" s="191"/>
      <c r="Z158" s="191"/>
      <c r="AA158" s="191"/>
      <c r="AB158" s="191"/>
      <c r="AC158" s="191"/>
      <c r="AD158" s="191"/>
      <c r="AE158" s="191"/>
      <c r="AF158" s="191"/>
      <c r="AG158" s="191"/>
      <c r="AH158" s="3"/>
      <c r="AI158" s="3"/>
      <c r="AJ158" s="3"/>
      <c r="AK158" s="3"/>
      <c r="AL158" s="3"/>
      <c r="AM158" s="3"/>
      <c r="AN158" s="3"/>
      <c r="AO158" s="3"/>
      <c r="AP158" s="3"/>
      <c r="AQ158" s="3"/>
    </row>
    <row r="159" spans="1:43" x14ac:dyDescent="0.2">
      <c r="A159" s="172" t="s">
        <v>2333</v>
      </c>
      <c r="B159" s="172" t="s">
        <v>3152</v>
      </c>
      <c r="C159" s="172" t="s">
        <v>14</v>
      </c>
      <c r="D159" s="172">
        <v>9</v>
      </c>
      <c r="E159" s="172">
        <v>7</v>
      </c>
      <c r="F159" s="172">
        <v>1</v>
      </c>
      <c r="G159" s="172">
        <v>43</v>
      </c>
      <c r="H159" s="322">
        <f t="shared" si="6"/>
        <v>7.166666666666667</v>
      </c>
      <c r="I159" s="172">
        <v>2</v>
      </c>
      <c r="J159" s="172"/>
      <c r="K159" s="172" t="s">
        <v>2816</v>
      </c>
      <c r="L159" s="3"/>
      <c r="M159" s="3"/>
      <c r="N159" s="3"/>
      <c r="O159" s="3"/>
      <c r="P159" s="3"/>
      <c r="Q159" s="3"/>
      <c r="R159" s="3"/>
      <c r="S159" s="3"/>
      <c r="T159" s="191"/>
      <c r="U159" s="191"/>
      <c r="V159" s="191"/>
      <c r="W159" s="191"/>
      <c r="X159" s="191"/>
      <c r="Y159" s="191"/>
      <c r="Z159" s="191"/>
      <c r="AA159" s="191"/>
      <c r="AB159" s="191"/>
      <c r="AC159" s="191"/>
      <c r="AD159" s="191"/>
      <c r="AE159" s="191"/>
      <c r="AF159" s="191"/>
      <c r="AG159" s="191"/>
      <c r="AH159" s="3"/>
      <c r="AI159" s="3"/>
      <c r="AJ159" s="3"/>
      <c r="AK159" s="3"/>
      <c r="AL159" s="3"/>
      <c r="AM159" s="3"/>
      <c r="AN159" s="3"/>
      <c r="AO159" s="3"/>
      <c r="AP159" s="3"/>
      <c r="AQ159" s="3"/>
    </row>
    <row r="160" spans="1:43" x14ac:dyDescent="0.2">
      <c r="A160" s="172" t="s">
        <v>2333</v>
      </c>
      <c r="B160" s="172" t="s">
        <v>4544</v>
      </c>
      <c r="C160" s="172" t="s">
        <v>14</v>
      </c>
      <c r="D160" s="172">
        <v>6</v>
      </c>
      <c r="E160" s="172">
        <v>4</v>
      </c>
      <c r="F160" s="172">
        <v>2</v>
      </c>
      <c r="G160" s="172">
        <v>13</v>
      </c>
      <c r="H160" s="322">
        <f t="shared" si="6"/>
        <v>6.5</v>
      </c>
      <c r="I160" s="172"/>
      <c r="J160" s="172"/>
      <c r="K160" s="172" t="s">
        <v>2816</v>
      </c>
      <c r="L160" s="3"/>
      <c r="M160" s="3"/>
      <c r="N160" s="3"/>
      <c r="O160" s="3"/>
      <c r="P160" s="3"/>
      <c r="Q160" s="3"/>
      <c r="R160" s="3"/>
      <c r="S160" s="3"/>
      <c r="T160" s="191"/>
      <c r="U160" s="191"/>
      <c r="V160" s="191"/>
      <c r="W160" s="191"/>
      <c r="X160" s="191"/>
      <c r="Y160" s="191"/>
      <c r="Z160" s="191"/>
      <c r="AA160" s="191"/>
      <c r="AB160" s="191"/>
      <c r="AC160" s="191"/>
      <c r="AD160" s="191"/>
      <c r="AE160" s="191"/>
      <c r="AF160" s="191"/>
      <c r="AG160" s="191"/>
      <c r="AH160" s="3"/>
      <c r="AI160" s="3"/>
      <c r="AJ160" s="3"/>
      <c r="AK160" s="3"/>
      <c r="AL160" s="3"/>
      <c r="AM160" s="3"/>
      <c r="AN160" s="3"/>
      <c r="AO160" s="3"/>
      <c r="AP160" s="3"/>
      <c r="AQ160" s="3"/>
    </row>
    <row r="161" spans="1:43" x14ac:dyDescent="0.2">
      <c r="A161" s="172" t="s">
        <v>2333</v>
      </c>
      <c r="B161" s="172" t="s">
        <v>4492</v>
      </c>
      <c r="C161" s="172" t="s">
        <v>14</v>
      </c>
      <c r="D161" s="172">
        <v>1</v>
      </c>
      <c r="E161" s="172">
        <v>1</v>
      </c>
      <c r="F161" s="172"/>
      <c r="G161" s="172">
        <v>6</v>
      </c>
      <c r="H161" s="322">
        <f t="shared" si="6"/>
        <v>6</v>
      </c>
      <c r="I161" s="172"/>
      <c r="J161" s="172"/>
      <c r="K161" s="172" t="s">
        <v>2816</v>
      </c>
      <c r="L161" s="3"/>
      <c r="M161" s="3"/>
      <c r="N161" s="3"/>
      <c r="O161" s="3"/>
      <c r="P161" s="3"/>
      <c r="Q161" s="3"/>
      <c r="R161" s="3"/>
      <c r="S161" s="3"/>
      <c r="T161" s="191"/>
      <c r="U161" s="191"/>
      <c r="V161" s="191"/>
      <c r="W161" s="191"/>
      <c r="X161" s="191"/>
      <c r="Y161" s="191"/>
      <c r="Z161" s="191"/>
      <c r="AA161" s="191"/>
      <c r="AB161" s="191"/>
      <c r="AC161" s="191"/>
      <c r="AD161" s="191"/>
      <c r="AE161" s="191"/>
      <c r="AF161" s="191"/>
      <c r="AG161" s="191"/>
      <c r="AH161" s="3"/>
      <c r="AI161" s="3"/>
      <c r="AJ161" s="3"/>
      <c r="AK161" s="3"/>
      <c r="AL161" s="3"/>
      <c r="AM161" s="3"/>
      <c r="AN161" s="3"/>
      <c r="AO161" s="3"/>
      <c r="AP161" s="3"/>
      <c r="AQ161" s="3"/>
    </row>
    <row r="162" spans="1:43" x14ac:dyDescent="0.2">
      <c r="A162" s="172" t="s">
        <v>2333</v>
      </c>
      <c r="B162" s="172" t="s">
        <v>4518</v>
      </c>
      <c r="C162" s="172" t="s">
        <v>14</v>
      </c>
      <c r="D162" s="172">
        <v>10</v>
      </c>
      <c r="E162" s="172">
        <v>8</v>
      </c>
      <c r="F162" s="172">
        <v>1</v>
      </c>
      <c r="G162" s="172">
        <v>39</v>
      </c>
      <c r="H162" s="322">
        <f t="shared" si="6"/>
        <v>5.5714285714285712</v>
      </c>
      <c r="I162" s="172">
        <v>9</v>
      </c>
      <c r="J162" s="172">
        <v>1</v>
      </c>
      <c r="K162" s="172" t="s">
        <v>2816</v>
      </c>
      <c r="L162" s="3"/>
      <c r="M162" s="3"/>
      <c r="N162" s="3"/>
      <c r="O162" s="3"/>
      <c r="P162" s="3"/>
      <c r="Q162" s="3"/>
      <c r="R162" s="3"/>
      <c r="S162" s="3"/>
      <c r="T162" s="191"/>
      <c r="U162" s="191"/>
      <c r="V162" s="191"/>
      <c r="W162" s="191"/>
      <c r="X162" s="191"/>
      <c r="Y162" s="191"/>
      <c r="Z162" s="191"/>
      <c r="AA162" s="191"/>
      <c r="AB162" s="191"/>
      <c r="AC162" s="191"/>
      <c r="AD162" s="191"/>
      <c r="AE162" s="191"/>
      <c r="AF162" s="191"/>
      <c r="AG162" s="191"/>
      <c r="AH162" s="3"/>
      <c r="AI162" s="3"/>
      <c r="AJ162" s="3"/>
      <c r="AK162" s="3"/>
      <c r="AL162" s="3"/>
      <c r="AM162" s="3"/>
      <c r="AN162" s="3"/>
      <c r="AO162" s="3"/>
      <c r="AP162" s="3"/>
      <c r="AQ162" s="3"/>
    </row>
    <row r="163" spans="1:43" x14ac:dyDescent="0.2">
      <c r="A163" s="172" t="s">
        <v>2333</v>
      </c>
      <c r="B163" s="172" t="s">
        <v>4530</v>
      </c>
      <c r="C163" s="172" t="s">
        <v>14</v>
      </c>
      <c r="D163" s="172">
        <v>6</v>
      </c>
      <c r="E163" s="172">
        <v>5</v>
      </c>
      <c r="F163" s="172"/>
      <c r="G163" s="172">
        <v>27</v>
      </c>
      <c r="H163" s="322">
        <f t="shared" si="6"/>
        <v>5.4</v>
      </c>
      <c r="I163" s="172">
        <v>2</v>
      </c>
      <c r="J163" s="172"/>
      <c r="K163" s="172" t="s">
        <v>2816</v>
      </c>
      <c r="L163" s="3"/>
      <c r="M163" s="3"/>
      <c r="N163" s="3"/>
      <c r="O163" s="3"/>
      <c r="P163" s="3"/>
      <c r="Q163" s="3"/>
      <c r="R163" s="3"/>
      <c r="S163" s="3"/>
      <c r="T163" s="191"/>
      <c r="U163" s="191"/>
      <c r="V163" s="191"/>
      <c r="W163" s="191"/>
      <c r="X163" s="191"/>
      <c r="Y163" s="191"/>
      <c r="Z163" s="191"/>
      <c r="AA163" s="191"/>
      <c r="AB163" s="191"/>
      <c r="AC163" s="191"/>
      <c r="AD163" s="191"/>
      <c r="AE163" s="191"/>
      <c r="AF163" s="191"/>
      <c r="AG163" s="191"/>
      <c r="AH163" s="3"/>
      <c r="AI163" s="3"/>
      <c r="AJ163" s="3"/>
      <c r="AK163" s="3"/>
      <c r="AL163" s="3"/>
      <c r="AM163" s="3"/>
      <c r="AN163" s="3"/>
      <c r="AO163" s="3"/>
      <c r="AP163" s="3"/>
      <c r="AQ163" s="3"/>
    </row>
    <row r="164" spans="1:43" x14ac:dyDescent="0.2">
      <c r="A164" s="172" t="s">
        <v>2333</v>
      </c>
      <c r="B164" s="172" t="s">
        <v>4487</v>
      </c>
      <c r="C164" s="172" t="s">
        <v>14</v>
      </c>
      <c r="D164" s="172">
        <v>11</v>
      </c>
      <c r="E164" s="172">
        <v>9</v>
      </c>
      <c r="F164" s="172">
        <v>2</v>
      </c>
      <c r="G164" s="172">
        <v>36</v>
      </c>
      <c r="H164" s="322">
        <f t="shared" si="6"/>
        <v>5.1428571428571432</v>
      </c>
      <c r="I164" s="172">
        <v>6</v>
      </c>
      <c r="J164" s="172"/>
      <c r="K164" s="172" t="s">
        <v>2816</v>
      </c>
      <c r="L164" s="3"/>
      <c r="M164" s="3"/>
      <c r="N164" s="3"/>
      <c r="O164" s="3"/>
      <c r="P164" s="3"/>
      <c r="Q164" s="3"/>
      <c r="R164" s="3"/>
      <c r="S164" s="3"/>
      <c r="T164" s="191"/>
      <c r="U164" s="191"/>
      <c r="V164" s="191"/>
      <c r="W164" s="191"/>
      <c r="X164" s="191"/>
      <c r="Y164" s="191"/>
      <c r="Z164" s="191"/>
      <c r="AA164" s="191"/>
      <c r="AB164" s="191"/>
      <c r="AC164" s="191"/>
      <c r="AD164" s="191"/>
      <c r="AE164" s="191"/>
      <c r="AF164" s="191"/>
      <c r="AG164" s="191"/>
      <c r="AH164" s="3"/>
      <c r="AI164" s="3"/>
      <c r="AJ164" s="3"/>
      <c r="AK164" s="3"/>
      <c r="AL164" s="3"/>
      <c r="AM164" s="3"/>
      <c r="AN164" s="3"/>
      <c r="AO164" s="3"/>
      <c r="AP164" s="3"/>
      <c r="AQ164" s="3"/>
    </row>
    <row r="165" spans="1:43" x14ac:dyDescent="0.2">
      <c r="A165" s="172" t="s">
        <v>2333</v>
      </c>
      <c r="B165" s="172" t="s">
        <v>4546</v>
      </c>
      <c r="C165" s="172" t="s">
        <v>14</v>
      </c>
      <c r="D165" s="172">
        <v>3</v>
      </c>
      <c r="E165" s="172">
        <v>3</v>
      </c>
      <c r="F165" s="172">
        <v>1</v>
      </c>
      <c r="G165" s="172">
        <v>9</v>
      </c>
      <c r="H165" s="322">
        <f t="shared" si="6"/>
        <v>4.5</v>
      </c>
      <c r="I165" s="172">
        <v>1</v>
      </c>
      <c r="J165" s="172"/>
      <c r="K165" s="172" t="s">
        <v>2816</v>
      </c>
      <c r="L165" s="3"/>
      <c r="M165" s="3"/>
      <c r="N165" s="3"/>
      <c r="O165" s="3"/>
      <c r="P165" s="3"/>
      <c r="Q165" s="3"/>
      <c r="R165" s="3"/>
      <c r="S165" s="3"/>
      <c r="T165" s="191"/>
      <c r="U165" s="191"/>
      <c r="V165" s="191"/>
      <c r="W165" s="191"/>
      <c r="X165" s="191"/>
      <c r="Y165" s="191"/>
      <c r="Z165" s="191"/>
      <c r="AA165" s="191"/>
      <c r="AB165" s="191"/>
      <c r="AC165" s="191"/>
      <c r="AD165" s="191"/>
      <c r="AE165" s="191"/>
      <c r="AF165" s="191"/>
      <c r="AG165" s="191"/>
      <c r="AH165" s="3"/>
      <c r="AI165" s="3"/>
      <c r="AJ165" s="3"/>
      <c r="AK165" s="3"/>
      <c r="AL165" s="3"/>
      <c r="AM165" s="3"/>
      <c r="AN165" s="3"/>
      <c r="AO165" s="3"/>
      <c r="AP165" s="3"/>
      <c r="AQ165" s="3"/>
    </row>
    <row r="166" spans="1:43" x14ac:dyDescent="0.2">
      <c r="A166" s="172" t="s">
        <v>2333</v>
      </c>
      <c r="B166" s="172" t="s">
        <v>4200</v>
      </c>
      <c r="C166" s="172" t="s">
        <v>14</v>
      </c>
      <c r="D166" s="172">
        <v>7</v>
      </c>
      <c r="E166" s="172">
        <v>5</v>
      </c>
      <c r="F166" s="172">
        <v>1</v>
      </c>
      <c r="G166" s="172">
        <v>17</v>
      </c>
      <c r="H166" s="322">
        <f t="shared" si="6"/>
        <v>4.25</v>
      </c>
      <c r="I166" s="172"/>
      <c r="J166" s="172"/>
      <c r="K166" s="172" t="s">
        <v>2816</v>
      </c>
      <c r="L166" s="3"/>
      <c r="M166" s="3"/>
      <c r="N166" s="3"/>
      <c r="O166" s="3"/>
      <c r="P166" s="3"/>
      <c r="Q166" s="3"/>
      <c r="R166" s="3"/>
      <c r="S166" s="3"/>
      <c r="T166" s="191"/>
      <c r="U166" s="191"/>
      <c r="V166" s="191"/>
      <c r="W166" s="191"/>
      <c r="X166" s="191"/>
      <c r="Y166" s="191"/>
      <c r="Z166" s="191"/>
      <c r="AA166" s="191"/>
      <c r="AB166" s="191"/>
      <c r="AC166" s="191"/>
      <c r="AD166" s="191"/>
      <c r="AE166" s="191"/>
      <c r="AF166" s="191"/>
      <c r="AG166" s="191"/>
      <c r="AH166" s="3"/>
      <c r="AI166" s="3"/>
      <c r="AJ166" s="3"/>
      <c r="AK166" s="3"/>
      <c r="AL166" s="3"/>
      <c r="AM166" s="3"/>
      <c r="AN166" s="3"/>
      <c r="AO166" s="3"/>
      <c r="AP166" s="3"/>
      <c r="AQ166" s="3"/>
    </row>
    <row r="167" spans="1:43" x14ac:dyDescent="0.2">
      <c r="A167" s="172" t="s">
        <v>2333</v>
      </c>
      <c r="B167" s="172" t="s">
        <v>4480</v>
      </c>
      <c r="C167" s="172" t="s">
        <v>14</v>
      </c>
      <c r="D167" s="172">
        <v>2</v>
      </c>
      <c r="E167" s="172">
        <v>2</v>
      </c>
      <c r="F167" s="172">
        <v>1</v>
      </c>
      <c r="G167" s="172">
        <v>4</v>
      </c>
      <c r="H167" s="322">
        <f t="shared" si="6"/>
        <v>4</v>
      </c>
      <c r="I167" s="172">
        <v>3</v>
      </c>
      <c r="J167" s="172"/>
      <c r="K167" s="172" t="s">
        <v>2816</v>
      </c>
      <c r="L167" s="3"/>
      <c r="M167" s="3"/>
      <c r="N167" s="3"/>
      <c r="O167" s="3"/>
      <c r="P167" s="3"/>
      <c r="Q167" s="3"/>
      <c r="R167" s="3"/>
      <c r="S167" s="3"/>
      <c r="T167" s="191"/>
      <c r="U167" s="191"/>
      <c r="V167" s="191"/>
      <c r="W167" s="191"/>
      <c r="X167" s="191"/>
      <c r="Y167" s="191"/>
      <c r="Z167" s="191"/>
      <c r="AA167" s="191"/>
      <c r="AB167" s="191"/>
      <c r="AC167" s="191"/>
      <c r="AD167" s="191"/>
      <c r="AE167" s="191"/>
      <c r="AF167" s="191"/>
      <c r="AG167" s="191"/>
      <c r="AH167" s="3"/>
      <c r="AI167" s="3"/>
      <c r="AJ167" s="3"/>
      <c r="AK167" s="3"/>
      <c r="AL167" s="3"/>
      <c r="AM167" s="3"/>
      <c r="AN167" s="3"/>
      <c r="AO167" s="3"/>
      <c r="AP167" s="3"/>
      <c r="AQ167" s="3"/>
    </row>
    <row r="168" spans="1:43" x14ac:dyDescent="0.2">
      <c r="A168" s="172" t="s">
        <v>2333</v>
      </c>
      <c r="B168" s="172" t="s">
        <v>4485</v>
      </c>
      <c r="C168" s="172" t="s">
        <v>14</v>
      </c>
      <c r="D168" s="172">
        <v>1</v>
      </c>
      <c r="E168" s="172">
        <v>1</v>
      </c>
      <c r="F168" s="172"/>
      <c r="G168" s="172">
        <v>1</v>
      </c>
      <c r="H168" s="322">
        <f t="shared" si="6"/>
        <v>1</v>
      </c>
      <c r="I168" s="172"/>
      <c r="J168" s="172"/>
      <c r="K168" s="172" t="s">
        <v>2816</v>
      </c>
      <c r="L168" s="3"/>
      <c r="M168" s="3"/>
      <c r="N168" s="3"/>
      <c r="O168" s="3"/>
      <c r="P168" s="3"/>
      <c r="Q168" s="3"/>
      <c r="R168" s="3"/>
      <c r="S168" s="3"/>
      <c r="T168" s="191"/>
      <c r="U168" s="191"/>
      <c r="V168" s="191"/>
      <c r="W168" s="191"/>
      <c r="X168" s="191"/>
      <c r="Y168" s="191"/>
      <c r="Z168" s="191"/>
      <c r="AA168" s="191"/>
      <c r="AB168" s="191"/>
      <c r="AC168" s="191"/>
      <c r="AD168" s="191"/>
      <c r="AE168" s="191"/>
      <c r="AF168" s="191"/>
      <c r="AG168" s="191"/>
      <c r="AH168" s="3"/>
      <c r="AI168" s="3"/>
      <c r="AJ168" s="3"/>
      <c r="AK168" s="3"/>
      <c r="AL168" s="3"/>
      <c r="AM168" s="3"/>
      <c r="AN168" s="3"/>
      <c r="AO168" s="3"/>
      <c r="AP168" s="3"/>
      <c r="AQ168" s="3"/>
    </row>
    <row r="169" spans="1:43" x14ac:dyDescent="0.2">
      <c r="A169" s="172" t="s">
        <v>2333</v>
      </c>
      <c r="B169" s="172" t="s">
        <v>3816</v>
      </c>
      <c r="C169" s="172" t="s">
        <v>14</v>
      </c>
      <c r="D169" s="172">
        <v>1</v>
      </c>
      <c r="E169" s="172">
        <v>1</v>
      </c>
      <c r="F169" s="172">
        <v>1</v>
      </c>
      <c r="G169" s="172">
        <v>2</v>
      </c>
      <c r="H169" s="322">
        <v>0</v>
      </c>
      <c r="I169" s="172"/>
      <c r="J169" s="172"/>
      <c r="K169" s="172" t="s">
        <v>2816</v>
      </c>
      <c r="L169" s="3"/>
      <c r="M169" s="3"/>
      <c r="N169" s="3"/>
      <c r="O169" s="3"/>
      <c r="P169" s="3"/>
      <c r="Q169" s="3"/>
      <c r="R169" s="3"/>
      <c r="S169" s="3"/>
      <c r="T169" s="191"/>
      <c r="U169" s="191"/>
      <c r="V169" s="191"/>
      <c r="W169" s="191"/>
      <c r="X169" s="191"/>
      <c r="Y169" s="191"/>
      <c r="Z169" s="191"/>
      <c r="AA169" s="191"/>
      <c r="AB169" s="191"/>
      <c r="AC169" s="191"/>
      <c r="AD169" s="191"/>
      <c r="AE169" s="191"/>
      <c r="AF169" s="191"/>
      <c r="AG169" s="191"/>
      <c r="AH169" s="3"/>
      <c r="AI169" s="3"/>
      <c r="AJ169" s="3"/>
      <c r="AK169" s="3"/>
      <c r="AL169" s="3"/>
      <c r="AM169" s="3"/>
      <c r="AN169" s="3"/>
      <c r="AO169" s="3"/>
      <c r="AP169" s="3"/>
      <c r="AQ169" s="3"/>
    </row>
    <row r="170" spans="1:43" x14ac:dyDescent="0.2">
      <c r="A170" s="172" t="s">
        <v>2333</v>
      </c>
      <c r="B170" s="172" t="s">
        <v>4547</v>
      </c>
      <c r="C170" s="172" t="s">
        <v>14</v>
      </c>
      <c r="D170" s="172">
        <v>2</v>
      </c>
      <c r="E170" s="172">
        <v>1</v>
      </c>
      <c r="F170" s="172">
        <v>1</v>
      </c>
      <c r="G170" s="172">
        <v>27</v>
      </c>
      <c r="H170" s="322">
        <v>0</v>
      </c>
      <c r="I170" s="172">
        <v>2</v>
      </c>
      <c r="J170" s="172"/>
      <c r="K170" s="172" t="s">
        <v>2816</v>
      </c>
      <c r="L170" s="3"/>
      <c r="M170" s="3"/>
      <c r="N170" s="3"/>
      <c r="O170" s="3"/>
      <c r="P170" s="3"/>
      <c r="Q170" s="3"/>
      <c r="R170" s="3"/>
      <c r="S170" s="3"/>
      <c r="T170" s="191"/>
      <c r="U170" s="191"/>
      <c r="V170" s="191"/>
      <c r="W170" s="191"/>
      <c r="X170" s="191"/>
      <c r="Y170" s="191"/>
      <c r="Z170" s="191"/>
      <c r="AA170" s="191"/>
      <c r="AB170" s="191"/>
      <c r="AC170" s="191"/>
      <c r="AD170" s="191"/>
      <c r="AE170" s="191"/>
      <c r="AF170" s="191"/>
      <c r="AG170" s="191"/>
      <c r="AH170" s="3"/>
      <c r="AI170" s="3"/>
      <c r="AJ170" s="3"/>
      <c r="AK170" s="3"/>
      <c r="AL170" s="3"/>
      <c r="AM170" s="3"/>
      <c r="AN170" s="3"/>
      <c r="AO170" s="3"/>
      <c r="AP170" s="3"/>
      <c r="AQ170" s="3"/>
    </row>
    <row r="171" spans="1:43" x14ac:dyDescent="0.2">
      <c r="A171" s="172" t="s">
        <v>2333</v>
      </c>
      <c r="B171" s="172" t="s">
        <v>4211</v>
      </c>
      <c r="C171" s="172" t="s">
        <v>14</v>
      </c>
      <c r="D171" s="172">
        <v>1</v>
      </c>
      <c r="E171" s="172" t="s">
        <v>4272</v>
      </c>
      <c r="F171" s="172"/>
      <c r="G171" s="172">
        <v>0</v>
      </c>
      <c r="H171" s="322">
        <v>0</v>
      </c>
      <c r="I171" s="172"/>
      <c r="J171" s="172"/>
      <c r="K171" s="172" t="s">
        <v>2816</v>
      </c>
      <c r="L171" s="3"/>
      <c r="M171" s="3"/>
      <c r="N171" s="3"/>
      <c r="O171" s="3"/>
      <c r="P171" s="3"/>
      <c r="Q171" s="3"/>
      <c r="R171" s="3"/>
      <c r="S171" s="3"/>
      <c r="T171" s="191"/>
      <c r="U171" s="191"/>
      <c r="V171" s="191"/>
      <c r="W171" s="191"/>
      <c r="X171" s="191"/>
      <c r="Y171" s="191"/>
      <c r="Z171" s="191"/>
      <c r="AA171" s="191"/>
      <c r="AB171" s="191"/>
      <c r="AC171" s="191"/>
      <c r="AD171" s="191"/>
      <c r="AE171" s="191"/>
      <c r="AF171" s="191"/>
      <c r="AG171" s="191"/>
      <c r="AH171" s="3"/>
      <c r="AI171" s="3"/>
      <c r="AJ171" s="3"/>
      <c r="AK171" s="3"/>
      <c r="AL171" s="3"/>
      <c r="AM171" s="3"/>
      <c r="AN171" s="3"/>
      <c r="AO171" s="3"/>
      <c r="AP171" s="3"/>
      <c r="AQ171" s="3"/>
    </row>
    <row r="172" spans="1:43" x14ac:dyDescent="0.2">
      <c r="A172" s="172" t="s">
        <v>2333</v>
      </c>
      <c r="B172" s="172" t="s">
        <v>3882</v>
      </c>
      <c r="C172" s="172" t="s">
        <v>14</v>
      </c>
      <c r="D172" s="172">
        <v>1</v>
      </c>
      <c r="E172" s="172" t="s">
        <v>4272</v>
      </c>
      <c r="F172" s="172"/>
      <c r="G172" s="172">
        <v>0</v>
      </c>
      <c r="H172" s="322">
        <v>0</v>
      </c>
      <c r="I172" s="172"/>
      <c r="J172" s="172"/>
      <c r="K172" s="172" t="s">
        <v>2816</v>
      </c>
      <c r="L172" s="3"/>
      <c r="M172" s="3"/>
      <c r="N172" s="3"/>
      <c r="O172" s="3"/>
      <c r="P172" s="3"/>
      <c r="Q172" s="3"/>
      <c r="R172" s="3"/>
      <c r="S172" s="3"/>
      <c r="T172" s="191"/>
      <c r="U172" s="191"/>
      <c r="V172" s="191"/>
      <c r="W172" s="191"/>
      <c r="X172" s="191"/>
      <c r="Y172" s="191"/>
      <c r="Z172" s="191"/>
      <c r="AA172" s="191"/>
      <c r="AB172" s="191"/>
      <c r="AC172" s="191"/>
      <c r="AD172" s="191"/>
      <c r="AE172" s="191"/>
      <c r="AF172" s="191"/>
      <c r="AG172" s="191"/>
      <c r="AH172" s="3"/>
      <c r="AI172" s="3"/>
      <c r="AJ172" s="3"/>
      <c r="AK172" s="3"/>
      <c r="AL172" s="3"/>
      <c r="AM172" s="3"/>
      <c r="AN172" s="3"/>
      <c r="AO172" s="3"/>
      <c r="AP172" s="3"/>
      <c r="AQ172" s="3"/>
    </row>
    <row r="173" spans="1:43" x14ac:dyDescent="0.2">
      <c r="A173" s="172" t="s">
        <v>2333</v>
      </c>
      <c r="B173" s="172" t="s">
        <v>4201</v>
      </c>
      <c r="C173" s="172" t="s">
        <v>14</v>
      </c>
      <c r="D173" s="172">
        <v>1</v>
      </c>
      <c r="E173" s="172" t="s">
        <v>4272</v>
      </c>
      <c r="F173" s="172"/>
      <c r="G173" s="172">
        <v>0</v>
      </c>
      <c r="H173" s="322">
        <v>0</v>
      </c>
      <c r="I173" s="172">
        <v>1</v>
      </c>
      <c r="J173" s="172"/>
      <c r="K173" s="172" t="s">
        <v>2816</v>
      </c>
      <c r="L173" s="3"/>
      <c r="M173" s="3"/>
      <c r="N173" s="3"/>
      <c r="O173" s="3"/>
      <c r="P173" s="3"/>
      <c r="Q173" s="3"/>
      <c r="R173" s="3"/>
      <c r="S173" s="3"/>
      <c r="T173" s="191"/>
      <c r="U173" s="191"/>
      <c r="V173" s="191"/>
      <c r="W173" s="191"/>
      <c r="X173" s="191"/>
      <c r="Y173" s="191"/>
      <c r="Z173" s="191"/>
      <c r="AA173" s="191"/>
      <c r="AB173" s="191"/>
      <c r="AC173" s="191"/>
      <c r="AD173" s="191"/>
      <c r="AE173" s="191"/>
      <c r="AF173" s="191"/>
      <c r="AG173" s="191"/>
      <c r="AH173" s="3"/>
      <c r="AI173" s="3"/>
      <c r="AJ173" s="3"/>
      <c r="AK173" s="3"/>
      <c r="AL173" s="3"/>
      <c r="AM173" s="3"/>
      <c r="AN173" s="3"/>
      <c r="AO173" s="3"/>
      <c r="AP173" s="3"/>
      <c r="AQ173" s="3"/>
    </row>
    <row r="174" spans="1:43" x14ac:dyDescent="0.2">
      <c r="A174" s="172" t="s">
        <v>141</v>
      </c>
      <c r="B174" s="172" t="s">
        <v>4203</v>
      </c>
      <c r="C174" s="172" t="s">
        <v>14</v>
      </c>
      <c r="D174" s="172">
        <v>2</v>
      </c>
      <c r="E174" s="172">
        <v>2</v>
      </c>
      <c r="F174" s="172">
        <v>1</v>
      </c>
      <c r="G174" s="172">
        <v>102</v>
      </c>
      <c r="H174" s="322">
        <f t="shared" ref="H174:H210" si="7">G174/(E174-F174)</f>
        <v>102</v>
      </c>
      <c r="I174" s="172"/>
      <c r="J174" s="172"/>
      <c r="K174" s="172" t="s">
        <v>2816</v>
      </c>
      <c r="L174" s="3"/>
      <c r="M174" s="3"/>
      <c r="N174" s="3"/>
      <c r="O174" s="3"/>
      <c r="P174" s="3"/>
      <c r="Q174" s="3"/>
      <c r="R174" s="3"/>
      <c r="S174" s="3"/>
      <c r="T174" s="191"/>
      <c r="U174" s="191"/>
      <c r="V174" s="191"/>
      <c r="W174" s="191"/>
      <c r="X174" s="191"/>
      <c r="Y174" s="191"/>
      <c r="Z174" s="191"/>
      <c r="AA174" s="191"/>
      <c r="AB174" s="191"/>
      <c r="AC174" s="191"/>
      <c r="AD174" s="191"/>
      <c r="AE174" s="191"/>
      <c r="AF174" s="191"/>
      <c r="AG174" s="191"/>
      <c r="AH174" s="3"/>
      <c r="AI174" s="3"/>
      <c r="AJ174" s="3"/>
      <c r="AK174" s="3"/>
      <c r="AL174" s="3"/>
      <c r="AM174" s="3"/>
      <c r="AN174" s="3"/>
      <c r="AO174" s="3"/>
      <c r="AP174" s="3"/>
      <c r="AQ174" s="3"/>
    </row>
    <row r="175" spans="1:43" x14ac:dyDescent="0.2">
      <c r="A175" s="172" t="s">
        <v>141</v>
      </c>
      <c r="B175" s="172" t="s">
        <v>3045</v>
      </c>
      <c r="C175" s="172" t="s">
        <v>14</v>
      </c>
      <c r="D175" s="172">
        <v>1</v>
      </c>
      <c r="E175" s="172">
        <v>1</v>
      </c>
      <c r="F175" s="172"/>
      <c r="G175" s="172">
        <v>79</v>
      </c>
      <c r="H175" s="322">
        <f t="shared" si="7"/>
        <v>79</v>
      </c>
      <c r="I175" s="172"/>
      <c r="J175" s="172"/>
      <c r="K175" s="172" t="s">
        <v>2816</v>
      </c>
      <c r="L175" s="3"/>
      <c r="M175" s="3"/>
      <c r="N175" s="3"/>
      <c r="O175" s="3"/>
      <c r="P175" s="3"/>
      <c r="Q175" s="3"/>
      <c r="R175" s="3"/>
      <c r="S175" s="3"/>
      <c r="T175" s="191"/>
      <c r="U175" s="191"/>
      <c r="V175" s="191"/>
      <c r="W175" s="191"/>
      <c r="X175" s="191"/>
      <c r="Y175" s="191"/>
      <c r="Z175" s="191"/>
      <c r="AA175" s="191"/>
      <c r="AB175" s="191"/>
      <c r="AC175" s="191"/>
      <c r="AD175" s="191"/>
      <c r="AE175" s="191"/>
      <c r="AF175" s="191"/>
      <c r="AG175" s="191"/>
      <c r="AH175" s="3"/>
      <c r="AI175" s="3"/>
      <c r="AJ175" s="3"/>
      <c r="AK175" s="3"/>
      <c r="AL175" s="3"/>
      <c r="AM175" s="3"/>
      <c r="AN175" s="3"/>
      <c r="AO175" s="3"/>
      <c r="AP175" s="3"/>
      <c r="AQ175" s="3"/>
    </row>
    <row r="176" spans="1:43" x14ac:dyDescent="0.2">
      <c r="A176" s="172" t="s">
        <v>141</v>
      </c>
      <c r="B176" s="172" t="s">
        <v>4580</v>
      </c>
      <c r="C176" s="172" t="s">
        <v>14</v>
      </c>
      <c r="D176" s="172">
        <v>1</v>
      </c>
      <c r="E176" s="172">
        <v>1</v>
      </c>
      <c r="F176" s="172"/>
      <c r="G176" s="172">
        <v>67</v>
      </c>
      <c r="H176" s="322">
        <f t="shared" si="7"/>
        <v>67</v>
      </c>
      <c r="I176" s="172"/>
      <c r="J176" s="172"/>
      <c r="K176" s="172" t="s">
        <v>2816</v>
      </c>
      <c r="L176" s="3"/>
      <c r="M176" s="3"/>
      <c r="N176" s="3"/>
      <c r="O176" s="3"/>
      <c r="P176" s="3"/>
      <c r="Q176" s="3"/>
      <c r="R176" s="3"/>
      <c r="S176" s="3"/>
      <c r="T176" s="191"/>
      <c r="U176" s="191"/>
      <c r="V176" s="191"/>
      <c r="W176" s="191"/>
      <c r="X176" s="191"/>
      <c r="Y176" s="191"/>
      <c r="Z176" s="191"/>
      <c r="AA176" s="191"/>
      <c r="AB176" s="191"/>
      <c r="AC176" s="191"/>
      <c r="AD176" s="191"/>
      <c r="AE176" s="191"/>
      <c r="AF176" s="191"/>
      <c r="AG176" s="191"/>
      <c r="AH176" s="3"/>
      <c r="AI176" s="3"/>
      <c r="AJ176" s="3"/>
      <c r="AK176" s="3"/>
      <c r="AL176" s="3"/>
      <c r="AM176" s="3"/>
      <c r="AN176" s="3"/>
      <c r="AO176" s="3"/>
      <c r="AP176" s="3"/>
      <c r="AQ176" s="3"/>
    </row>
    <row r="177" spans="1:43" x14ac:dyDescent="0.2">
      <c r="A177" s="172" t="s">
        <v>141</v>
      </c>
      <c r="B177" s="172" t="s">
        <v>3916</v>
      </c>
      <c r="C177" s="172" t="s">
        <v>14</v>
      </c>
      <c r="D177" s="172">
        <v>1</v>
      </c>
      <c r="E177" s="172">
        <v>1</v>
      </c>
      <c r="F177" s="172"/>
      <c r="G177" s="172">
        <v>65</v>
      </c>
      <c r="H177" s="322">
        <f t="shared" si="7"/>
        <v>65</v>
      </c>
      <c r="I177" s="172"/>
      <c r="J177" s="172"/>
      <c r="K177" s="172" t="s">
        <v>2816</v>
      </c>
      <c r="L177" s="3"/>
      <c r="M177" s="3"/>
      <c r="N177" s="3"/>
      <c r="O177" s="3"/>
      <c r="P177" s="3"/>
      <c r="Q177" s="3"/>
      <c r="R177" s="3"/>
      <c r="S177" s="3"/>
      <c r="T177" s="191"/>
      <c r="U177" s="191"/>
      <c r="V177" s="191"/>
      <c r="W177" s="191"/>
      <c r="X177" s="191"/>
      <c r="Y177" s="191"/>
      <c r="Z177" s="191"/>
      <c r="AA177" s="191"/>
      <c r="AB177" s="191"/>
      <c r="AC177" s="191"/>
      <c r="AD177" s="191"/>
      <c r="AE177" s="191"/>
      <c r="AF177" s="191"/>
      <c r="AG177" s="191"/>
      <c r="AH177" s="3"/>
      <c r="AI177" s="3"/>
      <c r="AJ177" s="3"/>
      <c r="AK177" s="3"/>
      <c r="AL177" s="3"/>
      <c r="AM177" s="3"/>
      <c r="AN177" s="3"/>
      <c r="AO177" s="3"/>
      <c r="AP177" s="3"/>
      <c r="AQ177" s="3"/>
    </row>
    <row r="178" spans="1:43" x14ac:dyDescent="0.2">
      <c r="A178" s="172" t="s">
        <v>141</v>
      </c>
      <c r="B178" s="172" t="s">
        <v>4539</v>
      </c>
      <c r="C178" s="172" t="s">
        <v>14</v>
      </c>
      <c r="D178" s="172">
        <v>1</v>
      </c>
      <c r="E178" s="172">
        <v>1</v>
      </c>
      <c r="F178" s="172"/>
      <c r="G178" s="172">
        <v>45</v>
      </c>
      <c r="H178" s="322">
        <f t="shared" si="7"/>
        <v>45</v>
      </c>
      <c r="I178" s="172"/>
      <c r="J178" s="172"/>
      <c r="K178" s="172" t="s">
        <v>2816</v>
      </c>
      <c r="L178" s="3"/>
      <c r="M178" s="3"/>
      <c r="N178" s="3"/>
      <c r="O178" s="3"/>
      <c r="P178" s="3"/>
      <c r="Q178" s="3"/>
      <c r="R178" s="3"/>
      <c r="S178" s="3"/>
      <c r="T178" s="191"/>
      <c r="U178" s="191"/>
      <c r="V178" s="191"/>
      <c r="W178" s="191"/>
      <c r="X178" s="191"/>
      <c r="Y178" s="191"/>
      <c r="Z178" s="191"/>
      <c r="AA178" s="191"/>
      <c r="AB178" s="191"/>
      <c r="AC178" s="191"/>
      <c r="AD178" s="191"/>
      <c r="AE178" s="191"/>
      <c r="AF178" s="191"/>
      <c r="AG178" s="191"/>
      <c r="AH178" s="3"/>
      <c r="AI178" s="3"/>
      <c r="AJ178" s="3"/>
      <c r="AK178" s="3"/>
      <c r="AL178" s="3"/>
      <c r="AM178" s="3"/>
      <c r="AN178" s="3"/>
      <c r="AO178" s="3"/>
      <c r="AP178" s="3"/>
      <c r="AQ178" s="3"/>
    </row>
    <row r="179" spans="1:43" x14ac:dyDescent="0.2">
      <c r="A179" s="172" t="s">
        <v>141</v>
      </c>
      <c r="B179" s="172" t="s">
        <v>4581</v>
      </c>
      <c r="C179" s="172" t="s">
        <v>14</v>
      </c>
      <c r="D179" s="172">
        <v>5</v>
      </c>
      <c r="E179" s="172">
        <v>4</v>
      </c>
      <c r="F179" s="172">
        <v>1</v>
      </c>
      <c r="G179" s="172">
        <v>105</v>
      </c>
      <c r="H179" s="322">
        <f t="shared" si="7"/>
        <v>35</v>
      </c>
      <c r="I179" s="172">
        <v>5</v>
      </c>
      <c r="J179" s="172"/>
      <c r="K179" s="172" t="s">
        <v>2816</v>
      </c>
      <c r="L179" s="3"/>
      <c r="M179" s="3"/>
      <c r="N179" s="3"/>
      <c r="O179" s="3"/>
      <c r="P179" s="3"/>
      <c r="Q179" s="3"/>
      <c r="R179" s="3"/>
      <c r="S179" s="3"/>
      <c r="T179" s="191"/>
      <c r="U179" s="191"/>
      <c r="V179" s="191"/>
      <c r="W179" s="191"/>
      <c r="X179" s="191"/>
      <c r="Y179" s="191"/>
      <c r="Z179" s="191"/>
      <c r="AA179" s="191"/>
      <c r="AB179" s="191"/>
      <c r="AC179" s="191"/>
      <c r="AD179" s="191"/>
      <c r="AE179" s="191"/>
      <c r="AF179" s="191"/>
      <c r="AG179" s="191"/>
      <c r="AH179" s="3"/>
      <c r="AI179" s="3"/>
      <c r="AJ179" s="3"/>
      <c r="AK179" s="3"/>
      <c r="AL179" s="3"/>
      <c r="AM179" s="3"/>
      <c r="AN179" s="3"/>
      <c r="AO179" s="3"/>
      <c r="AP179" s="3"/>
      <c r="AQ179" s="3"/>
    </row>
    <row r="180" spans="1:43" x14ac:dyDescent="0.2">
      <c r="A180" s="172" t="s">
        <v>141</v>
      </c>
      <c r="B180" s="172" t="s">
        <v>3932</v>
      </c>
      <c r="C180" s="172" t="s">
        <v>14</v>
      </c>
      <c r="D180" s="172">
        <v>8</v>
      </c>
      <c r="E180" s="172">
        <v>9</v>
      </c>
      <c r="F180" s="172">
        <v>2</v>
      </c>
      <c r="G180" s="172">
        <v>244</v>
      </c>
      <c r="H180" s="322">
        <f t="shared" si="7"/>
        <v>34.857142857142854</v>
      </c>
      <c r="I180" s="172">
        <v>1</v>
      </c>
      <c r="J180" s="172"/>
      <c r="K180" s="172" t="s">
        <v>2816</v>
      </c>
      <c r="L180" s="3"/>
      <c r="M180" s="3"/>
      <c r="N180" s="3"/>
      <c r="O180" s="3"/>
      <c r="P180" s="3"/>
      <c r="Q180" s="3"/>
      <c r="R180" s="3"/>
      <c r="S180" s="3"/>
      <c r="T180" s="191"/>
      <c r="U180" s="191"/>
      <c r="V180" s="191"/>
      <c r="W180" s="191"/>
      <c r="X180" s="191"/>
      <c r="Y180" s="191"/>
      <c r="Z180" s="191"/>
      <c r="AA180" s="191"/>
      <c r="AB180" s="191"/>
      <c r="AC180" s="191"/>
      <c r="AD180" s="191"/>
      <c r="AE180" s="191"/>
      <c r="AF180" s="191"/>
      <c r="AG180" s="191"/>
      <c r="AH180" s="3"/>
      <c r="AI180" s="3"/>
      <c r="AJ180" s="3"/>
      <c r="AK180" s="3"/>
      <c r="AL180" s="3"/>
      <c r="AM180" s="3"/>
      <c r="AN180" s="3"/>
      <c r="AO180" s="3"/>
      <c r="AP180" s="3"/>
      <c r="AQ180" s="3"/>
    </row>
    <row r="181" spans="1:43" x14ac:dyDescent="0.2">
      <c r="A181" s="172" t="s">
        <v>141</v>
      </c>
      <c r="B181" s="172" t="s">
        <v>4193</v>
      </c>
      <c r="C181" s="172" t="s">
        <v>14</v>
      </c>
      <c r="D181" s="172">
        <v>1</v>
      </c>
      <c r="E181" s="172">
        <v>1</v>
      </c>
      <c r="F181" s="172"/>
      <c r="G181" s="172">
        <v>34</v>
      </c>
      <c r="H181" s="322">
        <f t="shared" si="7"/>
        <v>34</v>
      </c>
      <c r="I181" s="172"/>
      <c r="J181" s="172"/>
      <c r="K181" s="172" t="s">
        <v>2816</v>
      </c>
      <c r="L181" s="3"/>
      <c r="M181" s="3"/>
      <c r="N181" s="3"/>
      <c r="O181" s="3"/>
      <c r="P181" s="3"/>
      <c r="Q181" s="3"/>
      <c r="R181" s="3"/>
      <c r="S181" s="3"/>
      <c r="T181" s="191"/>
      <c r="U181" s="191"/>
      <c r="V181" s="191"/>
      <c r="W181" s="191"/>
      <c r="X181" s="191"/>
      <c r="Y181" s="191"/>
      <c r="Z181" s="191"/>
      <c r="AA181" s="191"/>
      <c r="AB181" s="191"/>
      <c r="AC181" s="191"/>
      <c r="AD181" s="191"/>
      <c r="AE181" s="191"/>
      <c r="AF181" s="191"/>
      <c r="AG181" s="191"/>
      <c r="AH181" s="3"/>
      <c r="AI181" s="3"/>
      <c r="AJ181" s="3"/>
      <c r="AK181" s="3"/>
      <c r="AL181" s="3"/>
      <c r="AM181" s="3"/>
      <c r="AN181" s="3"/>
      <c r="AO181" s="3"/>
      <c r="AP181" s="3"/>
      <c r="AQ181" s="3"/>
    </row>
    <row r="182" spans="1:43" x14ac:dyDescent="0.2">
      <c r="A182" s="172" t="s">
        <v>141</v>
      </c>
      <c r="B182" s="172" t="s">
        <v>4154</v>
      </c>
      <c r="C182" s="172" t="s">
        <v>14</v>
      </c>
      <c r="D182" s="172">
        <v>5</v>
      </c>
      <c r="E182" s="172">
        <v>6</v>
      </c>
      <c r="F182" s="172">
        <v>2</v>
      </c>
      <c r="G182" s="172">
        <v>103</v>
      </c>
      <c r="H182" s="322">
        <f t="shared" si="7"/>
        <v>25.75</v>
      </c>
      <c r="I182" s="172">
        <v>4</v>
      </c>
      <c r="J182" s="172"/>
      <c r="K182" s="172" t="s">
        <v>2816</v>
      </c>
      <c r="L182" s="3"/>
      <c r="M182" s="3"/>
      <c r="N182" s="3"/>
      <c r="O182" s="3"/>
      <c r="P182" s="3"/>
      <c r="Q182" s="3"/>
      <c r="R182" s="3"/>
      <c r="S182" s="3"/>
      <c r="T182" s="191"/>
      <c r="U182" s="191"/>
      <c r="V182" s="191"/>
      <c r="W182" s="191"/>
      <c r="X182" s="191"/>
      <c r="Y182" s="191"/>
      <c r="Z182" s="191"/>
      <c r="AA182" s="191"/>
      <c r="AB182" s="191"/>
      <c r="AC182" s="191"/>
      <c r="AD182" s="191"/>
      <c r="AE182" s="191"/>
      <c r="AF182" s="191"/>
      <c r="AG182" s="191"/>
      <c r="AH182" s="3"/>
      <c r="AI182" s="3"/>
      <c r="AJ182" s="3"/>
      <c r="AK182" s="3"/>
      <c r="AL182" s="3"/>
      <c r="AM182" s="3"/>
      <c r="AN182" s="3"/>
      <c r="AO182" s="3"/>
      <c r="AP182" s="3"/>
      <c r="AQ182" s="3"/>
    </row>
    <row r="183" spans="1:43" x14ac:dyDescent="0.2">
      <c r="A183" s="172" t="s">
        <v>141</v>
      </c>
      <c r="B183" s="172" t="s">
        <v>3856</v>
      </c>
      <c r="C183" s="172" t="s">
        <v>14</v>
      </c>
      <c r="D183" s="172">
        <v>9</v>
      </c>
      <c r="E183" s="172">
        <v>8</v>
      </c>
      <c r="F183" s="172">
        <v>1</v>
      </c>
      <c r="G183" s="172">
        <v>175</v>
      </c>
      <c r="H183" s="322">
        <f t="shared" si="7"/>
        <v>25</v>
      </c>
      <c r="I183" s="172">
        <v>2</v>
      </c>
      <c r="J183" s="172"/>
      <c r="K183" s="172" t="s">
        <v>2816</v>
      </c>
      <c r="L183" s="3"/>
      <c r="M183" s="3"/>
      <c r="N183" s="3"/>
      <c r="O183" s="3"/>
      <c r="P183" s="3"/>
      <c r="Q183" s="3"/>
      <c r="R183" s="3"/>
      <c r="S183" s="3"/>
      <c r="T183" s="191"/>
      <c r="U183" s="191"/>
      <c r="V183" s="191"/>
      <c r="W183" s="191"/>
      <c r="X183" s="191"/>
      <c r="Y183" s="191"/>
      <c r="Z183" s="191"/>
      <c r="AA183" s="191"/>
      <c r="AB183" s="191"/>
      <c r="AC183" s="191"/>
      <c r="AD183" s="191"/>
      <c r="AE183" s="191"/>
      <c r="AF183" s="191"/>
      <c r="AG183" s="191"/>
      <c r="AH183" s="3"/>
      <c r="AI183" s="3"/>
      <c r="AJ183" s="3"/>
      <c r="AK183" s="3"/>
      <c r="AL183" s="3"/>
      <c r="AM183" s="3"/>
      <c r="AN183" s="3"/>
      <c r="AO183" s="3"/>
      <c r="AP183" s="3"/>
      <c r="AQ183" s="3"/>
    </row>
    <row r="184" spans="1:43" x14ac:dyDescent="0.2">
      <c r="A184" s="172" t="s">
        <v>141</v>
      </c>
      <c r="B184" s="172" t="s">
        <v>3927</v>
      </c>
      <c r="C184" s="172" t="s">
        <v>14</v>
      </c>
      <c r="D184" s="172">
        <v>2</v>
      </c>
      <c r="E184" s="172">
        <v>2</v>
      </c>
      <c r="F184" s="172"/>
      <c r="G184" s="172">
        <v>50</v>
      </c>
      <c r="H184" s="322">
        <f t="shared" si="7"/>
        <v>25</v>
      </c>
      <c r="I184" s="172"/>
      <c r="J184" s="172"/>
      <c r="K184" s="172" t="s">
        <v>2816</v>
      </c>
      <c r="L184" s="3"/>
      <c r="M184" s="3"/>
      <c r="N184" s="3"/>
      <c r="O184" s="3"/>
      <c r="P184" s="3"/>
      <c r="Q184" s="3"/>
      <c r="R184" s="3"/>
      <c r="S184" s="3"/>
      <c r="T184" s="191"/>
      <c r="U184" s="191"/>
      <c r="V184" s="191"/>
      <c r="W184" s="191"/>
      <c r="X184" s="191"/>
      <c r="Y184" s="191"/>
      <c r="Z184" s="191"/>
      <c r="AA184" s="191"/>
      <c r="AB184" s="191"/>
      <c r="AC184" s="191"/>
      <c r="AD184" s="191"/>
      <c r="AE184" s="191"/>
      <c r="AF184" s="191"/>
      <c r="AG184" s="191"/>
      <c r="AH184" s="3"/>
      <c r="AI184" s="3"/>
      <c r="AJ184" s="3"/>
      <c r="AK184" s="3"/>
      <c r="AL184" s="3"/>
      <c r="AM184" s="3"/>
      <c r="AN184" s="3"/>
      <c r="AO184" s="3"/>
      <c r="AP184" s="3"/>
      <c r="AQ184" s="3"/>
    </row>
    <row r="185" spans="1:43" x14ac:dyDescent="0.2">
      <c r="A185" s="172" t="s">
        <v>141</v>
      </c>
      <c r="B185" s="172" t="s">
        <v>4216</v>
      </c>
      <c r="C185" s="172" t="s">
        <v>14</v>
      </c>
      <c r="D185" s="172">
        <v>11</v>
      </c>
      <c r="E185" s="172">
        <v>12</v>
      </c>
      <c r="F185" s="172">
        <v>2</v>
      </c>
      <c r="G185" s="172">
        <v>227</v>
      </c>
      <c r="H185" s="322">
        <f t="shared" si="7"/>
        <v>22.7</v>
      </c>
      <c r="I185" s="172">
        <v>5</v>
      </c>
      <c r="J185" s="172"/>
      <c r="K185" s="172" t="s">
        <v>2816</v>
      </c>
      <c r="L185" s="3"/>
      <c r="M185" s="3"/>
      <c r="N185" s="3"/>
      <c r="O185" s="3"/>
      <c r="P185" s="3"/>
      <c r="Q185" s="3"/>
      <c r="R185" s="3"/>
      <c r="S185" s="3"/>
      <c r="T185" s="191"/>
      <c r="U185" s="191"/>
      <c r="V185" s="191"/>
      <c r="W185" s="191"/>
      <c r="X185" s="191"/>
      <c r="Y185" s="191"/>
      <c r="Z185" s="191"/>
      <c r="AA185" s="191"/>
      <c r="AB185" s="191"/>
      <c r="AC185" s="191"/>
      <c r="AD185" s="191"/>
      <c r="AE185" s="191"/>
      <c r="AF185" s="191"/>
      <c r="AG185" s="191"/>
      <c r="AH185" s="3"/>
      <c r="AI185" s="3"/>
      <c r="AJ185" s="3"/>
      <c r="AK185" s="3"/>
      <c r="AL185" s="3"/>
      <c r="AM185" s="3"/>
      <c r="AN185" s="3"/>
      <c r="AO185" s="3"/>
      <c r="AP185" s="3"/>
      <c r="AQ185" s="3"/>
    </row>
    <row r="186" spans="1:43" x14ac:dyDescent="0.2">
      <c r="A186" s="172" t="s">
        <v>141</v>
      </c>
      <c r="B186" s="172" t="s">
        <v>4393</v>
      </c>
      <c r="C186" s="172" t="s">
        <v>14</v>
      </c>
      <c r="D186" s="42">
        <v>1</v>
      </c>
      <c r="E186" s="172">
        <v>1</v>
      </c>
      <c r="F186" s="172"/>
      <c r="G186" s="172">
        <v>22</v>
      </c>
      <c r="H186" s="322">
        <f t="shared" si="7"/>
        <v>22</v>
      </c>
      <c r="I186" s="172"/>
      <c r="J186" s="172"/>
      <c r="K186" s="172" t="s">
        <v>2816</v>
      </c>
      <c r="L186" s="3"/>
      <c r="M186" s="3"/>
      <c r="N186" s="3"/>
      <c r="O186" s="3"/>
      <c r="P186" s="3"/>
      <c r="Q186" s="3"/>
      <c r="R186" s="3"/>
      <c r="S186" s="3"/>
      <c r="T186" s="191"/>
      <c r="U186" s="191"/>
      <c r="V186" s="191"/>
      <c r="W186" s="191"/>
      <c r="X186" s="191"/>
      <c r="Y186" s="191"/>
      <c r="Z186" s="191"/>
      <c r="AA186" s="191"/>
      <c r="AB186" s="191"/>
      <c r="AC186" s="191"/>
      <c r="AD186" s="191"/>
      <c r="AE186" s="191"/>
      <c r="AF186" s="191"/>
      <c r="AG186" s="191"/>
      <c r="AH186" s="3"/>
      <c r="AI186" s="3"/>
      <c r="AJ186" s="3"/>
      <c r="AK186" s="3"/>
      <c r="AL186" s="3"/>
      <c r="AM186" s="3"/>
      <c r="AN186" s="3"/>
      <c r="AO186" s="3"/>
      <c r="AP186" s="3"/>
      <c r="AQ186" s="3"/>
    </row>
    <row r="187" spans="1:43" x14ac:dyDescent="0.2">
      <c r="A187" s="172" t="s">
        <v>141</v>
      </c>
      <c r="B187" s="172" t="s">
        <v>3032</v>
      </c>
      <c r="C187" s="172" t="s">
        <v>14</v>
      </c>
      <c r="D187" s="172">
        <v>12</v>
      </c>
      <c r="E187" s="172">
        <v>11</v>
      </c>
      <c r="F187" s="172"/>
      <c r="G187" s="172">
        <v>238</v>
      </c>
      <c r="H187" s="322">
        <f t="shared" si="7"/>
        <v>21.636363636363637</v>
      </c>
      <c r="I187" s="172">
        <v>7</v>
      </c>
      <c r="J187" s="172"/>
      <c r="K187" s="172" t="s">
        <v>2816</v>
      </c>
      <c r="L187" s="3"/>
      <c r="M187" s="3"/>
      <c r="N187" s="3"/>
      <c r="O187" s="3"/>
      <c r="P187" s="3"/>
      <c r="Q187" s="3"/>
      <c r="R187" s="3"/>
      <c r="S187" s="3"/>
      <c r="T187" s="191"/>
      <c r="U187" s="191"/>
      <c r="V187" s="191"/>
      <c r="W187" s="191"/>
      <c r="X187" s="191"/>
      <c r="Y187" s="191"/>
      <c r="Z187" s="191"/>
      <c r="AA187" s="191"/>
      <c r="AB187" s="191"/>
      <c r="AC187" s="191"/>
      <c r="AD187" s="191"/>
      <c r="AE187" s="191"/>
      <c r="AF187" s="191"/>
      <c r="AG187" s="191"/>
      <c r="AH187" s="3"/>
      <c r="AI187" s="3"/>
      <c r="AJ187" s="3"/>
      <c r="AK187" s="3"/>
      <c r="AL187" s="3"/>
      <c r="AM187" s="3"/>
      <c r="AN187" s="3"/>
      <c r="AO187" s="3"/>
      <c r="AP187" s="3"/>
      <c r="AQ187" s="3"/>
    </row>
    <row r="188" spans="1:43" x14ac:dyDescent="0.2">
      <c r="A188" s="172" t="s">
        <v>141</v>
      </c>
      <c r="B188" s="172" t="s">
        <v>3940</v>
      </c>
      <c r="C188" s="172" t="s">
        <v>14</v>
      </c>
      <c r="D188" s="172">
        <v>5</v>
      </c>
      <c r="E188" s="172">
        <v>4</v>
      </c>
      <c r="F188" s="172"/>
      <c r="G188" s="172">
        <v>75</v>
      </c>
      <c r="H188" s="322">
        <f t="shared" si="7"/>
        <v>18.75</v>
      </c>
      <c r="I188" s="172">
        <v>1</v>
      </c>
      <c r="J188" s="172"/>
      <c r="K188" s="172" t="s">
        <v>2816</v>
      </c>
      <c r="L188" s="3"/>
      <c r="M188" s="3"/>
      <c r="N188" s="3"/>
      <c r="O188" s="3"/>
      <c r="P188" s="3"/>
      <c r="Q188" s="3"/>
      <c r="R188" s="3"/>
      <c r="S188" s="3"/>
      <c r="T188" s="191"/>
      <c r="U188" s="191"/>
      <c r="V188" s="191"/>
      <c r="W188" s="191"/>
      <c r="X188" s="191"/>
      <c r="Y188" s="191"/>
      <c r="Z188" s="191"/>
      <c r="AA188" s="191"/>
      <c r="AB188" s="191"/>
      <c r="AC188" s="191"/>
      <c r="AD188" s="191"/>
      <c r="AE188" s="191"/>
      <c r="AF188" s="191"/>
      <c r="AG188" s="191"/>
      <c r="AH188" s="3"/>
      <c r="AI188" s="3"/>
      <c r="AJ188" s="3"/>
      <c r="AK188" s="3"/>
      <c r="AL188" s="3"/>
      <c r="AM188" s="3"/>
      <c r="AN188" s="3"/>
      <c r="AO188" s="3"/>
      <c r="AP188" s="3"/>
      <c r="AQ188" s="3"/>
    </row>
    <row r="189" spans="1:43" x14ac:dyDescent="0.2">
      <c r="A189" s="172" t="s">
        <v>141</v>
      </c>
      <c r="B189" s="172" t="s">
        <v>3039</v>
      </c>
      <c r="C189" s="172" t="s">
        <v>14</v>
      </c>
      <c r="D189" s="172">
        <v>1</v>
      </c>
      <c r="E189" s="172">
        <v>1</v>
      </c>
      <c r="F189" s="172"/>
      <c r="G189" s="172">
        <v>16</v>
      </c>
      <c r="H189" s="322">
        <f t="shared" si="7"/>
        <v>16</v>
      </c>
      <c r="I189" s="172"/>
      <c r="J189" s="172"/>
      <c r="K189" s="172" t="s">
        <v>2816</v>
      </c>
      <c r="L189" s="3"/>
      <c r="M189" s="3"/>
      <c r="N189" s="3"/>
      <c r="O189" s="3"/>
      <c r="P189" s="3"/>
      <c r="Q189" s="3"/>
      <c r="R189" s="3"/>
      <c r="S189" s="3"/>
      <c r="T189" s="191"/>
      <c r="U189" s="191"/>
      <c r="V189" s="191"/>
      <c r="W189" s="191"/>
      <c r="X189" s="191"/>
      <c r="Y189" s="191"/>
      <c r="Z189" s="191"/>
      <c r="AA189" s="191"/>
      <c r="AB189" s="191"/>
      <c r="AC189" s="191"/>
      <c r="AD189" s="191"/>
      <c r="AE189" s="191"/>
      <c r="AF189" s="191"/>
      <c r="AG189" s="191"/>
      <c r="AH189" s="3"/>
      <c r="AI189" s="3"/>
      <c r="AJ189" s="3"/>
      <c r="AK189" s="3"/>
      <c r="AL189" s="3"/>
      <c r="AM189" s="3"/>
      <c r="AN189" s="3"/>
      <c r="AO189" s="3"/>
      <c r="AP189" s="3"/>
      <c r="AQ189" s="3"/>
    </row>
    <row r="190" spans="1:43" x14ac:dyDescent="0.2">
      <c r="A190" s="172" t="s">
        <v>141</v>
      </c>
      <c r="B190" s="172" t="s">
        <v>4529</v>
      </c>
      <c r="C190" s="172" t="s">
        <v>14</v>
      </c>
      <c r="D190" s="172">
        <v>2</v>
      </c>
      <c r="E190" s="172">
        <v>2</v>
      </c>
      <c r="F190" s="172"/>
      <c r="G190" s="172">
        <v>29</v>
      </c>
      <c r="H190" s="322">
        <f t="shared" si="7"/>
        <v>14.5</v>
      </c>
      <c r="I190" s="172">
        <v>1</v>
      </c>
      <c r="J190" s="172"/>
      <c r="K190" s="172" t="s">
        <v>2816</v>
      </c>
      <c r="L190" s="3"/>
      <c r="M190" s="3"/>
      <c r="N190" s="3"/>
      <c r="O190" s="3"/>
      <c r="P190" s="3"/>
      <c r="Q190" s="3"/>
      <c r="R190" s="3"/>
      <c r="S190" s="3"/>
      <c r="T190" s="191"/>
      <c r="U190" s="191"/>
      <c r="V190" s="191"/>
      <c r="W190" s="191"/>
      <c r="X190" s="191"/>
      <c r="Y190" s="191"/>
      <c r="Z190" s="191"/>
      <c r="AA190" s="191"/>
      <c r="AB190" s="191"/>
      <c r="AC190" s="191"/>
      <c r="AD190" s="191"/>
      <c r="AE190" s="191"/>
      <c r="AF190" s="191"/>
      <c r="AG190" s="191"/>
      <c r="AH190" s="3"/>
      <c r="AI190" s="3"/>
      <c r="AJ190" s="3"/>
      <c r="AK190" s="3"/>
      <c r="AL190" s="3"/>
      <c r="AM190" s="3"/>
      <c r="AN190" s="3"/>
      <c r="AO190" s="3"/>
      <c r="AP190" s="3"/>
      <c r="AQ190" s="3"/>
    </row>
    <row r="191" spans="1:43" x14ac:dyDescent="0.2">
      <c r="A191" s="172" t="s">
        <v>141</v>
      </c>
      <c r="B191" s="172" t="s">
        <v>4488</v>
      </c>
      <c r="C191" s="172" t="s">
        <v>14</v>
      </c>
      <c r="D191" s="172">
        <v>12</v>
      </c>
      <c r="E191" s="172">
        <v>15</v>
      </c>
      <c r="F191" s="172">
        <v>1</v>
      </c>
      <c r="G191" s="172">
        <v>183</v>
      </c>
      <c r="H191" s="322">
        <f t="shared" si="7"/>
        <v>13.071428571428571</v>
      </c>
      <c r="I191" s="172">
        <v>16</v>
      </c>
      <c r="J191" s="172">
        <v>1</v>
      </c>
      <c r="K191" s="172" t="s">
        <v>2816</v>
      </c>
      <c r="L191" s="3"/>
      <c r="M191" s="3"/>
      <c r="N191" s="3"/>
      <c r="O191" s="3"/>
      <c r="P191" s="3"/>
      <c r="Q191" s="3"/>
      <c r="R191" s="3"/>
      <c r="S191" s="3"/>
      <c r="T191" s="191"/>
      <c r="U191" s="191"/>
      <c r="V191" s="191"/>
      <c r="W191" s="191"/>
      <c r="X191" s="191"/>
      <c r="Y191" s="191"/>
      <c r="Z191" s="191"/>
      <c r="AA191" s="191"/>
      <c r="AB191" s="191"/>
      <c r="AC191" s="191"/>
      <c r="AD191" s="191"/>
      <c r="AE191" s="191"/>
      <c r="AF191" s="191"/>
      <c r="AG191" s="191"/>
      <c r="AH191" s="3"/>
      <c r="AI191" s="3"/>
      <c r="AJ191" s="3"/>
      <c r="AK191" s="3"/>
      <c r="AL191" s="3"/>
      <c r="AM191" s="3"/>
      <c r="AN191" s="3"/>
      <c r="AO191" s="3"/>
      <c r="AP191" s="3"/>
      <c r="AQ191" s="3"/>
    </row>
    <row r="192" spans="1:43" x14ac:dyDescent="0.2">
      <c r="A192" s="172" t="s">
        <v>141</v>
      </c>
      <c r="B192" s="172" t="s">
        <v>3964</v>
      </c>
      <c r="C192" s="172" t="s">
        <v>14</v>
      </c>
      <c r="D192" s="172">
        <v>1</v>
      </c>
      <c r="E192" s="172">
        <v>1</v>
      </c>
      <c r="F192" s="172"/>
      <c r="G192" s="172">
        <v>13</v>
      </c>
      <c r="H192" s="322">
        <f t="shared" si="7"/>
        <v>13</v>
      </c>
      <c r="I192" s="172"/>
      <c r="J192" s="172"/>
      <c r="K192" s="172" t="s">
        <v>2816</v>
      </c>
      <c r="L192" s="3"/>
      <c r="M192" s="3"/>
      <c r="N192" s="3"/>
      <c r="O192" s="3"/>
      <c r="P192" s="3"/>
      <c r="Q192" s="3"/>
      <c r="R192" s="3"/>
      <c r="S192" s="3"/>
      <c r="T192" s="191"/>
      <c r="U192" s="191"/>
      <c r="V192" s="191"/>
      <c r="W192" s="191"/>
      <c r="X192" s="191"/>
      <c r="Y192" s="191"/>
      <c r="Z192" s="191"/>
      <c r="AA192" s="191"/>
      <c r="AB192" s="191"/>
      <c r="AC192" s="191"/>
      <c r="AD192" s="191"/>
      <c r="AE192" s="191"/>
      <c r="AF192" s="191"/>
      <c r="AG192" s="191"/>
      <c r="AH192" s="3"/>
      <c r="AI192" s="3"/>
      <c r="AJ192" s="3"/>
      <c r="AK192" s="3"/>
      <c r="AL192" s="3"/>
      <c r="AM192" s="3"/>
      <c r="AN192" s="3"/>
      <c r="AO192" s="3"/>
      <c r="AP192" s="3"/>
      <c r="AQ192" s="3"/>
    </row>
    <row r="193" spans="1:43" x14ac:dyDescent="0.2">
      <c r="A193" s="172" t="s">
        <v>141</v>
      </c>
      <c r="B193" s="172" t="s">
        <v>3962</v>
      </c>
      <c r="C193" s="172" t="s">
        <v>14</v>
      </c>
      <c r="D193" s="172">
        <v>3</v>
      </c>
      <c r="E193" s="172">
        <v>1</v>
      </c>
      <c r="F193" s="172"/>
      <c r="G193" s="172">
        <v>13</v>
      </c>
      <c r="H193" s="322">
        <f t="shared" si="7"/>
        <v>13</v>
      </c>
      <c r="I193" s="172">
        <v>3</v>
      </c>
      <c r="J193" s="172">
        <v>2</v>
      </c>
      <c r="K193" s="172" t="s">
        <v>2816</v>
      </c>
      <c r="L193" s="3"/>
      <c r="M193" s="3"/>
      <c r="N193" s="3"/>
      <c r="O193" s="3"/>
      <c r="P193" s="3"/>
      <c r="Q193" s="3"/>
      <c r="R193" s="3"/>
      <c r="S193" s="3"/>
      <c r="T193" s="191"/>
      <c r="U193" s="191"/>
      <c r="V193" s="191"/>
      <c r="W193" s="191"/>
      <c r="X193" s="191"/>
      <c r="Y193" s="191"/>
      <c r="Z193" s="191"/>
      <c r="AA193" s="191"/>
      <c r="AB193" s="191"/>
      <c r="AC193" s="191"/>
      <c r="AD193" s="191"/>
      <c r="AE193" s="191"/>
      <c r="AF193" s="191"/>
      <c r="AG193" s="191"/>
      <c r="AH193" s="3"/>
      <c r="AI193" s="3"/>
      <c r="AJ193" s="3"/>
      <c r="AK193" s="3"/>
      <c r="AL193" s="3"/>
      <c r="AM193" s="3"/>
      <c r="AN193" s="3"/>
      <c r="AO193" s="3"/>
      <c r="AP193" s="3"/>
      <c r="AQ193" s="3"/>
    </row>
    <row r="194" spans="1:43" x14ac:dyDescent="0.2">
      <c r="A194" s="172" t="s">
        <v>141</v>
      </c>
      <c r="B194" s="172" t="s">
        <v>4582</v>
      </c>
      <c r="C194" s="172" t="s">
        <v>14</v>
      </c>
      <c r="D194" s="172">
        <v>4</v>
      </c>
      <c r="E194" s="172">
        <v>3</v>
      </c>
      <c r="F194" s="172">
        <v>1</v>
      </c>
      <c r="G194" s="172">
        <v>20</v>
      </c>
      <c r="H194" s="322">
        <f t="shared" si="7"/>
        <v>10</v>
      </c>
      <c r="I194" s="172">
        <v>1</v>
      </c>
      <c r="J194" s="172"/>
      <c r="K194" s="172" t="s">
        <v>2816</v>
      </c>
      <c r="L194" s="3"/>
      <c r="M194" s="3"/>
      <c r="N194" s="3"/>
      <c r="O194" s="3"/>
      <c r="P194" s="3"/>
      <c r="Q194" s="3"/>
      <c r="R194" s="3"/>
      <c r="S194" s="3"/>
      <c r="T194" s="191"/>
      <c r="U194" s="191"/>
      <c r="V194" s="191"/>
      <c r="W194" s="191"/>
      <c r="X194" s="191"/>
      <c r="Y194" s="191"/>
      <c r="Z194" s="191"/>
      <c r="AA194" s="191"/>
      <c r="AB194" s="191"/>
      <c r="AC194" s="191"/>
      <c r="AD194" s="191"/>
      <c r="AE194" s="191"/>
      <c r="AF194" s="191"/>
      <c r="AG194" s="191"/>
      <c r="AH194" s="3"/>
      <c r="AI194" s="3"/>
      <c r="AJ194" s="3"/>
      <c r="AK194" s="3"/>
      <c r="AL194" s="3"/>
      <c r="AM194" s="3"/>
      <c r="AN194" s="3"/>
      <c r="AO194" s="3"/>
      <c r="AP194" s="3"/>
      <c r="AQ194" s="3"/>
    </row>
    <row r="195" spans="1:43" x14ac:dyDescent="0.2">
      <c r="A195" s="172" t="s">
        <v>141</v>
      </c>
      <c r="B195" s="172" t="s">
        <v>4583</v>
      </c>
      <c r="C195" s="172" t="s">
        <v>14</v>
      </c>
      <c r="D195" s="172">
        <v>2</v>
      </c>
      <c r="E195" s="172">
        <v>2</v>
      </c>
      <c r="F195" s="172"/>
      <c r="G195" s="172">
        <v>12</v>
      </c>
      <c r="H195" s="322">
        <f t="shared" si="7"/>
        <v>6</v>
      </c>
      <c r="I195" s="172">
        <v>1</v>
      </c>
      <c r="J195" s="172"/>
      <c r="K195" s="172" t="s">
        <v>2816</v>
      </c>
      <c r="L195" s="3"/>
      <c r="M195" s="3"/>
      <c r="N195" s="3"/>
      <c r="O195" s="3"/>
      <c r="P195" s="3"/>
      <c r="Q195" s="3"/>
      <c r="R195" s="3"/>
      <c r="S195" s="3"/>
      <c r="T195" s="191"/>
      <c r="U195" s="191"/>
      <c r="V195" s="191"/>
      <c r="W195" s="191"/>
      <c r="X195" s="191"/>
      <c r="Y195" s="191"/>
      <c r="Z195" s="191"/>
      <c r="AA195" s="191"/>
      <c r="AB195" s="191"/>
      <c r="AC195" s="191"/>
      <c r="AD195" s="191"/>
      <c r="AE195" s="191"/>
      <c r="AF195" s="191"/>
      <c r="AG195" s="191"/>
      <c r="AH195" s="3"/>
      <c r="AI195" s="3"/>
      <c r="AJ195" s="3"/>
      <c r="AK195" s="3"/>
      <c r="AL195" s="3"/>
      <c r="AM195" s="3"/>
      <c r="AN195" s="3"/>
      <c r="AO195" s="3"/>
      <c r="AP195" s="3"/>
      <c r="AQ195" s="3"/>
    </row>
    <row r="196" spans="1:43" x14ac:dyDescent="0.2">
      <c r="A196" s="172" t="s">
        <v>141</v>
      </c>
      <c r="B196" s="172" t="s">
        <v>4584</v>
      </c>
      <c r="C196" s="172" t="s">
        <v>14</v>
      </c>
      <c r="D196" s="172">
        <v>4</v>
      </c>
      <c r="E196" s="172">
        <v>2</v>
      </c>
      <c r="F196" s="172"/>
      <c r="G196" s="172">
        <v>12</v>
      </c>
      <c r="H196" s="322">
        <f t="shared" si="7"/>
        <v>6</v>
      </c>
      <c r="I196" s="172">
        <v>1</v>
      </c>
      <c r="J196" s="172"/>
      <c r="K196" s="172" t="s">
        <v>2816</v>
      </c>
      <c r="L196" s="3"/>
      <c r="M196" s="3"/>
      <c r="N196" s="3"/>
      <c r="O196" s="3"/>
      <c r="P196" s="3"/>
      <c r="Q196" s="3"/>
      <c r="R196" s="3"/>
      <c r="S196" s="3"/>
      <c r="T196" s="191"/>
      <c r="U196" s="191"/>
      <c r="V196" s="191"/>
      <c r="W196" s="191"/>
      <c r="X196" s="191"/>
      <c r="Y196" s="191"/>
      <c r="Z196" s="191"/>
      <c r="AA196" s="191"/>
      <c r="AB196" s="191"/>
      <c r="AC196" s="191"/>
      <c r="AD196" s="191"/>
      <c r="AE196" s="191"/>
      <c r="AF196" s="191"/>
      <c r="AG196" s="191"/>
      <c r="AH196" s="3"/>
      <c r="AI196" s="3"/>
      <c r="AJ196" s="3"/>
      <c r="AK196" s="3"/>
      <c r="AL196" s="3"/>
      <c r="AM196" s="3"/>
      <c r="AN196" s="3"/>
      <c r="AO196" s="3"/>
      <c r="AP196" s="3"/>
      <c r="AQ196" s="3"/>
    </row>
    <row r="197" spans="1:43" x14ac:dyDescent="0.2">
      <c r="A197" s="172" t="s">
        <v>141</v>
      </c>
      <c r="B197" s="172" t="s">
        <v>3816</v>
      </c>
      <c r="C197" s="172" t="s">
        <v>14</v>
      </c>
      <c r="D197" s="172">
        <v>1</v>
      </c>
      <c r="E197" s="172">
        <v>1</v>
      </c>
      <c r="F197" s="172"/>
      <c r="G197" s="172">
        <v>6</v>
      </c>
      <c r="H197" s="322">
        <f t="shared" si="7"/>
        <v>6</v>
      </c>
      <c r="I197" s="172"/>
      <c r="J197" s="172"/>
      <c r="K197" s="172" t="s">
        <v>2816</v>
      </c>
      <c r="L197" s="3"/>
      <c r="M197" s="3"/>
      <c r="N197" s="3"/>
      <c r="O197" s="3"/>
      <c r="P197" s="3"/>
      <c r="Q197" s="3"/>
      <c r="R197" s="3"/>
      <c r="S197" s="3"/>
      <c r="T197" s="191"/>
      <c r="U197" s="191"/>
      <c r="V197" s="191"/>
      <c r="W197" s="191"/>
      <c r="X197" s="191"/>
      <c r="Y197" s="191"/>
      <c r="Z197" s="191"/>
      <c r="AA197" s="191"/>
      <c r="AB197" s="191"/>
      <c r="AC197" s="191"/>
      <c r="AD197" s="191"/>
      <c r="AE197" s="191"/>
      <c r="AF197" s="191"/>
      <c r="AG197" s="191"/>
      <c r="AH197" s="3"/>
      <c r="AI197" s="3"/>
      <c r="AJ197" s="3"/>
      <c r="AK197" s="3"/>
      <c r="AL197" s="3"/>
      <c r="AM197" s="3"/>
      <c r="AN197" s="3"/>
      <c r="AO197" s="3"/>
      <c r="AP197" s="3"/>
      <c r="AQ197" s="3"/>
    </row>
    <row r="198" spans="1:43" x14ac:dyDescent="0.2">
      <c r="A198" s="172" t="s">
        <v>141</v>
      </c>
      <c r="B198" s="172" t="s">
        <v>4139</v>
      </c>
      <c r="C198" s="172" t="s">
        <v>14</v>
      </c>
      <c r="D198" s="172">
        <v>5</v>
      </c>
      <c r="E198" s="172">
        <v>6</v>
      </c>
      <c r="F198" s="172"/>
      <c r="G198" s="172">
        <v>35</v>
      </c>
      <c r="H198" s="322">
        <f t="shared" si="7"/>
        <v>5.833333333333333</v>
      </c>
      <c r="I198" s="172">
        <v>3</v>
      </c>
      <c r="J198" s="172"/>
      <c r="K198" s="172" t="s">
        <v>2816</v>
      </c>
      <c r="L198" s="3"/>
      <c r="M198" s="3"/>
      <c r="N198" s="3"/>
      <c r="O198" s="3"/>
      <c r="P198" s="3"/>
      <c r="Q198" s="3"/>
      <c r="R198" s="3"/>
      <c r="S198" s="3"/>
      <c r="T198" s="191"/>
      <c r="U198" s="191"/>
      <c r="V198" s="191"/>
      <c r="W198" s="191"/>
      <c r="X198" s="191"/>
      <c r="Y198" s="191"/>
      <c r="Z198" s="191"/>
      <c r="AA198" s="191"/>
      <c r="AB198" s="191"/>
      <c r="AC198" s="191"/>
      <c r="AD198" s="191"/>
      <c r="AE198" s="191"/>
      <c r="AF198" s="191"/>
      <c r="AG198" s="191"/>
      <c r="AH198" s="3"/>
      <c r="AI198" s="3"/>
      <c r="AJ198" s="3"/>
      <c r="AK198" s="3"/>
      <c r="AL198" s="3"/>
      <c r="AM198" s="3"/>
      <c r="AN198" s="3"/>
      <c r="AO198" s="3"/>
      <c r="AP198" s="3"/>
      <c r="AQ198" s="3"/>
    </row>
    <row r="199" spans="1:43" x14ac:dyDescent="0.2">
      <c r="A199" s="172" t="s">
        <v>141</v>
      </c>
      <c r="B199" s="172" t="s">
        <v>4585</v>
      </c>
      <c r="C199" s="172" t="s">
        <v>14</v>
      </c>
      <c r="D199" s="172">
        <v>2</v>
      </c>
      <c r="E199" s="172">
        <v>3</v>
      </c>
      <c r="F199" s="172">
        <v>1</v>
      </c>
      <c r="G199" s="172">
        <v>10</v>
      </c>
      <c r="H199" s="322">
        <f t="shared" si="7"/>
        <v>5</v>
      </c>
      <c r="I199" s="172"/>
      <c r="J199" s="172"/>
      <c r="K199" s="172" t="s">
        <v>2816</v>
      </c>
      <c r="L199" s="3"/>
      <c r="M199" s="3"/>
      <c r="N199" s="3"/>
      <c r="O199" s="3"/>
      <c r="P199" s="3"/>
      <c r="Q199" s="3"/>
      <c r="R199" s="3"/>
      <c r="S199" s="3"/>
      <c r="T199" s="191"/>
      <c r="U199" s="191"/>
      <c r="V199" s="191"/>
      <c r="W199" s="191"/>
      <c r="X199" s="191"/>
      <c r="Y199" s="191"/>
      <c r="Z199" s="191"/>
      <c r="AA199" s="191"/>
      <c r="AB199" s="191"/>
      <c r="AC199" s="191"/>
      <c r="AD199" s="191"/>
      <c r="AE199" s="191"/>
      <c r="AF199" s="191"/>
      <c r="AG199" s="191"/>
      <c r="AH199" s="3"/>
      <c r="AI199" s="3"/>
      <c r="AJ199" s="3"/>
      <c r="AK199" s="3"/>
      <c r="AL199" s="3"/>
      <c r="AM199" s="3"/>
      <c r="AN199" s="3"/>
      <c r="AO199" s="3"/>
      <c r="AP199" s="3"/>
      <c r="AQ199" s="3"/>
    </row>
    <row r="200" spans="1:43" x14ac:dyDescent="0.2">
      <c r="A200" s="172" t="s">
        <v>141</v>
      </c>
      <c r="B200" s="172" t="s">
        <v>3152</v>
      </c>
      <c r="C200" s="172" t="s">
        <v>14</v>
      </c>
      <c r="D200" s="172">
        <v>8</v>
      </c>
      <c r="E200" s="172">
        <v>5</v>
      </c>
      <c r="F200" s="172">
        <v>4</v>
      </c>
      <c r="G200" s="172">
        <v>5</v>
      </c>
      <c r="H200" s="322">
        <f t="shared" si="7"/>
        <v>5</v>
      </c>
      <c r="I200" s="172">
        <v>1</v>
      </c>
      <c r="J200" s="172"/>
      <c r="K200" s="172" t="s">
        <v>2816</v>
      </c>
      <c r="L200" s="3"/>
      <c r="M200" s="3"/>
      <c r="N200" s="3"/>
      <c r="O200" s="3"/>
      <c r="P200" s="3"/>
      <c r="Q200" s="3"/>
      <c r="R200" s="3"/>
      <c r="S200" s="3"/>
      <c r="T200" s="191"/>
      <c r="U200" s="191"/>
      <c r="V200" s="191"/>
      <c r="W200" s="191"/>
      <c r="X200" s="191"/>
      <c r="Y200" s="191"/>
      <c r="Z200" s="191"/>
      <c r="AA200" s="191"/>
      <c r="AB200" s="191"/>
      <c r="AC200" s="191"/>
      <c r="AD200" s="191"/>
      <c r="AE200" s="191"/>
      <c r="AF200" s="191"/>
      <c r="AG200" s="191"/>
      <c r="AH200" s="3"/>
      <c r="AI200" s="3"/>
      <c r="AJ200" s="3"/>
      <c r="AK200" s="3"/>
      <c r="AL200" s="3"/>
      <c r="AM200" s="3"/>
      <c r="AN200" s="3"/>
      <c r="AO200" s="3"/>
      <c r="AP200" s="3"/>
      <c r="AQ200" s="3"/>
    </row>
    <row r="201" spans="1:43" x14ac:dyDescent="0.2">
      <c r="A201" s="172" t="s">
        <v>141</v>
      </c>
      <c r="B201" s="172" t="s">
        <v>4518</v>
      </c>
      <c r="C201" s="172" t="s">
        <v>14</v>
      </c>
      <c r="D201" s="172">
        <v>2</v>
      </c>
      <c r="E201" s="172">
        <v>2</v>
      </c>
      <c r="F201" s="172">
        <v>1</v>
      </c>
      <c r="G201" s="172">
        <v>4</v>
      </c>
      <c r="H201" s="322">
        <f t="shared" si="7"/>
        <v>4</v>
      </c>
      <c r="I201" s="172"/>
      <c r="J201" s="172"/>
      <c r="K201" s="172" t="s">
        <v>2816</v>
      </c>
      <c r="L201" s="3"/>
      <c r="M201" s="3"/>
      <c r="N201" s="3"/>
      <c r="O201" s="3"/>
      <c r="P201" s="3"/>
      <c r="Q201" s="3"/>
      <c r="R201" s="3"/>
      <c r="S201" s="3"/>
      <c r="T201" s="191"/>
      <c r="U201" s="191"/>
      <c r="V201" s="191"/>
      <c r="W201" s="191"/>
      <c r="X201" s="191"/>
      <c r="Y201" s="191"/>
      <c r="Z201" s="191"/>
      <c r="AA201" s="191"/>
      <c r="AB201" s="191"/>
      <c r="AC201" s="191"/>
      <c r="AD201" s="191"/>
      <c r="AE201" s="191"/>
      <c r="AF201" s="191"/>
      <c r="AG201" s="191"/>
      <c r="AH201" s="3"/>
      <c r="AI201" s="3"/>
      <c r="AJ201" s="3"/>
      <c r="AK201" s="3"/>
      <c r="AL201" s="3"/>
      <c r="AM201" s="3"/>
      <c r="AN201" s="3"/>
      <c r="AO201" s="3"/>
      <c r="AP201" s="3"/>
      <c r="AQ201" s="3"/>
    </row>
    <row r="202" spans="1:43" x14ac:dyDescent="0.2">
      <c r="A202" s="172" t="s">
        <v>141</v>
      </c>
      <c r="B202" s="172" t="s">
        <v>4586</v>
      </c>
      <c r="C202" s="172" t="s">
        <v>14</v>
      </c>
      <c r="D202" s="172">
        <v>1</v>
      </c>
      <c r="E202" s="172">
        <v>1</v>
      </c>
      <c r="F202" s="172"/>
      <c r="G202" s="172">
        <v>4</v>
      </c>
      <c r="H202" s="322">
        <f t="shared" si="7"/>
        <v>4</v>
      </c>
      <c r="I202" s="172"/>
      <c r="J202" s="172"/>
      <c r="K202" s="172" t="s">
        <v>2816</v>
      </c>
      <c r="L202" s="3"/>
      <c r="M202" s="3"/>
      <c r="N202" s="3"/>
      <c r="O202" s="3"/>
      <c r="P202" s="3"/>
      <c r="Q202" s="3"/>
      <c r="R202" s="3"/>
      <c r="S202" s="3"/>
      <c r="T202" s="191"/>
      <c r="U202" s="191"/>
      <c r="V202" s="191"/>
      <c r="W202" s="191"/>
      <c r="X202" s="191"/>
      <c r="Y202" s="191"/>
      <c r="Z202" s="191"/>
      <c r="AA202" s="191"/>
      <c r="AB202" s="191"/>
      <c r="AC202" s="191"/>
      <c r="AD202" s="191"/>
      <c r="AE202" s="191"/>
      <c r="AF202" s="191"/>
      <c r="AG202" s="191"/>
      <c r="AH202" s="3"/>
      <c r="AI202" s="3"/>
      <c r="AJ202" s="3"/>
      <c r="AK202" s="3"/>
      <c r="AL202" s="3"/>
      <c r="AM202" s="3"/>
      <c r="AN202" s="3"/>
      <c r="AO202" s="3"/>
      <c r="AP202" s="3"/>
      <c r="AQ202" s="3"/>
    </row>
    <row r="203" spans="1:43" x14ac:dyDescent="0.2">
      <c r="A203" s="172" t="s">
        <v>141</v>
      </c>
      <c r="B203" s="172" t="s">
        <v>4587</v>
      </c>
      <c r="C203" s="172" t="s">
        <v>14</v>
      </c>
      <c r="D203" s="172">
        <v>2</v>
      </c>
      <c r="E203" s="172">
        <v>2</v>
      </c>
      <c r="F203" s="172"/>
      <c r="G203" s="172">
        <v>7</v>
      </c>
      <c r="H203" s="322">
        <f t="shared" si="7"/>
        <v>3.5</v>
      </c>
      <c r="I203" s="172"/>
      <c r="J203" s="172"/>
      <c r="K203" s="172" t="s">
        <v>2816</v>
      </c>
      <c r="L203" s="3"/>
      <c r="M203" s="3"/>
      <c r="N203" s="3"/>
      <c r="O203" s="3"/>
      <c r="P203" s="3"/>
      <c r="Q203" s="3"/>
      <c r="R203" s="3"/>
      <c r="S203" s="3"/>
      <c r="T203" s="191"/>
      <c r="U203" s="191"/>
      <c r="V203" s="191"/>
      <c r="W203" s="191"/>
      <c r="X203" s="191"/>
      <c r="Y203" s="191"/>
      <c r="Z203" s="191"/>
      <c r="AA203" s="191"/>
      <c r="AB203" s="191"/>
      <c r="AC203" s="191"/>
      <c r="AD203" s="191"/>
      <c r="AE203" s="191"/>
      <c r="AF203" s="191"/>
      <c r="AG203" s="191"/>
      <c r="AH203" s="3"/>
      <c r="AI203" s="3"/>
      <c r="AJ203" s="3"/>
      <c r="AK203" s="3"/>
      <c r="AL203" s="3"/>
      <c r="AM203" s="3"/>
      <c r="AN203" s="3"/>
      <c r="AO203" s="3"/>
      <c r="AP203" s="3"/>
      <c r="AQ203" s="3"/>
    </row>
    <row r="204" spans="1:43" x14ac:dyDescent="0.2">
      <c r="A204" s="172" t="s">
        <v>141</v>
      </c>
      <c r="B204" s="172" t="s">
        <v>4588</v>
      </c>
      <c r="C204" s="172" t="s">
        <v>14</v>
      </c>
      <c r="D204" s="172">
        <v>3</v>
      </c>
      <c r="E204" s="172">
        <v>2</v>
      </c>
      <c r="F204" s="172"/>
      <c r="G204" s="172">
        <v>7</v>
      </c>
      <c r="H204" s="322">
        <f t="shared" si="7"/>
        <v>3.5</v>
      </c>
      <c r="I204" s="172">
        <v>2</v>
      </c>
      <c r="J204" s="172"/>
      <c r="K204" s="172" t="s">
        <v>2816</v>
      </c>
      <c r="L204" s="3"/>
      <c r="M204" s="3"/>
      <c r="N204" s="3"/>
      <c r="O204" s="3"/>
      <c r="P204" s="3"/>
      <c r="Q204" s="3"/>
      <c r="R204" s="3"/>
      <c r="S204" s="3"/>
      <c r="T204" s="191"/>
      <c r="U204" s="191"/>
      <c r="V204" s="191"/>
      <c r="W204" s="191"/>
      <c r="X204" s="191"/>
      <c r="Y204" s="191"/>
      <c r="Z204" s="191"/>
      <c r="AA204" s="191"/>
      <c r="AB204" s="191"/>
      <c r="AC204" s="191"/>
      <c r="AD204" s="191"/>
      <c r="AE204" s="191"/>
      <c r="AF204" s="191"/>
      <c r="AG204" s="191"/>
      <c r="AH204" s="3"/>
      <c r="AI204" s="3"/>
      <c r="AJ204" s="3"/>
      <c r="AK204" s="3"/>
      <c r="AL204" s="3"/>
      <c r="AM204" s="3"/>
      <c r="AN204" s="3"/>
      <c r="AO204" s="3"/>
      <c r="AP204" s="3"/>
      <c r="AQ204" s="3"/>
    </row>
    <row r="205" spans="1:43" x14ac:dyDescent="0.2">
      <c r="A205" s="172" t="s">
        <v>141</v>
      </c>
      <c r="B205" s="172" t="s">
        <v>4207</v>
      </c>
      <c r="C205" s="172" t="s">
        <v>14</v>
      </c>
      <c r="D205" s="172">
        <v>1</v>
      </c>
      <c r="E205" s="172">
        <v>1</v>
      </c>
      <c r="F205" s="172"/>
      <c r="G205" s="172">
        <v>2</v>
      </c>
      <c r="H205" s="322">
        <f t="shared" si="7"/>
        <v>2</v>
      </c>
      <c r="I205" s="172">
        <v>2</v>
      </c>
      <c r="J205" s="172"/>
      <c r="K205" s="172" t="s">
        <v>2816</v>
      </c>
      <c r="L205" s="3"/>
      <c r="M205" s="3"/>
      <c r="N205" s="3"/>
      <c r="O205" s="3"/>
      <c r="P205" s="3"/>
      <c r="Q205" s="3"/>
      <c r="R205" s="3"/>
      <c r="S205" s="3"/>
      <c r="T205" s="191"/>
      <c r="U205" s="191"/>
      <c r="V205" s="191"/>
      <c r="W205" s="191"/>
      <c r="X205" s="191"/>
      <c r="Y205" s="191"/>
      <c r="Z205" s="191"/>
      <c r="AA205" s="191"/>
      <c r="AB205" s="191"/>
      <c r="AC205" s="191"/>
      <c r="AD205" s="191"/>
      <c r="AE205" s="191"/>
      <c r="AF205" s="191"/>
      <c r="AG205" s="191"/>
      <c r="AH205" s="3"/>
      <c r="AI205" s="3"/>
      <c r="AJ205" s="3"/>
      <c r="AK205" s="3"/>
      <c r="AL205" s="3"/>
      <c r="AM205" s="3"/>
      <c r="AN205" s="3"/>
      <c r="AO205" s="3"/>
      <c r="AP205" s="3"/>
      <c r="AQ205" s="3"/>
    </row>
    <row r="206" spans="1:43" x14ac:dyDescent="0.2">
      <c r="A206" s="172" t="s">
        <v>141</v>
      </c>
      <c r="B206" s="172" t="s">
        <v>4184</v>
      </c>
      <c r="C206" s="172" t="s">
        <v>14</v>
      </c>
      <c r="D206" s="172">
        <v>2</v>
      </c>
      <c r="E206" s="172">
        <v>2</v>
      </c>
      <c r="F206" s="172"/>
      <c r="G206" s="172">
        <v>1</v>
      </c>
      <c r="H206" s="322">
        <f t="shared" si="7"/>
        <v>0.5</v>
      </c>
      <c r="I206" s="172"/>
      <c r="J206" s="172"/>
      <c r="K206" s="172" t="s">
        <v>2816</v>
      </c>
      <c r="L206" s="3"/>
      <c r="M206" s="3"/>
      <c r="N206" s="3"/>
      <c r="O206" s="3"/>
      <c r="P206" s="3"/>
      <c r="Q206" s="3"/>
      <c r="R206" s="3"/>
      <c r="S206" s="3"/>
      <c r="T206" s="191"/>
      <c r="U206" s="191"/>
      <c r="V206" s="191"/>
      <c r="W206" s="191"/>
      <c r="X206" s="191"/>
      <c r="Y206" s="191"/>
      <c r="Z206" s="191"/>
      <c r="AA206" s="191"/>
      <c r="AB206" s="191"/>
      <c r="AC206" s="191"/>
      <c r="AD206" s="191"/>
      <c r="AE206" s="191"/>
      <c r="AF206" s="191"/>
      <c r="AG206" s="191"/>
      <c r="AH206" s="3"/>
      <c r="AI206" s="3"/>
      <c r="AJ206" s="3"/>
      <c r="AK206" s="3"/>
      <c r="AL206" s="3"/>
      <c r="AM206" s="3"/>
      <c r="AN206" s="3"/>
      <c r="AO206" s="3"/>
      <c r="AP206" s="3"/>
      <c r="AQ206" s="3"/>
    </row>
    <row r="207" spans="1:43" x14ac:dyDescent="0.2">
      <c r="A207" s="172" t="s">
        <v>141</v>
      </c>
      <c r="B207" s="172" t="s">
        <v>4208</v>
      </c>
      <c r="C207" s="172" t="s">
        <v>14</v>
      </c>
      <c r="D207" s="172">
        <v>3</v>
      </c>
      <c r="E207" s="172">
        <v>3</v>
      </c>
      <c r="F207" s="172"/>
      <c r="G207" s="172">
        <v>0</v>
      </c>
      <c r="H207" s="322">
        <f t="shared" si="7"/>
        <v>0</v>
      </c>
      <c r="I207" s="172">
        <v>2</v>
      </c>
      <c r="J207" s="172"/>
      <c r="K207" s="172" t="s">
        <v>2816</v>
      </c>
      <c r="L207" s="3"/>
      <c r="M207" s="3"/>
      <c r="N207" s="3"/>
      <c r="O207" s="3"/>
      <c r="P207" s="3"/>
      <c r="Q207" s="3"/>
      <c r="R207" s="3"/>
      <c r="S207" s="3"/>
      <c r="T207" s="191"/>
      <c r="U207" s="191"/>
      <c r="V207" s="191"/>
      <c r="W207" s="191"/>
      <c r="X207" s="191"/>
      <c r="Y207" s="191"/>
      <c r="Z207" s="191"/>
      <c r="AA207" s="191"/>
      <c r="AB207" s="191"/>
      <c r="AC207" s="191"/>
      <c r="AD207" s="191"/>
      <c r="AE207" s="191"/>
      <c r="AF207" s="191"/>
      <c r="AG207" s="191"/>
      <c r="AH207" s="3"/>
      <c r="AI207" s="3"/>
      <c r="AJ207" s="3"/>
      <c r="AK207" s="3"/>
      <c r="AL207" s="3"/>
      <c r="AM207" s="3"/>
      <c r="AN207" s="3"/>
      <c r="AO207" s="3"/>
      <c r="AP207" s="3"/>
      <c r="AQ207" s="3"/>
    </row>
    <row r="208" spans="1:43" x14ac:dyDescent="0.2">
      <c r="A208" s="172" t="s">
        <v>141</v>
      </c>
      <c r="B208" s="172" t="s">
        <v>4589</v>
      </c>
      <c r="C208" s="172" t="s">
        <v>14</v>
      </c>
      <c r="D208" s="172">
        <v>1</v>
      </c>
      <c r="E208" s="172">
        <v>1</v>
      </c>
      <c r="F208" s="172"/>
      <c r="G208" s="172">
        <v>0</v>
      </c>
      <c r="H208" s="322">
        <f t="shared" si="7"/>
        <v>0</v>
      </c>
      <c r="I208" s="172">
        <v>1</v>
      </c>
      <c r="J208" s="172"/>
      <c r="K208" s="172" t="s">
        <v>2816</v>
      </c>
      <c r="L208" s="3"/>
      <c r="M208" s="3"/>
      <c r="N208" s="3"/>
      <c r="O208" s="3"/>
      <c r="P208" s="3"/>
      <c r="Q208" s="3"/>
      <c r="R208" s="3"/>
      <c r="S208" s="3"/>
      <c r="T208" s="191"/>
      <c r="U208" s="191"/>
      <c r="V208" s="191"/>
      <c r="W208" s="191"/>
      <c r="X208" s="191"/>
      <c r="Y208" s="191"/>
      <c r="Z208" s="191"/>
      <c r="AA208" s="191"/>
      <c r="AB208" s="191"/>
      <c r="AC208" s="191"/>
      <c r="AD208" s="191"/>
      <c r="AE208" s="191"/>
      <c r="AF208" s="191"/>
      <c r="AG208" s="191"/>
      <c r="AH208" s="3"/>
      <c r="AI208" s="3"/>
      <c r="AJ208" s="3"/>
      <c r="AK208" s="3"/>
      <c r="AL208" s="3"/>
      <c r="AM208" s="3"/>
      <c r="AN208" s="3"/>
      <c r="AO208" s="3"/>
      <c r="AP208" s="3"/>
      <c r="AQ208" s="3"/>
    </row>
    <row r="209" spans="1:43" x14ac:dyDescent="0.2">
      <c r="A209" s="172" t="s">
        <v>141</v>
      </c>
      <c r="B209" s="172" t="s">
        <v>3963</v>
      </c>
      <c r="C209" s="172" t="s">
        <v>14</v>
      </c>
      <c r="D209" s="172">
        <v>1</v>
      </c>
      <c r="E209" s="172">
        <v>1</v>
      </c>
      <c r="F209" s="172"/>
      <c r="G209" s="172">
        <v>0</v>
      </c>
      <c r="H209" s="322">
        <f t="shared" si="7"/>
        <v>0</v>
      </c>
      <c r="I209" s="172"/>
      <c r="J209" s="172"/>
      <c r="K209" s="172" t="s">
        <v>2816</v>
      </c>
      <c r="L209" s="3"/>
      <c r="M209" s="3"/>
      <c r="N209" s="3"/>
      <c r="O209" s="3"/>
      <c r="P209" s="3"/>
      <c r="Q209" s="3"/>
      <c r="R209" s="3"/>
      <c r="S209" s="3"/>
      <c r="T209" s="191"/>
      <c r="U209" s="191"/>
      <c r="V209" s="191"/>
      <c r="W209" s="191"/>
      <c r="X209" s="191"/>
      <c r="Y209" s="191"/>
      <c r="Z209" s="191"/>
      <c r="AA209" s="191"/>
      <c r="AB209" s="191"/>
      <c r="AC209" s="191"/>
      <c r="AD209" s="191"/>
      <c r="AE209" s="191"/>
      <c r="AF209" s="191"/>
      <c r="AG209" s="191"/>
      <c r="AH209" s="3"/>
      <c r="AI209" s="3"/>
      <c r="AJ209" s="3"/>
      <c r="AK209" s="3"/>
      <c r="AL209" s="3"/>
      <c r="AM209" s="3"/>
      <c r="AN209" s="3"/>
      <c r="AO209" s="3"/>
      <c r="AP209" s="3"/>
      <c r="AQ209" s="3"/>
    </row>
    <row r="210" spans="1:43" x14ac:dyDescent="0.2">
      <c r="A210" s="172" t="s">
        <v>141</v>
      </c>
      <c r="B210" s="172" t="s">
        <v>4201</v>
      </c>
      <c r="C210" s="172" t="s">
        <v>14</v>
      </c>
      <c r="D210" s="172">
        <v>1</v>
      </c>
      <c r="E210" s="172">
        <v>1</v>
      </c>
      <c r="F210" s="172"/>
      <c r="G210" s="172">
        <v>0</v>
      </c>
      <c r="H210" s="322">
        <f t="shared" si="7"/>
        <v>0</v>
      </c>
      <c r="I210" s="172">
        <v>1</v>
      </c>
      <c r="J210" s="172"/>
      <c r="K210" s="172" t="s">
        <v>2816</v>
      </c>
      <c r="L210" s="3"/>
      <c r="M210" s="3"/>
      <c r="N210" s="3"/>
      <c r="O210" s="3"/>
      <c r="P210" s="3"/>
      <c r="Q210" s="3"/>
      <c r="R210" s="3"/>
      <c r="S210" s="3"/>
      <c r="T210" s="191"/>
      <c r="U210" s="191"/>
      <c r="V210" s="191"/>
      <c r="W210" s="191"/>
      <c r="X210" s="191"/>
      <c r="Y210" s="191"/>
      <c r="Z210" s="191"/>
      <c r="AA210" s="191"/>
      <c r="AB210" s="191"/>
      <c r="AC210" s="191"/>
      <c r="AD210" s="191"/>
      <c r="AE210" s="191"/>
      <c r="AF210" s="191"/>
      <c r="AG210" s="191"/>
      <c r="AH210" s="3"/>
      <c r="AI210" s="3"/>
      <c r="AJ210" s="3"/>
      <c r="AK210" s="3"/>
      <c r="AL210" s="3"/>
      <c r="AM210" s="3"/>
      <c r="AN210" s="3"/>
      <c r="AO210" s="3"/>
      <c r="AP210" s="3"/>
      <c r="AQ210" s="3"/>
    </row>
    <row r="211" spans="1:43" x14ac:dyDescent="0.2">
      <c r="A211" s="172" t="s">
        <v>141</v>
      </c>
      <c r="B211" s="172" t="s">
        <v>4497</v>
      </c>
      <c r="C211" s="172" t="s">
        <v>14</v>
      </c>
      <c r="D211" s="172">
        <v>1</v>
      </c>
      <c r="E211" s="172">
        <v>2</v>
      </c>
      <c r="F211" s="172">
        <v>2</v>
      </c>
      <c r="G211" s="172">
        <v>58</v>
      </c>
      <c r="H211" s="322">
        <v>0</v>
      </c>
      <c r="I211" s="172">
        <v>1</v>
      </c>
      <c r="J211" s="172"/>
      <c r="K211" s="172" t="s">
        <v>2816</v>
      </c>
      <c r="L211" s="3"/>
      <c r="M211" s="3"/>
      <c r="N211" s="3"/>
      <c r="O211" s="3"/>
      <c r="P211" s="3"/>
      <c r="Q211" s="3"/>
      <c r="R211" s="3"/>
      <c r="S211" s="3"/>
      <c r="T211" s="191"/>
      <c r="U211" s="191"/>
      <c r="V211" s="191"/>
      <c r="W211" s="191"/>
      <c r="X211" s="191"/>
      <c r="Y211" s="191"/>
      <c r="Z211" s="191"/>
      <c r="AA211" s="191"/>
      <c r="AB211" s="191"/>
      <c r="AC211" s="191"/>
      <c r="AD211" s="191"/>
      <c r="AE211" s="191"/>
      <c r="AF211" s="191"/>
      <c r="AG211" s="191"/>
      <c r="AH211" s="3"/>
      <c r="AI211" s="3"/>
      <c r="AJ211" s="3"/>
      <c r="AK211" s="3"/>
      <c r="AL211" s="3"/>
      <c r="AM211" s="3"/>
      <c r="AN211" s="3"/>
      <c r="AO211" s="3"/>
      <c r="AP211" s="3"/>
      <c r="AQ211" s="3"/>
    </row>
    <row r="212" spans="1:43" x14ac:dyDescent="0.2">
      <c r="A212" s="172" t="s">
        <v>141</v>
      </c>
      <c r="B212" s="172" t="s">
        <v>3038</v>
      </c>
      <c r="C212" s="172" t="s">
        <v>14</v>
      </c>
      <c r="D212" s="172">
        <v>1</v>
      </c>
      <c r="E212" s="172">
        <v>1</v>
      </c>
      <c r="F212" s="172">
        <v>1</v>
      </c>
      <c r="G212" s="172">
        <v>1</v>
      </c>
      <c r="H212" s="322">
        <v>0</v>
      </c>
      <c r="I212" s="172"/>
      <c r="J212" s="172"/>
      <c r="K212" s="172" t="s">
        <v>2816</v>
      </c>
      <c r="L212" s="3"/>
      <c r="M212" s="3"/>
      <c r="N212" s="3"/>
      <c r="O212" s="3"/>
      <c r="P212" s="3"/>
      <c r="Q212" s="3"/>
      <c r="R212" s="3"/>
      <c r="S212" s="3"/>
      <c r="T212" s="191"/>
      <c r="U212" s="191"/>
      <c r="V212" s="191"/>
      <c r="W212" s="191"/>
      <c r="X212" s="191"/>
      <c r="Y212" s="191"/>
      <c r="Z212" s="191"/>
      <c r="AA212" s="191"/>
      <c r="AB212" s="191"/>
      <c r="AC212" s="191"/>
      <c r="AD212" s="191"/>
      <c r="AE212" s="191"/>
      <c r="AF212" s="191"/>
      <c r="AG212" s="191"/>
      <c r="AH212" s="3"/>
      <c r="AI212" s="3"/>
      <c r="AJ212" s="3"/>
      <c r="AK212" s="3"/>
      <c r="AL212" s="3"/>
      <c r="AM212" s="3"/>
      <c r="AN212" s="3"/>
      <c r="AO212" s="3"/>
      <c r="AP212" s="3"/>
      <c r="AQ212" s="3"/>
    </row>
    <row r="213" spans="1:43" x14ac:dyDescent="0.2">
      <c r="A213" s="172" t="s">
        <v>141</v>
      </c>
      <c r="B213" s="172" t="s">
        <v>4487</v>
      </c>
      <c r="C213" s="172" t="s">
        <v>14</v>
      </c>
      <c r="D213" s="172">
        <v>1</v>
      </c>
      <c r="E213" s="172" t="s">
        <v>4272</v>
      </c>
      <c r="F213" s="172"/>
      <c r="G213" s="172">
        <v>0</v>
      </c>
      <c r="H213" s="322">
        <v>0</v>
      </c>
      <c r="I213" s="172"/>
      <c r="J213" s="172"/>
      <c r="K213" s="172" t="s">
        <v>2816</v>
      </c>
      <c r="L213" s="3"/>
      <c r="M213" s="3"/>
      <c r="N213" s="3"/>
      <c r="O213" s="3"/>
      <c r="P213" s="3"/>
      <c r="Q213" s="3"/>
      <c r="R213" s="3"/>
      <c r="S213" s="3"/>
      <c r="T213" s="191"/>
      <c r="U213" s="191"/>
      <c r="V213" s="191"/>
      <c r="W213" s="191"/>
      <c r="X213" s="191"/>
      <c r="Y213" s="191"/>
      <c r="Z213" s="191"/>
      <c r="AA213" s="191"/>
      <c r="AB213" s="191"/>
      <c r="AC213" s="191"/>
      <c r="AD213" s="191"/>
      <c r="AE213" s="191"/>
      <c r="AF213" s="191"/>
      <c r="AG213" s="191"/>
      <c r="AH213" s="3"/>
      <c r="AI213" s="3"/>
      <c r="AJ213" s="3"/>
      <c r="AK213" s="3"/>
      <c r="AL213" s="3"/>
      <c r="AM213" s="3"/>
      <c r="AN213" s="3"/>
      <c r="AO213" s="3"/>
      <c r="AP213" s="3"/>
      <c r="AQ213" s="3"/>
    </row>
    <row r="214" spans="1:43" x14ac:dyDescent="0.2">
      <c r="A214" s="172" t="s">
        <v>141</v>
      </c>
      <c r="B214" s="172" t="s">
        <v>1163</v>
      </c>
      <c r="C214" s="172" t="s">
        <v>14</v>
      </c>
      <c r="D214" s="172">
        <v>1</v>
      </c>
      <c r="E214" s="172" t="s">
        <v>4272</v>
      </c>
      <c r="F214" s="172"/>
      <c r="G214" s="172">
        <v>0</v>
      </c>
      <c r="H214" s="322">
        <v>0</v>
      </c>
      <c r="I214" s="172"/>
      <c r="J214" s="172"/>
      <c r="K214" s="172" t="s">
        <v>2816</v>
      </c>
      <c r="L214" s="3"/>
      <c r="M214" s="3"/>
      <c r="N214" s="3"/>
      <c r="O214" s="3"/>
      <c r="P214" s="3"/>
      <c r="Q214" s="3"/>
      <c r="R214" s="3"/>
      <c r="S214" s="3"/>
      <c r="T214" s="191"/>
      <c r="U214" s="191"/>
      <c r="V214" s="191"/>
      <c r="W214" s="191"/>
      <c r="X214" s="191"/>
      <c r="Y214" s="191"/>
      <c r="Z214" s="191"/>
      <c r="AA214" s="191"/>
      <c r="AB214" s="191"/>
      <c r="AC214" s="191"/>
      <c r="AD214" s="191"/>
      <c r="AE214" s="191"/>
      <c r="AF214" s="191"/>
      <c r="AG214" s="191"/>
      <c r="AH214" s="3"/>
      <c r="AI214" s="3"/>
      <c r="AJ214" s="3"/>
      <c r="AK214" s="3"/>
      <c r="AL214" s="3"/>
      <c r="AM214" s="3"/>
      <c r="AN214" s="3"/>
      <c r="AO214" s="3"/>
      <c r="AP214" s="3"/>
      <c r="AQ214" s="3"/>
    </row>
    <row r="215" spans="1:43" x14ac:dyDescent="0.2">
      <c r="A215" s="191"/>
      <c r="B215" s="191"/>
      <c r="C215" s="191"/>
      <c r="D215" s="191"/>
      <c r="E215" s="191"/>
      <c r="F215" s="191"/>
      <c r="G215" s="191"/>
      <c r="H215" s="380"/>
      <c r="I215" s="191"/>
      <c r="J215" s="191"/>
      <c r="K215" s="191"/>
      <c r="L215" s="3"/>
      <c r="M215" s="3"/>
      <c r="N215" s="3"/>
      <c r="O215" s="3"/>
      <c r="P215" s="3"/>
      <c r="Q215" s="3"/>
      <c r="R215" s="3"/>
      <c r="S215" s="3"/>
      <c r="T215" s="191"/>
      <c r="U215" s="191"/>
      <c r="V215" s="191"/>
      <c r="W215" s="191"/>
      <c r="X215" s="191"/>
      <c r="Y215" s="191"/>
      <c r="Z215" s="191"/>
      <c r="AA215" s="191"/>
      <c r="AB215" s="191"/>
      <c r="AC215" s="191"/>
      <c r="AD215" s="191"/>
      <c r="AE215" s="191"/>
      <c r="AF215" s="191"/>
      <c r="AG215" s="191"/>
      <c r="AH215" s="3"/>
      <c r="AI215" s="3"/>
      <c r="AJ215" s="3"/>
      <c r="AK215" s="3"/>
      <c r="AL215" s="3"/>
      <c r="AM215" s="3"/>
      <c r="AN215" s="3"/>
      <c r="AO215" s="3"/>
      <c r="AP215" s="3"/>
      <c r="AQ215" s="3"/>
    </row>
    <row r="216" spans="1:43" x14ac:dyDescent="0.2">
      <c r="A216" s="191"/>
      <c r="B216" s="191"/>
      <c r="C216" s="191"/>
      <c r="D216" s="191"/>
      <c r="E216" s="191"/>
      <c r="F216" s="191"/>
      <c r="G216" s="191"/>
      <c r="H216" s="380"/>
      <c r="I216" s="191"/>
      <c r="J216" s="191"/>
      <c r="K216" s="191"/>
      <c r="L216" s="3"/>
      <c r="M216" s="3"/>
      <c r="N216" s="3"/>
      <c r="O216" s="3"/>
      <c r="P216" s="3"/>
      <c r="Q216" s="3"/>
      <c r="R216" s="3"/>
      <c r="S216" s="3"/>
      <c r="T216" s="191"/>
      <c r="U216" s="191"/>
      <c r="V216" s="191"/>
      <c r="W216" s="191"/>
      <c r="X216" s="191"/>
      <c r="Y216" s="191"/>
      <c r="Z216" s="191"/>
      <c r="AA216" s="191"/>
      <c r="AB216" s="191"/>
      <c r="AC216" s="191"/>
      <c r="AD216" s="191"/>
      <c r="AE216" s="191"/>
      <c r="AF216" s="191"/>
      <c r="AG216" s="191"/>
      <c r="AH216" s="3"/>
      <c r="AI216" s="3"/>
      <c r="AJ216" s="3"/>
      <c r="AK216" s="3"/>
      <c r="AL216" s="3"/>
      <c r="AM216" s="3"/>
      <c r="AN216" s="3"/>
      <c r="AO216" s="3"/>
      <c r="AP216" s="3"/>
      <c r="AQ216" s="3"/>
    </row>
    <row r="217" spans="1:43" x14ac:dyDescent="0.2">
      <c r="A217" s="191"/>
      <c r="B217" s="191"/>
      <c r="C217" s="191"/>
      <c r="D217" s="191"/>
      <c r="E217" s="191"/>
      <c r="F217" s="191"/>
      <c r="G217" s="191"/>
      <c r="H217" s="380"/>
      <c r="I217" s="191"/>
      <c r="J217" s="191"/>
      <c r="K217" s="191"/>
      <c r="L217" s="3"/>
      <c r="M217" s="3"/>
      <c r="N217" s="3"/>
      <c r="O217" s="3"/>
      <c r="P217" s="3"/>
      <c r="Q217" s="3"/>
      <c r="R217" s="3"/>
      <c r="S217" s="3"/>
      <c r="T217" s="191"/>
      <c r="U217" s="191"/>
      <c r="V217" s="191"/>
      <c r="W217" s="191"/>
      <c r="X217" s="191"/>
      <c r="Y217" s="191"/>
      <c r="Z217" s="191"/>
      <c r="AA217" s="191"/>
      <c r="AB217" s="191"/>
      <c r="AC217" s="191"/>
      <c r="AD217" s="191"/>
      <c r="AE217" s="191"/>
      <c r="AF217" s="191"/>
      <c r="AG217" s="191"/>
      <c r="AH217" s="3"/>
      <c r="AI217" s="3"/>
      <c r="AJ217" s="3"/>
      <c r="AK217" s="3"/>
      <c r="AL217" s="3"/>
      <c r="AM217" s="3"/>
      <c r="AN217" s="3"/>
      <c r="AO217" s="3"/>
      <c r="AP217" s="3"/>
      <c r="AQ217" s="3"/>
    </row>
    <row r="218" spans="1:43" x14ac:dyDescent="0.2">
      <c r="A218" s="191"/>
      <c r="B218" s="191"/>
      <c r="C218" s="191"/>
      <c r="D218" s="191"/>
      <c r="E218" s="191"/>
      <c r="F218" s="191"/>
      <c r="G218" s="191"/>
      <c r="H218" s="380"/>
      <c r="I218" s="191"/>
      <c r="J218" s="191"/>
      <c r="K218" s="191"/>
      <c r="L218" s="3"/>
      <c r="M218" s="3"/>
      <c r="N218" s="3"/>
      <c r="O218" s="3"/>
      <c r="P218" s="3"/>
      <c r="Q218" s="3"/>
      <c r="R218" s="3"/>
      <c r="S218" s="3"/>
      <c r="T218" s="191"/>
      <c r="U218" s="191"/>
      <c r="V218" s="191"/>
      <c r="W218" s="191"/>
      <c r="X218" s="191"/>
      <c r="Y218" s="191"/>
      <c r="Z218" s="191"/>
      <c r="AA218" s="191"/>
      <c r="AB218" s="191"/>
      <c r="AC218" s="191"/>
      <c r="AD218" s="191"/>
      <c r="AE218" s="191"/>
      <c r="AF218" s="191"/>
      <c r="AG218" s="191"/>
      <c r="AH218" s="3"/>
      <c r="AI218" s="3"/>
      <c r="AJ218" s="3"/>
      <c r="AK218" s="3"/>
      <c r="AL218" s="3"/>
      <c r="AM218" s="3"/>
      <c r="AN218" s="3"/>
      <c r="AO218" s="3"/>
      <c r="AP218" s="3"/>
      <c r="AQ218" s="3"/>
    </row>
    <row r="219" spans="1:43" x14ac:dyDescent="0.2">
      <c r="A219" s="191"/>
      <c r="B219" s="191"/>
      <c r="C219" s="191"/>
      <c r="D219" s="191"/>
      <c r="E219" s="191"/>
      <c r="F219" s="191"/>
      <c r="G219" s="191"/>
      <c r="H219" s="380"/>
      <c r="I219" s="191"/>
      <c r="J219" s="191"/>
      <c r="K219" s="191"/>
      <c r="L219" s="3"/>
      <c r="M219" s="3"/>
      <c r="N219" s="3"/>
      <c r="O219" s="3"/>
      <c r="P219" s="3"/>
      <c r="Q219" s="3"/>
      <c r="R219" s="3"/>
      <c r="S219" s="3"/>
      <c r="T219" s="191"/>
      <c r="U219" s="191"/>
      <c r="V219" s="191"/>
      <c r="W219" s="191"/>
      <c r="X219" s="191"/>
      <c r="Y219" s="191"/>
      <c r="Z219" s="191"/>
      <c r="AA219" s="191"/>
      <c r="AB219" s="191"/>
      <c r="AC219" s="191"/>
      <c r="AD219" s="191"/>
      <c r="AE219" s="191"/>
      <c r="AF219" s="191"/>
      <c r="AG219" s="191"/>
      <c r="AH219" s="3"/>
      <c r="AI219" s="3"/>
      <c r="AJ219" s="3"/>
      <c r="AK219" s="3"/>
      <c r="AL219" s="3"/>
      <c r="AM219" s="3"/>
      <c r="AN219" s="3"/>
      <c r="AO219" s="3"/>
      <c r="AP219" s="3"/>
      <c r="AQ219" s="3"/>
    </row>
    <row r="220" spans="1:43" x14ac:dyDescent="0.2">
      <c r="A220" s="191"/>
      <c r="B220" s="191"/>
      <c r="C220" s="191"/>
      <c r="D220" s="191"/>
      <c r="E220" s="191"/>
      <c r="F220" s="191"/>
      <c r="G220" s="191"/>
      <c r="H220" s="380"/>
      <c r="I220" s="191"/>
      <c r="J220" s="191"/>
      <c r="K220" s="191"/>
      <c r="L220" s="3"/>
      <c r="M220" s="3"/>
      <c r="N220" s="3"/>
      <c r="O220" s="3"/>
      <c r="P220" s="3"/>
      <c r="Q220" s="3"/>
      <c r="R220" s="3"/>
      <c r="S220" s="3"/>
      <c r="T220" s="191"/>
      <c r="U220" s="191"/>
      <c r="V220" s="191"/>
      <c r="W220" s="191"/>
      <c r="X220" s="191"/>
      <c r="Y220" s="191"/>
      <c r="Z220" s="191"/>
      <c r="AA220" s="191"/>
      <c r="AB220" s="191"/>
      <c r="AC220" s="191"/>
      <c r="AD220" s="191"/>
      <c r="AE220" s="191"/>
      <c r="AF220" s="191"/>
      <c r="AG220" s="191"/>
      <c r="AH220" s="3"/>
      <c r="AI220" s="3"/>
      <c r="AJ220" s="3"/>
      <c r="AK220" s="3"/>
      <c r="AL220" s="3"/>
      <c r="AM220" s="3"/>
      <c r="AN220" s="3"/>
      <c r="AO220" s="3"/>
      <c r="AP220" s="3"/>
      <c r="AQ220" s="3"/>
    </row>
    <row r="221" spans="1:43" x14ac:dyDescent="0.2">
      <c r="A221" s="191"/>
      <c r="B221" s="191"/>
      <c r="C221" s="191"/>
      <c r="D221" s="191"/>
      <c r="E221" s="191"/>
      <c r="F221" s="191"/>
      <c r="G221" s="191"/>
      <c r="H221" s="380"/>
      <c r="I221" s="191"/>
      <c r="J221" s="191"/>
      <c r="K221" s="191"/>
      <c r="L221" s="3"/>
      <c r="M221" s="3"/>
      <c r="N221" s="3"/>
      <c r="O221" s="3"/>
      <c r="P221" s="3"/>
      <c r="Q221" s="3"/>
      <c r="R221" s="3"/>
      <c r="S221" s="3"/>
      <c r="T221" s="191"/>
      <c r="U221" s="191"/>
      <c r="V221" s="191"/>
      <c r="W221" s="191"/>
      <c r="X221" s="191"/>
      <c r="Y221" s="191"/>
      <c r="Z221" s="191"/>
      <c r="AA221" s="191"/>
      <c r="AB221" s="191"/>
      <c r="AC221" s="191"/>
      <c r="AD221" s="191"/>
      <c r="AE221" s="191"/>
      <c r="AF221" s="191"/>
      <c r="AG221" s="191"/>
      <c r="AH221" s="3"/>
      <c r="AI221" s="3"/>
      <c r="AJ221" s="3"/>
      <c r="AK221" s="3"/>
      <c r="AL221" s="3"/>
      <c r="AM221" s="3"/>
      <c r="AN221" s="3"/>
      <c r="AO221" s="3"/>
      <c r="AP221" s="3"/>
      <c r="AQ221" s="3"/>
    </row>
    <row r="222" spans="1:43" x14ac:dyDescent="0.2">
      <c r="A222" s="191"/>
      <c r="B222" s="191"/>
      <c r="C222" s="191"/>
      <c r="D222" s="191"/>
      <c r="E222" s="191"/>
      <c r="F222" s="191"/>
      <c r="G222" s="191"/>
      <c r="H222" s="380"/>
      <c r="I222" s="191"/>
      <c r="J222" s="191"/>
      <c r="K222" s="191"/>
      <c r="L222" s="3"/>
      <c r="M222" s="3"/>
      <c r="N222" s="3"/>
      <c r="O222" s="3"/>
      <c r="P222" s="3"/>
      <c r="Q222" s="3"/>
      <c r="R222" s="3"/>
      <c r="S222" s="3"/>
      <c r="T222" s="191"/>
      <c r="U222" s="191"/>
      <c r="V222" s="191"/>
      <c r="W222" s="191"/>
      <c r="X222" s="191"/>
      <c r="Y222" s="191"/>
      <c r="Z222" s="191"/>
      <c r="AA222" s="191"/>
      <c r="AB222" s="191"/>
      <c r="AC222" s="191"/>
      <c r="AD222" s="191"/>
      <c r="AE222" s="191"/>
      <c r="AF222" s="191"/>
      <c r="AG222" s="191"/>
      <c r="AH222" s="3"/>
      <c r="AI222" s="3"/>
      <c r="AJ222" s="3"/>
      <c r="AK222" s="3"/>
      <c r="AL222" s="3"/>
      <c r="AM222" s="3"/>
      <c r="AN222" s="3"/>
      <c r="AO222" s="3"/>
      <c r="AP222" s="3"/>
      <c r="AQ222" s="3"/>
    </row>
    <row r="223" spans="1:43" x14ac:dyDescent="0.2">
      <c r="A223" s="191"/>
      <c r="B223" s="191"/>
      <c r="C223" s="191"/>
      <c r="D223" s="191"/>
      <c r="E223" s="191"/>
      <c r="F223" s="191"/>
      <c r="G223" s="191"/>
      <c r="H223" s="380"/>
      <c r="I223" s="191"/>
      <c r="J223" s="191"/>
      <c r="K223" s="191"/>
      <c r="L223" s="3"/>
      <c r="M223" s="3"/>
      <c r="N223" s="3"/>
      <c r="O223" s="3"/>
      <c r="P223" s="3"/>
      <c r="Q223" s="3"/>
      <c r="R223" s="3"/>
      <c r="S223" s="3"/>
      <c r="T223" s="191"/>
      <c r="U223" s="191"/>
      <c r="V223" s="191"/>
      <c r="W223" s="191"/>
      <c r="X223" s="191"/>
      <c r="Y223" s="191"/>
      <c r="Z223" s="191"/>
      <c r="AA223" s="191"/>
      <c r="AB223" s="191"/>
      <c r="AC223" s="191"/>
      <c r="AD223" s="191"/>
      <c r="AE223" s="191"/>
      <c r="AF223" s="191"/>
      <c r="AG223" s="191"/>
      <c r="AH223" s="3"/>
      <c r="AI223" s="3"/>
      <c r="AJ223" s="3"/>
      <c r="AK223" s="3"/>
      <c r="AL223" s="3"/>
      <c r="AM223" s="3"/>
      <c r="AN223" s="3"/>
      <c r="AO223" s="3"/>
      <c r="AP223" s="3"/>
      <c r="AQ223" s="3"/>
    </row>
    <row r="224" spans="1:43" x14ac:dyDescent="0.2">
      <c r="A224" s="191"/>
      <c r="B224" s="191"/>
      <c r="C224" s="191"/>
      <c r="D224" s="191"/>
      <c r="E224" s="191"/>
      <c r="F224" s="191"/>
      <c r="G224" s="191"/>
      <c r="H224" s="380"/>
      <c r="I224" s="191"/>
      <c r="J224" s="191"/>
      <c r="K224" s="191"/>
      <c r="L224" s="3"/>
      <c r="M224" s="3"/>
      <c r="N224" s="3"/>
      <c r="O224" s="3"/>
      <c r="P224" s="3"/>
      <c r="Q224" s="3"/>
      <c r="R224" s="3"/>
      <c r="S224" s="3"/>
      <c r="T224" s="191"/>
      <c r="U224" s="191"/>
      <c r="V224" s="191"/>
      <c r="W224" s="191"/>
      <c r="X224" s="191"/>
      <c r="Y224" s="191"/>
      <c r="Z224" s="191"/>
      <c r="AA224" s="191"/>
      <c r="AB224" s="191"/>
      <c r="AC224" s="191"/>
      <c r="AD224" s="191"/>
      <c r="AE224" s="191"/>
      <c r="AF224" s="191"/>
      <c r="AG224" s="191"/>
      <c r="AH224" s="3"/>
      <c r="AI224" s="3"/>
      <c r="AJ224" s="3"/>
      <c r="AK224" s="3"/>
      <c r="AL224" s="3"/>
      <c r="AM224" s="3"/>
      <c r="AN224" s="3"/>
      <c r="AO224" s="3"/>
      <c r="AP224" s="3"/>
      <c r="AQ224" s="3"/>
    </row>
    <row r="225" spans="1:43" x14ac:dyDescent="0.2">
      <c r="A225" s="191"/>
      <c r="B225" s="191"/>
      <c r="C225" s="191"/>
      <c r="D225" s="191"/>
      <c r="E225" s="191"/>
      <c r="F225" s="191"/>
      <c r="G225" s="191"/>
      <c r="H225" s="380"/>
      <c r="I225" s="191"/>
      <c r="J225" s="191"/>
      <c r="K225" s="191"/>
      <c r="L225" s="3"/>
      <c r="M225" s="3"/>
      <c r="N225" s="3"/>
      <c r="O225" s="3"/>
      <c r="P225" s="3"/>
      <c r="Q225" s="3"/>
      <c r="R225" s="3"/>
      <c r="S225" s="3"/>
      <c r="T225" s="191"/>
      <c r="U225" s="191"/>
      <c r="V225" s="191"/>
      <c r="W225" s="191"/>
      <c r="X225" s="191"/>
      <c r="Y225" s="191"/>
      <c r="Z225" s="191"/>
      <c r="AA225" s="191"/>
      <c r="AB225" s="191"/>
      <c r="AC225" s="191"/>
      <c r="AD225" s="191"/>
      <c r="AE225" s="191"/>
      <c r="AF225" s="191"/>
      <c r="AG225" s="191"/>
      <c r="AH225" s="3"/>
      <c r="AI225" s="3"/>
      <c r="AJ225" s="3"/>
      <c r="AK225" s="3"/>
      <c r="AL225" s="3"/>
      <c r="AM225" s="3"/>
      <c r="AN225" s="3"/>
      <c r="AO225" s="3"/>
      <c r="AP225" s="3"/>
      <c r="AQ225" s="3"/>
    </row>
    <row r="226" spans="1:43" x14ac:dyDescent="0.2">
      <c r="A226" s="191"/>
      <c r="B226" s="191"/>
      <c r="C226" s="191"/>
      <c r="D226" s="191"/>
      <c r="E226" s="191"/>
      <c r="F226" s="191"/>
      <c r="G226" s="191"/>
      <c r="H226" s="380"/>
      <c r="I226" s="191"/>
      <c r="J226" s="191"/>
      <c r="K226" s="191"/>
      <c r="L226" s="3"/>
      <c r="M226" s="3"/>
      <c r="N226" s="3"/>
      <c r="O226" s="3"/>
      <c r="P226" s="3"/>
      <c r="Q226" s="3"/>
      <c r="R226" s="3"/>
      <c r="S226" s="3"/>
      <c r="T226" s="191"/>
      <c r="U226" s="191"/>
      <c r="V226" s="191"/>
      <c r="W226" s="191"/>
      <c r="X226" s="191"/>
      <c r="Y226" s="191"/>
      <c r="Z226" s="191"/>
      <c r="AA226" s="191"/>
      <c r="AB226" s="191"/>
      <c r="AC226" s="191"/>
      <c r="AD226" s="191"/>
      <c r="AE226" s="191"/>
      <c r="AF226" s="191"/>
      <c r="AG226" s="191"/>
      <c r="AH226" s="3"/>
      <c r="AI226" s="3"/>
      <c r="AJ226" s="3"/>
      <c r="AK226" s="3"/>
      <c r="AL226" s="3"/>
      <c r="AM226" s="3"/>
      <c r="AN226" s="3"/>
      <c r="AO226" s="3"/>
      <c r="AP226" s="3"/>
      <c r="AQ226" s="3"/>
    </row>
    <row r="227" spans="1:43" x14ac:dyDescent="0.2">
      <c r="A227" s="191"/>
      <c r="B227" s="191"/>
      <c r="C227" s="191"/>
      <c r="D227" s="191"/>
      <c r="E227" s="191"/>
      <c r="F227" s="191"/>
      <c r="G227" s="191"/>
      <c r="H227" s="380"/>
      <c r="I227" s="191"/>
      <c r="J227" s="191"/>
      <c r="K227" s="191"/>
      <c r="L227" s="3"/>
      <c r="M227" s="3"/>
      <c r="N227" s="3"/>
      <c r="O227" s="3"/>
      <c r="P227" s="3"/>
      <c r="Q227" s="3"/>
      <c r="R227" s="3"/>
      <c r="S227" s="3"/>
      <c r="T227" s="191"/>
      <c r="U227" s="3"/>
      <c r="V227" s="3"/>
      <c r="W227" s="3"/>
      <c r="X227" s="3"/>
      <c r="Y227" s="3"/>
      <c r="Z227" s="3"/>
      <c r="AA227" s="191"/>
      <c r="AB227" s="191"/>
      <c r="AC227" s="191"/>
      <c r="AD227" s="191"/>
      <c r="AE227" s="191"/>
      <c r="AF227" s="191"/>
      <c r="AG227" s="191"/>
      <c r="AH227" s="3"/>
      <c r="AI227" s="3"/>
      <c r="AJ227" s="3"/>
      <c r="AK227" s="3"/>
      <c r="AL227" s="3"/>
      <c r="AM227" s="3"/>
      <c r="AN227" s="3"/>
      <c r="AO227" s="3"/>
      <c r="AP227" s="3"/>
      <c r="AQ227" s="3"/>
    </row>
    <row r="228" spans="1:43" x14ac:dyDescent="0.2">
      <c r="A228" s="191"/>
      <c r="B228" s="191"/>
      <c r="C228" s="191"/>
      <c r="D228" s="191"/>
      <c r="E228" s="191"/>
      <c r="F228" s="191"/>
      <c r="G228" s="191"/>
      <c r="H228" s="380"/>
      <c r="I228" s="191"/>
      <c r="J228" s="191"/>
      <c r="K228" s="191"/>
      <c r="L228" s="3"/>
      <c r="M228" s="3"/>
      <c r="N228" s="3"/>
      <c r="O228" s="3"/>
      <c r="P228" s="3"/>
      <c r="Q228" s="3"/>
      <c r="R228" s="3"/>
      <c r="S228" s="3"/>
      <c r="T228" s="191"/>
      <c r="U228" s="3"/>
      <c r="V228" s="3"/>
      <c r="W228" s="3"/>
      <c r="X228" s="3"/>
      <c r="Y228" s="3"/>
      <c r="Z228" s="3"/>
      <c r="AA228" s="191"/>
      <c r="AB228" s="191"/>
      <c r="AC228" s="191"/>
      <c r="AD228" s="191"/>
      <c r="AE228" s="191"/>
      <c r="AF228" s="191"/>
      <c r="AG228" s="191"/>
      <c r="AH228" s="3"/>
      <c r="AI228" s="3"/>
      <c r="AJ228" s="3"/>
      <c r="AK228" s="3"/>
      <c r="AL228" s="3"/>
      <c r="AM228" s="3"/>
      <c r="AN228" s="3"/>
      <c r="AO228" s="3"/>
      <c r="AP228" s="3"/>
      <c r="AQ228" s="3"/>
    </row>
    <row r="229" spans="1:43" x14ac:dyDescent="0.2">
      <c r="A229" s="191"/>
      <c r="B229" s="191"/>
      <c r="C229" s="191"/>
      <c r="D229" s="191"/>
      <c r="E229" s="191"/>
      <c r="F229" s="191"/>
      <c r="G229" s="191"/>
      <c r="H229" s="380"/>
      <c r="I229" s="191"/>
      <c r="J229" s="191"/>
      <c r="K229" s="191"/>
      <c r="L229" s="3"/>
      <c r="M229" s="3"/>
      <c r="N229" s="3"/>
      <c r="O229" s="3"/>
      <c r="P229" s="3"/>
      <c r="Q229" s="3"/>
      <c r="R229" s="3"/>
      <c r="S229" s="3"/>
      <c r="T229" s="191"/>
      <c r="U229" s="3"/>
      <c r="V229" s="3"/>
      <c r="W229" s="3"/>
      <c r="X229" s="3"/>
      <c r="Y229" s="3"/>
      <c r="Z229" s="3"/>
      <c r="AA229" s="191"/>
      <c r="AB229" s="191"/>
      <c r="AC229" s="191"/>
      <c r="AD229" s="191"/>
      <c r="AE229" s="191"/>
      <c r="AF229" s="191"/>
      <c r="AG229" s="191"/>
      <c r="AH229" s="3"/>
      <c r="AI229" s="3"/>
      <c r="AJ229" s="3"/>
      <c r="AK229" s="3"/>
      <c r="AL229" s="3"/>
      <c r="AM229" s="3"/>
      <c r="AN229" s="3"/>
      <c r="AO229" s="3"/>
      <c r="AP229" s="3"/>
      <c r="AQ229" s="3"/>
    </row>
    <row r="230" spans="1:43" x14ac:dyDescent="0.2">
      <c r="A230" s="191"/>
      <c r="B230" s="191"/>
      <c r="C230" s="191"/>
      <c r="D230" s="191"/>
      <c r="E230" s="191"/>
      <c r="F230" s="191"/>
      <c r="G230" s="191"/>
      <c r="H230" s="380"/>
      <c r="I230" s="191"/>
      <c r="J230" s="191"/>
      <c r="K230" s="191"/>
      <c r="L230" s="3"/>
      <c r="M230" s="3"/>
      <c r="N230" s="3"/>
      <c r="O230" s="3"/>
      <c r="P230" s="3"/>
      <c r="Q230" s="3"/>
      <c r="R230" s="3"/>
      <c r="S230" s="3"/>
      <c r="T230" s="191"/>
      <c r="U230" s="3"/>
      <c r="V230" s="3"/>
      <c r="W230" s="3"/>
      <c r="X230" s="3"/>
      <c r="Y230" s="3"/>
      <c r="Z230" s="3"/>
      <c r="AA230" s="191"/>
      <c r="AB230" s="191"/>
      <c r="AC230" s="191"/>
      <c r="AD230" s="191"/>
      <c r="AE230" s="191"/>
      <c r="AF230" s="191"/>
      <c r="AG230" s="191"/>
      <c r="AH230" s="3"/>
      <c r="AI230" s="3"/>
      <c r="AJ230" s="3"/>
      <c r="AK230" s="3"/>
      <c r="AL230" s="3"/>
      <c r="AM230" s="3"/>
      <c r="AN230" s="3"/>
      <c r="AO230" s="3"/>
      <c r="AP230" s="3"/>
      <c r="AQ230" s="3"/>
    </row>
    <row r="231" spans="1:43" x14ac:dyDescent="0.2">
      <c r="A231" s="191"/>
      <c r="B231" s="191"/>
      <c r="C231" s="191"/>
      <c r="D231" s="191"/>
      <c r="E231" s="191"/>
      <c r="F231" s="191"/>
      <c r="G231" s="191"/>
      <c r="H231" s="380"/>
      <c r="I231" s="191"/>
      <c r="J231" s="191"/>
      <c r="K231" s="191"/>
      <c r="L231" s="3"/>
      <c r="M231" s="3"/>
      <c r="N231" s="3"/>
      <c r="O231" s="3"/>
      <c r="P231" s="3"/>
      <c r="Q231" s="3"/>
      <c r="R231" s="3"/>
      <c r="S231" s="3"/>
      <c r="T231" s="191"/>
      <c r="U231" s="3"/>
      <c r="V231" s="3"/>
      <c r="W231" s="3"/>
      <c r="X231" s="3"/>
      <c r="Y231" s="3"/>
      <c r="Z231" s="3"/>
      <c r="AA231" s="191"/>
      <c r="AB231" s="191"/>
      <c r="AC231" s="191"/>
      <c r="AD231" s="191"/>
      <c r="AE231" s="191"/>
      <c r="AF231" s="191"/>
      <c r="AG231" s="191"/>
      <c r="AH231" s="3"/>
      <c r="AI231" s="3"/>
      <c r="AJ231" s="3"/>
      <c r="AK231" s="3"/>
      <c r="AL231" s="3"/>
      <c r="AM231" s="3"/>
      <c r="AN231" s="3"/>
      <c r="AO231" s="3"/>
      <c r="AP231" s="3"/>
      <c r="AQ231" s="3"/>
    </row>
    <row r="232" spans="1:43" x14ac:dyDescent="0.2">
      <c r="A232" s="191"/>
      <c r="B232" s="191"/>
      <c r="C232" s="191"/>
      <c r="D232" s="191"/>
      <c r="E232" s="191"/>
      <c r="F232" s="191"/>
      <c r="G232" s="191"/>
      <c r="H232" s="380"/>
      <c r="I232" s="191"/>
      <c r="J232" s="191"/>
      <c r="K232" s="191"/>
      <c r="L232" s="3"/>
      <c r="M232" s="3"/>
      <c r="N232" s="3"/>
      <c r="O232" s="3"/>
      <c r="P232" s="3"/>
      <c r="Q232" s="3"/>
      <c r="R232" s="3"/>
      <c r="S232" s="3"/>
      <c r="T232" s="191"/>
      <c r="U232" s="3"/>
      <c r="V232" s="3"/>
      <c r="W232" s="3"/>
      <c r="X232" s="3"/>
      <c r="Y232" s="3"/>
      <c r="Z232" s="3"/>
      <c r="AA232" s="191"/>
      <c r="AB232" s="191"/>
      <c r="AC232" s="191"/>
      <c r="AD232" s="191"/>
      <c r="AE232" s="191"/>
      <c r="AF232" s="191"/>
      <c r="AG232" s="191"/>
      <c r="AH232" s="3"/>
      <c r="AI232" s="3"/>
      <c r="AJ232" s="3"/>
      <c r="AK232" s="3"/>
      <c r="AL232" s="3"/>
      <c r="AM232" s="3"/>
      <c r="AN232" s="3"/>
      <c r="AO232" s="3"/>
      <c r="AP232" s="3"/>
      <c r="AQ232" s="3"/>
    </row>
    <row r="233" spans="1:43" x14ac:dyDescent="0.2">
      <c r="A233" s="191"/>
      <c r="B233" s="191"/>
      <c r="C233" s="191"/>
      <c r="D233" s="191"/>
      <c r="E233" s="191"/>
      <c r="F233" s="191"/>
      <c r="G233" s="191"/>
      <c r="H233" s="380"/>
      <c r="I233" s="191"/>
      <c r="J233" s="191"/>
      <c r="K233" s="191"/>
      <c r="L233" s="3"/>
      <c r="M233" s="3"/>
      <c r="N233" s="3"/>
      <c r="O233" s="3"/>
      <c r="P233" s="3"/>
      <c r="Q233" s="3"/>
      <c r="R233" s="3"/>
      <c r="S233" s="3"/>
      <c r="T233" s="191"/>
      <c r="U233" s="3"/>
      <c r="V233" s="3"/>
      <c r="W233" s="3"/>
      <c r="X233" s="3"/>
      <c r="Y233" s="3"/>
      <c r="Z233" s="3"/>
      <c r="AA233" s="3"/>
      <c r="AB233" s="191"/>
      <c r="AC233" s="191"/>
      <c r="AD233" s="191"/>
      <c r="AE233" s="191"/>
      <c r="AF233" s="191"/>
      <c r="AG233" s="191"/>
      <c r="AH233" s="3"/>
      <c r="AI233" s="3"/>
      <c r="AJ233" s="3"/>
      <c r="AK233" s="3"/>
      <c r="AL233" s="3"/>
      <c r="AM233" s="3"/>
      <c r="AN233" s="3"/>
      <c r="AO233" s="3"/>
      <c r="AP233" s="3"/>
      <c r="AQ233" s="3"/>
    </row>
    <row r="234" spans="1:43" x14ac:dyDescent="0.2">
      <c r="A234" s="191"/>
      <c r="B234" s="191"/>
      <c r="C234" s="191"/>
      <c r="D234" s="191"/>
      <c r="E234" s="191"/>
      <c r="F234" s="191"/>
      <c r="G234" s="191"/>
      <c r="H234" s="380"/>
      <c r="I234" s="191"/>
      <c r="J234" s="191"/>
      <c r="K234" s="191"/>
      <c r="L234" s="3"/>
      <c r="M234" s="3"/>
      <c r="N234" s="3"/>
      <c r="O234" s="3"/>
      <c r="P234" s="3"/>
      <c r="Q234" s="3"/>
      <c r="R234" s="3"/>
      <c r="S234" s="3"/>
      <c r="T234" s="191"/>
      <c r="U234" s="3"/>
      <c r="V234" s="3"/>
      <c r="W234" s="3"/>
      <c r="X234" s="3"/>
      <c r="Y234" s="3"/>
      <c r="Z234" s="3"/>
      <c r="AA234" s="3"/>
      <c r="AB234" s="3"/>
      <c r="AC234" s="191"/>
      <c r="AD234" s="191"/>
      <c r="AE234" s="191"/>
      <c r="AF234" s="191"/>
      <c r="AG234" s="191"/>
      <c r="AH234" s="3"/>
      <c r="AI234" s="3"/>
      <c r="AJ234" s="3"/>
      <c r="AK234" s="3"/>
      <c r="AL234" s="3"/>
      <c r="AM234" s="3"/>
      <c r="AN234" s="3"/>
      <c r="AO234" s="3"/>
      <c r="AP234" s="3"/>
      <c r="AQ234" s="3"/>
    </row>
    <row r="235" spans="1:43" x14ac:dyDescent="0.2">
      <c r="A235" s="191"/>
      <c r="B235" s="191"/>
      <c r="C235" s="191"/>
      <c r="D235" s="191"/>
      <c r="E235" s="191"/>
      <c r="F235" s="191"/>
      <c r="G235" s="191"/>
      <c r="H235" s="380"/>
      <c r="I235" s="191"/>
      <c r="J235" s="191"/>
      <c r="K235" s="19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191"/>
      <c r="AD235" s="191"/>
      <c r="AE235" s="191"/>
      <c r="AF235" s="191"/>
      <c r="AG235" s="191"/>
      <c r="AH235" s="3"/>
      <c r="AI235" s="3"/>
      <c r="AJ235" s="3"/>
      <c r="AK235" s="3"/>
      <c r="AL235" s="3"/>
      <c r="AM235" s="3"/>
      <c r="AN235" s="3"/>
      <c r="AO235" s="3"/>
      <c r="AP235" s="3"/>
      <c r="AQ235" s="3"/>
    </row>
    <row r="236" spans="1:43" x14ac:dyDescent="0.2">
      <c r="A236" s="191"/>
      <c r="B236" s="191"/>
      <c r="C236" s="191"/>
      <c r="D236" s="191"/>
      <c r="E236" s="191"/>
      <c r="F236" s="191"/>
      <c r="G236" s="191"/>
      <c r="H236" s="380"/>
      <c r="I236" s="191"/>
      <c r="J236" s="191"/>
      <c r="K236" s="19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191"/>
      <c r="AD236" s="191"/>
      <c r="AE236" s="191"/>
      <c r="AF236" s="191"/>
      <c r="AG236" s="191"/>
      <c r="AH236" s="3"/>
      <c r="AI236" s="3"/>
      <c r="AJ236" s="3"/>
      <c r="AK236" s="3"/>
      <c r="AL236" s="3"/>
      <c r="AM236" s="3"/>
      <c r="AN236" s="3"/>
      <c r="AO236" s="3"/>
      <c r="AP236" s="3"/>
      <c r="AQ236" s="3"/>
    </row>
    <row r="237" spans="1:43" x14ac:dyDescent="0.2">
      <c r="A237" s="191"/>
      <c r="B237" s="191"/>
      <c r="C237" s="191"/>
      <c r="D237" s="191"/>
      <c r="E237" s="191"/>
      <c r="F237" s="191"/>
      <c r="G237" s="191"/>
      <c r="H237" s="380"/>
      <c r="I237" s="191"/>
      <c r="J237" s="191"/>
      <c r="K237" s="19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191"/>
      <c r="AD237" s="191"/>
      <c r="AE237" s="191"/>
      <c r="AF237" s="191"/>
      <c r="AG237" s="191"/>
      <c r="AH237" s="3"/>
      <c r="AI237" s="3"/>
      <c r="AJ237" s="3"/>
      <c r="AK237" s="3"/>
      <c r="AL237" s="3"/>
      <c r="AM237" s="3"/>
      <c r="AN237" s="3"/>
      <c r="AO237" s="3"/>
      <c r="AP237" s="3"/>
      <c r="AQ237" s="3"/>
    </row>
    <row r="238" spans="1:43" x14ac:dyDescent="0.2">
      <c r="A238" s="191"/>
      <c r="B238" s="191"/>
      <c r="C238" s="191"/>
      <c r="D238" s="191"/>
      <c r="E238" s="191"/>
      <c r="F238" s="191"/>
      <c r="G238" s="191"/>
      <c r="H238" s="380"/>
      <c r="I238" s="191"/>
      <c r="J238" s="191"/>
      <c r="K238" s="19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191"/>
      <c r="AD238" s="191"/>
      <c r="AE238" s="191"/>
      <c r="AF238" s="191"/>
      <c r="AG238" s="191"/>
      <c r="AH238" s="3"/>
      <c r="AI238" s="3"/>
      <c r="AJ238" s="3"/>
      <c r="AK238" s="3"/>
      <c r="AL238" s="3"/>
      <c r="AM238" s="3"/>
      <c r="AN238" s="3"/>
      <c r="AO238" s="3"/>
      <c r="AP238" s="3"/>
      <c r="AQ238" s="3"/>
    </row>
    <row r="239" spans="1:43" x14ac:dyDescent="0.2">
      <c r="A239" s="191"/>
      <c r="B239" s="191"/>
      <c r="C239" s="191"/>
      <c r="D239" s="191"/>
      <c r="E239" s="191"/>
      <c r="F239" s="191"/>
      <c r="G239" s="191"/>
      <c r="H239" s="380"/>
      <c r="I239" s="191"/>
      <c r="J239" s="191"/>
      <c r="K239" s="19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191"/>
      <c r="AF239" s="191"/>
      <c r="AG239" s="191"/>
      <c r="AH239" s="3"/>
      <c r="AI239" s="3"/>
      <c r="AJ239" s="3"/>
      <c r="AK239" s="3"/>
      <c r="AL239" s="3"/>
      <c r="AM239" s="3"/>
      <c r="AN239" s="3"/>
      <c r="AO239" s="3"/>
      <c r="AP239" s="3"/>
      <c r="AQ239" s="3"/>
    </row>
    <row r="240" spans="1:43" x14ac:dyDescent="0.2">
      <c r="A240" s="191"/>
      <c r="B240" s="191"/>
      <c r="C240" s="191"/>
      <c r="D240" s="191"/>
      <c r="E240" s="191"/>
      <c r="F240" s="191"/>
      <c r="G240" s="191"/>
      <c r="H240" s="380"/>
      <c r="I240" s="191"/>
      <c r="J240" s="191"/>
      <c r="K240" s="19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191"/>
      <c r="AF240" s="191"/>
      <c r="AG240" s="191"/>
      <c r="AH240" s="3"/>
      <c r="AI240" s="3"/>
      <c r="AJ240" s="3"/>
      <c r="AK240" s="3"/>
      <c r="AL240" s="3"/>
      <c r="AM240" s="3"/>
      <c r="AN240" s="3"/>
      <c r="AO240" s="3"/>
      <c r="AP240" s="3"/>
      <c r="AQ240" s="3"/>
    </row>
    <row r="241" spans="1:43" x14ac:dyDescent="0.2">
      <c r="A241" s="191"/>
      <c r="B241" s="191"/>
      <c r="C241" s="191"/>
      <c r="D241" s="191"/>
      <c r="E241" s="191"/>
      <c r="F241" s="191"/>
      <c r="G241" s="191"/>
      <c r="H241" s="380"/>
      <c r="I241" s="191"/>
      <c r="J241" s="191"/>
      <c r="K241" s="19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191"/>
      <c r="AF241" s="191"/>
      <c r="AG241" s="191"/>
      <c r="AH241" s="3"/>
      <c r="AI241" s="3"/>
      <c r="AJ241" s="3"/>
      <c r="AK241" s="3"/>
      <c r="AL241" s="3"/>
      <c r="AM241" s="3"/>
      <c r="AN241" s="3"/>
      <c r="AO241" s="3"/>
      <c r="AP241" s="3"/>
      <c r="AQ241" s="3"/>
    </row>
    <row r="242" spans="1:43" x14ac:dyDescent="0.2">
      <c r="A242" s="191"/>
      <c r="B242" s="191"/>
      <c r="C242" s="191"/>
      <c r="D242" s="191"/>
      <c r="E242" s="191"/>
      <c r="F242" s="191"/>
      <c r="G242" s="191"/>
      <c r="H242" s="380"/>
      <c r="I242" s="191"/>
      <c r="J242" s="191"/>
      <c r="K242" s="19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191"/>
      <c r="AG242" s="191"/>
      <c r="AH242" s="3"/>
      <c r="AI242" s="3"/>
      <c r="AJ242" s="3"/>
      <c r="AK242" s="3"/>
      <c r="AL242" s="3"/>
      <c r="AM242" s="3"/>
      <c r="AN242" s="3"/>
      <c r="AO242" s="3"/>
      <c r="AP242" s="3"/>
      <c r="AQ242" s="3"/>
    </row>
    <row r="243" spans="1:43" x14ac:dyDescent="0.2">
      <c r="A243" s="191"/>
      <c r="B243" s="191"/>
      <c r="C243" s="191"/>
      <c r="D243" s="191"/>
      <c r="E243" s="191"/>
      <c r="F243" s="191"/>
      <c r="G243" s="191"/>
      <c r="H243" s="380"/>
      <c r="I243" s="191"/>
      <c r="J243" s="191"/>
      <c r="K243" s="19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191"/>
      <c r="AG243" s="191"/>
      <c r="AH243" s="3"/>
      <c r="AI243" s="3"/>
      <c r="AJ243" s="3"/>
      <c r="AK243" s="3"/>
      <c r="AL243" s="3"/>
      <c r="AM243" s="3"/>
      <c r="AN243" s="3"/>
      <c r="AO243" s="3"/>
      <c r="AP243" s="3"/>
      <c r="AQ243" s="3"/>
    </row>
    <row r="244" spans="1:43" x14ac:dyDescent="0.2">
      <c r="A244" s="191"/>
      <c r="B244" s="191"/>
      <c r="C244" s="191"/>
      <c r="D244" s="191"/>
      <c r="E244" s="191"/>
      <c r="F244" s="191"/>
      <c r="G244" s="191"/>
      <c r="H244" s="380"/>
      <c r="I244" s="191"/>
      <c r="J244" s="191"/>
      <c r="K244" s="19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191"/>
      <c r="AG244" s="191"/>
      <c r="AH244" s="3"/>
      <c r="AI244" s="3"/>
      <c r="AJ244" s="3"/>
      <c r="AK244" s="3"/>
      <c r="AL244" s="3"/>
      <c r="AM244" s="3"/>
      <c r="AN244" s="3"/>
      <c r="AO244" s="3"/>
      <c r="AP244" s="3"/>
      <c r="AQ244" s="3"/>
    </row>
    <row r="245" spans="1:43" x14ac:dyDescent="0.2">
      <c r="A245" s="191"/>
      <c r="B245" s="191"/>
      <c r="C245" s="191"/>
      <c r="D245" s="191"/>
      <c r="E245" s="191"/>
      <c r="F245" s="191"/>
      <c r="G245" s="191"/>
      <c r="H245" s="380"/>
      <c r="I245" s="191"/>
      <c r="J245" s="191"/>
      <c r="K245" s="19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191"/>
      <c r="AG245" s="191"/>
      <c r="AH245" s="3"/>
      <c r="AI245" s="3"/>
      <c r="AJ245" s="3"/>
      <c r="AK245" s="3"/>
      <c r="AL245" s="3"/>
      <c r="AM245" s="3"/>
      <c r="AN245" s="3"/>
      <c r="AO245" s="3"/>
      <c r="AP245" s="3"/>
      <c r="AQ245" s="3"/>
    </row>
    <row r="246" spans="1:43" x14ac:dyDescent="0.2">
      <c r="A246" s="191"/>
      <c r="B246" s="191"/>
      <c r="C246" s="191"/>
      <c r="D246" s="191"/>
      <c r="E246" s="191"/>
      <c r="F246" s="191"/>
      <c r="G246" s="191"/>
      <c r="H246" s="380"/>
      <c r="I246" s="191"/>
      <c r="J246" s="191"/>
      <c r="K246" s="19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191"/>
      <c r="AG246" s="191"/>
      <c r="AH246" s="3"/>
      <c r="AI246" s="3"/>
      <c r="AJ246" s="3"/>
      <c r="AK246" s="3"/>
      <c r="AL246" s="3"/>
      <c r="AM246" s="3"/>
      <c r="AN246" s="3"/>
      <c r="AO246" s="3"/>
      <c r="AP246" s="3"/>
      <c r="AQ246" s="3"/>
    </row>
    <row r="247" spans="1:43" x14ac:dyDescent="0.2">
      <c r="A247" s="191"/>
      <c r="B247" s="191"/>
      <c r="C247" s="191"/>
      <c r="D247" s="191"/>
      <c r="E247" s="191"/>
      <c r="F247" s="191"/>
      <c r="G247" s="191"/>
      <c r="H247" s="380"/>
      <c r="I247" s="191"/>
      <c r="J247" s="191"/>
      <c r="K247" s="19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191"/>
      <c r="AG247" s="191"/>
      <c r="AH247" s="3"/>
      <c r="AI247" s="3"/>
      <c r="AJ247" s="3"/>
      <c r="AK247" s="3"/>
      <c r="AL247" s="3"/>
      <c r="AM247" s="3"/>
      <c r="AN247" s="3"/>
      <c r="AO247" s="3"/>
      <c r="AP247" s="3"/>
      <c r="AQ247" s="3"/>
    </row>
    <row r="248" spans="1:43" x14ac:dyDescent="0.2">
      <c r="A248" s="191"/>
      <c r="B248" s="191"/>
      <c r="C248" s="191"/>
      <c r="D248" s="191"/>
      <c r="E248" s="191"/>
      <c r="F248" s="191"/>
      <c r="G248" s="191"/>
      <c r="H248" s="380"/>
      <c r="I248" s="191"/>
      <c r="J248" s="191"/>
      <c r="K248" s="19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191"/>
      <c r="AG248" s="191"/>
      <c r="AH248" s="3"/>
      <c r="AI248" s="3"/>
      <c r="AJ248" s="3"/>
      <c r="AK248" s="3"/>
      <c r="AL248" s="3"/>
      <c r="AM248" s="3"/>
      <c r="AN248" s="3"/>
      <c r="AO248" s="3"/>
      <c r="AP248" s="3"/>
      <c r="AQ248" s="3"/>
    </row>
    <row r="249" spans="1:43" x14ac:dyDescent="0.2">
      <c r="A249" s="191"/>
      <c r="B249" s="191"/>
      <c r="C249" s="191"/>
      <c r="D249" s="191"/>
      <c r="E249" s="191"/>
      <c r="F249" s="191"/>
      <c r="G249" s="191"/>
      <c r="H249" s="380"/>
      <c r="I249" s="191"/>
      <c r="J249" s="191"/>
      <c r="K249" s="191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191"/>
      <c r="AG249" s="191"/>
      <c r="AH249" s="3"/>
      <c r="AI249" s="3"/>
      <c r="AJ249" s="3"/>
      <c r="AK249" s="3"/>
      <c r="AL249" s="3"/>
      <c r="AM249" s="3"/>
      <c r="AN249" s="3"/>
      <c r="AO249" s="3"/>
      <c r="AP249" s="3"/>
      <c r="AQ249" s="3"/>
    </row>
    <row r="250" spans="1:43" x14ac:dyDescent="0.2">
      <c r="A250" s="191"/>
      <c r="B250" s="191"/>
      <c r="C250" s="191"/>
      <c r="D250" s="191"/>
      <c r="E250" s="191"/>
      <c r="F250" s="191"/>
      <c r="G250" s="191"/>
      <c r="H250" s="380"/>
      <c r="I250" s="191"/>
      <c r="J250" s="191"/>
      <c r="K250" s="191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191"/>
      <c r="AG250" s="191"/>
      <c r="AH250" s="3"/>
      <c r="AI250" s="3"/>
      <c r="AJ250" s="3"/>
      <c r="AK250" s="3"/>
      <c r="AL250" s="3"/>
      <c r="AM250" s="3"/>
      <c r="AN250" s="3"/>
      <c r="AO250" s="3"/>
      <c r="AP250" s="3"/>
      <c r="AQ250" s="3"/>
    </row>
    <row r="251" spans="1:43" x14ac:dyDescent="0.2">
      <c r="A251" s="191"/>
      <c r="B251" s="191"/>
      <c r="C251" s="191"/>
      <c r="D251" s="191"/>
      <c r="E251" s="191"/>
      <c r="F251" s="191"/>
      <c r="G251" s="191"/>
      <c r="H251" s="380"/>
      <c r="I251" s="191"/>
      <c r="J251" s="191"/>
      <c r="K251" s="191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191"/>
      <c r="AG251" s="191"/>
      <c r="AH251" s="3"/>
      <c r="AI251" s="3"/>
      <c r="AJ251" s="3"/>
      <c r="AK251" s="3"/>
      <c r="AL251" s="3"/>
      <c r="AM251" s="3"/>
      <c r="AN251" s="3"/>
      <c r="AO251" s="3"/>
      <c r="AP251" s="3"/>
      <c r="AQ251" s="3"/>
    </row>
    <row r="252" spans="1:43" x14ac:dyDescent="0.2">
      <c r="A252" s="191"/>
      <c r="B252" s="191"/>
      <c r="C252" s="191"/>
      <c r="D252" s="191"/>
      <c r="E252" s="191"/>
      <c r="F252" s="191"/>
      <c r="G252" s="191"/>
      <c r="H252" s="380"/>
      <c r="I252" s="191"/>
      <c r="J252" s="191"/>
      <c r="K252" s="191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191"/>
      <c r="AG252" s="191"/>
      <c r="AH252" s="3"/>
      <c r="AI252" s="3"/>
      <c r="AJ252" s="3"/>
      <c r="AK252" s="3"/>
      <c r="AL252" s="3"/>
      <c r="AM252" s="3"/>
      <c r="AN252" s="3"/>
      <c r="AO252" s="3"/>
      <c r="AP252" s="3"/>
      <c r="AQ252" s="3"/>
    </row>
    <row r="253" spans="1:43" x14ac:dyDescent="0.2">
      <c r="A253" s="191"/>
      <c r="B253" s="191"/>
      <c r="C253" s="191"/>
      <c r="D253" s="191"/>
      <c r="E253" s="191"/>
      <c r="F253" s="191"/>
      <c r="G253" s="191"/>
      <c r="H253" s="380"/>
      <c r="I253" s="191"/>
      <c r="J253" s="191"/>
      <c r="K253" s="191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</row>
    <row r="254" spans="1:43" x14ac:dyDescent="0.2">
      <c r="A254" s="191"/>
      <c r="B254" s="191"/>
      <c r="C254" s="191"/>
      <c r="D254" s="191"/>
      <c r="E254" s="191"/>
      <c r="F254" s="191"/>
      <c r="G254" s="191"/>
      <c r="H254" s="380"/>
      <c r="I254" s="191"/>
      <c r="J254" s="191"/>
      <c r="K254" s="191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</row>
    <row r="255" spans="1:43" x14ac:dyDescent="0.2">
      <c r="A255" s="191"/>
      <c r="B255" s="191"/>
      <c r="C255" s="191"/>
      <c r="D255" s="191"/>
      <c r="E255" s="191"/>
      <c r="F255" s="191"/>
      <c r="G255" s="191"/>
      <c r="H255" s="380"/>
      <c r="I255" s="191"/>
      <c r="J255" s="191"/>
      <c r="K255" s="191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</row>
    <row r="256" spans="1:43" x14ac:dyDescent="0.2">
      <c r="A256" s="191"/>
      <c r="B256" s="191"/>
      <c r="C256" s="191"/>
      <c r="D256" s="191"/>
      <c r="E256" s="191"/>
      <c r="F256" s="191"/>
      <c r="G256" s="191"/>
      <c r="H256" s="380"/>
      <c r="I256" s="191"/>
      <c r="J256" s="191"/>
      <c r="K256" s="191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</row>
    <row r="257" spans="1:43" x14ac:dyDescent="0.2">
      <c r="A257" s="191"/>
      <c r="B257" s="191"/>
      <c r="C257" s="191"/>
      <c r="D257" s="191"/>
      <c r="E257" s="191"/>
      <c r="F257" s="191"/>
      <c r="G257" s="191"/>
      <c r="H257" s="380"/>
      <c r="I257" s="191"/>
      <c r="J257" s="191"/>
      <c r="K257" s="191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</row>
    <row r="258" spans="1:43" x14ac:dyDescent="0.2">
      <c r="A258" s="191"/>
      <c r="B258" s="191"/>
      <c r="C258" s="191"/>
      <c r="D258" s="191"/>
      <c r="E258" s="191"/>
      <c r="F258" s="191"/>
      <c r="G258" s="191"/>
      <c r="H258" s="380"/>
      <c r="I258" s="191"/>
      <c r="J258" s="191"/>
      <c r="K258" s="191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</row>
    <row r="259" spans="1:43" x14ac:dyDescent="0.2">
      <c r="A259" s="191"/>
      <c r="B259" s="191"/>
      <c r="C259" s="191"/>
      <c r="D259" s="191"/>
      <c r="E259" s="191"/>
      <c r="F259" s="191"/>
      <c r="G259" s="191"/>
      <c r="H259" s="380"/>
      <c r="I259" s="191"/>
      <c r="J259" s="191"/>
      <c r="K259" s="191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</row>
    <row r="260" spans="1:43" x14ac:dyDescent="0.2">
      <c r="A260" s="191"/>
      <c r="B260" s="191"/>
      <c r="C260" s="191"/>
      <c r="D260" s="191"/>
      <c r="E260" s="191"/>
      <c r="F260" s="191"/>
      <c r="G260" s="191"/>
      <c r="H260" s="191"/>
      <c r="I260" s="191"/>
      <c r="J260" s="191"/>
      <c r="K260" s="191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</row>
    <row r="261" spans="1:43" x14ac:dyDescent="0.2">
      <c r="A261" s="191"/>
      <c r="B261" s="191"/>
      <c r="C261" s="191"/>
      <c r="D261" s="191"/>
      <c r="E261" s="191"/>
      <c r="F261" s="191"/>
      <c r="G261" s="191"/>
      <c r="H261" s="191"/>
      <c r="I261" s="191"/>
      <c r="J261" s="191"/>
      <c r="K261" s="191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</row>
    <row r="262" spans="1:43" x14ac:dyDescent="0.2">
      <c r="A262" s="191"/>
      <c r="B262" s="191"/>
      <c r="C262" s="191"/>
      <c r="D262" s="191"/>
      <c r="E262" s="191"/>
      <c r="F262" s="191"/>
      <c r="G262" s="191"/>
      <c r="H262" s="191"/>
      <c r="I262" s="191"/>
      <c r="J262" s="191"/>
      <c r="K262" s="191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</row>
    <row r="263" spans="1:43" x14ac:dyDescent="0.2">
      <c r="A263" s="191"/>
      <c r="B263" s="191"/>
      <c r="C263" s="191"/>
      <c r="D263" s="191"/>
      <c r="E263" s="191"/>
      <c r="F263" s="191"/>
      <c r="G263" s="191"/>
      <c r="H263" s="191"/>
      <c r="I263" s="191"/>
      <c r="J263" s="191"/>
      <c r="K263" s="191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</row>
    <row r="264" spans="1:43" x14ac:dyDescent="0.2">
      <c r="A264" s="191"/>
      <c r="B264" s="191"/>
      <c r="C264" s="191"/>
      <c r="D264" s="191"/>
      <c r="E264" s="191"/>
      <c r="F264" s="191"/>
      <c r="G264" s="191"/>
      <c r="H264" s="191"/>
      <c r="I264" s="191"/>
      <c r="J264" s="191"/>
      <c r="K264" s="191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</row>
    <row r="265" spans="1:43" x14ac:dyDescent="0.2">
      <c r="A265" s="191"/>
      <c r="B265" s="191"/>
      <c r="C265" s="191"/>
      <c r="D265" s="191"/>
      <c r="E265" s="191"/>
      <c r="F265" s="191"/>
      <c r="G265" s="191"/>
      <c r="H265" s="191"/>
      <c r="I265" s="191"/>
      <c r="J265" s="191"/>
      <c r="K265" s="191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</row>
    <row r="266" spans="1:43" x14ac:dyDescent="0.2">
      <c r="A266" s="191"/>
      <c r="B266" s="191"/>
      <c r="C266" s="191"/>
      <c r="D266" s="191"/>
      <c r="E266" s="191"/>
      <c r="F266" s="191"/>
      <c r="G266" s="191"/>
      <c r="H266" s="191"/>
      <c r="I266" s="191"/>
      <c r="J266" s="191"/>
      <c r="K266" s="191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</row>
    <row r="267" spans="1:43" x14ac:dyDescent="0.2">
      <c r="A267" s="191"/>
      <c r="B267" s="191"/>
      <c r="C267" s="191"/>
      <c r="D267" s="191"/>
      <c r="E267" s="191"/>
      <c r="F267" s="191"/>
      <c r="G267" s="191"/>
      <c r="H267" s="191"/>
      <c r="I267" s="191"/>
      <c r="J267" s="191"/>
      <c r="K267" s="191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</row>
    <row r="268" spans="1:43" x14ac:dyDescent="0.2">
      <c r="A268" s="191"/>
      <c r="B268" s="191"/>
      <c r="C268" s="191"/>
      <c r="D268" s="191"/>
      <c r="E268" s="191"/>
      <c r="F268" s="191"/>
      <c r="G268" s="191"/>
      <c r="H268" s="191"/>
      <c r="I268" s="191"/>
      <c r="J268" s="191"/>
      <c r="K268" s="191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</row>
    <row r="269" spans="1:43" x14ac:dyDescent="0.2">
      <c r="A269" s="191"/>
      <c r="B269" s="191"/>
      <c r="C269" s="191"/>
      <c r="D269" s="191"/>
      <c r="E269" s="191"/>
      <c r="F269" s="191"/>
      <c r="G269" s="191"/>
      <c r="H269" s="191"/>
      <c r="I269" s="191"/>
      <c r="J269" s="191"/>
      <c r="K269" s="191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</row>
    <row r="270" spans="1:43" x14ac:dyDescent="0.2">
      <c r="A270" s="191"/>
      <c r="B270" s="191"/>
      <c r="C270" s="191"/>
      <c r="D270" s="191"/>
      <c r="E270" s="191"/>
      <c r="F270" s="191"/>
      <c r="G270" s="191"/>
      <c r="H270" s="191"/>
      <c r="I270" s="191"/>
      <c r="J270" s="191"/>
      <c r="K270" s="191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</row>
    <row r="271" spans="1:43" x14ac:dyDescent="0.2">
      <c r="A271" s="191"/>
      <c r="B271" s="191"/>
      <c r="C271" s="191"/>
      <c r="D271" s="191"/>
      <c r="E271" s="191"/>
      <c r="F271" s="191"/>
      <c r="G271" s="191"/>
      <c r="H271" s="191"/>
      <c r="I271" s="191"/>
      <c r="J271" s="191"/>
      <c r="K271" s="191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</row>
    <row r="272" spans="1:43" x14ac:dyDescent="0.2">
      <c r="A272" s="191"/>
      <c r="B272" s="191"/>
      <c r="C272" s="191"/>
      <c r="D272" s="191"/>
      <c r="E272" s="191"/>
      <c r="F272" s="191"/>
      <c r="G272" s="191"/>
      <c r="H272" s="191"/>
      <c r="I272" s="191"/>
      <c r="J272" s="191"/>
      <c r="K272" s="191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</row>
    <row r="273" spans="1:43" x14ac:dyDescent="0.2">
      <c r="A273" s="191"/>
      <c r="B273" s="191"/>
      <c r="C273" s="191"/>
      <c r="D273" s="191"/>
      <c r="E273" s="191"/>
      <c r="F273" s="191"/>
      <c r="G273" s="191"/>
      <c r="H273" s="191"/>
      <c r="I273" s="191"/>
      <c r="J273" s="191"/>
      <c r="K273" s="191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</row>
    <row r="274" spans="1:43" x14ac:dyDescent="0.2">
      <c r="A274" s="191"/>
      <c r="B274" s="191"/>
      <c r="C274" s="191"/>
      <c r="D274" s="191"/>
      <c r="E274" s="191"/>
      <c r="F274" s="191"/>
      <c r="G274" s="191"/>
      <c r="H274" s="191"/>
      <c r="I274" s="191"/>
      <c r="J274" s="191"/>
      <c r="K274" s="191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</row>
    <row r="275" spans="1:43" x14ac:dyDescent="0.2">
      <c r="A275" s="191"/>
      <c r="B275" s="191"/>
      <c r="C275" s="191"/>
      <c r="D275" s="191"/>
      <c r="E275" s="191"/>
      <c r="F275" s="191"/>
      <c r="G275" s="191"/>
      <c r="H275" s="191"/>
      <c r="I275" s="191"/>
      <c r="J275" s="191"/>
      <c r="K275" s="191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</row>
    <row r="276" spans="1:43" x14ac:dyDescent="0.2">
      <c r="A276" s="191"/>
      <c r="B276" s="191"/>
      <c r="C276" s="191"/>
      <c r="D276" s="191"/>
      <c r="E276" s="191"/>
      <c r="F276" s="191"/>
      <c r="G276" s="191"/>
      <c r="H276" s="191"/>
      <c r="I276" s="191"/>
      <c r="J276" s="191"/>
      <c r="K276" s="191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</row>
    <row r="277" spans="1:43" x14ac:dyDescent="0.2">
      <c r="A277" s="191"/>
      <c r="B277" s="191"/>
      <c r="C277" s="191"/>
      <c r="D277" s="191"/>
      <c r="E277" s="191"/>
      <c r="F277" s="191"/>
      <c r="G277" s="191"/>
      <c r="H277" s="191"/>
      <c r="I277" s="191"/>
      <c r="J277" s="191"/>
      <c r="K277" s="191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</row>
    <row r="278" spans="1:43" x14ac:dyDescent="0.2">
      <c r="A278" s="191"/>
      <c r="B278" s="191"/>
      <c r="C278" s="191"/>
      <c r="D278" s="191"/>
      <c r="E278" s="191"/>
      <c r="F278" s="191"/>
      <c r="G278" s="191"/>
      <c r="H278" s="191"/>
      <c r="I278" s="191"/>
      <c r="J278" s="191"/>
      <c r="K278" s="191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</row>
    <row r="279" spans="1:43" x14ac:dyDescent="0.2">
      <c r="A279" s="191"/>
      <c r="B279" s="191"/>
      <c r="C279" s="191"/>
      <c r="D279" s="191"/>
      <c r="E279" s="191"/>
      <c r="F279" s="191"/>
      <c r="G279" s="191"/>
      <c r="H279" s="191"/>
      <c r="I279" s="191"/>
      <c r="J279" s="191"/>
      <c r="K279" s="191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</row>
    <row r="280" spans="1:43" x14ac:dyDescent="0.2">
      <c r="A280" s="191"/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</row>
    <row r="281" spans="1:43" x14ac:dyDescent="0.2">
      <c r="A281" s="191"/>
      <c r="B281" s="191"/>
      <c r="C281" s="191"/>
      <c r="D281" s="191"/>
      <c r="E281" s="191"/>
      <c r="F281" s="191"/>
      <c r="G281" s="191"/>
      <c r="H281" s="191"/>
      <c r="I281" s="191"/>
      <c r="J281" s="191"/>
      <c r="K281" s="191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</row>
    <row r="282" spans="1:43" x14ac:dyDescent="0.2">
      <c r="A282" s="191"/>
      <c r="B282" s="191"/>
      <c r="C282" s="191"/>
      <c r="D282" s="191"/>
      <c r="E282" s="191"/>
      <c r="F282" s="191"/>
      <c r="G282" s="191"/>
      <c r="H282" s="191"/>
      <c r="I282" s="191"/>
      <c r="J282" s="191"/>
      <c r="K282" s="191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</row>
    <row r="283" spans="1:43" x14ac:dyDescent="0.2">
      <c r="A283" s="191"/>
      <c r="B283" s="191"/>
      <c r="C283" s="191"/>
      <c r="D283" s="191"/>
      <c r="E283" s="191"/>
      <c r="F283" s="191"/>
      <c r="G283" s="191"/>
      <c r="H283" s="191"/>
      <c r="I283" s="191"/>
      <c r="J283" s="191"/>
      <c r="K283" s="191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</row>
    <row r="284" spans="1:43" x14ac:dyDescent="0.2">
      <c r="A284" s="191"/>
      <c r="B284" s="191"/>
      <c r="C284" s="191"/>
      <c r="D284" s="191"/>
      <c r="E284" s="191"/>
      <c r="F284" s="191"/>
      <c r="G284" s="191"/>
      <c r="H284" s="191"/>
      <c r="I284" s="191"/>
      <c r="J284" s="191"/>
      <c r="K284" s="191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</row>
    <row r="285" spans="1:43" x14ac:dyDescent="0.2">
      <c r="A285" s="191"/>
      <c r="B285" s="191"/>
      <c r="C285" s="191"/>
      <c r="D285" s="191"/>
      <c r="E285" s="191"/>
      <c r="F285" s="191"/>
      <c r="G285" s="191"/>
      <c r="H285" s="191"/>
      <c r="I285" s="191"/>
      <c r="J285" s="191"/>
      <c r="K285" s="191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</row>
    <row r="286" spans="1:43" x14ac:dyDescent="0.2">
      <c r="A286" s="191"/>
      <c r="B286" s="191"/>
      <c r="C286" s="191"/>
      <c r="D286" s="191"/>
      <c r="E286" s="191"/>
      <c r="F286" s="191"/>
      <c r="G286" s="191"/>
      <c r="H286" s="191"/>
      <c r="I286" s="191"/>
      <c r="J286" s="191"/>
      <c r="K286" s="191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</row>
    <row r="287" spans="1:43" x14ac:dyDescent="0.2">
      <c r="A287" s="191"/>
      <c r="B287" s="191"/>
      <c r="C287" s="191"/>
      <c r="D287" s="191"/>
      <c r="E287" s="191"/>
      <c r="F287" s="191"/>
      <c r="G287" s="191"/>
      <c r="H287" s="191"/>
      <c r="I287" s="191"/>
      <c r="J287" s="191"/>
      <c r="K287" s="191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</row>
    <row r="288" spans="1:43" x14ac:dyDescent="0.2">
      <c r="A288" s="191"/>
      <c r="B288" s="191"/>
      <c r="C288" s="191"/>
      <c r="D288" s="191"/>
      <c r="E288" s="191"/>
      <c r="F288" s="191"/>
      <c r="G288" s="191"/>
      <c r="H288" s="191"/>
      <c r="I288" s="191"/>
      <c r="J288" s="191"/>
      <c r="K288" s="191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</row>
    <row r="289" spans="1:43" x14ac:dyDescent="0.2">
      <c r="A289" s="191"/>
      <c r="B289" s="191"/>
      <c r="C289" s="191"/>
      <c r="D289" s="191"/>
      <c r="E289" s="191"/>
      <c r="F289" s="191"/>
      <c r="G289" s="191"/>
      <c r="H289" s="191"/>
      <c r="I289" s="191"/>
      <c r="J289" s="191"/>
      <c r="K289" s="191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</row>
    <row r="290" spans="1:43" x14ac:dyDescent="0.2">
      <c r="A290" s="191"/>
      <c r="B290" s="191"/>
      <c r="C290" s="191"/>
      <c r="D290" s="191"/>
      <c r="E290" s="191"/>
      <c r="F290" s="191"/>
      <c r="G290" s="191"/>
      <c r="H290" s="191"/>
      <c r="I290" s="191"/>
      <c r="J290" s="191"/>
      <c r="K290" s="191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</row>
    <row r="291" spans="1:43" x14ac:dyDescent="0.2">
      <c r="A291" s="191"/>
      <c r="B291" s="191"/>
      <c r="C291" s="191"/>
      <c r="D291" s="191"/>
      <c r="E291" s="191"/>
      <c r="F291" s="191"/>
      <c r="G291" s="191"/>
      <c r="H291" s="191"/>
      <c r="I291" s="191"/>
      <c r="J291" s="191"/>
      <c r="K291" s="191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</row>
    <row r="292" spans="1:43" x14ac:dyDescent="0.2">
      <c r="A292" s="191"/>
      <c r="B292" s="191"/>
      <c r="C292" s="191"/>
      <c r="D292" s="191"/>
      <c r="E292" s="191"/>
      <c r="F292" s="191"/>
      <c r="G292" s="191"/>
      <c r="H292" s="191"/>
      <c r="I292" s="191"/>
      <c r="J292" s="191"/>
      <c r="K292" s="191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</row>
    <row r="293" spans="1:43" x14ac:dyDescent="0.2">
      <c r="A293" s="191"/>
      <c r="B293" s="191"/>
      <c r="C293" s="191"/>
      <c r="D293" s="191"/>
      <c r="E293" s="191"/>
      <c r="F293" s="191"/>
      <c r="G293" s="191"/>
      <c r="H293" s="191"/>
      <c r="I293" s="191"/>
      <c r="J293" s="191"/>
      <c r="K293" s="191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</row>
    <row r="294" spans="1:43" x14ac:dyDescent="0.2">
      <c r="A294" s="191"/>
      <c r="B294" s="191"/>
      <c r="C294" s="191"/>
      <c r="D294" s="191"/>
      <c r="E294" s="191"/>
      <c r="F294" s="191"/>
      <c r="G294" s="191"/>
      <c r="H294" s="191"/>
      <c r="I294" s="191"/>
      <c r="J294" s="191"/>
      <c r="K294" s="191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</row>
    <row r="295" spans="1:43" x14ac:dyDescent="0.2">
      <c r="A295" s="191"/>
      <c r="B295" s="191"/>
      <c r="C295" s="191"/>
      <c r="D295" s="191"/>
      <c r="E295" s="191"/>
      <c r="F295" s="191"/>
      <c r="G295" s="191"/>
      <c r="H295" s="191"/>
      <c r="I295" s="191"/>
      <c r="J295" s="191"/>
      <c r="K295" s="191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</row>
    <row r="296" spans="1:43" x14ac:dyDescent="0.2">
      <c r="A296" s="191"/>
      <c r="B296" s="191"/>
      <c r="C296" s="191"/>
      <c r="D296" s="191"/>
      <c r="E296" s="191"/>
      <c r="F296" s="191"/>
      <c r="G296" s="191"/>
      <c r="H296" s="191"/>
      <c r="I296" s="191"/>
      <c r="J296" s="191"/>
      <c r="K296" s="191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</row>
    <row r="297" spans="1:43" x14ac:dyDescent="0.2">
      <c r="A297" s="191"/>
      <c r="B297" s="191"/>
      <c r="C297" s="191"/>
      <c r="D297" s="191"/>
      <c r="E297" s="191"/>
      <c r="F297" s="191"/>
      <c r="G297" s="191"/>
      <c r="H297" s="191"/>
      <c r="I297" s="191"/>
      <c r="J297" s="191"/>
      <c r="K297" s="191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</row>
    <row r="298" spans="1:43" x14ac:dyDescent="0.2">
      <c r="A298" s="191"/>
      <c r="B298" s="191"/>
      <c r="C298" s="191"/>
      <c r="D298" s="191"/>
      <c r="E298" s="191"/>
      <c r="F298" s="191"/>
      <c r="G298" s="191"/>
      <c r="H298" s="191"/>
      <c r="I298" s="191"/>
      <c r="J298" s="191"/>
      <c r="K298" s="191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</row>
    <row r="299" spans="1:43" x14ac:dyDescent="0.2">
      <c r="A299" s="191"/>
      <c r="B299" s="191"/>
      <c r="C299" s="191"/>
      <c r="D299" s="191"/>
      <c r="E299" s="191"/>
      <c r="F299" s="191"/>
      <c r="G299" s="191"/>
      <c r="H299" s="191"/>
      <c r="I299" s="191"/>
      <c r="J299" s="191"/>
      <c r="K299" s="191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</row>
    <row r="300" spans="1:43" x14ac:dyDescent="0.2">
      <c r="A300" s="191"/>
      <c r="B300" s="191"/>
      <c r="C300" s="191"/>
      <c r="D300" s="191"/>
      <c r="E300" s="191"/>
      <c r="F300" s="191"/>
      <c r="G300" s="191"/>
      <c r="H300" s="191"/>
      <c r="I300" s="191"/>
      <c r="J300" s="191"/>
      <c r="K300" s="191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</row>
    <row r="301" spans="1:43" x14ac:dyDescent="0.2">
      <c r="A301" s="191"/>
      <c r="B301" s="191"/>
      <c r="C301" s="191"/>
      <c r="D301" s="191"/>
      <c r="E301" s="191"/>
      <c r="F301" s="191"/>
      <c r="G301" s="191"/>
      <c r="H301" s="191"/>
      <c r="I301" s="191"/>
      <c r="J301" s="191"/>
      <c r="K301" s="191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</row>
    <row r="302" spans="1:43" x14ac:dyDescent="0.2">
      <c r="A302" s="191"/>
      <c r="B302" s="191"/>
      <c r="C302" s="191"/>
      <c r="D302" s="191"/>
      <c r="E302" s="191"/>
      <c r="F302" s="191"/>
      <c r="G302" s="191"/>
      <c r="H302" s="191"/>
      <c r="I302" s="191"/>
      <c r="J302" s="191"/>
      <c r="K302" s="191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</row>
    <row r="303" spans="1:43" x14ac:dyDescent="0.2">
      <c r="A303" s="191"/>
      <c r="B303" s="191"/>
      <c r="C303" s="191"/>
      <c r="D303" s="191"/>
      <c r="E303" s="191"/>
      <c r="F303" s="191"/>
      <c r="G303" s="191"/>
      <c r="H303" s="191"/>
      <c r="I303" s="191"/>
      <c r="J303" s="191"/>
      <c r="K303" s="191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</row>
    <row r="304" spans="1:43" x14ac:dyDescent="0.2">
      <c r="A304" s="191"/>
      <c r="B304" s="191"/>
      <c r="C304" s="191"/>
      <c r="D304" s="191"/>
      <c r="E304" s="191"/>
      <c r="F304" s="191"/>
      <c r="G304" s="191"/>
      <c r="H304" s="191"/>
      <c r="I304" s="191"/>
      <c r="J304" s="191"/>
      <c r="K304" s="191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</row>
    <row r="305" spans="1:43" x14ac:dyDescent="0.2">
      <c r="A305" s="191"/>
      <c r="B305" s="191"/>
      <c r="C305" s="191"/>
      <c r="D305" s="191"/>
      <c r="E305" s="191"/>
      <c r="F305" s="191"/>
      <c r="G305" s="191"/>
      <c r="H305" s="191"/>
      <c r="I305" s="191"/>
      <c r="J305" s="191"/>
      <c r="K305" s="191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</row>
    <row r="306" spans="1:43" x14ac:dyDescent="0.2">
      <c r="A306" s="191"/>
      <c r="B306" s="191"/>
      <c r="C306" s="191"/>
      <c r="D306" s="191"/>
      <c r="E306" s="191"/>
      <c r="F306" s="191"/>
      <c r="G306" s="191"/>
      <c r="H306" s="191"/>
      <c r="I306" s="191"/>
      <c r="J306" s="191"/>
      <c r="K306" s="191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</row>
    <row r="307" spans="1:43" x14ac:dyDescent="0.2">
      <c r="A307" s="191"/>
      <c r="B307" s="191"/>
      <c r="C307" s="191"/>
      <c r="D307" s="191"/>
      <c r="E307" s="191"/>
      <c r="F307" s="191"/>
      <c r="G307" s="191"/>
      <c r="H307" s="191"/>
      <c r="I307" s="191"/>
      <c r="J307" s="191"/>
      <c r="K307" s="191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</row>
    <row r="308" spans="1:43" x14ac:dyDescent="0.2">
      <c r="A308" s="191"/>
      <c r="B308" s="191"/>
      <c r="C308" s="191"/>
      <c r="D308" s="191"/>
      <c r="E308" s="191"/>
      <c r="F308" s="191"/>
      <c r="G308" s="191"/>
      <c r="H308" s="191"/>
      <c r="I308" s="191"/>
      <c r="J308" s="191"/>
      <c r="K308" s="191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</row>
    <row r="309" spans="1:43" x14ac:dyDescent="0.2">
      <c r="A309" s="191"/>
      <c r="B309" s="191"/>
      <c r="C309" s="191"/>
      <c r="D309" s="191"/>
      <c r="E309" s="191"/>
      <c r="F309" s="191"/>
      <c r="G309" s="191"/>
      <c r="H309" s="191"/>
      <c r="I309" s="191"/>
      <c r="J309" s="191"/>
      <c r="K309" s="191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</row>
    <row r="310" spans="1:43" x14ac:dyDescent="0.2">
      <c r="A310" s="191"/>
      <c r="B310" s="191"/>
      <c r="C310" s="191"/>
      <c r="D310" s="191"/>
      <c r="E310" s="191"/>
      <c r="F310" s="191"/>
      <c r="G310" s="191"/>
      <c r="H310" s="191"/>
      <c r="I310" s="191"/>
      <c r="J310" s="191"/>
      <c r="K310" s="191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</row>
    <row r="311" spans="1:43" x14ac:dyDescent="0.2">
      <c r="A311" s="191"/>
      <c r="B311" s="191"/>
      <c r="C311" s="191"/>
      <c r="D311" s="191"/>
      <c r="E311" s="191"/>
      <c r="F311" s="191"/>
      <c r="G311" s="191"/>
      <c r="H311" s="191"/>
      <c r="I311" s="191"/>
      <c r="J311" s="191"/>
      <c r="K311" s="191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</row>
    <row r="312" spans="1:43" x14ac:dyDescent="0.2">
      <c r="A312" s="191"/>
      <c r="B312" s="191"/>
      <c r="C312" s="191"/>
      <c r="D312" s="191"/>
      <c r="E312" s="191"/>
      <c r="F312" s="191"/>
      <c r="G312" s="191"/>
      <c r="H312" s="191"/>
      <c r="I312" s="191"/>
      <c r="J312" s="191"/>
      <c r="K312" s="191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</row>
    <row r="313" spans="1:43" x14ac:dyDescent="0.2">
      <c r="A313" s="191"/>
      <c r="B313" s="191"/>
      <c r="C313" s="191"/>
      <c r="D313" s="191"/>
      <c r="E313" s="191"/>
      <c r="F313" s="191"/>
      <c r="G313" s="191"/>
      <c r="H313" s="191"/>
      <c r="I313" s="191"/>
      <c r="J313" s="191"/>
      <c r="K313" s="191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</row>
    <row r="314" spans="1:43" x14ac:dyDescent="0.2">
      <c r="A314" s="191"/>
      <c r="B314" s="191"/>
      <c r="C314" s="191"/>
      <c r="D314" s="191"/>
      <c r="E314" s="191"/>
      <c r="F314" s="191"/>
      <c r="G314" s="191"/>
      <c r="H314" s="191"/>
      <c r="I314" s="191"/>
      <c r="J314" s="191"/>
      <c r="K314" s="191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</row>
    <row r="315" spans="1:43" x14ac:dyDescent="0.2">
      <c r="A315" s="191"/>
      <c r="B315" s="191"/>
      <c r="C315" s="191"/>
      <c r="D315" s="191"/>
      <c r="E315" s="191"/>
      <c r="F315" s="191"/>
      <c r="G315" s="191"/>
      <c r="H315" s="191"/>
      <c r="I315" s="191"/>
      <c r="J315" s="191"/>
      <c r="K315" s="191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</row>
    <row r="316" spans="1:43" x14ac:dyDescent="0.2">
      <c r="A316" s="191"/>
      <c r="B316" s="191"/>
      <c r="C316" s="191"/>
      <c r="D316" s="191"/>
      <c r="E316" s="191"/>
      <c r="F316" s="191"/>
      <c r="G316" s="191"/>
      <c r="H316" s="191"/>
      <c r="I316" s="191"/>
      <c r="J316" s="191"/>
      <c r="K316" s="191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</row>
    <row r="317" spans="1:43" x14ac:dyDescent="0.2">
      <c r="A317" s="191"/>
      <c r="B317" s="191"/>
      <c r="C317" s="191"/>
      <c r="D317" s="191"/>
      <c r="E317" s="191"/>
      <c r="F317" s="191"/>
      <c r="G317" s="191"/>
      <c r="H317" s="191"/>
      <c r="I317" s="191"/>
      <c r="J317" s="191"/>
      <c r="K317" s="191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</row>
    <row r="318" spans="1:43" x14ac:dyDescent="0.2">
      <c r="A318" s="191"/>
      <c r="B318" s="191"/>
      <c r="C318" s="191"/>
      <c r="D318" s="191"/>
      <c r="E318" s="191"/>
      <c r="F318" s="191"/>
      <c r="G318" s="191"/>
      <c r="H318" s="191"/>
      <c r="I318" s="191"/>
      <c r="J318" s="191"/>
      <c r="K318" s="191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</row>
    <row r="319" spans="1:43" x14ac:dyDescent="0.2">
      <c r="A319" s="191"/>
      <c r="B319" s="191"/>
      <c r="C319" s="191"/>
      <c r="D319" s="191"/>
      <c r="E319" s="191"/>
      <c r="F319" s="191"/>
      <c r="G319" s="191"/>
      <c r="H319" s="191"/>
      <c r="I319" s="191"/>
      <c r="J319" s="191"/>
      <c r="K319" s="191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</row>
    <row r="320" spans="1:43" x14ac:dyDescent="0.2">
      <c r="A320" s="191"/>
      <c r="B320" s="191"/>
      <c r="C320" s="191"/>
      <c r="D320" s="191"/>
      <c r="E320" s="191"/>
      <c r="F320" s="191"/>
      <c r="G320" s="191"/>
      <c r="H320" s="191"/>
      <c r="I320" s="191"/>
      <c r="J320" s="191"/>
      <c r="K320" s="191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</row>
    <row r="321" spans="1:43" x14ac:dyDescent="0.2">
      <c r="A321" s="191"/>
      <c r="B321" s="191"/>
      <c r="C321" s="191"/>
      <c r="D321" s="191"/>
      <c r="E321" s="191"/>
      <c r="F321" s="191"/>
      <c r="G321" s="191"/>
      <c r="H321" s="191"/>
      <c r="I321" s="191"/>
      <c r="J321" s="191"/>
      <c r="K321" s="191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</row>
    <row r="322" spans="1:43" x14ac:dyDescent="0.2">
      <c r="A322" s="191"/>
      <c r="B322" s="191"/>
      <c r="C322" s="191"/>
      <c r="D322" s="191"/>
      <c r="E322" s="191"/>
      <c r="F322" s="191"/>
      <c r="G322" s="191"/>
      <c r="H322" s="191"/>
      <c r="I322" s="191"/>
      <c r="J322" s="191"/>
      <c r="K322" s="191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</row>
    <row r="323" spans="1:43" x14ac:dyDescent="0.2">
      <c r="A323" s="191"/>
      <c r="B323" s="191"/>
      <c r="C323" s="191"/>
      <c r="D323" s="191"/>
      <c r="E323" s="191"/>
      <c r="F323" s="191"/>
      <c r="G323" s="191"/>
      <c r="H323" s="191"/>
      <c r="I323" s="191"/>
      <c r="J323" s="191"/>
      <c r="K323" s="191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</row>
    <row r="324" spans="1:43" x14ac:dyDescent="0.2">
      <c r="A324" s="191"/>
      <c r="B324" s="191"/>
      <c r="C324" s="191"/>
      <c r="D324" s="191"/>
      <c r="E324" s="191"/>
      <c r="F324" s="191"/>
      <c r="G324" s="191"/>
      <c r="H324" s="191"/>
      <c r="I324" s="191"/>
      <c r="J324" s="191"/>
      <c r="K324" s="191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</row>
    <row r="325" spans="1:43" x14ac:dyDescent="0.2">
      <c r="A325" s="191"/>
      <c r="B325" s="191"/>
      <c r="C325" s="191"/>
      <c r="D325" s="191"/>
      <c r="E325" s="191"/>
      <c r="F325" s="191"/>
      <c r="G325" s="191"/>
      <c r="H325" s="191"/>
      <c r="I325" s="191"/>
      <c r="J325" s="191"/>
      <c r="K325" s="191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</row>
    <row r="326" spans="1:43" x14ac:dyDescent="0.2">
      <c r="A326" s="191"/>
      <c r="B326" s="191"/>
      <c r="C326" s="191"/>
      <c r="D326" s="191"/>
      <c r="E326" s="191"/>
      <c r="F326" s="191"/>
      <c r="G326" s="191"/>
      <c r="H326" s="191"/>
      <c r="I326" s="191"/>
      <c r="J326" s="191"/>
      <c r="K326" s="191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</row>
    <row r="327" spans="1:43" x14ac:dyDescent="0.2">
      <c r="A327" s="191"/>
      <c r="B327" s="191"/>
      <c r="C327" s="191"/>
      <c r="D327" s="191"/>
      <c r="E327" s="191"/>
      <c r="F327" s="191"/>
      <c r="G327" s="191"/>
      <c r="H327" s="191"/>
      <c r="I327" s="191"/>
      <c r="J327" s="191"/>
      <c r="K327" s="191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</row>
    <row r="328" spans="1:43" x14ac:dyDescent="0.2">
      <c r="A328" s="191"/>
      <c r="B328" s="191"/>
      <c r="C328" s="191"/>
      <c r="D328" s="191"/>
      <c r="E328" s="191"/>
      <c r="F328" s="191"/>
      <c r="G328" s="191"/>
      <c r="H328" s="191"/>
      <c r="I328" s="191"/>
      <c r="J328" s="191"/>
      <c r="K328" s="191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</row>
    <row r="329" spans="1:43" x14ac:dyDescent="0.2">
      <c r="A329" s="191"/>
      <c r="B329" s="191"/>
      <c r="C329" s="191"/>
      <c r="D329" s="191"/>
      <c r="E329" s="191"/>
      <c r="F329" s="191"/>
      <c r="G329" s="191"/>
      <c r="H329" s="191"/>
      <c r="I329" s="191"/>
      <c r="J329" s="191"/>
      <c r="K329" s="191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</row>
    <row r="330" spans="1:43" x14ac:dyDescent="0.2">
      <c r="A330" s="191"/>
      <c r="B330" s="191"/>
      <c r="C330" s="191"/>
      <c r="D330" s="191"/>
      <c r="E330" s="191"/>
      <c r="F330" s="191"/>
      <c r="G330" s="191"/>
      <c r="H330" s="191"/>
      <c r="I330" s="191"/>
      <c r="J330" s="191"/>
      <c r="K330" s="191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</row>
    <row r="331" spans="1:43" x14ac:dyDescent="0.2">
      <c r="A331" s="191"/>
      <c r="B331" s="191"/>
      <c r="C331" s="191"/>
      <c r="D331" s="191"/>
      <c r="E331" s="191"/>
      <c r="F331" s="191"/>
      <c r="G331" s="191"/>
      <c r="H331" s="191"/>
      <c r="I331" s="191"/>
      <c r="J331" s="191"/>
      <c r="K331" s="191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</row>
    <row r="332" spans="1:43" x14ac:dyDescent="0.2">
      <c r="A332" s="191"/>
      <c r="B332" s="191"/>
      <c r="C332" s="191"/>
      <c r="D332" s="191"/>
      <c r="E332" s="191"/>
      <c r="F332" s="191"/>
      <c r="G332" s="191"/>
      <c r="H332" s="191"/>
      <c r="I332" s="191"/>
      <c r="J332" s="191"/>
      <c r="K332" s="191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</row>
    <row r="333" spans="1:43" x14ac:dyDescent="0.2">
      <c r="A333" s="191"/>
      <c r="B333" s="191"/>
      <c r="C333" s="191"/>
      <c r="D333" s="191"/>
      <c r="E333" s="191"/>
      <c r="F333" s="191"/>
      <c r="G333" s="191"/>
      <c r="H333" s="191"/>
      <c r="I333" s="191"/>
      <c r="J333" s="191"/>
      <c r="K333" s="191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</row>
    <row r="334" spans="1:43" x14ac:dyDescent="0.2">
      <c r="A334" s="191"/>
      <c r="B334" s="191"/>
      <c r="C334" s="191"/>
      <c r="D334" s="191"/>
      <c r="E334" s="191"/>
      <c r="F334" s="191"/>
      <c r="G334" s="191"/>
      <c r="H334" s="191"/>
      <c r="I334" s="191"/>
      <c r="J334" s="191"/>
      <c r="K334" s="191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</row>
    <row r="335" spans="1:43" x14ac:dyDescent="0.2">
      <c r="A335" s="191"/>
      <c r="B335" s="191"/>
      <c r="C335" s="191"/>
      <c r="D335" s="191"/>
      <c r="E335" s="191"/>
      <c r="F335" s="191"/>
      <c r="G335" s="191"/>
      <c r="H335" s="191"/>
      <c r="I335" s="191"/>
      <c r="J335" s="191"/>
      <c r="K335" s="191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</row>
    <row r="336" spans="1:43" x14ac:dyDescent="0.2">
      <c r="A336" s="191"/>
      <c r="B336" s="191"/>
      <c r="C336" s="191"/>
      <c r="D336" s="191"/>
      <c r="E336" s="191"/>
      <c r="F336" s="191"/>
      <c r="G336" s="191"/>
      <c r="H336" s="191"/>
      <c r="I336" s="191"/>
      <c r="J336" s="191"/>
      <c r="K336" s="191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</row>
    <row r="337" spans="1:43" x14ac:dyDescent="0.2">
      <c r="A337" s="191"/>
      <c r="B337" s="191"/>
      <c r="C337" s="191"/>
      <c r="D337" s="191"/>
      <c r="E337" s="191"/>
      <c r="F337" s="191"/>
      <c r="G337" s="191"/>
      <c r="H337" s="191"/>
      <c r="I337" s="191"/>
      <c r="J337" s="191"/>
      <c r="K337" s="191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</row>
    <row r="338" spans="1:43" x14ac:dyDescent="0.2">
      <c r="A338" s="191"/>
      <c r="B338" s="191"/>
      <c r="C338" s="191"/>
      <c r="D338" s="191"/>
      <c r="E338" s="191"/>
      <c r="F338" s="191"/>
      <c r="G338" s="191"/>
      <c r="H338" s="191"/>
      <c r="I338" s="191"/>
      <c r="J338" s="191"/>
      <c r="K338" s="191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</row>
    <row r="339" spans="1:43" x14ac:dyDescent="0.2">
      <c r="A339" s="191"/>
      <c r="B339" s="191"/>
      <c r="C339" s="191"/>
      <c r="D339" s="191"/>
      <c r="E339" s="191"/>
      <c r="F339" s="191"/>
      <c r="G339" s="191"/>
      <c r="H339" s="191"/>
      <c r="I339" s="191"/>
      <c r="J339" s="191"/>
      <c r="K339" s="191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</row>
    <row r="340" spans="1:43" x14ac:dyDescent="0.2">
      <c r="A340" s="191"/>
      <c r="B340" s="191"/>
      <c r="C340" s="191"/>
      <c r="D340" s="191"/>
      <c r="E340" s="191"/>
      <c r="F340" s="191"/>
      <c r="G340" s="191"/>
      <c r="H340" s="191"/>
      <c r="I340" s="191"/>
      <c r="J340" s="191"/>
      <c r="K340" s="191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</row>
    <row r="341" spans="1:43" x14ac:dyDescent="0.2">
      <c r="A341" s="191"/>
      <c r="B341" s="191"/>
      <c r="C341" s="191"/>
      <c r="D341" s="191"/>
      <c r="E341" s="191"/>
      <c r="F341" s="191"/>
      <c r="G341" s="191"/>
      <c r="H341" s="191"/>
      <c r="I341" s="191"/>
      <c r="J341" s="191"/>
      <c r="K341" s="191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</row>
    <row r="342" spans="1:43" x14ac:dyDescent="0.2">
      <c r="A342" s="191"/>
      <c r="B342" s="191"/>
      <c r="C342" s="191"/>
      <c r="D342" s="191"/>
      <c r="E342" s="191"/>
      <c r="F342" s="191"/>
      <c r="G342" s="191"/>
      <c r="H342" s="191"/>
      <c r="I342" s="191"/>
      <c r="J342" s="191"/>
      <c r="K342" s="191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</row>
    <row r="343" spans="1:43" x14ac:dyDescent="0.2">
      <c r="A343" s="191"/>
      <c r="B343" s="191"/>
      <c r="C343" s="191"/>
      <c r="D343" s="191"/>
      <c r="E343" s="191"/>
      <c r="F343" s="191"/>
      <c r="G343" s="191"/>
      <c r="H343" s="191"/>
      <c r="I343" s="191"/>
      <c r="J343" s="191"/>
      <c r="K343" s="191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</row>
    <row r="344" spans="1:43" x14ac:dyDescent="0.2">
      <c r="A344" s="191"/>
      <c r="B344" s="191"/>
      <c r="C344" s="191"/>
      <c r="D344" s="191"/>
      <c r="E344" s="191"/>
      <c r="F344" s="191"/>
      <c r="G344" s="191"/>
      <c r="H344" s="191"/>
      <c r="I344" s="191"/>
      <c r="J344" s="191"/>
      <c r="K344" s="191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</row>
    <row r="345" spans="1:43" x14ac:dyDescent="0.2">
      <c r="A345" s="191"/>
      <c r="B345" s="191"/>
      <c r="C345" s="191"/>
      <c r="D345" s="191"/>
      <c r="E345" s="191"/>
      <c r="F345" s="191"/>
      <c r="G345" s="191"/>
      <c r="H345" s="191"/>
      <c r="I345" s="191"/>
      <c r="J345" s="191"/>
      <c r="K345" s="191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</row>
    <row r="346" spans="1:43" x14ac:dyDescent="0.2">
      <c r="A346" s="191"/>
      <c r="B346" s="191"/>
      <c r="C346" s="191"/>
      <c r="D346" s="191"/>
      <c r="E346" s="191"/>
      <c r="F346" s="191"/>
      <c r="G346" s="191"/>
      <c r="H346" s="191"/>
      <c r="I346" s="191"/>
      <c r="J346" s="191"/>
      <c r="K346" s="191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</row>
    <row r="347" spans="1:43" x14ac:dyDescent="0.2">
      <c r="A347" s="191"/>
      <c r="B347" s="191"/>
      <c r="C347" s="191"/>
      <c r="D347" s="191"/>
      <c r="E347" s="191"/>
      <c r="F347" s="191"/>
      <c r="G347" s="191"/>
      <c r="H347" s="191"/>
      <c r="I347" s="191"/>
      <c r="J347" s="191"/>
      <c r="K347" s="191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</row>
    <row r="348" spans="1:43" x14ac:dyDescent="0.2">
      <c r="A348" s="191"/>
      <c r="B348" s="191"/>
      <c r="C348" s="191"/>
      <c r="D348" s="191"/>
      <c r="E348" s="191"/>
      <c r="F348" s="191"/>
      <c r="G348" s="191"/>
      <c r="H348" s="191"/>
      <c r="I348" s="191"/>
      <c r="J348" s="191"/>
      <c r="K348" s="191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</row>
    <row r="349" spans="1:43" x14ac:dyDescent="0.2">
      <c r="A349" s="191"/>
      <c r="B349" s="191"/>
      <c r="C349" s="191"/>
      <c r="D349" s="191"/>
      <c r="E349" s="191"/>
      <c r="F349" s="191"/>
      <c r="G349" s="191"/>
      <c r="H349" s="191"/>
      <c r="I349" s="191"/>
      <c r="J349" s="191"/>
      <c r="K349" s="191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</row>
    <row r="350" spans="1:43" x14ac:dyDescent="0.2">
      <c r="A350" s="191"/>
      <c r="B350" s="191"/>
      <c r="C350" s="191"/>
      <c r="D350" s="191"/>
      <c r="E350" s="191"/>
      <c r="F350" s="191"/>
      <c r="G350" s="191"/>
      <c r="H350" s="191"/>
      <c r="I350" s="191"/>
      <c r="J350" s="191"/>
      <c r="K350" s="191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</row>
    <row r="351" spans="1:43" x14ac:dyDescent="0.2">
      <c r="A351" s="191"/>
      <c r="B351" s="191"/>
      <c r="C351" s="191"/>
      <c r="D351" s="191"/>
      <c r="E351" s="191"/>
      <c r="F351" s="191"/>
      <c r="G351" s="191"/>
      <c r="H351" s="191"/>
      <c r="I351" s="191"/>
      <c r="J351" s="191"/>
      <c r="K351" s="191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</row>
    <row r="352" spans="1:43" x14ac:dyDescent="0.2">
      <c r="A352" s="191"/>
      <c r="B352" s="191"/>
      <c r="C352" s="191"/>
      <c r="D352" s="191"/>
      <c r="E352" s="191"/>
      <c r="F352" s="191"/>
      <c r="G352" s="191"/>
      <c r="H352" s="191"/>
      <c r="I352" s="191"/>
      <c r="J352" s="191"/>
      <c r="K352" s="191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</row>
    <row r="353" spans="1:43" x14ac:dyDescent="0.2">
      <c r="A353" s="191"/>
      <c r="B353" s="191"/>
      <c r="C353" s="191"/>
      <c r="D353" s="191"/>
      <c r="E353" s="191"/>
      <c r="F353" s="191"/>
      <c r="G353" s="191"/>
      <c r="H353" s="191"/>
      <c r="I353" s="191"/>
      <c r="J353" s="191"/>
      <c r="K353" s="191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</row>
    <row r="354" spans="1:43" x14ac:dyDescent="0.2">
      <c r="A354" s="191"/>
      <c r="B354" s="191"/>
      <c r="C354" s="191"/>
      <c r="D354" s="191"/>
      <c r="E354" s="191"/>
      <c r="F354" s="191"/>
      <c r="G354" s="191"/>
      <c r="H354" s="191"/>
      <c r="I354" s="191"/>
      <c r="J354" s="191"/>
      <c r="K354" s="191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</row>
    <row r="355" spans="1:43" x14ac:dyDescent="0.2">
      <c r="A355" s="191"/>
      <c r="B355" s="191"/>
      <c r="C355" s="191"/>
      <c r="D355" s="191"/>
      <c r="E355" s="191"/>
      <c r="F355" s="191"/>
      <c r="G355" s="191"/>
      <c r="H355" s="191"/>
      <c r="I355" s="191"/>
      <c r="J355" s="191"/>
      <c r="K355" s="191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</row>
    <row r="356" spans="1:43" x14ac:dyDescent="0.2">
      <c r="A356" s="191"/>
      <c r="B356" s="191"/>
      <c r="C356" s="191"/>
      <c r="D356" s="191"/>
      <c r="E356" s="191"/>
      <c r="F356" s="191"/>
      <c r="G356" s="191"/>
      <c r="H356" s="191"/>
      <c r="I356" s="191"/>
      <c r="J356" s="191"/>
      <c r="K356" s="191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</row>
    <row r="357" spans="1:43" x14ac:dyDescent="0.2">
      <c r="A357" s="191"/>
      <c r="B357" s="191"/>
      <c r="C357" s="191"/>
      <c r="D357" s="191"/>
      <c r="E357" s="191"/>
      <c r="F357" s="191"/>
      <c r="G357" s="191"/>
      <c r="H357" s="191"/>
      <c r="I357" s="191"/>
      <c r="J357" s="191"/>
      <c r="K357" s="191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</row>
    <row r="358" spans="1:43" x14ac:dyDescent="0.2">
      <c r="A358" s="191"/>
      <c r="B358" s="191"/>
      <c r="C358" s="191"/>
      <c r="D358" s="191"/>
      <c r="E358" s="191"/>
      <c r="F358" s="191"/>
      <c r="G358" s="191"/>
      <c r="H358" s="191"/>
      <c r="I358" s="191"/>
      <c r="J358" s="191"/>
      <c r="K358" s="191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</row>
    <row r="359" spans="1:43" x14ac:dyDescent="0.2">
      <c r="A359" s="191"/>
      <c r="B359" s="191"/>
      <c r="C359" s="191"/>
      <c r="D359" s="191"/>
      <c r="E359" s="191"/>
      <c r="F359" s="191"/>
      <c r="G359" s="191"/>
      <c r="H359" s="191"/>
      <c r="I359" s="191"/>
      <c r="J359" s="191"/>
      <c r="K359" s="191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</row>
    <row r="360" spans="1:43" x14ac:dyDescent="0.2">
      <c r="A360" s="191"/>
      <c r="B360" s="191"/>
      <c r="C360" s="191"/>
      <c r="D360" s="191"/>
      <c r="E360" s="191"/>
      <c r="F360" s="191"/>
      <c r="G360" s="191"/>
      <c r="H360" s="191"/>
      <c r="I360" s="191"/>
      <c r="J360" s="191"/>
      <c r="K360" s="191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</row>
    <row r="361" spans="1:43" x14ac:dyDescent="0.2">
      <c r="A361" s="191"/>
      <c r="B361" s="191"/>
      <c r="C361" s="191"/>
      <c r="D361" s="191"/>
      <c r="E361" s="191"/>
      <c r="F361" s="191"/>
      <c r="G361" s="191"/>
      <c r="H361" s="191"/>
      <c r="I361" s="191"/>
      <c r="J361" s="191"/>
      <c r="K361" s="191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</row>
    <row r="362" spans="1:43" x14ac:dyDescent="0.2">
      <c r="A362" s="191"/>
      <c r="B362" s="191"/>
      <c r="C362" s="191"/>
      <c r="D362" s="191"/>
      <c r="E362" s="191"/>
      <c r="F362" s="191"/>
      <c r="G362" s="191"/>
      <c r="H362" s="191"/>
      <c r="I362" s="191"/>
      <c r="J362" s="191"/>
      <c r="K362" s="191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</row>
    <row r="363" spans="1:43" x14ac:dyDescent="0.2">
      <c r="A363" s="191"/>
      <c r="B363" s="191"/>
      <c r="C363" s="191"/>
      <c r="D363" s="191"/>
      <c r="E363" s="191"/>
      <c r="F363" s="191"/>
      <c r="G363" s="191"/>
      <c r="H363" s="191"/>
      <c r="I363" s="191"/>
      <c r="J363" s="191"/>
      <c r="K363" s="191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</row>
    <row r="364" spans="1:43" x14ac:dyDescent="0.2">
      <c r="A364" s="191"/>
      <c r="B364" s="191"/>
      <c r="C364" s="191"/>
      <c r="D364" s="191"/>
      <c r="E364" s="191"/>
      <c r="F364" s="191"/>
      <c r="G364" s="191"/>
      <c r="H364" s="191"/>
      <c r="I364" s="191"/>
      <c r="J364" s="191"/>
      <c r="K364" s="191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</row>
    <row r="365" spans="1:43" x14ac:dyDescent="0.2">
      <c r="A365" s="191"/>
      <c r="B365" s="191"/>
      <c r="C365" s="191"/>
      <c r="D365" s="191"/>
      <c r="E365" s="191"/>
      <c r="F365" s="191"/>
      <c r="G365" s="191"/>
      <c r="H365" s="191"/>
      <c r="I365" s="191"/>
      <c r="J365" s="191"/>
      <c r="K365" s="191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</row>
    <row r="366" spans="1:43" x14ac:dyDescent="0.2">
      <c r="A366" s="191"/>
      <c r="B366" s="191"/>
      <c r="C366" s="191"/>
      <c r="D366" s="191"/>
      <c r="E366" s="191"/>
      <c r="F366" s="191"/>
      <c r="G366" s="191"/>
      <c r="H366" s="191"/>
      <c r="I366" s="191"/>
      <c r="J366" s="191"/>
      <c r="K366" s="191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</row>
    <row r="367" spans="1:43" x14ac:dyDescent="0.2">
      <c r="A367" s="191"/>
      <c r="B367" s="191"/>
      <c r="C367" s="191"/>
      <c r="D367" s="191"/>
      <c r="E367" s="191"/>
      <c r="F367" s="191"/>
      <c r="G367" s="191"/>
      <c r="H367" s="191"/>
      <c r="I367" s="191"/>
      <c r="J367" s="191"/>
      <c r="K367" s="191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</row>
    <row r="368" spans="1:43" x14ac:dyDescent="0.2">
      <c r="A368" s="191"/>
      <c r="B368" s="191"/>
      <c r="C368" s="191"/>
      <c r="D368" s="191"/>
      <c r="E368" s="191"/>
      <c r="F368" s="191"/>
      <c r="G368" s="191"/>
      <c r="H368" s="191"/>
      <c r="I368" s="191"/>
      <c r="J368" s="191"/>
      <c r="K368" s="191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</row>
    <row r="369" spans="1:43" x14ac:dyDescent="0.2">
      <c r="A369" s="191"/>
      <c r="B369" s="191"/>
      <c r="C369" s="191"/>
      <c r="D369" s="191"/>
      <c r="E369" s="191"/>
      <c r="F369" s="191"/>
      <c r="G369" s="191"/>
      <c r="H369" s="191"/>
      <c r="I369" s="191"/>
      <c r="J369" s="191"/>
      <c r="K369" s="191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</row>
    <row r="370" spans="1:43" x14ac:dyDescent="0.2">
      <c r="A370" s="191"/>
      <c r="B370" s="191"/>
      <c r="C370" s="191"/>
      <c r="D370" s="191"/>
      <c r="E370" s="191"/>
      <c r="F370" s="191"/>
      <c r="G370" s="191"/>
      <c r="H370" s="191"/>
      <c r="I370" s="191"/>
      <c r="J370" s="191"/>
      <c r="K370" s="191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</row>
    <row r="371" spans="1:43" x14ac:dyDescent="0.2">
      <c r="A371" s="191"/>
      <c r="B371" s="191"/>
      <c r="C371" s="191"/>
      <c r="D371" s="191"/>
      <c r="E371" s="191"/>
      <c r="F371" s="191"/>
      <c r="G371" s="191"/>
      <c r="H371" s="191"/>
      <c r="I371" s="191"/>
      <c r="J371" s="191"/>
      <c r="K371" s="191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</row>
    <row r="372" spans="1:43" x14ac:dyDescent="0.2">
      <c r="A372" s="191"/>
      <c r="B372" s="191"/>
      <c r="C372" s="191"/>
      <c r="D372" s="191"/>
      <c r="E372" s="191"/>
      <c r="F372" s="191"/>
      <c r="G372" s="191"/>
      <c r="H372" s="191"/>
      <c r="I372" s="191"/>
      <c r="J372" s="191"/>
      <c r="K372" s="191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</row>
    <row r="373" spans="1:43" x14ac:dyDescent="0.2">
      <c r="A373" s="191"/>
      <c r="B373" s="191"/>
      <c r="C373" s="191"/>
      <c r="D373" s="191"/>
      <c r="E373" s="191"/>
      <c r="F373" s="191"/>
      <c r="G373" s="191"/>
      <c r="H373" s="191"/>
      <c r="I373" s="191"/>
      <c r="J373" s="191"/>
      <c r="K373" s="191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</row>
    <row r="374" spans="1:43" x14ac:dyDescent="0.2">
      <c r="A374" s="191"/>
      <c r="B374" s="191"/>
      <c r="C374" s="191"/>
      <c r="D374" s="191"/>
      <c r="E374" s="191"/>
      <c r="F374" s="191"/>
      <c r="G374" s="191"/>
      <c r="H374" s="191"/>
      <c r="I374" s="191"/>
      <c r="J374" s="191"/>
      <c r="K374" s="191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</row>
    <row r="375" spans="1:43" x14ac:dyDescent="0.2">
      <c r="A375" s="191"/>
      <c r="B375" s="191"/>
      <c r="C375" s="191"/>
      <c r="D375" s="191"/>
      <c r="E375" s="191"/>
      <c r="F375" s="191"/>
      <c r="G375" s="191"/>
      <c r="H375" s="191"/>
      <c r="I375" s="191"/>
      <c r="J375" s="191"/>
      <c r="K375" s="191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</row>
    <row r="376" spans="1:43" x14ac:dyDescent="0.2">
      <c r="A376" s="191"/>
      <c r="B376" s="191"/>
      <c r="C376" s="191"/>
      <c r="D376" s="191"/>
      <c r="E376" s="191"/>
      <c r="F376" s="191"/>
      <c r="G376" s="191"/>
      <c r="H376" s="191"/>
      <c r="I376" s="191"/>
      <c r="J376" s="191"/>
      <c r="K376" s="191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</row>
    <row r="377" spans="1:43" x14ac:dyDescent="0.2">
      <c r="A377" s="191"/>
      <c r="B377" s="191"/>
      <c r="C377" s="191"/>
      <c r="D377" s="191"/>
      <c r="E377" s="191"/>
      <c r="F377" s="191"/>
      <c r="G377" s="191"/>
      <c r="H377" s="191"/>
      <c r="I377" s="191"/>
      <c r="J377" s="191"/>
      <c r="K377" s="191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</row>
    <row r="378" spans="1:43" x14ac:dyDescent="0.2">
      <c r="A378" s="191"/>
      <c r="B378" s="191"/>
      <c r="C378" s="191"/>
      <c r="D378" s="191"/>
      <c r="E378" s="191"/>
      <c r="F378" s="191"/>
      <c r="G378" s="191"/>
      <c r="H378" s="191"/>
      <c r="I378" s="191"/>
      <c r="J378" s="191"/>
      <c r="K378" s="191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</row>
    <row r="379" spans="1:43" x14ac:dyDescent="0.2">
      <c r="A379" s="191"/>
      <c r="B379" s="191"/>
      <c r="C379" s="191"/>
      <c r="D379" s="191"/>
      <c r="E379" s="191"/>
      <c r="F379" s="191"/>
      <c r="G379" s="191"/>
      <c r="H379" s="191"/>
      <c r="I379" s="191"/>
      <c r="J379" s="191"/>
      <c r="K379" s="191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</row>
    <row r="380" spans="1:43" x14ac:dyDescent="0.2">
      <c r="A380" s="191"/>
      <c r="B380" s="191"/>
      <c r="C380" s="191"/>
      <c r="D380" s="191"/>
      <c r="E380" s="191"/>
      <c r="F380" s="191"/>
      <c r="G380" s="191"/>
      <c r="H380" s="191"/>
      <c r="I380" s="191"/>
      <c r="J380" s="191"/>
      <c r="K380" s="191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</row>
    <row r="381" spans="1:43" x14ac:dyDescent="0.2">
      <c r="A381" s="191"/>
      <c r="B381" s="191"/>
      <c r="C381" s="191"/>
      <c r="D381" s="191"/>
      <c r="E381" s="191"/>
      <c r="F381" s="191"/>
      <c r="G381" s="191"/>
      <c r="H381" s="191"/>
      <c r="I381" s="191"/>
      <c r="J381" s="191"/>
      <c r="K381" s="191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</row>
    <row r="382" spans="1:43" x14ac:dyDescent="0.2">
      <c r="A382" s="191"/>
      <c r="B382" s="191"/>
      <c r="C382" s="191"/>
      <c r="D382" s="191"/>
      <c r="E382" s="191"/>
      <c r="F382" s="191"/>
      <c r="G382" s="191"/>
      <c r="H382" s="191"/>
      <c r="I382" s="191"/>
      <c r="J382" s="191"/>
      <c r="K382" s="191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</row>
    <row r="383" spans="1:43" x14ac:dyDescent="0.2">
      <c r="A383" s="191"/>
      <c r="B383" s="191"/>
      <c r="C383" s="191"/>
      <c r="D383" s="191"/>
      <c r="E383" s="191"/>
      <c r="F383" s="191"/>
      <c r="G383" s="191"/>
      <c r="H383" s="191"/>
      <c r="I383" s="191"/>
      <c r="J383" s="191"/>
      <c r="K383" s="191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</row>
    <row r="384" spans="1:43" x14ac:dyDescent="0.2">
      <c r="A384" s="191"/>
      <c r="B384" s="191"/>
      <c r="C384" s="191"/>
      <c r="D384" s="191"/>
      <c r="E384" s="191"/>
      <c r="F384" s="191"/>
      <c r="G384" s="191"/>
      <c r="H384" s="191"/>
      <c r="I384" s="191"/>
      <c r="J384" s="191"/>
      <c r="K384" s="191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</row>
    <row r="385" spans="1:43" x14ac:dyDescent="0.2">
      <c r="A385" s="191"/>
      <c r="B385" s="191"/>
      <c r="C385" s="191"/>
      <c r="D385" s="191"/>
      <c r="E385" s="191"/>
      <c r="F385" s="191"/>
      <c r="G385" s="191"/>
      <c r="H385" s="191"/>
      <c r="I385" s="191"/>
      <c r="J385" s="191"/>
      <c r="K385" s="191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</row>
    <row r="386" spans="1:43" x14ac:dyDescent="0.2">
      <c r="A386" s="191"/>
      <c r="B386" s="191"/>
      <c r="C386" s="191"/>
      <c r="D386" s="191"/>
      <c r="E386" s="191"/>
      <c r="F386" s="191"/>
      <c r="G386" s="191"/>
      <c r="H386" s="191"/>
      <c r="I386" s="191"/>
      <c r="J386" s="191"/>
      <c r="K386" s="191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</row>
    <row r="387" spans="1:43" x14ac:dyDescent="0.2">
      <c r="A387" s="191"/>
      <c r="B387" s="191"/>
      <c r="C387" s="191"/>
      <c r="D387" s="191"/>
      <c r="E387" s="191"/>
      <c r="F387" s="191"/>
      <c r="G387" s="191"/>
      <c r="H387" s="191"/>
      <c r="I387" s="191"/>
      <c r="J387" s="191"/>
      <c r="K387" s="191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</row>
    <row r="388" spans="1:43" x14ac:dyDescent="0.2">
      <c r="A388" s="191"/>
      <c r="B388" s="191"/>
      <c r="C388" s="191"/>
      <c r="D388" s="191"/>
      <c r="E388" s="191"/>
      <c r="F388" s="191"/>
      <c r="G388" s="191"/>
      <c r="H388" s="191"/>
      <c r="I388" s="191"/>
      <c r="J388" s="191"/>
      <c r="K388" s="191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</row>
    <row r="389" spans="1:43" x14ac:dyDescent="0.2">
      <c r="A389" s="191"/>
      <c r="B389" s="191"/>
      <c r="C389" s="191"/>
      <c r="D389" s="191"/>
      <c r="E389" s="191"/>
      <c r="F389" s="191"/>
      <c r="G389" s="191"/>
      <c r="H389" s="191"/>
      <c r="I389" s="191"/>
      <c r="J389" s="191"/>
      <c r="K389" s="191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</row>
    <row r="390" spans="1:43" x14ac:dyDescent="0.2">
      <c r="A390" s="191"/>
      <c r="B390" s="191"/>
      <c r="C390" s="191"/>
      <c r="D390" s="191"/>
      <c r="E390" s="191"/>
      <c r="F390" s="191"/>
      <c r="G390" s="191"/>
      <c r="H390" s="191"/>
      <c r="I390" s="191"/>
      <c r="J390" s="191"/>
      <c r="K390" s="191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</row>
    <row r="391" spans="1:43" x14ac:dyDescent="0.2">
      <c r="A391" s="191"/>
      <c r="B391" s="191"/>
      <c r="C391" s="191"/>
      <c r="D391" s="191"/>
      <c r="E391" s="191"/>
      <c r="F391" s="191"/>
      <c r="G391" s="191"/>
      <c r="H391" s="191"/>
      <c r="I391" s="191"/>
      <c r="J391" s="191"/>
      <c r="K391" s="191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</row>
    <row r="392" spans="1:43" x14ac:dyDescent="0.2">
      <c r="A392" s="191"/>
      <c r="B392" s="191"/>
      <c r="C392" s="191"/>
      <c r="D392" s="191"/>
      <c r="E392" s="191"/>
      <c r="F392" s="191"/>
      <c r="G392" s="191"/>
      <c r="H392" s="191"/>
      <c r="I392" s="191"/>
      <c r="J392" s="191"/>
      <c r="K392" s="191"/>
      <c r="L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</row>
    <row r="393" spans="1:43" x14ac:dyDescent="0.2">
      <c r="A393" s="191"/>
      <c r="B393" s="191"/>
      <c r="C393" s="191"/>
      <c r="D393" s="191"/>
      <c r="E393" s="191"/>
      <c r="F393" s="191"/>
      <c r="G393" s="191"/>
      <c r="H393" s="191"/>
      <c r="I393" s="191"/>
      <c r="J393" s="191"/>
      <c r="K393" s="191"/>
      <c r="L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</row>
    <row r="394" spans="1:43" x14ac:dyDescent="0.2">
      <c r="A394" s="191"/>
      <c r="B394" s="191"/>
      <c r="C394" s="191"/>
      <c r="D394" s="191"/>
      <c r="E394" s="191"/>
      <c r="F394" s="191"/>
      <c r="G394" s="191"/>
      <c r="H394" s="191"/>
      <c r="I394" s="191"/>
      <c r="J394" s="191"/>
      <c r="K394" s="191"/>
      <c r="L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</row>
    <row r="395" spans="1:43" x14ac:dyDescent="0.2">
      <c r="A395" s="191"/>
      <c r="B395" s="191"/>
      <c r="C395" s="191"/>
      <c r="D395" s="191"/>
      <c r="E395" s="191"/>
      <c r="F395" s="191"/>
      <c r="G395" s="191"/>
      <c r="H395" s="191"/>
      <c r="I395" s="191"/>
      <c r="J395" s="191"/>
      <c r="K395" s="191"/>
      <c r="L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</row>
    <row r="396" spans="1:43" x14ac:dyDescent="0.2">
      <c r="A396" s="191"/>
      <c r="B396" s="191"/>
      <c r="C396" s="191"/>
      <c r="D396" s="191"/>
      <c r="E396" s="191"/>
      <c r="F396" s="191"/>
      <c r="G396" s="191"/>
      <c r="H396" s="380"/>
      <c r="I396" s="191"/>
      <c r="J396" s="191"/>
      <c r="K396" s="191"/>
      <c r="L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</row>
    <row r="397" spans="1:43" x14ac:dyDescent="0.2">
      <c r="A397" s="191"/>
      <c r="B397" s="191"/>
      <c r="C397" s="191"/>
      <c r="D397" s="191"/>
      <c r="E397" s="191"/>
      <c r="F397" s="191"/>
      <c r="G397" s="191"/>
      <c r="H397" s="380"/>
      <c r="I397" s="191"/>
      <c r="J397" s="191"/>
      <c r="K397" s="191"/>
      <c r="L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</row>
    <row r="398" spans="1:43" x14ac:dyDescent="0.2">
      <c r="A398" s="191"/>
      <c r="B398" s="191"/>
      <c r="C398" s="191"/>
      <c r="D398" s="191"/>
      <c r="E398" s="191"/>
      <c r="F398" s="191"/>
      <c r="G398" s="191"/>
      <c r="H398" s="380"/>
      <c r="I398" s="191"/>
      <c r="J398" s="191"/>
      <c r="K398" s="191"/>
      <c r="L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</row>
    <row r="399" spans="1:43" x14ac:dyDescent="0.2">
      <c r="A399" s="191"/>
      <c r="B399" s="191"/>
      <c r="C399" s="191"/>
      <c r="D399" s="191"/>
      <c r="E399" s="191"/>
      <c r="F399" s="191"/>
      <c r="G399" s="191"/>
      <c r="H399" s="380"/>
      <c r="I399" s="191"/>
      <c r="J399" s="191"/>
      <c r="K399" s="191"/>
      <c r="L399" s="3"/>
      <c r="Q399" s="3"/>
      <c r="R399" s="3"/>
      <c r="S399" s="3"/>
      <c r="T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</row>
    <row r="400" spans="1:43" x14ac:dyDescent="0.2">
      <c r="A400" s="191"/>
      <c r="B400" s="191"/>
      <c r="C400" s="191"/>
      <c r="D400" s="191"/>
      <c r="E400" s="191"/>
      <c r="F400" s="191"/>
      <c r="G400" s="191"/>
      <c r="H400" s="380"/>
      <c r="I400" s="191"/>
      <c r="J400" s="191"/>
      <c r="K400" s="191"/>
      <c r="L400" s="3"/>
      <c r="Q400" s="3"/>
      <c r="R400" s="3"/>
      <c r="S400" s="3"/>
      <c r="T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</row>
    <row r="401" spans="1:43" x14ac:dyDescent="0.2">
      <c r="A401" s="191"/>
      <c r="B401" s="191"/>
      <c r="C401" s="191"/>
      <c r="D401" s="191"/>
      <c r="E401" s="191"/>
      <c r="F401" s="191"/>
      <c r="G401" s="191"/>
      <c r="H401" s="380"/>
      <c r="I401" s="191"/>
      <c r="J401" s="191"/>
      <c r="K401" s="191"/>
      <c r="L401" s="3"/>
      <c r="Q401" s="3"/>
      <c r="R401" s="3"/>
      <c r="S401" s="3"/>
      <c r="T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</row>
    <row r="402" spans="1:43" x14ac:dyDescent="0.2">
      <c r="A402" s="191"/>
      <c r="B402" s="191"/>
      <c r="C402" s="191"/>
      <c r="D402" s="191"/>
      <c r="E402" s="191"/>
      <c r="F402" s="191"/>
      <c r="G402" s="191"/>
      <c r="H402" s="380"/>
      <c r="I402" s="191"/>
      <c r="J402" s="191"/>
      <c r="K402" s="191"/>
      <c r="L402" s="3"/>
      <c r="Q402" s="3"/>
      <c r="R402" s="3"/>
      <c r="S402" s="3"/>
      <c r="T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</row>
    <row r="403" spans="1:43" x14ac:dyDescent="0.2">
      <c r="A403" s="191"/>
      <c r="B403" s="191"/>
      <c r="C403" s="191"/>
      <c r="D403" s="191"/>
      <c r="E403" s="191"/>
      <c r="F403" s="191"/>
      <c r="G403" s="191"/>
      <c r="H403" s="380"/>
      <c r="I403" s="191"/>
      <c r="J403" s="191"/>
      <c r="K403" s="191"/>
      <c r="L403" s="3"/>
      <c r="Q403" s="3"/>
      <c r="R403" s="3"/>
      <c r="S403" s="3"/>
      <c r="T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</row>
    <row r="404" spans="1:43" x14ac:dyDescent="0.2">
      <c r="A404" s="191"/>
      <c r="B404" s="191"/>
      <c r="C404" s="191"/>
      <c r="D404" s="191"/>
      <c r="E404" s="191"/>
      <c r="F404" s="191"/>
      <c r="G404" s="191"/>
      <c r="H404" s="380"/>
      <c r="I404" s="191"/>
      <c r="J404" s="191"/>
      <c r="K404" s="191"/>
      <c r="L404" s="3"/>
      <c r="Q404" s="3"/>
      <c r="R404" s="3"/>
      <c r="S404" s="3"/>
      <c r="T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</row>
    <row r="405" spans="1:43" x14ac:dyDescent="0.2">
      <c r="A405" s="191"/>
      <c r="B405" s="191"/>
      <c r="C405" s="191"/>
      <c r="D405" s="191"/>
      <c r="E405" s="191"/>
      <c r="F405" s="191"/>
      <c r="G405" s="191"/>
      <c r="H405" s="380"/>
      <c r="I405" s="191"/>
      <c r="J405" s="191"/>
      <c r="K405" s="191"/>
      <c r="L405" s="3"/>
      <c r="Q405" s="3"/>
      <c r="R405" s="3"/>
      <c r="S405" s="3"/>
      <c r="T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</row>
    <row r="406" spans="1:43" x14ac:dyDescent="0.2">
      <c r="A406" s="191"/>
      <c r="B406" s="191"/>
      <c r="C406" s="191"/>
      <c r="D406" s="191"/>
      <c r="E406" s="191"/>
      <c r="F406" s="191"/>
      <c r="G406" s="191"/>
      <c r="H406" s="380"/>
      <c r="I406" s="191"/>
      <c r="J406" s="191"/>
      <c r="K406" s="191"/>
      <c r="L406" s="3"/>
      <c r="Q406" s="3"/>
      <c r="R406" s="3"/>
      <c r="S406" s="3"/>
      <c r="T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</row>
    <row r="407" spans="1:43" x14ac:dyDescent="0.2">
      <c r="A407" s="191"/>
      <c r="B407" s="191"/>
      <c r="C407" s="191"/>
      <c r="D407" s="191"/>
      <c r="E407" s="191"/>
      <c r="F407" s="191"/>
      <c r="G407" s="191"/>
      <c r="H407" s="380"/>
      <c r="I407" s="191"/>
      <c r="J407" s="191"/>
      <c r="K407" s="191"/>
      <c r="L407" s="3"/>
      <c r="Q407" s="3"/>
      <c r="R407" s="3"/>
      <c r="S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</row>
    <row r="408" spans="1:43" x14ac:dyDescent="0.2">
      <c r="A408" s="191"/>
      <c r="B408" s="191"/>
      <c r="C408" s="191"/>
      <c r="D408" s="191"/>
      <c r="E408" s="191"/>
      <c r="F408" s="191"/>
      <c r="G408" s="191"/>
      <c r="H408" s="380"/>
      <c r="I408" s="191"/>
      <c r="J408" s="191"/>
      <c r="K408" s="191"/>
      <c r="L408" s="3"/>
      <c r="Q408" s="3"/>
      <c r="R408" s="3"/>
      <c r="S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</row>
    <row r="409" spans="1:43" x14ac:dyDescent="0.2">
      <c r="A409" s="191"/>
      <c r="B409" s="191"/>
      <c r="C409" s="191"/>
      <c r="D409" s="191"/>
      <c r="E409" s="191"/>
      <c r="F409" s="191"/>
      <c r="G409" s="191"/>
      <c r="H409" s="380"/>
      <c r="I409" s="191"/>
      <c r="J409" s="191"/>
      <c r="K409" s="191"/>
      <c r="L409" s="3"/>
      <c r="Q409" s="3"/>
      <c r="R409" s="3"/>
      <c r="S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</row>
    <row r="410" spans="1:43" x14ac:dyDescent="0.2">
      <c r="A410" s="191"/>
      <c r="B410" s="191"/>
      <c r="C410" s="191"/>
      <c r="D410" s="191"/>
      <c r="E410" s="191"/>
      <c r="F410" s="191"/>
      <c r="G410" s="191"/>
      <c r="H410" s="380"/>
      <c r="I410" s="191"/>
      <c r="J410" s="191"/>
      <c r="K410" s="191"/>
      <c r="L410" s="3"/>
      <c r="Q410" s="3"/>
      <c r="R410" s="3"/>
      <c r="S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</row>
    <row r="411" spans="1:43" x14ac:dyDescent="0.2">
      <c r="A411" s="191"/>
      <c r="B411" s="191"/>
      <c r="C411" s="191"/>
      <c r="D411" s="191"/>
      <c r="E411" s="191"/>
      <c r="F411" s="191"/>
      <c r="G411" s="191"/>
      <c r="H411" s="380"/>
      <c r="I411" s="191"/>
      <c r="J411" s="191"/>
      <c r="K411" s="191"/>
      <c r="L411" s="3"/>
      <c r="Q411" s="3"/>
      <c r="R411" s="3"/>
      <c r="S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</row>
    <row r="412" spans="1:43" x14ac:dyDescent="0.2">
      <c r="A412" s="191"/>
      <c r="B412" s="191"/>
      <c r="C412" s="191"/>
      <c r="D412" s="191"/>
      <c r="E412" s="191"/>
      <c r="F412" s="191"/>
      <c r="G412" s="191"/>
      <c r="H412" s="380"/>
      <c r="I412" s="191"/>
      <c r="J412" s="191"/>
      <c r="K412" s="191"/>
      <c r="L412" s="3"/>
      <c r="Q412" s="3"/>
      <c r="R412" s="3"/>
      <c r="S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</row>
    <row r="413" spans="1:43" x14ac:dyDescent="0.2">
      <c r="A413" s="191"/>
      <c r="B413" s="191"/>
      <c r="C413" s="191"/>
      <c r="D413" s="191"/>
      <c r="E413" s="191"/>
      <c r="F413" s="191"/>
      <c r="G413" s="191"/>
      <c r="H413" s="380"/>
      <c r="I413" s="191"/>
      <c r="J413" s="191"/>
      <c r="K413" s="191"/>
      <c r="L413" s="3"/>
      <c r="Q413" s="3"/>
      <c r="R413" s="3"/>
      <c r="S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</row>
    <row r="414" spans="1:43" x14ac:dyDescent="0.2">
      <c r="A414" s="191"/>
      <c r="B414" s="191"/>
      <c r="C414" s="191"/>
      <c r="D414" s="191"/>
      <c r="E414" s="191"/>
      <c r="F414" s="191"/>
      <c r="G414" s="191"/>
      <c r="H414" s="380"/>
      <c r="I414" s="191"/>
      <c r="J414" s="191"/>
      <c r="K414" s="191"/>
      <c r="L414" s="3"/>
      <c r="Q414" s="3"/>
      <c r="R414" s="3"/>
      <c r="S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</row>
    <row r="415" spans="1:43" x14ac:dyDescent="0.2">
      <c r="A415" s="191"/>
      <c r="B415" s="191"/>
      <c r="C415" s="191"/>
      <c r="D415" s="191"/>
      <c r="E415" s="191"/>
      <c r="F415" s="191"/>
      <c r="G415" s="191"/>
      <c r="H415" s="380"/>
      <c r="I415" s="191"/>
      <c r="J415" s="191"/>
      <c r="K415" s="191"/>
      <c r="L415" s="3"/>
      <c r="Q415" s="3"/>
      <c r="R415" s="3"/>
      <c r="S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</row>
    <row r="416" spans="1:43" x14ac:dyDescent="0.2">
      <c r="A416" s="191"/>
      <c r="B416" s="191"/>
      <c r="C416" s="191"/>
      <c r="D416" s="191"/>
      <c r="E416" s="191"/>
      <c r="F416" s="191"/>
      <c r="G416" s="191"/>
      <c r="H416" s="380"/>
      <c r="I416" s="191"/>
      <c r="J416" s="191"/>
      <c r="K416" s="191"/>
      <c r="L416" s="3"/>
      <c r="Q416" s="3"/>
      <c r="R416" s="3"/>
      <c r="S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</row>
    <row r="417" spans="1:43" x14ac:dyDescent="0.2">
      <c r="A417" s="191"/>
      <c r="B417" s="191"/>
      <c r="C417" s="191"/>
      <c r="D417" s="191"/>
      <c r="E417" s="191"/>
      <c r="F417" s="191"/>
      <c r="G417" s="191"/>
      <c r="H417" s="380"/>
      <c r="I417" s="191"/>
      <c r="J417" s="191"/>
      <c r="K417" s="191"/>
      <c r="L417" s="3"/>
      <c r="Q417" s="3"/>
      <c r="R417" s="3"/>
      <c r="S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</row>
    <row r="418" spans="1:43" x14ac:dyDescent="0.2">
      <c r="A418" s="191"/>
      <c r="B418" s="191"/>
      <c r="C418" s="191"/>
      <c r="D418" s="191"/>
      <c r="E418" s="191"/>
      <c r="F418" s="191"/>
      <c r="G418" s="191"/>
      <c r="H418" s="380"/>
      <c r="I418" s="191"/>
      <c r="J418" s="191"/>
      <c r="K418" s="191"/>
      <c r="L418" s="3"/>
      <c r="Q418" s="3"/>
      <c r="R418" s="3"/>
      <c r="S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</row>
    <row r="419" spans="1:43" x14ac:dyDescent="0.2">
      <c r="A419" s="191"/>
      <c r="B419" s="191"/>
      <c r="C419" s="191"/>
      <c r="D419" s="191"/>
      <c r="E419" s="191"/>
      <c r="F419" s="191"/>
      <c r="G419" s="191"/>
      <c r="H419" s="380"/>
      <c r="I419" s="191"/>
      <c r="J419" s="191"/>
      <c r="K419" s="191"/>
      <c r="L419" s="3"/>
      <c r="Q419" s="3"/>
      <c r="R419" s="3"/>
      <c r="S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</row>
    <row r="420" spans="1:43" x14ac:dyDescent="0.2">
      <c r="A420" s="191"/>
      <c r="B420" s="191"/>
      <c r="C420" s="191"/>
      <c r="D420" s="191"/>
      <c r="E420" s="191"/>
      <c r="F420" s="191"/>
      <c r="G420" s="191"/>
      <c r="H420" s="380"/>
      <c r="I420" s="191"/>
      <c r="J420" s="191"/>
      <c r="K420" s="191"/>
      <c r="L420" s="3"/>
      <c r="Q420" s="3"/>
      <c r="R420" s="3"/>
      <c r="S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</row>
    <row r="421" spans="1:43" x14ac:dyDescent="0.2">
      <c r="A421" s="191"/>
      <c r="B421" s="191"/>
      <c r="C421" s="191"/>
      <c r="D421" s="191"/>
      <c r="E421" s="191"/>
      <c r="F421" s="191"/>
      <c r="G421" s="191"/>
      <c r="H421" s="380"/>
      <c r="I421" s="191"/>
      <c r="J421" s="191"/>
      <c r="K421" s="191"/>
      <c r="L421" s="3"/>
      <c r="Q421" s="3"/>
      <c r="R421" s="3"/>
      <c r="S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</row>
    <row r="422" spans="1:43" x14ac:dyDescent="0.2">
      <c r="A422" s="191"/>
      <c r="B422" s="191"/>
      <c r="C422" s="191"/>
      <c r="D422" s="191"/>
      <c r="E422" s="191"/>
      <c r="F422" s="191"/>
      <c r="G422" s="191"/>
      <c r="H422" s="380"/>
      <c r="I422" s="191"/>
      <c r="J422" s="191"/>
      <c r="K422" s="191"/>
      <c r="L422" s="3"/>
      <c r="Q422" s="3"/>
      <c r="R422" s="3"/>
      <c r="S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</row>
    <row r="423" spans="1:43" x14ac:dyDescent="0.2">
      <c r="A423" s="191"/>
      <c r="B423" s="191"/>
      <c r="C423" s="191"/>
      <c r="D423" s="191"/>
      <c r="E423" s="191"/>
      <c r="F423" s="191"/>
      <c r="G423" s="191"/>
      <c r="H423" s="380"/>
      <c r="I423" s="191"/>
      <c r="J423" s="191"/>
      <c r="K423" s="191"/>
      <c r="L423" s="3"/>
      <c r="Q423" s="3"/>
      <c r="R423" s="3"/>
      <c r="S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</row>
    <row r="424" spans="1:43" x14ac:dyDescent="0.2">
      <c r="A424" s="191"/>
      <c r="B424" s="191"/>
      <c r="C424" s="191"/>
      <c r="D424" s="191"/>
      <c r="E424" s="191"/>
      <c r="F424" s="191"/>
      <c r="G424" s="191"/>
      <c r="H424" s="380"/>
      <c r="I424" s="191"/>
      <c r="J424" s="191"/>
      <c r="K424" s="191"/>
      <c r="L424" s="3"/>
      <c r="Q424" s="3"/>
      <c r="R424" s="3"/>
      <c r="S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</row>
    <row r="425" spans="1:43" x14ac:dyDescent="0.2">
      <c r="A425" s="90"/>
      <c r="B425" s="90"/>
      <c r="C425" s="90"/>
      <c r="D425" s="90"/>
      <c r="E425" s="90"/>
      <c r="F425" s="90"/>
      <c r="G425" s="90"/>
      <c r="H425" s="469"/>
      <c r="I425" s="90"/>
      <c r="J425" s="90"/>
      <c r="K425" s="90"/>
    </row>
    <row r="426" spans="1:43" x14ac:dyDescent="0.2">
      <c r="A426" s="90"/>
      <c r="B426" s="90"/>
      <c r="C426" s="90"/>
      <c r="D426" s="90"/>
      <c r="E426" s="90"/>
      <c r="F426" s="90"/>
      <c r="G426" s="90"/>
      <c r="H426" s="90"/>
      <c r="I426" s="90"/>
      <c r="J426" s="90"/>
      <c r="K426" s="90"/>
    </row>
  </sheetData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9"/>
  <sheetViews>
    <sheetView workbookViewId="0">
      <selection activeCell="N482" sqref="N482"/>
    </sheetView>
  </sheetViews>
  <sheetFormatPr defaultRowHeight="12.75" x14ac:dyDescent="0.2"/>
  <cols>
    <col min="11" max="11" width="12.140625" customWidth="1"/>
  </cols>
  <sheetData>
    <row r="1" spans="1:11" x14ac:dyDescent="0.2">
      <c r="A1" s="439" t="s">
        <v>6</v>
      </c>
      <c r="B1" s="439" t="s">
        <v>2688</v>
      </c>
      <c r="C1" s="439" t="s">
        <v>3525</v>
      </c>
      <c r="D1" s="439" t="s">
        <v>5</v>
      </c>
      <c r="E1" s="439" t="s">
        <v>3526</v>
      </c>
      <c r="F1" s="439" t="s">
        <v>3527</v>
      </c>
      <c r="G1" s="430" t="s">
        <v>2685</v>
      </c>
      <c r="H1" s="439" t="s">
        <v>2938</v>
      </c>
      <c r="I1" s="51" t="s">
        <v>3530</v>
      </c>
      <c r="J1" s="51" t="s">
        <v>2935</v>
      </c>
      <c r="K1" s="51" t="s">
        <v>3729</v>
      </c>
    </row>
    <row r="2" spans="1:11" x14ac:dyDescent="0.2">
      <c r="A2" s="172" t="s">
        <v>2330</v>
      </c>
      <c r="B2" s="172" t="s">
        <v>3990</v>
      </c>
      <c r="C2" s="172" t="s">
        <v>14</v>
      </c>
      <c r="D2" s="172">
        <v>4</v>
      </c>
      <c r="E2" s="172">
        <v>4</v>
      </c>
      <c r="F2" s="172">
        <v>2</v>
      </c>
      <c r="G2" s="172">
        <v>79</v>
      </c>
      <c r="H2" s="322">
        <f t="shared" ref="H2:H30" si="0">G2/(E2-F2)</f>
        <v>39.5</v>
      </c>
      <c r="I2" s="172"/>
      <c r="J2" s="172"/>
      <c r="K2" s="172" t="s">
        <v>4494</v>
      </c>
    </row>
    <row r="3" spans="1:11" x14ac:dyDescent="0.2">
      <c r="A3" s="172" t="s">
        <v>2330</v>
      </c>
      <c r="B3" s="172" t="s">
        <v>4216</v>
      </c>
      <c r="C3" s="172" t="s">
        <v>14</v>
      </c>
      <c r="D3" s="172">
        <v>5</v>
      </c>
      <c r="E3" s="172">
        <v>5</v>
      </c>
      <c r="F3" s="172"/>
      <c r="G3" s="172">
        <v>140</v>
      </c>
      <c r="H3" s="322">
        <f t="shared" si="0"/>
        <v>28</v>
      </c>
      <c r="I3" s="172"/>
      <c r="J3" s="172"/>
      <c r="K3" s="172" t="s">
        <v>4494</v>
      </c>
    </row>
    <row r="4" spans="1:11" x14ac:dyDescent="0.2">
      <c r="A4" s="172" t="s">
        <v>2330</v>
      </c>
      <c r="B4" s="172" t="s">
        <v>4469</v>
      </c>
      <c r="C4" s="172" t="s">
        <v>14</v>
      </c>
      <c r="D4" s="172">
        <v>9</v>
      </c>
      <c r="E4" s="172">
        <v>9</v>
      </c>
      <c r="F4" s="172"/>
      <c r="G4" s="172">
        <v>248</v>
      </c>
      <c r="H4" s="322">
        <f t="shared" si="0"/>
        <v>27.555555555555557</v>
      </c>
      <c r="I4" s="172"/>
      <c r="J4" s="172"/>
      <c r="K4" s="172" t="s">
        <v>4494</v>
      </c>
    </row>
    <row r="5" spans="1:11" x14ac:dyDescent="0.2">
      <c r="A5" s="172" t="s">
        <v>2330</v>
      </c>
      <c r="B5" s="172" t="s">
        <v>3978</v>
      </c>
      <c r="C5" s="172" t="s">
        <v>14</v>
      </c>
      <c r="D5" s="172">
        <v>1</v>
      </c>
      <c r="E5" s="172">
        <v>1</v>
      </c>
      <c r="F5" s="172"/>
      <c r="G5" s="172">
        <v>26</v>
      </c>
      <c r="H5" s="322">
        <f t="shared" si="0"/>
        <v>26</v>
      </c>
      <c r="I5" s="172"/>
      <c r="J5" s="172"/>
      <c r="K5" s="172" t="s">
        <v>4494</v>
      </c>
    </row>
    <row r="6" spans="1:11" x14ac:dyDescent="0.2">
      <c r="A6" s="172" t="s">
        <v>2330</v>
      </c>
      <c r="B6" s="172" t="s">
        <v>4139</v>
      </c>
      <c r="C6" s="172" t="s">
        <v>14</v>
      </c>
      <c r="D6" s="172">
        <v>9</v>
      </c>
      <c r="E6" s="172">
        <v>9</v>
      </c>
      <c r="F6" s="172"/>
      <c r="G6" s="172">
        <v>211</v>
      </c>
      <c r="H6" s="322">
        <f t="shared" si="0"/>
        <v>23.444444444444443</v>
      </c>
      <c r="I6" s="172"/>
      <c r="J6" s="172"/>
      <c r="K6" s="172" t="s">
        <v>4494</v>
      </c>
    </row>
    <row r="7" spans="1:11" x14ac:dyDescent="0.2">
      <c r="A7" s="172" t="s">
        <v>2330</v>
      </c>
      <c r="B7" s="172" t="s">
        <v>4199</v>
      </c>
      <c r="C7" s="172" t="s">
        <v>14</v>
      </c>
      <c r="D7" s="172">
        <v>3</v>
      </c>
      <c r="E7" s="172">
        <v>3</v>
      </c>
      <c r="F7" s="172">
        <v>2</v>
      </c>
      <c r="G7" s="172">
        <v>23</v>
      </c>
      <c r="H7" s="322">
        <f t="shared" si="0"/>
        <v>23</v>
      </c>
      <c r="I7" s="172"/>
      <c r="J7" s="172"/>
      <c r="K7" s="172" t="s">
        <v>4494</v>
      </c>
    </row>
    <row r="8" spans="1:11" x14ac:dyDescent="0.2">
      <c r="A8" s="172" t="s">
        <v>2330</v>
      </c>
      <c r="B8" s="172" t="s">
        <v>3037</v>
      </c>
      <c r="C8" s="172" t="s">
        <v>14</v>
      </c>
      <c r="D8" s="172">
        <v>1</v>
      </c>
      <c r="E8" s="172">
        <v>1</v>
      </c>
      <c r="F8" s="172"/>
      <c r="G8" s="172">
        <v>22</v>
      </c>
      <c r="H8" s="322">
        <f t="shared" si="0"/>
        <v>22</v>
      </c>
      <c r="I8" s="172"/>
      <c r="J8" s="172"/>
      <c r="K8" s="172" t="s">
        <v>4494</v>
      </c>
    </row>
    <row r="9" spans="1:11" x14ac:dyDescent="0.2">
      <c r="A9" s="172" t="s">
        <v>2330</v>
      </c>
      <c r="B9" s="172" t="s">
        <v>4482</v>
      </c>
      <c r="C9" s="172" t="s">
        <v>14</v>
      </c>
      <c r="D9" s="172">
        <v>5</v>
      </c>
      <c r="E9" s="172">
        <v>5</v>
      </c>
      <c r="F9" s="172">
        <v>1</v>
      </c>
      <c r="G9" s="172">
        <v>84</v>
      </c>
      <c r="H9" s="322">
        <f t="shared" si="0"/>
        <v>21</v>
      </c>
      <c r="I9" s="172"/>
      <c r="J9" s="172"/>
      <c r="K9" s="172" t="s">
        <v>4494</v>
      </c>
    </row>
    <row r="10" spans="1:11" x14ac:dyDescent="0.2">
      <c r="A10" s="172" t="s">
        <v>2330</v>
      </c>
      <c r="B10" s="172" t="s">
        <v>3923</v>
      </c>
      <c r="C10" s="172" t="s">
        <v>14</v>
      </c>
      <c r="D10" s="172">
        <v>1</v>
      </c>
      <c r="E10" s="172">
        <v>1</v>
      </c>
      <c r="F10" s="172"/>
      <c r="G10" s="172">
        <v>21</v>
      </c>
      <c r="H10" s="322">
        <f t="shared" si="0"/>
        <v>21</v>
      </c>
      <c r="I10" s="172"/>
      <c r="J10" s="172"/>
      <c r="K10" s="172" t="s">
        <v>4494</v>
      </c>
    </row>
    <row r="11" spans="1:11" x14ac:dyDescent="0.2">
      <c r="A11" s="172" t="s">
        <v>2330</v>
      </c>
      <c r="B11" s="172" t="s">
        <v>3032</v>
      </c>
      <c r="C11" s="172" t="s">
        <v>14</v>
      </c>
      <c r="D11" s="172">
        <v>9</v>
      </c>
      <c r="E11" s="172">
        <v>9</v>
      </c>
      <c r="F11" s="172">
        <v>1</v>
      </c>
      <c r="G11" s="172">
        <v>159</v>
      </c>
      <c r="H11" s="322">
        <f t="shared" si="0"/>
        <v>19.875</v>
      </c>
      <c r="I11" s="172"/>
      <c r="J11" s="172"/>
      <c r="K11" s="172" t="s">
        <v>4494</v>
      </c>
    </row>
    <row r="12" spans="1:11" x14ac:dyDescent="0.2">
      <c r="A12" s="172" t="s">
        <v>2330</v>
      </c>
      <c r="B12" s="172" t="s">
        <v>1163</v>
      </c>
      <c r="C12" s="172" t="s">
        <v>14</v>
      </c>
      <c r="D12" s="172">
        <v>11</v>
      </c>
      <c r="E12" s="172">
        <v>11</v>
      </c>
      <c r="F12" s="172"/>
      <c r="G12" s="172">
        <v>199</v>
      </c>
      <c r="H12" s="322">
        <f t="shared" si="0"/>
        <v>18.09090909090909</v>
      </c>
      <c r="I12" s="172"/>
      <c r="J12" s="172"/>
      <c r="K12" s="172" t="s">
        <v>4494</v>
      </c>
    </row>
    <row r="13" spans="1:11" x14ac:dyDescent="0.2">
      <c r="A13" s="172" t="s">
        <v>2330</v>
      </c>
      <c r="B13" s="172" t="s">
        <v>4200</v>
      </c>
      <c r="C13" s="172" t="s">
        <v>14</v>
      </c>
      <c r="D13" s="172">
        <v>1</v>
      </c>
      <c r="E13" s="172">
        <v>1</v>
      </c>
      <c r="F13" s="172"/>
      <c r="G13" s="172">
        <v>16</v>
      </c>
      <c r="H13" s="322">
        <f t="shared" si="0"/>
        <v>16</v>
      </c>
      <c r="I13" s="172"/>
      <c r="J13" s="172"/>
      <c r="K13" s="172" t="s">
        <v>4494</v>
      </c>
    </row>
    <row r="14" spans="1:11" x14ac:dyDescent="0.2">
      <c r="A14" s="172" t="s">
        <v>2330</v>
      </c>
      <c r="B14" s="172" t="s">
        <v>4483</v>
      </c>
      <c r="C14" s="172" t="s">
        <v>14</v>
      </c>
      <c r="D14" s="172">
        <v>1</v>
      </c>
      <c r="E14" s="172">
        <v>1</v>
      </c>
      <c r="F14" s="172"/>
      <c r="G14" s="172">
        <v>16</v>
      </c>
      <c r="H14" s="322">
        <f t="shared" si="0"/>
        <v>16</v>
      </c>
      <c r="I14" s="172"/>
      <c r="J14" s="172"/>
      <c r="K14" s="172" t="s">
        <v>4494</v>
      </c>
    </row>
    <row r="15" spans="1:11" x14ac:dyDescent="0.2">
      <c r="A15" s="172" t="s">
        <v>2330</v>
      </c>
      <c r="B15" s="172" t="s">
        <v>4484</v>
      </c>
      <c r="C15" s="172" t="s">
        <v>14</v>
      </c>
      <c r="D15" s="172">
        <v>1</v>
      </c>
      <c r="E15" s="172">
        <v>1</v>
      </c>
      <c r="F15" s="172"/>
      <c r="G15" s="172">
        <v>15</v>
      </c>
      <c r="H15" s="322">
        <f t="shared" si="0"/>
        <v>15</v>
      </c>
      <c r="I15" s="172"/>
      <c r="J15" s="172"/>
      <c r="K15" s="172" t="s">
        <v>4494</v>
      </c>
    </row>
    <row r="16" spans="1:11" x14ac:dyDescent="0.2">
      <c r="A16" s="172" t="s">
        <v>2330</v>
      </c>
      <c r="B16" s="172" t="s">
        <v>4485</v>
      </c>
      <c r="C16" s="172" t="s">
        <v>14</v>
      </c>
      <c r="D16" s="172">
        <v>1</v>
      </c>
      <c r="E16" s="172">
        <v>1</v>
      </c>
      <c r="F16" s="172"/>
      <c r="G16" s="172">
        <v>14</v>
      </c>
      <c r="H16" s="322">
        <f t="shared" si="0"/>
        <v>14</v>
      </c>
      <c r="I16" s="172"/>
      <c r="J16" s="172"/>
      <c r="K16" s="172" t="s">
        <v>4494</v>
      </c>
    </row>
    <row r="17" spans="1:11" x14ac:dyDescent="0.2">
      <c r="A17" s="172" t="s">
        <v>2330</v>
      </c>
      <c r="B17" s="172" t="s">
        <v>4486</v>
      </c>
      <c r="C17" s="172" t="s">
        <v>14</v>
      </c>
      <c r="D17" s="172">
        <v>2</v>
      </c>
      <c r="E17" s="172">
        <v>2</v>
      </c>
      <c r="F17" s="172"/>
      <c r="G17" s="172">
        <v>23</v>
      </c>
      <c r="H17" s="322">
        <f t="shared" si="0"/>
        <v>11.5</v>
      </c>
      <c r="I17" s="172"/>
      <c r="J17" s="172"/>
      <c r="K17" s="172" t="s">
        <v>4494</v>
      </c>
    </row>
    <row r="18" spans="1:11" x14ac:dyDescent="0.2">
      <c r="A18" s="172" t="s">
        <v>2330</v>
      </c>
      <c r="B18" s="172" t="s">
        <v>4185</v>
      </c>
      <c r="C18" s="172" t="s">
        <v>14</v>
      </c>
      <c r="D18" s="172">
        <v>11</v>
      </c>
      <c r="E18" s="172">
        <v>11</v>
      </c>
      <c r="F18" s="172"/>
      <c r="G18" s="172">
        <v>106</v>
      </c>
      <c r="H18" s="322">
        <f t="shared" si="0"/>
        <v>9.6363636363636367</v>
      </c>
      <c r="I18" s="172"/>
      <c r="J18" s="172"/>
      <c r="K18" s="172" t="s">
        <v>4494</v>
      </c>
    </row>
    <row r="19" spans="1:11" x14ac:dyDescent="0.2">
      <c r="A19" s="172" t="s">
        <v>2330</v>
      </c>
      <c r="B19" s="172" t="s">
        <v>4487</v>
      </c>
      <c r="C19" s="172" t="s">
        <v>14</v>
      </c>
      <c r="D19" s="172">
        <v>8</v>
      </c>
      <c r="E19" s="172">
        <v>8</v>
      </c>
      <c r="F19" s="172">
        <v>3</v>
      </c>
      <c r="G19" s="172">
        <v>43</v>
      </c>
      <c r="H19" s="322">
        <f t="shared" si="0"/>
        <v>8.6</v>
      </c>
      <c r="I19" s="172"/>
      <c r="J19" s="172"/>
      <c r="K19" s="172" t="s">
        <v>4494</v>
      </c>
    </row>
    <row r="20" spans="1:11" x14ac:dyDescent="0.2">
      <c r="A20" s="172" t="s">
        <v>2330</v>
      </c>
      <c r="B20" s="172" t="s">
        <v>3927</v>
      </c>
      <c r="C20" s="172" t="s">
        <v>14</v>
      </c>
      <c r="D20" s="172">
        <v>1</v>
      </c>
      <c r="E20" s="172">
        <v>1</v>
      </c>
      <c r="F20" s="172"/>
      <c r="G20" s="172">
        <v>8</v>
      </c>
      <c r="H20" s="322">
        <f t="shared" si="0"/>
        <v>8</v>
      </c>
      <c r="I20" s="172"/>
      <c r="J20" s="172"/>
      <c r="K20" s="172" t="s">
        <v>4494</v>
      </c>
    </row>
    <row r="21" spans="1:11" x14ac:dyDescent="0.2">
      <c r="A21" s="172" t="s">
        <v>2330</v>
      </c>
      <c r="B21" s="172" t="s">
        <v>4207</v>
      </c>
      <c r="C21" s="172" t="s">
        <v>14</v>
      </c>
      <c r="D21" s="172">
        <v>5</v>
      </c>
      <c r="E21" s="172">
        <v>5</v>
      </c>
      <c r="F21" s="172"/>
      <c r="G21" s="172">
        <v>37</v>
      </c>
      <c r="H21" s="322">
        <f t="shared" si="0"/>
        <v>7.4</v>
      </c>
      <c r="I21" s="172"/>
      <c r="J21" s="172"/>
      <c r="K21" s="172" t="s">
        <v>4494</v>
      </c>
    </row>
    <row r="22" spans="1:11" x14ac:dyDescent="0.2">
      <c r="A22" s="172" t="s">
        <v>2330</v>
      </c>
      <c r="B22" s="172" t="s">
        <v>4488</v>
      </c>
      <c r="C22" s="172" t="s">
        <v>14</v>
      </c>
      <c r="D22" s="172">
        <v>9</v>
      </c>
      <c r="E22" s="172">
        <v>9</v>
      </c>
      <c r="F22" s="172">
        <v>2</v>
      </c>
      <c r="G22" s="172">
        <v>50</v>
      </c>
      <c r="H22" s="322">
        <f t="shared" si="0"/>
        <v>7.1428571428571432</v>
      </c>
      <c r="I22" s="172"/>
      <c r="J22" s="172"/>
      <c r="K22" s="172" t="s">
        <v>4494</v>
      </c>
    </row>
    <row r="23" spans="1:11" x14ac:dyDescent="0.2">
      <c r="A23" s="172" t="s">
        <v>2330</v>
      </c>
      <c r="B23" s="172" t="s">
        <v>4475</v>
      </c>
      <c r="C23" s="172" t="s">
        <v>14</v>
      </c>
      <c r="D23" s="172">
        <v>1</v>
      </c>
      <c r="E23" s="172">
        <v>1</v>
      </c>
      <c r="F23" s="172"/>
      <c r="G23" s="172">
        <v>7</v>
      </c>
      <c r="H23" s="322">
        <f t="shared" si="0"/>
        <v>7</v>
      </c>
      <c r="I23" s="172"/>
      <c r="J23" s="172"/>
      <c r="K23" s="172" t="s">
        <v>4494</v>
      </c>
    </row>
    <row r="24" spans="1:11" x14ac:dyDescent="0.2">
      <c r="A24" s="172" t="s">
        <v>2330</v>
      </c>
      <c r="B24" s="172" t="s">
        <v>4489</v>
      </c>
      <c r="C24" s="172" t="s">
        <v>14</v>
      </c>
      <c r="D24" s="172">
        <v>3</v>
      </c>
      <c r="E24" s="172">
        <v>3</v>
      </c>
      <c r="F24" s="172"/>
      <c r="G24" s="172">
        <v>18</v>
      </c>
      <c r="H24" s="322">
        <f t="shared" si="0"/>
        <v>6</v>
      </c>
      <c r="I24" s="172"/>
      <c r="J24" s="172"/>
      <c r="K24" s="172" t="s">
        <v>4494</v>
      </c>
    </row>
    <row r="25" spans="1:11" x14ac:dyDescent="0.2">
      <c r="A25" s="172" t="s">
        <v>2330</v>
      </c>
      <c r="B25" s="172" t="s">
        <v>4490</v>
      </c>
      <c r="C25" s="172" t="s">
        <v>14</v>
      </c>
      <c r="D25" s="172">
        <v>3</v>
      </c>
      <c r="E25" s="172">
        <v>3</v>
      </c>
      <c r="F25" s="172">
        <v>1</v>
      </c>
      <c r="G25" s="172">
        <v>10</v>
      </c>
      <c r="H25" s="322">
        <f t="shared" si="0"/>
        <v>5</v>
      </c>
      <c r="I25" s="172"/>
      <c r="J25" s="172"/>
      <c r="K25" s="172" t="s">
        <v>4494</v>
      </c>
    </row>
    <row r="26" spans="1:11" x14ac:dyDescent="0.2">
      <c r="A26" s="172" t="s">
        <v>2330</v>
      </c>
      <c r="B26" s="172" t="s">
        <v>4481</v>
      </c>
      <c r="C26" s="172" t="s">
        <v>14</v>
      </c>
      <c r="D26" s="172">
        <v>1</v>
      </c>
      <c r="E26" s="172">
        <v>1</v>
      </c>
      <c r="F26" s="172"/>
      <c r="G26" s="172">
        <v>4</v>
      </c>
      <c r="H26" s="322">
        <f t="shared" si="0"/>
        <v>4</v>
      </c>
      <c r="I26" s="172"/>
      <c r="J26" s="172"/>
      <c r="K26" s="172" t="s">
        <v>4494</v>
      </c>
    </row>
    <row r="27" spans="1:11" x14ac:dyDescent="0.2">
      <c r="A27" s="172" t="s">
        <v>2330</v>
      </c>
      <c r="B27" s="172" t="s">
        <v>4474</v>
      </c>
      <c r="C27" s="172" t="s">
        <v>14</v>
      </c>
      <c r="D27" s="172">
        <v>5</v>
      </c>
      <c r="E27" s="172">
        <v>5</v>
      </c>
      <c r="F27" s="172">
        <v>1</v>
      </c>
      <c r="G27" s="172">
        <v>11</v>
      </c>
      <c r="H27" s="322">
        <f t="shared" si="0"/>
        <v>2.75</v>
      </c>
      <c r="I27" s="172"/>
      <c r="J27" s="172"/>
      <c r="K27" s="172" t="s">
        <v>4494</v>
      </c>
    </row>
    <row r="28" spans="1:11" x14ac:dyDescent="0.2">
      <c r="A28" s="172" t="s">
        <v>2330</v>
      </c>
      <c r="B28" s="172" t="s">
        <v>4491</v>
      </c>
      <c r="C28" s="172" t="s">
        <v>14</v>
      </c>
      <c r="D28" s="172">
        <v>1</v>
      </c>
      <c r="E28" s="172">
        <v>1</v>
      </c>
      <c r="F28" s="172"/>
      <c r="G28" s="172">
        <v>0</v>
      </c>
      <c r="H28" s="322">
        <f t="shared" si="0"/>
        <v>0</v>
      </c>
      <c r="I28" s="172"/>
      <c r="J28" s="172"/>
      <c r="K28" s="172" t="s">
        <v>4494</v>
      </c>
    </row>
    <row r="29" spans="1:11" x14ac:dyDescent="0.2">
      <c r="A29" s="172" t="s">
        <v>2330</v>
      </c>
      <c r="B29" s="172" t="s">
        <v>4492</v>
      </c>
      <c r="C29" s="172" t="s">
        <v>14</v>
      </c>
      <c r="D29" s="172">
        <v>1</v>
      </c>
      <c r="E29" s="172">
        <v>1</v>
      </c>
      <c r="F29" s="172"/>
      <c r="G29" s="172">
        <v>0</v>
      </c>
      <c r="H29" s="322">
        <f t="shared" si="0"/>
        <v>0</v>
      </c>
      <c r="I29" s="172"/>
      <c r="J29" s="172"/>
      <c r="K29" s="172" t="s">
        <v>4494</v>
      </c>
    </row>
    <row r="30" spans="1:11" x14ac:dyDescent="0.2">
      <c r="A30" s="172" t="s">
        <v>2330</v>
      </c>
      <c r="B30" s="172" t="s">
        <v>4493</v>
      </c>
      <c r="C30" s="172" t="s">
        <v>14</v>
      </c>
      <c r="D30" s="172">
        <v>1</v>
      </c>
      <c r="E30" s="172">
        <v>1</v>
      </c>
      <c r="F30" s="172"/>
      <c r="G30" s="172">
        <v>0</v>
      </c>
      <c r="H30" s="322">
        <f t="shared" si="0"/>
        <v>0</v>
      </c>
      <c r="I30" s="172"/>
      <c r="J30" s="172"/>
      <c r="K30" s="172" t="s">
        <v>4494</v>
      </c>
    </row>
    <row r="31" spans="1:11" x14ac:dyDescent="0.2">
      <c r="A31" s="172" t="s">
        <v>2330</v>
      </c>
      <c r="B31" s="172" t="s">
        <v>4480</v>
      </c>
      <c r="C31" s="172" t="s">
        <v>14</v>
      </c>
      <c r="D31" s="172">
        <v>1</v>
      </c>
      <c r="E31" s="172">
        <v>1</v>
      </c>
      <c r="F31" s="172">
        <v>1</v>
      </c>
      <c r="G31" s="172">
        <v>9</v>
      </c>
      <c r="H31" s="322">
        <v>0</v>
      </c>
      <c r="I31" s="172"/>
      <c r="J31" s="172"/>
      <c r="K31" s="172" t="s">
        <v>4494</v>
      </c>
    </row>
    <row r="32" spans="1:11" x14ac:dyDescent="0.2">
      <c r="A32" s="172" t="s">
        <v>2330</v>
      </c>
      <c r="B32" s="172" t="s">
        <v>4468</v>
      </c>
      <c r="C32" s="172" t="s">
        <v>4495</v>
      </c>
      <c r="D32" s="172">
        <v>2</v>
      </c>
      <c r="E32" s="172">
        <v>2</v>
      </c>
      <c r="F32" s="172">
        <v>1</v>
      </c>
      <c r="G32" s="172">
        <v>184</v>
      </c>
      <c r="H32" s="322">
        <f t="shared" ref="H32:H95" si="1">G32/(E32-F32)</f>
        <v>184</v>
      </c>
      <c r="I32" s="172"/>
      <c r="J32" s="172"/>
      <c r="K32" s="172" t="s">
        <v>4496</v>
      </c>
    </row>
    <row r="33" spans="1:11" x14ac:dyDescent="0.2">
      <c r="A33" s="172" t="s">
        <v>2330</v>
      </c>
      <c r="B33" s="172" t="s">
        <v>3050</v>
      </c>
      <c r="C33" s="172" t="s">
        <v>4495</v>
      </c>
      <c r="D33" s="172">
        <v>13</v>
      </c>
      <c r="E33" s="172">
        <v>11</v>
      </c>
      <c r="F33" s="172">
        <v>1</v>
      </c>
      <c r="G33" s="172">
        <v>761</v>
      </c>
      <c r="H33" s="322">
        <f t="shared" si="1"/>
        <v>76.099999999999994</v>
      </c>
      <c r="I33" s="172"/>
      <c r="J33" s="172"/>
      <c r="K33" s="172" t="s">
        <v>4496</v>
      </c>
    </row>
    <row r="34" spans="1:11" x14ac:dyDescent="0.2">
      <c r="A34" s="172" t="s">
        <v>2330</v>
      </c>
      <c r="B34" s="172" t="s">
        <v>4497</v>
      </c>
      <c r="C34" s="172" t="s">
        <v>4495</v>
      </c>
      <c r="D34" s="172">
        <v>1</v>
      </c>
      <c r="E34" s="172">
        <v>1</v>
      </c>
      <c r="F34" s="172"/>
      <c r="G34" s="172">
        <v>61</v>
      </c>
      <c r="H34" s="322">
        <f t="shared" si="1"/>
        <v>61</v>
      </c>
      <c r="I34" s="172"/>
      <c r="J34" s="172"/>
      <c r="K34" s="172" t="s">
        <v>4496</v>
      </c>
    </row>
    <row r="35" spans="1:11" x14ac:dyDescent="0.2">
      <c r="A35" s="172" t="s">
        <v>2330</v>
      </c>
      <c r="B35" s="172" t="s">
        <v>4463</v>
      </c>
      <c r="C35" s="172" t="s">
        <v>4495</v>
      </c>
      <c r="D35" s="172">
        <v>4</v>
      </c>
      <c r="E35" s="172">
        <v>5</v>
      </c>
      <c r="F35" s="172">
        <v>2</v>
      </c>
      <c r="G35" s="172">
        <v>168</v>
      </c>
      <c r="H35" s="322">
        <f t="shared" si="1"/>
        <v>56</v>
      </c>
      <c r="I35" s="172"/>
      <c r="J35" s="172"/>
      <c r="K35" s="172" t="s">
        <v>4496</v>
      </c>
    </row>
    <row r="36" spans="1:11" x14ac:dyDescent="0.2">
      <c r="A36" s="172" t="s">
        <v>2330</v>
      </c>
      <c r="B36" s="172" t="s">
        <v>3946</v>
      </c>
      <c r="C36" s="172" t="s">
        <v>4495</v>
      </c>
      <c r="D36" s="172">
        <v>1</v>
      </c>
      <c r="E36" s="172">
        <v>1</v>
      </c>
      <c r="F36" s="172"/>
      <c r="G36" s="172">
        <v>50</v>
      </c>
      <c r="H36" s="322">
        <f t="shared" si="1"/>
        <v>50</v>
      </c>
      <c r="I36" s="172"/>
      <c r="J36" s="172"/>
      <c r="K36" s="172" t="s">
        <v>4496</v>
      </c>
    </row>
    <row r="37" spans="1:11" x14ac:dyDescent="0.2">
      <c r="A37" s="172" t="s">
        <v>2330</v>
      </c>
      <c r="B37" s="172" t="s">
        <v>4191</v>
      </c>
      <c r="C37" s="172" t="s">
        <v>4495</v>
      </c>
      <c r="D37" s="172">
        <v>13</v>
      </c>
      <c r="E37" s="172">
        <v>15</v>
      </c>
      <c r="F37" s="172"/>
      <c r="G37" s="172">
        <v>595</v>
      </c>
      <c r="H37" s="322">
        <f t="shared" si="1"/>
        <v>39.666666666666664</v>
      </c>
      <c r="I37" s="172"/>
      <c r="J37" s="172"/>
      <c r="K37" s="172" t="s">
        <v>4496</v>
      </c>
    </row>
    <row r="38" spans="1:11" x14ac:dyDescent="0.2">
      <c r="A38" s="172" t="s">
        <v>2330</v>
      </c>
      <c r="B38" s="172" t="s">
        <v>4470</v>
      </c>
      <c r="C38" s="172" t="s">
        <v>4495</v>
      </c>
      <c r="D38" s="172">
        <v>3</v>
      </c>
      <c r="E38" s="172">
        <v>3</v>
      </c>
      <c r="F38" s="172">
        <v>1</v>
      </c>
      <c r="G38" s="172">
        <v>66</v>
      </c>
      <c r="H38" s="322">
        <f t="shared" si="1"/>
        <v>33</v>
      </c>
      <c r="I38" s="172"/>
      <c r="J38" s="172"/>
      <c r="K38" s="172" t="s">
        <v>4496</v>
      </c>
    </row>
    <row r="39" spans="1:11" x14ac:dyDescent="0.2">
      <c r="A39" s="172" t="s">
        <v>2330</v>
      </c>
      <c r="B39" s="172" t="s">
        <v>3990</v>
      </c>
      <c r="C39" s="172" t="s">
        <v>4495</v>
      </c>
      <c r="D39" s="172">
        <v>6</v>
      </c>
      <c r="E39" s="172">
        <v>7</v>
      </c>
      <c r="F39" s="172">
        <v>1</v>
      </c>
      <c r="G39" s="172">
        <v>197</v>
      </c>
      <c r="H39" s="322">
        <f t="shared" si="1"/>
        <v>32.833333333333336</v>
      </c>
      <c r="I39" s="172"/>
      <c r="J39" s="172"/>
      <c r="K39" s="172" t="s">
        <v>4496</v>
      </c>
    </row>
    <row r="40" spans="1:11" x14ac:dyDescent="0.2">
      <c r="A40" s="172" t="s">
        <v>2330</v>
      </c>
      <c r="B40" s="172" t="s">
        <v>3882</v>
      </c>
      <c r="C40" s="172" t="s">
        <v>4495</v>
      </c>
      <c r="D40" s="172">
        <v>7</v>
      </c>
      <c r="E40" s="172">
        <v>7</v>
      </c>
      <c r="F40" s="172">
        <v>1</v>
      </c>
      <c r="G40" s="172">
        <v>173</v>
      </c>
      <c r="H40" s="322">
        <f t="shared" si="1"/>
        <v>28.833333333333332</v>
      </c>
      <c r="I40" s="172"/>
      <c r="J40" s="172"/>
      <c r="K40" s="172" t="s">
        <v>4496</v>
      </c>
    </row>
    <row r="41" spans="1:11" x14ac:dyDescent="0.2">
      <c r="A41" s="172" t="s">
        <v>2330</v>
      </c>
      <c r="B41" s="172" t="s">
        <v>4502</v>
      </c>
      <c r="C41" s="172" t="s">
        <v>4495</v>
      </c>
      <c r="D41" s="172">
        <v>13</v>
      </c>
      <c r="E41" s="172">
        <v>14</v>
      </c>
      <c r="F41" s="172"/>
      <c r="G41" s="172">
        <v>341</v>
      </c>
      <c r="H41" s="322">
        <f t="shared" si="1"/>
        <v>24.357142857142858</v>
      </c>
      <c r="I41" s="172"/>
      <c r="J41" s="172"/>
      <c r="K41" s="172" t="s">
        <v>4496</v>
      </c>
    </row>
    <row r="42" spans="1:11" x14ac:dyDescent="0.2">
      <c r="A42" s="172" t="s">
        <v>2330</v>
      </c>
      <c r="B42" s="172" t="s">
        <v>3037</v>
      </c>
      <c r="C42" s="172" t="s">
        <v>4495</v>
      </c>
      <c r="D42" s="172">
        <v>1</v>
      </c>
      <c r="E42" s="172">
        <v>1</v>
      </c>
      <c r="F42" s="172"/>
      <c r="G42" s="172">
        <v>24</v>
      </c>
      <c r="H42" s="322">
        <f t="shared" si="1"/>
        <v>24</v>
      </c>
      <c r="I42" s="172"/>
      <c r="J42" s="172"/>
      <c r="K42" s="172" t="s">
        <v>4496</v>
      </c>
    </row>
    <row r="43" spans="1:11" x14ac:dyDescent="0.2">
      <c r="A43" s="172" t="s">
        <v>2330</v>
      </c>
      <c r="B43" s="172" t="s">
        <v>3902</v>
      </c>
      <c r="C43" s="172" t="s">
        <v>4495</v>
      </c>
      <c r="D43" s="172">
        <v>6</v>
      </c>
      <c r="E43" s="172">
        <v>5</v>
      </c>
      <c r="F43" s="172"/>
      <c r="G43" s="172">
        <v>89</v>
      </c>
      <c r="H43" s="322">
        <f t="shared" si="1"/>
        <v>17.8</v>
      </c>
      <c r="I43" s="172"/>
      <c r="J43" s="172"/>
      <c r="K43" s="172" t="s">
        <v>4496</v>
      </c>
    </row>
    <row r="44" spans="1:11" x14ac:dyDescent="0.2">
      <c r="A44" s="172" t="s">
        <v>2330</v>
      </c>
      <c r="B44" s="172" t="s">
        <v>4492</v>
      </c>
      <c r="C44" s="172" t="s">
        <v>4495</v>
      </c>
      <c r="D44" s="172">
        <v>11</v>
      </c>
      <c r="E44" s="172">
        <v>12</v>
      </c>
      <c r="F44" s="172">
        <v>1</v>
      </c>
      <c r="G44" s="172">
        <v>194</v>
      </c>
      <c r="H44" s="322">
        <f t="shared" si="1"/>
        <v>17.636363636363637</v>
      </c>
      <c r="I44" s="172"/>
      <c r="J44" s="172"/>
      <c r="K44" s="172" t="s">
        <v>4496</v>
      </c>
    </row>
    <row r="45" spans="1:11" x14ac:dyDescent="0.2">
      <c r="A45" s="172" t="s">
        <v>2330</v>
      </c>
      <c r="B45" s="172" t="s">
        <v>3114</v>
      </c>
      <c r="C45" s="172" t="s">
        <v>4495</v>
      </c>
      <c r="D45" s="172">
        <v>7</v>
      </c>
      <c r="E45" s="172">
        <v>8</v>
      </c>
      <c r="F45" s="172"/>
      <c r="G45" s="172">
        <v>100</v>
      </c>
      <c r="H45" s="322">
        <f t="shared" si="1"/>
        <v>12.5</v>
      </c>
      <c r="I45" s="172"/>
      <c r="J45" s="172"/>
      <c r="K45" s="172" t="s">
        <v>4496</v>
      </c>
    </row>
    <row r="46" spans="1:11" x14ac:dyDescent="0.2">
      <c r="A46" s="172" t="s">
        <v>2330</v>
      </c>
      <c r="B46" s="172" t="s">
        <v>4483</v>
      </c>
      <c r="C46" s="172" t="s">
        <v>4495</v>
      </c>
      <c r="D46" s="172">
        <v>3</v>
      </c>
      <c r="E46" s="172">
        <v>3</v>
      </c>
      <c r="F46" s="172"/>
      <c r="G46" s="172">
        <v>37</v>
      </c>
      <c r="H46" s="322">
        <f t="shared" si="1"/>
        <v>12.333333333333334</v>
      </c>
      <c r="I46" s="172"/>
      <c r="J46" s="172"/>
      <c r="K46" s="172" t="s">
        <v>4496</v>
      </c>
    </row>
    <row r="47" spans="1:11" x14ac:dyDescent="0.2">
      <c r="A47" s="172" t="s">
        <v>2330</v>
      </c>
      <c r="B47" s="172" t="s">
        <v>4498</v>
      </c>
      <c r="C47" s="172" t="s">
        <v>4495</v>
      </c>
      <c r="D47" s="172">
        <v>5</v>
      </c>
      <c r="E47" s="172">
        <v>5</v>
      </c>
      <c r="F47" s="172">
        <v>1</v>
      </c>
      <c r="G47" s="172">
        <v>37</v>
      </c>
      <c r="H47" s="322">
        <f t="shared" si="1"/>
        <v>9.25</v>
      </c>
      <c r="I47" s="172"/>
      <c r="J47" s="172"/>
      <c r="K47" s="172" t="s">
        <v>4496</v>
      </c>
    </row>
    <row r="48" spans="1:11" x14ac:dyDescent="0.2">
      <c r="A48" s="172" t="s">
        <v>2330</v>
      </c>
      <c r="B48" s="172" t="s">
        <v>3881</v>
      </c>
      <c r="C48" s="172" t="s">
        <v>4495</v>
      </c>
      <c r="D48" s="172">
        <v>7</v>
      </c>
      <c r="E48" s="172">
        <v>6</v>
      </c>
      <c r="F48" s="172">
        <v>1</v>
      </c>
      <c r="G48" s="172">
        <v>38</v>
      </c>
      <c r="H48" s="322">
        <f t="shared" si="1"/>
        <v>7.6</v>
      </c>
      <c r="I48" s="172"/>
      <c r="J48" s="172"/>
      <c r="K48" s="172" t="s">
        <v>4496</v>
      </c>
    </row>
    <row r="49" spans="1:11" x14ac:dyDescent="0.2">
      <c r="A49" s="172" t="s">
        <v>2330</v>
      </c>
      <c r="B49" s="172" t="s">
        <v>4499</v>
      </c>
      <c r="C49" s="172" t="s">
        <v>4495</v>
      </c>
      <c r="D49" s="172">
        <v>7</v>
      </c>
      <c r="E49" s="172">
        <v>7</v>
      </c>
      <c r="F49" s="172">
        <v>2</v>
      </c>
      <c r="G49" s="172">
        <v>36</v>
      </c>
      <c r="H49" s="322">
        <f t="shared" si="1"/>
        <v>7.2</v>
      </c>
      <c r="I49" s="172"/>
      <c r="J49" s="172"/>
      <c r="K49" s="172" t="s">
        <v>4496</v>
      </c>
    </row>
    <row r="50" spans="1:11" x14ac:dyDescent="0.2">
      <c r="A50" s="172" t="s">
        <v>2330</v>
      </c>
      <c r="B50" s="172" t="s">
        <v>4193</v>
      </c>
      <c r="C50" s="172" t="s">
        <v>4495</v>
      </c>
      <c r="D50" s="172">
        <v>4</v>
      </c>
      <c r="E50" s="172">
        <v>2</v>
      </c>
      <c r="F50" s="172">
        <v>1</v>
      </c>
      <c r="G50" s="172">
        <v>5</v>
      </c>
      <c r="H50" s="322">
        <f t="shared" si="1"/>
        <v>5</v>
      </c>
      <c r="I50" s="172"/>
      <c r="J50" s="172"/>
      <c r="K50" s="172" t="s">
        <v>4496</v>
      </c>
    </row>
    <row r="51" spans="1:11" x14ac:dyDescent="0.2">
      <c r="A51" s="172" t="s">
        <v>2330</v>
      </c>
      <c r="B51" s="172" t="s">
        <v>3056</v>
      </c>
      <c r="C51" s="172" t="s">
        <v>4495</v>
      </c>
      <c r="D51" s="172">
        <v>3</v>
      </c>
      <c r="E51" s="172">
        <v>2</v>
      </c>
      <c r="F51" s="172">
        <v>1</v>
      </c>
      <c r="G51" s="172">
        <v>5</v>
      </c>
      <c r="H51" s="322">
        <f t="shared" si="1"/>
        <v>5</v>
      </c>
      <c r="I51" s="172"/>
      <c r="J51" s="172"/>
      <c r="K51" s="172" t="s">
        <v>4496</v>
      </c>
    </row>
    <row r="52" spans="1:11" x14ac:dyDescent="0.2">
      <c r="A52" s="172" t="s">
        <v>2330</v>
      </c>
      <c r="B52" s="172" t="s">
        <v>2951</v>
      </c>
      <c r="C52" s="172" t="s">
        <v>4495</v>
      </c>
      <c r="D52" s="172">
        <v>5</v>
      </c>
      <c r="E52" s="172">
        <v>4</v>
      </c>
      <c r="F52" s="172">
        <v>2</v>
      </c>
      <c r="G52" s="172">
        <v>98</v>
      </c>
      <c r="H52" s="322">
        <f t="shared" si="1"/>
        <v>49</v>
      </c>
      <c r="I52" s="172"/>
      <c r="J52" s="172"/>
      <c r="K52" s="172" t="s">
        <v>4496</v>
      </c>
    </row>
    <row r="53" spans="1:11" x14ac:dyDescent="0.2">
      <c r="A53" s="172" t="s">
        <v>2330</v>
      </c>
      <c r="B53" s="172" t="s">
        <v>4484</v>
      </c>
      <c r="C53" s="172" t="s">
        <v>4495</v>
      </c>
      <c r="D53" s="172">
        <v>5</v>
      </c>
      <c r="E53" s="172">
        <v>4</v>
      </c>
      <c r="F53" s="172">
        <v>2</v>
      </c>
      <c r="G53" s="172">
        <v>8</v>
      </c>
      <c r="H53" s="322">
        <f t="shared" si="1"/>
        <v>4</v>
      </c>
      <c r="I53" s="172"/>
      <c r="J53" s="172"/>
      <c r="K53" s="172" t="s">
        <v>4496</v>
      </c>
    </row>
    <row r="54" spans="1:11" x14ac:dyDescent="0.2">
      <c r="A54" s="172" t="s">
        <v>2330</v>
      </c>
      <c r="B54" s="172" t="s">
        <v>4500</v>
      </c>
      <c r="C54" s="172" t="s">
        <v>4495</v>
      </c>
      <c r="D54" s="172">
        <v>8</v>
      </c>
      <c r="E54" s="172">
        <v>8</v>
      </c>
      <c r="F54" s="172">
        <v>3</v>
      </c>
      <c r="G54" s="172">
        <v>19</v>
      </c>
      <c r="H54" s="322">
        <f t="shared" si="1"/>
        <v>3.8</v>
      </c>
      <c r="I54" s="172"/>
      <c r="J54" s="172"/>
      <c r="K54" s="172" t="s">
        <v>4496</v>
      </c>
    </row>
    <row r="55" spans="1:11" x14ac:dyDescent="0.2">
      <c r="A55" s="172" t="s">
        <v>2330</v>
      </c>
      <c r="B55" s="172" t="s">
        <v>4485</v>
      </c>
      <c r="C55" s="172" t="s">
        <v>4495</v>
      </c>
      <c r="D55" s="172">
        <v>3</v>
      </c>
      <c r="E55" s="172">
        <v>2</v>
      </c>
      <c r="F55" s="172"/>
      <c r="G55" s="172">
        <v>7</v>
      </c>
      <c r="H55" s="322">
        <f t="shared" si="1"/>
        <v>3.5</v>
      </c>
      <c r="I55" s="172"/>
      <c r="J55" s="172"/>
      <c r="K55" s="172" t="s">
        <v>4496</v>
      </c>
    </row>
    <row r="56" spans="1:11" x14ac:dyDescent="0.2">
      <c r="A56" s="172" t="s">
        <v>2330</v>
      </c>
      <c r="B56" s="172" t="s">
        <v>1834</v>
      </c>
      <c r="C56" s="172" t="s">
        <v>4495</v>
      </c>
      <c r="D56" s="172">
        <v>4</v>
      </c>
      <c r="E56" s="172">
        <v>2</v>
      </c>
      <c r="F56" s="172"/>
      <c r="G56" s="172">
        <v>0</v>
      </c>
      <c r="H56" s="322">
        <f t="shared" si="1"/>
        <v>0</v>
      </c>
      <c r="I56" s="172"/>
      <c r="J56" s="172"/>
      <c r="K56" s="172" t="s">
        <v>4496</v>
      </c>
    </row>
    <row r="57" spans="1:11" x14ac:dyDescent="0.2">
      <c r="A57" s="172" t="s">
        <v>2330</v>
      </c>
      <c r="B57" s="172" t="s">
        <v>4501</v>
      </c>
      <c r="C57" s="172" t="s">
        <v>4495</v>
      </c>
      <c r="D57" s="172">
        <v>1</v>
      </c>
      <c r="E57" s="172">
        <v>1</v>
      </c>
      <c r="F57" s="172">
        <v>1</v>
      </c>
      <c r="G57" s="172">
        <v>11</v>
      </c>
      <c r="H57" s="322">
        <v>0</v>
      </c>
      <c r="I57" s="172"/>
      <c r="J57" s="172"/>
      <c r="K57" s="172" t="s">
        <v>4496</v>
      </c>
    </row>
    <row r="58" spans="1:11" x14ac:dyDescent="0.2">
      <c r="A58" s="172" t="s">
        <v>82</v>
      </c>
      <c r="B58" s="172" t="s">
        <v>4512</v>
      </c>
      <c r="C58" s="172" t="s">
        <v>14</v>
      </c>
      <c r="D58" s="172">
        <v>1</v>
      </c>
      <c r="E58" s="172">
        <v>1</v>
      </c>
      <c r="F58" s="172"/>
      <c r="G58" s="172">
        <v>39</v>
      </c>
      <c r="H58" s="322">
        <f t="shared" si="1"/>
        <v>39</v>
      </c>
      <c r="I58" s="172"/>
      <c r="J58" s="172"/>
      <c r="K58" s="172" t="s">
        <v>4326</v>
      </c>
    </row>
    <row r="59" spans="1:11" x14ac:dyDescent="0.2">
      <c r="A59" s="172" t="s">
        <v>82</v>
      </c>
      <c r="B59" s="172" t="s">
        <v>3963</v>
      </c>
      <c r="C59" s="172" t="s">
        <v>14</v>
      </c>
      <c r="D59" s="172">
        <v>3</v>
      </c>
      <c r="E59" s="172">
        <v>3</v>
      </c>
      <c r="F59" s="172"/>
      <c r="G59" s="172">
        <v>98</v>
      </c>
      <c r="H59" s="322">
        <f t="shared" si="1"/>
        <v>32.666666666666664</v>
      </c>
      <c r="I59" s="172"/>
      <c r="J59" s="172"/>
      <c r="K59" s="172" t="s">
        <v>4326</v>
      </c>
    </row>
    <row r="60" spans="1:11" x14ac:dyDescent="0.2">
      <c r="A60" s="172" t="s">
        <v>82</v>
      </c>
      <c r="B60" s="172" t="s">
        <v>4139</v>
      </c>
      <c r="C60" s="172" t="s">
        <v>14</v>
      </c>
      <c r="D60" s="172">
        <v>3</v>
      </c>
      <c r="E60" s="172">
        <v>3</v>
      </c>
      <c r="F60" s="172"/>
      <c r="G60" s="172">
        <v>89</v>
      </c>
      <c r="H60" s="322">
        <f t="shared" si="1"/>
        <v>29.666666666666668</v>
      </c>
      <c r="I60" s="172"/>
      <c r="J60" s="172"/>
      <c r="K60" s="172" t="s">
        <v>4326</v>
      </c>
    </row>
    <row r="61" spans="1:11" x14ac:dyDescent="0.2">
      <c r="A61" s="172" t="s">
        <v>82</v>
      </c>
      <c r="B61" s="172" t="s">
        <v>4513</v>
      </c>
      <c r="C61" s="172" t="s">
        <v>14</v>
      </c>
      <c r="D61" s="172">
        <v>1</v>
      </c>
      <c r="E61" s="172">
        <v>1</v>
      </c>
      <c r="F61" s="172"/>
      <c r="G61" s="172">
        <v>28</v>
      </c>
      <c r="H61" s="322">
        <f t="shared" si="1"/>
        <v>28</v>
      </c>
      <c r="I61" s="172"/>
      <c r="J61" s="172"/>
      <c r="K61" s="172" t="s">
        <v>4326</v>
      </c>
    </row>
    <row r="62" spans="1:11" x14ac:dyDescent="0.2">
      <c r="A62" s="172" t="s">
        <v>82</v>
      </c>
      <c r="B62" s="172" t="s">
        <v>4487</v>
      </c>
      <c r="C62" s="172" t="s">
        <v>14</v>
      </c>
      <c r="D62" s="172">
        <v>4</v>
      </c>
      <c r="E62" s="172">
        <v>4</v>
      </c>
      <c r="F62" s="172">
        <v>1</v>
      </c>
      <c r="G62" s="172">
        <v>66</v>
      </c>
      <c r="H62" s="322">
        <f t="shared" si="1"/>
        <v>22</v>
      </c>
      <c r="I62" s="172"/>
      <c r="J62" s="172"/>
      <c r="K62" s="172" t="s">
        <v>4326</v>
      </c>
    </row>
    <row r="63" spans="1:11" x14ac:dyDescent="0.2">
      <c r="A63" s="172" t="s">
        <v>82</v>
      </c>
      <c r="B63" s="172" t="s">
        <v>4482</v>
      </c>
      <c r="C63" s="172" t="s">
        <v>14</v>
      </c>
      <c r="D63" s="172">
        <v>10</v>
      </c>
      <c r="E63" s="172">
        <v>10</v>
      </c>
      <c r="F63" s="172">
        <v>2</v>
      </c>
      <c r="G63" s="172">
        <v>157</v>
      </c>
      <c r="H63" s="322">
        <f t="shared" si="1"/>
        <v>19.625</v>
      </c>
      <c r="I63" s="172"/>
      <c r="J63" s="172"/>
      <c r="K63" s="172" t="s">
        <v>4326</v>
      </c>
    </row>
    <row r="64" spans="1:11" x14ac:dyDescent="0.2">
      <c r="A64" s="172" t="s">
        <v>82</v>
      </c>
      <c r="B64" s="172" t="s">
        <v>4469</v>
      </c>
      <c r="C64" s="172" t="s">
        <v>14</v>
      </c>
      <c r="D64" s="172">
        <v>12</v>
      </c>
      <c r="E64" s="172">
        <v>12</v>
      </c>
      <c r="F64" s="172"/>
      <c r="G64" s="172">
        <v>214</v>
      </c>
      <c r="H64" s="322">
        <f t="shared" si="1"/>
        <v>17.833333333333332</v>
      </c>
      <c r="I64" s="172"/>
      <c r="J64" s="172"/>
      <c r="K64" s="172" t="s">
        <v>4326</v>
      </c>
    </row>
    <row r="65" spans="1:11" x14ac:dyDescent="0.2">
      <c r="A65" s="172" t="s">
        <v>82</v>
      </c>
      <c r="B65" s="172" t="s">
        <v>1163</v>
      </c>
      <c r="C65" s="172" t="s">
        <v>14</v>
      </c>
      <c r="D65" s="172">
        <v>5</v>
      </c>
      <c r="E65" s="172">
        <v>5</v>
      </c>
      <c r="F65" s="172"/>
      <c r="G65" s="172">
        <v>88</v>
      </c>
      <c r="H65" s="322">
        <f t="shared" si="1"/>
        <v>17.600000000000001</v>
      </c>
      <c r="I65" s="172"/>
      <c r="J65" s="172"/>
      <c r="K65" s="172" t="s">
        <v>4326</v>
      </c>
    </row>
    <row r="66" spans="1:11" x14ac:dyDescent="0.2">
      <c r="A66" s="172" t="s">
        <v>82</v>
      </c>
      <c r="B66" s="172" t="s">
        <v>4514</v>
      </c>
      <c r="C66" s="172" t="s">
        <v>14</v>
      </c>
      <c r="D66" s="172">
        <v>4</v>
      </c>
      <c r="E66" s="172">
        <v>4</v>
      </c>
      <c r="F66" s="172">
        <v>1</v>
      </c>
      <c r="G66" s="172">
        <v>51</v>
      </c>
      <c r="H66" s="322">
        <f t="shared" si="1"/>
        <v>17</v>
      </c>
      <c r="I66" s="172"/>
      <c r="J66" s="172"/>
      <c r="K66" s="172" t="s">
        <v>4326</v>
      </c>
    </row>
    <row r="67" spans="1:11" x14ac:dyDescent="0.2">
      <c r="A67" s="172" t="s">
        <v>82</v>
      </c>
      <c r="B67" s="172" t="s">
        <v>4185</v>
      </c>
      <c r="C67" s="172" t="s">
        <v>14</v>
      </c>
      <c r="D67" s="172">
        <v>5</v>
      </c>
      <c r="E67" s="172">
        <v>5</v>
      </c>
      <c r="F67" s="172">
        <v>1</v>
      </c>
      <c r="G67" s="172">
        <v>66</v>
      </c>
      <c r="H67" s="322">
        <f t="shared" si="1"/>
        <v>16.5</v>
      </c>
      <c r="I67" s="172"/>
      <c r="J67" s="172"/>
      <c r="K67" s="172" t="s">
        <v>4326</v>
      </c>
    </row>
    <row r="68" spans="1:11" x14ac:dyDescent="0.2">
      <c r="A68" s="172" t="s">
        <v>82</v>
      </c>
      <c r="B68" s="172" t="s">
        <v>3151</v>
      </c>
      <c r="C68" s="172" t="s">
        <v>14</v>
      </c>
      <c r="D68" s="172">
        <v>4</v>
      </c>
      <c r="E68" s="172">
        <v>4</v>
      </c>
      <c r="F68" s="172"/>
      <c r="G68" s="172">
        <v>50</v>
      </c>
      <c r="H68" s="322">
        <f t="shared" si="1"/>
        <v>12.5</v>
      </c>
      <c r="I68" s="172"/>
      <c r="J68" s="172"/>
      <c r="K68" s="172" t="s">
        <v>4326</v>
      </c>
    </row>
    <row r="69" spans="1:11" x14ac:dyDescent="0.2">
      <c r="A69" s="172" t="s">
        <v>82</v>
      </c>
      <c r="B69" s="172" t="s">
        <v>4515</v>
      </c>
      <c r="C69" s="172" t="s">
        <v>14</v>
      </c>
      <c r="D69" s="172">
        <v>2</v>
      </c>
      <c r="E69" s="172">
        <v>2</v>
      </c>
      <c r="F69" s="172"/>
      <c r="G69" s="172">
        <v>25</v>
      </c>
      <c r="H69" s="322">
        <f t="shared" si="1"/>
        <v>12.5</v>
      </c>
      <c r="I69" s="172"/>
      <c r="J69" s="172"/>
      <c r="K69" s="172" t="s">
        <v>4326</v>
      </c>
    </row>
    <row r="70" spans="1:11" x14ac:dyDescent="0.2">
      <c r="A70" s="172" t="s">
        <v>82</v>
      </c>
      <c r="B70" s="172" t="s">
        <v>311</v>
      </c>
      <c r="C70" s="172" t="s">
        <v>14</v>
      </c>
      <c r="D70" s="172">
        <v>8</v>
      </c>
      <c r="E70" s="172">
        <v>8</v>
      </c>
      <c r="F70" s="172"/>
      <c r="G70" s="172">
        <v>99</v>
      </c>
      <c r="H70" s="322">
        <f t="shared" si="1"/>
        <v>12.375</v>
      </c>
      <c r="I70" s="172"/>
      <c r="J70" s="172"/>
      <c r="K70" s="172" t="s">
        <v>4326</v>
      </c>
    </row>
    <row r="71" spans="1:11" x14ac:dyDescent="0.2">
      <c r="A71" s="172" t="s">
        <v>82</v>
      </c>
      <c r="B71" s="172" t="s">
        <v>3990</v>
      </c>
      <c r="C71" s="172" t="s">
        <v>14</v>
      </c>
      <c r="D71" s="172">
        <v>1</v>
      </c>
      <c r="E71" s="172">
        <v>2</v>
      </c>
      <c r="F71" s="172"/>
      <c r="G71" s="172">
        <v>23</v>
      </c>
      <c r="H71" s="322">
        <f t="shared" si="1"/>
        <v>11.5</v>
      </c>
      <c r="I71" s="172"/>
      <c r="J71" s="172"/>
      <c r="K71" s="172" t="s">
        <v>4326</v>
      </c>
    </row>
    <row r="72" spans="1:11" x14ac:dyDescent="0.2">
      <c r="A72" s="172" t="s">
        <v>82</v>
      </c>
      <c r="B72" s="172" t="s">
        <v>4492</v>
      </c>
      <c r="C72" s="172" t="s">
        <v>14</v>
      </c>
      <c r="D72" s="172">
        <v>11</v>
      </c>
      <c r="E72" s="172">
        <v>11</v>
      </c>
      <c r="F72" s="172">
        <v>1</v>
      </c>
      <c r="G72" s="172">
        <v>99</v>
      </c>
      <c r="H72" s="322">
        <f t="shared" si="1"/>
        <v>9.9</v>
      </c>
      <c r="I72" s="172"/>
      <c r="J72" s="172"/>
      <c r="K72" s="172" t="s">
        <v>4326</v>
      </c>
    </row>
    <row r="73" spans="1:11" x14ac:dyDescent="0.2">
      <c r="A73" s="172" t="s">
        <v>82</v>
      </c>
      <c r="B73" s="172" t="s">
        <v>3152</v>
      </c>
      <c r="C73" s="172" t="s">
        <v>14</v>
      </c>
      <c r="D73" s="172">
        <v>8</v>
      </c>
      <c r="E73" s="172">
        <v>8</v>
      </c>
      <c r="F73" s="172"/>
      <c r="G73" s="172">
        <v>72</v>
      </c>
      <c r="H73" s="322">
        <f t="shared" si="1"/>
        <v>9</v>
      </c>
      <c r="I73" s="172"/>
      <c r="J73" s="172"/>
      <c r="K73" s="172" t="s">
        <v>4326</v>
      </c>
    </row>
    <row r="74" spans="1:11" x14ac:dyDescent="0.2">
      <c r="A74" s="172" t="s">
        <v>82</v>
      </c>
      <c r="B74" s="172" t="s">
        <v>4516</v>
      </c>
      <c r="C74" s="172" t="s">
        <v>14</v>
      </c>
      <c r="D74" s="172">
        <v>3</v>
      </c>
      <c r="E74" s="172">
        <v>3</v>
      </c>
      <c r="F74" s="172">
        <v>1</v>
      </c>
      <c r="G74" s="172">
        <v>17</v>
      </c>
      <c r="H74" s="322">
        <f t="shared" si="1"/>
        <v>8.5</v>
      </c>
      <c r="I74" s="172"/>
      <c r="J74" s="172"/>
      <c r="K74" s="172" t="s">
        <v>4326</v>
      </c>
    </row>
    <row r="75" spans="1:11" x14ac:dyDescent="0.2">
      <c r="A75" s="172" t="s">
        <v>82</v>
      </c>
      <c r="B75" s="172" t="s">
        <v>4474</v>
      </c>
      <c r="C75" s="172" t="s">
        <v>14</v>
      </c>
      <c r="D75" s="172">
        <v>12</v>
      </c>
      <c r="E75" s="172">
        <v>11</v>
      </c>
      <c r="F75" s="172">
        <v>2</v>
      </c>
      <c r="G75" s="172">
        <v>71</v>
      </c>
      <c r="H75" s="322">
        <f t="shared" si="1"/>
        <v>7.8888888888888893</v>
      </c>
      <c r="I75" s="172"/>
      <c r="J75" s="172"/>
      <c r="K75" s="172" t="s">
        <v>4326</v>
      </c>
    </row>
    <row r="76" spans="1:11" x14ac:dyDescent="0.2">
      <c r="A76" s="172" t="s">
        <v>82</v>
      </c>
      <c r="B76" s="172" t="s">
        <v>4480</v>
      </c>
      <c r="C76" s="172" t="s">
        <v>14</v>
      </c>
      <c r="D76" s="172">
        <v>9</v>
      </c>
      <c r="E76" s="172">
        <v>9</v>
      </c>
      <c r="F76" s="172">
        <v>2</v>
      </c>
      <c r="G76" s="172">
        <v>53</v>
      </c>
      <c r="H76" s="322">
        <f t="shared" si="1"/>
        <v>7.5714285714285712</v>
      </c>
      <c r="I76" s="172"/>
      <c r="J76" s="172"/>
      <c r="K76" s="172" t="s">
        <v>4326</v>
      </c>
    </row>
    <row r="77" spans="1:11" x14ac:dyDescent="0.2">
      <c r="A77" s="172" t="s">
        <v>82</v>
      </c>
      <c r="B77" s="172" t="s">
        <v>4500</v>
      </c>
      <c r="C77" s="172" t="s">
        <v>14</v>
      </c>
      <c r="D77" s="172">
        <v>9</v>
      </c>
      <c r="E77" s="172">
        <v>9</v>
      </c>
      <c r="F77" s="172">
        <v>4</v>
      </c>
      <c r="G77" s="172">
        <v>37</v>
      </c>
      <c r="H77" s="322">
        <f t="shared" si="1"/>
        <v>7.4</v>
      </c>
      <c r="I77" s="172"/>
      <c r="J77" s="172"/>
      <c r="K77" s="172" t="s">
        <v>4326</v>
      </c>
    </row>
    <row r="78" spans="1:11" x14ac:dyDescent="0.2">
      <c r="A78" s="172" t="s">
        <v>82</v>
      </c>
      <c r="B78" s="172" t="s">
        <v>4517</v>
      </c>
      <c r="C78" s="172" t="s">
        <v>14</v>
      </c>
      <c r="D78" s="172">
        <v>1</v>
      </c>
      <c r="E78" s="172">
        <v>1</v>
      </c>
      <c r="F78" s="172"/>
      <c r="G78" s="172">
        <v>7</v>
      </c>
      <c r="H78" s="322">
        <f t="shared" si="1"/>
        <v>7</v>
      </c>
      <c r="I78" s="172"/>
      <c r="J78" s="172"/>
      <c r="K78" s="172" t="s">
        <v>4326</v>
      </c>
    </row>
    <row r="79" spans="1:11" x14ac:dyDescent="0.2">
      <c r="A79" s="172" t="s">
        <v>82</v>
      </c>
      <c r="B79" s="172" t="s">
        <v>4207</v>
      </c>
      <c r="C79" s="172" t="s">
        <v>14</v>
      </c>
      <c r="D79" s="172">
        <v>4</v>
      </c>
      <c r="E79" s="172">
        <v>4</v>
      </c>
      <c r="F79" s="172"/>
      <c r="G79" s="172">
        <v>25</v>
      </c>
      <c r="H79" s="322">
        <f t="shared" si="1"/>
        <v>6.25</v>
      </c>
      <c r="I79" s="172"/>
      <c r="J79" s="172"/>
      <c r="K79" s="172" t="s">
        <v>4326</v>
      </c>
    </row>
    <row r="80" spans="1:11" x14ac:dyDescent="0.2">
      <c r="A80" s="172" t="s">
        <v>82</v>
      </c>
      <c r="B80" s="172" t="s">
        <v>3155</v>
      </c>
      <c r="C80" s="172" t="s">
        <v>14</v>
      </c>
      <c r="D80" s="172">
        <v>2</v>
      </c>
      <c r="E80" s="172">
        <v>2</v>
      </c>
      <c r="F80" s="172"/>
      <c r="G80" s="172">
        <v>12</v>
      </c>
      <c r="H80" s="322">
        <f t="shared" si="1"/>
        <v>6</v>
      </c>
      <c r="I80" s="172"/>
      <c r="J80" s="172"/>
      <c r="K80" s="172" t="s">
        <v>4326</v>
      </c>
    </row>
    <row r="81" spans="1:11" x14ac:dyDescent="0.2">
      <c r="A81" s="172" t="s">
        <v>82</v>
      </c>
      <c r="B81" s="172" t="s">
        <v>3144</v>
      </c>
      <c r="C81" s="172" t="s">
        <v>14</v>
      </c>
      <c r="D81" s="172">
        <v>1</v>
      </c>
      <c r="E81" s="172">
        <v>1</v>
      </c>
      <c r="F81" s="172"/>
      <c r="G81" s="172">
        <v>5</v>
      </c>
      <c r="H81" s="322">
        <f t="shared" si="1"/>
        <v>5</v>
      </c>
      <c r="I81" s="172"/>
      <c r="J81" s="172"/>
      <c r="K81" s="172" t="s">
        <v>4326</v>
      </c>
    </row>
    <row r="82" spans="1:11" x14ac:dyDescent="0.2">
      <c r="A82" s="172" t="s">
        <v>82</v>
      </c>
      <c r="B82" s="172" t="s">
        <v>4518</v>
      </c>
      <c r="C82" s="172" t="s">
        <v>14</v>
      </c>
      <c r="D82" s="172">
        <v>3</v>
      </c>
      <c r="E82" s="172">
        <v>3</v>
      </c>
      <c r="F82" s="172"/>
      <c r="G82" s="172">
        <v>13</v>
      </c>
      <c r="H82" s="322">
        <f t="shared" si="1"/>
        <v>4.333333333333333</v>
      </c>
      <c r="I82" s="172"/>
      <c r="J82" s="172"/>
      <c r="K82" s="172" t="s">
        <v>4326</v>
      </c>
    </row>
    <row r="83" spans="1:11" x14ac:dyDescent="0.2">
      <c r="A83" s="172" t="s">
        <v>82</v>
      </c>
      <c r="B83" s="172" t="s">
        <v>4519</v>
      </c>
      <c r="C83" s="172" t="s">
        <v>14</v>
      </c>
      <c r="D83" s="172">
        <v>1</v>
      </c>
      <c r="E83" s="172">
        <v>1</v>
      </c>
      <c r="F83" s="172"/>
      <c r="G83" s="172">
        <v>4</v>
      </c>
      <c r="H83" s="322">
        <f t="shared" si="1"/>
        <v>4</v>
      </c>
      <c r="I83" s="172"/>
      <c r="J83" s="172"/>
      <c r="K83" s="172" t="s">
        <v>4326</v>
      </c>
    </row>
    <row r="84" spans="1:11" x14ac:dyDescent="0.2">
      <c r="A84" s="172" t="s">
        <v>82</v>
      </c>
      <c r="B84" s="172" t="s">
        <v>3958</v>
      </c>
      <c r="C84" s="172" t="s">
        <v>14</v>
      </c>
      <c r="D84" s="172">
        <v>1</v>
      </c>
      <c r="E84" s="172">
        <v>1</v>
      </c>
      <c r="F84" s="172"/>
      <c r="G84" s="172">
        <v>3</v>
      </c>
      <c r="H84" s="322">
        <f t="shared" si="1"/>
        <v>3</v>
      </c>
      <c r="I84" s="172"/>
      <c r="J84" s="172"/>
      <c r="K84" s="172" t="s">
        <v>4326</v>
      </c>
    </row>
    <row r="85" spans="1:11" x14ac:dyDescent="0.2">
      <c r="A85" s="172" t="s">
        <v>82</v>
      </c>
      <c r="B85" s="172" t="s">
        <v>4203</v>
      </c>
      <c r="C85" s="172" t="s">
        <v>14</v>
      </c>
      <c r="D85" s="172">
        <v>4</v>
      </c>
      <c r="E85" s="172">
        <v>4</v>
      </c>
      <c r="F85" s="172"/>
      <c r="G85" s="172">
        <v>9</v>
      </c>
      <c r="H85" s="322">
        <f t="shared" si="1"/>
        <v>2.25</v>
      </c>
      <c r="I85" s="172"/>
      <c r="J85" s="172"/>
      <c r="K85" s="172" t="s">
        <v>4326</v>
      </c>
    </row>
    <row r="86" spans="1:11" x14ac:dyDescent="0.2">
      <c r="A86" s="172" t="s">
        <v>82</v>
      </c>
      <c r="B86" s="172" t="s">
        <v>4463</v>
      </c>
      <c r="C86" s="172" t="s">
        <v>14</v>
      </c>
      <c r="D86" s="172">
        <v>1</v>
      </c>
      <c r="E86" s="172">
        <v>1</v>
      </c>
      <c r="F86" s="172"/>
      <c r="G86" s="172">
        <v>0</v>
      </c>
      <c r="H86" s="322">
        <f t="shared" si="1"/>
        <v>0</v>
      </c>
      <c r="I86" s="172"/>
      <c r="J86" s="172"/>
      <c r="K86" s="172" t="s">
        <v>4326</v>
      </c>
    </row>
    <row r="87" spans="1:11" x14ac:dyDescent="0.2">
      <c r="A87" s="172" t="s">
        <v>82</v>
      </c>
      <c r="B87" s="172" t="s">
        <v>4466</v>
      </c>
      <c r="C87" s="172" t="s">
        <v>14</v>
      </c>
      <c r="D87" s="172">
        <v>1</v>
      </c>
      <c r="E87" s="172">
        <v>1</v>
      </c>
      <c r="F87" s="172"/>
      <c r="G87" s="172">
        <v>0</v>
      </c>
      <c r="H87" s="322">
        <f t="shared" si="1"/>
        <v>0</v>
      </c>
      <c r="I87" s="172"/>
      <c r="J87" s="172"/>
      <c r="K87" s="172" t="s">
        <v>4326</v>
      </c>
    </row>
    <row r="88" spans="1:11" x14ac:dyDescent="0.2">
      <c r="A88" s="172" t="s">
        <v>82</v>
      </c>
      <c r="B88" s="172" t="s">
        <v>3046</v>
      </c>
      <c r="C88" s="172" t="s">
        <v>14</v>
      </c>
      <c r="D88" s="172">
        <v>1</v>
      </c>
      <c r="E88" s="172">
        <v>1</v>
      </c>
      <c r="F88" s="172"/>
      <c r="G88" s="172">
        <v>7</v>
      </c>
      <c r="H88" s="322">
        <f t="shared" si="1"/>
        <v>7</v>
      </c>
      <c r="I88" s="172"/>
      <c r="J88" s="172"/>
      <c r="K88" s="172" t="s">
        <v>4326</v>
      </c>
    </row>
    <row r="89" spans="1:11" x14ac:dyDescent="0.2">
      <c r="A89" s="172" t="s">
        <v>82</v>
      </c>
      <c r="B89" s="172" t="s">
        <v>2951</v>
      </c>
      <c r="C89" s="172" t="s">
        <v>14</v>
      </c>
      <c r="D89" s="172">
        <v>1</v>
      </c>
      <c r="E89" s="172">
        <v>1</v>
      </c>
      <c r="F89" s="172"/>
      <c r="G89" s="172">
        <v>0</v>
      </c>
      <c r="H89" s="322">
        <f t="shared" si="1"/>
        <v>0</v>
      </c>
      <c r="I89" s="172"/>
      <c r="J89" s="172"/>
      <c r="K89" s="172" t="s">
        <v>4326</v>
      </c>
    </row>
    <row r="90" spans="1:11" x14ac:dyDescent="0.2">
      <c r="A90" s="172" t="s">
        <v>82</v>
      </c>
      <c r="B90" s="172" t="s">
        <v>4200</v>
      </c>
      <c r="C90" s="172" t="s">
        <v>14</v>
      </c>
      <c r="D90" s="172">
        <v>1</v>
      </c>
      <c r="E90" s="172">
        <v>1</v>
      </c>
      <c r="F90" s="172"/>
      <c r="G90" s="172">
        <v>9</v>
      </c>
      <c r="H90" s="322">
        <f t="shared" si="1"/>
        <v>9</v>
      </c>
      <c r="I90" s="172"/>
      <c r="J90" s="172"/>
      <c r="K90" s="172" t="s">
        <v>4326</v>
      </c>
    </row>
    <row r="91" spans="1:11" x14ac:dyDescent="0.2">
      <c r="A91" s="172" t="s">
        <v>82</v>
      </c>
      <c r="B91" s="172" t="s">
        <v>4498</v>
      </c>
      <c r="C91" s="172" t="s">
        <v>14</v>
      </c>
      <c r="D91" s="172">
        <v>2</v>
      </c>
      <c r="E91" s="172">
        <v>2</v>
      </c>
      <c r="F91" s="172"/>
      <c r="G91" s="172">
        <v>0</v>
      </c>
      <c r="H91" s="322">
        <f t="shared" si="1"/>
        <v>0</v>
      </c>
      <c r="I91" s="172"/>
      <c r="J91" s="172"/>
      <c r="K91" s="172" t="s">
        <v>4326</v>
      </c>
    </row>
    <row r="92" spans="1:11" x14ac:dyDescent="0.2">
      <c r="A92" s="172" t="s">
        <v>82</v>
      </c>
      <c r="B92" s="172" t="s">
        <v>3106</v>
      </c>
      <c r="C92" s="172" t="s">
        <v>14</v>
      </c>
      <c r="D92" s="172">
        <v>1</v>
      </c>
      <c r="E92" s="172" t="s">
        <v>4272</v>
      </c>
      <c r="F92" s="172"/>
      <c r="G92" s="172">
        <v>0</v>
      </c>
      <c r="H92" s="322">
        <v>0</v>
      </c>
      <c r="I92" s="172"/>
      <c r="J92" s="172"/>
      <c r="K92" s="172" t="s">
        <v>4326</v>
      </c>
    </row>
    <row r="93" spans="1:11" x14ac:dyDescent="0.2">
      <c r="A93" s="172" t="s">
        <v>82</v>
      </c>
      <c r="B93" s="172" t="s">
        <v>4506</v>
      </c>
      <c r="C93" s="172" t="s">
        <v>14</v>
      </c>
      <c r="D93" s="172">
        <v>1</v>
      </c>
      <c r="E93" s="172" t="s">
        <v>3838</v>
      </c>
      <c r="F93" s="172"/>
      <c r="G93" s="172">
        <v>0</v>
      </c>
      <c r="H93" s="322">
        <v>0</v>
      </c>
      <c r="I93" s="172"/>
      <c r="J93" s="172"/>
      <c r="K93" s="172" t="s">
        <v>4326</v>
      </c>
    </row>
    <row r="94" spans="1:11" x14ac:dyDescent="0.2">
      <c r="A94" s="172" t="s">
        <v>82</v>
      </c>
      <c r="B94" s="172" t="s">
        <v>4176</v>
      </c>
      <c r="C94" s="172" t="s">
        <v>4495</v>
      </c>
      <c r="D94" s="172">
        <v>3</v>
      </c>
      <c r="E94" s="172">
        <v>3</v>
      </c>
      <c r="F94" s="172">
        <v>1</v>
      </c>
      <c r="G94" s="172">
        <v>264</v>
      </c>
      <c r="H94" s="322">
        <f t="shared" si="1"/>
        <v>132</v>
      </c>
      <c r="I94" s="172"/>
      <c r="J94" s="172"/>
      <c r="K94" s="172" t="s">
        <v>2816</v>
      </c>
    </row>
    <row r="95" spans="1:11" x14ac:dyDescent="0.2">
      <c r="A95" s="172" t="s">
        <v>82</v>
      </c>
      <c r="B95" s="172" t="s">
        <v>4497</v>
      </c>
      <c r="C95" s="172" t="s">
        <v>4495</v>
      </c>
      <c r="D95" s="172">
        <v>3</v>
      </c>
      <c r="E95" s="172">
        <v>2</v>
      </c>
      <c r="F95" s="172"/>
      <c r="G95" s="172">
        <v>75</v>
      </c>
      <c r="H95" s="322">
        <f t="shared" si="1"/>
        <v>37.5</v>
      </c>
      <c r="I95" s="172"/>
      <c r="J95" s="172"/>
      <c r="K95" s="172" t="s">
        <v>2816</v>
      </c>
    </row>
    <row r="96" spans="1:11" x14ac:dyDescent="0.2">
      <c r="A96" s="172" t="s">
        <v>82</v>
      </c>
      <c r="B96" s="172" t="s">
        <v>1147</v>
      </c>
      <c r="C96" s="172" t="s">
        <v>4495</v>
      </c>
      <c r="D96" s="172">
        <v>7</v>
      </c>
      <c r="E96" s="172">
        <v>8</v>
      </c>
      <c r="F96" s="172"/>
      <c r="G96" s="172">
        <v>298</v>
      </c>
      <c r="H96" s="322">
        <f t="shared" ref="H96:H139" si="2">G96/(E96-F96)</f>
        <v>37.25</v>
      </c>
      <c r="I96" s="172"/>
      <c r="J96" s="172"/>
      <c r="K96" s="172" t="s">
        <v>2816</v>
      </c>
    </row>
    <row r="97" spans="1:11" x14ac:dyDescent="0.2">
      <c r="A97" s="172" t="s">
        <v>82</v>
      </c>
      <c r="B97" s="172" t="s">
        <v>3032</v>
      </c>
      <c r="C97" s="172" t="s">
        <v>4495</v>
      </c>
      <c r="D97" s="172">
        <v>11</v>
      </c>
      <c r="E97" s="172">
        <v>12</v>
      </c>
      <c r="F97" s="172"/>
      <c r="G97" s="172">
        <v>353</v>
      </c>
      <c r="H97" s="322">
        <f t="shared" si="2"/>
        <v>29.416666666666668</v>
      </c>
      <c r="I97" s="172"/>
      <c r="J97" s="172"/>
      <c r="K97" s="172" t="s">
        <v>2816</v>
      </c>
    </row>
    <row r="98" spans="1:11" x14ac:dyDescent="0.2">
      <c r="A98" s="172" t="s">
        <v>82</v>
      </c>
      <c r="B98" s="172" t="s">
        <v>4191</v>
      </c>
      <c r="C98" s="172" t="s">
        <v>4495</v>
      </c>
      <c r="D98" s="172">
        <v>9</v>
      </c>
      <c r="E98" s="172">
        <v>10</v>
      </c>
      <c r="F98" s="172">
        <v>2</v>
      </c>
      <c r="G98" s="172">
        <v>225</v>
      </c>
      <c r="H98" s="322">
        <f t="shared" si="2"/>
        <v>28.125</v>
      </c>
      <c r="I98" s="172"/>
      <c r="J98" s="172"/>
      <c r="K98" s="172" t="s">
        <v>2816</v>
      </c>
    </row>
    <row r="99" spans="1:11" x14ac:dyDescent="0.2">
      <c r="A99" s="172" t="s">
        <v>82</v>
      </c>
      <c r="B99" s="172" t="s">
        <v>4463</v>
      </c>
      <c r="C99" s="172" t="s">
        <v>4495</v>
      </c>
      <c r="D99" s="172">
        <v>2</v>
      </c>
      <c r="E99" s="172">
        <v>2</v>
      </c>
      <c r="F99" s="172"/>
      <c r="G99" s="172">
        <v>55</v>
      </c>
      <c r="H99" s="322">
        <f t="shared" si="2"/>
        <v>27.5</v>
      </c>
      <c r="I99" s="172"/>
      <c r="J99" s="172"/>
      <c r="K99" s="172" t="s">
        <v>2816</v>
      </c>
    </row>
    <row r="100" spans="1:11" x14ac:dyDescent="0.2">
      <c r="A100" s="172" t="s">
        <v>82</v>
      </c>
      <c r="B100" s="172" t="s">
        <v>4502</v>
      </c>
      <c r="C100" s="172" t="s">
        <v>4495</v>
      </c>
      <c r="D100" s="172">
        <v>7</v>
      </c>
      <c r="E100" s="172">
        <v>8</v>
      </c>
      <c r="F100" s="172"/>
      <c r="G100" s="172">
        <v>184</v>
      </c>
      <c r="H100" s="322">
        <f t="shared" si="2"/>
        <v>23</v>
      </c>
      <c r="I100" s="172"/>
      <c r="J100" s="172"/>
      <c r="K100" s="172" t="s">
        <v>2816</v>
      </c>
    </row>
    <row r="101" spans="1:11" x14ac:dyDescent="0.2">
      <c r="A101" s="172" t="s">
        <v>82</v>
      </c>
      <c r="B101" s="172" t="s">
        <v>4492</v>
      </c>
      <c r="C101" s="172" t="s">
        <v>4495</v>
      </c>
      <c r="D101" s="172">
        <v>1</v>
      </c>
      <c r="E101" s="172">
        <v>1</v>
      </c>
      <c r="F101" s="172"/>
      <c r="G101" s="172">
        <v>20</v>
      </c>
      <c r="H101" s="322">
        <f t="shared" si="2"/>
        <v>20</v>
      </c>
      <c r="I101" s="172"/>
      <c r="J101" s="172"/>
      <c r="K101" s="172" t="s">
        <v>2816</v>
      </c>
    </row>
    <row r="102" spans="1:11" x14ac:dyDescent="0.2">
      <c r="A102" s="172" t="s">
        <v>82</v>
      </c>
      <c r="B102" s="172" t="s">
        <v>4521</v>
      </c>
      <c r="C102" s="172" t="s">
        <v>4495</v>
      </c>
      <c r="D102" s="172">
        <v>11</v>
      </c>
      <c r="E102" s="172">
        <v>11</v>
      </c>
      <c r="F102" s="172">
        <v>1</v>
      </c>
      <c r="G102" s="172">
        <v>176</v>
      </c>
      <c r="H102" s="322">
        <f t="shared" si="2"/>
        <v>17.600000000000001</v>
      </c>
      <c r="I102" s="172"/>
      <c r="J102" s="172"/>
      <c r="K102" s="172" t="s">
        <v>2816</v>
      </c>
    </row>
    <row r="103" spans="1:11" x14ac:dyDescent="0.2">
      <c r="A103" s="172" t="s">
        <v>82</v>
      </c>
      <c r="B103" s="172" t="s">
        <v>4522</v>
      </c>
      <c r="C103" s="172" t="s">
        <v>4495</v>
      </c>
      <c r="D103" s="172">
        <v>7</v>
      </c>
      <c r="E103" s="172">
        <v>8</v>
      </c>
      <c r="F103" s="172">
        <v>4</v>
      </c>
      <c r="G103" s="172">
        <v>65</v>
      </c>
      <c r="H103" s="322">
        <f t="shared" si="2"/>
        <v>16.25</v>
      </c>
      <c r="I103" s="172"/>
      <c r="J103" s="172"/>
      <c r="K103" s="172" t="s">
        <v>2816</v>
      </c>
    </row>
    <row r="104" spans="1:11" x14ac:dyDescent="0.2">
      <c r="A104" s="172" t="s">
        <v>82</v>
      </c>
      <c r="B104" s="172" t="s">
        <v>3114</v>
      </c>
      <c r="C104" s="172" t="s">
        <v>4495</v>
      </c>
      <c r="D104" s="172">
        <v>8</v>
      </c>
      <c r="E104" s="172">
        <v>9</v>
      </c>
      <c r="F104" s="172"/>
      <c r="G104" s="172">
        <v>142</v>
      </c>
      <c r="H104" s="322">
        <f t="shared" si="2"/>
        <v>15.777777777777779</v>
      </c>
      <c r="I104" s="172"/>
      <c r="J104" s="172"/>
      <c r="K104" s="172" t="s">
        <v>2816</v>
      </c>
    </row>
    <row r="105" spans="1:11" x14ac:dyDescent="0.2">
      <c r="A105" s="172" t="s">
        <v>82</v>
      </c>
      <c r="B105" s="172" t="s">
        <v>3056</v>
      </c>
      <c r="C105" s="172" t="s">
        <v>4495</v>
      </c>
      <c r="D105" s="172">
        <v>1</v>
      </c>
      <c r="E105" s="172">
        <v>1</v>
      </c>
      <c r="F105" s="172"/>
      <c r="G105" s="172">
        <v>13</v>
      </c>
      <c r="H105" s="322">
        <f t="shared" si="2"/>
        <v>13</v>
      </c>
      <c r="I105" s="172"/>
      <c r="J105" s="172"/>
      <c r="K105" s="172" t="s">
        <v>2816</v>
      </c>
    </row>
    <row r="106" spans="1:11" x14ac:dyDescent="0.2">
      <c r="A106" s="172" t="s">
        <v>82</v>
      </c>
      <c r="B106" s="172" t="s">
        <v>4523</v>
      </c>
      <c r="C106" s="172" t="s">
        <v>4495</v>
      </c>
      <c r="D106" s="172">
        <v>4</v>
      </c>
      <c r="E106" s="172">
        <v>5</v>
      </c>
      <c r="F106" s="172">
        <v>4</v>
      </c>
      <c r="G106" s="172">
        <v>48</v>
      </c>
      <c r="H106" s="322">
        <f t="shared" si="2"/>
        <v>48</v>
      </c>
      <c r="I106" s="172"/>
      <c r="J106" s="172"/>
      <c r="K106" s="172" t="s">
        <v>2816</v>
      </c>
    </row>
    <row r="107" spans="1:11" x14ac:dyDescent="0.2">
      <c r="A107" s="172" t="s">
        <v>82</v>
      </c>
      <c r="B107" s="172" t="s">
        <v>3882</v>
      </c>
      <c r="C107" s="172" t="s">
        <v>4495</v>
      </c>
      <c r="D107" s="172">
        <v>5</v>
      </c>
      <c r="E107" s="172">
        <v>5</v>
      </c>
      <c r="F107" s="172">
        <v>1</v>
      </c>
      <c r="G107" s="172">
        <v>43</v>
      </c>
      <c r="H107" s="322">
        <f t="shared" si="2"/>
        <v>10.75</v>
      </c>
      <c r="I107" s="172"/>
      <c r="J107" s="172"/>
      <c r="K107" s="172" t="s">
        <v>2816</v>
      </c>
    </row>
    <row r="108" spans="1:11" x14ac:dyDescent="0.2">
      <c r="A108" s="172" t="s">
        <v>82</v>
      </c>
      <c r="B108" s="172" t="s">
        <v>4524</v>
      </c>
      <c r="C108" s="172" t="s">
        <v>4495</v>
      </c>
      <c r="D108" s="172">
        <v>6</v>
      </c>
      <c r="E108" s="172">
        <v>7</v>
      </c>
      <c r="F108" s="172">
        <v>3</v>
      </c>
      <c r="G108" s="172">
        <v>38</v>
      </c>
      <c r="H108" s="322">
        <f t="shared" si="2"/>
        <v>9.5</v>
      </c>
      <c r="I108" s="172"/>
      <c r="J108" s="172"/>
      <c r="K108" s="172" t="s">
        <v>2816</v>
      </c>
    </row>
    <row r="109" spans="1:11" x14ac:dyDescent="0.2">
      <c r="A109" s="172" t="s">
        <v>82</v>
      </c>
      <c r="B109" s="172" t="s">
        <v>4488</v>
      </c>
      <c r="C109" s="172" t="s">
        <v>4495</v>
      </c>
      <c r="D109" s="172">
        <v>3</v>
      </c>
      <c r="E109" s="172">
        <v>3</v>
      </c>
      <c r="F109" s="172"/>
      <c r="G109" s="172">
        <v>27</v>
      </c>
      <c r="H109" s="322">
        <f t="shared" si="2"/>
        <v>9</v>
      </c>
      <c r="I109" s="172"/>
      <c r="J109" s="172"/>
      <c r="K109" s="172" t="s">
        <v>2816</v>
      </c>
    </row>
    <row r="110" spans="1:11" x14ac:dyDescent="0.2">
      <c r="A110" s="172" t="s">
        <v>82</v>
      </c>
      <c r="B110" s="172" t="s">
        <v>3902</v>
      </c>
      <c r="C110" s="172" t="s">
        <v>4495</v>
      </c>
      <c r="D110" s="172">
        <v>5</v>
      </c>
      <c r="E110" s="172">
        <v>5</v>
      </c>
      <c r="F110" s="172">
        <v>1</v>
      </c>
      <c r="G110" s="172">
        <v>35</v>
      </c>
      <c r="H110" s="322">
        <f t="shared" si="2"/>
        <v>8.75</v>
      </c>
      <c r="I110" s="172"/>
      <c r="J110" s="172"/>
      <c r="K110" s="172" t="s">
        <v>2816</v>
      </c>
    </row>
    <row r="111" spans="1:11" x14ac:dyDescent="0.2">
      <c r="A111" s="172" t="s">
        <v>82</v>
      </c>
      <c r="B111" s="172" t="s">
        <v>4498</v>
      </c>
      <c r="C111" s="172" t="s">
        <v>4495</v>
      </c>
      <c r="D111" s="172">
        <v>4</v>
      </c>
      <c r="E111" s="172">
        <v>4</v>
      </c>
      <c r="F111" s="172">
        <v>2</v>
      </c>
      <c r="G111" s="172">
        <v>17</v>
      </c>
      <c r="H111" s="322">
        <f t="shared" si="2"/>
        <v>8.5</v>
      </c>
      <c r="I111" s="172"/>
      <c r="J111" s="172"/>
      <c r="K111" s="172" t="s">
        <v>2816</v>
      </c>
    </row>
    <row r="112" spans="1:11" x14ac:dyDescent="0.2">
      <c r="A112" s="172" t="s">
        <v>82</v>
      </c>
      <c r="B112" s="172" t="s">
        <v>4525</v>
      </c>
      <c r="C112" s="172" t="s">
        <v>4495</v>
      </c>
      <c r="D112" s="172">
        <v>2</v>
      </c>
      <c r="E112" s="172">
        <v>2</v>
      </c>
      <c r="F112" s="172"/>
      <c r="G112" s="172">
        <v>12</v>
      </c>
      <c r="H112" s="322">
        <f t="shared" si="2"/>
        <v>6</v>
      </c>
      <c r="I112" s="172"/>
      <c r="J112" s="172"/>
      <c r="K112" s="172" t="s">
        <v>2816</v>
      </c>
    </row>
    <row r="113" spans="1:11" x14ac:dyDescent="0.2">
      <c r="A113" s="172" t="s">
        <v>82</v>
      </c>
      <c r="B113" s="172" t="s">
        <v>4526</v>
      </c>
      <c r="C113" s="172" t="s">
        <v>4495</v>
      </c>
      <c r="D113" s="172">
        <v>7</v>
      </c>
      <c r="E113" s="172">
        <v>8</v>
      </c>
      <c r="F113" s="172">
        <v>1</v>
      </c>
      <c r="G113" s="172">
        <v>35</v>
      </c>
      <c r="H113" s="322">
        <f t="shared" si="2"/>
        <v>5</v>
      </c>
      <c r="I113" s="172"/>
      <c r="J113" s="172"/>
      <c r="K113" s="172" t="s">
        <v>2816</v>
      </c>
    </row>
    <row r="114" spans="1:11" x14ac:dyDescent="0.2">
      <c r="A114" s="172" t="s">
        <v>82</v>
      </c>
      <c r="B114" s="172" t="s">
        <v>792</v>
      </c>
      <c r="C114" s="172" t="s">
        <v>4495</v>
      </c>
      <c r="D114" s="172">
        <v>6</v>
      </c>
      <c r="E114" s="172">
        <v>3</v>
      </c>
      <c r="F114" s="172">
        <v>2</v>
      </c>
      <c r="G114" s="172">
        <v>10</v>
      </c>
      <c r="H114" s="322">
        <f t="shared" si="2"/>
        <v>10</v>
      </c>
      <c r="I114" s="172"/>
      <c r="J114" s="172"/>
      <c r="K114" s="172" t="s">
        <v>2816</v>
      </c>
    </row>
    <row r="115" spans="1:11" x14ac:dyDescent="0.2">
      <c r="A115" s="172" t="s">
        <v>82</v>
      </c>
      <c r="B115" s="172" t="s">
        <v>2951</v>
      </c>
      <c r="C115" s="172" t="s">
        <v>4495</v>
      </c>
      <c r="D115" s="172">
        <v>2</v>
      </c>
      <c r="E115" s="172">
        <v>2</v>
      </c>
      <c r="F115" s="172">
        <v>1</v>
      </c>
      <c r="G115" s="172">
        <v>5</v>
      </c>
      <c r="H115" s="322">
        <f t="shared" si="2"/>
        <v>5</v>
      </c>
      <c r="I115" s="172"/>
      <c r="J115" s="172"/>
      <c r="K115" s="172" t="s">
        <v>2816</v>
      </c>
    </row>
    <row r="116" spans="1:11" x14ac:dyDescent="0.2">
      <c r="A116" s="172" t="s">
        <v>82</v>
      </c>
      <c r="B116" s="172" t="s">
        <v>3050</v>
      </c>
      <c r="C116" s="172" t="s">
        <v>4495</v>
      </c>
      <c r="D116" s="172">
        <v>1</v>
      </c>
      <c r="E116" s="172">
        <v>1</v>
      </c>
      <c r="F116" s="172"/>
      <c r="G116" s="172">
        <v>1</v>
      </c>
      <c r="H116" s="322">
        <f t="shared" si="2"/>
        <v>1</v>
      </c>
      <c r="I116" s="172"/>
      <c r="J116" s="172"/>
      <c r="K116" s="172" t="s">
        <v>2816</v>
      </c>
    </row>
    <row r="117" spans="1:11" x14ac:dyDescent="0.2">
      <c r="A117" s="172" t="s">
        <v>82</v>
      </c>
      <c r="B117" s="172" t="s">
        <v>4474</v>
      </c>
      <c r="C117" s="172" t="s">
        <v>4495</v>
      </c>
      <c r="D117" s="172">
        <v>1</v>
      </c>
      <c r="E117" s="172">
        <v>1</v>
      </c>
      <c r="F117" s="172"/>
      <c r="G117" s="172">
        <v>0</v>
      </c>
      <c r="H117" s="322">
        <f t="shared" si="2"/>
        <v>0</v>
      </c>
      <c r="I117" s="172"/>
      <c r="J117" s="172"/>
      <c r="K117" s="172" t="s">
        <v>2816</v>
      </c>
    </row>
    <row r="118" spans="1:11" x14ac:dyDescent="0.2">
      <c r="A118" s="172" t="s">
        <v>82</v>
      </c>
      <c r="B118" s="172" t="s">
        <v>4487</v>
      </c>
      <c r="C118" s="172" t="s">
        <v>4495</v>
      </c>
      <c r="D118" s="172">
        <v>1</v>
      </c>
      <c r="E118" s="172" t="s">
        <v>4272</v>
      </c>
      <c r="F118" s="172"/>
      <c r="G118" s="172"/>
      <c r="H118" s="322"/>
      <c r="I118" s="172"/>
      <c r="J118" s="172"/>
      <c r="K118" s="172" t="s">
        <v>2816</v>
      </c>
    </row>
    <row r="119" spans="1:11" x14ac:dyDescent="0.2">
      <c r="A119" s="172" t="s">
        <v>50</v>
      </c>
      <c r="B119" s="172" t="s">
        <v>3036</v>
      </c>
      <c r="C119" s="172" t="s">
        <v>14</v>
      </c>
      <c r="D119" s="172">
        <v>7</v>
      </c>
      <c r="E119" s="172">
        <v>6</v>
      </c>
      <c r="F119" s="172"/>
      <c r="G119" s="172">
        <v>270</v>
      </c>
      <c r="H119" s="322">
        <f t="shared" si="2"/>
        <v>45</v>
      </c>
      <c r="I119" s="172">
        <v>6</v>
      </c>
      <c r="J119" s="172"/>
      <c r="K119" s="172" t="s">
        <v>4326</v>
      </c>
    </row>
    <row r="120" spans="1:11" x14ac:dyDescent="0.2">
      <c r="A120" s="172" t="s">
        <v>50</v>
      </c>
      <c r="B120" s="172" t="s">
        <v>4538</v>
      </c>
      <c r="C120" s="172" t="s">
        <v>14</v>
      </c>
      <c r="D120" s="172">
        <v>9</v>
      </c>
      <c r="E120" s="172">
        <v>9</v>
      </c>
      <c r="F120" s="172">
        <v>1</v>
      </c>
      <c r="G120" s="172">
        <v>346</v>
      </c>
      <c r="H120" s="322">
        <f t="shared" si="2"/>
        <v>43.25</v>
      </c>
      <c r="I120" s="172">
        <v>9</v>
      </c>
      <c r="J120" s="172"/>
      <c r="K120" s="172" t="s">
        <v>4326</v>
      </c>
    </row>
    <row r="121" spans="1:11" x14ac:dyDescent="0.2">
      <c r="A121" s="172" t="s">
        <v>50</v>
      </c>
      <c r="B121" s="172" t="s">
        <v>4467</v>
      </c>
      <c r="C121" s="172" t="s">
        <v>14</v>
      </c>
      <c r="D121" s="172">
        <v>4</v>
      </c>
      <c r="E121" s="172">
        <v>4</v>
      </c>
      <c r="F121" s="172"/>
      <c r="G121" s="172">
        <v>173</v>
      </c>
      <c r="H121" s="322">
        <f t="shared" si="2"/>
        <v>43.25</v>
      </c>
      <c r="I121" s="172">
        <v>1</v>
      </c>
      <c r="J121" s="172"/>
      <c r="K121" s="172" t="s">
        <v>4326</v>
      </c>
    </row>
    <row r="122" spans="1:11" x14ac:dyDescent="0.2">
      <c r="A122" s="172" t="s">
        <v>50</v>
      </c>
      <c r="B122" s="172" t="s">
        <v>4534</v>
      </c>
      <c r="C122" s="172" t="s">
        <v>14</v>
      </c>
      <c r="D122" s="172">
        <v>5</v>
      </c>
      <c r="E122" s="172">
        <v>5</v>
      </c>
      <c r="F122" s="172">
        <v>1</v>
      </c>
      <c r="G122" s="172">
        <v>149</v>
      </c>
      <c r="H122" s="322">
        <f t="shared" si="2"/>
        <v>37.25</v>
      </c>
      <c r="I122" s="172">
        <v>4</v>
      </c>
      <c r="J122" s="172"/>
      <c r="K122" s="172" t="s">
        <v>4326</v>
      </c>
    </row>
    <row r="123" spans="1:11" x14ac:dyDescent="0.2">
      <c r="A123" s="172" t="s">
        <v>50</v>
      </c>
      <c r="B123" s="172" t="s">
        <v>4514</v>
      </c>
      <c r="C123" s="172" t="s">
        <v>14</v>
      </c>
      <c r="D123" s="172">
        <v>4</v>
      </c>
      <c r="E123" s="172">
        <v>4</v>
      </c>
      <c r="F123" s="172"/>
      <c r="G123" s="172">
        <v>122</v>
      </c>
      <c r="H123" s="322">
        <f t="shared" si="2"/>
        <v>30.5</v>
      </c>
      <c r="I123" s="172"/>
      <c r="J123" s="172"/>
      <c r="K123" s="172" t="s">
        <v>4326</v>
      </c>
    </row>
    <row r="124" spans="1:11" x14ac:dyDescent="0.2">
      <c r="A124" s="172" t="s">
        <v>50</v>
      </c>
      <c r="B124" s="172" t="s">
        <v>4469</v>
      </c>
      <c r="C124" s="172" t="s">
        <v>14</v>
      </c>
      <c r="D124" s="172">
        <v>9</v>
      </c>
      <c r="E124" s="172">
        <v>9</v>
      </c>
      <c r="F124" s="172">
        <v>2</v>
      </c>
      <c r="G124" s="172">
        <v>184</v>
      </c>
      <c r="H124" s="322">
        <f t="shared" si="2"/>
        <v>26.285714285714285</v>
      </c>
      <c r="I124" s="172"/>
      <c r="J124" s="172"/>
      <c r="K124" s="172" t="s">
        <v>4326</v>
      </c>
    </row>
    <row r="125" spans="1:11" x14ac:dyDescent="0.2">
      <c r="A125" s="172" t="s">
        <v>50</v>
      </c>
      <c r="B125" s="172" t="s">
        <v>4529</v>
      </c>
      <c r="C125" s="172" t="s">
        <v>14</v>
      </c>
      <c r="D125" s="172">
        <v>5</v>
      </c>
      <c r="E125" s="172">
        <v>4</v>
      </c>
      <c r="F125" s="172"/>
      <c r="G125" s="172">
        <v>80</v>
      </c>
      <c r="H125" s="322">
        <f t="shared" si="2"/>
        <v>20</v>
      </c>
      <c r="I125" s="172">
        <v>6</v>
      </c>
      <c r="J125" s="172"/>
      <c r="K125" s="172" t="s">
        <v>4326</v>
      </c>
    </row>
    <row r="126" spans="1:11" x14ac:dyDescent="0.2">
      <c r="A126" s="172" t="s">
        <v>50</v>
      </c>
      <c r="B126" s="172" t="s">
        <v>4207</v>
      </c>
      <c r="C126" s="172" t="s">
        <v>14</v>
      </c>
      <c r="D126" s="172">
        <v>7</v>
      </c>
      <c r="E126" s="172">
        <v>6</v>
      </c>
      <c r="F126" s="172"/>
      <c r="G126" s="172">
        <v>117</v>
      </c>
      <c r="H126" s="322">
        <f t="shared" si="2"/>
        <v>19.5</v>
      </c>
      <c r="I126" s="172">
        <v>2</v>
      </c>
      <c r="J126" s="172"/>
      <c r="K126" s="172" t="s">
        <v>4326</v>
      </c>
    </row>
    <row r="127" spans="1:11" x14ac:dyDescent="0.2">
      <c r="A127" s="172" t="s">
        <v>50</v>
      </c>
      <c r="B127" s="172" t="s">
        <v>3032</v>
      </c>
      <c r="C127" s="172" t="s">
        <v>14</v>
      </c>
      <c r="D127" s="172">
        <v>12</v>
      </c>
      <c r="E127" s="172">
        <v>10</v>
      </c>
      <c r="F127" s="172"/>
      <c r="G127" s="172">
        <v>195</v>
      </c>
      <c r="H127" s="322">
        <f t="shared" si="2"/>
        <v>19.5</v>
      </c>
      <c r="I127" s="172">
        <v>3</v>
      </c>
      <c r="J127" s="172"/>
      <c r="K127" s="172" t="s">
        <v>4326</v>
      </c>
    </row>
    <row r="128" spans="1:11" x14ac:dyDescent="0.2">
      <c r="A128" s="172" t="s">
        <v>50</v>
      </c>
      <c r="B128" s="172" t="s">
        <v>4139</v>
      </c>
      <c r="C128" s="172" t="s">
        <v>14</v>
      </c>
      <c r="D128" s="172">
        <v>8</v>
      </c>
      <c r="E128" s="172">
        <v>7</v>
      </c>
      <c r="F128" s="172"/>
      <c r="G128" s="172">
        <v>112</v>
      </c>
      <c r="H128" s="322">
        <f t="shared" si="2"/>
        <v>16</v>
      </c>
      <c r="I128" s="172">
        <v>3</v>
      </c>
      <c r="J128" s="172"/>
      <c r="K128" s="172" t="s">
        <v>4326</v>
      </c>
    </row>
    <row r="129" spans="1:11" x14ac:dyDescent="0.2">
      <c r="A129" s="172" t="s">
        <v>50</v>
      </c>
      <c r="B129" s="172" t="s">
        <v>4531</v>
      </c>
      <c r="C129" s="172" t="s">
        <v>14</v>
      </c>
      <c r="D129" s="172">
        <v>2</v>
      </c>
      <c r="E129" s="172">
        <v>1</v>
      </c>
      <c r="F129" s="172"/>
      <c r="G129" s="172">
        <v>15</v>
      </c>
      <c r="H129" s="322">
        <f t="shared" si="2"/>
        <v>15</v>
      </c>
      <c r="I129" s="172"/>
      <c r="J129" s="172"/>
      <c r="K129" s="172" t="s">
        <v>4326</v>
      </c>
    </row>
    <row r="130" spans="1:11" x14ac:dyDescent="0.2">
      <c r="A130" s="172" t="s">
        <v>50</v>
      </c>
      <c r="B130" s="172" t="s">
        <v>4185</v>
      </c>
      <c r="C130" s="172" t="s">
        <v>14</v>
      </c>
      <c r="D130" s="172">
        <v>8</v>
      </c>
      <c r="E130" s="172">
        <v>8</v>
      </c>
      <c r="F130" s="172">
        <v>1</v>
      </c>
      <c r="G130" s="172">
        <v>101</v>
      </c>
      <c r="H130" s="322">
        <f t="shared" si="2"/>
        <v>14.428571428571429</v>
      </c>
      <c r="I130" s="172">
        <v>3</v>
      </c>
      <c r="J130" s="172"/>
      <c r="K130" s="172" t="s">
        <v>4326</v>
      </c>
    </row>
    <row r="131" spans="1:11" x14ac:dyDescent="0.2">
      <c r="A131" s="172" t="s">
        <v>50</v>
      </c>
      <c r="B131" s="172" t="s">
        <v>4216</v>
      </c>
      <c r="C131" s="172" t="s">
        <v>14</v>
      </c>
      <c r="D131" s="172">
        <v>3</v>
      </c>
      <c r="E131" s="172">
        <v>3</v>
      </c>
      <c r="F131" s="172">
        <v>1</v>
      </c>
      <c r="G131" s="172">
        <v>27</v>
      </c>
      <c r="H131" s="322">
        <f t="shared" si="2"/>
        <v>13.5</v>
      </c>
      <c r="I131" s="172"/>
      <c r="J131" s="172"/>
      <c r="K131" s="172" t="s">
        <v>4326</v>
      </c>
    </row>
    <row r="132" spans="1:11" x14ac:dyDescent="0.2">
      <c r="A132" s="172" t="s">
        <v>50</v>
      </c>
      <c r="B132" s="172" t="s">
        <v>4474</v>
      </c>
      <c r="C132" s="172" t="s">
        <v>14</v>
      </c>
      <c r="D132" s="172">
        <v>8</v>
      </c>
      <c r="E132" s="172">
        <v>7</v>
      </c>
      <c r="F132" s="172">
        <v>4</v>
      </c>
      <c r="G132" s="172">
        <v>39</v>
      </c>
      <c r="H132" s="322">
        <f t="shared" si="2"/>
        <v>13</v>
      </c>
      <c r="I132" s="172">
        <v>2</v>
      </c>
      <c r="J132" s="172"/>
      <c r="K132" s="172" t="s">
        <v>4326</v>
      </c>
    </row>
    <row r="133" spans="1:11" x14ac:dyDescent="0.2">
      <c r="A133" s="172" t="s">
        <v>50</v>
      </c>
      <c r="B133" s="172" t="s">
        <v>3152</v>
      </c>
      <c r="C133" s="172" t="s">
        <v>14</v>
      </c>
      <c r="D133" s="172">
        <v>6</v>
      </c>
      <c r="E133" s="172">
        <v>5</v>
      </c>
      <c r="F133" s="172">
        <v>1</v>
      </c>
      <c r="G133" s="172">
        <v>43</v>
      </c>
      <c r="H133" s="322">
        <f t="shared" si="2"/>
        <v>10.75</v>
      </c>
      <c r="I133" s="172">
        <v>1</v>
      </c>
      <c r="J133" s="172"/>
      <c r="K133" s="172" t="s">
        <v>4326</v>
      </c>
    </row>
    <row r="134" spans="1:11" x14ac:dyDescent="0.2">
      <c r="A134" s="172" t="s">
        <v>50</v>
      </c>
      <c r="B134" s="172" t="s">
        <v>4200</v>
      </c>
      <c r="C134" s="172" t="s">
        <v>14</v>
      </c>
      <c r="D134" s="172">
        <v>7</v>
      </c>
      <c r="E134" s="172">
        <v>4</v>
      </c>
      <c r="F134" s="172"/>
      <c r="G134" s="172">
        <v>36</v>
      </c>
      <c r="H134" s="322">
        <f t="shared" si="2"/>
        <v>9</v>
      </c>
      <c r="I134" s="172">
        <v>3</v>
      </c>
      <c r="J134" s="172"/>
      <c r="K134" s="172" t="s">
        <v>4326</v>
      </c>
    </row>
    <row r="135" spans="1:11" x14ac:dyDescent="0.2">
      <c r="A135" s="172" t="s">
        <v>50</v>
      </c>
      <c r="B135" s="172" t="s">
        <v>4537</v>
      </c>
      <c r="C135" s="172" t="s">
        <v>14</v>
      </c>
      <c r="D135" s="172">
        <v>8</v>
      </c>
      <c r="E135" s="172">
        <v>6</v>
      </c>
      <c r="F135" s="172">
        <v>1</v>
      </c>
      <c r="G135" s="172">
        <v>34</v>
      </c>
      <c r="H135" s="322">
        <f t="shared" si="2"/>
        <v>6.8</v>
      </c>
      <c r="I135" s="172">
        <v>11</v>
      </c>
      <c r="J135" s="172"/>
      <c r="K135" s="172" t="s">
        <v>4326</v>
      </c>
    </row>
    <row r="136" spans="1:11" x14ac:dyDescent="0.2">
      <c r="A136" s="172" t="s">
        <v>50</v>
      </c>
      <c r="B136" s="172" t="s">
        <v>4480</v>
      </c>
      <c r="C136" s="172" t="s">
        <v>14</v>
      </c>
      <c r="D136" s="172">
        <v>8</v>
      </c>
      <c r="E136" s="172">
        <v>5</v>
      </c>
      <c r="F136" s="172">
        <v>2</v>
      </c>
      <c r="G136" s="172">
        <v>17</v>
      </c>
      <c r="H136" s="322">
        <f t="shared" si="2"/>
        <v>5.666666666666667</v>
      </c>
      <c r="I136" s="172">
        <v>5</v>
      </c>
      <c r="J136" s="172"/>
      <c r="K136" s="172" t="s">
        <v>4326</v>
      </c>
    </row>
    <row r="137" spans="1:11" x14ac:dyDescent="0.2">
      <c r="A137" s="172" t="s">
        <v>50</v>
      </c>
      <c r="B137" s="172" t="s">
        <v>4215</v>
      </c>
      <c r="C137" s="172" t="s">
        <v>14</v>
      </c>
      <c r="D137" s="172">
        <v>1</v>
      </c>
      <c r="E137" s="172">
        <v>1</v>
      </c>
      <c r="F137" s="172"/>
      <c r="G137" s="172">
        <v>5</v>
      </c>
      <c r="H137" s="322">
        <f t="shared" si="2"/>
        <v>5</v>
      </c>
      <c r="I137" s="172"/>
      <c r="J137" s="172"/>
      <c r="K137" s="172" t="s">
        <v>4326</v>
      </c>
    </row>
    <row r="138" spans="1:11" x14ac:dyDescent="0.2">
      <c r="A138" s="172" t="s">
        <v>50</v>
      </c>
      <c r="B138" s="172" t="s">
        <v>4146</v>
      </c>
      <c r="C138" s="172" t="s">
        <v>14</v>
      </c>
      <c r="D138" s="172">
        <v>2</v>
      </c>
      <c r="E138" s="172">
        <v>2</v>
      </c>
      <c r="F138" s="172"/>
      <c r="G138" s="172">
        <v>6</v>
      </c>
      <c r="H138" s="322">
        <f t="shared" si="2"/>
        <v>3</v>
      </c>
      <c r="I138" s="172">
        <v>1</v>
      </c>
      <c r="J138" s="172"/>
      <c r="K138" s="172" t="s">
        <v>4326</v>
      </c>
    </row>
    <row r="139" spans="1:11" x14ac:dyDescent="0.2">
      <c r="A139" s="172" t="s">
        <v>50</v>
      </c>
      <c r="B139" s="172" t="s">
        <v>4487</v>
      </c>
      <c r="C139" s="172" t="s">
        <v>14</v>
      </c>
      <c r="D139" s="172">
        <v>3</v>
      </c>
      <c r="E139" s="172">
        <v>1</v>
      </c>
      <c r="F139" s="172"/>
      <c r="G139" s="172">
        <v>1</v>
      </c>
      <c r="H139" s="322">
        <f t="shared" si="2"/>
        <v>1</v>
      </c>
      <c r="I139" s="172">
        <v>2</v>
      </c>
      <c r="J139" s="172"/>
      <c r="K139" s="172" t="s">
        <v>4326</v>
      </c>
    </row>
    <row r="140" spans="1:11" x14ac:dyDescent="0.2">
      <c r="A140" s="172" t="s">
        <v>50</v>
      </c>
      <c r="B140" s="172" t="s">
        <v>4539</v>
      </c>
      <c r="C140" s="172" t="s">
        <v>14</v>
      </c>
      <c r="D140" s="172">
        <v>1</v>
      </c>
      <c r="E140" s="172" t="s">
        <v>4272</v>
      </c>
      <c r="F140" s="172"/>
      <c r="G140" s="172">
        <v>0</v>
      </c>
      <c r="H140" s="322">
        <v>0</v>
      </c>
      <c r="I140" s="172">
        <v>1</v>
      </c>
      <c r="J140" s="172"/>
      <c r="K140" s="172" t="s">
        <v>4326</v>
      </c>
    </row>
    <row r="141" spans="1:11" x14ac:dyDescent="0.2">
      <c r="A141" s="172" t="s">
        <v>50</v>
      </c>
      <c r="B141" s="172" t="s">
        <v>4540</v>
      </c>
      <c r="C141" s="172" t="s">
        <v>14</v>
      </c>
      <c r="D141" s="172">
        <v>1</v>
      </c>
      <c r="E141" s="172" t="s">
        <v>4272</v>
      </c>
      <c r="F141" s="172"/>
      <c r="G141" s="172">
        <v>0</v>
      </c>
      <c r="H141" s="322">
        <v>0</v>
      </c>
      <c r="I141" s="172"/>
      <c r="J141" s="172"/>
      <c r="K141" s="172" t="s">
        <v>4326</v>
      </c>
    </row>
    <row r="142" spans="1:11" x14ac:dyDescent="0.2">
      <c r="A142" s="172" t="s">
        <v>50</v>
      </c>
      <c r="B142" s="172" t="s">
        <v>4209</v>
      </c>
      <c r="C142" s="172" t="s">
        <v>14</v>
      </c>
      <c r="D142" s="172">
        <v>1</v>
      </c>
      <c r="E142" s="172" t="s">
        <v>4272</v>
      </c>
      <c r="F142" s="172"/>
      <c r="G142" s="172">
        <v>0</v>
      </c>
      <c r="H142" s="322">
        <v>0</v>
      </c>
      <c r="I142" s="172"/>
      <c r="J142" s="172"/>
      <c r="K142" s="172" t="s">
        <v>4326</v>
      </c>
    </row>
    <row r="143" spans="1:11" x14ac:dyDescent="0.2">
      <c r="A143" s="172" t="s">
        <v>2333</v>
      </c>
      <c r="B143" s="172" t="s">
        <v>4203</v>
      </c>
      <c r="C143" s="172" t="s">
        <v>14</v>
      </c>
      <c r="D143" s="172">
        <v>2</v>
      </c>
      <c r="E143" s="172">
        <v>1</v>
      </c>
      <c r="F143" s="172"/>
      <c r="G143" s="172">
        <v>85</v>
      </c>
      <c r="H143" s="322">
        <f t="shared" ref="H143:H168" si="3">G143/(E143-F143)</f>
        <v>85</v>
      </c>
      <c r="I143" s="172">
        <v>1</v>
      </c>
      <c r="J143" s="172"/>
      <c r="K143" s="172" t="s">
        <v>2816</v>
      </c>
    </row>
    <row r="144" spans="1:11" x14ac:dyDescent="0.2">
      <c r="A144" s="172" t="s">
        <v>2333</v>
      </c>
      <c r="B144" s="172" t="s">
        <v>3978</v>
      </c>
      <c r="C144" s="172" t="s">
        <v>14</v>
      </c>
      <c r="D144" s="172">
        <v>2</v>
      </c>
      <c r="E144" s="172">
        <v>2</v>
      </c>
      <c r="F144" s="172"/>
      <c r="G144" s="172">
        <v>140</v>
      </c>
      <c r="H144" s="322">
        <f t="shared" si="3"/>
        <v>70</v>
      </c>
      <c r="I144" s="172">
        <v>1</v>
      </c>
      <c r="J144" s="172"/>
      <c r="K144" s="172" t="s">
        <v>2816</v>
      </c>
    </row>
    <row r="145" spans="1:11" x14ac:dyDescent="0.2">
      <c r="A145" s="172" t="s">
        <v>2333</v>
      </c>
      <c r="B145" s="172" t="s">
        <v>4514</v>
      </c>
      <c r="C145" s="172" t="s">
        <v>14</v>
      </c>
      <c r="D145" s="172">
        <v>2</v>
      </c>
      <c r="E145" s="172">
        <v>1</v>
      </c>
      <c r="F145" s="172"/>
      <c r="G145" s="172">
        <v>64</v>
      </c>
      <c r="H145" s="322">
        <f t="shared" si="3"/>
        <v>64</v>
      </c>
      <c r="I145" s="172"/>
      <c r="J145" s="172"/>
      <c r="K145" s="172" t="s">
        <v>2816</v>
      </c>
    </row>
    <row r="146" spans="1:11" x14ac:dyDescent="0.2">
      <c r="A146" s="172" t="s">
        <v>2333</v>
      </c>
      <c r="B146" s="172" t="s">
        <v>1163</v>
      </c>
      <c r="C146" s="172" t="s">
        <v>14</v>
      </c>
      <c r="D146" s="172">
        <v>2</v>
      </c>
      <c r="E146" s="172">
        <v>2</v>
      </c>
      <c r="F146" s="172"/>
      <c r="G146" s="172">
        <v>86</v>
      </c>
      <c r="H146" s="322">
        <f t="shared" si="3"/>
        <v>43</v>
      </c>
      <c r="I146" s="172"/>
      <c r="J146" s="172"/>
      <c r="K146" s="172" t="s">
        <v>2816</v>
      </c>
    </row>
    <row r="147" spans="1:11" x14ac:dyDescent="0.2">
      <c r="A147" s="172" t="s">
        <v>2333</v>
      </c>
      <c r="B147" s="172" t="s">
        <v>4472</v>
      </c>
      <c r="C147" s="172" t="s">
        <v>14</v>
      </c>
      <c r="D147" s="172">
        <v>2</v>
      </c>
      <c r="E147" s="172">
        <v>2</v>
      </c>
      <c r="F147" s="172"/>
      <c r="G147" s="172">
        <v>82</v>
      </c>
      <c r="H147" s="322">
        <f t="shared" si="3"/>
        <v>41</v>
      </c>
      <c r="I147" s="172">
        <v>1</v>
      </c>
      <c r="J147" s="172"/>
      <c r="K147" s="172" t="s">
        <v>2816</v>
      </c>
    </row>
    <row r="148" spans="1:11" x14ac:dyDescent="0.2">
      <c r="A148" s="172" t="s">
        <v>2333</v>
      </c>
      <c r="B148" s="172" t="s">
        <v>4139</v>
      </c>
      <c r="C148" s="172" t="s">
        <v>14</v>
      </c>
      <c r="D148" s="172">
        <v>5</v>
      </c>
      <c r="E148" s="172">
        <v>5</v>
      </c>
      <c r="F148" s="172">
        <v>2</v>
      </c>
      <c r="G148" s="172">
        <v>86</v>
      </c>
      <c r="H148" s="322">
        <f t="shared" si="3"/>
        <v>28.666666666666668</v>
      </c>
      <c r="I148" s="172">
        <v>6</v>
      </c>
      <c r="J148" s="172"/>
      <c r="K148" s="172" t="s">
        <v>2816</v>
      </c>
    </row>
    <row r="149" spans="1:11" x14ac:dyDescent="0.2">
      <c r="A149" s="172" t="s">
        <v>2333</v>
      </c>
      <c r="B149" s="172" t="s">
        <v>1145</v>
      </c>
      <c r="C149" s="172" t="s">
        <v>14</v>
      </c>
      <c r="D149" s="172">
        <v>2</v>
      </c>
      <c r="E149" s="172">
        <v>2</v>
      </c>
      <c r="F149" s="172"/>
      <c r="G149" s="172">
        <v>56</v>
      </c>
      <c r="H149" s="322">
        <f t="shared" si="3"/>
        <v>28</v>
      </c>
      <c r="I149" s="172">
        <v>2</v>
      </c>
      <c r="J149" s="172"/>
      <c r="K149" s="172" t="s">
        <v>2816</v>
      </c>
    </row>
    <row r="150" spans="1:11" x14ac:dyDescent="0.2">
      <c r="A150" s="172" t="s">
        <v>2333</v>
      </c>
      <c r="B150" s="172" t="s">
        <v>3032</v>
      </c>
      <c r="C150" s="172" t="s">
        <v>14</v>
      </c>
      <c r="D150" s="172">
        <v>12</v>
      </c>
      <c r="E150" s="172">
        <v>10</v>
      </c>
      <c r="F150" s="172">
        <v>1</v>
      </c>
      <c r="G150" s="172">
        <v>210</v>
      </c>
      <c r="H150" s="322">
        <f t="shared" si="3"/>
        <v>23.333333333333332</v>
      </c>
      <c r="I150" s="172">
        <v>4</v>
      </c>
      <c r="J150" s="172"/>
      <c r="K150" s="172" t="s">
        <v>2816</v>
      </c>
    </row>
    <row r="151" spans="1:11" x14ac:dyDescent="0.2">
      <c r="A151" s="172" t="s">
        <v>2333</v>
      </c>
      <c r="B151" s="172" t="s">
        <v>4216</v>
      </c>
      <c r="C151" s="172" t="s">
        <v>14</v>
      </c>
      <c r="D151" s="172">
        <v>11</v>
      </c>
      <c r="E151" s="172">
        <v>10</v>
      </c>
      <c r="F151" s="172"/>
      <c r="G151" s="172">
        <v>230</v>
      </c>
      <c r="H151" s="322">
        <f t="shared" si="3"/>
        <v>23</v>
      </c>
      <c r="I151" s="172">
        <v>5</v>
      </c>
      <c r="J151" s="172"/>
      <c r="K151" s="172" t="s">
        <v>2816</v>
      </c>
    </row>
    <row r="152" spans="1:11" x14ac:dyDescent="0.2">
      <c r="A152" s="172" t="s">
        <v>2333</v>
      </c>
      <c r="B152" s="172" t="s">
        <v>3881</v>
      </c>
      <c r="C152" s="172" t="s">
        <v>14</v>
      </c>
      <c r="D152" s="172">
        <v>1</v>
      </c>
      <c r="E152" s="172">
        <v>1</v>
      </c>
      <c r="F152" s="172"/>
      <c r="G152" s="172">
        <v>21</v>
      </c>
      <c r="H152" s="322">
        <f t="shared" si="3"/>
        <v>21</v>
      </c>
      <c r="I152" s="172"/>
      <c r="J152" s="172"/>
      <c r="K152" s="172" t="s">
        <v>2816</v>
      </c>
    </row>
    <row r="153" spans="1:11" x14ac:dyDescent="0.2">
      <c r="A153" s="172" t="s">
        <v>2333</v>
      </c>
      <c r="B153" s="172" t="s">
        <v>3037</v>
      </c>
      <c r="C153" s="172" t="s">
        <v>14</v>
      </c>
      <c r="D153" s="172">
        <v>4</v>
      </c>
      <c r="E153" s="172">
        <v>4</v>
      </c>
      <c r="F153" s="172"/>
      <c r="G153" s="172">
        <v>83</v>
      </c>
      <c r="H153" s="322">
        <f t="shared" si="3"/>
        <v>20.75</v>
      </c>
      <c r="I153" s="172">
        <v>1</v>
      </c>
      <c r="J153" s="172"/>
      <c r="K153" s="172" t="s">
        <v>2816</v>
      </c>
    </row>
    <row r="154" spans="1:11" x14ac:dyDescent="0.2">
      <c r="A154" s="172" t="s">
        <v>2333</v>
      </c>
      <c r="B154" s="172" t="s">
        <v>4209</v>
      </c>
      <c r="C154" s="172" t="s">
        <v>14</v>
      </c>
      <c r="D154" s="172">
        <v>6</v>
      </c>
      <c r="E154" s="172">
        <v>6</v>
      </c>
      <c r="F154" s="172">
        <v>2</v>
      </c>
      <c r="G154" s="172">
        <v>60</v>
      </c>
      <c r="H154" s="322">
        <f t="shared" si="3"/>
        <v>15</v>
      </c>
      <c r="I154" s="172"/>
      <c r="J154" s="172"/>
      <c r="K154" s="172" t="s">
        <v>2816</v>
      </c>
    </row>
    <row r="155" spans="1:11" x14ac:dyDescent="0.2">
      <c r="A155" s="172" t="s">
        <v>2333</v>
      </c>
      <c r="B155" s="172" t="s">
        <v>3963</v>
      </c>
      <c r="C155" s="172" t="s">
        <v>14</v>
      </c>
      <c r="D155" s="172">
        <v>1</v>
      </c>
      <c r="E155" s="172">
        <v>1</v>
      </c>
      <c r="F155" s="172"/>
      <c r="G155" s="172">
        <v>10</v>
      </c>
      <c r="H155" s="322">
        <f t="shared" si="3"/>
        <v>10</v>
      </c>
      <c r="I155" s="172"/>
      <c r="J155" s="172"/>
      <c r="K155" s="172" t="s">
        <v>2816</v>
      </c>
    </row>
    <row r="156" spans="1:11" x14ac:dyDescent="0.2">
      <c r="A156" s="172" t="s">
        <v>2333</v>
      </c>
      <c r="B156" s="172" t="s">
        <v>4193</v>
      </c>
      <c r="C156" s="172" t="s">
        <v>14</v>
      </c>
      <c r="D156" s="172">
        <v>2</v>
      </c>
      <c r="E156" s="172">
        <v>2</v>
      </c>
      <c r="F156" s="172"/>
      <c r="G156" s="172">
        <v>20</v>
      </c>
      <c r="H156" s="322">
        <f t="shared" si="3"/>
        <v>10</v>
      </c>
      <c r="I156" s="172"/>
      <c r="J156" s="172"/>
      <c r="K156" s="172" t="s">
        <v>2816</v>
      </c>
    </row>
    <row r="157" spans="1:11" x14ac:dyDescent="0.2">
      <c r="A157" s="172" t="s">
        <v>2333</v>
      </c>
      <c r="B157" s="172" t="s">
        <v>4488</v>
      </c>
      <c r="C157" s="172" t="s">
        <v>14</v>
      </c>
      <c r="D157" s="172">
        <v>11</v>
      </c>
      <c r="E157" s="172">
        <v>12</v>
      </c>
      <c r="F157" s="172">
        <v>1</v>
      </c>
      <c r="G157" s="172">
        <v>87</v>
      </c>
      <c r="H157" s="322">
        <f t="shared" si="3"/>
        <v>7.9090909090909092</v>
      </c>
      <c r="I157" s="172">
        <v>11</v>
      </c>
      <c r="J157" s="172">
        <v>2</v>
      </c>
      <c r="K157" s="172" t="s">
        <v>2816</v>
      </c>
    </row>
    <row r="158" spans="1:11" x14ac:dyDescent="0.2">
      <c r="A158" s="172" t="s">
        <v>2333</v>
      </c>
      <c r="B158" s="172" t="s">
        <v>3036</v>
      </c>
      <c r="C158" s="172" t="s">
        <v>14</v>
      </c>
      <c r="D158" s="172">
        <v>4</v>
      </c>
      <c r="E158" s="172">
        <v>4</v>
      </c>
      <c r="F158" s="172"/>
      <c r="G158" s="172">
        <v>31</v>
      </c>
      <c r="H158" s="322">
        <f t="shared" si="3"/>
        <v>7.75</v>
      </c>
      <c r="I158" s="172">
        <v>3</v>
      </c>
      <c r="J158" s="172"/>
      <c r="K158" s="172" t="s">
        <v>2816</v>
      </c>
    </row>
    <row r="159" spans="1:11" x14ac:dyDescent="0.2">
      <c r="A159" s="172" t="s">
        <v>2333</v>
      </c>
      <c r="B159" s="172" t="s">
        <v>3152</v>
      </c>
      <c r="C159" s="172" t="s">
        <v>14</v>
      </c>
      <c r="D159" s="172">
        <v>9</v>
      </c>
      <c r="E159" s="172">
        <v>7</v>
      </c>
      <c r="F159" s="172">
        <v>1</v>
      </c>
      <c r="G159" s="172">
        <v>43</v>
      </c>
      <c r="H159" s="322">
        <f t="shared" si="3"/>
        <v>7.166666666666667</v>
      </c>
      <c r="I159" s="172">
        <v>2</v>
      </c>
      <c r="J159" s="172"/>
      <c r="K159" s="172" t="s">
        <v>2816</v>
      </c>
    </row>
    <row r="160" spans="1:11" x14ac:dyDescent="0.2">
      <c r="A160" s="172" t="s">
        <v>2333</v>
      </c>
      <c r="B160" s="172" t="s">
        <v>4544</v>
      </c>
      <c r="C160" s="172" t="s">
        <v>14</v>
      </c>
      <c r="D160" s="172">
        <v>6</v>
      </c>
      <c r="E160" s="172">
        <v>4</v>
      </c>
      <c r="F160" s="172">
        <v>2</v>
      </c>
      <c r="G160" s="172">
        <v>13</v>
      </c>
      <c r="H160" s="322">
        <f t="shared" si="3"/>
        <v>6.5</v>
      </c>
      <c r="I160" s="172"/>
      <c r="J160" s="172"/>
      <c r="K160" s="172" t="s">
        <v>2816</v>
      </c>
    </row>
    <row r="161" spans="1:11" x14ac:dyDescent="0.2">
      <c r="A161" s="172" t="s">
        <v>2333</v>
      </c>
      <c r="B161" s="172" t="s">
        <v>4492</v>
      </c>
      <c r="C161" s="172" t="s">
        <v>14</v>
      </c>
      <c r="D161" s="172">
        <v>1</v>
      </c>
      <c r="E161" s="172">
        <v>1</v>
      </c>
      <c r="F161" s="172"/>
      <c r="G161" s="172">
        <v>6</v>
      </c>
      <c r="H161" s="322">
        <f t="shared" si="3"/>
        <v>6</v>
      </c>
      <c r="I161" s="172"/>
      <c r="J161" s="172"/>
      <c r="K161" s="172" t="s">
        <v>2816</v>
      </c>
    </row>
    <row r="162" spans="1:11" x14ac:dyDescent="0.2">
      <c r="A162" s="172" t="s">
        <v>2333</v>
      </c>
      <c r="B162" s="172" t="s">
        <v>4518</v>
      </c>
      <c r="C162" s="172" t="s">
        <v>14</v>
      </c>
      <c r="D162" s="172">
        <v>10</v>
      </c>
      <c r="E162" s="172">
        <v>8</v>
      </c>
      <c r="F162" s="172">
        <v>1</v>
      </c>
      <c r="G162" s="172">
        <v>39</v>
      </c>
      <c r="H162" s="322">
        <f t="shared" si="3"/>
        <v>5.5714285714285712</v>
      </c>
      <c r="I162" s="172">
        <v>9</v>
      </c>
      <c r="J162" s="172">
        <v>1</v>
      </c>
      <c r="K162" s="172" t="s">
        <v>2816</v>
      </c>
    </row>
    <row r="163" spans="1:11" x14ac:dyDescent="0.2">
      <c r="A163" s="172" t="s">
        <v>2333</v>
      </c>
      <c r="B163" s="172" t="s">
        <v>4530</v>
      </c>
      <c r="C163" s="172" t="s">
        <v>14</v>
      </c>
      <c r="D163" s="172">
        <v>6</v>
      </c>
      <c r="E163" s="172">
        <v>5</v>
      </c>
      <c r="F163" s="172"/>
      <c r="G163" s="172">
        <v>27</v>
      </c>
      <c r="H163" s="322">
        <f t="shared" si="3"/>
        <v>5.4</v>
      </c>
      <c r="I163" s="172">
        <v>2</v>
      </c>
      <c r="J163" s="172"/>
      <c r="K163" s="172" t="s">
        <v>2816</v>
      </c>
    </row>
    <row r="164" spans="1:11" x14ac:dyDescent="0.2">
      <c r="A164" s="172" t="s">
        <v>2333</v>
      </c>
      <c r="B164" s="172" t="s">
        <v>4487</v>
      </c>
      <c r="C164" s="172" t="s">
        <v>14</v>
      </c>
      <c r="D164" s="172">
        <v>11</v>
      </c>
      <c r="E164" s="172">
        <v>9</v>
      </c>
      <c r="F164" s="172">
        <v>2</v>
      </c>
      <c r="G164" s="172">
        <v>36</v>
      </c>
      <c r="H164" s="322">
        <f t="shared" si="3"/>
        <v>5.1428571428571432</v>
      </c>
      <c r="I164" s="172">
        <v>6</v>
      </c>
      <c r="J164" s="172"/>
      <c r="K164" s="172" t="s">
        <v>2816</v>
      </c>
    </row>
    <row r="165" spans="1:11" x14ac:dyDescent="0.2">
      <c r="A165" s="172" t="s">
        <v>2333</v>
      </c>
      <c r="B165" s="172" t="s">
        <v>4546</v>
      </c>
      <c r="C165" s="172" t="s">
        <v>14</v>
      </c>
      <c r="D165" s="172">
        <v>3</v>
      </c>
      <c r="E165" s="172">
        <v>3</v>
      </c>
      <c r="F165" s="172">
        <v>1</v>
      </c>
      <c r="G165" s="172">
        <v>9</v>
      </c>
      <c r="H165" s="322">
        <f t="shared" si="3"/>
        <v>4.5</v>
      </c>
      <c r="I165" s="172">
        <v>1</v>
      </c>
      <c r="J165" s="172"/>
      <c r="K165" s="172" t="s">
        <v>2816</v>
      </c>
    </row>
    <row r="166" spans="1:11" x14ac:dyDescent="0.2">
      <c r="A166" s="172" t="s">
        <v>2333</v>
      </c>
      <c r="B166" s="172" t="s">
        <v>4200</v>
      </c>
      <c r="C166" s="172" t="s">
        <v>14</v>
      </c>
      <c r="D166" s="172">
        <v>7</v>
      </c>
      <c r="E166" s="172">
        <v>5</v>
      </c>
      <c r="F166" s="172">
        <v>1</v>
      </c>
      <c r="G166" s="172">
        <v>17</v>
      </c>
      <c r="H166" s="322">
        <f t="shared" si="3"/>
        <v>4.25</v>
      </c>
      <c r="I166" s="172"/>
      <c r="J166" s="172"/>
      <c r="K166" s="172" t="s">
        <v>2816</v>
      </c>
    </row>
    <row r="167" spans="1:11" x14ac:dyDescent="0.2">
      <c r="A167" s="172" t="s">
        <v>2333</v>
      </c>
      <c r="B167" s="172" t="s">
        <v>4480</v>
      </c>
      <c r="C167" s="172" t="s">
        <v>14</v>
      </c>
      <c r="D167" s="172">
        <v>2</v>
      </c>
      <c r="E167" s="172">
        <v>2</v>
      </c>
      <c r="F167" s="172">
        <v>1</v>
      </c>
      <c r="G167" s="172">
        <v>4</v>
      </c>
      <c r="H167" s="322">
        <f t="shared" si="3"/>
        <v>4</v>
      </c>
      <c r="I167" s="172">
        <v>3</v>
      </c>
      <c r="J167" s="172"/>
      <c r="K167" s="172" t="s">
        <v>2816</v>
      </c>
    </row>
    <row r="168" spans="1:11" x14ac:dyDescent="0.2">
      <c r="A168" s="172" t="s">
        <v>2333</v>
      </c>
      <c r="B168" s="172" t="s">
        <v>4485</v>
      </c>
      <c r="C168" s="172" t="s">
        <v>14</v>
      </c>
      <c r="D168" s="172">
        <v>1</v>
      </c>
      <c r="E168" s="172">
        <v>1</v>
      </c>
      <c r="F168" s="172"/>
      <c r="G168" s="172">
        <v>1</v>
      </c>
      <c r="H168" s="322">
        <f t="shared" si="3"/>
        <v>1</v>
      </c>
      <c r="I168" s="172"/>
      <c r="J168" s="172"/>
      <c r="K168" s="172" t="s">
        <v>2816</v>
      </c>
    </row>
    <row r="169" spans="1:11" x14ac:dyDescent="0.2">
      <c r="A169" s="172" t="s">
        <v>2333</v>
      </c>
      <c r="B169" s="172" t="s">
        <v>3816</v>
      </c>
      <c r="C169" s="172" t="s">
        <v>14</v>
      </c>
      <c r="D169" s="172">
        <v>1</v>
      </c>
      <c r="E169" s="172">
        <v>1</v>
      </c>
      <c r="F169" s="172">
        <v>1</v>
      </c>
      <c r="G169" s="172">
        <v>2</v>
      </c>
      <c r="H169" s="322">
        <v>0</v>
      </c>
      <c r="I169" s="172"/>
      <c r="J169" s="172"/>
      <c r="K169" s="172" t="s">
        <v>2816</v>
      </c>
    </row>
    <row r="170" spans="1:11" x14ac:dyDescent="0.2">
      <c r="A170" s="172" t="s">
        <v>2333</v>
      </c>
      <c r="B170" s="172" t="s">
        <v>4547</v>
      </c>
      <c r="C170" s="172" t="s">
        <v>14</v>
      </c>
      <c r="D170" s="172">
        <v>2</v>
      </c>
      <c r="E170" s="172">
        <v>1</v>
      </c>
      <c r="F170" s="172">
        <v>1</v>
      </c>
      <c r="G170" s="172">
        <v>27</v>
      </c>
      <c r="H170" s="322">
        <v>0</v>
      </c>
      <c r="I170" s="172">
        <v>2</v>
      </c>
      <c r="J170" s="172"/>
      <c r="K170" s="172" t="s">
        <v>2816</v>
      </c>
    </row>
    <row r="171" spans="1:11" x14ac:dyDescent="0.2">
      <c r="A171" s="172" t="s">
        <v>2333</v>
      </c>
      <c r="B171" s="172" t="s">
        <v>4211</v>
      </c>
      <c r="C171" s="172" t="s">
        <v>14</v>
      </c>
      <c r="D171" s="172">
        <v>1</v>
      </c>
      <c r="E171" s="172" t="s">
        <v>4272</v>
      </c>
      <c r="F171" s="172"/>
      <c r="G171" s="172">
        <v>0</v>
      </c>
      <c r="H171" s="322">
        <v>0</v>
      </c>
      <c r="I171" s="172"/>
      <c r="J171" s="172"/>
      <c r="K171" s="172" t="s">
        <v>2816</v>
      </c>
    </row>
    <row r="172" spans="1:11" x14ac:dyDescent="0.2">
      <c r="A172" s="172" t="s">
        <v>2333</v>
      </c>
      <c r="B172" s="172" t="s">
        <v>3882</v>
      </c>
      <c r="C172" s="172" t="s">
        <v>14</v>
      </c>
      <c r="D172" s="172">
        <v>1</v>
      </c>
      <c r="E172" s="172" t="s">
        <v>4272</v>
      </c>
      <c r="F172" s="172"/>
      <c r="G172" s="172">
        <v>0</v>
      </c>
      <c r="H172" s="322">
        <v>0</v>
      </c>
      <c r="I172" s="172"/>
      <c r="J172" s="172"/>
      <c r="K172" s="172" t="s">
        <v>2816</v>
      </c>
    </row>
    <row r="173" spans="1:11" x14ac:dyDescent="0.2">
      <c r="A173" s="172" t="s">
        <v>2333</v>
      </c>
      <c r="B173" s="172" t="s">
        <v>4201</v>
      </c>
      <c r="C173" s="172" t="s">
        <v>14</v>
      </c>
      <c r="D173" s="172">
        <v>1</v>
      </c>
      <c r="E173" s="172" t="s">
        <v>4272</v>
      </c>
      <c r="F173" s="172"/>
      <c r="G173" s="172">
        <v>0</v>
      </c>
      <c r="H173" s="322">
        <v>0</v>
      </c>
      <c r="I173" s="172">
        <v>1</v>
      </c>
      <c r="J173" s="172"/>
      <c r="K173" s="172" t="s">
        <v>2816</v>
      </c>
    </row>
    <row r="174" spans="1:11" x14ac:dyDescent="0.2">
      <c r="A174" s="42" t="s">
        <v>2330</v>
      </c>
      <c r="B174" s="42" t="s">
        <v>4481</v>
      </c>
      <c r="C174" s="42" t="s">
        <v>44</v>
      </c>
      <c r="D174" s="42">
        <v>5</v>
      </c>
      <c r="E174" s="42">
        <v>5</v>
      </c>
      <c r="F174" s="42"/>
      <c r="G174" s="42">
        <v>285</v>
      </c>
      <c r="H174" s="377">
        <f t="shared" ref="H174:H201" si="4">G174/(E174-F174)</f>
        <v>57</v>
      </c>
      <c r="I174" s="42">
        <v>5</v>
      </c>
      <c r="J174" s="42"/>
      <c r="K174" s="42" t="s">
        <v>4326</v>
      </c>
    </row>
    <row r="175" spans="1:11" x14ac:dyDescent="0.2">
      <c r="A175" s="42" t="s">
        <v>2330</v>
      </c>
      <c r="B175" s="42" t="s">
        <v>4467</v>
      </c>
      <c r="C175" s="42" t="s">
        <v>44</v>
      </c>
      <c r="D175" s="42">
        <v>1</v>
      </c>
      <c r="E175" s="42">
        <v>1</v>
      </c>
      <c r="F175" s="42"/>
      <c r="G175" s="42">
        <v>44</v>
      </c>
      <c r="H175" s="377">
        <f t="shared" si="4"/>
        <v>44</v>
      </c>
      <c r="I175" s="42"/>
      <c r="J175" s="42"/>
      <c r="K175" s="42" t="s">
        <v>4326</v>
      </c>
    </row>
    <row r="176" spans="1:11" x14ac:dyDescent="0.2">
      <c r="A176" s="42" t="s">
        <v>2330</v>
      </c>
      <c r="B176" s="42" t="s">
        <v>3031</v>
      </c>
      <c r="C176" s="42" t="s">
        <v>44</v>
      </c>
      <c r="D176" s="42">
        <v>6</v>
      </c>
      <c r="E176" s="42">
        <v>6</v>
      </c>
      <c r="F176" s="42"/>
      <c r="G176" s="42">
        <v>235</v>
      </c>
      <c r="H176" s="377">
        <f t="shared" si="4"/>
        <v>39.166666666666664</v>
      </c>
      <c r="I176" s="42">
        <v>4</v>
      </c>
      <c r="J176" s="42"/>
      <c r="K176" s="42" t="s">
        <v>4326</v>
      </c>
    </row>
    <row r="177" spans="1:11" x14ac:dyDescent="0.2">
      <c r="A177" s="42" t="s">
        <v>2330</v>
      </c>
      <c r="B177" s="42" t="s">
        <v>3039</v>
      </c>
      <c r="C177" s="42" t="s">
        <v>44</v>
      </c>
      <c r="D177" s="42">
        <v>4</v>
      </c>
      <c r="E177" s="42">
        <v>4</v>
      </c>
      <c r="F177" s="42">
        <v>1</v>
      </c>
      <c r="G177" s="42">
        <v>109</v>
      </c>
      <c r="H177" s="377">
        <f t="shared" si="4"/>
        <v>36.333333333333336</v>
      </c>
      <c r="I177" s="42">
        <v>3</v>
      </c>
      <c r="J177" s="42"/>
      <c r="K177" s="42" t="s">
        <v>4326</v>
      </c>
    </row>
    <row r="178" spans="1:11" x14ac:dyDescent="0.2">
      <c r="A178" s="42" t="s">
        <v>2330</v>
      </c>
      <c r="B178" s="42" t="s">
        <v>4216</v>
      </c>
      <c r="C178" s="42" t="s">
        <v>44</v>
      </c>
      <c r="D178" s="42">
        <v>3</v>
      </c>
      <c r="E178" s="42">
        <v>3</v>
      </c>
      <c r="F178" s="42">
        <v>1</v>
      </c>
      <c r="G178" s="42">
        <v>63</v>
      </c>
      <c r="H178" s="377">
        <f t="shared" si="4"/>
        <v>31.5</v>
      </c>
      <c r="I178" s="42"/>
      <c r="J178" s="42"/>
      <c r="K178" s="42" t="s">
        <v>4326</v>
      </c>
    </row>
    <row r="179" spans="1:11" x14ac:dyDescent="0.2">
      <c r="A179" s="42" t="s">
        <v>2330</v>
      </c>
      <c r="B179" s="42" t="s">
        <v>3978</v>
      </c>
      <c r="C179" s="42" t="s">
        <v>44</v>
      </c>
      <c r="D179" s="42">
        <v>2</v>
      </c>
      <c r="E179" s="42">
        <v>2</v>
      </c>
      <c r="F179" s="42"/>
      <c r="G179" s="42">
        <v>58</v>
      </c>
      <c r="H179" s="377">
        <f t="shared" si="4"/>
        <v>29</v>
      </c>
      <c r="I179" s="42">
        <v>1</v>
      </c>
      <c r="J179" s="42"/>
      <c r="K179" s="42" t="s">
        <v>4326</v>
      </c>
    </row>
    <row r="180" spans="1:11" x14ac:dyDescent="0.2">
      <c r="A180" s="42" t="s">
        <v>2330</v>
      </c>
      <c r="B180" s="42" t="s">
        <v>3972</v>
      </c>
      <c r="C180" s="42" t="s">
        <v>44</v>
      </c>
      <c r="D180" s="42">
        <v>3</v>
      </c>
      <c r="E180" s="42">
        <v>3</v>
      </c>
      <c r="F180" s="42">
        <v>1</v>
      </c>
      <c r="G180" s="42">
        <v>52</v>
      </c>
      <c r="H180" s="377">
        <f t="shared" si="4"/>
        <v>26</v>
      </c>
      <c r="I180" s="42"/>
      <c r="J180" s="42"/>
      <c r="K180" s="42" t="s">
        <v>4326</v>
      </c>
    </row>
    <row r="181" spans="1:11" x14ac:dyDescent="0.2">
      <c r="A181" s="42" t="s">
        <v>2330</v>
      </c>
      <c r="B181" s="42" t="s">
        <v>4211</v>
      </c>
      <c r="C181" s="42" t="s">
        <v>44</v>
      </c>
      <c r="D181" s="42">
        <v>4</v>
      </c>
      <c r="E181" s="42">
        <v>4</v>
      </c>
      <c r="F181" s="42"/>
      <c r="G181" s="42">
        <v>103</v>
      </c>
      <c r="H181" s="377">
        <f t="shared" si="4"/>
        <v>25.75</v>
      </c>
      <c r="I181" s="42">
        <v>11</v>
      </c>
      <c r="J181" s="42"/>
      <c r="K181" s="42" t="s">
        <v>4326</v>
      </c>
    </row>
    <row r="182" spans="1:11" x14ac:dyDescent="0.2">
      <c r="A182" s="42" t="s">
        <v>2330</v>
      </c>
      <c r="B182" s="42" t="s">
        <v>3106</v>
      </c>
      <c r="C182" s="42" t="s">
        <v>44</v>
      </c>
      <c r="D182" s="42">
        <v>4</v>
      </c>
      <c r="E182" s="42">
        <v>4</v>
      </c>
      <c r="F182" s="42">
        <v>3</v>
      </c>
      <c r="G182" s="42">
        <v>24</v>
      </c>
      <c r="H182" s="377">
        <f t="shared" si="4"/>
        <v>24</v>
      </c>
      <c r="I182" s="42">
        <v>4</v>
      </c>
      <c r="J182" s="42"/>
      <c r="K182" s="42" t="s">
        <v>4326</v>
      </c>
    </row>
    <row r="183" spans="1:11" x14ac:dyDescent="0.2">
      <c r="A183" s="42" t="s">
        <v>2330</v>
      </c>
      <c r="B183" s="42" t="s">
        <v>3923</v>
      </c>
      <c r="C183" s="42" t="s">
        <v>44</v>
      </c>
      <c r="D183" s="42">
        <v>8</v>
      </c>
      <c r="E183" s="42">
        <v>8</v>
      </c>
      <c r="F183" s="42">
        <v>1</v>
      </c>
      <c r="G183" s="42">
        <v>165</v>
      </c>
      <c r="H183" s="377">
        <f t="shared" si="4"/>
        <v>23.571428571428573</v>
      </c>
      <c r="I183" s="42">
        <v>2</v>
      </c>
      <c r="J183" s="42"/>
      <c r="K183" s="42" t="s">
        <v>4326</v>
      </c>
    </row>
    <row r="184" spans="1:11" x14ac:dyDescent="0.2">
      <c r="A184" s="42" t="s">
        <v>2330</v>
      </c>
      <c r="B184" s="42" t="s">
        <v>4472</v>
      </c>
      <c r="C184" s="42" t="s">
        <v>44</v>
      </c>
      <c r="D184" s="42">
        <v>12</v>
      </c>
      <c r="E184" s="42">
        <v>11</v>
      </c>
      <c r="F184" s="42">
        <v>2</v>
      </c>
      <c r="G184" s="42">
        <v>190</v>
      </c>
      <c r="H184" s="377">
        <f t="shared" si="4"/>
        <v>21.111111111111111</v>
      </c>
      <c r="I184" s="42">
        <v>12</v>
      </c>
      <c r="J184" s="42"/>
      <c r="K184" s="42" t="s">
        <v>4326</v>
      </c>
    </row>
    <row r="185" spans="1:11" x14ac:dyDescent="0.2">
      <c r="A185" s="42" t="s">
        <v>2330</v>
      </c>
      <c r="B185" s="42" t="s">
        <v>4466</v>
      </c>
      <c r="C185" s="42" t="s">
        <v>44</v>
      </c>
      <c r="D185" s="42">
        <v>4</v>
      </c>
      <c r="E185" s="42">
        <v>4</v>
      </c>
      <c r="F185" s="42"/>
      <c r="G185" s="42">
        <v>144</v>
      </c>
      <c r="H185" s="377">
        <f t="shared" si="4"/>
        <v>36</v>
      </c>
      <c r="I185" s="42">
        <v>1</v>
      </c>
      <c r="J185" s="42"/>
      <c r="K185" s="42" t="s">
        <v>4326</v>
      </c>
    </row>
    <row r="186" spans="1:11" x14ac:dyDescent="0.2">
      <c r="A186" s="42" t="s">
        <v>2330</v>
      </c>
      <c r="B186" s="42" t="s">
        <v>3047</v>
      </c>
      <c r="C186" s="42" t="s">
        <v>44</v>
      </c>
      <c r="D186" s="42">
        <v>12</v>
      </c>
      <c r="E186" s="42">
        <v>12</v>
      </c>
      <c r="F186" s="42"/>
      <c r="G186" s="42">
        <v>229</v>
      </c>
      <c r="H186" s="377">
        <f t="shared" si="4"/>
        <v>19.083333333333332</v>
      </c>
      <c r="I186" s="42"/>
      <c r="J186" s="42"/>
      <c r="K186" s="42" t="s">
        <v>4326</v>
      </c>
    </row>
    <row r="187" spans="1:11" x14ac:dyDescent="0.2">
      <c r="A187" s="42" t="s">
        <v>2330</v>
      </c>
      <c r="B187" s="42" t="s">
        <v>787</v>
      </c>
      <c r="C187" s="42" t="s">
        <v>44</v>
      </c>
      <c r="D187" s="42">
        <v>10</v>
      </c>
      <c r="E187" s="42">
        <v>10</v>
      </c>
      <c r="F187" s="42">
        <v>2</v>
      </c>
      <c r="G187" s="42">
        <v>152</v>
      </c>
      <c r="H187" s="377">
        <f t="shared" si="4"/>
        <v>19</v>
      </c>
      <c r="I187" s="42">
        <v>3</v>
      </c>
      <c r="J187" s="42"/>
      <c r="K187" s="42" t="s">
        <v>4326</v>
      </c>
    </row>
    <row r="188" spans="1:11" x14ac:dyDescent="0.2">
      <c r="A188" s="42" t="s">
        <v>2330</v>
      </c>
      <c r="B188" s="42" t="s">
        <v>4473</v>
      </c>
      <c r="C188" s="42" t="s">
        <v>44</v>
      </c>
      <c r="D188" s="42">
        <v>6</v>
      </c>
      <c r="E188" s="42">
        <v>6</v>
      </c>
      <c r="F188" s="42">
        <v>1</v>
      </c>
      <c r="G188" s="42">
        <v>88</v>
      </c>
      <c r="H188" s="377">
        <f t="shared" si="4"/>
        <v>17.600000000000001</v>
      </c>
      <c r="I188" s="42">
        <v>1</v>
      </c>
      <c r="J188" s="42"/>
      <c r="K188" s="42" t="s">
        <v>4326</v>
      </c>
    </row>
    <row r="189" spans="1:11" x14ac:dyDescent="0.2">
      <c r="A189" s="42" t="s">
        <v>2330</v>
      </c>
      <c r="B189" s="42" t="s">
        <v>4199</v>
      </c>
      <c r="C189" s="42" t="s">
        <v>44</v>
      </c>
      <c r="D189" s="42">
        <v>5</v>
      </c>
      <c r="E189" s="42">
        <v>5</v>
      </c>
      <c r="F189" s="42"/>
      <c r="G189" s="42">
        <v>79</v>
      </c>
      <c r="H189" s="377">
        <f t="shared" si="4"/>
        <v>15.8</v>
      </c>
      <c r="I189" s="42">
        <v>1</v>
      </c>
      <c r="J189" s="42"/>
      <c r="K189" s="42" t="s">
        <v>4326</v>
      </c>
    </row>
    <row r="190" spans="1:11" x14ac:dyDescent="0.2">
      <c r="A190" s="42" t="s">
        <v>2330</v>
      </c>
      <c r="B190" s="42" t="s">
        <v>4465</v>
      </c>
      <c r="C190" s="42" t="s">
        <v>44</v>
      </c>
      <c r="D190" s="42">
        <v>3</v>
      </c>
      <c r="E190" s="42">
        <v>3</v>
      </c>
      <c r="F190" s="42">
        <v>1</v>
      </c>
      <c r="G190" s="42">
        <v>26</v>
      </c>
      <c r="H190" s="377">
        <f t="shared" si="4"/>
        <v>13</v>
      </c>
      <c r="I190" s="42"/>
      <c r="J190" s="42"/>
      <c r="K190" s="42" t="s">
        <v>4326</v>
      </c>
    </row>
    <row r="191" spans="1:11" x14ac:dyDescent="0.2">
      <c r="A191" s="42" t="s">
        <v>2330</v>
      </c>
      <c r="B191" s="42" t="s">
        <v>3151</v>
      </c>
      <c r="C191" s="42" t="s">
        <v>44</v>
      </c>
      <c r="D191" s="42">
        <v>3</v>
      </c>
      <c r="E191" s="42">
        <v>3</v>
      </c>
      <c r="F191" s="42"/>
      <c r="G191" s="42">
        <v>38</v>
      </c>
      <c r="H191" s="377">
        <f t="shared" si="4"/>
        <v>12.666666666666666</v>
      </c>
      <c r="I191" s="42">
        <v>1</v>
      </c>
      <c r="J191" s="42"/>
      <c r="K191" s="42" t="s">
        <v>4326</v>
      </c>
    </row>
    <row r="192" spans="1:11" x14ac:dyDescent="0.2">
      <c r="A192" s="42" t="s">
        <v>2330</v>
      </c>
      <c r="B192" s="42" t="s">
        <v>4474</v>
      </c>
      <c r="C192" s="42" t="s">
        <v>44</v>
      </c>
      <c r="D192" s="42">
        <v>3</v>
      </c>
      <c r="E192" s="42">
        <v>3</v>
      </c>
      <c r="F192" s="42">
        <v>1</v>
      </c>
      <c r="G192" s="42">
        <v>19</v>
      </c>
      <c r="H192" s="377">
        <f t="shared" si="4"/>
        <v>9.5</v>
      </c>
      <c r="I192" s="42">
        <v>3</v>
      </c>
      <c r="J192" s="42"/>
      <c r="K192" s="42" t="s">
        <v>4326</v>
      </c>
    </row>
    <row r="193" spans="1:11" x14ac:dyDescent="0.2">
      <c r="A193" s="42" t="s">
        <v>2330</v>
      </c>
      <c r="B193" s="42" t="s">
        <v>4463</v>
      </c>
      <c r="C193" s="42" t="s">
        <v>44</v>
      </c>
      <c r="D193" s="42">
        <v>1</v>
      </c>
      <c r="E193" s="42">
        <v>1</v>
      </c>
      <c r="F193" s="42"/>
      <c r="G193" s="42">
        <v>8</v>
      </c>
      <c r="H193" s="377">
        <f t="shared" si="4"/>
        <v>8</v>
      </c>
      <c r="I193" s="42"/>
      <c r="J193" s="42"/>
      <c r="K193" s="42" t="s">
        <v>4326</v>
      </c>
    </row>
    <row r="194" spans="1:11" x14ac:dyDescent="0.2">
      <c r="A194" s="42" t="s">
        <v>2330</v>
      </c>
      <c r="B194" s="42" t="s">
        <v>4469</v>
      </c>
      <c r="C194" s="42" t="s">
        <v>44</v>
      </c>
      <c r="D194" s="42">
        <v>1</v>
      </c>
      <c r="E194" s="42">
        <v>1</v>
      </c>
      <c r="F194" s="42"/>
      <c r="G194" s="42">
        <v>7</v>
      </c>
      <c r="H194" s="377">
        <f t="shared" si="4"/>
        <v>7</v>
      </c>
      <c r="I194" s="42"/>
      <c r="J194" s="42"/>
      <c r="K194" s="42" t="s">
        <v>4326</v>
      </c>
    </row>
    <row r="195" spans="1:11" x14ac:dyDescent="0.2">
      <c r="A195" s="42" t="s">
        <v>2330</v>
      </c>
      <c r="B195" s="42" t="s">
        <v>4139</v>
      </c>
      <c r="C195" s="42" t="s">
        <v>44</v>
      </c>
      <c r="D195" s="42">
        <v>1</v>
      </c>
      <c r="E195" s="42">
        <v>1</v>
      </c>
      <c r="F195" s="42"/>
      <c r="G195" s="42">
        <v>6</v>
      </c>
      <c r="H195" s="377">
        <f t="shared" si="4"/>
        <v>6</v>
      </c>
      <c r="I195" s="42">
        <v>1</v>
      </c>
      <c r="J195" s="42"/>
      <c r="K195" s="42" t="s">
        <v>4326</v>
      </c>
    </row>
    <row r="196" spans="1:11" x14ac:dyDescent="0.2">
      <c r="A196" s="42" t="s">
        <v>2330</v>
      </c>
      <c r="B196" s="42" t="s">
        <v>4475</v>
      </c>
      <c r="C196" s="42" t="s">
        <v>44</v>
      </c>
      <c r="D196" s="42">
        <v>2</v>
      </c>
      <c r="E196" s="42">
        <v>2</v>
      </c>
      <c r="F196" s="42">
        <v>1</v>
      </c>
      <c r="G196" s="42">
        <v>6</v>
      </c>
      <c r="H196" s="377">
        <f t="shared" si="4"/>
        <v>6</v>
      </c>
      <c r="I196" s="42">
        <v>1</v>
      </c>
      <c r="J196" s="42"/>
      <c r="K196" s="42" t="s">
        <v>4326</v>
      </c>
    </row>
    <row r="197" spans="1:11" x14ac:dyDescent="0.2">
      <c r="A197" s="42" t="s">
        <v>2330</v>
      </c>
      <c r="B197" s="42" t="s">
        <v>4218</v>
      </c>
      <c r="C197" s="42" t="s">
        <v>44</v>
      </c>
      <c r="D197" s="42">
        <v>4</v>
      </c>
      <c r="E197" s="42">
        <v>4</v>
      </c>
      <c r="F197" s="42"/>
      <c r="G197" s="42">
        <v>14</v>
      </c>
      <c r="H197" s="377">
        <f t="shared" si="4"/>
        <v>3.5</v>
      </c>
      <c r="I197" s="42">
        <v>4</v>
      </c>
      <c r="J197" s="42"/>
      <c r="K197" s="42" t="s">
        <v>4326</v>
      </c>
    </row>
    <row r="198" spans="1:11" x14ac:dyDescent="0.2">
      <c r="A198" s="42" t="s">
        <v>2330</v>
      </c>
      <c r="B198" s="42" t="s">
        <v>4476</v>
      </c>
      <c r="C198" s="42" t="s">
        <v>44</v>
      </c>
      <c r="D198" s="42">
        <v>1</v>
      </c>
      <c r="E198" s="42">
        <v>1</v>
      </c>
      <c r="F198" s="42"/>
      <c r="G198" s="42">
        <v>2</v>
      </c>
      <c r="H198" s="377">
        <f t="shared" si="4"/>
        <v>2</v>
      </c>
      <c r="I198" s="42"/>
      <c r="J198" s="42"/>
      <c r="K198" s="42" t="s">
        <v>4326</v>
      </c>
    </row>
    <row r="199" spans="1:11" x14ac:dyDescent="0.2">
      <c r="A199" s="42" t="s">
        <v>2330</v>
      </c>
      <c r="B199" s="42" t="s">
        <v>4208</v>
      </c>
      <c r="C199" s="42" t="s">
        <v>44</v>
      </c>
      <c r="D199" s="42">
        <v>1</v>
      </c>
      <c r="E199" s="42">
        <v>1</v>
      </c>
      <c r="F199" s="42"/>
      <c r="G199" s="42">
        <v>1</v>
      </c>
      <c r="H199" s="377">
        <f t="shared" si="4"/>
        <v>1</v>
      </c>
      <c r="I199" s="42"/>
      <c r="J199" s="42"/>
      <c r="K199" s="42" t="s">
        <v>4326</v>
      </c>
    </row>
    <row r="200" spans="1:11" x14ac:dyDescent="0.2">
      <c r="A200" s="42" t="s">
        <v>2330</v>
      </c>
      <c r="B200" s="42" t="s">
        <v>4477</v>
      </c>
      <c r="C200" s="42" t="s">
        <v>44</v>
      </c>
      <c r="D200" s="42">
        <v>1</v>
      </c>
      <c r="E200" s="42">
        <v>1</v>
      </c>
      <c r="F200" s="42"/>
      <c r="G200" s="42"/>
      <c r="H200" s="377">
        <f t="shared" si="4"/>
        <v>0</v>
      </c>
      <c r="I200" s="42"/>
      <c r="J200" s="42"/>
      <c r="K200" s="42" t="s">
        <v>4326</v>
      </c>
    </row>
    <row r="201" spans="1:11" x14ac:dyDescent="0.2">
      <c r="A201" s="42" t="s">
        <v>2330</v>
      </c>
      <c r="B201" s="42" t="s">
        <v>4480</v>
      </c>
      <c r="C201" s="42" t="s">
        <v>44</v>
      </c>
      <c r="D201" s="42">
        <v>1</v>
      </c>
      <c r="E201" s="42">
        <v>1</v>
      </c>
      <c r="F201" s="42"/>
      <c r="G201" s="42"/>
      <c r="H201" s="377">
        <f t="shared" si="4"/>
        <v>0</v>
      </c>
      <c r="I201" s="42"/>
      <c r="J201" s="42"/>
      <c r="K201" s="42" t="s">
        <v>4326</v>
      </c>
    </row>
    <row r="202" spans="1:11" x14ac:dyDescent="0.2">
      <c r="A202" s="42" t="s">
        <v>2330</v>
      </c>
      <c r="B202" s="42" t="s">
        <v>4478</v>
      </c>
      <c r="C202" s="42" t="s">
        <v>44</v>
      </c>
      <c r="D202" s="42">
        <v>1</v>
      </c>
      <c r="E202" s="42">
        <v>1</v>
      </c>
      <c r="F202" s="42">
        <v>1</v>
      </c>
      <c r="G202" s="42">
        <v>55</v>
      </c>
      <c r="H202" s="377">
        <v>0</v>
      </c>
      <c r="I202" s="42"/>
      <c r="J202" s="42"/>
      <c r="K202" s="42" t="s">
        <v>4326</v>
      </c>
    </row>
    <row r="203" spans="1:11" x14ac:dyDescent="0.2">
      <c r="A203" s="42" t="s">
        <v>2330</v>
      </c>
      <c r="B203" s="42" t="s">
        <v>4479</v>
      </c>
      <c r="C203" s="42" t="s">
        <v>44</v>
      </c>
      <c r="D203" s="42">
        <v>1</v>
      </c>
      <c r="E203" s="42">
        <v>1</v>
      </c>
      <c r="F203" s="42">
        <v>1</v>
      </c>
      <c r="G203" s="42">
        <v>19</v>
      </c>
      <c r="H203" s="377">
        <v>0</v>
      </c>
      <c r="I203" s="42"/>
      <c r="J203" s="42"/>
      <c r="K203" s="42" t="s">
        <v>4326</v>
      </c>
    </row>
    <row r="204" spans="1:11" x14ac:dyDescent="0.2">
      <c r="A204" s="42" t="s">
        <v>2330</v>
      </c>
      <c r="B204" s="42" t="s">
        <v>3049</v>
      </c>
      <c r="C204" s="42" t="s">
        <v>44</v>
      </c>
      <c r="D204" s="42">
        <v>1</v>
      </c>
      <c r="E204" s="42" t="s">
        <v>3838</v>
      </c>
      <c r="F204" s="42"/>
      <c r="G204" s="42"/>
      <c r="H204" s="42">
        <v>0</v>
      </c>
      <c r="I204" s="42"/>
      <c r="J204" s="42"/>
      <c r="K204" s="42" t="s">
        <v>4326</v>
      </c>
    </row>
    <row r="205" spans="1:11" x14ac:dyDescent="0.2">
      <c r="A205" s="42" t="s">
        <v>82</v>
      </c>
      <c r="B205" s="42" t="s">
        <v>3963</v>
      </c>
      <c r="C205" s="42" t="s">
        <v>44</v>
      </c>
      <c r="D205" s="42">
        <v>8</v>
      </c>
      <c r="E205" s="42">
        <v>8</v>
      </c>
      <c r="F205" s="42">
        <v>2</v>
      </c>
      <c r="G205" s="42">
        <v>354</v>
      </c>
      <c r="H205" s="377">
        <f t="shared" ref="H205:H268" si="5">G205/(E205-F205)</f>
        <v>59</v>
      </c>
      <c r="I205" s="42">
        <v>5</v>
      </c>
      <c r="J205" s="42"/>
      <c r="K205" s="42" t="s">
        <v>4330</v>
      </c>
    </row>
    <row r="206" spans="1:11" x14ac:dyDescent="0.2">
      <c r="A206" s="42" t="s">
        <v>82</v>
      </c>
      <c r="B206" s="42" t="s">
        <v>4201</v>
      </c>
      <c r="C206" s="42" t="s">
        <v>44</v>
      </c>
      <c r="D206" s="42">
        <v>8</v>
      </c>
      <c r="E206" s="42">
        <v>7</v>
      </c>
      <c r="F206" s="42">
        <v>1</v>
      </c>
      <c r="G206" s="42">
        <v>296</v>
      </c>
      <c r="H206" s="377">
        <f t="shared" si="5"/>
        <v>49.333333333333336</v>
      </c>
      <c r="I206" s="42">
        <v>9</v>
      </c>
      <c r="J206" s="42"/>
      <c r="K206" s="42" t="s">
        <v>4330</v>
      </c>
    </row>
    <row r="207" spans="1:11" x14ac:dyDescent="0.2">
      <c r="A207" s="42" t="s">
        <v>82</v>
      </c>
      <c r="B207" s="42" t="s">
        <v>3988</v>
      </c>
      <c r="C207" s="42" t="s">
        <v>44</v>
      </c>
      <c r="D207" s="42">
        <v>1</v>
      </c>
      <c r="E207" s="42">
        <v>1</v>
      </c>
      <c r="F207" s="42"/>
      <c r="G207" s="42">
        <v>49</v>
      </c>
      <c r="H207" s="377">
        <f t="shared" si="5"/>
        <v>49</v>
      </c>
      <c r="I207" s="42"/>
      <c r="J207" s="42"/>
      <c r="K207" s="42" t="s">
        <v>4330</v>
      </c>
    </row>
    <row r="208" spans="1:11" x14ac:dyDescent="0.2">
      <c r="A208" s="42" t="s">
        <v>82</v>
      </c>
      <c r="B208" s="42" t="s">
        <v>3041</v>
      </c>
      <c r="C208" s="42" t="s">
        <v>44</v>
      </c>
      <c r="D208" s="42">
        <v>6</v>
      </c>
      <c r="E208" s="42">
        <v>6</v>
      </c>
      <c r="F208" s="42">
        <v>1</v>
      </c>
      <c r="G208" s="42">
        <v>226</v>
      </c>
      <c r="H208" s="377">
        <f t="shared" si="5"/>
        <v>45.2</v>
      </c>
      <c r="I208" s="42">
        <v>4</v>
      </c>
      <c r="J208" s="42"/>
      <c r="K208" s="42" t="s">
        <v>4330</v>
      </c>
    </row>
    <row r="209" spans="1:11" x14ac:dyDescent="0.2">
      <c r="A209" s="42" t="s">
        <v>82</v>
      </c>
      <c r="B209" s="42" t="s">
        <v>3036</v>
      </c>
      <c r="C209" s="42" t="s">
        <v>44</v>
      </c>
      <c r="D209" s="42">
        <v>1</v>
      </c>
      <c r="E209" s="42">
        <v>1</v>
      </c>
      <c r="F209" s="42"/>
      <c r="G209" s="42">
        <v>41</v>
      </c>
      <c r="H209" s="377">
        <f t="shared" si="5"/>
        <v>41</v>
      </c>
      <c r="I209" s="42"/>
      <c r="J209" s="42"/>
      <c r="K209" s="42" t="s">
        <v>4330</v>
      </c>
    </row>
    <row r="210" spans="1:11" x14ac:dyDescent="0.2">
      <c r="A210" s="42" t="s">
        <v>82</v>
      </c>
      <c r="B210" s="42" t="s">
        <v>4472</v>
      </c>
      <c r="C210" s="42" t="s">
        <v>44</v>
      </c>
      <c r="D210" s="42">
        <v>13</v>
      </c>
      <c r="E210" s="42">
        <v>8</v>
      </c>
      <c r="F210" s="42">
        <v>3</v>
      </c>
      <c r="G210" s="42">
        <v>183</v>
      </c>
      <c r="H210" s="377">
        <f t="shared" si="5"/>
        <v>36.6</v>
      </c>
      <c r="I210" s="42">
        <v>6</v>
      </c>
      <c r="J210" s="42"/>
      <c r="K210" s="42" t="s">
        <v>4330</v>
      </c>
    </row>
    <row r="211" spans="1:11" x14ac:dyDescent="0.2">
      <c r="A211" s="42" t="s">
        <v>82</v>
      </c>
      <c r="B211" s="42" t="s">
        <v>3039</v>
      </c>
      <c r="C211" s="42" t="s">
        <v>44</v>
      </c>
      <c r="D211" s="42">
        <v>11</v>
      </c>
      <c r="E211" s="42">
        <v>10</v>
      </c>
      <c r="F211" s="42">
        <v>4</v>
      </c>
      <c r="G211" s="42">
        <v>200</v>
      </c>
      <c r="H211" s="377">
        <f t="shared" si="5"/>
        <v>33.333333333333336</v>
      </c>
      <c r="I211" s="42">
        <v>3</v>
      </c>
      <c r="J211" s="42"/>
      <c r="K211" s="42" t="s">
        <v>4330</v>
      </c>
    </row>
    <row r="212" spans="1:11" x14ac:dyDescent="0.2">
      <c r="A212" s="42" t="s">
        <v>82</v>
      </c>
      <c r="B212" s="42" t="s">
        <v>4506</v>
      </c>
      <c r="C212" s="42" t="s">
        <v>44</v>
      </c>
      <c r="D212" s="42">
        <v>5</v>
      </c>
      <c r="E212" s="42">
        <v>6</v>
      </c>
      <c r="F212" s="42">
        <v>2</v>
      </c>
      <c r="G212" s="42">
        <v>114</v>
      </c>
      <c r="H212" s="377">
        <f t="shared" si="5"/>
        <v>28.5</v>
      </c>
      <c r="I212" s="42">
        <v>1</v>
      </c>
      <c r="J212" s="42"/>
      <c r="K212" s="42" t="s">
        <v>4330</v>
      </c>
    </row>
    <row r="213" spans="1:11" x14ac:dyDescent="0.2">
      <c r="A213" s="42" t="s">
        <v>82</v>
      </c>
      <c r="B213" s="42" t="s">
        <v>4509</v>
      </c>
      <c r="C213" s="42" t="s">
        <v>44</v>
      </c>
      <c r="D213" s="42">
        <v>1</v>
      </c>
      <c r="E213" s="42">
        <v>1</v>
      </c>
      <c r="F213" s="42"/>
      <c r="G213" s="42">
        <v>28</v>
      </c>
      <c r="H213" s="377">
        <f t="shared" si="5"/>
        <v>28</v>
      </c>
      <c r="I213" s="42">
        <v>2</v>
      </c>
      <c r="J213" s="42"/>
      <c r="K213" s="42" t="s">
        <v>4330</v>
      </c>
    </row>
    <row r="214" spans="1:11" x14ac:dyDescent="0.2">
      <c r="A214" s="42" t="s">
        <v>82</v>
      </c>
      <c r="B214" s="42" t="s">
        <v>3031</v>
      </c>
      <c r="C214" s="42" t="s">
        <v>44</v>
      </c>
      <c r="D214" s="42">
        <v>12</v>
      </c>
      <c r="E214" s="42">
        <v>14</v>
      </c>
      <c r="F214" s="42">
        <v>3</v>
      </c>
      <c r="G214" s="42">
        <v>303</v>
      </c>
      <c r="H214" s="377">
        <f t="shared" si="5"/>
        <v>27.545454545454547</v>
      </c>
      <c r="I214" s="42">
        <v>3</v>
      </c>
      <c r="J214" s="42"/>
      <c r="K214" s="42" t="s">
        <v>4330</v>
      </c>
    </row>
    <row r="215" spans="1:11" x14ac:dyDescent="0.2">
      <c r="A215" s="42" t="s">
        <v>82</v>
      </c>
      <c r="B215" s="42" t="s">
        <v>4211</v>
      </c>
      <c r="C215" s="42" t="s">
        <v>44</v>
      </c>
      <c r="D215" s="42">
        <v>13</v>
      </c>
      <c r="E215" s="42">
        <v>14</v>
      </c>
      <c r="F215" s="42">
        <v>1</v>
      </c>
      <c r="G215" s="42">
        <v>301</v>
      </c>
      <c r="H215" s="377">
        <f t="shared" si="5"/>
        <v>23.153846153846153</v>
      </c>
      <c r="I215" s="42">
        <v>22</v>
      </c>
      <c r="J215" s="42">
        <v>1</v>
      </c>
      <c r="K215" s="42" t="s">
        <v>4330</v>
      </c>
    </row>
    <row r="216" spans="1:11" x14ac:dyDescent="0.2">
      <c r="A216" s="42" t="s">
        <v>82</v>
      </c>
      <c r="B216" s="42" t="s">
        <v>3047</v>
      </c>
      <c r="C216" s="42" t="s">
        <v>44</v>
      </c>
      <c r="D216" s="42">
        <v>14</v>
      </c>
      <c r="E216" s="42">
        <v>13</v>
      </c>
      <c r="F216" s="42">
        <v>1</v>
      </c>
      <c r="G216" s="42">
        <v>256</v>
      </c>
      <c r="H216" s="377">
        <f t="shared" si="5"/>
        <v>21.333333333333332</v>
      </c>
      <c r="I216" s="42">
        <v>1</v>
      </c>
      <c r="J216" s="42"/>
      <c r="K216" s="42" t="s">
        <v>4330</v>
      </c>
    </row>
    <row r="217" spans="1:11" x14ac:dyDescent="0.2">
      <c r="A217" s="42" t="s">
        <v>82</v>
      </c>
      <c r="B217" s="42" t="s">
        <v>3590</v>
      </c>
      <c r="C217" s="42" t="s">
        <v>44</v>
      </c>
      <c r="D217" s="42">
        <v>11</v>
      </c>
      <c r="E217" s="42">
        <v>5</v>
      </c>
      <c r="F217" s="42">
        <v>2</v>
      </c>
      <c r="G217" s="42">
        <v>59</v>
      </c>
      <c r="H217" s="377">
        <f t="shared" si="5"/>
        <v>19.666666666666668</v>
      </c>
      <c r="I217" s="42">
        <v>11</v>
      </c>
      <c r="J217" s="42"/>
      <c r="K217" s="42" t="s">
        <v>4330</v>
      </c>
    </row>
    <row r="218" spans="1:11" x14ac:dyDescent="0.2">
      <c r="A218" s="42" t="s">
        <v>82</v>
      </c>
      <c r="B218" s="42" t="s">
        <v>3045</v>
      </c>
      <c r="C218" s="42" t="s">
        <v>44</v>
      </c>
      <c r="D218" s="42">
        <v>4</v>
      </c>
      <c r="E218" s="42">
        <v>4</v>
      </c>
      <c r="F218" s="42"/>
      <c r="G218" s="42">
        <v>77</v>
      </c>
      <c r="H218" s="377">
        <f t="shared" si="5"/>
        <v>19.25</v>
      </c>
      <c r="I218" s="42">
        <v>1</v>
      </c>
      <c r="J218" s="42"/>
      <c r="K218" s="42" t="s">
        <v>4330</v>
      </c>
    </row>
    <row r="219" spans="1:11" x14ac:dyDescent="0.2">
      <c r="A219" s="42" t="s">
        <v>82</v>
      </c>
      <c r="B219" s="42" t="s">
        <v>4508</v>
      </c>
      <c r="C219" s="42" t="s">
        <v>44</v>
      </c>
      <c r="D219" s="42">
        <v>3</v>
      </c>
      <c r="E219" s="42">
        <v>2</v>
      </c>
      <c r="F219" s="42"/>
      <c r="G219" s="42">
        <v>37</v>
      </c>
      <c r="H219" s="377">
        <f t="shared" si="5"/>
        <v>18.5</v>
      </c>
      <c r="I219" s="42">
        <v>1</v>
      </c>
      <c r="J219" s="42"/>
      <c r="K219" s="42" t="s">
        <v>4330</v>
      </c>
    </row>
    <row r="220" spans="1:11" x14ac:dyDescent="0.2">
      <c r="A220" s="42" t="s">
        <v>82</v>
      </c>
      <c r="B220" s="42" t="s">
        <v>3985</v>
      </c>
      <c r="C220" s="42" t="s">
        <v>44</v>
      </c>
      <c r="D220" s="42">
        <v>1</v>
      </c>
      <c r="E220" s="42">
        <v>1</v>
      </c>
      <c r="F220" s="42"/>
      <c r="G220" s="42">
        <v>18</v>
      </c>
      <c r="H220" s="377">
        <f t="shared" si="5"/>
        <v>18</v>
      </c>
      <c r="I220" s="42"/>
      <c r="J220" s="42"/>
      <c r="K220" s="42" t="s">
        <v>4330</v>
      </c>
    </row>
    <row r="221" spans="1:11" x14ac:dyDescent="0.2">
      <c r="A221" s="42" t="s">
        <v>82</v>
      </c>
      <c r="B221" s="42" t="s">
        <v>787</v>
      </c>
      <c r="C221" s="42" t="s">
        <v>44</v>
      </c>
      <c r="D221" s="42">
        <v>1</v>
      </c>
      <c r="E221" s="42">
        <v>1</v>
      </c>
      <c r="F221" s="42"/>
      <c r="G221" s="42">
        <v>17</v>
      </c>
      <c r="H221" s="377">
        <f t="shared" si="5"/>
        <v>17</v>
      </c>
      <c r="I221" s="42"/>
      <c r="J221" s="42"/>
      <c r="K221" s="42" t="s">
        <v>4330</v>
      </c>
    </row>
    <row r="222" spans="1:11" x14ac:dyDescent="0.2">
      <c r="A222" s="42" t="s">
        <v>82</v>
      </c>
      <c r="B222" s="42" t="s">
        <v>3049</v>
      </c>
      <c r="C222" s="42" t="s">
        <v>44</v>
      </c>
      <c r="D222" s="42">
        <v>7</v>
      </c>
      <c r="E222" s="42">
        <v>6</v>
      </c>
      <c r="F222" s="42">
        <v>4</v>
      </c>
      <c r="G222" s="42">
        <v>33</v>
      </c>
      <c r="H222" s="377">
        <f t="shared" si="5"/>
        <v>16.5</v>
      </c>
      <c r="I222" s="42">
        <v>3</v>
      </c>
      <c r="J222" s="42"/>
      <c r="K222" s="42" t="s">
        <v>4330</v>
      </c>
    </row>
    <row r="223" spans="1:11" x14ac:dyDescent="0.2">
      <c r="A223" s="42" t="s">
        <v>82</v>
      </c>
      <c r="B223" s="42" t="s">
        <v>3155</v>
      </c>
      <c r="C223" s="42" t="s">
        <v>44</v>
      </c>
      <c r="D223" s="42">
        <v>8</v>
      </c>
      <c r="E223" s="42">
        <v>5</v>
      </c>
      <c r="F223" s="42">
        <v>1</v>
      </c>
      <c r="G223" s="42">
        <v>65</v>
      </c>
      <c r="H223" s="377">
        <f t="shared" si="5"/>
        <v>16.25</v>
      </c>
      <c r="I223" s="42">
        <v>1</v>
      </c>
      <c r="J223" s="42"/>
      <c r="K223" s="42" t="s">
        <v>4330</v>
      </c>
    </row>
    <row r="224" spans="1:11" x14ac:dyDescent="0.2">
      <c r="A224" s="42" t="s">
        <v>82</v>
      </c>
      <c r="B224" s="42" t="s">
        <v>1163</v>
      </c>
      <c r="C224" s="42" t="s">
        <v>44</v>
      </c>
      <c r="D224" s="42">
        <v>1</v>
      </c>
      <c r="E224" s="42">
        <v>1</v>
      </c>
      <c r="F224" s="42"/>
      <c r="G224" s="42">
        <v>16</v>
      </c>
      <c r="H224" s="377">
        <f t="shared" si="5"/>
        <v>16</v>
      </c>
      <c r="I224" s="42"/>
      <c r="J224" s="42"/>
      <c r="K224" s="42" t="s">
        <v>4330</v>
      </c>
    </row>
    <row r="225" spans="1:11" x14ac:dyDescent="0.2">
      <c r="A225" s="42" t="s">
        <v>82</v>
      </c>
      <c r="B225" s="42" t="s">
        <v>3958</v>
      </c>
      <c r="C225" s="42" t="s">
        <v>44</v>
      </c>
      <c r="D225" s="42">
        <v>5</v>
      </c>
      <c r="E225" s="42">
        <v>5</v>
      </c>
      <c r="F225" s="42"/>
      <c r="G225" s="42">
        <v>65</v>
      </c>
      <c r="H225" s="377">
        <f t="shared" si="5"/>
        <v>13</v>
      </c>
      <c r="I225" s="42">
        <v>4</v>
      </c>
      <c r="J225" s="42"/>
      <c r="K225" s="42" t="s">
        <v>4330</v>
      </c>
    </row>
    <row r="226" spans="1:11" x14ac:dyDescent="0.2">
      <c r="A226" s="42" t="s">
        <v>82</v>
      </c>
      <c r="B226" s="42" t="s">
        <v>3061</v>
      </c>
      <c r="C226" s="42" t="s">
        <v>44</v>
      </c>
      <c r="D226" s="42">
        <v>1</v>
      </c>
      <c r="E226" s="42">
        <v>1</v>
      </c>
      <c r="F226" s="42"/>
      <c r="G226" s="42">
        <v>10</v>
      </c>
      <c r="H226" s="377">
        <f t="shared" si="5"/>
        <v>10</v>
      </c>
      <c r="I226" s="42"/>
      <c r="J226" s="42"/>
      <c r="K226" s="42" t="s">
        <v>4330</v>
      </c>
    </row>
    <row r="227" spans="1:11" x14ac:dyDescent="0.2">
      <c r="A227" s="42" t="s">
        <v>82</v>
      </c>
      <c r="B227" s="42" t="s">
        <v>3044</v>
      </c>
      <c r="C227" s="42" t="s">
        <v>44</v>
      </c>
      <c r="D227" s="42">
        <v>1</v>
      </c>
      <c r="E227" s="42">
        <v>1</v>
      </c>
      <c r="F227" s="42"/>
      <c r="G227" s="42">
        <v>8</v>
      </c>
      <c r="H227" s="377">
        <f t="shared" si="5"/>
        <v>8</v>
      </c>
      <c r="I227" s="42"/>
      <c r="J227" s="42"/>
      <c r="K227" s="42" t="s">
        <v>4330</v>
      </c>
    </row>
    <row r="228" spans="1:11" x14ac:dyDescent="0.2">
      <c r="A228" s="42" t="s">
        <v>82</v>
      </c>
      <c r="B228" s="42" t="s">
        <v>4505</v>
      </c>
      <c r="C228" s="42" t="s">
        <v>44</v>
      </c>
      <c r="D228" s="42">
        <v>4</v>
      </c>
      <c r="E228" s="42">
        <v>2</v>
      </c>
      <c r="F228" s="42"/>
      <c r="G228" s="42">
        <v>11</v>
      </c>
      <c r="H228" s="377">
        <f t="shared" si="5"/>
        <v>5.5</v>
      </c>
      <c r="I228" s="42">
        <v>1</v>
      </c>
      <c r="J228" s="42"/>
      <c r="K228" s="42" t="s">
        <v>4330</v>
      </c>
    </row>
    <row r="229" spans="1:11" x14ac:dyDescent="0.2">
      <c r="A229" s="42" t="s">
        <v>82</v>
      </c>
      <c r="B229" s="42" t="s">
        <v>1147</v>
      </c>
      <c r="C229" s="42" t="s">
        <v>44</v>
      </c>
      <c r="D229" s="42">
        <v>2</v>
      </c>
      <c r="E229" s="42">
        <v>3</v>
      </c>
      <c r="F229" s="42"/>
      <c r="G229" s="42">
        <v>8</v>
      </c>
      <c r="H229" s="377">
        <f t="shared" si="5"/>
        <v>2.6666666666666665</v>
      </c>
      <c r="I229" s="42">
        <v>1</v>
      </c>
      <c r="J229" s="42"/>
      <c r="K229" s="42" t="s">
        <v>4330</v>
      </c>
    </row>
    <row r="230" spans="1:11" x14ac:dyDescent="0.2">
      <c r="A230" s="42" t="s">
        <v>82</v>
      </c>
      <c r="B230" s="42" t="s">
        <v>4487</v>
      </c>
      <c r="C230" s="42" t="s">
        <v>44</v>
      </c>
      <c r="D230" s="42">
        <v>1</v>
      </c>
      <c r="E230" s="42">
        <v>1</v>
      </c>
      <c r="F230" s="42"/>
      <c r="G230" s="42">
        <v>1</v>
      </c>
      <c r="H230" s="377">
        <f t="shared" si="5"/>
        <v>1</v>
      </c>
      <c r="I230" s="42"/>
      <c r="J230" s="42"/>
      <c r="K230" s="42" t="s">
        <v>4330</v>
      </c>
    </row>
    <row r="231" spans="1:11" x14ac:dyDescent="0.2">
      <c r="A231" s="42" t="s">
        <v>82</v>
      </c>
      <c r="B231" s="42" t="s">
        <v>3982</v>
      </c>
      <c r="C231" s="42" t="s">
        <v>44</v>
      </c>
      <c r="D231" s="42">
        <v>1</v>
      </c>
      <c r="E231" s="42">
        <v>1</v>
      </c>
      <c r="F231" s="42">
        <v>1</v>
      </c>
      <c r="G231" s="42">
        <v>41</v>
      </c>
      <c r="H231" s="377">
        <v>0</v>
      </c>
      <c r="I231" s="42">
        <v>2</v>
      </c>
      <c r="J231" s="42"/>
      <c r="K231" s="42" t="s">
        <v>4330</v>
      </c>
    </row>
    <row r="232" spans="1:11" x14ac:dyDescent="0.2">
      <c r="A232" s="42" t="s">
        <v>82</v>
      </c>
      <c r="B232" s="42" t="s">
        <v>3972</v>
      </c>
      <c r="C232" s="42" t="s">
        <v>44</v>
      </c>
      <c r="D232" s="42">
        <v>1</v>
      </c>
      <c r="E232" s="42">
        <v>1</v>
      </c>
      <c r="F232" s="42">
        <v>1</v>
      </c>
      <c r="G232" s="42">
        <v>60</v>
      </c>
      <c r="H232" s="377">
        <v>0</v>
      </c>
      <c r="I232" s="42">
        <v>1</v>
      </c>
      <c r="J232" s="42"/>
      <c r="K232" s="42" t="s">
        <v>4330</v>
      </c>
    </row>
    <row r="233" spans="1:11" x14ac:dyDescent="0.2">
      <c r="A233" s="42" t="s">
        <v>82</v>
      </c>
      <c r="B233" s="42" t="s">
        <v>4511</v>
      </c>
      <c r="C233" s="42" t="s">
        <v>44</v>
      </c>
      <c r="D233" s="42">
        <v>2</v>
      </c>
      <c r="E233" s="42">
        <v>1</v>
      </c>
      <c r="F233" s="42">
        <v>1</v>
      </c>
      <c r="G233" s="42">
        <v>7</v>
      </c>
      <c r="H233" s="377">
        <v>0</v>
      </c>
      <c r="I233" s="42"/>
      <c r="J233" s="42"/>
      <c r="K233" s="42" t="s">
        <v>4330</v>
      </c>
    </row>
    <row r="234" spans="1:11" x14ac:dyDescent="0.2">
      <c r="A234" s="42" t="s">
        <v>82</v>
      </c>
      <c r="B234" s="42" t="s">
        <v>3106</v>
      </c>
      <c r="C234" s="42" t="s">
        <v>44</v>
      </c>
      <c r="D234" s="42">
        <v>3</v>
      </c>
      <c r="E234" s="42">
        <v>1</v>
      </c>
      <c r="F234" s="42"/>
      <c r="G234" s="42">
        <v>0</v>
      </c>
      <c r="H234" s="377">
        <f t="shared" si="5"/>
        <v>0</v>
      </c>
      <c r="I234" s="42"/>
      <c r="J234" s="42"/>
      <c r="K234" s="42" t="s">
        <v>4330</v>
      </c>
    </row>
    <row r="235" spans="1:11" x14ac:dyDescent="0.2">
      <c r="A235" s="42" t="s">
        <v>82</v>
      </c>
      <c r="B235" s="42" t="s">
        <v>4469</v>
      </c>
      <c r="C235" s="42" t="s">
        <v>44</v>
      </c>
      <c r="D235" s="42">
        <v>1</v>
      </c>
      <c r="E235" s="42" t="s">
        <v>3642</v>
      </c>
      <c r="F235" s="42"/>
      <c r="G235" s="42"/>
      <c r="H235" s="42"/>
      <c r="I235" s="42"/>
      <c r="J235" s="42"/>
      <c r="K235" s="42" t="s">
        <v>4330</v>
      </c>
    </row>
    <row r="236" spans="1:11" x14ac:dyDescent="0.2">
      <c r="A236" s="42" t="s">
        <v>50</v>
      </c>
      <c r="B236" s="42" t="s">
        <v>3040</v>
      </c>
      <c r="C236" s="42" t="s">
        <v>44</v>
      </c>
      <c r="D236" s="42">
        <v>4</v>
      </c>
      <c r="E236" s="42">
        <v>4</v>
      </c>
      <c r="F236" s="42">
        <v>1</v>
      </c>
      <c r="G236" s="42">
        <v>191</v>
      </c>
      <c r="H236" s="377">
        <f t="shared" si="5"/>
        <v>63.666666666666664</v>
      </c>
      <c r="I236" s="42">
        <v>5</v>
      </c>
      <c r="J236" s="42"/>
      <c r="K236" s="42" t="s">
        <v>4330</v>
      </c>
    </row>
    <row r="237" spans="1:11" x14ac:dyDescent="0.2">
      <c r="A237" s="42" t="s">
        <v>50</v>
      </c>
      <c r="B237" s="42" t="s">
        <v>4514</v>
      </c>
      <c r="C237" s="42" t="s">
        <v>44</v>
      </c>
      <c r="D237" s="42">
        <v>2</v>
      </c>
      <c r="E237" s="42">
        <v>2</v>
      </c>
      <c r="F237" s="42"/>
      <c r="G237" s="42">
        <v>113</v>
      </c>
      <c r="H237" s="377">
        <f t="shared" si="5"/>
        <v>56.5</v>
      </c>
      <c r="I237" s="42">
        <v>1</v>
      </c>
      <c r="J237" s="42"/>
      <c r="K237" s="42" t="s">
        <v>4330</v>
      </c>
    </row>
    <row r="238" spans="1:11" x14ac:dyDescent="0.2">
      <c r="A238" s="42" t="s">
        <v>50</v>
      </c>
      <c r="B238" s="42" t="s">
        <v>4528</v>
      </c>
      <c r="C238" s="42" t="s">
        <v>44</v>
      </c>
      <c r="D238" s="42">
        <v>5</v>
      </c>
      <c r="E238" s="42">
        <v>5</v>
      </c>
      <c r="F238" s="42"/>
      <c r="G238" s="42">
        <v>192</v>
      </c>
      <c r="H238" s="377">
        <f t="shared" si="5"/>
        <v>38.4</v>
      </c>
      <c r="I238" s="42">
        <v>2</v>
      </c>
      <c r="J238" s="42"/>
      <c r="K238" s="42" t="s">
        <v>4330</v>
      </c>
    </row>
    <row r="239" spans="1:11" x14ac:dyDescent="0.2">
      <c r="A239" s="42" t="s">
        <v>50</v>
      </c>
      <c r="B239" s="42" t="s">
        <v>4211</v>
      </c>
      <c r="C239" s="42" t="s">
        <v>44</v>
      </c>
      <c r="D239" s="42">
        <v>6</v>
      </c>
      <c r="E239" s="42">
        <v>6</v>
      </c>
      <c r="F239" s="42">
        <v>1</v>
      </c>
      <c r="G239" s="42">
        <v>188</v>
      </c>
      <c r="H239" s="377">
        <f t="shared" si="5"/>
        <v>37.6</v>
      </c>
      <c r="I239" s="42">
        <v>5</v>
      </c>
      <c r="J239" s="42"/>
      <c r="K239" s="42" t="s">
        <v>4330</v>
      </c>
    </row>
    <row r="240" spans="1:11" x14ac:dyDescent="0.2">
      <c r="A240" s="42" t="s">
        <v>50</v>
      </c>
      <c r="B240" s="42" t="s">
        <v>3031</v>
      </c>
      <c r="C240" s="42" t="s">
        <v>44</v>
      </c>
      <c r="D240" s="42">
        <v>10</v>
      </c>
      <c r="E240" s="42">
        <v>10</v>
      </c>
      <c r="F240" s="42">
        <v>1</v>
      </c>
      <c r="G240" s="42">
        <v>297</v>
      </c>
      <c r="H240" s="377">
        <f t="shared" si="5"/>
        <v>33</v>
      </c>
      <c r="I240" s="42">
        <v>4</v>
      </c>
      <c r="J240" s="42"/>
      <c r="K240" s="42" t="s">
        <v>4330</v>
      </c>
    </row>
    <row r="241" spans="1:11" x14ac:dyDescent="0.2">
      <c r="A241" s="42" t="s">
        <v>50</v>
      </c>
      <c r="B241" s="42" t="s">
        <v>4216</v>
      </c>
      <c r="C241" s="42" t="s">
        <v>44</v>
      </c>
      <c r="D241" s="42">
        <v>3</v>
      </c>
      <c r="E241" s="42">
        <v>3</v>
      </c>
      <c r="F241" s="42">
        <v>1</v>
      </c>
      <c r="G241" s="42">
        <v>63</v>
      </c>
      <c r="H241" s="377">
        <f t="shared" si="5"/>
        <v>31.5</v>
      </c>
      <c r="I241" s="42"/>
      <c r="J241" s="42"/>
      <c r="K241" s="42" t="s">
        <v>4330</v>
      </c>
    </row>
    <row r="242" spans="1:11" x14ac:dyDescent="0.2">
      <c r="A242" s="42" t="s">
        <v>50</v>
      </c>
      <c r="B242" s="42" t="s">
        <v>3973</v>
      </c>
      <c r="C242" s="42" t="s">
        <v>44</v>
      </c>
      <c r="D242" s="42">
        <v>3</v>
      </c>
      <c r="E242" s="42">
        <v>3</v>
      </c>
      <c r="F242" s="42"/>
      <c r="G242" s="42">
        <v>86</v>
      </c>
      <c r="H242" s="377">
        <f t="shared" si="5"/>
        <v>28.666666666666668</v>
      </c>
      <c r="I242" s="42">
        <v>1</v>
      </c>
      <c r="J242" s="42"/>
      <c r="K242" s="42" t="s">
        <v>4330</v>
      </c>
    </row>
    <row r="243" spans="1:11" x14ac:dyDescent="0.2">
      <c r="A243" s="42" t="s">
        <v>50</v>
      </c>
      <c r="B243" s="42" t="s">
        <v>4215</v>
      </c>
      <c r="C243" s="42" t="s">
        <v>44</v>
      </c>
      <c r="D243" s="42">
        <v>2</v>
      </c>
      <c r="E243" s="42">
        <v>3</v>
      </c>
      <c r="F243" s="42"/>
      <c r="G243" s="42">
        <v>86</v>
      </c>
      <c r="H243" s="377">
        <f t="shared" si="5"/>
        <v>28.666666666666668</v>
      </c>
      <c r="I243" s="42">
        <v>1</v>
      </c>
      <c r="J243" s="42"/>
      <c r="K243" s="42" t="s">
        <v>4330</v>
      </c>
    </row>
    <row r="244" spans="1:11" x14ac:dyDescent="0.2">
      <c r="A244" s="42" t="s">
        <v>50</v>
      </c>
      <c r="B244" s="42" t="s">
        <v>3963</v>
      </c>
      <c r="C244" s="42" t="s">
        <v>44</v>
      </c>
      <c r="D244" s="42">
        <v>7</v>
      </c>
      <c r="E244" s="42">
        <v>7</v>
      </c>
      <c r="F244" s="42"/>
      <c r="G244" s="42">
        <v>189</v>
      </c>
      <c r="H244" s="377">
        <f t="shared" si="5"/>
        <v>27</v>
      </c>
      <c r="I244" s="42">
        <v>4</v>
      </c>
      <c r="J244" s="42"/>
      <c r="K244" s="42" t="s">
        <v>4330</v>
      </c>
    </row>
    <row r="245" spans="1:11" x14ac:dyDescent="0.2">
      <c r="A245" s="42" t="s">
        <v>50</v>
      </c>
      <c r="B245" s="42" t="s">
        <v>3528</v>
      </c>
      <c r="C245" s="42" t="s">
        <v>44</v>
      </c>
      <c r="D245" s="42">
        <v>8</v>
      </c>
      <c r="E245" s="42">
        <v>8</v>
      </c>
      <c r="F245" s="42">
        <v>1</v>
      </c>
      <c r="G245" s="42">
        <v>162</v>
      </c>
      <c r="H245" s="377">
        <f t="shared" si="5"/>
        <v>23.142857142857142</v>
      </c>
      <c r="I245" s="42">
        <v>3</v>
      </c>
      <c r="J245" s="42"/>
      <c r="K245" s="42" t="s">
        <v>4330</v>
      </c>
    </row>
    <row r="246" spans="1:11" x14ac:dyDescent="0.2">
      <c r="A246" s="42" t="s">
        <v>50</v>
      </c>
      <c r="B246" s="42" t="s">
        <v>3047</v>
      </c>
      <c r="C246" s="42" t="s">
        <v>44</v>
      </c>
      <c r="D246" s="42">
        <v>5</v>
      </c>
      <c r="E246" s="42">
        <v>5</v>
      </c>
      <c r="F246" s="42"/>
      <c r="G246" s="42">
        <v>114</v>
      </c>
      <c r="H246" s="377">
        <f t="shared" si="5"/>
        <v>22.8</v>
      </c>
      <c r="I246" s="42">
        <v>2</v>
      </c>
      <c r="J246" s="42"/>
      <c r="K246" s="42" t="s">
        <v>4330</v>
      </c>
    </row>
    <row r="247" spans="1:11" x14ac:dyDescent="0.2">
      <c r="A247" s="42" t="s">
        <v>50</v>
      </c>
      <c r="B247" s="42" t="s">
        <v>4191</v>
      </c>
      <c r="C247" s="42" t="s">
        <v>44</v>
      </c>
      <c r="D247" s="42">
        <v>7</v>
      </c>
      <c r="E247" s="42">
        <v>6</v>
      </c>
      <c r="F247" s="42">
        <v>1</v>
      </c>
      <c r="G247" s="42">
        <v>110</v>
      </c>
      <c r="H247" s="377">
        <f t="shared" si="5"/>
        <v>22</v>
      </c>
      <c r="I247" s="42">
        <v>2</v>
      </c>
      <c r="J247" s="42"/>
      <c r="K247" s="42" t="s">
        <v>4330</v>
      </c>
    </row>
    <row r="248" spans="1:11" x14ac:dyDescent="0.2">
      <c r="A248" s="42" t="s">
        <v>50</v>
      </c>
      <c r="B248" s="42" t="s">
        <v>4529</v>
      </c>
      <c r="C248" s="42" t="s">
        <v>44</v>
      </c>
      <c r="D248" s="42">
        <v>3</v>
      </c>
      <c r="E248" s="42">
        <v>3</v>
      </c>
      <c r="F248" s="42">
        <v>1</v>
      </c>
      <c r="G248" s="42">
        <v>38</v>
      </c>
      <c r="H248" s="377">
        <f t="shared" si="5"/>
        <v>19</v>
      </c>
      <c r="I248" s="42">
        <v>1</v>
      </c>
      <c r="J248" s="42"/>
      <c r="K248" s="42" t="s">
        <v>4330</v>
      </c>
    </row>
    <row r="249" spans="1:11" x14ac:dyDescent="0.2">
      <c r="A249" s="42" t="s">
        <v>50</v>
      </c>
      <c r="B249" s="42" t="s">
        <v>3036</v>
      </c>
      <c r="C249" s="42" t="s">
        <v>44</v>
      </c>
      <c r="D249" s="42">
        <v>4</v>
      </c>
      <c r="E249" s="42">
        <v>4</v>
      </c>
      <c r="F249" s="42"/>
      <c r="G249" s="42">
        <v>73</v>
      </c>
      <c r="H249" s="377">
        <f t="shared" si="5"/>
        <v>18.25</v>
      </c>
      <c r="I249" s="42">
        <v>1</v>
      </c>
      <c r="J249" s="42"/>
      <c r="K249" s="42" t="s">
        <v>4330</v>
      </c>
    </row>
    <row r="250" spans="1:11" x14ac:dyDescent="0.2">
      <c r="A250" s="42" t="s">
        <v>50</v>
      </c>
      <c r="B250" s="42" t="s">
        <v>787</v>
      </c>
      <c r="C250" s="42" t="s">
        <v>44</v>
      </c>
      <c r="D250" s="42">
        <v>10</v>
      </c>
      <c r="E250" s="42">
        <v>10</v>
      </c>
      <c r="F250" s="42">
        <v>2</v>
      </c>
      <c r="G250" s="42">
        <v>129</v>
      </c>
      <c r="H250" s="377">
        <f t="shared" si="5"/>
        <v>16.125</v>
      </c>
      <c r="I250" s="42">
        <v>6</v>
      </c>
      <c r="J250" s="42"/>
      <c r="K250" s="42" t="s">
        <v>4330</v>
      </c>
    </row>
    <row r="251" spans="1:11" x14ac:dyDescent="0.2">
      <c r="A251" s="42" t="s">
        <v>50</v>
      </c>
      <c r="B251" s="42" t="s">
        <v>4472</v>
      </c>
      <c r="C251" s="42" t="s">
        <v>44</v>
      </c>
      <c r="D251" s="42">
        <v>11</v>
      </c>
      <c r="E251" s="42">
        <v>9</v>
      </c>
      <c r="F251" s="42"/>
      <c r="G251" s="42">
        <v>143</v>
      </c>
      <c r="H251" s="377">
        <f t="shared" si="5"/>
        <v>15.888888888888889</v>
      </c>
      <c r="I251" s="42">
        <v>9</v>
      </c>
      <c r="J251" s="42"/>
      <c r="K251" s="42" t="s">
        <v>4330</v>
      </c>
    </row>
    <row r="252" spans="1:11" x14ac:dyDescent="0.2">
      <c r="A252" s="42" t="s">
        <v>50</v>
      </c>
      <c r="B252" s="42" t="s">
        <v>4207</v>
      </c>
      <c r="C252" s="42" t="s">
        <v>44</v>
      </c>
      <c r="D252" s="42">
        <v>1</v>
      </c>
      <c r="E252" s="42">
        <v>1</v>
      </c>
      <c r="F252" s="42"/>
      <c r="G252" s="42">
        <v>15</v>
      </c>
      <c r="H252" s="377">
        <f t="shared" si="5"/>
        <v>15</v>
      </c>
      <c r="I252" s="42">
        <v>1</v>
      </c>
      <c r="J252" s="42"/>
      <c r="K252" s="42" t="s">
        <v>4330</v>
      </c>
    </row>
    <row r="253" spans="1:11" x14ac:dyDescent="0.2">
      <c r="A253" s="42" t="s">
        <v>50</v>
      </c>
      <c r="B253" s="42" t="s">
        <v>3045</v>
      </c>
      <c r="C253" s="42" t="s">
        <v>44</v>
      </c>
      <c r="D253" s="42">
        <v>1</v>
      </c>
      <c r="E253" s="42">
        <v>1</v>
      </c>
      <c r="F253" s="42"/>
      <c r="G253" s="42">
        <v>13</v>
      </c>
      <c r="H253" s="377">
        <f t="shared" si="5"/>
        <v>13</v>
      </c>
      <c r="I253" s="42">
        <v>2</v>
      </c>
      <c r="J253" s="42"/>
      <c r="K253" s="42" t="s">
        <v>4330</v>
      </c>
    </row>
    <row r="254" spans="1:11" x14ac:dyDescent="0.2">
      <c r="A254" s="42" t="s">
        <v>50</v>
      </c>
      <c r="B254" s="42" t="s">
        <v>4208</v>
      </c>
      <c r="C254" s="42" t="s">
        <v>44</v>
      </c>
      <c r="D254" s="42">
        <v>5</v>
      </c>
      <c r="E254" s="42">
        <v>4</v>
      </c>
      <c r="F254" s="42">
        <v>1</v>
      </c>
      <c r="G254" s="42">
        <v>33</v>
      </c>
      <c r="H254" s="377">
        <f t="shared" si="5"/>
        <v>11</v>
      </c>
      <c r="I254" s="42"/>
      <c r="J254" s="42"/>
      <c r="K254" s="42" t="s">
        <v>4330</v>
      </c>
    </row>
    <row r="255" spans="1:11" x14ac:dyDescent="0.2">
      <c r="A255" s="42" t="s">
        <v>50</v>
      </c>
      <c r="B255" s="42" t="s">
        <v>4487</v>
      </c>
      <c r="C255" s="42" t="s">
        <v>44</v>
      </c>
      <c r="D255" s="42">
        <v>6</v>
      </c>
      <c r="E255" s="42">
        <v>4</v>
      </c>
      <c r="F255" s="42">
        <v>2</v>
      </c>
      <c r="G255" s="42">
        <v>17</v>
      </c>
      <c r="H255" s="377">
        <f t="shared" si="5"/>
        <v>8.5</v>
      </c>
      <c r="I255" s="42">
        <v>5</v>
      </c>
      <c r="J255" s="42"/>
      <c r="K255" s="42" t="s">
        <v>4330</v>
      </c>
    </row>
    <row r="256" spans="1:11" x14ac:dyDescent="0.2">
      <c r="A256" s="42" t="s">
        <v>50</v>
      </c>
      <c r="B256" s="42" t="s">
        <v>4218</v>
      </c>
      <c r="C256" s="42" t="s">
        <v>44</v>
      </c>
      <c r="D256" s="42">
        <v>6</v>
      </c>
      <c r="E256" s="42">
        <v>6</v>
      </c>
      <c r="F256" s="42"/>
      <c r="G256" s="42">
        <v>49</v>
      </c>
      <c r="H256" s="377">
        <f t="shared" si="5"/>
        <v>8.1666666666666661</v>
      </c>
      <c r="I256" s="42">
        <v>2</v>
      </c>
      <c r="J256" s="42"/>
      <c r="K256" s="42" t="s">
        <v>4330</v>
      </c>
    </row>
    <row r="257" spans="1:11" x14ac:dyDescent="0.2">
      <c r="A257" s="42" t="s">
        <v>50</v>
      </c>
      <c r="B257" s="42" t="s">
        <v>4530</v>
      </c>
      <c r="C257" s="42" t="s">
        <v>44</v>
      </c>
      <c r="D257" s="42">
        <v>1</v>
      </c>
      <c r="E257" s="42">
        <v>1</v>
      </c>
      <c r="F257" s="42"/>
      <c r="G257" s="42">
        <v>8</v>
      </c>
      <c r="H257" s="377">
        <f t="shared" si="5"/>
        <v>8</v>
      </c>
      <c r="I257" s="42"/>
      <c r="J257" s="42"/>
      <c r="K257" s="42" t="s">
        <v>4330</v>
      </c>
    </row>
    <row r="258" spans="1:11" x14ac:dyDescent="0.2">
      <c r="A258" s="42" t="s">
        <v>50</v>
      </c>
      <c r="B258" s="42" t="s">
        <v>4531</v>
      </c>
      <c r="C258" s="42" t="s">
        <v>44</v>
      </c>
      <c r="D258" s="42">
        <v>2</v>
      </c>
      <c r="E258" s="42">
        <v>2</v>
      </c>
      <c r="F258" s="42">
        <v>1</v>
      </c>
      <c r="G258" s="42">
        <v>7</v>
      </c>
      <c r="H258" s="377">
        <f t="shared" si="5"/>
        <v>7</v>
      </c>
      <c r="I258" s="42">
        <v>2</v>
      </c>
      <c r="J258" s="42"/>
      <c r="K258" s="42" t="s">
        <v>4330</v>
      </c>
    </row>
    <row r="259" spans="1:11" x14ac:dyDescent="0.2">
      <c r="A259" s="42" t="s">
        <v>50</v>
      </c>
      <c r="B259" s="42" t="s">
        <v>4474</v>
      </c>
      <c r="C259" s="42" t="s">
        <v>44</v>
      </c>
      <c r="D259" s="42">
        <v>2</v>
      </c>
      <c r="E259" s="42">
        <v>2</v>
      </c>
      <c r="F259" s="42">
        <v>1</v>
      </c>
      <c r="G259" s="42">
        <v>6</v>
      </c>
      <c r="H259" s="377">
        <f t="shared" si="5"/>
        <v>6</v>
      </c>
      <c r="I259" s="42"/>
      <c r="J259" s="42"/>
      <c r="K259" s="42" t="s">
        <v>4330</v>
      </c>
    </row>
    <row r="260" spans="1:11" x14ac:dyDescent="0.2">
      <c r="A260" s="42" t="s">
        <v>50</v>
      </c>
      <c r="B260" s="42" t="s">
        <v>2526</v>
      </c>
      <c r="C260" s="42" t="s">
        <v>44</v>
      </c>
      <c r="D260" s="42">
        <v>1</v>
      </c>
      <c r="E260" s="42">
        <v>1</v>
      </c>
      <c r="F260" s="42"/>
      <c r="G260" s="42">
        <v>6</v>
      </c>
      <c r="H260" s="377">
        <f t="shared" si="5"/>
        <v>6</v>
      </c>
      <c r="I260" s="42">
        <v>2</v>
      </c>
      <c r="J260" s="42"/>
      <c r="K260" s="42" t="s">
        <v>4330</v>
      </c>
    </row>
    <row r="261" spans="1:11" x14ac:dyDescent="0.2">
      <c r="A261" s="42" t="s">
        <v>50</v>
      </c>
      <c r="B261" s="42" t="s">
        <v>4511</v>
      </c>
      <c r="C261" s="42" t="s">
        <v>44</v>
      </c>
      <c r="D261" s="42">
        <v>2</v>
      </c>
      <c r="E261" s="42">
        <v>2</v>
      </c>
      <c r="F261" s="42">
        <v>1</v>
      </c>
      <c r="G261" s="42">
        <v>5</v>
      </c>
      <c r="H261" s="377">
        <f t="shared" si="5"/>
        <v>5</v>
      </c>
      <c r="I261" s="42">
        <v>2</v>
      </c>
      <c r="J261" s="42"/>
      <c r="K261" s="42" t="s">
        <v>4330</v>
      </c>
    </row>
    <row r="262" spans="1:11" x14ac:dyDescent="0.2">
      <c r="A262" s="42" t="s">
        <v>50</v>
      </c>
      <c r="B262" s="42" t="s">
        <v>4209</v>
      </c>
      <c r="C262" s="42" t="s">
        <v>44</v>
      </c>
      <c r="D262" s="42">
        <v>1</v>
      </c>
      <c r="E262" s="42">
        <v>1</v>
      </c>
      <c r="F262" s="42"/>
      <c r="G262" s="42">
        <v>5</v>
      </c>
      <c r="H262" s="377">
        <f t="shared" si="5"/>
        <v>5</v>
      </c>
      <c r="I262" s="42">
        <v>1</v>
      </c>
      <c r="J262" s="42"/>
      <c r="K262" s="42" t="s">
        <v>4330</v>
      </c>
    </row>
    <row r="263" spans="1:11" x14ac:dyDescent="0.2">
      <c r="A263" s="422" t="s">
        <v>50</v>
      </c>
      <c r="B263" s="422" t="s">
        <v>4532</v>
      </c>
      <c r="C263" s="422" t="s">
        <v>44</v>
      </c>
      <c r="D263" s="422">
        <v>1</v>
      </c>
      <c r="E263" s="422">
        <v>1</v>
      </c>
      <c r="F263" s="422"/>
      <c r="G263" s="422">
        <v>0</v>
      </c>
      <c r="H263" s="578">
        <f t="shared" si="5"/>
        <v>0</v>
      </c>
      <c r="I263" s="422"/>
      <c r="J263" s="422"/>
      <c r="K263" s="422" t="s">
        <v>4330</v>
      </c>
    </row>
    <row r="264" spans="1:11" x14ac:dyDescent="0.2">
      <c r="A264" s="42" t="s">
        <v>2333</v>
      </c>
      <c r="B264" s="42" t="s">
        <v>3050</v>
      </c>
      <c r="C264" s="42" t="s">
        <v>44</v>
      </c>
      <c r="D264" s="42">
        <v>5</v>
      </c>
      <c r="E264" s="42">
        <v>5</v>
      </c>
      <c r="F264" s="42">
        <v>2</v>
      </c>
      <c r="G264" s="42">
        <v>258</v>
      </c>
      <c r="H264" s="377">
        <f t="shared" si="5"/>
        <v>86</v>
      </c>
      <c r="I264" s="42">
        <v>5</v>
      </c>
      <c r="J264" s="42"/>
      <c r="K264" s="280" t="s">
        <v>4330</v>
      </c>
    </row>
    <row r="265" spans="1:11" x14ac:dyDescent="0.2">
      <c r="A265" s="42" t="s">
        <v>2333</v>
      </c>
      <c r="B265" s="42" t="s">
        <v>4198</v>
      </c>
      <c r="C265" s="42" t="s">
        <v>44</v>
      </c>
      <c r="D265" s="42">
        <v>3</v>
      </c>
      <c r="E265" s="42">
        <v>3</v>
      </c>
      <c r="F265" s="42">
        <v>1</v>
      </c>
      <c r="G265" s="42">
        <v>99</v>
      </c>
      <c r="H265" s="377">
        <f t="shared" si="5"/>
        <v>49.5</v>
      </c>
      <c r="I265" s="42">
        <v>2</v>
      </c>
      <c r="J265" s="42"/>
      <c r="K265" s="280" t="s">
        <v>4330</v>
      </c>
    </row>
    <row r="266" spans="1:11" x14ac:dyDescent="0.2">
      <c r="A266" s="42" t="s">
        <v>2333</v>
      </c>
      <c r="B266" s="42" t="s">
        <v>3039</v>
      </c>
      <c r="C266" s="42" t="s">
        <v>44</v>
      </c>
      <c r="D266" s="42">
        <v>8</v>
      </c>
      <c r="E266" s="42">
        <v>9</v>
      </c>
      <c r="F266" s="42">
        <v>1</v>
      </c>
      <c r="G266" s="42">
        <v>332</v>
      </c>
      <c r="H266" s="377">
        <f t="shared" si="5"/>
        <v>41.5</v>
      </c>
      <c r="I266" s="42">
        <v>1</v>
      </c>
      <c r="J266" s="42"/>
      <c r="K266" s="280" t="s">
        <v>4330</v>
      </c>
    </row>
    <row r="267" spans="1:11" x14ac:dyDescent="0.2">
      <c r="A267" s="42" t="s">
        <v>2333</v>
      </c>
      <c r="B267" s="42" t="s">
        <v>4199</v>
      </c>
      <c r="C267" s="42" t="s">
        <v>44</v>
      </c>
      <c r="D267" s="42">
        <v>6</v>
      </c>
      <c r="E267" s="42">
        <v>6</v>
      </c>
      <c r="F267" s="42">
        <v>2</v>
      </c>
      <c r="G267" s="42">
        <v>160</v>
      </c>
      <c r="H267" s="377">
        <f t="shared" si="5"/>
        <v>40</v>
      </c>
      <c r="I267" s="42">
        <v>1</v>
      </c>
      <c r="J267" s="42"/>
      <c r="K267" s="280" t="s">
        <v>4330</v>
      </c>
    </row>
    <row r="268" spans="1:11" x14ac:dyDescent="0.2">
      <c r="A268" s="42" t="s">
        <v>2333</v>
      </c>
      <c r="B268" s="42" t="s">
        <v>4211</v>
      </c>
      <c r="C268" s="42" t="s">
        <v>44</v>
      </c>
      <c r="D268" s="42">
        <v>8</v>
      </c>
      <c r="E268" s="42">
        <v>9</v>
      </c>
      <c r="F268" s="42"/>
      <c r="G268" s="42">
        <v>320</v>
      </c>
      <c r="H268" s="377">
        <f t="shared" si="5"/>
        <v>35.555555555555557</v>
      </c>
      <c r="I268" s="42">
        <v>5</v>
      </c>
      <c r="J268" s="42"/>
      <c r="K268" s="280" t="s">
        <v>4330</v>
      </c>
    </row>
    <row r="269" spans="1:11" x14ac:dyDescent="0.2">
      <c r="A269" s="42" t="s">
        <v>2333</v>
      </c>
      <c r="B269" s="42" t="s">
        <v>3151</v>
      </c>
      <c r="C269" s="42" t="s">
        <v>44</v>
      </c>
      <c r="D269" s="42">
        <v>1</v>
      </c>
      <c r="E269" s="42">
        <v>1</v>
      </c>
      <c r="F269" s="42"/>
      <c r="G269" s="42">
        <v>35</v>
      </c>
      <c r="H269" s="377">
        <f t="shared" ref="H269:H289" si="6">G269/(E269-F269)</f>
        <v>35</v>
      </c>
      <c r="I269" s="42">
        <v>6</v>
      </c>
      <c r="J269" s="42"/>
      <c r="K269" s="280" t="s">
        <v>4330</v>
      </c>
    </row>
    <row r="270" spans="1:11" x14ac:dyDescent="0.2">
      <c r="A270" s="42" t="s">
        <v>2333</v>
      </c>
      <c r="B270" s="42" t="s">
        <v>3047</v>
      </c>
      <c r="C270" s="42" t="s">
        <v>44</v>
      </c>
      <c r="D270" s="42">
        <v>10</v>
      </c>
      <c r="E270" s="42">
        <v>10</v>
      </c>
      <c r="F270" s="42">
        <v>2</v>
      </c>
      <c r="G270" s="42">
        <v>260</v>
      </c>
      <c r="H270" s="377">
        <f t="shared" si="6"/>
        <v>32.5</v>
      </c>
      <c r="I270" s="42">
        <v>6</v>
      </c>
      <c r="J270" s="42"/>
      <c r="K270" s="280" t="s">
        <v>4330</v>
      </c>
    </row>
    <row r="271" spans="1:11" x14ac:dyDescent="0.2">
      <c r="A271" s="42" t="s">
        <v>2333</v>
      </c>
      <c r="B271" s="42" t="s">
        <v>4209</v>
      </c>
      <c r="C271" s="42" t="s">
        <v>44</v>
      </c>
      <c r="D271" s="42">
        <v>3</v>
      </c>
      <c r="E271" s="42">
        <v>1</v>
      </c>
      <c r="F271" s="42"/>
      <c r="G271" s="42">
        <v>32</v>
      </c>
      <c r="H271" s="377">
        <f t="shared" si="6"/>
        <v>32</v>
      </c>
      <c r="I271" s="42">
        <v>1</v>
      </c>
      <c r="J271" s="42"/>
      <c r="K271" s="280" t="s">
        <v>4330</v>
      </c>
    </row>
    <row r="272" spans="1:11" x14ac:dyDescent="0.2">
      <c r="A272" s="42" t="s">
        <v>2333</v>
      </c>
      <c r="B272" s="42" t="s">
        <v>4472</v>
      </c>
      <c r="C272" s="42" t="s">
        <v>44</v>
      </c>
      <c r="D272" s="42">
        <v>4</v>
      </c>
      <c r="E272" s="42">
        <v>3</v>
      </c>
      <c r="F272" s="42"/>
      <c r="G272" s="42">
        <v>90</v>
      </c>
      <c r="H272" s="377">
        <f t="shared" si="6"/>
        <v>30</v>
      </c>
      <c r="I272" s="42">
        <v>1</v>
      </c>
      <c r="J272" s="42"/>
      <c r="K272" s="280" t="s">
        <v>4330</v>
      </c>
    </row>
    <row r="273" spans="1:11" x14ac:dyDescent="0.2">
      <c r="A273" s="42" t="s">
        <v>2333</v>
      </c>
      <c r="B273" s="42" t="s">
        <v>3031</v>
      </c>
      <c r="C273" s="42" t="s">
        <v>44</v>
      </c>
      <c r="D273" s="42">
        <v>2</v>
      </c>
      <c r="E273" s="42">
        <v>2</v>
      </c>
      <c r="F273" s="42"/>
      <c r="G273" s="42">
        <v>60</v>
      </c>
      <c r="H273" s="377">
        <f t="shared" si="6"/>
        <v>30</v>
      </c>
      <c r="I273" s="42"/>
      <c r="J273" s="42"/>
      <c r="K273" s="280" t="s">
        <v>4330</v>
      </c>
    </row>
    <row r="274" spans="1:11" x14ac:dyDescent="0.2">
      <c r="A274" s="42" t="s">
        <v>2333</v>
      </c>
      <c r="B274" s="42" t="s">
        <v>787</v>
      </c>
      <c r="C274" s="42" t="s">
        <v>44</v>
      </c>
      <c r="D274" s="42">
        <v>4</v>
      </c>
      <c r="E274" s="42">
        <v>5</v>
      </c>
      <c r="F274" s="42"/>
      <c r="G274" s="42">
        <v>101</v>
      </c>
      <c r="H274" s="377">
        <f t="shared" si="6"/>
        <v>20.2</v>
      </c>
      <c r="I274" s="42">
        <v>2</v>
      </c>
      <c r="J274" s="42"/>
      <c r="K274" s="280" t="s">
        <v>4330</v>
      </c>
    </row>
    <row r="275" spans="1:11" x14ac:dyDescent="0.2">
      <c r="A275" s="42" t="s">
        <v>2333</v>
      </c>
      <c r="B275" s="42" t="s">
        <v>3881</v>
      </c>
      <c r="C275" s="42" t="s">
        <v>44</v>
      </c>
      <c r="D275" s="42">
        <v>3</v>
      </c>
      <c r="E275" s="42">
        <v>3</v>
      </c>
      <c r="F275" s="42">
        <v>2</v>
      </c>
      <c r="G275" s="42">
        <v>20</v>
      </c>
      <c r="H275" s="377">
        <f t="shared" si="6"/>
        <v>20</v>
      </c>
      <c r="I275" s="42">
        <v>2</v>
      </c>
      <c r="J275" s="42"/>
      <c r="K275" s="280" t="s">
        <v>4330</v>
      </c>
    </row>
    <row r="276" spans="1:11" x14ac:dyDescent="0.2">
      <c r="A276" s="42" t="s">
        <v>2333</v>
      </c>
      <c r="B276" s="42" t="s">
        <v>4529</v>
      </c>
      <c r="C276" s="42" t="s">
        <v>44</v>
      </c>
      <c r="D276" s="42">
        <v>13</v>
      </c>
      <c r="E276" s="42">
        <v>11</v>
      </c>
      <c r="F276" s="42">
        <v>1</v>
      </c>
      <c r="G276" s="42">
        <v>181</v>
      </c>
      <c r="H276" s="377">
        <f t="shared" si="6"/>
        <v>18.100000000000001</v>
      </c>
      <c r="I276" s="42">
        <v>19</v>
      </c>
      <c r="J276" s="42">
        <v>1</v>
      </c>
      <c r="K276" s="280" t="s">
        <v>4330</v>
      </c>
    </row>
    <row r="277" spans="1:11" x14ac:dyDescent="0.2">
      <c r="A277" s="42" t="s">
        <v>2333</v>
      </c>
      <c r="B277" s="42" t="s">
        <v>3037</v>
      </c>
      <c r="C277" s="42" t="s">
        <v>44</v>
      </c>
      <c r="D277" s="42">
        <v>4</v>
      </c>
      <c r="E277" s="42">
        <v>4</v>
      </c>
      <c r="F277" s="42"/>
      <c r="G277" s="42">
        <v>69</v>
      </c>
      <c r="H277" s="377">
        <f t="shared" si="6"/>
        <v>17.25</v>
      </c>
      <c r="I277" s="42">
        <v>1</v>
      </c>
      <c r="J277" s="42"/>
      <c r="K277" s="280" t="s">
        <v>4330</v>
      </c>
    </row>
    <row r="278" spans="1:11" x14ac:dyDescent="0.2">
      <c r="A278" s="42" t="s">
        <v>2333</v>
      </c>
      <c r="B278" s="42" t="s">
        <v>3062</v>
      </c>
      <c r="C278" s="42" t="s">
        <v>44</v>
      </c>
      <c r="D278" s="42">
        <v>1</v>
      </c>
      <c r="E278" s="42">
        <v>1</v>
      </c>
      <c r="F278" s="42"/>
      <c r="G278" s="42">
        <v>15</v>
      </c>
      <c r="H278" s="377">
        <f t="shared" si="6"/>
        <v>15</v>
      </c>
      <c r="I278" s="42">
        <v>2</v>
      </c>
      <c r="J278" s="42"/>
      <c r="K278" s="280" t="s">
        <v>4330</v>
      </c>
    </row>
    <row r="279" spans="1:11" x14ac:dyDescent="0.2">
      <c r="A279" s="42" t="s">
        <v>2333</v>
      </c>
      <c r="B279" s="42" t="s">
        <v>4543</v>
      </c>
      <c r="C279" s="42" t="s">
        <v>44</v>
      </c>
      <c r="D279" s="42">
        <v>5</v>
      </c>
      <c r="E279" s="42">
        <v>3</v>
      </c>
      <c r="F279" s="42">
        <v>2</v>
      </c>
      <c r="G279" s="42">
        <v>15</v>
      </c>
      <c r="H279" s="377">
        <f t="shared" si="6"/>
        <v>15</v>
      </c>
      <c r="I279" s="42">
        <v>1</v>
      </c>
      <c r="J279" s="42"/>
      <c r="K279" s="280" t="s">
        <v>4330</v>
      </c>
    </row>
    <row r="280" spans="1:11" x14ac:dyDescent="0.2">
      <c r="A280" s="42" t="s">
        <v>2333</v>
      </c>
      <c r="B280" s="42" t="s">
        <v>4139</v>
      </c>
      <c r="C280" s="42" t="s">
        <v>44</v>
      </c>
      <c r="D280" s="42">
        <v>7</v>
      </c>
      <c r="E280" s="42">
        <v>6</v>
      </c>
      <c r="F280" s="42">
        <v>1</v>
      </c>
      <c r="G280" s="42">
        <v>72</v>
      </c>
      <c r="H280" s="377">
        <f t="shared" si="6"/>
        <v>14.4</v>
      </c>
      <c r="I280" s="42">
        <v>2</v>
      </c>
      <c r="J280" s="42"/>
      <c r="K280" s="280" t="s">
        <v>4330</v>
      </c>
    </row>
    <row r="281" spans="1:11" x14ac:dyDescent="0.2">
      <c r="A281" s="42" t="s">
        <v>2333</v>
      </c>
      <c r="B281" s="42" t="s">
        <v>4207</v>
      </c>
      <c r="C281" s="42" t="s">
        <v>44</v>
      </c>
      <c r="D281" s="42">
        <v>13</v>
      </c>
      <c r="E281" s="42">
        <v>10</v>
      </c>
      <c r="F281" s="42">
        <v>2</v>
      </c>
      <c r="G281" s="42">
        <v>111</v>
      </c>
      <c r="H281" s="377">
        <f t="shared" si="6"/>
        <v>13.875</v>
      </c>
      <c r="I281" s="42">
        <v>4</v>
      </c>
      <c r="J281" s="42"/>
      <c r="K281" s="280" t="s">
        <v>4330</v>
      </c>
    </row>
    <row r="282" spans="1:11" x14ac:dyDescent="0.2">
      <c r="A282" s="42" t="s">
        <v>2333</v>
      </c>
      <c r="B282" s="42" t="s">
        <v>4191</v>
      </c>
      <c r="C282" s="42" t="s">
        <v>44</v>
      </c>
      <c r="D282" s="42">
        <v>1</v>
      </c>
      <c r="E282" s="42">
        <v>1</v>
      </c>
      <c r="F282" s="42"/>
      <c r="G282" s="42">
        <v>13</v>
      </c>
      <c r="H282" s="377">
        <f t="shared" si="6"/>
        <v>13</v>
      </c>
      <c r="I282" s="42"/>
      <c r="J282" s="42"/>
      <c r="K282" s="280" t="s">
        <v>4330</v>
      </c>
    </row>
    <row r="283" spans="1:11" x14ac:dyDescent="0.2">
      <c r="A283" s="42" t="s">
        <v>2333</v>
      </c>
      <c r="B283" s="42" t="s">
        <v>4485</v>
      </c>
      <c r="C283" s="42" t="s">
        <v>44</v>
      </c>
      <c r="D283" s="42">
        <v>3</v>
      </c>
      <c r="E283" s="42">
        <v>2</v>
      </c>
      <c r="F283" s="42"/>
      <c r="G283" s="42">
        <v>16</v>
      </c>
      <c r="H283" s="377">
        <f t="shared" si="6"/>
        <v>8</v>
      </c>
      <c r="I283" s="42">
        <v>1</v>
      </c>
      <c r="J283" s="42"/>
      <c r="K283" s="280" t="s">
        <v>4330</v>
      </c>
    </row>
    <row r="284" spans="1:11" x14ac:dyDescent="0.2">
      <c r="A284" s="42" t="s">
        <v>2333</v>
      </c>
      <c r="B284" s="42" t="s">
        <v>3856</v>
      </c>
      <c r="C284" s="42" t="s">
        <v>44</v>
      </c>
      <c r="D284" s="42">
        <v>13</v>
      </c>
      <c r="E284" s="42">
        <v>9</v>
      </c>
      <c r="F284" s="42"/>
      <c r="G284" s="42">
        <v>59</v>
      </c>
      <c r="H284" s="377">
        <f t="shared" si="6"/>
        <v>6.5555555555555554</v>
      </c>
      <c r="I284" s="42">
        <v>4</v>
      </c>
      <c r="J284" s="42"/>
      <c r="K284" s="280" t="s">
        <v>4330</v>
      </c>
    </row>
    <row r="285" spans="1:11" x14ac:dyDescent="0.2">
      <c r="A285" s="42" t="s">
        <v>2333</v>
      </c>
      <c r="B285" s="42" t="s">
        <v>4173</v>
      </c>
      <c r="C285" s="42" t="s">
        <v>44</v>
      </c>
      <c r="D285" s="42">
        <v>1</v>
      </c>
      <c r="E285" s="42">
        <v>1</v>
      </c>
      <c r="F285" s="42"/>
      <c r="G285" s="42">
        <v>6</v>
      </c>
      <c r="H285" s="377">
        <f t="shared" si="6"/>
        <v>6</v>
      </c>
      <c r="I285" s="42">
        <v>1</v>
      </c>
      <c r="J285" s="42"/>
      <c r="K285" s="280" t="s">
        <v>4330</v>
      </c>
    </row>
    <row r="286" spans="1:11" x14ac:dyDescent="0.2">
      <c r="A286" s="42" t="s">
        <v>2333</v>
      </c>
      <c r="B286" s="42" t="s">
        <v>3036</v>
      </c>
      <c r="C286" s="42" t="s">
        <v>44</v>
      </c>
      <c r="D286" s="42">
        <v>7</v>
      </c>
      <c r="E286" s="42">
        <v>7</v>
      </c>
      <c r="F286" s="42"/>
      <c r="G286" s="42">
        <v>40</v>
      </c>
      <c r="H286" s="377">
        <f t="shared" si="6"/>
        <v>5.7142857142857144</v>
      </c>
      <c r="I286" s="42">
        <v>4</v>
      </c>
      <c r="J286" s="42"/>
      <c r="K286" s="280" t="s">
        <v>4330</v>
      </c>
    </row>
    <row r="287" spans="1:11" x14ac:dyDescent="0.2">
      <c r="A287" s="42" t="s">
        <v>2333</v>
      </c>
      <c r="B287" s="42" t="s">
        <v>4208</v>
      </c>
      <c r="C287" s="42" t="s">
        <v>44</v>
      </c>
      <c r="D287" s="42">
        <v>8</v>
      </c>
      <c r="E287" s="42">
        <v>5</v>
      </c>
      <c r="F287" s="42">
        <v>2</v>
      </c>
      <c r="G287" s="42">
        <v>9</v>
      </c>
      <c r="H287" s="377">
        <f t="shared" si="6"/>
        <v>3</v>
      </c>
      <c r="I287" s="42">
        <v>4</v>
      </c>
      <c r="J287" s="42"/>
      <c r="K287" s="280" t="s">
        <v>4330</v>
      </c>
    </row>
    <row r="288" spans="1:11" x14ac:dyDescent="0.2">
      <c r="A288" s="42" t="s">
        <v>2333</v>
      </c>
      <c r="B288" s="42" t="s">
        <v>3049</v>
      </c>
      <c r="C288" s="42" t="s">
        <v>44</v>
      </c>
      <c r="D288" s="42">
        <v>4</v>
      </c>
      <c r="E288" s="42">
        <v>4</v>
      </c>
      <c r="F288" s="42">
        <v>1</v>
      </c>
      <c r="G288" s="42">
        <v>8</v>
      </c>
      <c r="H288" s="377">
        <f t="shared" si="6"/>
        <v>2.6666666666666665</v>
      </c>
      <c r="I288" s="42"/>
      <c r="J288" s="42"/>
      <c r="K288" s="280" t="s">
        <v>4330</v>
      </c>
    </row>
    <row r="289" spans="1:11" x14ac:dyDescent="0.2">
      <c r="A289" s="42" t="s">
        <v>2333</v>
      </c>
      <c r="B289" s="42" t="s">
        <v>4203</v>
      </c>
      <c r="C289" s="42" t="s">
        <v>44</v>
      </c>
      <c r="D289" s="42">
        <v>1</v>
      </c>
      <c r="E289" s="42">
        <v>1</v>
      </c>
      <c r="F289" s="42"/>
      <c r="G289" s="42">
        <v>1</v>
      </c>
      <c r="H289" s="377">
        <f t="shared" si="6"/>
        <v>1</v>
      </c>
      <c r="I289" s="42"/>
      <c r="J289" s="42"/>
      <c r="K289" s="280" t="s">
        <v>4330</v>
      </c>
    </row>
    <row r="290" spans="1:11" x14ac:dyDescent="0.2">
      <c r="A290" s="42" t="s">
        <v>2333</v>
      </c>
      <c r="B290" s="42" t="s">
        <v>4518</v>
      </c>
      <c r="C290" s="42" t="s">
        <v>44</v>
      </c>
      <c r="D290" s="42">
        <v>1</v>
      </c>
      <c r="E290" s="42">
        <v>1</v>
      </c>
      <c r="F290" s="42">
        <v>1</v>
      </c>
      <c r="G290" s="42">
        <v>3</v>
      </c>
      <c r="H290" s="377">
        <v>0</v>
      </c>
      <c r="I290" s="42"/>
      <c r="J290" s="42"/>
      <c r="K290" s="280" t="s">
        <v>4330</v>
      </c>
    </row>
    <row r="291" spans="1:11" x14ac:dyDescent="0.2">
      <c r="A291" s="42" t="s">
        <v>2333</v>
      </c>
      <c r="B291" s="42" t="s">
        <v>4514</v>
      </c>
      <c r="C291" s="42" t="s">
        <v>44</v>
      </c>
      <c r="D291" s="42">
        <v>1</v>
      </c>
      <c r="E291" s="42">
        <v>1</v>
      </c>
      <c r="F291" s="42">
        <v>1</v>
      </c>
      <c r="G291" s="42">
        <v>20</v>
      </c>
      <c r="H291" s="377">
        <v>0</v>
      </c>
      <c r="I291" s="42">
        <v>1</v>
      </c>
      <c r="J291" s="42"/>
      <c r="K291" s="280" t="s">
        <v>4330</v>
      </c>
    </row>
    <row r="292" spans="1:11" x14ac:dyDescent="0.2">
      <c r="A292" s="42" t="s">
        <v>2333</v>
      </c>
      <c r="B292" s="42" t="s">
        <v>4511</v>
      </c>
      <c r="C292" s="42" t="s">
        <v>44</v>
      </c>
      <c r="D292" s="42">
        <v>1</v>
      </c>
      <c r="E292" s="42">
        <v>0</v>
      </c>
      <c r="F292" s="42"/>
      <c r="G292" s="42">
        <v>0</v>
      </c>
      <c r="H292" s="377">
        <v>0</v>
      </c>
      <c r="I292" s="42">
        <v>1</v>
      </c>
      <c r="J292" s="42"/>
      <c r="K292" s="280" t="s">
        <v>4330</v>
      </c>
    </row>
    <row r="293" spans="1:11" x14ac:dyDescent="0.2">
      <c r="A293" s="42" t="s">
        <v>2333</v>
      </c>
      <c r="B293" s="42" t="s">
        <v>4544</v>
      </c>
      <c r="C293" s="42" t="s">
        <v>44</v>
      </c>
      <c r="D293" s="42">
        <v>1</v>
      </c>
      <c r="E293" s="42">
        <v>0</v>
      </c>
      <c r="F293" s="42"/>
      <c r="G293" s="42">
        <v>0</v>
      </c>
      <c r="H293" s="377">
        <v>0</v>
      </c>
      <c r="I293" s="42"/>
      <c r="J293" s="42"/>
      <c r="K293" s="280" t="s">
        <v>4330</v>
      </c>
    </row>
    <row r="294" spans="1:11" x14ac:dyDescent="0.2">
      <c r="A294" s="42" t="s">
        <v>2330</v>
      </c>
      <c r="B294" s="42" t="s">
        <v>3061</v>
      </c>
      <c r="C294" s="42" t="s">
        <v>37</v>
      </c>
      <c r="D294" s="42">
        <v>1</v>
      </c>
      <c r="E294" s="42">
        <v>1</v>
      </c>
      <c r="F294" s="42">
        <v>1</v>
      </c>
      <c r="G294" s="42">
        <v>82</v>
      </c>
      <c r="H294" s="377">
        <v>0</v>
      </c>
      <c r="I294" s="42">
        <v>3</v>
      </c>
      <c r="J294" s="42"/>
      <c r="K294" s="42" t="s">
        <v>4471</v>
      </c>
    </row>
    <row r="295" spans="1:11" x14ac:dyDescent="0.2">
      <c r="A295" s="42" t="s">
        <v>2330</v>
      </c>
      <c r="B295" s="42" t="s">
        <v>3045</v>
      </c>
      <c r="C295" s="42" t="s">
        <v>37</v>
      </c>
      <c r="D295" s="42">
        <v>3</v>
      </c>
      <c r="E295" s="42">
        <v>3</v>
      </c>
      <c r="F295" s="42"/>
      <c r="G295" s="42">
        <v>113</v>
      </c>
      <c r="H295" s="377">
        <f t="shared" ref="H295:H320" si="7">G295/(E295-F295)</f>
        <v>37.666666666666664</v>
      </c>
      <c r="I295" s="42">
        <v>1</v>
      </c>
      <c r="J295" s="42"/>
      <c r="K295" s="42" t="s">
        <v>4471</v>
      </c>
    </row>
    <row r="296" spans="1:11" x14ac:dyDescent="0.2">
      <c r="A296" s="42" t="s">
        <v>2330</v>
      </c>
      <c r="B296" s="42" t="s">
        <v>3984</v>
      </c>
      <c r="C296" s="42" t="s">
        <v>37</v>
      </c>
      <c r="D296" s="42">
        <v>6</v>
      </c>
      <c r="E296" s="42">
        <v>6</v>
      </c>
      <c r="F296" s="42"/>
      <c r="G296" s="42">
        <v>252</v>
      </c>
      <c r="H296" s="377">
        <f t="shared" si="7"/>
        <v>42</v>
      </c>
      <c r="I296" s="42">
        <v>2</v>
      </c>
      <c r="J296" s="42"/>
      <c r="K296" s="42" t="s">
        <v>4471</v>
      </c>
    </row>
    <row r="297" spans="1:11" x14ac:dyDescent="0.2">
      <c r="A297" s="42" t="s">
        <v>2330</v>
      </c>
      <c r="B297" s="42" t="s">
        <v>4463</v>
      </c>
      <c r="C297" s="42" t="s">
        <v>37</v>
      </c>
      <c r="D297" s="42">
        <v>7</v>
      </c>
      <c r="E297" s="42">
        <v>7</v>
      </c>
      <c r="F297" s="42">
        <v>4</v>
      </c>
      <c r="G297" s="42">
        <v>109</v>
      </c>
      <c r="H297" s="377">
        <f t="shared" si="7"/>
        <v>36.333333333333336</v>
      </c>
      <c r="I297" s="42">
        <v>2</v>
      </c>
      <c r="J297" s="42"/>
      <c r="K297" s="42" t="s">
        <v>4471</v>
      </c>
    </row>
    <row r="298" spans="1:11" x14ac:dyDescent="0.2">
      <c r="A298" s="42" t="s">
        <v>2330</v>
      </c>
      <c r="B298" s="42" t="s">
        <v>3036</v>
      </c>
      <c r="C298" s="42" t="s">
        <v>37</v>
      </c>
      <c r="D298" s="42">
        <v>5</v>
      </c>
      <c r="E298" s="42">
        <v>5</v>
      </c>
      <c r="F298" s="42"/>
      <c r="G298" s="42">
        <v>165</v>
      </c>
      <c r="H298" s="377">
        <f t="shared" si="7"/>
        <v>33</v>
      </c>
      <c r="I298" s="42">
        <v>1</v>
      </c>
      <c r="J298" s="42"/>
      <c r="K298" s="42" t="s">
        <v>4471</v>
      </c>
    </row>
    <row r="299" spans="1:11" x14ac:dyDescent="0.2">
      <c r="A299" s="42" t="s">
        <v>2330</v>
      </c>
      <c r="B299" s="42" t="s">
        <v>3044</v>
      </c>
      <c r="C299" s="42" t="s">
        <v>37</v>
      </c>
      <c r="D299" s="42">
        <v>4</v>
      </c>
      <c r="E299" s="42">
        <v>4</v>
      </c>
      <c r="F299" s="42"/>
      <c r="G299" s="42">
        <v>127</v>
      </c>
      <c r="H299" s="377">
        <f t="shared" si="7"/>
        <v>31.75</v>
      </c>
      <c r="I299" s="42"/>
      <c r="J299" s="42"/>
      <c r="K299" s="42" t="s">
        <v>4471</v>
      </c>
    </row>
    <row r="300" spans="1:11" x14ac:dyDescent="0.2">
      <c r="A300" s="42" t="s">
        <v>2330</v>
      </c>
      <c r="B300" s="42" t="s">
        <v>2526</v>
      </c>
      <c r="C300" s="42" t="s">
        <v>37</v>
      </c>
      <c r="D300" s="42">
        <v>2</v>
      </c>
      <c r="E300" s="42">
        <v>2</v>
      </c>
      <c r="F300" s="42"/>
      <c r="G300" s="42">
        <v>60</v>
      </c>
      <c r="H300" s="377">
        <f t="shared" si="7"/>
        <v>30</v>
      </c>
      <c r="I300" s="42"/>
      <c r="J300" s="42"/>
      <c r="K300" s="42" t="s">
        <v>4471</v>
      </c>
    </row>
    <row r="301" spans="1:11" x14ac:dyDescent="0.2">
      <c r="A301" s="42" t="s">
        <v>2330</v>
      </c>
      <c r="B301" s="42" t="s">
        <v>4464</v>
      </c>
      <c r="C301" s="42" t="s">
        <v>37</v>
      </c>
      <c r="D301" s="42">
        <v>4</v>
      </c>
      <c r="E301" s="42">
        <v>4</v>
      </c>
      <c r="F301" s="42"/>
      <c r="G301" s="42">
        <v>108</v>
      </c>
      <c r="H301" s="377">
        <f t="shared" si="7"/>
        <v>27</v>
      </c>
      <c r="I301" s="42">
        <v>1</v>
      </c>
      <c r="J301" s="42">
        <v>1</v>
      </c>
      <c r="K301" s="42" t="s">
        <v>4471</v>
      </c>
    </row>
    <row r="302" spans="1:11" x14ac:dyDescent="0.2">
      <c r="A302" s="42" t="s">
        <v>2330</v>
      </c>
      <c r="B302" s="42" t="s">
        <v>3046</v>
      </c>
      <c r="C302" s="42" t="s">
        <v>37</v>
      </c>
      <c r="D302" s="42">
        <v>2</v>
      </c>
      <c r="E302" s="42">
        <v>2</v>
      </c>
      <c r="F302" s="42"/>
      <c r="G302" s="42">
        <v>51</v>
      </c>
      <c r="H302" s="377">
        <f t="shared" si="7"/>
        <v>25.5</v>
      </c>
      <c r="I302" s="42">
        <v>1</v>
      </c>
      <c r="J302" s="42"/>
      <c r="K302" s="42" t="s">
        <v>4471</v>
      </c>
    </row>
    <row r="303" spans="1:11" x14ac:dyDescent="0.2">
      <c r="A303" s="42" t="s">
        <v>2330</v>
      </c>
      <c r="B303" s="42" t="s">
        <v>4465</v>
      </c>
      <c r="C303" s="42" t="s">
        <v>37</v>
      </c>
      <c r="D303" s="42">
        <v>4</v>
      </c>
      <c r="E303" s="42">
        <v>4</v>
      </c>
      <c r="F303" s="42">
        <v>2</v>
      </c>
      <c r="G303" s="42">
        <v>43</v>
      </c>
      <c r="H303" s="377">
        <f t="shared" si="7"/>
        <v>21.5</v>
      </c>
      <c r="I303" s="42">
        <v>1</v>
      </c>
      <c r="J303" s="42"/>
      <c r="K303" s="42" t="s">
        <v>4471</v>
      </c>
    </row>
    <row r="304" spans="1:11" x14ac:dyDescent="0.2">
      <c r="A304" s="42" t="s">
        <v>2330</v>
      </c>
      <c r="B304" s="42" t="s">
        <v>3031</v>
      </c>
      <c r="C304" s="42" t="s">
        <v>37</v>
      </c>
      <c r="D304" s="42">
        <v>4</v>
      </c>
      <c r="E304" s="42">
        <v>4</v>
      </c>
      <c r="F304" s="42">
        <v>1</v>
      </c>
      <c r="G304" s="42">
        <v>61</v>
      </c>
      <c r="H304" s="377">
        <f t="shared" si="7"/>
        <v>20.333333333333332</v>
      </c>
      <c r="I304" s="42">
        <v>3</v>
      </c>
      <c r="J304" s="42"/>
      <c r="K304" s="42" t="s">
        <v>4471</v>
      </c>
    </row>
    <row r="305" spans="1:11" x14ac:dyDescent="0.2">
      <c r="A305" s="42" t="s">
        <v>2330</v>
      </c>
      <c r="B305" s="42" t="s">
        <v>3041</v>
      </c>
      <c r="C305" s="42" t="s">
        <v>37</v>
      </c>
      <c r="D305" s="42">
        <v>7</v>
      </c>
      <c r="E305" s="42">
        <v>7</v>
      </c>
      <c r="F305" s="42"/>
      <c r="G305" s="42">
        <v>136</v>
      </c>
      <c r="H305" s="377">
        <f t="shared" si="7"/>
        <v>19.428571428571427</v>
      </c>
      <c r="I305" s="42">
        <v>5</v>
      </c>
      <c r="J305" s="42"/>
      <c r="K305" s="42" t="s">
        <v>4471</v>
      </c>
    </row>
    <row r="306" spans="1:11" x14ac:dyDescent="0.2">
      <c r="A306" s="42" t="s">
        <v>2330</v>
      </c>
      <c r="B306" s="42" t="s">
        <v>3039</v>
      </c>
      <c r="C306" s="42" t="s">
        <v>37</v>
      </c>
      <c r="D306" s="42">
        <v>8</v>
      </c>
      <c r="E306" s="42">
        <v>8</v>
      </c>
      <c r="F306" s="42"/>
      <c r="G306" s="42">
        <v>120</v>
      </c>
      <c r="H306" s="377">
        <f t="shared" si="7"/>
        <v>15</v>
      </c>
      <c r="I306" s="42">
        <v>1</v>
      </c>
      <c r="J306" s="42"/>
      <c r="K306" s="42" t="s">
        <v>4471</v>
      </c>
    </row>
    <row r="307" spans="1:11" x14ac:dyDescent="0.2">
      <c r="A307" s="42" t="s">
        <v>2330</v>
      </c>
      <c r="B307" s="42" t="s">
        <v>3151</v>
      </c>
      <c r="C307" s="42" t="s">
        <v>37</v>
      </c>
      <c r="D307" s="42">
        <v>2</v>
      </c>
      <c r="E307" s="42">
        <v>2</v>
      </c>
      <c r="F307" s="42">
        <v>1</v>
      </c>
      <c r="G307" s="42">
        <v>14</v>
      </c>
      <c r="H307" s="377">
        <f t="shared" si="7"/>
        <v>14</v>
      </c>
      <c r="I307" s="42">
        <v>2</v>
      </c>
      <c r="J307" s="42"/>
      <c r="K307" s="42" t="s">
        <v>4471</v>
      </c>
    </row>
    <row r="308" spans="1:11" x14ac:dyDescent="0.2">
      <c r="A308" s="42" t="s">
        <v>2330</v>
      </c>
      <c r="B308" s="42" t="s">
        <v>3144</v>
      </c>
      <c r="C308" s="42" t="s">
        <v>37</v>
      </c>
      <c r="D308" s="42">
        <v>10</v>
      </c>
      <c r="E308" s="42">
        <v>10</v>
      </c>
      <c r="F308" s="42"/>
      <c r="G308" s="42">
        <v>131</v>
      </c>
      <c r="H308" s="377">
        <f t="shared" si="7"/>
        <v>13.1</v>
      </c>
      <c r="I308" s="42">
        <v>7</v>
      </c>
      <c r="J308" s="42"/>
      <c r="K308" s="42" t="s">
        <v>4471</v>
      </c>
    </row>
    <row r="309" spans="1:11" x14ac:dyDescent="0.2">
      <c r="A309" s="42" t="s">
        <v>2330</v>
      </c>
      <c r="B309" s="42" t="s">
        <v>3042</v>
      </c>
      <c r="C309" s="42" t="s">
        <v>37</v>
      </c>
      <c r="D309" s="42">
        <v>3</v>
      </c>
      <c r="E309" s="42">
        <v>3</v>
      </c>
      <c r="F309" s="42"/>
      <c r="G309" s="42">
        <v>39</v>
      </c>
      <c r="H309" s="377">
        <f t="shared" si="7"/>
        <v>13</v>
      </c>
      <c r="I309" s="42">
        <v>3</v>
      </c>
      <c r="J309" s="42"/>
      <c r="K309" s="42" t="s">
        <v>4471</v>
      </c>
    </row>
    <row r="310" spans="1:11" x14ac:dyDescent="0.2">
      <c r="A310" s="42" t="s">
        <v>2330</v>
      </c>
      <c r="B310" s="42" t="s">
        <v>3043</v>
      </c>
      <c r="C310" s="42" t="s">
        <v>37</v>
      </c>
      <c r="D310" s="42">
        <v>1</v>
      </c>
      <c r="E310" s="42">
        <v>1</v>
      </c>
      <c r="F310" s="42"/>
      <c r="G310" s="42">
        <v>10</v>
      </c>
      <c r="H310" s="377">
        <f t="shared" si="7"/>
        <v>10</v>
      </c>
      <c r="I310" s="42">
        <v>3</v>
      </c>
      <c r="J310" s="42"/>
      <c r="K310" s="42" t="s">
        <v>4471</v>
      </c>
    </row>
    <row r="311" spans="1:11" x14ac:dyDescent="0.2">
      <c r="A311" s="42" t="s">
        <v>2330</v>
      </c>
      <c r="B311" s="42" t="s">
        <v>4466</v>
      </c>
      <c r="C311" s="42" t="s">
        <v>37</v>
      </c>
      <c r="D311" s="42">
        <v>2</v>
      </c>
      <c r="E311" s="42">
        <v>2</v>
      </c>
      <c r="F311" s="42"/>
      <c r="G311" s="42">
        <v>20</v>
      </c>
      <c r="H311" s="377">
        <f t="shared" si="7"/>
        <v>10</v>
      </c>
      <c r="I311" s="42"/>
      <c r="J311" s="42"/>
      <c r="K311" s="42" t="s">
        <v>4471</v>
      </c>
    </row>
    <row r="312" spans="1:11" x14ac:dyDescent="0.2">
      <c r="A312" s="42" t="s">
        <v>2330</v>
      </c>
      <c r="B312" s="42" t="s">
        <v>3923</v>
      </c>
      <c r="C312" s="42" t="s">
        <v>37</v>
      </c>
      <c r="D312" s="42">
        <v>2</v>
      </c>
      <c r="E312" s="42">
        <v>2</v>
      </c>
      <c r="F312" s="42"/>
      <c r="G312" s="42">
        <v>19</v>
      </c>
      <c r="H312" s="377">
        <f t="shared" si="7"/>
        <v>9.5</v>
      </c>
      <c r="I312" s="42"/>
      <c r="J312" s="42"/>
      <c r="K312" s="42" t="s">
        <v>4471</v>
      </c>
    </row>
    <row r="313" spans="1:11" x14ac:dyDescent="0.2">
      <c r="A313" s="42" t="s">
        <v>2330</v>
      </c>
      <c r="B313" s="42" t="s">
        <v>3990</v>
      </c>
      <c r="C313" s="42" t="s">
        <v>37</v>
      </c>
      <c r="D313" s="42">
        <v>3</v>
      </c>
      <c r="E313" s="42">
        <v>3</v>
      </c>
      <c r="F313" s="42"/>
      <c r="G313" s="42">
        <v>25</v>
      </c>
      <c r="H313" s="377">
        <f t="shared" si="7"/>
        <v>8.3333333333333339</v>
      </c>
      <c r="I313" s="42">
        <v>1</v>
      </c>
      <c r="J313" s="42"/>
      <c r="K313" s="42" t="s">
        <v>4471</v>
      </c>
    </row>
    <row r="314" spans="1:11" x14ac:dyDescent="0.2">
      <c r="A314" s="42" t="s">
        <v>2330</v>
      </c>
      <c r="B314" s="42" t="s">
        <v>4211</v>
      </c>
      <c r="C314" s="42" t="s">
        <v>37</v>
      </c>
      <c r="D314" s="42">
        <v>6</v>
      </c>
      <c r="E314" s="42">
        <v>6</v>
      </c>
      <c r="F314" s="42">
        <v>3</v>
      </c>
      <c r="G314" s="42">
        <v>24</v>
      </c>
      <c r="H314" s="377">
        <f t="shared" si="7"/>
        <v>8</v>
      </c>
      <c r="I314" s="42">
        <v>4</v>
      </c>
      <c r="J314" s="42">
        <v>1</v>
      </c>
      <c r="K314" s="42" t="s">
        <v>4471</v>
      </c>
    </row>
    <row r="315" spans="1:11" x14ac:dyDescent="0.2">
      <c r="A315" s="42" t="s">
        <v>2330</v>
      </c>
      <c r="B315" s="42" t="s">
        <v>3049</v>
      </c>
      <c r="C315" s="42" t="s">
        <v>37</v>
      </c>
      <c r="D315" s="42">
        <v>5</v>
      </c>
      <c r="E315" s="42">
        <v>5</v>
      </c>
      <c r="F315" s="42">
        <v>2</v>
      </c>
      <c r="G315" s="42">
        <v>16</v>
      </c>
      <c r="H315" s="377">
        <f t="shared" si="7"/>
        <v>5.333333333333333</v>
      </c>
      <c r="I315" s="42">
        <v>2</v>
      </c>
      <c r="J315" s="42"/>
      <c r="K315" s="42" t="s">
        <v>4471</v>
      </c>
    </row>
    <row r="316" spans="1:11" x14ac:dyDescent="0.2">
      <c r="A316" s="42" t="s">
        <v>2330</v>
      </c>
      <c r="B316" s="42" t="s">
        <v>248</v>
      </c>
      <c r="C316" s="42" t="s">
        <v>37</v>
      </c>
      <c r="D316" s="42">
        <v>2</v>
      </c>
      <c r="E316" s="42">
        <v>2</v>
      </c>
      <c r="F316" s="42"/>
      <c r="G316" s="42">
        <v>10</v>
      </c>
      <c r="H316" s="377">
        <f t="shared" si="7"/>
        <v>5</v>
      </c>
      <c r="I316" s="42">
        <v>1</v>
      </c>
      <c r="J316" s="42"/>
      <c r="K316" s="42" t="s">
        <v>4471</v>
      </c>
    </row>
    <row r="317" spans="1:11" x14ac:dyDescent="0.2">
      <c r="A317" s="42" t="s">
        <v>2330</v>
      </c>
      <c r="B317" s="42" t="s">
        <v>3106</v>
      </c>
      <c r="C317" s="42" t="s">
        <v>37</v>
      </c>
      <c r="D317" s="42">
        <v>2</v>
      </c>
      <c r="E317" s="42">
        <v>2</v>
      </c>
      <c r="F317" s="42"/>
      <c r="G317" s="42">
        <v>8</v>
      </c>
      <c r="H317" s="377">
        <f t="shared" si="7"/>
        <v>4</v>
      </c>
      <c r="I317" s="42">
        <v>1</v>
      </c>
      <c r="J317" s="42"/>
      <c r="K317" s="42" t="s">
        <v>4471</v>
      </c>
    </row>
    <row r="318" spans="1:11" x14ac:dyDescent="0.2">
      <c r="A318" s="42" t="s">
        <v>2330</v>
      </c>
      <c r="B318" s="42" t="s">
        <v>4467</v>
      </c>
      <c r="C318" s="42" t="s">
        <v>37</v>
      </c>
      <c r="D318" s="42">
        <v>3</v>
      </c>
      <c r="E318" s="42">
        <v>3</v>
      </c>
      <c r="F318" s="42"/>
      <c r="G318" s="42">
        <v>10</v>
      </c>
      <c r="H318" s="377">
        <f t="shared" si="7"/>
        <v>3.3333333333333335</v>
      </c>
      <c r="I318" s="42"/>
      <c r="J318" s="42"/>
      <c r="K318" s="42" t="s">
        <v>4471</v>
      </c>
    </row>
    <row r="319" spans="1:11" x14ac:dyDescent="0.2">
      <c r="A319" s="42" t="s">
        <v>2330</v>
      </c>
      <c r="B319" s="42" t="s">
        <v>3048</v>
      </c>
      <c r="C319" s="42" t="s">
        <v>37</v>
      </c>
      <c r="D319" s="42">
        <v>3</v>
      </c>
      <c r="E319" s="42">
        <v>3</v>
      </c>
      <c r="F319" s="42"/>
      <c r="G319" s="42">
        <v>9</v>
      </c>
      <c r="H319" s="42">
        <f t="shared" si="7"/>
        <v>3</v>
      </c>
      <c r="I319" s="42">
        <v>1</v>
      </c>
      <c r="J319" s="42"/>
      <c r="K319" s="42" t="s">
        <v>4471</v>
      </c>
    </row>
    <row r="320" spans="1:11" x14ac:dyDescent="0.2">
      <c r="A320" s="42" t="s">
        <v>2330</v>
      </c>
      <c r="B320" s="42" t="s">
        <v>4468</v>
      </c>
      <c r="C320" s="42" t="s">
        <v>37</v>
      </c>
      <c r="D320" s="42">
        <v>2</v>
      </c>
      <c r="E320" s="42">
        <v>2</v>
      </c>
      <c r="F320" s="42"/>
      <c r="G320" s="42">
        <v>4</v>
      </c>
      <c r="H320" s="42">
        <f t="shared" si="7"/>
        <v>2</v>
      </c>
      <c r="I320" s="42"/>
      <c r="J320" s="42"/>
      <c r="K320" s="42" t="s">
        <v>4471</v>
      </c>
    </row>
    <row r="321" spans="1:11" x14ac:dyDescent="0.2">
      <c r="A321" s="42" t="s">
        <v>2330</v>
      </c>
      <c r="B321" s="42" t="s">
        <v>3972</v>
      </c>
      <c r="C321" s="42" t="s">
        <v>37</v>
      </c>
      <c r="D321" s="42">
        <v>1</v>
      </c>
      <c r="E321" s="42">
        <v>1</v>
      </c>
      <c r="F321" s="42">
        <v>1</v>
      </c>
      <c r="G321" s="42">
        <v>5</v>
      </c>
      <c r="H321" s="42">
        <v>0</v>
      </c>
      <c r="I321" s="42">
        <v>2</v>
      </c>
      <c r="J321" s="42"/>
      <c r="K321" s="42" t="s">
        <v>4471</v>
      </c>
    </row>
    <row r="322" spans="1:11" x14ac:dyDescent="0.2">
      <c r="A322" s="42" t="s">
        <v>2330</v>
      </c>
      <c r="B322" s="42" t="s">
        <v>4469</v>
      </c>
      <c r="C322" s="42" t="s">
        <v>37</v>
      </c>
      <c r="D322" s="42">
        <v>1</v>
      </c>
      <c r="E322" s="42">
        <v>1</v>
      </c>
      <c r="F322" s="42">
        <v>1</v>
      </c>
      <c r="G322" s="42">
        <v>2</v>
      </c>
      <c r="H322" s="42">
        <v>0</v>
      </c>
      <c r="I322" s="42"/>
      <c r="J322" s="42"/>
      <c r="K322" s="42" t="s">
        <v>4471</v>
      </c>
    </row>
    <row r="323" spans="1:11" x14ac:dyDescent="0.2">
      <c r="A323" s="42" t="s">
        <v>2330</v>
      </c>
      <c r="B323" s="42" t="s">
        <v>4470</v>
      </c>
      <c r="C323" s="42" t="s">
        <v>37</v>
      </c>
      <c r="D323" s="42">
        <v>1</v>
      </c>
      <c r="E323" s="42">
        <v>1</v>
      </c>
      <c r="F323" s="42">
        <v>1</v>
      </c>
      <c r="G323" s="42">
        <v>1</v>
      </c>
      <c r="H323" s="42">
        <v>0</v>
      </c>
      <c r="I323" s="42"/>
      <c r="J323" s="42"/>
      <c r="K323" s="42" t="s">
        <v>4471</v>
      </c>
    </row>
    <row r="324" spans="1:11" x14ac:dyDescent="0.2">
      <c r="A324" s="42" t="s">
        <v>82</v>
      </c>
      <c r="B324" s="42" t="s">
        <v>3061</v>
      </c>
      <c r="C324" s="42" t="s">
        <v>37</v>
      </c>
      <c r="D324" s="42">
        <v>2</v>
      </c>
      <c r="E324" s="42">
        <v>2</v>
      </c>
      <c r="F324" s="42">
        <v>1</v>
      </c>
      <c r="G324" s="42">
        <v>82</v>
      </c>
      <c r="H324" s="377">
        <f t="shared" ref="H324:H344" si="8">G324/(E324-F324)</f>
        <v>82</v>
      </c>
      <c r="I324" s="42">
        <v>1</v>
      </c>
      <c r="J324" s="42"/>
      <c r="K324" s="42" t="s">
        <v>4471</v>
      </c>
    </row>
    <row r="325" spans="1:11" x14ac:dyDescent="0.2">
      <c r="A325" s="42" t="s">
        <v>82</v>
      </c>
      <c r="B325" s="42" t="s">
        <v>3990</v>
      </c>
      <c r="C325" s="42" t="s">
        <v>37</v>
      </c>
      <c r="D325" s="42">
        <v>5</v>
      </c>
      <c r="E325" s="42">
        <v>3</v>
      </c>
      <c r="F325" s="42">
        <v>1</v>
      </c>
      <c r="G325" s="42">
        <v>86</v>
      </c>
      <c r="H325" s="377">
        <f t="shared" si="8"/>
        <v>43</v>
      </c>
      <c r="I325" s="42"/>
      <c r="J325" s="42"/>
      <c r="K325" s="42" t="s">
        <v>4471</v>
      </c>
    </row>
    <row r="326" spans="1:11" x14ac:dyDescent="0.2">
      <c r="A326" s="42" t="s">
        <v>82</v>
      </c>
      <c r="B326" s="42" t="s">
        <v>3050</v>
      </c>
      <c r="C326" s="42" t="s">
        <v>37</v>
      </c>
      <c r="D326" s="42">
        <v>11</v>
      </c>
      <c r="E326" s="42">
        <v>9</v>
      </c>
      <c r="F326" s="42"/>
      <c r="G326" s="42">
        <v>331</v>
      </c>
      <c r="H326" s="377">
        <f t="shared" si="8"/>
        <v>36.777777777777779</v>
      </c>
      <c r="I326" s="42">
        <v>11</v>
      </c>
      <c r="J326" s="42">
        <v>4</v>
      </c>
      <c r="K326" s="42" t="s">
        <v>4471</v>
      </c>
    </row>
    <row r="327" spans="1:11" x14ac:dyDescent="0.2">
      <c r="A327" s="42" t="s">
        <v>82</v>
      </c>
      <c r="B327" s="42" t="s">
        <v>3106</v>
      </c>
      <c r="C327" s="42" t="s">
        <v>37</v>
      </c>
      <c r="D327" s="42">
        <v>8</v>
      </c>
      <c r="E327" s="42">
        <v>5</v>
      </c>
      <c r="F327" s="42">
        <v>4</v>
      </c>
      <c r="G327" s="42">
        <v>33</v>
      </c>
      <c r="H327" s="377">
        <f t="shared" si="8"/>
        <v>33</v>
      </c>
      <c r="I327" s="42">
        <v>2</v>
      </c>
      <c r="J327" s="42"/>
      <c r="K327" s="42" t="s">
        <v>4471</v>
      </c>
    </row>
    <row r="328" spans="1:11" x14ac:dyDescent="0.2">
      <c r="A328" s="42" t="s">
        <v>82</v>
      </c>
      <c r="B328" s="42" t="s">
        <v>248</v>
      </c>
      <c r="C328" s="42" t="s">
        <v>37</v>
      </c>
      <c r="D328" s="42">
        <v>1</v>
      </c>
      <c r="E328" s="42">
        <v>1</v>
      </c>
      <c r="F328" s="42"/>
      <c r="G328" s="42">
        <v>32</v>
      </c>
      <c r="H328" s="377">
        <f t="shared" si="8"/>
        <v>32</v>
      </c>
      <c r="I328" s="42">
        <v>1</v>
      </c>
      <c r="J328" s="42"/>
      <c r="K328" s="42" t="s">
        <v>4471</v>
      </c>
    </row>
    <row r="329" spans="1:11" x14ac:dyDescent="0.2">
      <c r="A329" s="42" t="s">
        <v>82</v>
      </c>
      <c r="B329" s="42" t="s">
        <v>4504</v>
      </c>
      <c r="C329" s="42" t="s">
        <v>37</v>
      </c>
      <c r="D329" s="42">
        <v>11</v>
      </c>
      <c r="E329" s="42">
        <v>10</v>
      </c>
      <c r="F329" s="42"/>
      <c r="G329" s="42">
        <v>240</v>
      </c>
      <c r="H329" s="377">
        <f t="shared" si="8"/>
        <v>24</v>
      </c>
      <c r="I329" s="42">
        <v>8</v>
      </c>
      <c r="J329" s="42"/>
      <c r="K329" s="42" t="s">
        <v>4471</v>
      </c>
    </row>
    <row r="330" spans="1:11" x14ac:dyDescent="0.2">
      <c r="A330" s="42" t="s">
        <v>82</v>
      </c>
      <c r="B330" s="42" t="s">
        <v>4463</v>
      </c>
      <c r="C330" s="42" t="s">
        <v>37</v>
      </c>
      <c r="D330" s="42">
        <v>8</v>
      </c>
      <c r="E330" s="42">
        <v>7</v>
      </c>
      <c r="F330" s="42">
        <v>1</v>
      </c>
      <c r="G330" s="42">
        <v>140</v>
      </c>
      <c r="H330" s="377">
        <f t="shared" si="8"/>
        <v>23.333333333333332</v>
      </c>
      <c r="I330" s="42">
        <v>1</v>
      </c>
      <c r="J330" s="42"/>
      <c r="K330" s="42" t="s">
        <v>4471</v>
      </c>
    </row>
    <row r="331" spans="1:11" x14ac:dyDescent="0.2">
      <c r="A331" s="42" t="s">
        <v>82</v>
      </c>
      <c r="B331" s="42" t="s">
        <v>3151</v>
      </c>
      <c r="C331" s="42" t="s">
        <v>37</v>
      </c>
      <c r="D331" s="42">
        <v>7</v>
      </c>
      <c r="E331" s="42">
        <v>7</v>
      </c>
      <c r="F331" s="42">
        <v>2</v>
      </c>
      <c r="G331" s="42">
        <v>113</v>
      </c>
      <c r="H331" s="377">
        <f t="shared" si="8"/>
        <v>22.6</v>
      </c>
      <c r="I331" s="42">
        <v>7</v>
      </c>
      <c r="J331" s="42">
        <v>5</v>
      </c>
      <c r="K331" s="42" t="s">
        <v>4471</v>
      </c>
    </row>
    <row r="332" spans="1:11" x14ac:dyDescent="0.2">
      <c r="A332" s="42" t="s">
        <v>82</v>
      </c>
      <c r="B332" s="42" t="s">
        <v>4505</v>
      </c>
      <c r="C332" s="42" t="s">
        <v>37</v>
      </c>
      <c r="D332" s="42">
        <v>8</v>
      </c>
      <c r="E332" s="42">
        <v>7</v>
      </c>
      <c r="F332" s="42">
        <v>2</v>
      </c>
      <c r="G332" s="42">
        <v>111</v>
      </c>
      <c r="H332" s="377">
        <f t="shared" si="8"/>
        <v>22.2</v>
      </c>
      <c r="I332" s="42">
        <v>2</v>
      </c>
      <c r="J332" s="42"/>
      <c r="K332" s="42" t="s">
        <v>4471</v>
      </c>
    </row>
    <row r="333" spans="1:11" x14ac:dyDescent="0.2">
      <c r="A333" s="42" t="s">
        <v>82</v>
      </c>
      <c r="B333" s="42" t="s">
        <v>3984</v>
      </c>
      <c r="C333" s="42" t="s">
        <v>37</v>
      </c>
      <c r="D333" s="42">
        <v>8</v>
      </c>
      <c r="E333" s="42">
        <v>8</v>
      </c>
      <c r="F333" s="42"/>
      <c r="G333" s="42">
        <v>165</v>
      </c>
      <c r="H333" s="377">
        <f t="shared" si="8"/>
        <v>20.625</v>
      </c>
      <c r="I333" s="42">
        <v>1</v>
      </c>
      <c r="J333" s="42"/>
      <c r="K333" s="42" t="s">
        <v>4471</v>
      </c>
    </row>
    <row r="334" spans="1:11" x14ac:dyDescent="0.2">
      <c r="A334" s="42" t="s">
        <v>82</v>
      </c>
      <c r="B334" s="42" t="s">
        <v>3981</v>
      </c>
      <c r="C334" s="42" t="s">
        <v>37</v>
      </c>
      <c r="D334" s="42">
        <v>3</v>
      </c>
      <c r="E334" s="42">
        <v>3</v>
      </c>
      <c r="F334" s="42"/>
      <c r="G334" s="42">
        <v>58</v>
      </c>
      <c r="H334" s="377">
        <f t="shared" si="8"/>
        <v>19.333333333333332</v>
      </c>
      <c r="I334" s="42">
        <v>1</v>
      </c>
      <c r="J334" s="42"/>
      <c r="K334" s="42" t="s">
        <v>4471</v>
      </c>
    </row>
    <row r="335" spans="1:11" x14ac:dyDescent="0.2">
      <c r="A335" s="42" t="s">
        <v>82</v>
      </c>
      <c r="B335" s="42" t="s">
        <v>4506</v>
      </c>
      <c r="C335" s="42" t="s">
        <v>37</v>
      </c>
      <c r="D335" s="42">
        <v>3</v>
      </c>
      <c r="E335" s="42">
        <v>3</v>
      </c>
      <c r="F335" s="42">
        <v>1</v>
      </c>
      <c r="G335" s="42">
        <v>38</v>
      </c>
      <c r="H335" s="377">
        <f t="shared" si="8"/>
        <v>19</v>
      </c>
      <c r="I335" s="42">
        <v>1</v>
      </c>
      <c r="J335" s="42"/>
      <c r="K335" s="42" t="s">
        <v>4471</v>
      </c>
    </row>
    <row r="336" spans="1:11" x14ac:dyDescent="0.2">
      <c r="A336" s="42" t="s">
        <v>82</v>
      </c>
      <c r="B336" s="42" t="s">
        <v>3045</v>
      </c>
      <c r="C336" s="42" t="s">
        <v>37</v>
      </c>
      <c r="D336" s="42">
        <v>5</v>
      </c>
      <c r="E336" s="42">
        <v>4</v>
      </c>
      <c r="F336" s="42"/>
      <c r="G336" s="42">
        <v>76</v>
      </c>
      <c r="H336" s="377">
        <f t="shared" si="8"/>
        <v>19</v>
      </c>
      <c r="I336" s="42">
        <v>1</v>
      </c>
      <c r="J336" s="42"/>
      <c r="K336" s="42" t="s">
        <v>4471</v>
      </c>
    </row>
    <row r="337" spans="1:11" x14ac:dyDescent="0.2">
      <c r="A337" s="42" t="s">
        <v>82</v>
      </c>
      <c r="B337" s="42" t="s">
        <v>3144</v>
      </c>
      <c r="C337" s="42" t="s">
        <v>37</v>
      </c>
      <c r="D337" s="42">
        <v>10</v>
      </c>
      <c r="E337" s="42">
        <v>9</v>
      </c>
      <c r="F337" s="42"/>
      <c r="G337" s="42">
        <v>126</v>
      </c>
      <c r="H337" s="377">
        <f t="shared" si="8"/>
        <v>14</v>
      </c>
      <c r="I337" s="42">
        <v>2</v>
      </c>
      <c r="J337" s="42"/>
      <c r="K337" s="42" t="s">
        <v>4471</v>
      </c>
    </row>
    <row r="338" spans="1:11" x14ac:dyDescent="0.2">
      <c r="A338" s="42" t="s">
        <v>82</v>
      </c>
      <c r="B338" s="42" t="s">
        <v>3039</v>
      </c>
      <c r="C338" s="42" t="s">
        <v>37</v>
      </c>
      <c r="D338" s="42">
        <v>2</v>
      </c>
      <c r="E338" s="42">
        <v>2</v>
      </c>
      <c r="F338" s="42"/>
      <c r="G338" s="42">
        <v>28</v>
      </c>
      <c r="H338" s="377">
        <f t="shared" si="8"/>
        <v>14</v>
      </c>
      <c r="I338" s="42">
        <v>1</v>
      </c>
      <c r="J338" s="42"/>
      <c r="K338" s="42" t="s">
        <v>4471</v>
      </c>
    </row>
    <row r="339" spans="1:11" x14ac:dyDescent="0.2">
      <c r="A339" s="42" t="s">
        <v>82</v>
      </c>
      <c r="B339" s="42" t="s">
        <v>3036</v>
      </c>
      <c r="C339" s="42" t="s">
        <v>37</v>
      </c>
      <c r="D339" s="42">
        <v>8</v>
      </c>
      <c r="E339" s="42">
        <v>7</v>
      </c>
      <c r="F339" s="42"/>
      <c r="G339" s="42">
        <v>97</v>
      </c>
      <c r="H339" s="377">
        <f t="shared" si="8"/>
        <v>13.857142857142858</v>
      </c>
      <c r="I339" s="42">
        <v>8</v>
      </c>
      <c r="J339" s="42"/>
      <c r="K339" s="42" t="s">
        <v>4471</v>
      </c>
    </row>
    <row r="340" spans="1:11" x14ac:dyDescent="0.2">
      <c r="A340" s="42" t="s">
        <v>82</v>
      </c>
      <c r="B340" s="42" t="s">
        <v>4507</v>
      </c>
      <c r="C340" s="42" t="s">
        <v>37</v>
      </c>
      <c r="D340" s="42">
        <v>3</v>
      </c>
      <c r="E340" s="42">
        <v>3</v>
      </c>
      <c r="F340" s="42"/>
      <c r="G340" s="42">
        <v>35</v>
      </c>
      <c r="H340" s="377">
        <f t="shared" si="8"/>
        <v>11.666666666666666</v>
      </c>
      <c r="I340" s="42">
        <v>2</v>
      </c>
      <c r="J340" s="42"/>
      <c r="K340" s="42" t="s">
        <v>4471</v>
      </c>
    </row>
    <row r="341" spans="1:11" x14ac:dyDescent="0.2">
      <c r="A341" s="42" t="s">
        <v>82</v>
      </c>
      <c r="B341" s="42" t="s">
        <v>3963</v>
      </c>
      <c r="C341" s="42" t="s">
        <v>37</v>
      </c>
      <c r="D341" s="42">
        <v>1</v>
      </c>
      <c r="E341" s="42">
        <v>1</v>
      </c>
      <c r="F341" s="42"/>
      <c r="G341" s="42">
        <v>11</v>
      </c>
      <c r="H341" s="377">
        <f t="shared" si="8"/>
        <v>11</v>
      </c>
      <c r="I341" s="42"/>
      <c r="J341" s="42"/>
      <c r="K341" s="42" t="s">
        <v>4471</v>
      </c>
    </row>
    <row r="342" spans="1:11" x14ac:dyDescent="0.2">
      <c r="A342" s="42" t="s">
        <v>82</v>
      </c>
      <c r="B342" s="42" t="s">
        <v>3060</v>
      </c>
      <c r="C342" s="42" t="s">
        <v>37</v>
      </c>
      <c r="D342" s="42">
        <v>5</v>
      </c>
      <c r="E342" s="42">
        <v>4</v>
      </c>
      <c r="F342" s="42"/>
      <c r="G342" s="42">
        <v>35</v>
      </c>
      <c r="H342" s="377">
        <f t="shared" si="8"/>
        <v>8.75</v>
      </c>
      <c r="I342" s="42">
        <v>2</v>
      </c>
      <c r="J342" s="42"/>
      <c r="K342" s="42" t="s">
        <v>4471</v>
      </c>
    </row>
    <row r="343" spans="1:11" x14ac:dyDescent="0.2">
      <c r="A343" s="42" t="s">
        <v>82</v>
      </c>
      <c r="B343" s="42" t="s">
        <v>4508</v>
      </c>
      <c r="C343" s="42" t="s">
        <v>37</v>
      </c>
      <c r="D343" s="42">
        <v>4</v>
      </c>
      <c r="E343" s="42">
        <v>3</v>
      </c>
      <c r="F343" s="42"/>
      <c r="G343" s="42">
        <v>4</v>
      </c>
      <c r="H343" s="377">
        <f t="shared" si="8"/>
        <v>1.3333333333333333</v>
      </c>
      <c r="I343" s="42"/>
      <c r="J343" s="42"/>
      <c r="K343" s="42" t="s">
        <v>4471</v>
      </c>
    </row>
    <row r="344" spans="1:11" x14ac:dyDescent="0.2">
      <c r="A344" s="42" t="s">
        <v>82</v>
      </c>
      <c r="B344" s="42" t="s">
        <v>3049</v>
      </c>
      <c r="C344" s="42" t="s">
        <v>37</v>
      </c>
      <c r="D344" s="42">
        <v>4</v>
      </c>
      <c r="E344" s="42">
        <v>2</v>
      </c>
      <c r="F344" s="42">
        <v>1</v>
      </c>
      <c r="G344" s="42">
        <v>1</v>
      </c>
      <c r="H344" s="377">
        <f t="shared" si="8"/>
        <v>1</v>
      </c>
      <c r="I344" s="42"/>
      <c r="J344" s="42"/>
      <c r="K344" s="42" t="s">
        <v>4471</v>
      </c>
    </row>
    <row r="345" spans="1:11" x14ac:dyDescent="0.2">
      <c r="A345" s="42" t="s">
        <v>82</v>
      </c>
      <c r="B345" s="42" t="s">
        <v>1147</v>
      </c>
      <c r="C345" s="42" t="s">
        <v>37</v>
      </c>
      <c r="D345" s="42">
        <v>1</v>
      </c>
      <c r="E345" s="42" t="s">
        <v>3838</v>
      </c>
      <c r="F345" s="42"/>
      <c r="G345" s="42">
        <v>0</v>
      </c>
      <c r="H345" s="377">
        <v>0</v>
      </c>
      <c r="I345" s="42"/>
      <c r="J345" s="42"/>
      <c r="K345" s="42" t="s">
        <v>4471</v>
      </c>
    </row>
    <row r="346" spans="1:11" x14ac:dyDescent="0.2">
      <c r="A346" s="42" t="s">
        <v>82</v>
      </c>
      <c r="B346" s="42" t="s">
        <v>3590</v>
      </c>
      <c r="C346" s="42" t="s">
        <v>37</v>
      </c>
      <c r="D346" s="42">
        <v>3</v>
      </c>
      <c r="E346" s="42">
        <v>2</v>
      </c>
      <c r="F346" s="42">
        <v>2</v>
      </c>
      <c r="G346" s="42">
        <v>0</v>
      </c>
      <c r="H346" s="377">
        <v>0</v>
      </c>
      <c r="I346" s="42"/>
      <c r="J346" s="42"/>
      <c r="K346" s="42" t="s">
        <v>4471</v>
      </c>
    </row>
    <row r="347" spans="1:11" x14ac:dyDescent="0.2">
      <c r="A347" s="42" t="s">
        <v>2333</v>
      </c>
      <c r="B347" s="42" t="s">
        <v>787</v>
      </c>
      <c r="C347" s="42" t="s">
        <v>3793</v>
      </c>
      <c r="D347" s="42">
        <v>9</v>
      </c>
      <c r="E347" s="42">
        <v>5</v>
      </c>
      <c r="F347" s="42"/>
      <c r="G347" s="42">
        <v>49</v>
      </c>
      <c r="H347" s="377">
        <f t="shared" ref="H347:H400" si="9">G347/E347</f>
        <v>9.8000000000000007</v>
      </c>
      <c r="I347" s="42">
        <v>4</v>
      </c>
      <c r="J347" s="42"/>
      <c r="K347" s="42" t="s">
        <v>102</v>
      </c>
    </row>
    <row r="348" spans="1:11" x14ac:dyDescent="0.2">
      <c r="A348" s="42" t="s">
        <v>2333</v>
      </c>
      <c r="B348" s="42" t="s">
        <v>4191</v>
      </c>
      <c r="C348" s="42" t="s">
        <v>3793</v>
      </c>
      <c r="D348" s="42">
        <v>13</v>
      </c>
      <c r="E348" s="42">
        <v>9</v>
      </c>
      <c r="F348" s="42"/>
      <c r="G348" s="42">
        <v>74</v>
      </c>
      <c r="H348" s="377">
        <f t="shared" si="9"/>
        <v>8.2222222222222214</v>
      </c>
      <c r="I348" s="42">
        <v>1</v>
      </c>
      <c r="J348" s="42"/>
      <c r="K348" s="42" t="s">
        <v>102</v>
      </c>
    </row>
    <row r="349" spans="1:11" x14ac:dyDescent="0.2">
      <c r="A349" s="42" t="s">
        <v>2333</v>
      </c>
      <c r="B349" s="42" t="s">
        <v>3045</v>
      </c>
      <c r="C349" s="42" t="s">
        <v>3793</v>
      </c>
      <c r="D349" s="42">
        <v>5</v>
      </c>
      <c r="E349" s="42">
        <v>2</v>
      </c>
      <c r="F349" s="42"/>
      <c r="G349" s="42">
        <v>218</v>
      </c>
      <c r="H349" s="377">
        <f t="shared" si="9"/>
        <v>109</v>
      </c>
      <c r="I349" s="42">
        <v>2</v>
      </c>
      <c r="J349" s="42"/>
      <c r="K349" s="42" t="s">
        <v>102</v>
      </c>
    </row>
    <row r="350" spans="1:11" x14ac:dyDescent="0.2">
      <c r="A350" s="42" t="s">
        <v>2333</v>
      </c>
      <c r="B350" s="42" t="s">
        <v>3042</v>
      </c>
      <c r="C350" s="42" t="s">
        <v>3793</v>
      </c>
      <c r="D350" s="42">
        <v>2</v>
      </c>
      <c r="E350" s="42">
        <v>1</v>
      </c>
      <c r="F350" s="42"/>
      <c r="G350" s="42">
        <v>104</v>
      </c>
      <c r="H350" s="377">
        <f t="shared" si="9"/>
        <v>104</v>
      </c>
      <c r="I350" s="42"/>
      <c r="J350" s="42"/>
      <c r="K350" s="42" t="s">
        <v>102</v>
      </c>
    </row>
    <row r="351" spans="1:11" x14ac:dyDescent="0.2">
      <c r="A351" s="42" t="s">
        <v>2333</v>
      </c>
      <c r="B351" s="42" t="s">
        <v>3063</v>
      </c>
      <c r="C351" s="42" t="s">
        <v>3793</v>
      </c>
      <c r="D351" s="42">
        <v>3</v>
      </c>
      <c r="E351" s="42">
        <v>4</v>
      </c>
      <c r="F351" s="42"/>
      <c r="G351" s="42">
        <v>69</v>
      </c>
      <c r="H351" s="377">
        <f t="shared" si="9"/>
        <v>17.25</v>
      </c>
      <c r="I351" s="42"/>
      <c r="J351" s="42"/>
      <c r="K351" s="42" t="s">
        <v>102</v>
      </c>
    </row>
    <row r="352" spans="1:11" x14ac:dyDescent="0.2">
      <c r="A352" s="42" t="s">
        <v>2333</v>
      </c>
      <c r="B352" s="42" t="s">
        <v>4208</v>
      </c>
      <c r="C352" s="42" t="s">
        <v>3793</v>
      </c>
      <c r="D352" s="42">
        <v>4</v>
      </c>
      <c r="E352" s="42">
        <v>3</v>
      </c>
      <c r="F352" s="42"/>
      <c r="G352" s="42">
        <v>0</v>
      </c>
      <c r="H352" s="377">
        <f t="shared" si="9"/>
        <v>0</v>
      </c>
      <c r="I352" s="42"/>
      <c r="J352" s="42"/>
      <c r="K352" s="42" t="s">
        <v>102</v>
      </c>
    </row>
    <row r="353" spans="1:11" x14ac:dyDescent="0.2">
      <c r="A353" s="42" t="s">
        <v>2333</v>
      </c>
      <c r="B353" s="42" t="s">
        <v>4209</v>
      </c>
      <c r="C353" s="42" t="s">
        <v>3793</v>
      </c>
      <c r="D353" s="42">
        <v>1</v>
      </c>
      <c r="E353" s="42">
        <v>1</v>
      </c>
      <c r="F353" s="42"/>
      <c r="G353" s="42">
        <v>0</v>
      </c>
      <c r="H353" s="377">
        <f t="shared" si="9"/>
        <v>0</v>
      </c>
      <c r="I353" s="42">
        <v>1</v>
      </c>
      <c r="J353" s="42"/>
      <c r="K353" s="42" t="s">
        <v>102</v>
      </c>
    </row>
    <row r="354" spans="1:11" x14ac:dyDescent="0.2">
      <c r="A354" s="42" t="s">
        <v>2333</v>
      </c>
      <c r="B354" s="42" t="s">
        <v>4210</v>
      </c>
      <c r="C354" s="42" t="s">
        <v>3793</v>
      </c>
      <c r="D354" s="42">
        <v>1</v>
      </c>
      <c r="E354" s="42" t="s">
        <v>3838</v>
      </c>
      <c r="F354" s="42"/>
      <c r="G354" s="42"/>
      <c r="H354" s="377">
        <v>0</v>
      </c>
      <c r="I354" s="42"/>
      <c r="J354" s="42"/>
      <c r="K354" s="42" t="s">
        <v>102</v>
      </c>
    </row>
    <row r="355" spans="1:11" x14ac:dyDescent="0.2">
      <c r="A355" s="42" t="s">
        <v>2333</v>
      </c>
      <c r="B355" s="42" t="s">
        <v>3053</v>
      </c>
      <c r="C355" s="42" t="s">
        <v>3793</v>
      </c>
      <c r="D355" s="42">
        <v>6</v>
      </c>
      <c r="E355" s="42">
        <v>5</v>
      </c>
      <c r="F355" s="42"/>
      <c r="G355" s="42">
        <v>126</v>
      </c>
      <c r="H355" s="377">
        <f t="shared" si="9"/>
        <v>25.2</v>
      </c>
      <c r="I355" s="42">
        <v>5</v>
      </c>
      <c r="J355" s="42"/>
      <c r="K355" s="42" t="s">
        <v>102</v>
      </c>
    </row>
    <row r="356" spans="1:11" x14ac:dyDescent="0.2">
      <c r="A356" s="42" t="s">
        <v>2333</v>
      </c>
      <c r="B356" s="42" t="s">
        <v>3031</v>
      </c>
      <c r="C356" s="42" t="s">
        <v>3793</v>
      </c>
      <c r="D356" s="42">
        <v>10</v>
      </c>
      <c r="E356" s="42">
        <v>8</v>
      </c>
      <c r="F356" s="42"/>
      <c r="G356" s="42">
        <v>50</v>
      </c>
      <c r="H356" s="377">
        <f t="shared" si="9"/>
        <v>6.25</v>
      </c>
      <c r="I356" s="42">
        <v>3</v>
      </c>
      <c r="J356" s="42"/>
      <c r="K356" s="42" t="s">
        <v>102</v>
      </c>
    </row>
    <row r="357" spans="1:11" x14ac:dyDescent="0.2">
      <c r="A357" s="42" t="s">
        <v>2333</v>
      </c>
      <c r="B357" s="42" t="s">
        <v>3915</v>
      </c>
      <c r="C357" s="42" t="s">
        <v>3793</v>
      </c>
      <c r="D357" s="42">
        <v>2</v>
      </c>
      <c r="E357" s="42">
        <v>1</v>
      </c>
      <c r="F357" s="42"/>
      <c r="G357" s="42">
        <v>11</v>
      </c>
      <c r="H357" s="377">
        <f t="shared" si="9"/>
        <v>11</v>
      </c>
      <c r="I357" s="42"/>
      <c r="J357" s="42"/>
      <c r="K357" s="42" t="s">
        <v>102</v>
      </c>
    </row>
    <row r="358" spans="1:11" x14ac:dyDescent="0.2">
      <c r="A358" s="42" t="s">
        <v>2333</v>
      </c>
      <c r="B358" s="42" t="s">
        <v>3958</v>
      </c>
      <c r="C358" s="42" t="s">
        <v>3793</v>
      </c>
      <c r="D358" s="42">
        <v>11</v>
      </c>
      <c r="E358" s="42">
        <v>13</v>
      </c>
      <c r="F358" s="42"/>
      <c r="G358" s="42">
        <v>172</v>
      </c>
      <c r="H358" s="377">
        <f t="shared" si="9"/>
        <v>13.23076923076923</v>
      </c>
      <c r="I358" s="42">
        <v>1</v>
      </c>
      <c r="J358" s="42"/>
      <c r="K358" s="42" t="s">
        <v>102</v>
      </c>
    </row>
    <row r="359" spans="1:11" x14ac:dyDescent="0.2">
      <c r="A359" s="42" t="s">
        <v>2333</v>
      </c>
      <c r="B359" s="42" t="s">
        <v>4199</v>
      </c>
      <c r="C359" s="42" t="s">
        <v>3793</v>
      </c>
      <c r="D359" s="42">
        <v>8</v>
      </c>
      <c r="E359" s="42">
        <v>8</v>
      </c>
      <c r="F359" s="42"/>
      <c r="G359" s="42">
        <v>76</v>
      </c>
      <c r="H359" s="377">
        <f t="shared" si="9"/>
        <v>9.5</v>
      </c>
      <c r="I359" s="42">
        <v>2</v>
      </c>
      <c r="J359" s="42"/>
      <c r="K359" s="42" t="s">
        <v>102</v>
      </c>
    </row>
    <row r="360" spans="1:11" x14ac:dyDescent="0.2">
      <c r="A360" s="42" t="s">
        <v>2333</v>
      </c>
      <c r="B360" s="42" t="s">
        <v>4211</v>
      </c>
      <c r="C360" s="42" t="s">
        <v>3793</v>
      </c>
      <c r="D360" s="42">
        <v>1</v>
      </c>
      <c r="E360" s="42">
        <v>1</v>
      </c>
      <c r="F360" s="42"/>
      <c r="G360" s="42">
        <v>2</v>
      </c>
      <c r="H360" s="377">
        <f t="shared" si="9"/>
        <v>2</v>
      </c>
      <c r="I360" s="42"/>
      <c r="J360" s="42"/>
      <c r="K360" s="42" t="s">
        <v>102</v>
      </c>
    </row>
    <row r="361" spans="1:11" x14ac:dyDescent="0.2">
      <c r="A361" s="42" t="s">
        <v>2333</v>
      </c>
      <c r="B361" s="42" t="s">
        <v>3041</v>
      </c>
      <c r="C361" s="42" t="s">
        <v>3793</v>
      </c>
      <c r="D361" s="42">
        <v>8</v>
      </c>
      <c r="E361" s="42">
        <v>9</v>
      </c>
      <c r="F361" s="42"/>
      <c r="G361" s="42">
        <v>97</v>
      </c>
      <c r="H361" s="377">
        <f t="shared" si="9"/>
        <v>10.777777777777779</v>
      </c>
      <c r="I361" s="42">
        <v>2</v>
      </c>
      <c r="J361" s="42"/>
      <c r="K361" s="42" t="s">
        <v>102</v>
      </c>
    </row>
    <row r="362" spans="1:11" x14ac:dyDescent="0.2">
      <c r="A362" s="42" t="s">
        <v>2333</v>
      </c>
      <c r="B362" s="42" t="s">
        <v>3151</v>
      </c>
      <c r="C362" s="42" t="s">
        <v>3793</v>
      </c>
      <c r="D362" s="42">
        <v>10</v>
      </c>
      <c r="E362" s="42">
        <v>8</v>
      </c>
      <c r="F362" s="42"/>
      <c r="G362" s="42">
        <v>85</v>
      </c>
      <c r="H362" s="377">
        <f t="shared" si="9"/>
        <v>10.625</v>
      </c>
      <c r="I362" s="42">
        <v>14</v>
      </c>
      <c r="J362" s="42">
        <v>2</v>
      </c>
      <c r="K362" s="42" t="s">
        <v>102</v>
      </c>
    </row>
    <row r="363" spans="1:11" x14ac:dyDescent="0.2">
      <c r="A363" s="42" t="s">
        <v>2333</v>
      </c>
      <c r="B363" s="42" t="s">
        <v>4212</v>
      </c>
      <c r="C363" s="42" t="s">
        <v>3793</v>
      </c>
      <c r="D363" s="42">
        <v>7</v>
      </c>
      <c r="E363" s="42">
        <v>2</v>
      </c>
      <c r="F363" s="42"/>
      <c r="G363" s="42">
        <v>25</v>
      </c>
      <c r="H363" s="377">
        <f t="shared" si="9"/>
        <v>12.5</v>
      </c>
      <c r="I363" s="42">
        <v>3</v>
      </c>
      <c r="J363" s="42"/>
      <c r="K363" s="42" t="s">
        <v>102</v>
      </c>
    </row>
    <row r="364" spans="1:11" x14ac:dyDescent="0.2">
      <c r="A364" s="42" t="s">
        <v>2333</v>
      </c>
      <c r="B364" s="42" t="s">
        <v>677</v>
      </c>
      <c r="C364" s="42" t="s">
        <v>3793</v>
      </c>
      <c r="D364" s="42">
        <v>8</v>
      </c>
      <c r="E364" s="42">
        <v>3</v>
      </c>
      <c r="F364" s="42"/>
      <c r="G364" s="42">
        <v>22</v>
      </c>
      <c r="H364" s="377">
        <f t="shared" si="9"/>
        <v>7.333333333333333</v>
      </c>
      <c r="I364" s="42">
        <v>2</v>
      </c>
      <c r="J364" s="42"/>
      <c r="K364" s="42" t="s">
        <v>102</v>
      </c>
    </row>
    <row r="365" spans="1:11" x14ac:dyDescent="0.2">
      <c r="A365" s="42" t="s">
        <v>2333</v>
      </c>
      <c r="B365" s="42" t="s">
        <v>3039</v>
      </c>
      <c r="C365" s="42" t="s">
        <v>3793</v>
      </c>
      <c r="D365" s="42">
        <v>6</v>
      </c>
      <c r="E365" s="42">
        <v>6</v>
      </c>
      <c r="F365" s="42"/>
      <c r="G365" s="42">
        <v>69</v>
      </c>
      <c r="H365" s="377">
        <f t="shared" si="9"/>
        <v>11.5</v>
      </c>
      <c r="I365" s="42">
        <v>1</v>
      </c>
      <c r="J365" s="42"/>
      <c r="K365" s="42" t="s">
        <v>102</v>
      </c>
    </row>
    <row r="366" spans="1:11" x14ac:dyDescent="0.2">
      <c r="A366" s="42" t="s">
        <v>2333</v>
      </c>
      <c r="B366" s="42" t="s">
        <v>284</v>
      </c>
      <c r="C366" s="42" t="s">
        <v>3793</v>
      </c>
      <c r="D366" s="42">
        <v>2</v>
      </c>
      <c r="E366" s="42">
        <v>1</v>
      </c>
      <c r="F366" s="42"/>
      <c r="G366" s="42">
        <v>51</v>
      </c>
      <c r="H366" s="377">
        <f t="shared" si="9"/>
        <v>51</v>
      </c>
      <c r="I366" s="42"/>
      <c r="J366" s="42"/>
      <c r="K366" s="42" t="s">
        <v>102</v>
      </c>
    </row>
    <row r="367" spans="1:11" x14ac:dyDescent="0.2">
      <c r="A367" s="42" t="s">
        <v>2333</v>
      </c>
      <c r="B367" s="42" t="s">
        <v>4213</v>
      </c>
      <c r="C367" s="42" t="s">
        <v>3793</v>
      </c>
      <c r="D367" s="42">
        <v>4</v>
      </c>
      <c r="E367" s="42">
        <v>4</v>
      </c>
      <c r="F367" s="42"/>
      <c r="G367" s="42">
        <v>52</v>
      </c>
      <c r="H367" s="377">
        <f t="shared" si="9"/>
        <v>13</v>
      </c>
      <c r="I367" s="42">
        <v>2</v>
      </c>
      <c r="J367" s="42"/>
      <c r="K367" s="42" t="s">
        <v>102</v>
      </c>
    </row>
    <row r="368" spans="1:11" x14ac:dyDescent="0.2">
      <c r="A368" s="42" t="s">
        <v>2333</v>
      </c>
      <c r="B368" s="42" t="s">
        <v>288</v>
      </c>
      <c r="C368" s="42" t="s">
        <v>3793</v>
      </c>
      <c r="D368" s="42">
        <v>1</v>
      </c>
      <c r="E368" s="42">
        <v>1</v>
      </c>
      <c r="F368" s="42"/>
      <c r="G368" s="42">
        <v>37</v>
      </c>
      <c r="H368" s="377">
        <f t="shared" si="9"/>
        <v>37</v>
      </c>
      <c r="I368" s="42"/>
      <c r="J368" s="42"/>
      <c r="K368" s="42" t="s">
        <v>102</v>
      </c>
    </row>
    <row r="369" spans="1:11" x14ac:dyDescent="0.2">
      <c r="A369" s="42" t="s">
        <v>2333</v>
      </c>
      <c r="B369" s="42" t="s">
        <v>3047</v>
      </c>
      <c r="C369" s="42" t="s">
        <v>3793</v>
      </c>
      <c r="D369" s="42">
        <v>2</v>
      </c>
      <c r="E369" s="42">
        <v>1</v>
      </c>
      <c r="F369" s="42"/>
      <c r="G369" s="42">
        <v>0</v>
      </c>
      <c r="H369" s="377">
        <f t="shared" si="9"/>
        <v>0</v>
      </c>
      <c r="I369" s="42"/>
      <c r="J369" s="42"/>
      <c r="K369" s="42" t="s">
        <v>102</v>
      </c>
    </row>
    <row r="370" spans="1:11" x14ac:dyDescent="0.2">
      <c r="A370" s="42" t="s">
        <v>2333</v>
      </c>
      <c r="B370" s="42" t="s">
        <v>3044</v>
      </c>
      <c r="C370" s="42" t="s">
        <v>3793</v>
      </c>
      <c r="D370" s="42">
        <v>1</v>
      </c>
      <c r="E370" s="42">
        <v>1</v>
      </c>
      <c r="F370" s="42"/>
      <c r="G370" s="42">
        <v>0</v>
      </c>
      <c r="H370" s="377">
        <f t="shared" si="9"/>
        <v>0</v>
      </c>
      <c r="I370" s="42"/>
      <c r="J370" s="42"/>
      <c r="K370" s="42" t="s">
        <v>102</v>
      </c>
    </row>
    <row r="371" spans="1:11" x14ac:dyDescent="0.2">
      <c r="A371" s="42" t="s">
        <v>2333</v>
      </c>
      <c r="B371" s="42" t="s">
        <v>4198</v>
      </c>
      <c r="C371" s="42" t="s">
        <v>3793</v>
      </c>
      <c r="D371" s="42">
        <v>2</v>
      </c>
      <c r="E371" s="42">
        <v>2</v>
      </c>
      <c r="F371" s="42"/>
      <c r="G371" s="42">
        <v>27</v>
      </c>
      <c r="H371" s="377">
        <f t="shared" si="9"/>
        <v>13.5</v>
      </c>
      <c r="I371" s="42"/>
      <c r="J371" s="42"/>
      <c r="K371" s="42" t="s">
        <v>102</v>
      </c>
    </row>
    <row r="372" spans="1:11" x14ac:dyDescent="0.2">
      <c r="A372" s="42" t="s">
        <v>2333</v>
      </c>
      <c r="B372" s="42" t="s">
        <v>3060</v>
      </c>
      <c r="C372" s="42" t="s">
        <v>3793</v>
      </c>
      <c r="D372" s="42">
        <v>1</v>
      </c>
      <c r="E372" s="42">
        <v>1</v>
      </c>
      <c r="F372" s="42"/>
      <c r="G372" s="42">
        <v>0</v>
      </c>
      <c r="H372" s="377">
        <f t="shared" si="9"/>
        <v>0</v>
      </c>
      <c r="I372" s="42"/>
      <c r="J372" s="42"/>
      <c r="K372" s="42" t="s">
        <v>102</v>
      </c>
    </row>
    <row r="373" spans="1:11" x14ac:dyDescent="0.2">
      <c r="A373" s="42" t="s">
        <v>2333</v>
      </c>
      <c r="B373" s="42" t="s">
        <v>4139</v>
      </c>
      <c r="C373" s="42" t="s">
        <v>3793</v>
      </c>
      <c r="D373" s="42">
        <v>1</v>
      </c>
      <c r="E373" s="42">
        <v>1</v>
      </c>
      <c r="F373" s="42"/>
      <c r="G373" s="42">
        <v>0</v>
      </c>
      <c r="H373" s="377">
        <f t="shared" si="9"/>
        <v>0</v>
      </c>
      <c r="I373" s="42"/>
      <c r="J373" s="42"/>
      <c r="K373" s="42" t="s">
        <v>102</v>
      </c>
    </row>
    <row r="374" spans="1:11" x14ac:dyDescent="0.2">
      <c r="A374" s="42" t="s">
        <v>50</v>
      </c>
      <c r="B374" s="42" t="s">
        <v>4215</v>
      </c>
      <c r="C374" s="42" t="s">
        <v>3793</v>
      </c>
      <c r="D374" s="42">
        <v>1</v>
      </c>
      <c r="E374" s="42">
        <v>1</v>
      </c>
      <c r="F374" s="42"/>
      <c r="G374" s="42">
        <v>5</v>
      </c>
      <c r="H374" s="377">
        <f t="shared" si="9"/>
        <v>5</v>
      </c>
      <c r="I374" s="42"/>
      <c r="J374" s="42"/>
      <c r="K374" s="42" t="s">
        <v>2727</v>
      </c>
    </row>
    <row r="375" spans="1:11" x14ac:dyDescent="0.2">
      <c r="A375" s="42" t="s">
        <v>50</v>
      </c>
      <c r="B375" s="42" t="s">
        <v>3973</v>
      </c>
      <c r="C375" s="42" t="s">
        <v>3793</v>
      </c>
      <c r="D375" s="42">
        <v>4</v>
      </c>
      <c r="E375" s="42">
        <v>4</v>
      </c>
      <c r="F375" s="42"/>
      <c r="G375" s="42">
        <v>62</v>
      </c>
      <c r="H375" s="377">
        <f t="shared" si="9"/>
        <v>15.5</v>
      </c>
      <c r="I375" s="42"/>
      <c r="J375" s="42"/>
      <c r="K375" s="42" t="s">
        <v>2727</v>
      </c>
    </row>
    <row r="376" spans="1:11" x14ac:dyDescent="0.2">
      <c r="A376" s="42" t="s">
        <v>50</v>
      </c>
      <c r="B376" s="42" t="s">
        <v>3963</v>
      </c>
      <c r="C376" s="42" t="s">
        <v>3793</v>
      </c>
      <c r="D376" s="42">
        <v>4</v>
      </c>
      <c r="E376" s="42">
        <v>4</v>
      </c>
      <c r="F376" s="42"/>
      <c r="G376" s="42">
        <v>69</v>
      </c>
      <c r="H376" s="377">
        <f t="shared" si="9"/>
        <v>17.25</v>
      </c>
      <c r="I376" s="42"/>
      <c r="J376" s="42"/>
      <c r="K376" s="42" t="s">
        <v>2727</v>
      </c>
    </row>
    <row r="377" spans="1:11" x14ac:dyDescent="0.2">
      <c r="A377" s="42" t="s">
        <v>50</v>
      </c>
      <c r="B377" s="42" t="s">
        <v>2526</v>
      </c>
      <c r="C377" s="42" t="s">
        <v>3793</v>
      </c>
      <c r="D377" s="42">
        <v>1</v>
      </c>
      <c r="E377" s="42">
        <v>1</v>
      </c>
      <c r="F377" s="42"/>
      <c r="G377" s="42">
        <v>11</v>
      </c>
      <c r="H377" s="377">
        <f t="shared" si="9"/>
        <v>11</v>
      </c>
      <c r="I377" s="42"/>
      <c r="J377" s="42"/>
      <c r="K377" s="42" t="s">
        <v>2727</v>
      </c>
    </row>
    <row r="378" spans="1:11" x14ac:dyDescent="0.2">
      <c r="A378" s="42" t="s">
        <v>50</v>
      </c>
      <c r="B378" s="42" t="s">
        <v>3045</v>
      </c>
      <c r="C378" s="42" t="s">
        <v>3793</v>
      </c>
      <c r="D378" s="42">
        <v>7</v>
      </c>
      <c r="E378" s="42">
        <v>5</v>
      </c>
      <c r="F378" s="42"/>
      <c r="G378" s="42">
        <v>274</v>
      </c>
      <c r="H378" s="377">
        <f t="shared" si="9"/>
        <v>54.8</v>
      </c>
      <c r="I378" s="42"/>
      <c r="J378" s="42"/>
      <c r="K378" s="42" t="s">
        <v>2727</v>
      </c>
    </row>
    <row r="379" spans="1:11" x14ac:dyDescent="0.2">
      <c r="A379" s="42" t="s">
        <v>50</v>
      </c>
      <c r="B379" s="42" t="s">
        <v>3047</v>
      </c>
      <c r="C379" s="42" t="s">
        <v>3793</v>
      </c>
      <c r="D379" s="42">
        <v>8</v>
      </c>
      <c r="E379" s="42">
        <v>6</v>
      </c>
      <c r="F379" s="42"/>
      <c r="G379" s="42">
        <v>42</v>
      </c>
      <c r="H379" s="377">
        <f t="shared" si="9"/>
        <v>7</v>
      </c>
      <c r="I379" s="42"/>
      <c r="J379" s="42"/>
      <c r="K379" s="42" t="s">
        <v>2727</v>
      </c>
    </row>
    <row r="380" spans="1:11" x14ac:dyDescent="0.2">
      <c r="A380" s="42" t="s">
        <v>50</v>
      </c>
      <c r="B380" s="42" t="s">
        <v>3151</v>
      </c>
      <c r="C380" s="42" t="s">
        <v>3793</v>
      </c>
      <c r="D380" s="42">
        <v>1</v>
      </c>
      <c r="E380" s="42">
        <v>1</v>
      </c>
      <c r="F380" s="42"/>
      <c r="G380" s="42">
        <v>22</v>
      </c>
      <c r="H380" s="377">
        <f t="shared" si="9"/>
        <v>22</v>
      </c>
      <c r="I380" s="42"/>
      <c r="J380" s="42"/>
      <c r="K380" s="42" t="s">
        <v>2727</v>
      </c>
    </row>
    <row r="381" spans="1:11" x14ac:dyDescent="0.2">
      <c r="A381" s="42" t="s">
        <v>50</v>
      </c>
      <c r="B381" s="42" t="s">
        <v>4216</v>
      </c>
      <c r="C381" s="42" t="s">
        <v>3793</v>
      </c>
      <c r="D381" s="42">
        <v>4</v>
      </c>
      <c r="E381" s="42">
        <v>3</v>
      </c>
      <c r="F381" s="42"/>
      <c r="G381" s="42">
        <v>27</v>
      </c>
      <c r="H381" s="377">
        <f t="shared" si="9"/>
        <v>9</v>
      </c>
      <c r="I381" s="42"/>
      <c r="J381" s="42"/>
      <c r="K381" s="42" t="s">
        <v>2727</v>
      </c>
    </row>
    <row r="382" spans="1:11" x14ac:dyDescent="0.2">
      <c r="A382" s="42" t="s">
        <v>50</v>
      </c>
      <c r="B382" s="42" t="s">
        <v>4217</v>
      </c>
      <c r="C382" s="42" t="s">
        <v>3793</v>
      </c>
      <c r="D382" s="42">
        <v>1</v>
      </c>
      <c r="E382" s="42">
        <v>1</v>
      </c>
      <c r="F382" s="42"/>
      <c r="G382" s="42">
        <v>26</v>
      </c>
      <c r="H382" s="377">
        <f t="shared" si="9"/>
        <v>26</v>
      </c>
      <c r="I382" s="42"/>
      <c r="J382" s="42"/>
      <c r="K382" s="42" t="s">
        <v>2727</v>
      </c>
    </row>
    <row r="383" spans="1:11" x14ac:dyDescent="0.2">
      <c r="A383" s="42" t="s">
        <v>50</v>
      </c>
      <c r="B383" s="42" t="s">
        <v>4201</v>
      </c>
      <c r="C383" s="42" t="s">
        <v>3793</v>
      </c>
      <c r="D383" s="42">
        <v>1</v>
      </c>
      <c r="E383" s="42">
        <v>1</v>
      </c>
      <c r="F383" s="42"/>
      <c r="G383" s="42">
        <v>62</v>
      </c>
      <c r="H383" s="377">
        <f t="shared" si="9"/>
        <v>62</v>
      </c>
      <c r="I383" s="42"/>
      <c r="J383" s="42"/>
      <c r="K383" s="42" t="s">
        <v>2727</v>
      </c>
    </row>
    <row r="384" spans="1:11" x14ac:dyDescent="0.2">
      <c r="A384" s="42" t="s">
        <v>50</v>
      </c>
      <c r="B384" s="42" t="s">
        <v>3043</v>
      </c>
      <c r="C384" s="42" t="s">
        <v>3793</v>
      </c>
      <c r="D384" s="42">
        <v>7</v>
      </c>
      <c r="E384" s="42">
        <v>5</v>
      </c>
      <c r="F384" s="42"/>
      <c r="G384" s="42">
        <v>206</v>
      </c>
      <c r="H384" s="377">
        <f t="shared" si="9"/>
        <v>41.2</v>
      </c>
      <c r="I384" s="42"/>
      <c r="J384" s="42"/>
      <c r="K384" s="42" t="s">
        <v>2727</v>
      </c>
    </row>
    <row r="385" spans="1:11" x14ac:dyDescent="0.2">
      <c r="A385" s="42" t="s">
        <v>50</v>
      </c>
      <c r="B385" s="42" t="s">
        <v>423</v>
      </c>
      <c r="C385" s="42" t="s">
        <v>3793</v>
      </c>
      <c r="D385" s="42">
        <v>3</v>
      </c>
      <c r="E385" s="42">
        <v>3</v>
      </c>
      <c r="F385" s="42"/>
      <c r="G385" s="42">
        <v>48</v>
      </c>
      <c r="H385" s="377">
        <f t="shared" si="9"/>
        <v>16</v>
      </c>
      <c r="I385" s="42"/>
      <c r="J385" s="42"/>
      <c r="K385" s="42" t="s">
        <v>2727</v>
      </c>
    </row>
    <row r="386" spans="1:11" x14ac:dyDescent="0.2">
      <c r="A386" s="42" t="s">
        <v>50</v>
      </c>
      <c r="B386" s="42" t="s">
        <v>3044</v>
      </c>
      <c r="C386" s="42" t="s">
        <v>3793</v>
      </c>
      <c r="D386" s="42">
        <v>12</v>
      </c>
      <c r="E386" s="42">
        <v>11</v>
      </c>
      <c r="F386" s="42"/>
      <c r="G386" s="42">
        <v>402</v>
      </c>
      <c r="H386" s="377">
        <f t="shared" si="9"/>
        <v>36.545454545454547</v>
      </c>
      <c r="I386" s="42"/>
      <c r="J386" s="42"/>
      <c r="K386" s="42" t="s">
        <v>2727</v>
      </c>
    </row>
    <row r="387" spans="1:11" x14ac:dyDescent="0.2">
      <c r="A387" s="42" t="s">
        <v>50</v>
      </c>
      <c r="B387" s="42" t="s">
        <v>3050</v>
      </c>
      <c r="C387" s="42" t="s">
        <v>3793</v>
      </c>
      <c r="D387" s="42">
        <v>3</v>
      </c>
      <c r="E387" s="42">
        <v>2</v>
      </c>
      <c r="F387" s="42"/>
      <c r="G387" s="42">
        <v>41</v>
      </c>
      <c r="H387" s="377">
        <f t="shared" si="9"/>
        <v>20.5</v>
      </c>
      <c r="I387" s="42"/>
      <c r="J387" s="42"/>
      <c r="K387" s="42" t="s">
        <v>2727</v>
      </c>
    </row>
    <row r="388" spans="1:11" x14ac:dyDescent="0.2">
      <c r="A388" s="42" t="s">
        <v>50</v>
      </c>
      <c r="B388" s="42" t="s">
        <v>3039</v>
      </c>
      <c r="C388" s="42" t="s">
        <v>3793</v>
      </c>
      <c r="D388" s="42">
        <v>12</v>
      </c>
      <c r="E388" s="42">
        <v>12</v>
      </c>
      <c r="F388" s="42"/>
      <c r="G388" s="42">
        <v>291</v>
      </c>
      <c r="H388" s="377">
        <f t="shared" si="9"/>
        <v>24.25</v>
      </c>
      <c r="I388" s="42"/>
      <c r="J388" s="42"/>
      <c r="K388" s="42" t="s">
        <v>2727</v>
      </c>
    </row>
    <row r="389" spans="1:11" x14ac:dyDescent="0.2">
      <c r="A389" s="42" t="s">
        <v>50</v>
      </c>
      <c r="B389" s="42" t="s">
        <v>3046</v>
      </c>
      <c r="C389" s="42" t="s">
        <v>3793</v>
      </c>
      <c r="D389" s="42">
        <v>8</v>
      </c>
      <c r="E389" s="42">
        <v>7</v>
      </c>
      <c r="F389" s="42"/>
      <c r="G389" s="42">
        <v>126</v>
      </c>
      <c r="H389" s="377">
        <f t="shared" si="9"/>
        <v>18</v>
      </c>
      <c r="I389" s="42"/>
      <c r="J389" s="42"/>
      <c r="K389" s="42" t="s">
        <v>2727</v>
      </c>
    </row>
    <row r="390" spans="1:11" x14ac:dyDescent="0.2">
      <c r="A390" s="42" t="s">
        <v>50</v>
      </c>
      <c r="B390" s="42" t="s">
        <v>3041</v>
      </c>
      <c r="C390" s="42" t="s">
        <v>3793</v>
      </c>
      <c r="D390" s="42">
        <v>10</v>
      </c>
      <c r="E390" s="42">
        <v>11</v>
      </c>
      <c r="F390" s="42"/>
      <c r="G390" s="42">
        <v>374</v>
      </c>
      <c r="H390" s="377">
        <f t="shared" si="9"/>
        <v>34</v>
      </c>
      <c r="I390" s="42"/>
      <c r="J390" s="42"/>
      <c r="K390" s="42" t="s">
        <v>2727</v>
      </c>
    </row>
    <row r="391" spans="1:11" x14ac:dyDescent="0.2">
      <c r="A391" s="42" t="s">
        <v>50</v>
      </c>
      <c r="B391" s="42" t="s">
        <v>4218</v>
      </c>
      <c r="C391" s="42" t="s">
        <v>3793</v>
      </c>
      <c r="D391" s="42">
        <v>3</v>
      </c>
      <c r="E391" s="42">
        <v>2</v>
      </c>
      <c r="F391" s="42"/>
      <c r="G391" s="42">
        <v>67</v>
      </c>
      <c r="H391" s="377">
        <f t="shared" si="9"/>
        <v>33.5</v>
      </c>
      <c r="I391" s="42"/>
      <c r="J391" s="42"/>
      <c r="K391" s="42" t="s">
        <v>2727</v>
      </c>
    </row>
    <row r="392" spans="1:11" x14ac:dyDescent="0.2">
      <c r="A392" s="42" t="s">
        <v>50</v>
      </c>
      <c r="B392" s="42" t="s">
        <v>4219</v>
      </c>
      <c r="C392" s="42" t="s">
        <v>3793</v>
      </c>
      <c r="D392" s="42">
        <v>3</v>
      </c>
      <c r="E392" s="42">
        <v>2</v>
      </c>
      <c r="F392" s="42"/>
      <c r="G392" s="42">
        <v>3</v>
      </c>
      <c r="H392" s="377">
        <f t="shared" si="9"/>
        <v>1.5</v>
      </c>
      <c r="I392" s="42"/>
      <c r="J392" s="42"/>
      <c r="K392" s="42" t="s">
        <v>2727</v>
      </c>
    </row>
    <row r="393" spans="1:11" x14ac:dyDescent="0.2">
      <c r="A393" s="42" t="s">
        <v>50</v>
      </c>
      <c r="B393" s="42" t="s">
        <v>4191</v>
      </c>
      <c r="C393" s="42" t="s">
        <v>3793</v>
      </c>
      <c r="D393" s="42">
        <v>4</v>
      </c>
      <c r="E393" s="42">
        <v>1</v>
      </c>
      <c r="F393" s="42"/>
      <c r="G393" s="42">
        <v>18</v>
      </c>
      <c r="H393" s="377">
        <f t="shared" si="9"/>
        <v>18</v>
      </c>
      <c r="I393" s="42"/>
      <c r="J393" s="42"/>
      <c r="K393" s="42" t="s">
        <v>2727</v>
      </c>
    </row>
    <row r="394" spans="1:11" x14ac:dyDescent="0.2">
      <c r="A394" s="42" t="s">
        <v>50</v>
      </c>
      <c r="B394" s="42" t="s">
        <v>3048</v>
      </c>
      <c r="C394" s="42" t="s">
        <v>3793</v>
      </c>
      <c r="D394" s="42">
        <v>12</v>
      </c>
      <c r="E394" s="42">
        <v>5</v>
      </c>
      <c r="F394" s="42"/>
      <c r="G394" s="42">
        <v>73</v>
      </c>
      <c r="H394" s="377">
        <f t="shared" si="9"/>
        <v>14.6</v>
      </c>
      <c r="I394" s="42"/>
      <c r="J394" s="42"/>
      <c r="K394" s="42" t="s">
        <v>2727</v>
      </c>
    </row>
    <row r="395" spans="1:11" x14ac:dyDescent="0.2">
      <c r="A395" s="42" t="s">
        <v>50</v>
      </c>
      <c r="B395" s="42" t="s">
        <v>3042</v>
      </c>
      <c r="C395" s="42" t="s">
        <v>3793</v>
      </c>
      <c r="D395" s="42">
        <v>6</v>
      </c>
      <c r="E395" s="42">
        <v>6</v>
      </c>
      <c r="F395" s="42"/>
      <c r="G395" s="42">
        <v>196</v>
      </c>
      <c r="H395" s="377">
        <f t="shared" si="9"/>
        <v>32.666666666666664</v>
      </c>
      <c r="I395" s="42"/>
      <c r="J395" s="42"/>
      <c r="K395" s="42" t="s">
        <v>2727</v>
      </c>
    </row>
    <row r="396" spans="1:11" x14ac:dyDescent="0.2">
      <c r="A396" s="42" t="s">
        <v>50</v>
      </c>
      <c r="B396" s="42" t="s">
        <v>3049</v>
      </c>
      <c r="C396" s="42" t="s">
        <v>3793</v>
      </c>
      <c r="D396" s="42">
        <v>12</v>
      </c>
      <c r="E396" s="42">
        <v>6</v>
      </c>
      <c r="F396" s="42"/>
      <c r="G396" s="42">
        <v>14</v>
      </c>
      <c r="H396" s="377">
        <f t="shared" si="9"/>
        <v>2.3333333333333335</v>
      </c>
      <c r="I396" s="42"/>
      <c r="J396" s="42"/>
      <c r="K396" s="42" t="s">
        <v>2727</v>
      </c>
    </row>
    <row r="397" spans="1:11" x14ac:dyDescent="0.2">
      <c r="A397" s="42" t="s">
        <v>50</v>
      </c>
      <c r="B397" s="42" t="s">
        <v>3528</v>
      </c>
      <c r="C397" s="42" t="s">
        <v>3793</v>
      </c>
      <c r="D397" s="42">
        <v>1</v>
      </c>
      <c r="E397" s="42">
        <v>1</v>
      </c>
      <c r="F397" s="42"/>
      <c r="G397" s="42">
        <v>1</v>
      </c>
      <c r="H397" s="377">
        <f t="shared" si="9"/>
        <v>1</v>
      </c>
      <c r="I397" s="42"/>
      <c r="J397" s="42"/>
      <c r="K397" s="42" t="s">
        <v>2727</v>
      </c>
    </row>
    <row r="398" spans="1:11" x14ac:dyDescent="0.2">
      <c r="A398" s="42" t="s">
        <v>50</v>
      </c>
      <c r="B398" s="42" t="s">
        <v>4220</v>
      </c>
      <c r="C398" s="42" t="s">
        <v>3793</v>
      </c>
      <c r="D398" s="42">
        <v>5</v>
      </c>
      <c r="E398" s="42">
        <v>5</v>
      </c>
      <c r="F398" s="42"/>
      <c r="G398" s="42">
        <v>68</v>
      </c>
      <c r="H398" s="377">
        <f t="shared" si="9"/>
        <v>13.6</v>
      </c>
      <c r="I398" s="42"/>
      <c r="J398" s="42"/>
      <c r="K398" s="42" t="s">
        <v>2727</v>
      </c>
    </row>
    <row r="399" spans="1:11" x14ac:dyDescent="0.2">
      <c r="A399" s="42" t="s">
        <v>50</v>
      </c>
      <c r="B399" s="42" t="s">
        <v>3964</v>
      </c>
      <c r="C399" s="42" t="s">
        <v>3793</v>
      </c>
      <c r="D399" s="42">
        <v>3</v>
      </c>
      <c r="E399" s="42">
        <v>2</v>
      </c>
      <c r="F399" s="42"/>
      <c r="G399" s="42">
        <v>3</v>
      </c>
      <c r="H399" s="377">
        <f t="shared" si="9"/>
        <v>1.5</v>
      </c>
      <c r="I399" s="42"/>
      <c r="J399" s="42"/>
      <c r="K399" s="42" t="s">
        <v>2727</v>
      </c>
    </row>
    <row r="400" spans="1:11" x14ac:dyDescent="0.2">
      <c r="A400" s="42" t="s">
        <v>50</v>
      </c>
      <c r="B400" s="42" t="s">
        <v>3031</v>
      </c>
      <c r="C400" s="42" t="s">
        <v>3793</v>
      </c>
      <c r="D400" s="42">
        <v>1</v>
      </c>
      <c r="E400" s="42">
        <v>2</v>
      </c>
      <c r="F400" s="42"/>
      <c r="G400" s="42">
        <v>14</v>
      </c>
      <c r="H400" s="377">
        <f t="shared" si="9"/>
        <v>7</v>
      </c>
      <c r="I400" s="42"/>
      <c r="J400" s="42"/>
      <c r="K400" s="42" t="s">
        <v>2727</v>
      </c>
    </row>
    <row r="401" spans="1:11" x14ac:dyDescent="0.2">
      <c r="A401" s="42" t="s">
        <v>50</v>
      </c>
      <c r="B401" s="42" t="s">
        <v>3036</v>
      </c>
      <c r="C401" s="42" t="s">
        <v>3793</v>
      </c>
      <c r="D401" s="42">
        <v>1</v>
      </c>
      <c r="E401" s="42">
        <v>0</v>
      </c>
      <c r="F401" s="42"/>
      <c r="G401" s="42">
        <v>36</v>
      </c>
      <c r="H401" s="377">
        <v>0</v>
      </c>
      <c r="I401" s="42"/>
      <c r="J401" s="42"/>
      <c r="K401" s="42" t="s">
        <v>2727</v>
      </c>
    </row>
    <row r="402" spans="1:11" x14ac:dyDescent="0.2">
      <c r="A402" s="42" t="s">
        <v>50</v>
      </c>
      <c r="B402" s="42" t="s">
        <v>4208</v>
      </c>
      <c r="C402" s="42" t="s">
        <v>3793</v>
      </c>
      <c r="D402" s="42">
        <v>1</v>
      </c>
      <c r="E402" s="42" t="s">
        <v>3838</v>
      </c>
      <c r="F402" s="42"/>
      <c r="G402" s="42"/>
      <c r="H402" s="377">
        <v>0</v>
      </c>
      <c r="I402" s="42"/>
      <c r="J402" s="42"/>
      <c r="K402" s="42" t="s">
        <v>2727</v>
      </c>
    </row>
    <row r="403" spans="1:11" x14ac:dyDescent="0.2">
      <c r="A403" s="42" t="s">
        <v>50</v>
      </c>
      <c r="B403" s="42" t="s">
        <v>3975</v>
      </c>
      <c r="C403" s="42" t="s">
        <v>3793</v>
      </c>
      <c r="D403" s="42">
        <v>1</v>
      </c>
      <c r="E403" s="42" t="s">
        <v>3838</v>
      </c>
      <c r="F403" s="42"/>
      <c r="G403" s="42"/>
      <c r="H403" s="377">
        <v>0</v>
      </c>
      <c r="I403" s="42"/>
      <c r="J403" s="42"/>
      <c r="K403" s="42" t="s">
        <v>2727</v>
      </c>
    </row>
    <row r="404" spans="1:11" x14ac:dyDescent="0.2">
      <c r="A404" s="42" t="s">
        <v>2333</v>
      </c>
      <c r="B404" s="583" t="s">
        <v>3053</v>
      </c>
      <c r="C404" s="42" t="s">
        <v>4548</v>
      </c>
      <c r="D404" s="42">
        <v>4</v>
      </c>
      <c r="E404" s="42">
        <v>4</v>
      </c>
      <c r="F404" s="42">
        <v>1</v>
      </c>
      <c r="G404" s="136">
        <v>119</v>
      </c>
      <c r="H404" s="42"/>
      <c r="I404" s="42">
        <v>5</v>
      </c>
      <c r="J404" s="42"/>
      <c r="K404" s="42" t="s">
        <v>3948</v>
      </c>
    </row>
    <row r="405" spans="1:11" x14ac:dyDescent="0.2">
      <c r="A405" s="42" t="s">
        <v>2333</v>
      </c>
      <c r="B405" s="583" t="s">
        <v>3969</v>
      </c>
      <c r="C405" s="42" t="s">
        <v>4548</v>
      </c>
      <c r="D405" s="42">
        <v>10</v>
      </c>
      <c r="E405" s="42">
        <v>8</v>
      </c>
      <c r="F405" s="42">
        <v>1</v>
      </c>
      <c r="G405" s="136">
        <v>224</v>
      </c>
      <c r="H405" s="42"/>
      <c r="I405" s="42">
        <v>3</v>
      </c>
      <c r="J405" s="42"/>
      <c r="K405" s="42" t="s">
        <v>3948</v>
      </c>
    </row>
    <row r="406" spans="1:11" x14ac:dyDescent="0.2">
      <c r="A406" s="42" t="s">
        <v>2333</v>
      </c>
      <c r="B406" s="583" t="s">
        <v>3062</v>
      </c>
      <c r="C406" s="42" t="s">
        <v>4548</v>
      </c>
      <c r="D406" s="42">
        <v>12</v>
      </c>
      <c r="E406" s="42">
        <v>11</v>
      </c>
      <c r="F406" s="42">
        <v>2</v>
      </c>
      <c r="G406" s="136">
        <v>284</v>
      </c>
      <c r="H406" s="42"/>
      <c r="I406" s="42">
        <v>5</v>
      </c>
      <c r="J406" s="42"/>
      <c r="K406" s="42" t="s">
        <v>3948</v>
      </c>
    </row>
    <row r="407" spans="1:11" x14ac:dyDescent="0.2">
      <c r="A407" s="42" t="s">
        <v>2333</v>
      </c>
      <c r="B407" s="583" t="s">
        <v>3051</v>
      </c>
      <c r="C407" s="42" t="s">
        <v>4548</v>
      </c>
      <c r="D407" s="42">
        <v>12</v>
      </c>
      <c r="E407" s="42">
        <v>11</v>
      </c>
      <c r="F407" s="42"/>
      <c r="G407" s="136">
        <v>290</v>
      </c>
      <c r="H407" s="42"/>
      <c r="I407" s="42">
        <v>5</v>
      </c>
      <c r="J407" s="42"/>
      <c r="K407" s="42" t="s">
        <v>3948</v>
      </c>
    </row>
    <row r="408" spans="1:11" x14ac:dyDescent="0.2">
      <c r="A408" s="42" t="s">
        <v>2333</v>
      </c>
      <c r="B408" s="583" t="s">
        <v>3061</v>
      </c>
      <c r="C408" s="42" t="s">
        <v>4548</v>
      </c>
      <c r="D408" s="42">
        <v>12</v>
      </c>
      <c r="E408" s="42">
        <v>11</v>
      </c>
      <c r="F408" s="42">
        <v>1</v>
      </c>
      <c r="G408" s="136">
        <v>260</v>
      </c>
      <c r="H408" s="42"/>
      <c r="I408" s="42">
        <v>1</v>
      </c>
      <c r="J408" s="42"/>
      <c r="K408" s="42" t="s">
        <v>3948</v>
      </c>
    </row>
    <row r="409" spans="1:11" x14ac:dyDescent="0.2">
      <c r="A409" s="42" t="s">
        <v>2333</v>
      </c>
      <c r="B409" s="583" t="s">
        <v>3970</v>
      </c>
      <c r="C409" s="42" t="s">
        <v>4548</v>
      </c>
      <c r="D409" s="42">
        <v>12</v>
      </c>
      <c r="E409" s="42">
        <v>8</v>
      </c>
      <c r="F409" s="42">
        <v>3</v>
      </c>
      <c r="G409" s="136">
        <v>89</v>
      </c>
      <c r="H409" s="42"/>
      <c r="I409" s="42">
        <v>3</v>
      </c>
      <c r="J409" s="42"/>
      <c r="K409" s="42" t="s">
        <v>3948</v>
      </c>
    </row>
    <row r="410" spans="1:11" x14ac:dyDescent="0.2">
      <c r="A410" s="42" t="s">
        <v>2333</v>
      </c>
      <c r="B410" s="583" t="s">
        <v>3045</v>
      </c>
      <c r="C410" s="42" t="s">
        <v>4548</v>
      </c>
      <c r="D410" s="42">
        <v>6</v>
      </c>
      <c r="E410" s="42">
        <v>5</v>
      </c>
      <c r="F410" s="42">
        <v>3</v>
      </c>
      <c r="G410" s="136">
        <v>30</v>
      </c>
      <c r="H410" s="42"/>
      <c r="I410" s="42">
        <v>1</v>
      </c>
      <c r="J410" s="42"/>
      <c r="K410" s="42" t="s">
        <v>3948</v>
      </c>
    </row>
    <row r="411" spans="1:11" x14ac:dyDescent="0.2">
      <c r="A411" s="42" t="s">
        <v>2333</v>
      </c>
      <c r="B411" s="583" t="s">
        <v>3971</v>
      </c>
      <c r="C411" s="42" t="s">
        <v>4548</v>
      </c>
      <c r="D411" s="42">
        <v>11</v>
      </c>
      <c r="E411" s="42">
        <v>7</v>
      </c>
      <c r="F411" s="42">
        <v>2</v>
      </c>
      <c r="G411" s="136">
        <v>72</v>
      </c>
      <c r="H411" s="42"/>
      <c r="I411" s="42">
        <v>17</v>
      </c>
      <c r="J411" s="42">
        <v>5</v>
      </c>
      <c r="K411" s="42" t="s">
        <v>3948</v>
      </c>
    </row>
    <row r="412" spans="1:11" x14ac:dyDescent="0.2">
      <c r="A412" s="42" t="s">
        <v>2333</v>
      </c>
      <c r="B412" s="583" t="s">
        <v>2526</v>
      </c>
      <c r="C412" s="42" t="s">
        <v>4548</v>
      </c>
      <c r="D412" s="42">
        <v>12</v>
      </c>
      <c r="E412" s="42">
        <v>10</v>
      </c>
      <c r="F412" s="42">
        <v>1</v>
      </c>
      <c r="G412" s="136">
        <v>126</v>
      </c>
      <c r="H412" s="42"/>
      <c r="I412" s="42">
        <v>2</v>
      </c>
      <c r="J412" s="42"/>
      <c r="K412" s="42" t="s">
        <v>3948</v>
      </c>
    </row>
    <row r="413" spans="1:11" x14ac:dyDescent="0.2">
      <c r="A413" s="42" t="s">
        <v>2333</v>
      </c>
      <c r="B413" s="583" t="s">
        <v>3044</v>
      </c>
      <c r="C413" s="42" t="s">
        <v>4548</v>
      </c>
      <c r="D413" s="42">
        <v>8</v>
      </c>
      <c r="E413" s="42">
        <v>6</v>
      </c>
      <c r="F413" s="42"/>
      <c r="G413" s="136">
        <v>70</v>
      </c>
      <c r="H413" s="42"/>
      <c r="I413" s="42">
        <v>8</v>
      </c>
      <c r="J413" s="42"/>
      <c r="K413" s="42" t="s">
        <v>3948</v>
      </c>
    </row>
    <row r="414" spans="1:11" x14ac:dyDescent="0.2">
      <c r="A414" s="42" t="s">
        <v>2333</v>
      </c>
      <c r="B414" s="583" t="s">
        <v>3042</v>
      </c>
      <c r="C414" s="42" t="s">
        <v>4548</v>
      </c>
      <c r="D414" s="42">
        <v>10</v>
      </c>
      <c r="E414" s="42">
        <v>6</v>
      </c>
      <c r="F414" s="42">
        <v>1</v>
      </c>
      <c r="G414" s="136">
        <v>54</v>
      </c>
      <c r="H414" s="42"/>
      <c r="I414" s="42">
        <v>1</v>
      </c>
      <c r="J414" s="42"/>
      <c r="K414" s="42" t="s">
        <v>3948</v>
      </c>
    </row>
    <row r="415" spans="1:11" x14ac:dyDescent="0.2">
      <c r="A415" s="42" t="s">
        <v>2333</v>
      </c>
      <c r="B415" s="583" t="s">
        <v>3972</v>
      </c>
      <c r="C415" s="42" t="s">
        <v>4548</v>
      </c>
      <c r="D415" s="42">
        <v>4</v>
      </c>
      <c r="E415" s="42">
        <v>2</v>
      </c>
      <c r="F415" s="42">
        <v>1</v>
      </c>
      <c r="G415" s="136">
        <v>4</v>
      </c>
      <c r="H415" s="42"/>
      <c r="I415" s="42"/>
      <c r="J415" s="42"/>
      <c r="K415" s="42" t="s">
        <v>3948</v>
      </c>
    </row>
    <row r="416" spans="1:11" x14ac:dyDescent="0.2">
      <c r="A416" s="42" t="s">
        <v>2333</v>
      </c>
      <c r="B416" s="583" t="s">
        <v>3973</v>
      </c>
      <c r="C416" s="42" t="s">
        <v>4548</v>
      </c>
      <c r="D416" s="42">
        <v>4</v>
      </c>
      <c r="E416" s="42">
        <v>3</v>
      </c>
      <c r="F416" s="42"/>
      <c r="G416" s="136">
        <v>8</v>
      </c>
      <c r="H416" s="42"/>
      <c r="I416" s="42">
        <v>1</v>
      </c>
      <c r="J416" s="42"/>
      <c r="K416" s="42" t="s">
        <v>3948</v>
      </c>
    </row>
    <row r="417" spans="1:11" x14ac:dyDescent="0.2">
      <c r="A417" s="42" t="s">
        <v>2333</v>
      </c>
      <c r="B417" s="583" t="s">
        <v>3041</v>
      </c>
      <c r="C417" s="42" t="s">
        <v>4548</v>
      </c>
      <c r="D417" s="42">
        <v>4</v>
      </c>
      <c r="E417" s="42">
        <v>3</v>
      </c>
      <c r="F417" s="42"/>
      <c r="G417" s="136">
        <v>6</v>
      </c>
      <c r="H417" s="42"/>
      <c r="I417" s="42">
        <v>1</v>
      </c>
      <c r="J417" s="42"/>
      <c r="K417" s="42" t="s">
        <v>3948</v>
      </c>
    </row>
    <row r="418" spans="1:11" x14ac:dyDescent="0.2">
      <c r="A418" s="42" t="s">
        <v>2333</v>
      </c>
      <c r="B418" s="583" t="s">
        <v>3060</v>
      </c>
      <c r="C418" s="42" t="s">
        <v>4548</v>
      </c>
      <c r="D418" s="42">
        <v>6</v>
      </c>
      <c r="E418" s="42">
        <v>0</v>
      </c>
      <c r="F418" s="42"/>
      <c r="G418" s="136">
        <v>0</v>
      </c>
      <c r="H418" s="42"/>
      <c r="I418" s="42">
        <v>1</v>
      </c>
      <c r="J418" s="42"/>
      <c r="K418" s="42" t="s">
        <v>3948</v>
      </c>
    </row>
    <row r="419" spans="1:11" x14ac:dyDescent="0.2">
      <c r="A419" s="42" t="s">
        <v>2333</v>
      </c>
      <c r="B419" s="583" t="s">
        <v>3964</v>
      </c>
      <c r="C419" s="42" t="s">
        <v>4548</v>
      </c>
      <c r="D419" s="42">
        <v>3</v>
      </c>
      <c r="E419" s="42">
        <v>2</v>
      </c>
      <c r="F419" s="42">
        <v>1</v>
      </c>
      <c r="G419" s="136">
        <v>0</v>
      </c>
      <c r="H419" s="42"/>
      <c r="I419" s="42"/>
      <c r="J419" s="42"/>
      <c r="K419" s="42" t="s">
        <v>3948</v>
      </c>
    </row>
    <row r="420" spans="1:11" x14ac:dyDescent="0.2">
      <c r="A420" s="42" t="s">
        <v>2333</v>
      </c>
      <c r="B420" s="583" t="s">
        <v>3962</v>
      </c>
      <c r="C420" s="42" t="s">
        <v>4548</v>
      </c>
      <c r="D420" s="42">
        <v>1</v>
      </c>
      <c r="E420" s="42" t="s">
        <v>3838</v>
      </c>
      <c r="F420" s="42"/>
      <c r="G420" s="136">
        <v>0</v>
      </c>
      <c r="H420" s="42"/>
      <c r="I420" s="42"/>
      <c r="J420" s="42"/>
      <c r="K420" s="42" t="s">
        <v>3948</v>
      </c>
    </row>
    <row r="421" spans="1:11" x14ac:dyDescent="0.2">
      <c r="A421" s="42" t="s">
        <v>50</v>
      </c>
      <c r="B421" s="583" t="s">
        <v>3059</v>
      </c>
      <c r="C421" s="42" t="s">
        <v>4548</v>
      </c>
      <c r="D421" s="42">
        <v>11</v>
      </c>
      <c r="E421" s="42">
        <v>11</v>
      </c>
      <c r="F421" s="42">
        <v>1</v>
      </c>
      <c r="G421" s="136">
        <v>429</v>
      </c>
      <c r="H421" s="42"/>
      <c r="I421" s="42">
        <v>6</v>
      </c>
      <c r="J421" s="42"/>
      <c r="K421" s="42" t="s">
        <v>3948</v>
      </c>
    </row>
    <row r="422" spans="1:11" x14ac:dyDescent="0.2">
      <c r="A422" s="42" t="s">
        <v>50</v>
      </c>
      <c r="B422" s="583" t="s">
        <v>3053</v>
      </c>
      <c r="C422" s="42" t="s">
        <v>4548</v>
      </c>
      <c r="D422" s="42">
        <v>10</v>
      </c>
      <c r="E422" s="42">
        <v>11</v>
      </c>
      <c r="F422" s="42">
        <v>2</v>
      </c>
      <c r="G422" s="136">
        <v>246</v>
      </c>
      <c r="H422" s="42"/>
      <c r="I422" s="42">
        <v>4</v>
      </c>
      <c r="J422" s="42"/>
      <c r="K422" s="42" t="s">
        <v>3948</v>
      </c>
    </row>
    <row r="423" spans="1:11" x14ac:dyDescent="0.2">
      <c r="A423" s="42" t="s">
        <v>50</v>
      </c>
      <c r="B423" s="583" t="s">
        <v>3062</v>
      </c>
      <c r="C423" s="42" t="s">
        <v>4548</v>
      </c>
      <c r="D423" s="42">
        <v>11</v>
      </c>
      <c r="E423" s="42">
        <v>12</v>
      </c>
      <c r="F423" s="42"/>
      <c r="G423" s="136">
        <v>287</v>
      </c>
      <c r="H423" s="42"/>
      <c r="I423" s="42">
        <v>4</v>
      </c>
      <c r="J423" s="42"/>
      <c r="K423" s="42" t="s">
        <v>3948</v>
      </c>
    </row>
    <row r="424" spans="1:11" x14ac:dyDescent="0.2">
      <c r="A424" s="42" t="s">
        <v>50</v>
      </c>
      <c r="B424" s="583" t="s">
        <v>3061</v>
      </c>
      <c r="C424" s="42" t="s">
        <v>4548</v>
      </c>
      <c r="D424" s="42">
        <v>11</v>
      </c>
      <c r="E424" s="42">
        <v>12</v>
      </c>
      <c r="F424" s="42"/>
      <c r="G424" s="136">
        <v>234</v>
      </c>
      <c r="H424" s="42"/>
      <c r="I424" s="42">
        <v>5</v>
      </c>
      <c r="J424" s="42"/>
      <c r="K424" s="42" t="s">
        <v>3948</v>
      </c>
    </row>
    <row r="425" spans="1:11" x14ac:dyDescent="0.2">
      <c r="A425" s="42" t="s">
        <v>50</v>
      </c>
      <c r="B425" s="583" t="s">
        <v>3040</v>
      </c>
      <c r="C425" s="42" t="s">
        <v>4548</v>
      </c>
      <c r="D425" s="42">
        <v>1</v>
      </c>
      <c r="E425" s="42">
        <v>2</v>
      </c>
      <c r="F425" s="42"/>
      <c r="G425" s="136">
        <v>34</v>
      </c>
      <c r="H425" s="42"/>
      <c r="I425" s="42"/>
      <c r="J425" s="42"/>
      <c r="K425" s="42" t="s">
        <v>3948</v>
      </c>
    </row>
    <row r="426" spans="1:11" x14ac:dyDescent="0.2">
      <c r="A426" s="42" t="s">
        <v>50</v>
      </c>
      <c r="B426" s="583" t="s">
        <v>3051</v>
      </c>
      <c r="C426" s="42" t="s">
        <v>4548</v>
      </c>
      <c r="D426" s="42">
        <v>11</v>
      </c>
      <c r="E426" s="42">
        <v>11</v>
      </c>
      <c r="F426" s="42"/>
      <c r="G426" s="136">
        <v>168</v>
      </c>
      <c r="H426" s="42"/>
      <c r="I426" s="42">
        <v>9</v>
      </c>
      <c r="J426" s="42"/>
      <c r="K426" s="42" t="s">
        <v>3948</v>
      </c>
    </row>
    <row r="427" spans="1:11" x14ac:dyDescent="0.2">
      <c r="A427" s="42" t="s">
        <v>50</v>
      </c>
      <c r="B427" s="583" t="s">
        <v>3046</v>
      </c>
      <c r="C427" s="42" t="s">
        <v>4548</v>
      </c>
      <c r="D427" s="42">
        <v>3</v>
      </c>
      <c r="E427" s="42">
        <v>2</v>
      </c>
      <c r="F427" s="42">
        <v>1</v>
      </c>
      <c r="G427" s="136">
        <v>15</v>
      </c>
      <c r="H427" s="42"/>
      <c r="I427" s="42">
        <v>2</v>
      </c>
      <c r="J427" s="42"/>
      <c r="K427" s="42" t="s">
        <v>3948</v>
      </c>
    </row>
    <row r="428" spans="1:11" x14ac:dyDescent="0.2">
      <c r="A428" s="42" t="s">
        <v>50</v>
      </c>
      <c r="B428" s="583" t="s">
        <v>3974</v>
      </c>
      <c r="C428" s="42" t="s">
        <v>4548</v>
      </c>
      <c r="D428" s="42">
        <v>5</v>
      </c>
      <c r="E428" s="42">
        <v>6</v>
      </c>
      <c r="F428" s="42"/>
      <c r="G428" s="136">
        <v>90</v>
      </c>
      <c r="H428" s="42"/>
      <c r="I428" s="42">
        <v>1</v>
      </c>
      <c r="J428" s="42"/>
      <c r="K428" s="42" t="s">
        <v>3948</v>
      </c>
    </row>
    <row r="429" spans="1:11" x14ac:dyDescent="0.2">
      <c r="A429" s="42" t="s">
        <v>50</v>
      </c>
      <c r="B429" s="583" t="s">
        <v>3042</v>
      </c>
      <c r="C429" s="42" t="s">
        <v>4548</v>
      </c>
      <c r="D429" s="42">
        <v>7</v>
      </c>
      <c r="E429" s="42">
        <v>6</v>
      </c>
      <c r="F429" s="42">
        <v>1</v>
      </c>
      <c r="G429" s="136">
        <v>63</v>
      </c>
      <c r="H429" s="42"/>
      <c r="I429" s="42">
        <v>1</v>
      </c>
      <c r="J429" s="42"/>
      <c r="K429" s="42" t="s">
        <v>3948</v>
      </c>
    </row>
    <row r="430" spans="1:11" x14ac:dyDescent="0.2">
      <c r="A430" s="42" t="s">
        <v>50</v>
      </c>
      <c r="B430" s="583" t="s">
        <v>3975</v>
      </c>
      <c r="C430" s="42" t="s">
        <v>4548</v>
      </c>
      <c r="D430" s="42">
        <v>6</v>
      </c>
      <c r="E430" s="42">
        <v>5</v>
      </c>
      <c r="F430" s="42">
        <v>1</v>
      </c>
      <c r="G430" s="136">
        <v>49</v>
      </c>
      <c r="H430" s="42"/>
      <c r="I430" s="42">
        <v>1</v>
      </c>
      <c r="J430" s="42"/>
      <c r="K430" s="42" t="s">
        <v>3948</v>
      </c>
    </row>
    <row r="431" spans="1:11" x14ac:dyDescent="0.2">
      <c r="A431" s="42" t="s">
        <v>50</v>
      </c>
      <c r="B431" s="583" t="s">
        <v>3970</v>
      </c>
      <c r="C431" s="42" t="s">
        <v>4548</v>
      </c>
      <c r="D431" s="42">
        <v>10</v>
      </c>
      <c r="E431" s="42">
        <v>10</v>
      </c>
      <c r="F431" s="42">
        <v>2</v>
      </c>
      <c r="G431" s="136">
        <v>88</v>
      </c>
      <c r="H431" s="42"/>
      <c r="I431" s="42"/>
      <c r="J431" s="42"/>
      <c r="K431" s="42" t="s">
        <v>3948</v>
      </c>
    </row>
    <row r="432" spans="1:11" x14ac:dyDescent="0.2">
      <c r="A432" s="42" t="s">
        <v>50</v>
      </c>
      <c r="B432" s="583" t="s">
        <v>3976</v>
      </c>
      <c r="C432" s="42" t="s">
        <v>4548</v>
      </c>
      <c r="D432" s="42">
        <v>10</v>
      </c>
      <c r="E432" s="42">
        <v>9</v>
      </c>
      <c r="F432" s="42">
        <v>2</v>
      </c>
      <c r="G432" s="136">
        <v>71</v>
      </c>
      <c r="H432" s="42"/>
      <c r="I432" s="42">
        <v>13</v>
      </c>
      <c r="J432" s="42"/>
      <c r="K432" s="42" t="s">
        <v>3948</v>
      </c>
    </row>
    <row r="433" spans="1:11" x14ac:dyDescent="0.2">
      <c r="A433" s="42" t="s">
        <v>50</v>
      </c>
      <c r="B433" s="583" t="s">
        <v>3977</v>
      </c>
      <c r="C433" s="42" t="s">
        <v>4548</v>
      </c>
      <c r="D433" s="42">
        <v>6</v>
      </c>
      <c r="E433" s="42">
        <v>6</v>
      </c>
      <c r="F433" s="42"/>
      <c r="G433" s="136">
        <v>43</v>
      </c>
      <c r="H433" s="42"/>
      <c r="I433" s="42">
        <v>1</v>
      </c>
      <c r="J433" s="42"/>
      <c r="K433" s="42" t="s">
        <v>3948</v>
      </c>
    </row>
    <row r="434" spans="1:11" x14ac:dyDescent="0.2">
      <c r="A434" s="42" t="s">
        <v>50</v>
      </c>
      <c r="B434" s="583" t="s">
        <v>3972</v>
      </c>
      <c r="C434" s="42" t="s">
        <v>4548</v>
      </c>
      <c r="D434" s="42">
        <v>9</v>
      </c>
      <c r="E434" s="42">
        <v>8</v>
      </c>
      <c r="F434" s="42">
        <v>5</v>
      </c>
      <c r="G434" s="136">
        <v>20</v>
      </c>
      <c r="H434" s="42"/>
      <c r="I434" s="42">
        <v>1</v>
      </c>
      <c r="J434" s="42"/>
      <c r="K434" s="42" t="s">
        <v>3948</v>
      </c>
    </row>
    <row r="435" spans="1:11" x14ac:dyDescent="0.2">
      <c r="A435" s="42" t="s">
        <v>50</v>
      </c>
      <c r="B435" s="583" t="s">
        <v>2526</v>
      </c>
      <c r="C435" s="42" t="s">
        <v>4548</v>
      </c>
      <c r="D435" s="42">
        <v>1</v>
      </c>
      <c r="E435" s="42">
        <v>1</v>
      </c>
      <c r="F435" s="42"/>
      <c r="G435" s="136">
        <v>6</v>
      </c>
      <c r="H435" s="42"/>
      <c r="I435" s="42">
        <v>1</v>
      </c>
      <c r="J435" s="42"/>
      <c r="K435" s="42" t="s">
        <v>3948</v>
      </c>
    </row>
    <row r="436" spans="1:11" x14ac:dyDescent="0.2">
      <c r="A436" s="42" t="s">
        <v>50</v>
      </c>
      <c r="B436" s="583" t="s">
        <v>3978</v>
      </c>
      <c r="C436" s="42" t="s">
        <v>4548</v>
      </c>
      <c r="D436" s="42">
        <v>1</v>
      </c>
      <c r="E436" s="42">
        <v>1</v>
      </c>
      <c r="F436" s="42"/>
      <c r="G436" s="136">
        <v>6</v>
      </c>
      <c r="H436" s="42"/>
      <c r="I436" s="42"/>
      <c r="J436" s="42"/>
      <c r="K436" s="42" t="s">
        <v>3948</v>
      </c>
    </row>
    <row r="437" spans="1:11" x14ac:dyDescent="0.2">
      <c r="A437" s="42" t="s">
        <v>50</v>
      </c>
      <c r="B437" s="583" t="s">
        <v>3063</v>
      </c>
      <c r="C437" s="42" t="s">
        <v>4548</v>
      </c>
      <c r="D437" s="42">
        <v>5</v>
      </c>
      <c r="E437" s="42">
        <v>5</v>
      </c>
      <c r="F437" s="42"/>
      <c r="G437" s="136">
        <v>20</v>
      </c>
      <c r="H437" s="42"/>
      <c r="I437" s="42">
        <v>1</v>
      </c>
      <c r="J437" s="42"/>
      <c r="K437" s="42" t="s">
        <v>3948</v>
      </c>
    </row>
    <row r="438" spans="1:11" x14ac:dyDescent="0.2">
      <c r="A438" s="42" t="s">
        <v>50</v>
      </c>
      <c r="B438" s="583" t="s">
        <v>3041</v>
      </c>
      <c r="C438" s="42" t="s">
        <v>4548</v>
      </c>
      <c r="D438" s="42">
        <v>1</v>
      </c>
      <c r="E438" s="42">
        <v>1</v>
      </c>
      <c r="F438" s="42"/>
      <c r="G438" s="136">
        <v>1</v>
      </c>
      <c r="H438" s="42"/>
      <c r="I438" s="42"/>
      <c r="J438" s="42"/>
      <c r="K438" s="42" t="s">
        <v>3948</v>
      </c>
    </row>
    <row r="439" spans="1:11" x14ac:dyDescent="0.2">
      <c r="A439" s="42" t="s">
        <v>50</v>
      </c>
      <c r="B439" s="583" t="s">
        <v>3049</v>
      </c>
      <c r="C439" s="42" t="s">
        <v>4548</v>
      </c>
      <c r="D439" s="42">
        <v>1</v>
      </c>
      <c r="E439" s="42">
        <v>1</v>
      </c>
      <c r="F439" s="42"/>
      <c r="G439" s="136">
        <v>1</v>
      </c>
      <c r="H439" s="42"/>
      <c r="I439" s="42"/>
      <c r="J439" s="42"/>
      <c r="K439" s="42" t="s">
        <v>3948</v>
      </c>
    </row>
    <row r="440" spans="1:11" x14ac:dyDescent="0.2">
      <c r="A440" s="42" t="s">
        <v>50</v>
      </c>
      <c r="B440" s="583" t="s">
        <v>3039</v>
      </c>
      <c r="C440" s="42" t="s">
        <v>4548</v>
      </c>
      <c r="D440" s="42">
        <v>1</v>
      </c>
      <c r="E440" s="42">
        <v>1</v>
      </c>
      <c r="F440" s="42"/>
      <c r="G440" s="136">
        <v>1</v>
      </c>
      <c r="H440" s="42"/>
      <c r="I440" s="42"/>
      <c r="J440" s="42"/>
      <c r="K440" s="42" t="s">
        <v>3948</v>
      </c>
    </row>
    <row r="441" spans="1:11" x14ac:dyDescent="0.2">
      <c r="A441" s="42" t="s">
        <v>50</v>
      </c>
      <c r="B441" s="583" t="s">
        <v>3048</v>
      </c>
      <c r="C441" s="42" t="s">
        <v>4548</v>
      </c>
      <c r="D441" s="42">
        <v>1</v>
      </c>
      <c r="E441" s="42">
        <v>1</v>
      </c>
      <c r="F441" s="42">
        <v>1</v>
      </c>
      <c r="G441" s="136">
        <v>0</v>
      </c>
      <c r="H441" s="42"/>
      <c r="I441" s="42"/>
      <c r="J441" s="42"/>
      <c r="K441" s="42" t="s">
        <v>3948</v>
      </c>
    </row>
    <row r="442" spans="1:11" x14ac:dyDescent="0.2">
      <c r="A442" s="42" t="s">
        <v>2330</v>
      </c>
      <c r="B442" s="583" t="s">
        <v>3042</v>
      </c>
      <c r="C442" s="42" t="s">
        <v>4548</v>
      </c>
      <c r="D442" s="42">
        <v>8</v>
      </c>
      <c r="E442" s="42">
        <v>8</v>
      </c>
      <c r="F442" s="42"/>
      <c r="G442" s="136">
        <v>321</v>
      </c>
      <c r="H442" s="42">
        <v>80.25</v>
      </c>
      <c r="I442" s="42"/>
      <c r="J442" s="42"/>
      <c r="K442" s="42" t="s">
        <v>3948</v>
      </c>
    </row>
    <row r="443" spans="1:11" x14ac:dyDescent="0.2">
      <c r="A443" s="42" t="s">
        <v>2330</v>
      </c>
      <c r="B443" s="583" t="s">
        <v>3061</v>
      </c>
      <c r="C443" s="42" t="s">
        <v>4548</v>
      </c>
      <c r="D443" s="42">
        <v>7</v>
      </c>
      <c r="E443" s="42">
        <v>7</v>
      </c>
      <c r="F443" s="42"/>
      <c r="G443" s="136">
        <v>150</v>
      </c>
      <c r="H443" s="42">
        <v>25</v>
      </c>
      <c r="I443" s="42"/>
      <c r="J443" s="42"/>
      <c r="K443" s="42" t="s">
        <v>3948</v>
      </c>
    </row>
    <row r="444" spans="1:11" x14ac:dyDescent="0.2">
      <c r="A444" s="42" t="s">
        <v>2330</v>
      </c>
      <c r="B444" s="583" t="s">
        <v>3980</v>
      </c>
      <c r="C444" s="42" t="s">
        <v>4548</v>
      </c>
      <c r="D444" s="42">
        <v>6</v>
      </c>
      <c r="E444" s="42">
        <v>6</v>
      </c>
      <c r="F444" s="42"/>
      <c r="G444" s="136">
        <v>75</v>
      </c>
      <c r="H444" s="42">
        <v>25</v>
      </c>
      <c r="I444" s="42"/>
      <c r="J444" s="42"/>
      <c r="K444" s="42" t="s">
        <v>3948</v>
      </c>
    </row>
    <row r="445" spans="1:11" x14ac:dyDescent="0.2">
      <c r="A445" s="42" t="s">
        <v>2330</v>
      </c>
      <c r="B445" s="583" t="s">
        <v>3981</v>
      </c>
      <c r="C445" s="42" t="s">
        <v>4548</v>
      </c>
      <c r="D445" s="42">
        <v>9</v>
      </c>
      <c r="E445" s="42">
        <v>9</v>
      </c>
      <c r="F445" s="42"/>
      <c r="G445" s="136">
        <v>212</v>
      </c>
      <c r="H445" s="42">
        <v>23.55</v>
      </c>
      <c r="I445" s="42"/>
      <c r="J445" s="42"/>
      <c r="K445" s="42" t="s">
        <v>3948</v>
      </c>
    </row>
    <row r="446" spans="1:11" x14ac:dyDescent="0.2">
      <c r="A446" s="42" t="s">
        <v>2330</v>
      </c>
      <c r="B446" s="583" t="s">
        <v>3051</v>
      </c>
      <c r="C446" s="42" t="s">
        <v>4548</v>
      </c>
      <c r="D446" s="42">
        <v>11</v>
      </c>
      <c r="E446" s="42">
        <v>11</v>
      </c>
      <c r="F446" s="42"/>
      <c r="G446" s="136">
        <v>229</v>
      </c>
      <c r="H446" s="42">
        <v>22.9</v>
      </c>
      <c r="I446" s="42"/>
      <c r="J446" s="42"/>
      <c r="K446" s="42" t="s">
        <v>3948</v>
      </c>
    </row>
    <row r="447" spans="1:11" x14ac:dyDescent="0.2">
      <c r="A447" s="42" t="s">
        <v>2330</v>
      </c>
      <c r="B447" s="583" t="s">
        <v>3058</v>
      </c>
      <c r="C447" s="42" t="s">
        <v>4548</v>
      </c>
      <c r="D447" s="42">
        <v>10</v>
      </c>
      <c r="E447" s="42">
        <v>10</v>
      </c>
      <c r="F447" s="42"/>
      <c r="G447" s="136">
        <v>208</v>
      </c>
      <c r="H447" s="42">
        <v>20.8</v>
      </c>
      <c r="I447" s="42"/>
      <c r="J447" s="42"/>
      <c r="K447" s="42" t="s">
        <v>3948</v>
      </c>
    </row>
    <row r="448" spans="1:11" x14ac:dyDescent="0.2">
      <c r="A448" s="42" t="s">
        <v>2330</v>
      </c>
      <c r="B448" s="583" t="s">
        <v>3045</v>
      </c>
      <c r="C448" s="42" t="s">
        <v>4548</v>
      </c>
      <c r="D448" s="42">
        <v>6</v>
      </c>
      <c r="E448" s="42">
        <v>6</v>
      </c>
      <c r="F448" s="42"/>
      <c r="G448" s="136">
        <v>97</v>
      </c>
      <c r="H448" s="42">
        <v>16.16</v>
      </c>
      <c r="I448" s="42"/>
      <c r="J448" s="42"/>
      <c r="K448" s="42" t="s">
        <v>3948</v>
      </c>
    </row>
    <row r="449" spans="1:11" x14ac:dyDescent="0.2">
      <c r="A449" s="42" t="s">
        <v>2330</v>
      </c>
      <c r="B449" s="583" t="s">
        <v>3046</v>
      </c>
      <c r="C449" s="42" t="s">
        <v>4548</v>
      </c>
      <c r="D449" s="42">
        <v>4</v>
      </c>
      <c r="E449" s="42">
        <v>4</v>
      </c>
      <c r="F449" s="42"/>
      <c r="G449" s="136">
        <v>48</v>
      </c>
      <c r="H449" s="42">
        <v>12</v>
      </c>
      <c r="I449" s="42"/>
      <c r="J449" s="42"/>
      <c r="K449" s="42" t="s">
        <v>3948</v>
      </c>
    </row>
    <row r="450" spans="1:11" x14ac:dyDescent="0.2">
      <c r="A450" s="42" t="s">
        <v>2330</v>
      </c>
      <c r="B450" s="583" t="s">
        <v>3043</v>
      </c>
      <c r="C450" s="42" t="s">
        <v>4548</v>
      </c>
      <c r="D450" s="42">
        <v>10</v>
      </c>
      <c r="E450" s="42">
        <v>10</v>
      </c>
      <c r="F450" s="42"/>
      <c r="G450" s="136">
        <v>105</v>
      </c>
      <c r="H450" s="42">
        <v>10.5</v>
      </c>
      <c r="I450" s="42"/>
      <c r="J450" s="42"/>
      <c r="K450" s="42" t="s">
        <v>3948</v>
      </c>
    </row>
    <row r="451" spans="1:11" x14ac:dyDescent="0.2">
      <c r="A451" s="42" t="s">
        <v>2330</v>
      </c>
      <c r="B451" s="583" t="s">
        <v>3060</v>
      </c>
      <c r="C451" s="42" t="s">
        <v>4548</v>
      </c>
      <c r="D451" s="42">
        <v>7</v>
      </c>
      <c r="E451" s="42">
        <v>7</v>
      </c>
      <c r="F451" s="42"/>
      <c r="G451" s="136">
        <v>60</v>
      </c>
      <c r="H451" s="42">
        <v>10</v>
      </c>
      <c r="I451" s="42"/>
      <c r="J451" s="42"/>
      <c r="K451" s="42" t="s">
        <v>3948</v>
      </c>
    </row>
    <row r="452" spans="1:11" x14ac:dyDescent="0.2">
      <c r="A452" s="42" t="s">
        <v>2330</v>
      </c>
      <c r="B452" s="583" t="s">
        <v>3044</v>
      </c>
      <c r="C452" s="42" t="s">
        <v>4548</v>
      </c>
      <c r="D452" s="42">
        <v>6</v>
      </c>
      <c r="E452" s="42">
        <v>6</v>
      </c>
      <c r="F452" s="42"/>
      <c r="G452" s="136">
        <v>57</v>
      </c>
      <c r="H452" s="42">
        <v>9.5</v>
      </c>
      <c r="I452" s="42"/>
      <c r="J452" s="42"/>
      <c r="K452" s="42" t="s">
        <v>3948</v>
      </c>
    </row>
    <row r="453" spans="1:11" x14ac:dyDescent="0.2">
      <c r="A453" s="42" t="s">
        <v>2330</v>
      </c>
      <c r="B453" s="583" t="s">
        <v>3036</v>
      </c>
      <c r="C453" s="42" t="s">
        <v>4548</v>
      </c>
      <c r="D453" s="42">
        <v>6</v>
      </c>
      <c r="E453" s="42">
        <v>6</v>
      </c>
      <c r="F453" s="42"/>
      <c r="G453" s="136">
        <v>56</v>
      </c>
      <c r="H453" s="42">
        <v>9.33</v>
      </c>
      <c r="I453" s="42"/>
      <c r="J453" s="42"/>
      <c r="K453" s="42" t="s">
        <v>3948</v>
      </c>
    </row>
    <row r="454" spans="1:11" x14ac:dyDescent="0.2">
      <c r="A454" s="42" t="s">
        <v>2330</v>
      </c>
      <c r="B454" s="583" t="s">
        <v>2526</v>
      </c>
      <c r="C454" s="42" t="s">
        <v>4548</v>
      </c>
      <c r="D454" s="42">
        <v>4</v>
      </c>
      <c r="E454" s="42">
        <v>4</v>
      </c>
      <c r="F454" s="42"/>
      <c r="G454" s="136">
        <v>26</v>
      </c>
      <c r="H454" s="42">
        <v>8.66</v>
      </c>
      <c r="I454" s="42"/>
      <c r="J454" s="42"/>
      <c r="K454" s="42" t="s">
        <v>3948</v>
      </c>
    </row>
    <row r="455" spans="1:11" x14ac:dyDescent="0.2">
      <c r="A455" s="42" t="s">
        <v>2330</v>
      </c>
      <c r="B455" s="583" t="s">
        <v>3982</v>
      </c>
      <c r="C455" s="42" t="s">
        <v>4548</v>
      </c>
      <c r="D455" s="42">
        <v>8</v>
      </c>
      <c r="E455" s="42">
        <v>8</v>
      </c>
      <c r="F455" s="42"/>
      <c r="G455" s="136">
        <v>35</v>
      </c>
      <c r="H455" s="42">
        <v>5</v>
      </c>
      <c r="I455" s="42"/>
      <c r="J455" s="42"/>
      <c r="K455" s="42" t="s">
        <v>3948</v>
      </c>
    </row>
    <row r="456" spans="1:11" x14ac:dyDescent="0.2">
      <c r="A456" s="42" t="s">
        <v>2330</v>
      </c>
      <c r="B456" s="583" t="s">
        <v>3041</v>
      </c>
      <c r="C456" s="42" t="s">
        <v>4548</v>
      </c>
      <c r="D456" s="42">
        <v>4</v>
      </c>
      <c r="E456" s="42">
        <v>4</v>
      </c>
      <c r="F456" s="42"/>
      <c r="G456" s="136">
        <v>19</v>
      </c>
      <c r="H456" s="42">
        <v>4.75</v>
      </c>
      <c r="I456" s="42"/>
      <c r="J456" s="42"/>
      <c r="K456" s="42" t="s">
        <v>3948</v>
      </c>
    </row>
    <row r="457" spans="1:11" x14ac:dyDescent="0.2">
      <c r="A457" s="42" t="s">
        <v>2330</v>
      </c>
      <c r="B457" s="583" t="s">
        <v>3048</v>
      </c>
      <c r="C457" s="42" t="s">
        <v>4548</v>
      </c>
      <c r="D457" s="42">
        <v>6</v>
      </c>
      <c r="E457" s="42">
        <v>6</v>
      </c>
      <c r="F457" s="42"/>
      <c r="G457" s="136">
        <v>6</v>
      </c>
      <c r="H457" s="42">
        <v>3</v>
      </c>
      <c r="I457" s="42"/>
      <c r="J457" s="42"/>
      <c r="K457" s="42" t="s">
        <v>3948</v>
      </c>
    </row>
    <row r="458" spans="1:11" x14ac:dyDescent="0.2">
      <c r="A458" s="42" t="s">
        <v>2330</v>
      </c>
      <c r="B458" s="583" t="s">
        <v>3972</v>
      </c>
      <c r="C458" s="42" t="s">
        <v>4548</v>
      </c>
      <c r="D458" s="42">
        <v>3</v>
      </c>
      <c r="E458" s="42">
        <v>3</v>
      </c>
      <c r="F458" s="42"/>
      <c r="G458" s="136">
        <v>0</v>
      </c>
      <c r="H458" s="42">
        <v>0</v>
      </c>
      <c r="I458" s="42"/>
      <c r="J458" s="42"/>
      <c r="K458" s="42" t="s">
        <v>3948</v>
      </c>
    </row>
    <row r="459" spans="1:11" x14ac:dyDescent="0.2">
      <c r="A459" s="42" t="s">
        <v>82</v>
      </c>
      <c r="B459" s="583" t="s">
        <v>3984</v>
      </c>
      <c r="C459" s="42" t="s">
        <v>4548</v>
      </c>
      <c r="D459" s="42">
        <v>2</v>
      </c>
      <c r="E459" s="42">
        <v>2</v>
      </c>
      <c r="F459" s="42"/>
      <c r="G459" s="136">
        <v>11</v>
      </c>
      <c r="H459" s="42"/>
      <c r="I459" s="42"/>
      <c r="J459" s="42"/>
      <c r="K459" s="42" t="s">
        <v>3948</v>
      </c>
    </row>
    <row r="460" spans="1:11" x14ac:dyDescent="0.2">
      <c r="A460" s="42" t="s">
        <v>82</v>
      </c>
      <c r="B460" s="583" t="s">
        <v>3985</v>
      </c>
      <c r="C460" s="42" t="s">
        <v>4548</v>
      </c>
      <c r="D460" s="42">
        <v>3</v>
      </c>
      <c r="E460" s="42">
        <v>3</v>
      </c>
      <c r="F460" s="42"/>
      <c r="G460" s="136">
        <v>56</v>
      </c>
      <c r="H460" s="42"/>
      <c r="I460" s="42"/>
      <c r="J460" s="42"/>
      <c r="K460" s="42" t="s">
        <v>3948</v>
      </c>
    </row>
    <row r="461" spans="1:11" x14ac:dyDescent="0.2">
      <c r="A461" s="42" t="s">
        <v>82</v>
      </c>
      <c r="B461" s="583" t="s">
        <v>3986</v>
      </c>
      <c r="C461" s="42" t="s">
        <v>4548</v>
      </c>
      <c r="D461" s="42">
        <v>10</v>
      </c>
      <c r="E461" s="42">
        <v>11</v>
      </c>
      <c r="F461" s="42">
        <v>2</v>
      </c>
      <c r="G461" s="136">
        <v>277</v>
      </c>
      <c r="H461" s="42"/>
      <c r="I461" s="42"/>
      <c r="J461" s="42"/>
      <c r="K461" s="42" t="s">
        <v>3948</v>
      </c>
    </row>
    <row r="462" spans="1:11" x14ac:dyDescent="0.2">
      <c r="A462" s="42" t="s">
        <v>82</v>
      </c>
      <c r="B462" s="457" t="s">
        <v>3993</v>
      </c>
      <c r="C462" s="42" t="s">
        <v>4548</v>
      </c>
      <c r="D462" s="42">
        <v>10</v>
      </c>
      <c r="E462" s="42">
        <v>10</v>
      </c>
      <c r="F462" s="42">
        <v>1</v>
      </c>
      <c r="G462" s="136">
        <v>190</v>
      </c>
      <c r="H462" s="42"/>
      <c r="I462" s="42"/>
      <c r="J462" s="42"/>
      <c r="K462" s="42" t="s">
        <v>3948</v>
      </c>
    </row>
    <row r="463" spans="1:11" x14ac:dyDescent="0.2">
      <c r="A463" s="42" t="s">
        <v>82</v>
      </c>
      <c r="B463" s="583" t="s">
        <v>3988</v>
      </c>
      <c r="C463" s="42" t="s">
        <v>4548</v>
      </c>
      <c r="D463" s="42">
        <v>10</v>
      </c>
      <c r="E463" s="42">
        <v>11</v>
      </c>
      <c r="F463" s="42">
        <v>1</v>
      </c>
      <c r="G463" s="136">
        <v>359</v>
      </c>
      <c r="H463" s="42"/>
      <c r="I463" s="42"/>
      <c r="J463" s="42"/>
      <c r="K463" s="42" t="s">
        <v>3948</v>
      </c>
    </row>
    <row r="464" spans="1:11" x14ac:dyDescent="0.2">
      <c r="A464" s="42" t="s">
        <v>82</v>
      </c>
      <c r="B464" s="583" t="s">
        <v>3042</v>
      </c>
      <c r="C464" s="42" t="s">
        <v>4548</v>
      </c>
      <c r="D464" s="42">
        <v>8</v>
      </c>
      <c r="E464" s="42">
        <v>8</v>
      </c>
      <c r="F464" s="42"/>
      <c r="G464" s="136">
        <v>207</v>
      </c>
      <c r="H464" s="42"/>
      <c r="I464" s="42"/>
      <c r="J464" s="42"/>
      <c r="K464" s="42" t="s">
        <v>3948</v>
      </c>
    </row>
    <row r="465" spans="1:11" x14ac:dyDescent="0.2">
      <c r="A465" s="42" t="s">
        <v>82</v>
      </c>
      <c r="B465" s="583" t="s">
        <v>3989</v>
      </c>
      <c r="C465" s="42" t="s">
        <v>4548</v>
      </c>
      <c r="D465" s="42">
        <v>9</v>
      </c>
      <c r="E465" s="42">
        <v>9</v>
      </c>
      <c r="F465" s="42">
        <v>3</v>
      </c>
      <c r="G465" s="136">
        <v>233</v>
      </c>
      <c r="H465" s="42"/>
      <c r="I465" s="42"/>
      <c r="J465" s="42"/>
      <c r="K465" s="42" t="s">
        <v>3948</v>
      </c>
    </row>
    <row r="466" spans="1:11" x14ac:dyDescent="0.2">
      <c r="A466" s="42" t="s">
        <v>82</v>
      </c>
      <c r="B466" s="583" t="s">
        <v>3043</v>
      </c>
      <c r="C466" s="42" t="s">
        <v>4548</v>
      </c>
      <c r="D466" s="42">
        <v>9</v>
      </c>
      <c r="E466" s="42">
        <v>9</v>
      </c>
      <c r="F466" s="42">
        <v>3</v>
      </c>
      <c r="G466" s="136">
        <v>120</v>
      </c>
      <c r="H466" s="42"/>
      <c r="I466" s="42"/>
      <c r="J466" s="42"/>
      <c r="K466" s="42" t="s">
        <v>3948</v>
      </c>
    </row>
    <row r="467" spans="1:11" x14ac:dyDescent="0.2">
      <c r="A467" s="42" t="s">
        <v>82</v>
      </c>
      <c r="B467" s="583" t="s">
        <v>3046</v>
      </c>
      <c r="C467" s="42" t="s">
        <v>4548</v>
      </c>
      <c r="D467" s="42">
        <v>8</v>
      </c>
      <c r="E467" s="42">
        <v>7</v>
      </c>
      <c r="F467" s="42">
        <v>2</v>
      </c>
      <c r="G467" s="136">
        <v>68</v>
      </c>
      <c r="H467" s="42"/>
      <c r="I467" s="42"/>
      <c r="J467" s="42"/>
      <c r="K467" s="42" t="s">
        <v>3948</v>
      </c>
    </row>
    <row r="468" spans="1:11" x14ac:dyDescent="0.2">
      <c r="A468" s="42" t="s">
        <v>82</v>
      </c>
      <c r="B468" s="583" t="s">
        <v>3060</v>
      </c>
      <c r="C468" s="42" t="s">
        <v>4548</v>
      </c>
      <c r="D468" s="42">
        <v>3</v>
      </c>
      <c r="E468" s="42">
        <v>2</v>
      </c>
      <c r="F468" s="42">
        <v>2</v>
      </c>
      <c r="G468" s="136">
        <v>12</v>
      </c>
      <c r="H468" s="42"/>
      <c r="I468" s="42"/>
      <c r="J468" s="42"/>
      <c r="K468" s="42" t="s">
        <v>3948</v>
      </c>
    </row>
    <row r="469" spans="1:11" x14ac:dyDescent="0.2">
      <c r="A469" s="42" t="s">
        <v>82</v>
      </c>
      <c r="B469" s="583" t="s">
        <v>3982</v>
      </c>
      <c r="C469" s="42" t="s">
        <v>4548</v>
      </c>
      <c r="D469" s="42">
        <v>10</v>
      </c>
      <c r="E469" s="42">
        <v>4</v>
      </c>
      <c r="F469" s="42"/>
      <c r="G469" s="136">
        <v>34</v>
      </c>
      <c r="H469" s="42"/>
      <c r="I469" s="42"/>
      <c r="J469" s="42"/>
      <c r="K469" s="42" t="s">
        <v>3948</v>
      </c>
    </row>
    <row r="470" spans="1:11" x14ac:dyDescent="0.2">
      <c r="A470" s="42" t="s">
        <v>82</v>
      </c>
      <c r="B470" s="583" t="s">
        <v>3061</v>
      </c>
      <c r="C470" s="42" t="s">
        <v>4548</v>
      </c>
      <c r="D470" s="42">
        <v>8</v>
      </c>
      <c r="E470" s="42">
        <v>9</v>
      </c>
      <c r="F470" s="42"/>
      <c r="G470" s="136">
        <v>204</v>
      </c>
      <c r="H470" s="42"/>
      <c r="I470" s="42"/>
      <c r="J470" s="42"/>
      <c r="K470" s="42" t="s">
        <v>3948</v>
      </c>
    </row>
    <row r="471" spans="1:11" x14ac:dyDescent="0.2">
      <c r="A471" s="42" t="s">
        <v>82</v>
      </c>
      <c r="B471" s="583" t="s">
        <v>3990</v>
      </c>
      <c r="C471" s="42" t="s">
        <v>4548</v>
      </c>
      <c r="D471" s="42">
        <v>3</v>
      </c>
      <c r="E471" s="42">
        <v>3</v>
      </c>
      <c r="F471" s="42"/>
      <c r="G471" s="136">
        <v>3</v>
      </c>
      <c r="H471" s="42"/>
      <c r="I471" s="42"/>
      <c r="J471" s="42"/>
      <c r="K471" s="42" t="s">
        <v>3948</v>
      </c>
    </row>
    <row r="472" spans="1:11" x14ac:dyDescent="0.2">
      <c r="A472" s="42" t="s">
        <v>82</v>
      </c>
      <c r="B472" s="583" t="s">
        <v>3981</v>
      </c>
      <c r="C472" s="42" t="s">
        <v>4548</v>
      </c>
      <c r="D472" s="42">
        <v>3</v>
      </c>
      <c r="E472" s="42">
        <v>3</v>
      </c>
      <c r="F472" s="42"/>
      <c r="G472" s="136">
        <v>45</v>
      </c>
      <c r="H472" s="42"/>
      <c r="I472" s="42"/>
      <c r="J472" s="42"/>
      <c r="K472" s="42" t="s">
        <v>3948</v>
      </c>
    </row>
    <row r="473" spans="1:11" x14ac:dyDescent="0.2">
      <c r="A473" s="42" t="s">
        <v>82</v>
      </c>
      <c r="B473" s="583" t="s">
        <v>3041</v>
      </c>
      <c r="C473" s="42" t="s">
        <v>4548</v>
      </c>
      <c r="D473" s="42">
        <v>5</v>
      </c>
      <c r="E473" s="42">
        <v>5</v>
      </c>
      <c r="F473" s="42"/>
      <c r="G473" s="136">
        <v>33</v>
      </c>
      <c r="H473" s="42"/>
      <c r="I473" s="42"/>
      <c r="J473" s="42"/>
      <c r="K473" s="42" t="s">
        <v>3948</v>
      </c>
    </row>
    <row r="474" spans="1:11" x14ac:dyDescent="0.2">
      <c r="A474" s="42" t="s">
        <v>82</v>
      </c>
      <c r="B474" s="583" t="s">
        <v>3991</v>
      </c>
      <c r="C474" s="42" t="s">
        <v>4548</v>
      </c>
      <c r="D474" s="42">
        <v>3</v>
      </c>
      <c r="E474" s="42">
        <v>3</v>
      </c>
      <c r="F474" s="42">
        <v>2</v>
      </c>
      <c r="G474" s="136">
        <v>60</v>
      </c>
      <c r="H474" s="42"/>
      <c r="I474" s="42"/>
      <c r="J474" s="42"/>
      <c r="K474" s="42" t="s">
        <v>3948</v>
      </c>
    </row>
    <row r="475" spans="1:11" x14ac:dyDescent="0.2">
      <c r="A475" s="42" t="s">
        <v>55</v>
      </c>
      <c r="B475" s="583" t="s">
        <v>3051</v>
      </c>
      <c r="C475" s="42" t="s">
        <v>4548</v>
      </c>
      <c r="D475" s="42">
        <v>1</v>
      </c>
      <c r="E475" s="42" t="s">
        <v>3838</v>
      </c>
      <c r="F475" s="42"/>
      <c r="G475" s="136"/>
      <c r="H475" s="42">
        <v>0</v>
      </c>
      <c r="I475" s="42"/>
      <c r="J475" s="42"/>
      <c r="K475" s="42" t="s">
        <v>51</v>
      </c>
    </row>
    <row r="476" spans="1:11" x14ac:dyDescent="0.2">
      <c r="A476" s="42" t="s">
        <v>55</v>
      </c>
      <c r="B476" s="583" t="s">
        <v>676</v>
      </c>
      <c r="C476" s="42" t="s">
        <v>4548</v>
      </c>
      <c r="D476" s="42">
        <v>2</v>
      </c>
      <c r="E476" s="42">
        <v>2</v>
      </c>
      <c r="F476" s="42"/>
      <c r="G476" s="136">
        <v>4</v>
      </c>
      <c r="H476" s="42">
        <f>G476/E476</f>
        <v>2</v>
      </c>
      <c r="I476" s="42"/>
      <c r="J476" s="42"/>
      <c r="K476" s="42" t="s">
        <v>51</v>
      </c>
    </row>
    <row r="477" spans="1:11" x14ac:dyDescent="0.2">
      <c r="A477" s="42" t="s">
        <v>55</v>
      </c>
      <c r="B477" s="583" t="s">
        <v>3988</v>
      </c>
      <c r="C477" s="42" t="s">
        <v>4548</v>
      </c>
      <c r="D477" s="42">
        <v>2</v>
      </c>
      <c r="E477" s="42">
        <v>2</v>
      </c>
      <c r="F477" s="42"/>
      <c r="G477" s="136">
        <v>36</v>
      </c>
      <c r="H477" s="42">
        <f t="shared" ref="H477:H487" si="10">G477/E477</f>
        <v>18</v>
      </c>
      <c r="I477" s="42"/>
      <c r="J477" s="42"/>
      <c r="K477" s="42" t="s">
        <v>51</v>
      </c>
    </row>
    <row r="478" spans="1:11" x14ac:dyDescent="0.2">
      <c r="A478" s="42" t="s">
        <v>55</v>
      </c>
      <c r="B478" s="583" t="s">
        <v>3992</v>
      </c>
      <c r="C478" s="42" t="s">
        <v>4548</v>
      </c>
      <c r="D478" s="42">
        <v>2</v>
      </c>
      <c r="E478" s="42">
        <v>2</v>
      </c>
      <c r="F478" s="42"/>
      <c r="G478" s="136">
        <v>32</v>
      </c>
      <c r="H478" s="42">
        <f t="shared" si="10"/>
        <v>16</v>
      </c>
      <c r="I478" s="42"/>
      <c r="J478" s="42"/>
      <c r="K478" s="42" t="s">
        <v>51</v>
      </c>
    </row>
    <row r="479" spans="1:11" x14ac:dyDescent="0.2">
      <c r="A479" s="42" t="s">
        <v>55</v>
      </c>
      <c r="B479" s="583" t="s">
        <v>3042</v>
      </c>
      <c r="C479" s="42" t="s">
        <v>4548</v>
      </c>
      <c r="D479" s="42">
        <v>2</v>
      </c>
      <c r="E479" s="42">
        <v>2</v>
      </c>
      <c r="F479" s="42"/>
      <c r="G479" s="136">
        <v>27</v>
      </c>
      <c r="H479" s="42">
        <f t="shared" si="10"/>
        <v>13.5</v>
      </c>
      <c r="I479" s="42"/>
      <c r="J479" s="42"/>
      <c r="K479" s="42" t="s">
        <v>51</v>
      </c>
    </row>
    <row r="480" spans="1:11" x14ac:dyDescent="0.2">
      <c r="A480" s="42" t="s">
        <v>55</v>
      </c>
      <c r="B480" s="583" t="s">
        <v>3993</v>
      </c>
      <c r="C480" s="42" t="s">
        <v>4548</v>
      </c>
      <c r="D480" s="42">
        <v>2</v>
      </c>
      <c r="E480" s="42">
        <v>2</v>
      </c>
      <c r="F480" s="42"/>
      <c r="G480" s="136">
        <v>94</v>
      </c>
      <c r="H480" s="42">
        <f t="shared" si="10"/>
        <v>47</v>
      </c>
      <c r="I480" s="42"/>
      <c r="J480" s="42"/>
      <c r="K480" s="42" t="s">
        <v>51</v>
      </c>
    </row>
    <row r="481" spans="1:11" x14ac:dyDescent="0.2">
      <c r="A481" s="42" t="s">
        <v>55</v>
      </c>
      <c r="B481" s="583" t="s">
        <v>3994</v>
      </c>
      <c r="C481" s="42" t="s">
        <v>4548</v>
      </c>
      <c r="D481" s="42">
        <v>2</v>
      </c>
      <c r="E481" s="42">
        <v>2</v>
      </c>
      <c r="F481" s="42"/>
      <c r="G481" s="136">
        <v>33</v>
      </c>
      <c r="H481" s="42">
        <f t="shared" si="10"/>
        <v>16.5</v>
      </c>
      <c r="I481" s="42"/>
      <c r="J481" s="42"/>
      <c r="K481" s="42" t="s">
        <v>51</v>
      </c>
    </row>
    <row r="482" spans="1:11" x14ac:dyDescent="0.2">
      <c r="A482" s="42" t="s">
        <v>55</v>
      </c>
      <c r="B482" s="583" t="s">
        <v>3982</v>
      </c>
      <c r="C482" s="42" t="s">
        <v>4548</v>
      </c>
      <c r="D482" s="42">
        <v>2</v>
      </c>
      <c r="E482" s="42">
        <v>2</v>
      </c>
      <c r="F482" s="42"/>
      <c r="G482" s="136">
        <v>1</v>
      </c>
      <c r="H482" s="42">
        <f t="shared" si="10"/>
        <v>0.5</v>
      </c>
      <c r="I482" s="42"/>
      <c r="J482" s="42"/>
      <c r="K482" s="42" t="s">
        <v>51</v>
      </c>
    </row>
    <row r="483" spans="1:11" x14ac:dyDescent="0.2">
      <c r="A483" s="42" t="s">
        <v>55</v>
      </c>
      <c r="B483" s="583" t="s">
        <v>1086</v>
      </c>
      <c r="C483" s="42" t="s">
        <v>4548</v>
      </c>
      <c r="D483" s="42">
        <v>2</v>
      </c>
      <c r="E483" s="42">
        <v>2</v>
      </c>
      <c r="F483" s="42"/>
      <c r="G483" s="136">
        <v>47</v>
      </c>
      <c r="H483" s="42">
        <f t="shared" si="10"/>
        <v>23.5</v>
      </c>
      <c r="I483" s="42"/>
      <c r="J483" s="42"/>
      <c r="K483" s="42" t="s">
        <v>51</v>
      </c>
    </row>
    <row r="484" spans="1:11" x14ac:dyDescent="0.2">
      <c r="A484" s="42" t="s">
        <v>55</v>
      </c>
      <c r="B484" s="583" t="s">
        <v>3986</v>
      </c>
      <c r="C484" s="42" t="s">
        <v>4548</v>
      </c>
      <c r="D484" s="42">
        <v>2</v>
      </c>
      <c r="E484" s="42">
        <v>2</v>
      </c>
      <c r="F484" s="42"/>
      <c r="G484" s="136">
        <v>68</v>
      </c>
      <c r="H484" s="42">
        <f t="shared" si="10"/>
        <v>34</v>
      </c>
      <c r="I484" s="42"/>
      <c r="J484" s="42"/>
      <c r="K484" s="42" t="s">
        <v>51</v>
      </c>
    </row>
    <row r="485" spans="1:11" x14ac:dyDescent="0.2">
      <c r="A485" s="42" t="s">
        <v>55</v>
      </c>
      <c r="B485" s="583" t="s">
        <v>3043</v>
      </c>
      <c r="C485" s="42" t="s">
        <v>4548</v>
      </c>
      <c r="D485" s="42">
        <v>2</v>
      </c>
      <c r="E485" s="42">
        <v>2</v>
      </c>
      <c r="F485" s="42"/>
      <c r="G485" s="136">
        <v>86</v>
      </c>
      <c r="H485" s="42">
        <f t="shared" si="10"/>
        <v>43</v>
      </c>
      <c r="I485" s="42"/>
      <c r="J485" s="42"/>
      <c r="K485" s="42" t="s">
        <v>51</v>
      </c>
    </row>
    <row r="486" spans="1:11" x14ac:dyDescent="0.2">
      <c r="A486" s="42" t="s">
        <v>55</v>
      </c>
      <c r="B486" s="583" t="s">
        <v>3045</v>
      </c>
      <c r="C486" s="42" t="s">
        <v>4548</v>
      </c>
      <c r="D486" s="42">
        <v>2</v>
      </c>
      <c r="E486" s="42">
        <v>2</v>
      </c>
      <c r="F486" s="42"/>
      <c r="G486" s="136">
        <v>56</v>
      </c>
      <c r="H486" s="42">
        <f t="shared" si="10"/>
        <v>28</v>
      </c>
      <c r="I486" s="42"/>
      <c r="J486" s="42"/>
      <c r="K486" s="42" t="s">
        <v>51</v>
      </c>
    </row>
    <row r="487" spans="1:11" x14ac:dyDescent="0.2">
      <c r="A487" s="42" t="s">
        <v>55</v>
      </c>
      <c r="B487" s="583" t="s">
        <v>433</v>
      </c>
      <c r="C487" s="42" t="s">
        <v>4548</v>
      </c>
      <c r="D487" s="42">
        <v>2</v>
      </c>
      <c r="E487" s="42">
        <v>2</v>
      </c>
      <c r="F487" s="42"/>
      <c r="G487" s="136">
        <v>4</v>
      </c>
      <c r="H487" s="42">
        <f t="shared" si="10"/>
        <v>2</v>
      </c>
      <c r="I487" s="42"/>
      <c r="J487" s="42"/>
      <c r="K487" s="42" t="s">
        <v>51</v>
      </c>
    </row>
    <row r="488" spans="1:11" x14ac:dyDescent="0.2">
      <c r="A488" s="42" t="s">
        <v>55</v>
      </c>
      <c r="B488" s="583" t="s">
        <v>3151</v>
      </c>
      <c r="C488" s="42" t="s">
        <v>4548</v>
      </c>
      <c r="D488" s="42">
        <v>1</v>
      </c>
      <c r="E488" s="42" t="s">
        <v>3838</v>
      </c>
      <c r="F488" s="42"/>
      <c r="G488" s="136">
        <v>0</v>
      </c>
      <c r="H488" s="42">
        <v>0</v>
      </c>
      <c r="I488" s="42"/>
      <c r="J488" s="42"/>
      <c r="K488" s="42" t="s">
        <v>51</v>
      </c>
    </row>
    <row r="489" spans="1:11" x14ac:dyDescent="0.2">
      <c r="A489" s="42" t="s">
        <v>55</v>
      </c>
      <c r="B489" s="583" t="s">
        <v>4127</v>
      </c>
      <c r="C489" s="42" t="s">
        <v>4548</v>
      </c>
      <c r="D489" s="42">
        <v>1</v>
      </c>
      <c r="E489" s="42" t="s">
        <v>3838</v>
      </c>
      <c r="F489" s="42"/>
      <c r="G489" s="136">
        <v>0</v>
      </c>
      <c r="H489" s="42">
        <v>0</v>
      </c>
      <c r="I489" s="42"/>
      <c r="J489" s="42"/>
      <c r="K489" s="42" t="s">
        <v>51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49"/>
  <sheetViews>
    <sheetView workbookViewId="0">
      <selection activeCell="Q23" sqref="Q23"/>
    </sheetView>
  </sheetViews>
  <sheetFormatPr defaultRowHeight="12.75" x14ac:dyDescent="0.2"/>
  <cols>
    <col min="1" max="1" width="24.7109375" style="460" customWidth="1"/>
    <col min="2" max="2" width="9.5703125" style="460" customWidth="1"/>
    <col min="3" max="3" width="7.7109375" style="460" customWidth="1"/>
    <col min="4" max="4" width="8.7109375" style="460" customWidth="1"/>
    <col min="5" max="5" width="9.5703125" style="460" customWidth="1"/>
    <col min="6" max="6" width="10" style="460" customWidth="1"/>
    <col min="7" max="7" width="6.42578125" style="460" customWidth="1"/>
    <col min="8" max="8" width="6" style="460" customWidth="1"/>
    <col min="9" max="9" width="4.5703125" style="460" customWidth="1"/>
    <col min="10" max="10" width="6.85546875" style="460" customWidth="1"/>
    <col min="11" max="11" width="5.28515625" style="460" customWidth="1"/>
    <col min="12" max="12" width="4.140625" style="460" customWidth="1"/>
    <col min="13" max="16" width="9.140625" style="460"/>
    <col min="17" max="17" width="20.85546875" style="460" customWidth="1"/>
    <col min="18" max="18" width="12" style="460" customWidth="1"/>
    <col min="19" max="20" width="9.140625" style="460"/>
    <col min="21" max="21" width="20.42578125" style="460" customWidth="1"/>
    <col min="22" max="16384" width="9.140625" style="460"/>
  </cols>
  <sheetData>
    <row r="1" spans="1:22" x14ac:dyDescent="0.2">
      <c r="A1" s="483" t="s">
        <v>2688</v>
      </c>
      <c r="B1" s="483" t="s">
        <v>5</v>
      </c>
      <c r="C1" s="483" t="s">
        <v>3526</v>
      </c>
      <c r="D1" s="483" t="s">
        <v>3527</v>
      </c>
      <c r="E1" s="508" t="s">
        <v>2685</v>
      </c>
      <c r="F1" s="483" t="s">
        <v>2938</v>
      </c>
      <c r="G1" s="507" t="s">
        <v>4567</v>
      </c>
      <c r="H1" s="507" t="s">
        <v>4568</v>
      </c>
      <c r="I1" s="584" t="s">
        <v>4569</v>
      </c>
      <c r="J1" s="584" t="s">
        <v>2993</v>
      </c>
      <c r="K1" s="584" t="s">
        <v>2880</v>
      </c>
      <c r="L1" s="584" t="s">
        <v>2881</v>
      </c>
      <c r="M1" s="507" t="s">
        <v>3530</v>
      </c>
      <c r="N1" s="507" t="s">
        <v>2935</v>
      </c>
      <c r="Q1" s="460" t="s">
        <v>2688</v>
      </c>
      <c r="R1" s="460" t="s">
        <v>4438</v>
      </c>
      <c r="T1" s="460" t="s">
        <v>4571</v>
      </c>
    </row>
    <row r="2" spans="1:22" x14ac:dyDescent="0.2">
      <c r="A2" s="56" t="s">
        <v>2989</v>
      </c>
      <c r="B2" s="42">
        <v>1</v>
      </c>
      <c r="C2" s="42">
        <v>1</v>
      </c>
      <c r="D2" s="42">
        <v>0</v>
      </c>
      <c r="E2" s="42">
        <v>42</v>
      </c>
      <c r="F2" s="377">
        <v>42</v>
      </c>
      <c r="G2" s="42">
        <v>0</v>
      </c>
      <c r="H2" s="42">
        <v>0</v>
      </c>
      <c r="I2" s="42">
        <v>0</v>
      </c>
      <c r="J2" s="398">
        <v>42</v>
      </c>
      <c r="K2" s="42">
        <v>5</v>
      </c>
      <c r="L2" s="42">
        <v>1</v>
      </c>
      <c r="M2" s="42" t="s">
        <v>4612</v>
      </c>
      <c r="N2" s="42"/>
      <c r="Q2" s="4" t="s">
        <v>3080</v>
      </c>
      <c r="R2" s="445">
        <v>266</v>
      </c>
      <c r="U2" s="4" t="s">
        <v>1467</v>
      </c>
      <c r="V2" s="445">
        <v>11677</v>
      </c>
    </row>
    <row r="3" spans="1:22" x14ac:dyDescent="0.2">
      <c r="A3" s="56" t="s">
        <v>1525</v>
      </c>
      <c r="B3" s="42">
        <v>31</v>
      </c>
      <c r="C3" s="42">
        <v>32</v>
      </c>
      <c r="D3" s="42">
        <v>1</v>
      </c>
      <c r="E3" s="42">
        <v>599</v>
      </c>
      <c r="F3" s="377">
        <v>19.322580645161</v>
      </c>
      <c r="G3" s="42">
        <v>5</v>
      </c>
      <c r="H3" s="42">
        <v>0</v>
      </c>
      <c r="I3" s="42">
        <v>3</v>
      </c>
      <c r="J3" s="398">
        <v>73.099999999999994</v>
      </c>
      <c r="K3" s="42">
        <v>62</v>
      </c>
      <c r="L3" s="42">
        <v>13</v>
      </c>
      <c r="M3" s="42" t="s">
        <v>4612</v>
      </c>
      <c r="N3" s="42"/>
      <c r="Q3" s="4" t="s">
        <v>1667</v>
      </c>
      <c r="R3" s="445">
        <v>242</v>
      </c>
      <c r="U3" s="4" t="s">
        <v>3050</v>
      </c>
      <c r="V3" s="445">
        <v>7713</v>
      </c>
    </row>
    <row r="4" spans="1:22" x14ac:dyDescent="0.2">
      <c r="A4" s="56" t="s">
        <v>2008</v>
      </c>
      <c r="B4" s="42">
        <v>9</v>
      </c>
      <c r="C4" s="42">
        <v>9</v>
      </c>
      <c r="D4" s="42">
        <v>3</v>
      </c>
      <c r="E4" s="42">
        <v>84</v>
      </c>
      <c r="F4" s="377">
        <v>14</v>
      </c>
      <c r="G4" s="42">
        <v>0</v>
      </c>
      <c r="H4" s="42">
        <v>0</v>
      </c>
      <c r="I4" s="42">
        <v>2</v>
      </c>
      <c r="J4" s="398">
        <v>26.1</v>
      </c>
      <c r="K4" s="42">
        <v>6</v>
      </c>
      <c r="L4" s="42"/>
      <c r="M4" s="42" t="s">
        <v>4612</v>
      </c>
      <c r="N4" s="42"/>
      <c r="Q4" s="4" t="s">
        <v>1467</v>
      </c>
      <c r="R4" s="445">
        <v>218</v>
      </c>
      <c r="U4" s="4" t="s">
        <v>3080</v>
      </c>
      <c r="V4" s="445">
        <v>5715</v>
      </c>
    </row>
    <row r="5" spans="1:22" x14ac:dyDescent="0.2">
      <c r="A5" s="56" t="s">
        <v>1701</v>
      </c>
      <c r="B5" s="42">
        <v>3</v>
      </c>
      <c r="C5" s="42">
        <v>3</v>
      </c>
      <c r="D5" s="42">
        <v>1</v>
      </c>
      <c r="E5" s="42">
        <v>14</v>
      </c>
      <c r="F5" s="377">
        <v>7</v>
      </c>
      <c r="G5" s="42">
        <v>0</v>
      </c>
      <c r="H5" s="42">
        <v>0</v>
      </c>
      <c r="I5" s="42">
        <v>1</v>
      </c>
      <c r="J5" s="398">
        <v>8.1</v>
      </c>
      <c r="K5" s="42">
        <v>3</v>
      </c>
      <c r="L5" s="42"/>
      <c r="M5" s="42" t="s">
        <v>4612</v>
      </c>
      <c r="N5" s="42"/>
      <c r="Q5" s="4" t="s">
        <v>3075</v>
      </c>
      <c r="R5" s="445">
        <v>206</v>
      </c>
      <c r="U5" s="4" t="s">
        <v>3075</v>
      </c>
      <c r="V5" s="445">
        <v>5060</v>
      </c>
    </row>
    <row r="6" spans="1:22" x14ac:dyDescent="0.2">
      <c r="A6" s="56" t="s">
        <v>1258</v>
      </c>
      <c r="B6" s="42">
        <v>1</v>
      </c>
      <c r="C6" s="42">
        <v>1</v>
      </c>
      <c r="D6" s="42">
        <v>0</v>
      </c>
      <c r="E6" s="42">
        <v>23</v>
      </c>
      <c r="F6" s="377">
        <v>23</v>
      </c>
      <c r="G6" s="42">
        <v>0</v>
      </c>
      <c r="H6" s="42">
        <v>0</v>
      </c>
      <c r="I6" s="42">
        <v>0</v>
      </c>
      <c r="J6" s="398">
        <v>23</v>
      </c>
      <c r="K6" s="42">
        <v>4</v>
      </c>
      <c r="L6" s="42"/>
      <c r="M6" s="42" t="s">
        <v>4612</v>
      </c>
      <c r="N6" s="42"/>
      <c r="Q6" s="4" t="s">
        <v>3885</v>
      </c>
      <c r="R6" s="445">
        <v>192</v>
      </c>
      <c r="U6" s="4" t="s">
        <v>1497</v>
      </c>
      <c r="V6" s="445">
        <v>4806</v>
      </c>
    </row>
    <row r="7" spans="1:22" x14ac:dyDescent="0.2">
      <c r="A7" s="56" t="s">
        <v>1631</v>
      </c>
      <c r="B7" s="42">
        <v>5</v>
      </c>
      <c r="C7" s="42">
        <v>6</v>
      </c>
      <c r="D7" s="42">
        <v>0</v>
      </c>
      <c r="E7" s="42">
        <v>106</v>
      </c>
      <c r="F7" s="377">
        <v>17.666666666666</v>
      </c>
      <c r="G7" s="42">
        <v>0</v>
      </c>
      <c r="H7" s="42">
        <v>0</v>
      </c>
      <c r="I7" s="42">
        <v>0</v>
      </c>
      <c r="J7" s="398">
        <v>44</v>
      </c>
      <c r="K7" s="42">
        <v>8</v>
      </c>
      <c r="L7" s="42"/>
      <c r="M7" s="42" t="s">
        <v>4612</v>
      </c>
      <c r="N7" s="42"/>
      <c r="Q7" s="4" t="s">
        <v>3072</v>
      </c>
      <c r="R7" s="445">
        <v>187</v>
      </c>
      <c r="U7" s="4" t="s">
        <v>3820</v>
      </c>
      <c r="V7" s="445">
        <v>4670</v>
      </c>
    </row>
    <row r="8" spans="1:22" x14ac:dyDescent="0.2">
      <c r="A8" s="56" t="s">
        <v>2051</v>
      </c>
      <c r="B8" s="42">
        <v>3</v>
      </c>
      <c r="C8" s="42">
        <v>4</v>
      </c>
      <c r="D8" s="42">
        <v>2</v>
      </c>
      <c r="E8" s="42">
        <v>5</v>
      </c>
      <c r="F8" s="377">
        <v>2.5</v>
      </c>
      <c r="G8" s="42">
        <v>0</v>
      </c>
      <c r="H8" s="42">
        <v>0</v>
      </c>
      <c r="I8" s="42">
        <v>0</v>
      </c>
      <c r="J8" s="398">
        <v>2.1</v>
      </c>
      <c r="K8" s="42"/>
      <c r="L8" s="42"/>
      <c r="M8" s="42" t="s">
        <v>4612</v>
      </c>
      <c r="N8" s="42"/>
      <c r="Q8" s="4" t="s">
        <v>3820</v>
      </c>
      <c r="R8" s="445">
        <v>171</v>
      </c>
      <c r="U8" s="4" t="s">
        <v>3071</v>
      </c>
      <c r="V8" s="445">
        <v>4088</v>
      </c>
    </row>
    <row r="9" spans="1:22" x14ac:dyDescent="0.2">
      <c r="A9" s="56" t="s">
        <v>1952</v>
      </c>
      <c r="B9" s="42">
        <v>28</v>
      </c>
      <c r="C9" s="42">
        <v>28</v>
      </c>
      <c r="D9" s="42">
        <v>0</v>
      </c>
      <c r="E9" s="42">
        <v>593</v>
      </c>
      <c r="F9" s="377">
        <v>21.178571428571001</v>
      </c>
      <c r="G9" s="42">
        <v>4</v>
      </c>
      <c r="H9" s="42">
        <v>0</v>
      </c>
      <c r="I9" s="42">
        <v>2</v>
      </c>
      <c r="J9" s="398">
        <v>93</v>
      </c>
      <c r="K9" s="42">
        <v>70</v>
      </c>
      <c r="L9" s="42">
        <v>13</v>
      </c>
      <c r="M9" s="42" t="s">
        <v>4612</v>
      </c>
      <c r="N9" s="42"/>
      <c r="Q9" s="4" t="s">
        <v>1477</v>
      </c>
      <c r="R9" s="445">
        <v>160</v>
      </c>
      <c r="U9" s="4" t="s">
        <v>1477</v>
      </c>
      <c r="V9" s="445">
        <v>3903</v>
      </c>
    </row>
    <row r="10" spans="1:22" x14ac:dyDescent="0.2">
      <c r="A10" s="56" t="s">
        <v>1579</v>
      </c>
      <c r="B10" s="42">
        <v>40</v>
      </c>
      <c r="C10" s="42">
        <v>40</v>
      </c>
      <c r="D10" s="42">
        <v>2</v>
      </c>
      <c r="E10" s="42">
        <v>1118</v>
      </c>
      <c r="F10" s="377">
        <v>29.421052631578</v>
      </c>
      <c r="G10" s="42">
        <v>5</v>
      </c>
      <c r="H10" s="42">
        <v>2</v>
      </c>
      <c r="I10" s="42">
        <v>7</v>
      </c>
      <c r="J10" s="398">
        <v>122</v>
      </c>
      <c r="K10" s="42">
        <v>100</v>
      </c>
      <c r="L10" s="42">
        <v>26</v>
      </c>
      <c r="M10" s="42" t="s">
        <v>4612</v>
      </c>
      <c r="N10" s="42"/>
      <c r="Q10" s="4" t="s">
        <v>3541</v>
      </c>
      <c r="R10" s="445">
        <v>159</v>
      </c>
      <c r="U10" s="4" t="s">
        <v>3074</v>
      </c>
      <c r="V10" s="445">
        <v>3665</v>
      </c>
    </row>
    <row r="11" spans="1:22" x14ac:dyDescent="0.2">
      <c r="A11" s="56" t="s">
        <v>1568</v>
      </c>
      <c r="B11" s="42">
        <v>21</v>
      </c>
      <c r="C11" s="42">
        <v>19</v>
      </c>
      <c r="D11" s="42">
        <v>4</v>
      </c>
      <c r="E11" s="42">
        <v>323</v>
      </c>
      <c r="F11" s="377">
        <v>21.533333333333001</v>
      </c>
      <c r="G11" s="42">
        <v>1</v>
      </c>
      <c r="H11" s="42">
        <v>0</v>
      </c>
      <c r="I11" s="42">
        <v>2</v>
      </c>
      <c r="J11" s="398">
        <v>84.1</v>
      </c>
      <c r="K11" s="42">
        <v>18</v>
      </c>
      <c r="L11" s="42">
        <v>3</v>
      </c>
      <c r="M11" s="42" t="s">
        <v>4612</v>
      </c>
      <c r="N11" s="42"/>
      <c r="Q11" s="4" t="s">
        <v>1486</v>
      </c>
      <c r="R11" s="445">
        <v>158</v>
      </c>
      <c r="U11" s="4" t="s">
        <v>3822</v>
      </c>
      <c r="V11" s="445">
        <v>3448</v>
      </c>
    </row>
    <row r="12" spans="1:22" x14ac:dyDescent="0.2">
      <c r="A12" s="56" t="s">
        <v>1973</v>
      </c>
      <c r="B12" s="42">
        <v>16</v>
      </c>
      <c r="C12" s="42">
        <v>12</v>
      </c>
      <c r="D12" s="42">
        <v>3</v>
      </c>
      <c r="E12" s="42">
        <v>57</v>
      </c>
      <c r="F12" s="377">
        <v>6.333333333333</v>
      </c>
      <c r="G12" s="42">
        <v>0</v>
      </c>
      <c r="H12" s="42">
        <v>0</v>
      </c>
      <c r="I12" s="42">
        <v>1</v>
      </c>
      <c r="J12" s="398">
        <v>11</v>
      </c>
      <c r="K12" s="42">
        <v>4</v>
      </c>
      <c r="L12" s="42">
        <v>1</v>
      </c>
      <c r="M12" s="42" t="s">
        <v>4612</v>
      </c>
      <c r="N12" s="42"/>
      <c r="Q12" s="4" t="s">
        <v>1492</v>
      </c>
      <c r="R12" s="445">
        <v>152</v>
      </c>
      <c r="U12" s="4" t="s">
        <v>3072</v>
      </c>
      <c r="V12" s="445">
        <v>3403</v>
      </c>
    </row>
    <row r="13" spans="1:22" x14ac:dyDescent="0.2">
      <c r="A13" s="56" t="s">
        <v>1589</v>
      </c>
      <c r="B13" s="42">
        <v>11</v>
      </c>
      <c r="C13" s="42">
        <v>12</v>
      </c>
      <c r="D13" s="42">
        <v>0</v>
      </c>
      <c r="E13" s="42">
        <v>213</v>
      </c>
      <c r="F13" s="377">
        <v>17.75</v>
      </c>
      <c r="G13" s="42">
        <v>1</v>
      </c>
      <c r="H13" s="42">
        <v>0</v>
      </c>
      <c r="I13" s="42">
        <v>0</v>
      </c>
      <c r="J13" s="398">
        <v>53</v>
      </c>
      <c r="K13" s="42"/>
      <c r="L13" s="42">
        <v>1</v>
      </c>
      <c r="M13" s="42" t="s">
        <v>4612</v>
      </c>
      <c r="N13" s="42"/>
      <c r="Q13" s="4" t="s">
        <v>1632</v>
      </c>
      <c r="R13" s="445">
        <v>149</v>
      </c>
      <c r="U13" s="4" t="s">
        <v>3541</v>
      </c>
      <c r="V13" s="445">
        <v>3388</v>
      </c>
    </row>
    <row r="14" spans="1:22" x14ac:dyDescent="0.2">
      <c r="A14" s="56" t="s">
        <v>1664</v>
      </c>
      <c r="B14" s="42">
        <v>2</v>
      </c>
      <c r="C14" s="42">
        <v>2</v>
      </c>
      <c r="D14" s="42">
        <v>0</v>
      </c>
      <c r="E14" s="42">
        <v>25</v>
      </c>
      <c r="F14" s="377">
        <v>12.5</v>
      </c>
      <c r="G14" s="42">
        <v>0</v>
      </c>
      <c r="H14" s="42">
        <v>0</v>
      </c>
      <c r="I14" s="42">
        <v>0</v>
      </c>
      <c r="J14" s="398">
        <v>24</v>
      </c>
      <c r="K14" s="42"/>
      <c r="L14" s="42"/>
      <c r="M14" s="42" t="s">
        <v>4612</v>
      </c>
      <c r="N14" s="42"/>
      <c r="Q14" s="4" t="s">
        <v>1484</v>
      </c>
      <c r="R14" s="445">
        <v>148</v>
      </c>
      <c r="U14" s="4" t="s">
        <v>3875</v>
      </c>
      <c r="V14" s="445">
        <v>3316</v>
      </c>
    </row>
    <row r="15" spans="1:22" x14ac:dyDescent="0.2">
      <c r="A15" s="56" t="s">
        <v>1781</v>
      </c>
      <c r="B15" s="42">
        <v>12</v>
      </c>
      <c r="C15" s="42">
        <v>12</v>
      </c>
      <c r="D15" s="42">
        <v>2</v>
      </c>
      <c r="E15" s="42">
        <v>69</v>
      </c>
      <c r="F15" s="377">
        <v>6.9</v>
      </c>
      <c r="G15" s="42">
        <v>0</v>
      </c>
      <c r="H15" s="42">
        <v>0</v>
      </c>
      <c r="I15" s="42">
        <v>5</v>
      </c>
      <c r="J15" s="398">
        <v>28</v>
      </c>
      <c r="K15" s="42">
        <v>7</v>
      </c>
      <c r="L15" s="42"/>
      <c r="M15" s="42" t="s">
        <v>4612</v>
      </c>
      <c r="N15" s="42"/>
      <c r="Q15" s="4" t="s">
        <v>3875</v>
      </c>
      <c r="R15" s="445">
        <v>146</v>
      </c>
      <c r="U15" s="4" t="s">
        <v>3079</v>
      </c>
      <c r="V15" s="445">
        <v>3249</v>
      </c>
    </row>
    <row r="16" spans="1:22" x14ac:dyDescent="0.2">
      <c r="A16" s="56" t="s">
        <v>2060</v>
      </c>
      <c r="B16" s="42">
        <v>10</v>
      </c>
      <c r="C16" s="42">
        <v>8</v>
      </c>
      <c r="D16" s="42">
        <v>0</v>
      </c>
      <c r="E16" s="42">
        <v>155</v>
      </c>
      <c r="F16" s="377">
        <v>19.375</v>
      </c>
      <c r="G16" s="42">
        <v>1</v>
      </c>
      <c r="H16" s="42">
        <v>0</v>
      </c>
      <c r="I16" s="42">
        <v>1</v>
      </c>
      <c r="J16" s="398">
        <v>70</v>
      </c>
      <c r="K16" s="42">
        <v>20</v>
      </c>
      <c r="L16" s="42">
        <v>2</v>
      </c>
      <c r="M16" s="42" t="s">
        <v>4612</v>
      </c>
      <c r="N16" s="42"/>
      <c r="Q16" s="4" t="s">
        <v>1497</v>
      </c>
      <c r="R16" s="445">
        <v>145</v>
      </c>
      <c r="U16" s="4" t="s">
        <v>3044</v>
      </c>
      <c r="V16" s="445">
        <v>3244</v>
      </c>
    </row>
    <row r="17" spans="1:22" x14ac:dyDescent="0.2">
      <c r="A17" s="56" t="s">
        <v>2061</v>
      </c>
      <c r="B17" s="42">
        <v>7</v>
      </c>
      <c r="C17" s="42">
        <v>6</v>
      </c>
      <c r="D17" s="42">
        <v>1</v>
      </c>
      <c r="E17" s="42">
        <v>58</v>
      </c>
      <c r="F17" s="377">
        <v>11.6</v>
      </c>
      <c r="G17" s="42">
        <v>0</v>
      </c>
      <c r="H17" s="42">
        <v>0</v>
      </c>
      <c r="I17" s="42">
        <v>1</v>
      </c>
      <c r="J17" s="398">
        <v>28.1</v>
      </c>
      <c r="K17" s="42">
        <v>6</v>
      </c>
      <c r="L17" s="42"/>
      <c r="M17" s="42" t="s">
        <v>4612</v>
      </c>
      <c r="N17" s="42"/>
      <c r="Q17" s="4" t="s">
        <v>3915</v>
      </c>
      <c r="R17" s="445">
        <v>143</v>
      </c>
      <c r="U17" s="4" t="s">
        <v>1981</v>
      </c>
      <c r="V17" s="445">
        <v>3170</v>
      </c>
    </row>
    <row r="18" spans="1:22" x14ac:dyDescent="0.2">
      <c r="A18" s="56" t="s">
        <v>2012</v>
      </c>
      <c r="B18" s="42">
        <v>2</v>
      </c>
      <c r="C18" s="42">
        <v>2</v>
      </c>
      <c r="D18" s="42">
        <v>0</v>
      </c>
      <c r="E18" s="42">
        <v>8</v>
      </c>
      <c r="F18" s="377">
        <v>4</v>
      </c>
      <c r="G18" s="42">
        <v>0</v>
      </c>
      <c r="H18" s="42">
        <v>0</v>
      </c>
      <c r="I18" s="42">
        <v>0</v>
      </c>
      <c r="J18" s="398">
        <v>7</v>
      </c>
      <c r="K18" s="42">
        <v>1</v>
      </c>
      <c r="L18" s="42"/>
      <c r="M18" s="42" t="s">
        <v>4612</v>
      </c>
      <c r="N18" s="42"/>
      <c r="Q18" s="4" t="s">
        <v>1772</v>
      </c>
      <c r="R18" s="445">
        <v>140</v>
      </c>
      <c r="U18" s="4" t="s">
        <v>1470</v>
      </c>
      <c r="V18" s="445">
        <v>3074</v>
      </c>
    </row>
    <row r="19" spans="1:22" x14ac:dyDescent="0.2">
      <c r="A19" s="56" t="s">
        <v>1702</v>
      </c>
      <c r="B19" s="42">
        <v>1</v>
      </c>
      <c r="C19" s="42">
        <v>1</v>
      </c>
      <c r="D19" s="42">
        <v>0</v>
      </c>
      <c r="E19" s="42">
        <v>1</v>
      </c>
      <c r="F19" s="377">
        <v>1</v>
      </c>
      <c r="G19" s="42">
        <v>0</v>
      </c>
      <c r="H19" s="42">
        <v>0</v>
      </c>
      <c r="I19" s="42">
        <v>0</v>
      </c>
      <c r="J19" s="398">
        <v>1</v>
      </c>
      <c r="K19" s="42"/>
      <c r="L19" s="42"/>
      <c r="M19" s="42" t="s">
        <v>4612</v>
      </c>
      <c r="N19" s="42"/>
      <c r="Q19" s="4" t="s">
        <v>3822</v>
      </c>
      <c r="R19" s="445">
        <v>139</v>
      </c>
      <c r="U19" s="4" t="s">
        <v>3051</v>
      </c>
      <c r="V19" s="445">
        <v>2902</v>
      </c>
    </row>
    <row r="20" spans="1:22" x14ac:dyDescent="0.2">
      <c r="A20" s="56" t="s">
        <v>2069</v>
      </c>
      <c r="B20" s="42">
        <v>28</v>
      </c>
      <c r="C20" s="42">
        <v>27</v>
      </c>
      <c r="D20" s="42">
        <v>1</v>
      </c>
      <c r="E20" s="42">
        <v>428</v>
      </c>
      <c r="F20" s="377">
        <v>16.461538461538002</v>
      </c>
      <c r="G20" s="42">
        <v>0</v>
      </c>
      <c r="H20" s="42">
        <v>0</v>
      </c>
      <c r="I20" s="42">
        <v>3</v>
      </c>
      <c r="J20" s="398">
        <v>42</v>
      </c>
      <c r="K20" s="42">
        <v>65</v>
      </c>
      <c r="L20" s="42">
        <v>4</v>
      </c>
      <c r="M20" s="42" t="s">
        <v>4612</v>
      </c>
      <c r="N20" s="42"/>
      <c r="Q20" s="4" t="s">
        <v>3044</v>
      </c>
      <c r="R20" s="445">
        <v>137</v>
      </c>
      <c r="U20" s="4" t="s">
        <v>3816</v>
      </c>
      <c r="V20" s="445">
        <v>2826</v>
      </c>
    </row>
    <row r="21" spans="1:22" x14ac:dyDescent="0.2">
      <c r="A21" s="56" t="s">
        <v>1665</v>
      </c>
      <c r="B21" s="42">
        <v>9</v>
      </c>
      <c r="C21" s="42">
        <v>9</v>
      </c>
      <c r="D21" s="42">
        <v>0</v>
      </c>
      <c r="E21" s="42">
        <v>131</v>
      </c>
      <c r="F21" s="377">
        <v>14.555555555554999</v>
      </c>
      <c r="G21" s="42">
        <v>0</v>
      </c>
      <c r="H21" s="42">
        <v>0</v>
      </c>
      <c r="I21" s="42">
        <v>0</v>
      </c>
      <c r="J21" s="398">
        <v>41</v>
      </c>
      <c r="K21" s="42">
        <v>17</v>
      </c>
      <c r="L21" s="42"/>
      <c r="M21" s="42" t="s">
        <v>4612</v>
      </c>
      <c r="N21" s="42"/>
      <c r="Q21" s="4" t="s">
        <v>1469</v>
      </c>
      <c r="R21" s="445">
        <v>137</v>
      </c>
      <c r="U21" s="4" t="s">
        <v>3824</v>
      </c>
      <c r="V21" s="445">
        <v>2736</v>
      </c>
    </row>
    <row r="22" spans="1:22" x14ac:dyDescent="0.2">
      <c r="A22" s="56" t="s">
        <v>1666</v>
      </c>
      <c r="B22" s="42">
        <v>6</v>
      </c>
      <c r="C22" s="42">
        <v>4</v>
      </c>
      <c r="D22" s="42">
        <v>1</v>
      </c>
      <c r="E22" s="42">
        <v>1</v>
      </c>
      <c r="F22" s="377">
        <v>0.33333333333300003</v>
      </c>
      <c r="G22" s="42">
        <v>0</v>
      </c>
      <c r="H22" s="42">
        <v>0</v>
      </c>
      <c r="I22" s="42">
        <v>2</v>
      </c>
      <c r="J22" s="398">
        <v>1</v>
      </c>
      <c r="K22" s="42"/>
      <c r="L22" s="42"/>
      <c r="M22" s="42" t="s">
        <v>4612</v>
      </c>
      <c r="N22" s="42"/>
      <c r="Q22" s="4" t="s">
        <v>3864</v>
      </c>
      <c r="R22" s="445">
        <v>136</v>
      </c>
      <c r="U22" s="4" t="s">
        <v>3053</v>
      </c>
      <c r="V22" s="445">
        <v>2646</v>
      </c>
    </row>
    <row r="23" spans="1:22" x14ac:dyDescent="0.2">
      <c r="A23" s="56" t="s">
        <v>1703</v>
      </c>
      <c r="B23" s="42">
        <v>21</v>
      </c>
      <c r="C23" s="42">
        <v>18</v>
      </c>
      <c r="D23" s="42">
        <v>2</v>
      </c>
      <c r="E23" s="42">
        <v>265</v>
      </c>
      <c r="F23" s="377">
        <v>16.5625</v>
      </c>
      <c r="G23" s="42">
        <v>0</v>
      </c>
      <c r="H23" s="42">
        <v>0</v>
      </c>
      <c r="I23" s="42">
        <v>0</v>
      </c>
      <c r="J23" s="398">
        <v>45</v>
      </c>
      <c r="K23" s="42">
        <v>30</v>
      </c>
      <c r="L23" s="42">
        <v>6</v>
      </c>
      <c r="M23" s="42" t="s">
        <v>4612</v>
      </c>
      <c r="N23" s="42"/>
      <c r="Q23" s="4" t="s">
        <v>1637</v>
      </c>
      <c r="R23" s="445">
        <v>136</v>
      </c>
      <c r="U23" s="4" t="s">
        <v>1517</v>
      </c>
      <c r="V23" s="445">
        <v>2613</v>
      </c>
    </row>
    <row r="24" spans="1:22" x14ac:dyDescent="0.2">
      <c r="A24" s="56" t="s">
        <v>1900</v>
      </c>
      <c r="B24" s="42">
        <v>26</v>
      </c>
      <c r="C24" s="42">
        <v>26</v>
      </c>
      <c r="D24" s="42">
        <v>1</v>
      </c>
      <c r="E24" s="42">
        <v>459</v>
      </c>
      <c r="F24" s="377">
        <v>18.36</v>
      </c>
      <c r="G24" s="42">
        <v>1</v>
      </c>
      <c r="H24" s="42">
        <v>0</v>
      </c>
      <c r="I24" s="42">
        <v>2</v>
      </c>
      <c r="J24" s="398">
        <v>67</v>
      </c>
      <c r="K24" s="42">
        <v>57</v>
      </c>
      <c r="L24" s="42">
        <v>5</v>
      </c>
      <c r="M24" s="42" t="s">
        <v>4612</v>
      </c>
      <c r="N24" s="42"/>
      <c r="Q24" s="4" t="s">
        <v>1468</v>
      </c>
      <c r="R24" s="445">
        <v>135</v>
      </c>
      <c r="U24" s="4" t="s">
        <v>3076</v>
      </c>
      <c r="V24" s="445">
        <v>2561</v>
      </c>
    </row>
    <row r="25" spans="1:22" x14ac:dyDescent="0.2">
      <c r="A25" s="56" t="s">
        <v>1246</v>
      </c>
      <c r="B25" s="42">
        <v>2</v>
      </c>
      <c r="C25" s="42">
        <v>2</v>
      </c>
      <c r="D25" s="42">
        <v>1</v>
      </c>
      <c r="E25" s="42">
        <v>1</v>
      </c>
      <c r="F25" s="377">
        <v>1</v>
      </c>
      <c r="G25" s="42">
        <v>0</v>
      </c>
      <c r="H25" s="42">
        <v>0</v>
      </c>
      <c r="I25" s="42">
        <v>0</v>
      </c>
      <c r="J25" s="398">
        <v>1</v>
      </c>
      <c r="K25" s="42"/>
      <c r="L25" s="42"/>
      <c r="M25" s="42" t="s">
        <v>4612</v>
      </c>
      <c r="N25" s="42"/>
      <c r="Q25" s="4" t="s">
        <v>3071</v>
      </c>
      <c r="R25" s="445">
        <v>132</v>
      </c>
      <c r="U25" s="4" t="s">
        <v>3916</v>
      </c>
      <c r="V25" s="445">
        <v>2538</v>
      </c>
    </row>
    <row r="26" spans="1:22" x14ac:dyDescent="0.2">
      <c r="A26" s="56" t="s">
        <v>1632</v>
      </c>
      <c r="B26" s="42">
        <v>21</v>
      </c>
      <c r="C26" s="42">
        <v>10</v>
      </c>
      <c r="D26" s="42">
        <v>4</v>
      </c>
      <c r="E26" s="42">
        <v>65</v>
      </c>
      <c r="F26" s="377">
        <v>10.833333333333</v>
      </c>
      <c r="G26" s="42">
        <v>0</v>
      </c>
      <c r="H26" s="42">
        <v>0</v>
      </c>
      <c r="I26" s="42">
        <v>0</v>
      </c>
      <c r="J26" s="398">
        <v>16</v>
      </c>
      <c r="K26" s="42">
        <v>9</v>
      </c>
      <c r="L26" s="42"/>
      <c r="M26" s="42" t="s">
        <v>4612</v>
      </c>
      <c r="N26" s="42"/>
      <c r="Q26" s="4" t="s">
        <v>3916</v>
      </c>
      <c r="R26" s="445">
        <v>130</v>
      </c>
      <c r="U26" s="4" t="s">
        <v>1240</v>
      </c>
      <c r="V26" s="445">
        <v>2403</v>
      </c>
    </row>
    <row r="27" spans="1:22" x14ac:dyDescent="0.2">
      <c r="A27" s="56" t="s">
        <v>1667</v>
      </c>
      <c r="B27" s="42">
        <v>22</v>
      </c>
      <c r="C27" s="42">
        <v>20</v>
      </c>
      <c r="D27" s="42">
        <v>3</v>
      </c>
      <c r="E27" s="42">
        <v>609</v>
      </c>
      <c r="F27" s="377">
        <v>35.823529411764</v>
      </c>
      <c r="G27" s="42">
        <v>3</v>
      </c>
      <c r="H27" s="42">
        <v>1</v>
      </c>
      <c r="I27" s="42">
        <v>1</v>
      </c>
      <c r="J27" s="398">
        <v>114</v>
      </c>
      <c r="K27" s="42">
        <v>56</v>
      </c>
      <c r="L27" s="42">
        <v>22</v>
      </c>
      <c r="M27" s="42" t="s">
        <v>4612</v>
      </c>
      <c r="N27" s="42"/>
      <c r="Q27" s="4" t="s">
        <v>1488</v>
      </c>
      <c r="R27" s="445">
        <v>129</v>
      </c>
      <c r="U27" s="4" t="s">
        <v>1486</v>
      </c>
      <c r="V27" s="445">
        <v>2379</v>
      </c>
    </row>
    <row r="28" spans="1:22" x14ac:dyDescent="0.2">
      <c r="A28" s="56" t="s">
        <v>1668</v>
      </c>
      <c r="B28" s="42">
        <v>2</v>
      </c>
      <c r="C28" s="42">
        <v>2</v>
      </c>
      <c r="D28" s="42">
        <v>1</v>
      </c>
      <c r="E28" s="42">
        <v>23</v>
      </c>
      <c r="F28" s="377">
        <v>23</v>
      </c>
      <c r="G28" s="42">
        <v>0</v>
      </c>
      <c r="H28" s="42">
        <v>0</v>
      </c>
      <c r="I28" s="42">
        <v>0</v>
      </c>
      <c r="J28" s="398">
        <v>19.100000000000001</v>
      </c>
      <c r="K28" s="42"/>
      <c r="L28" s="42"/>
      <c r="M28" s="42" t="s">
        <v>4612</v>
      </c>
      <c r="N28" s="42"/>
      <c r="Q28" s="4" t="s">
        <v>3099</v>
      </c>
      <c r="R28" s="445">
        <v>127</v>
      </c>
      <c r="U28" s="4" t="s">
        <v>1829</v>
      </c>
      <c r="V28" s="445">
        <v>2299</v>
      </c>
    </row>
    <row r="29" spans="1:22" x14ac:dyDescent="0.2">
      <c r="A29" s="56" t="s">
        <v>1901</v>
      </c>
      <c r="B29" s="42">
        <v>7</v>
      </c>
      <c r="C29" s="42">
        <v>4</v>
      </c>
      <c r="D29" s="42">
        <v>3</v>
      </c>
      <c r="E29" s="42">
        <v>13</v>
      </c>
      <c r="F29" s="377">
        <v>13</v>
      </c>
      <c r="G29" s="42">
        <v>0</v>
      </c>
      <c r="H29" s="42">
        <v>0</v>
      </c>
      <c r="I29" s="42">
        <v>0</v>
      </c>
      <c r="J29" s="398">
        <v>6.1</v>
      </c>
      <c r="K29" s="42">
        <v>2</v>
      </c>
      <c r="L29" s="42"/>
      <c r="M29" s="42" t="s">
        <v>4612</v>
      </c>
      <c r="N29" s="42"/>
      <c r="Q29" s="4" t="s">
        <v>1604</v>
      </c>
      <c r="R29" s="445">
        <v>126</v>
      </c>
      <c r="U29" s="4" t="s">
        <v>3885</v>
      </c>
      <c r="V29" s="445">
        <v>2217</v>
      </c>
    </row>
    <row r="30" spans="1:22" x14ac:dyDescent="0.2">
      <c r="A30" s="56" t="s">
        <v>1669</v>
      </c>
      <c r="B30" s="42">
        <v>19</v>
      </c>
      <c r="C30" s="42">
        <v>16</v>
      </c>
      <c r="D30" s="42">
        <v>7</v>
      </c>
      <c r="E30" s="42">
        <v>151</v>
      </c>
      <c r="F30" s="377">
        <v>16.777777777777001</v>
      </c>
      <c r="G30" s="42">
        <v>0</v>
      </c>
      <c r="H30" s="42">
        <v>0</v>
      </c>
      <c r="I30" s="42">
        <v>2</v>
      </c>
      <c r="J30" s="398">
        <v>34</v>
      </c>
      <c r="K30" s="42">
        <v>9</v>
      </c>
      <c r="L30" s="42"/>
      <c r="M30" s="42" t="s">
        <v>4612</v>
      </c>
      <c r="N30" s="42"/>
      <c r="Q30" s="4" t="s">
        <v>1491</v>
      </c>
      <c r="R30" s="445">
        <v>126</v>
      </c>
      <c r="U30" s="4" t="s">
        <v>1484</v>
      </c>
      <c r="V30" s="445">
        <v>2154</v>
      </c>
    </row>
    <row r="31" spans="1:22" x14ac:dyDescent="0.2">
      <c r="A31" s="56" t="s">
        <v>2016</v>
      </c>
      <c r="B31" s="42">
        <v>11</v>
      </c>
      <c r="C31" s="42">
        <v>12</v>
      </c>
      <c r="D31" s="42">
        <v>2</v>
      </c>
      <c r="E31" s="42">
        <v>367</v>
      </c>
      <c r="F31" s="377">
        <v>36.700000000000003</v>
      </c>
      <c r="G31" s="42">
        <v>1</v>
      </c>
      <c r="H31" s="42">
        <v>1</v>
      </c>
      <c r="I31" s="42">
        <v>2</v>
      </c>
      <c r="J31" s="398">
        <v>100.1</v>
      </c>
      <c r="K31" s="42">
        <v>51</v>
      </c>
      <c r="L31" s="42">
        <v>1</v>
      </c>
      <c r="M31" s="42" t="s">
        <v>4612</v>
      </c>
      <c r="N31" s="42"/>
      <c r="Q31" s="4" t="s">
        <v>3824</v>
      </c>
      <c r="R31" s="445">
        <v>125</v>
      </c>
      <c r="U31" s="4" t="s">
        <v>1474</v>
      </c>
      <c r="V31" s="445">
        <v>2142</v>
      </c>
    </row>
    <row r="32" spans="1:22" x14ac:dyDescent="0.2">
      <c r="A32" s="56" t="s">
        <v>1228</v>
      </c>
      <c r="B32" s="42">
        <v>12</v>
      </c>
      <c r="C32" s="42">
        <v>14</v>
      </c>
      <c r="D32" s="42">
        <v>0</v>
      </c>
      <c r="E32" s="42">
        <v>442</v>
      </c>
      <c r="F32" s="377">
        <v>31.571428571428001</v>
      </c>
      <c r="G32" s="42">
        <v>3</v>
      </c>
      <c r="H32" s="42">
        <v>0</v>
      </c>
      <c r="I32" s="42">
        <v>0</v>
      </c>
      <c r="J32" s="398">
        <v>91</v>
      </c>
      <c r="K32" s="42">
        <v>43</v>
      </c>
      <c r="L32" s="42">
        <v>5</v>
      </c>
      <c r="M32" s="42" t="s">
        <v>4612</v>
      </c>
      <c r="N32" s="42"/>
      <c r="Q32" s="4" t="s">
        <v>1470</v>
      </c>
      <c r="R32" s="445">
        <v>123</v>
      </c>
      <c r="U32" s="4" t="s">
        <v>3585</v>
      </c>
      <c r="V32" s="445">
        <v>2138</v>
      </c>
    </row>
    <row r="33" spans="1:22" x14ac:dyDescent="0.2">
      <c r="A33" s="56" t="s">
        <v>1235</v>
      </c>
      <c r="B33" s="42">
        <v>4</v>
      </c>
      <c r="C33" s="42">
        <v>5</v>
      </c>
      <c r="D33" s="42">
        <v>0</v>
      </c>
      <c r="E33" s="42">
        <v>133</v>
      </c>
      <c r="F33" s="377">
        <v>26.6</v>
      </c>
      <c r="G33" s="42">
        <v>0</v>
      </c>
      <c r="H33" s="42">
        <v>0</v>
      </c>
      <c r="I33" s="42">
        <v>1</v>
      </c>
      <c r="J33" s="398">
        <v>47</v>
      </c>
      <c r="K33" s="42">
        <v>18</v>
      </c>
      <c r="L33" s="42">
        <v>4</v>
      </c>
      <c r="M33" s="42" t="s">
        <v>4612</v>
      </c>
      <c r="N33" s="42"/>
      <c r="Q33" s="4" t="s">
        <v>3079</v>
      </c>
      <c r="R33" s="445">
        <v>122</v>
      </c>
      <c r="U33" s="4" t="s">
        <v>3042</v>
      </c>
      <c r="V33" s="445">
        <v>2052</v>
      </c>
    </row>
    <row r="34" spans="1:22" x14ac:dyDescent="0.2">
      <c r="A34" s="56" t="s">
        <v>1614</v>
      </c>
      <c r="B34" s="42">
        <v>7</v>
      </c>
      <c r="C34" s="42">
        <v>6</v>
      </c>
      <c r="D34" s="42">
        <v>1</v>
      </c>
      <c r="E34" s="42">
        <v>20</v>
      </c>
      <c r="F34" s="377">
        <v>4</v>
      </c>
      <c r="G34" s="42">
        <v>0</v>
      </c>
      <c r="H34" s="42">
        <v>0</v>
      </c>
      <c r="I34" s="42">
        <v>3</v>
      </c>
      <c r="J34" s="398">
        <v>10.1</v>
      </c>
      <c r="K34" s="42"/>
      <c r="L34" s="42"/>
      <c r="M34" s="42" t="s">
        <v>4612</v>
      </c>
      <c r="N34" s="42"/>
      <c r="Q34" s="4" t="s">
        <v>3078</v>
      </c>
      <c r="R34" s="445">
        <v>122</v>
      </c>
      <c r="U34" s="4" t="s">
        <v>3041</v>
      </c>
      <c r="V34" s="445">
        <v>2051</v>
      </c>
    </row>
    <row r="35" spans="1:22" x14ac:dyDescent="0.2">
      <c r="A35" s="56" t="s">
        <v>1527</v>
      </c>
      <c r="B35" s="42">
        <v>34</v>
      </c>
      <c r="C35" s="42">
        <v>33</v>
      </c>
      <c r="D35" s="42">
        <v>3</v>
      </c>
      <c r="E35" s="42">
        <v>566</v>
      </c>
      <c r="F35" s="377">
        <v>18.866666666665999</v>
      </c>
      <c r="G35" s="42">
        <v>2</v>
      </c>
      <c r="H35" s="42">
        <v>0</v>
      </c>
      <c r="I35" s="42">
        <v>1</v>
      </c>
      <c r="J35" s="398">
        <v>81</v>
      </c>
      <c r="K35" s="42">
        <v>64</v>
      </c>
      <c r="L35" s="42"/>
      <c r="M35" s="42" t="s">
        <v>4612</v>
      </c>
      <c r="N35" s="42"/>
      <c r="Q35" s="4" t="s">
        <v>3056</v>
      </c>
      <c r="R35" s="445">
        <v>121</v>
      </c>
      <c r="U35" s="4" t="s">
        <v>1518</v>
      </c>
      <c r="V35" s="445">
        <v>2004</v>
      </c>
    </row>
    <row r="36" spans="1:22" x14ac:dyDescent="0.2">
      <c r="A36" s="56" t="s">
        <v>1580</v>
      </c>
      <c r="B36" s="42">
        <v>29</v>
      </c>
      <c r="C36" s="42">
        <v>27</v>
      </c>
      <c r="D36" s="42">
        <v>5</v>
      </c>
      <c r="E36" s="42">
        <v>686</v>
      </c>
      <c r="F36" s="377">
        <v>31.181818181817999</v>
      </c>
      <c r="G36" s="42">
        <v>2</v>
      </c>
      <c r="H36" s="42">
        <v>0</v>
      </c>
      <c r="I36" s="42">
        <v>1</v>
      </c>
      <c r="J36" s="398">
        <v>83</v>
      </c>
      <c r="K36" s="42">
        <v>56</v>
      </c>
      <c r="L36" s="42">
        <v>5</v>
      </c>
      <c r="M36" s="42" t="s">
        <v>4612</v>
      </c>
      <c r="N36" s="42"/>
      <c r="Q36" s="4" t="s">
        <v>1684</v>
      </c>
      <c r="R36" s="445">
        <v>121</v>
      </c>
      <c r="U36" s="4" t="s">
        <v>3457</v>
      </c>
      <c r="V36" s="445">
        <v>1994</v>
      </c>
    </row>
    <row r="37" spans="1:22" x14ac:dyDescent="0.2">
      <c r="A37" s="56" t="s">
        <v>1615</v>
      </c>
      <c r="B37" s="42">
        <v>6</v>
      </c>
      <c r="C37" s="42">
        <v>6</v>
      </c>
      <c r="D37" s="42">
        <v>0</v>
      </c>
      <c r="E37" s="42">
        <v>145</v>
      </c>
      <c r="F37" s="377">
        <v>24.166666666666</v>
      </c>
      <c r="G37" s="42">
        <v>0</v>
      </c>
      <c r="H37" s="42">
        <v>1</v>
      </c>
      <c r="I37" s="42">
        <v>1</v>
      </c>
      <c r="J37" s="398">
        <v>100</v>
      </c>
      <c r="K37" s="42"/>
      <c r="L37" s="42"/>
      <c r="M37" s="42" t="s">
        <v>4612</v>
      </c>
      <c r="N37" s="42"/>
      <c r="Q37" s="4" t="s">
        <v>1480</v>
      </c>
      <c r="R37" s="445">
        <v>121</v>
      </c>
      <c r="U37" s="4" t="s">
        <v>1826</v>
      </c>
      <c r="V37" s="445">
        <v>1973</v>
      </c>
    </row>
    <row r="38" spans="1:22" x14ac:dyDescent="0.2">
      <c r="A38" s="56" t="s">
        <v>1777</v>
      </c>
      <c r="B38" s="42">
        <v>2</v>
      </c>
      <c r="C38" s="42">
        <v>2</v>
      </c>
      <c r="D38" s="42">
        <v>1</v>
      </c>
      <c r="E38" s="42">
        <v>69</v>
      </c>
      <c r="F38" s="377">
        <v>69</v>
      </c>
      <c r="G38" s="42">
        <v>1</v>
      </c>
      <c r="H38" s="42">
        <v>0</v>
      </c>
      <c r="I38" s="42">
        <v>0</v>
      </c>
      <c r="J38" s="398">
        <v>67.099999999999994</v>
      </c>
      <c r="K38" s="42">
        <v>6</v>
      </c>
      <c r="L38" s="42">
        <v>4</v>
      </c>
      <c r="M38" s="42" t="s">
        <v>4612</v>
      </c>
      <c r="N38" s="42"/>
      <c r="Q38" s="4" t="s">
        <v>1240</v>
      </c>
      <c r="R38" s="445">
        <v>119</v>
      </c>
      <c r="U38" s="4" t="s">
        <v>1492</v>
      </c>
      <c r="V38" s="445">
        <v>1953</v>
      </c>
    </row>
    <row r="39" spans="1:22" x14ac:dyDescent="0.2">
      <c r="A39" s="56" t="s">
        <v>1581</v>
      </c>
      <c r="B39" s="42">
        <v>22</v>
      </c>
      <c r="C39" s="42">
        <v>14</v>
      </c>
      <c r="D39" s="42">
        <v>2</v>
      </c>
      <c r="E39" s="42">
        <v>67</v>
      </c>
      <c r="F39" s="377">
        <v>5.583333333333</v>
      </c>
      <c r="G39" s="42">
        <v>0</v>
      </c>
      <c r="H39" s="42">
        <v>0</v>
      </c>
      <c r="I39" s="42">
        <v>4</v>
      </c>
      <c r="J39" s="398">
        <v>16</v>
      </c>
      <c r="K39" s="42">
        <v>2</v>
      </c>
      <c r="L39" s="42">
        <v>1</v>
      </c>
      <c r="M39" s="42" t="s">
        <v>4612</v>
      </c>
      <c r="N39" s="42"/>
      <c r="Q39" s="4" t="s">
        <v>3816</v>
      </c>
      <c r="R39" s="445">
        <v>118</v>
      </c>
      <c r="U39" s="4" t="s">
        <v>3528</v>
      </c>
      <c r="V39" s="445">
        <v>1863</v>
      </c>
    </row>
    <row r="40" spans="1:22" x14ac:dyDescent="0.2">
      <c r="A40" s="56" t="s">
        <v>1236</v>
      </c>
      <c r="B40" s="42">
        <v>4</v>
      </c>
      <c r="C40" s="42">
        <v>4</v>
      </c>
      <c r="D40" s="42">
        <v>1</v>
      </c>
      <c r="E40" s="42">
        <v>151</v>
      </c>
      <c r="F40" s="377">
        <v>50.333333333333002</v>
      </c>
      <c r="G40" s="42">
        <v>1</v>
      </c>
      <c r="H40" s="42">
        <v>0</v>
      </c>
      <c r="I40" s="42">
        <v>0</v>
      </c>
      <c r="J40" s="398">
        <v>82</v>
      </c>
      <c r="K40" s="42">
        <v>4</v>
      </c>
      <c r="L40" s="42"/>
      <c r="M40" s="42" t="s">
        <v>4612</v>
      </c>
      <c r="N40" s="42"/>
      <c r="Q40" s="4" t="s">
        <v>1482</v>
      </c>
      <c r="R40" s="445">
        <v>117</v>
      </c>
      <c r="U40" s="4" t="s">
        <v>3869</v>
      </c>
      <c r="V40" s="445">
        <v>1861</v>
      </c>
    </row>
    <row r="41" spans="1:22" x14ac:dyDescent="0.2">
      <c r="A41" s="56" t="s">
        <v>1590</v>
      </c>
      <c r="B41" s="42">
        <v>10</v>
      </c>
      <c r="C41" s="42">
        <v>8</v>
      </c>
      <c r="D41" s="42">
        <v>0</v>
      </c>
      <c r="E41" s="42">
        <v>130</v>
      </c>
      <c r="F41" s="377">
        <v>16.25</v>
      </c>
      <c r="G41" s="42">
        <v>1</v>
      </c>
      <c r="H41" s="42">
        <v>0</v>
      </c>
      <c r="I41" s="42">
        <v>0</v>
      </c>
      <c r="J41" s="398">
        <v>51</v>
      </c>
      <c r="K41" s="42">
        <v>3</v>
      </c>
      <c r="L41" s="42"/>
      <c r="M41" s="42" t="s">
        <v>4612</v>
      </c>
      <c r="N41" s="42"/>
      <c r="Q41" s="4" t="s">
        <v>3881</v>
      </c>
      <c r="R41" s="445">
        <v>117</v>
      </c>
      <c r="U41" s="4" t="s">
        <v>1238</v>
      </c>
      <c r="V41" s="445">
        <v>1770</v>
      </c>
    </row>
    <row r="42" spans="1:22" x14ac:dyDescent="0.2">
      <c r="A42" s="56" t="s">
        <v>1546</v>
      </c>
      <c r="B42" s="42">
        <v>22</v>
      </c>
      <c r="C42" s="42">
        <v>19</v>
      </c>
      <c r="D42" s="42">
        <v>4</v>
      </c>
      <c r="E42" s="42">
        <v>143</v>
      </c>
      <c r="F42" s="377">
        <v>9.5333333333329993</v>
      </c>
      <c r="G42" s="42">
        <v>0</v>
      </c>
      <c r="H42" s="42">
        <v>0</v>
      </c>
      <c r="I42" s="42">
        <v>6</v>
      </c>
      <c r="J42" s="398">
        <v>47</v>
      </c>
      <c r="K42" s="42">
        <v>1</v>
      </c>
      <c r="L42" s="42"/>
      <c r="M42" s="42" t="s">
        <v>4612</v>
      </c>
      <c r="N42" s="42"/>
      <c r="Q42" s="4" t="s">
        <v>3189</v>
      </c>
      <c r="R42" s="445">
        <v>112</v>
      </c>
      <c r="U42" s="4" t="s">
        <v>3077</v>
      </c>
      <c r="V42" s="445">
        <v>1754</v>
      </c>
    </row>
    <row r="43" spans="1:22" x14ac:dyDescent="0.2">
      <c r="A43" s="56" t="s">
        <v>1704</v>
      </c>
      <c r="B43" s="42">
        <v>20</v>
      </c>
      <c r="C43" s="42">
        <v>15</v>
      </c>
      <c r="D43" s="42">
        <v>6</v>
      </c>
      <c r="E43" s="42">
        <v>140</v>
      </c>
      <c r="F43" s="377">
        <v>15.555555555554999</v>
      </c>
      <c r="G43" s="42">
        <v>0</v>
      </c>
      <c r="H43" s="42">
        <v>0</v>
      </c>
      <c r="I43" s="42">
        <v>1</v>
      </c>
      <c r="J43" s="398">
        <v>34</v>
      </c>
      <c r="K43" s="42">
        <v>15</v>
      </c>
      <c r="L43" s="42">
        <v>1</v>
      </c>
      <c r="M43" s="42" t="s">
        <v>4612</v>
      </c>
      <c r="N43" s="42"/>
      <c r="Q43" s="4" t="s">
        <v>1513</v>
      </c>
      <c r="R43" s="445">
        <v>111</v>
      </c>
      <c r="U43" s="4" t="s">
        <v>1571</v>
      </c>
      <c r="V43" s="445">
        <v>1750</v>
      </c>
    </row>
    <row r="44" spans="1:22" x14ac:dyDescent="0.2">
      <c r="A44" s="56" t="s">
        <v>2972</v>
      </c>
      <c r="B44" s="42">
        <v>2</v>
      </c>
      <c r="C44" s="42">
        <v>1</v>
      </c>
      <c r="D44" s="42">
        <v>0</v>
      </c>
      <c r="E44" s="42">
        <v>8</v>
      </c>
      <c r="F44" s="377">
        <v>8</v>
      </c>
      <c r="G44" s="42">
        <v>0</v>
      </c>
      <c r="H44" s="42">
        <v>0</v>
      </c>
      <c r="I44" s="42">
        <v>0</v>
      </c>
      <c r="J44" s="398">
        <v>8</v>
      </c>
      <c r="K44" s="42">
        <v>1</v>
      </c>
      <c r="L44" s="42"/>
      <c r="M44" s="42" t="s">
        <v>4612</v>
      </c>
      <c r="N44" s="42"/>
      <c r="Q44" s="4" t="s">
        <v>1492</v>
      </c>
      <c r="R44" s="445">
        <v>111</v>
      </c>
      <c r="U44" s="4" t="s">
        <v>1481</v>
      </c>
      <c r="V44" s="445">
        <v>1738</v>
      </c>
    </row>
    <row r="45" spans="1:22" x14ac:dyDescent="0.2">
      <c r="A45" s="56" t="s">
        <v>1556</v>
      </c>
      <c r="B45" s="42">
        <v>15</v>
      </c>
      <c r="C45" s="42">
        <v>14</v>
      </c>
      <c r="D45" s="42">
        <v>2</v>
      </c>
      <c r="E45" s="42">
        <v>158</v>
      </c>
      <c r="F45" s="377">
        <v>13.166666666666</v>
      </c>
      <c r="G45" s="42">
        <v>0</v>
      </c>
      <c r="H45" s="42">
        <v>0</v>
      </c>
      <c r="I45" s="42">
        <v>1</v>
      </c>
      <c r="J45" s="398">
        <v>42.1</v>
      </c>
      <c r="K45" s="42">
        <v>13</v>
      </c>
      <c r="L45" s="42">
        <v>2</v>
      </c>
      <c r="M45" s="42" t="s">
        <v>4612</v>
      </c>
      <c r="N45" s="42"/>
      <c r="Q45" s="4" t="s">
        <v>3074</v>
      </c>
      <c r="R45" s="445">
        <v>108</v>
      </c>
      <c r="U45" s="4" t="s">
        <v>3093</v>
      </c>
      <c r="V45" s="445">
        <v>1644</v>
      </c>
    </row>
    <row r="46" spans="1:22" x14ac:dyDescent="0.2">
      <c r="A46" s="56" t="s">
        <v>1705</v>
      </c>
      <c r="B46" s="42">
        <v>3</v>
      </c>
      <c r="C46" s="42">
        <v>3</v>
      </c>
      <c r="D46" s="42">
        <v>1</v>
      </c>
      <c r="E46" s="42">
        <v>18</v>
      </c>
      <c r="F46" s="377">
        <v>9</v>
      </c>
      <c r="G46" s="42">
        <v>0</v>
      </c>
      <c r="H46" s="42">
        <v>0</v>
      </c>
      <c r="I46" s="42">
        <v>1</v>
      </c>
      <c r="J46" s="398">
        <v>14.1</v>
      </c>
      <c r="K46" s="42">
        <v>2</v>
      </c>
      <c r="L46" s="42"/>
      <c r="M46" s="42" t="s">
        <v>4612</v>
      </c>
      <c r="N46" s="42"/>
      <c r="Q46" s="4" t="s">
        <v>1517</v>
      </c>
      <c r="R46" s="445">
        <v>107</v>
      </c>
      <c r="U46" s="4" t="s">
        <v>3058</v>
      </c>
      <c r="V46" s="445">
        <v>1639</v>
      </c>
    </row>
    <row r="47" spans="1:22" x14ac:dyDescent="0.2">
      <c r="A47" s="56" t="s">
        <v>1968</v>
      </c>
      <c r="B47" s="42">
        <v>6</v>
      </c>
      <c r="C47" s="42">
        <v>4</v>
      </c>
      <c r="D47" s="42">
        <v>1</v>
      </c>
      <c r="E47" s="42">
        <v>56</v>
      </c>
      <c r="F47" s="377">
        <v>18.666666666666</v>
      </c>
      <c r="G47" s="42">
        <v>0</v>
      </c>
      <c r="H47" s="42">
        <v>0</v>
      </c>
      <c r="I47" s="42">
        <v>1</v>
      </c>
      <c r="J47" s="398">
        <v>36</v>
      </c>
      <c r="K47" s="42">
        <v>4</v>
      </c>
      <c r="L47" s="42">
        <v>1</v>
      </c>
      <c r="M47" s="42" t="s">
        <v>4612</v>
      </c>
      <c r="N47" s="42"/>
      <c r="Q47" s="4" t="s">
        <v>1981</v>
      </c>
      <c r="R47" s="445">
        <v>106</v>
      </c>
      <c r="U47" s="4" t="s">
        <v>3031</v>
      </c>
      <c r="V47" s="445">
        <v>1626</v>
      </c>
    </row>
    <row r="48" spans="1:22" x14ac:dyDescent="0.2">
      <c r="A48" s="56" t="s">
        <v>4560</v>
      </c>
      <c r="B48" s="42">
        <v>2</v>
      </c>
      <c r="C48" s="42">
        <v>2</v>
      </c>
      <c r="D48" s="42">
        <v>0</v>
      </c>
      <c r="E48" s="42">
        <v>35</v>
      </c>
      <c r="F48" s="377">
        <v>17.5</v>
      </c>
      <c r="G48" s="42">
        <v>0</v>
      </c>
      <c r="H48" s="42">
        <v>0</v>
      </c>
      <c r="I48" s="42">
        <v>0</v>
      </c>
      <c r="J48" s="398">
        <v>22</v>
      </c>
      <c r="K48" s="42">
        <v>2</v>
      </c>
      <c r="L48" s="42"/>
      <c r="M48" s="42" t="s">
        <v>4612</v>
      </c>
      <c r="N48" s="42"/>
      <c r="Q48" s="4" t="s">
        <v>1472</v>
      </c>
      <c r="R48" s="445">
        <v>105</v>
      </c>
      <c r="U48" s="4" t="s">
        <v>1787</v>
      </c>
      <c r="V48" s="445">
        <v>1608</v>
      </c>
    </row>
    <row r="49" spans="1:22" x14ac:dyDescent="0.2">
      <c r="A49" s="56" t="s">
        <v>1230</v>
      </c>
      <c r="B49" s="42">
        <v>35</v>
      </c>
      <c r="C49" s="42">
        <v>25</v>
      </c>
      <c r="D49" s="42">
        <v>11</v>
      </c>
      <c r="E49" s="42">
        <v>111</v>
      </c>
      <c r="F49" s="377">
        <v>7.9285714285709998</v>
      </c>
      <c r="G49" s="42">
        <v>0</v>
      </c>
      <c r="H49" s="42">
        <v>0</v>
      </c>
      <c r="I49" s="42">
        <v>5</v>
      </c>
      <c r="J49" s="398">
        <v>30</v>
      </c>
      <c r="K49" s="42">
        <v>12</v>
      </c>
      <c r="L49" s="42"/>
      <c r="M49" s="42" t="s">
        <v>4612</v>
      </c>
      <c r="N49" s="42"/>
      <c r="Q49" s="4" t="s">
        <v>1725</v>
      </c>
      <c r="R49" s="445">
        <v>104</v>
      </c>
      <c r="U49" s="4" t="s">
        <v>3905</v>
      </c>
      <c r="V49" s="445">
        <v>1594</v>
      </c>
    </row>
    <row r="50" spans="1:22" x14ac:dyDescent="0.2">
      <c r="A50" s="56" t="s">
        <v>1498</v>
      </c>
      <c r="B50" s="42">
        <v>67</v>
      </c>
      <c r="C50" s="42">
        <v>48</v>
      </c>
      <c r="D50" s="42">
        <v>16</v>
      </c>
      <c r="E50" s="42">
        <v>398</v>
      </c>
      <c r="F50" s="377">
        <v>12.4375</v>
      </c>
      <c r="G50" s="42">
        <v>1</v>
      </c>
      <c r="H50" s="42">
        <v>0</v>
      </c>
      <c r="I50" s="42">
        <v>9</v>
      </c>
      <c r="J50" s="398">
        <v>62</v>
      </c>
      <c r="K50" s="42">
        <v>34</v>
      </c>
      <c r="L50" s="42">
        <v>7</v>
      </c>
      <c r="M50" s="42" t="s">
        <v>4612</v>
      </c>
      <c r="N50" s="42"/>
      <c r="Q50" s="4" t="s">
        <v>1533</v>
      </c>
      <c r="R50" s="445">
        <v>102</v>
      </c>
      <c r="U50" s="4" t="s">
        <v>1475</v>
      </c>
      <c r="V50" s="445">
        <v>1587</v>
      </c>
    </row>
    <row r="51" spans="1:22" x14ac:dyDescent="0.2">
      <c r="A51" s="56" t="s">
        <v>1552</v>
      </c>
      <c r="B51" s="42">
        <v>27</v>
      </c>
      <c r="C51" s="42">
        <v>26</v>
      </c>
      <c r="D51" s="42">
        <v>4</v>
      </c>
      <c r="E51" s="42">
        <v>436</v>
      </c>
      <c r="F51" s="377">
        <v>19.818181818180999</v>
      </c>
      <c r="G51" s="42">
        <v>0</v>
      </c>
      <c r="H51" s="42">
        <v>0</v>
      </c>
      <c r="I51" s="42">
        <v>5</v>
      </c>
      <c r="J51" s="398">
        <v>49</v>
      </c>
      <c r="K51" s="42">
        <v>22</v>
      </c>
      <c r="L51" s="42">
        <v>0</v>
      </c>
      <c r="M51" s="42" t="s">
        <v>4612</v>
      </c>
      <c r="N51" s="42"/>
      <c r="Q51" s="4" t="s">
        <v>3076</v>
      </c>
      <c r="R51" s="445">
        <v>101</v>
      </c>
      <c r="U51" s="4" t="s">
        <v>4191</v>
      </c>
      <c r="V51" s="445">
        <v>1579</v>
      </c>
    </row>
    <row r="52" spans="1:22" x14ac:dyDescent="0.2">
      <c r="A52" s="56" t="s">
        <v>1557</v>
      </c>
      <c r="B52" s="42">
        <v>24</v>
      </c>
      <c r="C52" s="42">
        <v>15</v>
      </c>
      <c r="D52" s="42">
        <v>5</v>
      </c>
      <c r="E52" s="42">
        <v>91</v>
      </c>
      <c r="F52" s="377">
        <v>9.1</v>
      </c>
      <c r="G52" s="42">
        <v>0</v>
      </c>
      <c r="H52" s="42">
        <v>0</v>
      </c>
      <c r="I52" s="42">
        <v>3</v>
      </c>
      <c r="J52" s="398">
        <v>23</v>
      </c>
      <c r="K52" s="42">
        <v>7</v>
      </c>
      <c r="L52" s="42">
        <v>1</v>
      </c>
      <c r="M52" s="42" t="s">
        <v>4612</v>
      </c>
      <c r="N52" s="42"/>
      <c r="Q52" s="4" t="s">
        <v>1475</v>
      </c>
      <c r="R52" s="445">
        <v>101</v>
      </c>
      <c r="U52" s="4" t="s">
        <v>1478</v>
      </c>
      <c r="V52" s="445">
        <v>1517</v>
      </c>
    </row>
    <row r="53" spans="1:22" x14ac:dyDescent="0.2">
      <c r="A53" s="56" t="s">
        <v>1506</v>
      </c>
      <c r="B53" s="42">
        <v>61</v>
      </c>
      <c r="C53" s="42">
        <v>53</v>
      </c>
      <c r="D53" s="42">
        <v>4</v>
      </c>
      <c r="E53" s="42">
        <v>739</v>
      </c>
      <c r="F53" s="377">
        <v>15.081632653061</v>
      </c>
      <c r="G53" s="42">
        <v>3</v>
      </c>
      <c r="H53" s="42">
        <v>1</v>
      </c>
      <c r="I53" s="42">
        <v>9</v>
      </c>
      <c r="J53" s="398">
        <v>115</v>
      </c>
      <c r="K53" s="42">
        <v>92</v>
      </c>
      <c r="L53" s="42">
        <v>7</v>
      </c>
      <c r="M53" s="42" t="s">
        <v>4612</v>
      </c>
      <c r="N53" s="42"/>
      <c r="Q53" s="4" t="s">
        <v>1238</v>
      </c>
      <c r="R53" s="445">
        <v>100</v>
      </c>
      <c r="U53" s="4" t="s">
        <v>1480</v>
      </c>
      <c r="V53" s="445">
        <v>1483</v>
      </c>
    </row>
    <row r="54" spans="1:22" x14ac:dyDescent="0.2">
      <c r="A54" s="56" t="s">
        <v>1621</v>
      </c>
      <c r="B54" s="42">
        <v>13</v>
      </c>
      <c r="C54" s="42">
        <v>11</v>
      </c>
      <c r="D54" s="42">
        <v>6</v>
      </c>
      <c r="E54" s="42">
        <v>128</v>
      </c>
      <c r="F54" s="377">
        <v>25.6</v>
      </c>
      <c r="G54" s="42">
        <v>0</v>
      </c>
      <c r="H54" s="42">
        <v>0</v>
      </c>
      <c r="I54" s="42">
        <v>1</v>
      </c>
      <c r="J54" s="398">
        <v>39.1</v>
      </c>
      <c r="K54" s="42">
        <v>14</v>
      </c>
      <c r="L54" s="42"/>
      <c r="M54" s="42" t="s">
        <v>4612</v>
      </c>
      <c r="N54" s="42"/>
      <c r="Q54" s="4" t="s">
        <v>1473</v>
      </c>
      <c r="R54" s="445">
        <v>100</v>
      </c>
      <c r="U54" s="4" t="s">
        <v>3062</v>
      </c>
      <c r="V54" s="445">
        <v>1483</v>
      </c>
    </row>
    <row r="55" spans="1:22" x14ac:dyDescent="0.2">
      <c r="A55" s="56" t="s">
        <v>1706</v>
      </c>
      <c r="B55" s="42">
        <v>1</v>
      </c>
      <c r="C55" s="42">
        <v>1</v>
      </c>
      <c r="D55" s="42">
        <v>0</v>
      </c>
      <c r="E55" s="42">
        <v>19</v>
      </c>
      <c r="F55" s="377">
        <v>19</v>
      </c>
      <c r="G55" s="42">
        <v>0</v>
      </c>
      <c r="H55" s="42">
        <v>0</v>
      </c>
      <c r="I55" s="42">
        <v>0</v>
      </c>
      <c r="J55" s="398">
        <v>19</v>
      </c>
      <c r="K55" s="42"/>
      <c r="L55" s="42"/>
      <c r="M55" s="42" t="s">
        <v>4612</v>
      </c>
      <c r="N55" s="42"/>
      <c r="Q55" s="4" t="s">
        <v>3081</v>
      </c>
      <c r="R55" s="445">
        <v>98</v>
      </c>
      <c r="U55" s="4" t="s">
        <v>1469</v>
      </c>
      <c r="V55" s="445">
        <v>1448</v>
      </c>
    </row>
    <row r="56" spans="1:22" x14ac:dyDescent="0.2">
      <c r="A56" s="56" t="s">
        <v>1474</v>
      </c>
      <c r="B56" s="42">
        <v>98</v>
      </c>
      <c r="C56" s="42">
        <v>96</v>
      </c>
      <c r="D56" s="42">
        <v>5</v>
      </c>
      <c r="E56" s="42">
        <v>2142</v>
      </c>
      <c r="F56" s="377">
        <v>23.538461538461</v>
      </c>
      <c r="G56" s="42">
        <v>13</v>
      </c>
      <c r="H56" s="42">
        <v>1</v>
      </c>
      <c r="I56" s="42">
        <v>10</v>
      </c>
      <c r="J56" s="398">
        <v>109</v>
      </c>
      <c r="K56" s="42">
        <v>149</v>
      </c>
      <c r="L56" s="42">
        <v>14</v>
      </c>
      <c r="M56" s="42" t="s">
        <v>4612</v>
      </c>
      <c r="N56" s="42"/>
      <c r="Q56" s="4" t="s">
        <v>3086</v>
      </c>
      <c r="R56" s="445">
        <v>98</v>
      </c>
      <c r="U56" s="4" t="s">
        <v>3915</v>
      </c>
      <c r="V56" s="445">
        <v>1444</v>
      </c>
    </row>
    <row r="57" spans="1:22" x14ac:dyDescent="0.2">
      <c r="A57" s="56" t="s">
        <v>2980</v>
      </c>
      <c r="B57" s="42">
        <v>1</v>
      </c>
      <c r="C57" s="42">
        <v>1</v>
      </c>
      <c r="D57" s="42">
        <v>0</v>
      </c>
      <c r="E57" s="42">
        <v>0</v>
      </c>
      <c r="F57" s="377">
        <v>0</v>
      </c>
      <c r="G57" s="42">
        <v>0</v>
      </c>
      <c r="H57" s="42">
        <v>0</v>
      </c>
      <c r="I57" s="42">
        <v>1</v>
      </c>
      <c r="J57" s="398">
        <v>0</v>
      </c>
      <c r="K57" s="42"/>
      <c r="L57" s="42"/>
      <c r="M57" s="42" t="s">
        <v>4612</v>
      </c>
      <c r="N57" s="42"/>
      <c r="Q57" s="4" t="s">
        <v>1522</v>
      </c>
      <c r="R57" s="445">
        <v>98</v>
      </c>
      <c r="U57" s="4" t="s">
        <v>3864</v>
      </c>
      <c r="V57" s="445">
        <v>1424</v>
      </c>
    </row>
    <row r="58" spans="1:22" x14ac:dyDescent="0.2">
      <c r="A58" s="56" t="s">
        <v>1547</v>
      </c>
      <c r="B58" s="42">
        <v>20</v>
      </c>
      <c r="C58" s="42">
        <v>17</v>
      </c>
      <c r="D58" s="42">
        <v>3</v>
      </c>
      <c r="E58" s="42">
        <v>151</v>
      </c>
      <c r="F58" s="377">
        <v>10.785714285714</v>
      </c>
      <c r="G58" s="42">
        <v>0</v>
      </c>
      <c r="H58" s="42">
        <v>0</v>
      </c>
      <c r="I58" s="42">
        <v>4</v>
      </c>
      <c r="J58" s="398">
        <v>49</v>
      </c>
      <c r="K58" s="42"/>
      <c r="L58" s="42"/>
      <c r="M58" s="42" t="s">
        <v>4612</v>
      </c>
      <c r="N58" s="42"/>
      <c r="Q58" s="4" t="s">
        <v>1474</v>
      </c>
      <c r="R58" s="445">
        <v>98</v>
      </c>
      <c r="U58" s="4" t="s">
        <v>4079</v>
      </c>
      <c r="V58" s="445">
        <v>1418</v>
      </c>
    </row>
    <row r="59" spans="1:22" x14ac:dyDescent="0.2">
      <c r="A59" s="56" t="s">
        <v>1231</v>
      </c>
      <c r="B59" s="42">
        <v>22</v>
      </c>
      <c r="C59" s="42">
        <v>15</v>
      </c>
      <c r="D59" s="42">
        <v>7</v>
      </c>
      <c r="E59" s="42">
        <v>43</v>
      </c>
      <c r="F59" s="377">
        <v>5.375</v>
      </c>
      <c r="G59" s="42">
        <v>0</v>
      </c>
      <c r="H59" s="42">
        <v>0</v>
      </c>
      <c r="I59" s="42">
        <v>3</v>
      </c>
      <c r="J59" s="398">
        <v>17</v>
      </c>
      <c r="K59" s="42">
        <v>4</v>
      </c>
      <c r="L59" s="42"/>
      <c r="M59" s="42" t="s">
        <v>4612</v>
      </c>
      <c r="N59" s="42"/>
      <c r="Q59" s="4" t="s">
        <v>1471</v>
      </c>
      <c r="R59" s="445">
        <v>96</v>
      </c>
      <c r="U59" s="4" t="s">
        <v>3060</v>
      </c>
      <c r="V59" s="445">
        <v>1393</v>
      </c>
    </row>
    <row r="60" spans="1:22" x14ac:dyDescent="0.2">
      <c r="A60" s="56" t="s">
        <v>1508</v>
      </c>
      <c r="B60" s="42">
        <v>59</v>
      </c>
      <c r="C60" s="42">
        <v>54</v>
      </c>
      <c r="D60" s="42">
        <v>3</v>
      </c>
      <c r="E60" s="42">
        <v>615</v>
      </c>
      <c r="F60" s="377">
        <v>12.058823529411001</v>
      </c>
      <c r="G60" s="42">
        <v>3</v>
      </c>
      <c r="H60" s="42">
        <v>0</v>
      </c>
      <c r="I60" s="42">
        <v>11</v>
      </c>
      <c r="J60" s="398">
        <v>93</v>
      </c>
      <c r="K60" s="42">
        <v>51</v>
      </c>
      <c r="L60" s="42">
        <v>0</v>
      </c>
      <c r="M60" s="42" t="s">
        <v>4612</v>
      </c>
      <c r="N60" s="42"/>
      <c r="Q60" s="4" t="s">
        <v>3093</v>
      </c>
      <c r="R60" s="445">
        <v>95</v>
      </c>
      <c r="U60" s="4" t="s">
        <v>3826</v>
      </c>
      <c r="V60" s="445">
        <v>1392</v>
      </c>
    </row>
    <row r="61" spans="1:22" x14ac:dyDescent="0.2">
      <c r="A61" s="56" t="s">
        <v>1569</v>
      </c>
      <c r="B61" s="42">
        <v>12</v>
      </c>
      <c r="C61" s="42">
        <v>10</v>
      </c>
      <c r="D61" s="42">
        <v>1</v>
      </c>
      <c r="E61" s="42">
        <v>191</v>
      </c>
      <c r="F61" s="377">
        <v>21.222222222222001</v>
      </c>
      <c r="G61" s="42">
        <v>0</v>
      </c>
      <c r="H61" s="42">
        <v>1</v>
      </c>
      <c r="I61" s="42">
        <v>3</v>
      </c>
      <c r="J61" s="398">
        <v>100</v>
      </c>
      <c r="K61" s="42">
        <v>22</v>
      </c>
      <c r="L61" s="42"/>
      <c r="M61" s="42" t="s">
        <v>4612</v>
      </c>
      <c r="N61" s="42"/>
      <c r="Q61" s="4" t="s">
        <v>1476</v>
      </c>
      <c r="R61" s="445">
        <v>95</v>
      </c>
      <c r="U61" s="4" t="s">
        <v>3086</v>
      </c>
      <c r="V61" s="445">
        <v>1380</v>
      </c>
    </row>
    <row r="62" spans="1:22" x14ac:dyDescent="0.2">
      <c r="A62" s="56" t="s">
        <v>1670</v>
      </c>
      <c r="B62" s="42">
        <v>2</v>
      </c>
      <c r="C62" s="42">
        <v>1</v>
      </c>
      <c r="D62" s="42">
        <v>0</v>
      </c>
      <c r="E62" s="42">
        <v>0</v>
      </c>
      <c r="F62" s="377">
        <v>0</v>
      </c>
      <c r="G62" s="42">
        <v>0</v>
      </c>
      <c r="H62" s="42">
        <v>0</v>
      </c>
      <c r="I62" s="42">
        <v>1</v>
      </c>
      <c r="J62" s="398">
        <v>0</v>
      </c>
      <c r="K62" s="42"/>
      <c r="L62" s="42"/>
      <c r="M62" s="42" t="s">
        <v>4612</v>
      </c>
      <c r="N62" s="42"/>
      <c r="Q62" s="4" t="s">
        <v>4073</v>
      </c>
      <c r="R62" s="445">
        <v>94</v>
      </c>
      <c r="U62" s="4" t="s">
        <v>1504</v>
      </c>
      <c r="V62" s="445">
        <v>1377</v>
      </c>
    </row>
    <row r="63" spans="1:22" x14ac:dyDescent="0.2">
      <c r="A63" s="56" t="s">
        <v>1473</v>
      </c>
      <c r="B63" s="42">
        <v>100</v>
      </c>
      <c r="C63" s="42">
        <v>68</v>
      </c>
      <c r="D63" s="42">
        <v>29</v>
      </c>
      <c r="E63" s="42">
        <v>383</v>
      </c>
      <c r="F63" s="377">
        <v>9.8205128205120005</v>
      </c>
      <c r="G63" s="42">
        <v>0</v>
      </c>
      <c r="H63" s="42">
        <v>0</v>
      </c>
      <c r="I63" s="42">
        <v>7</v>
      </c>
      <c r="J63" s="398">
        <v>31</v>
      </c>
      <c r="K63" s="42">
        <v>15</v>
      </c>
      <c r="L63" s="42">
        <v>0</v>
      </c>
      <c r="M63" s="42" t="s">
        <v>4612</v>
      </c>
      <c r="N63" s="42"/>
      <c r="Q63" s="4" t="s">
        <v>3867</v>
      </c>
      <c r="R63" s="445">
        <v>92</v>
      </c>
      <c r="U63" s="4" t="s">
        <v>1549</v>
      </c>
      <c r="V63" s="445">
        <v>1375</v>
      </c>
    </row>
    <row r="64" spans="1:22" x14ac:dyDescent="0.2">
      <c r="A64" s="56" t="s">
        <v>1490</v>
      </c>
      <c r="B64" s="42">
        <v>74</v>
      </c>
      <c r="C64" s="42">
        <v>64</v>
      </c>
      <c r="D64" s="42">
        <v>9</v>
      </c>
      <c r="E64" s="42">
        <v>801</v>
      </c>
      <c r="F64" s="377">
        <v>14.563636363636</v>
      </c>
      <c r="G64" s="42">
        <v>2</v>
      </c>
      <c r="H64" s="42">
        <v>0</v>
      </c>
      <c r="I64" s="42">
        <v>10</v>
      </c>
      <c r="J64" s="398">
        <v>63</v>
      </c>
      <c r="K64" s="42">
        <v>47</v>
      </c>
      <c r="L64" s="42">
        <v>1</v>
      </c>
      <c r="M64" s="42" t="s">
        <v>4612</v>
      </c>
      <c r="N64" s="42"/>
      <c r="Q64" s="4" t="s">
        <v>1831</v>
      </c>
      <c r="R64" s="445">
        <v>91</v>
      </c>
      <c r="U64" s="4" t="s">
        <v>1491</v>
      </c>
      <c r="V64" s="445">
        <v>1360</v>
      </c>
    </row>
    <row r="65" spans="1:22" x14ac:dyDescent="0.2">
      <c r="A65" s="56" t="s">
        <v>2960</v>
      </c>
      <c r="B65" s="42">
        <v>1</v>
      </c>
      <c r="C65" s="42">
        <v>1</v>
      </c>
      <c r="D65" s="42">
        <v>0</v>
      </c>
      <c r="E65" s="42">
        <v>0</v>
      </c>
      <c r="F65" s="377">
        <v>0</v>
      </c>
      <c r="G65" s="42">
        <v>0</v>
      </c>
      <c r="H65" s="42">
        <v>0</v>
      </c>
      <c r="I65" s="42">
        <v>1</v>
      </c>
      <c r="J65" s="398">
        <v>0</v>
      </c>
      <c r="K65" s="42"/>
      <c r="L65" s="42"/>
      <c r="M65" s="42" t="s">
        <v>4612</v>
      </c>
      <c r="N65" s="42"/>
      <c r="Q65" s="4" t="s">
        <v>1826</v>
      </c>
      <c r="R65" s="445">
        <v>90</v>
      </c>
      <c r="U65" s="4" t="s">
        <v>1624</v>
      </c>
      <c r="V65" s="445">
        <v>1328</v>
      </c>
    </row>
    <row r="66" spans="1:22" x14ac:dyDescent="0.2">
      <c r="A66" s="56" t="s">
        <v>1566</v>
      </c>
      <c r="B66" s="42">
        <v>16</v>
      </c>
      <c r="C66" s="42">
        <v>8</v>
      </c>
      <c r="D66" s="42">
        <v>2</v>
      </c>
      <c r="E66" s="42">
        <v>70</v>
      </c>
      <c r="F66" s="377">
        <v>11.666666666666</v>
      </c>
      <c r="G66" s="42">
        <v>0</v>
      </c>
      <c r="H66" s="42">
        <v>0</v>
      </c>
      <c r="I66" s="42">
        <v>0</v>
      </c>
      <c r="J66" s="398">
        <v>21</v>
      </c>
      <c r="K66" s="42">
        <v>2</v>
      </c>
      <c r="L66" s="42"/>
      <c r="M66" s="42" t="s">
        <v>4612</v>
      </c>
      <c r="N66" s="42"/>
      <c r="Q66" s="4" t="s">
        <v>3861</v>
      </c>
      <c r="R66" s="445">
        <v>89</v>
      </c>
      <c r="U66" s="4" t="s">
        <v>1485</v>
      </c>
      <c r="V66" s="445">
        <v>1304</v>
      </c>
    </row>
    <row r="67" spans="1:22" x14ac:dyDescent="0.2">
      <c r="A67" s="56" t="s">
        <v>2982</v>
      </c>
      <c r="B67" s="42">
        <v>7</v>
      </c>
      <c r="C67" s="42">
        <v>6</v>
      </c>
      <c r="D67" s="42">
        <v>3</v>
      </c>
      <c r="E67" s="42">
        <v>52</v>
      </c>
      <c r="F67" s="377">
        <v>17.333333333333002</v>
      </c>
      <c r="G67" s="42">
        <v>0</v>
      </c>
      <c r="H67" s="42">
        <v>0</v>
      </c>
      <c r="I67" s="42">
        <v>1</v>
      </c>
      <c r="J67" s="398">
        <v>31</v>
      </c>
      <c r="K67" s="42">
        <v>5</v>
      </c>
      <c r="L67" s="42"/>
      <c r="M67" s="42" t="s">
        <v>4612</v>
      </c>
      <c r="N67" s="42"/>
      <c r="Q67" s="4" t="s">
        <v>1624</v>
      </c>
      <c r="R67" s="445">
        <v>88</v>
      </c>
      <c r="U67" s="4" t="s">
        <v>3871</v>
      </c>
      <c r="V67" s="445">
        <v>1280</v>
      </c>
    </row>
    <row r="68" spans="1:22" x14ac:dyDescent="0.2">
      <c r="A68" s="56" t="s">
        <v>2979</v>
      </c>
      <c r="B68" s="42">
        <v>2</v>
      </c>
      <c r="C68" s="42">
        <v>1</v>
      </c>
      <c r="D68" s="42">
        <v>1</v>
      </c>
      <c r="E68" s="42">
        <v>0</v>
      </c>
      <c r="F68" s="377">
        <v>-9999</v>
      </c>
      <c r="G68" s="42">
        <v>0</v>
      </c>
      <c r="H68" s="42">
        <v>0</v>
      </c>
      <c r="I68" s="42">
        <v>0</v>
      </c>
      <c r="J68" s="398">
        <v>0.1</v>
      </c>
      <c r="K68" s="42"/>
      <c r="L68" s="42"/>
      <c r="M68" s="42" t="s">
        <v>4612</v>
      </c>
      <c r="N68" s="42"/>
      <c r="Q68" s="4" t="s">
        <v>3856</v>
      </c>
      <c r="R68" s="445">
        <v>87</v>
      </c>
      <c r="U68" s="4" t="s">
        <v>1639</v>
      </c>
      <c r="V68" s="445">
        <v>1279</v>
      </c>
    </row>
    <row r="69" spans="1:22" x14ac:dyDescent="0.2">
      <c r="A69" s="56" t="s">
        <v>1544</v>
      </c>
      <c r="B69" s="42">
        <v>75</v>
      </c>
      <c r="C69" s="42">
        <v>62</v>
      </c>
      <c r="D69" s="42">
        <v>11</v>
      </c>
      <c r="E69" s="42">
        <v>641</v>
      </c>
      <c r="F69" s="377">
        <v>12.568627450979999</v>
      </c>
      <c r="G69" s="42">
        <v>4</v>
      </c>
      <c r="H69" s="42">
        <v>0</v>
      </c>
      <c r="I69" s="42">
        <v>14</v>
      </c>
      <c r="J69" s="398">
        <v>75</v>
      </c>
      <c r="K69" s="42">
        <v>69</v>
      </c>
      <c r="L69" s="42">
        <v>8</v>
      </c>
      <c r="M69" s="42" t="s">
        <v>4612</v>
      </c>
      <c r="N69" s="42"/>
      <c r="Q69" s="4" t="s">
        <v>1829</v>
      </c>
      <c r="R69" s="445">
        <v>86</v>
      </c>
      <c r="U69" s="4" t="s">
        <v>3882</v>
      </c>
      <c r="V69" s="445">
        <v>1272</v>
      </c>
    </row>
    <row r="70" spans="1:22" x14ac:dyDescent="0.2">
      <c r="A70" s="56" t="s">
        <v>1597</v>
      </c>
      <c r="B70" s="42">
        <v>76</v>
      </c>
      <c r="C70" s="42">
        <v>59</v>
      </c>
      <c r="D70" s="42">
        <v>11</v>
      </c>
      <c r="E70" s="42">
        <v>1002</v>
      </c>
      <c r="F70" s="377">
        <v>20.875</v>
      </c>
      <c r="G70" s="42">
        <v>2</v>
      </c>
      <c r="H70" s="42">
        <v>0</v>
      </c>
      <c r="I70" s="42">
        <v>3</v>
      </c>
      <c r="J70" s="398">
        <v>60</v>
      </c>
      <c r="K70" s="42">
        <v>127</v>
      </c>
      <c r="L70" s="42">
        <v>11</v>
      </c>
      <c r="M70" s="42" t="s">
        <v>4612</v>
      </c>
      <c r="N70" s="42"/>
      <c r="Q70" s="4" t="s">
        <v>1481</v>
      </c>
      <c r="R70" s="445">
        <v>85</v>
      </c>
      <c r="U70" s="4" t="s">
        <v>3183</v>
      </c>
      <c r="V70" s="445">
        <v>1271</v>
      </c>
    </row>
    <row r="71" spans="1:22" x14ac:dyDescent="0.2">
      <c r="A71" s="56" t="s">
        <v>1582</v>
      </c>
      <c r="B71" s="42">
        <v>10</v>
      </c>
      <c r="C71" s="42">
        <v>8</v>
      </c>
      <c r="D71" s="42">
        <v>1</v>
      </c>
      <c r="E71" s="42">
        <v>180</v>
      </c>
      <c r="F71" s="377">
        <v>25.714285714285001</v>
      </c>
      <c r="G71" s="42">
        <v>1</v>
      </c>
      <c r="H71" s="42">
        <v>0</v>
      </c>
      <c r="I71" s="42">
        <v>1</v>
      </c>
      <c r="J71" s="398">
        <v>74</v>
      </c>
      <c r="K71" s="42">
        <v>22</v>
      </c>
      <c r="L71" s="42">
        <v>6</v>
      </c>
      <c r="M71" s="42" t="s">
        <v>4612</v>
      </c>
      <c r="N71" s="42"/>
      <c r="Q71" s="4" t="s">
        <v>1518</v>
      </c>
      <c r="R71" s="445">
        <v>84</v>
      </c>
      <c r="U71" s="4" t="s">
        <v>1773</v>
      </c>
      <c r="V71" s="445">
        <v>1271</v>
      </c>
    </row>
    <row r="72" spans="1:22" x14ac:dyDescent="0.2">
      <c r="A72" s="56" t="s">
        <v>2986</v>
      </c>
      <c r="B72" s="42">
        <v>8</v>
      </c>
      <c r="C72" s="42">
        <v>8</v>
      </c>
      <c r="D72" s="42">
        <v>1</v>
      </c>
      <c r="E72" s="42">
        <v>17</v>
      </c>
      <c r="F72" s="377">
        <v>2.4285714285709998</v>
      </c>
      <c r="G72" s="42">
        <v>0</v>
      </c>
      <c r="H72" s="42">
        <v>0</v>
      </c>
      <c r="I72" s="42">
        <v>2</v>
      </c>
      <c r="J72" s="398">
        <v>11</v>
      </c>
      <c r="K72" s="42">
        <v>1</v>
      </c>
      <c r="L72" s="42"/>
      <c r="M72" s="42" t="s">
        <v>4612</v>
      </c>
      <c r="N72" s="42"/>
      <c r="Q72" s="4" t="s">
        <v>1579</v>
      </c>
      <c r="R72" s="445">
        <v>84</v>
      </c>
      <c r="U72" s="4" t="s">
        <v>1487</v>
      </c>
      <c r="V72" s="445">
        <v>1269</v>
      </c>
    </row>
    <row r="73" spans="1:22" x14ac:dyDescent="0.2">
      <c r="A73" s="56" t="s">
        <v>1707</v>
      </c>
      <c r="B73" s="42">
        <v>1</v>
      </c>
      <c r="C73" s="42">
        <v>1</v>
      </c>
      <c r="D73" s="42">
        <v>0</v>
      </c>
      <c r="E73" s="42">
        <v>6</v>
      </c>
      <c r="F73" s="377">
        <v>6</v>
      </c>
      <c r="G73" s="42">
        <v>0</v>
      </c>
      <c r="H73" s="42">
        <v>0</v>
      </c>
      <c r="I73" s="42">
        <v>0</v>
      </c>
      <c r="J73" s="398">
        <v>6</v>
      </c>
      <c r="K73" s="42"/>
      <c r="L73" s="42"/>
      <c r="M73" s="42" t="s">
        <v>4612</v>
      </c>
      <c r="N73" s="42"/>
      <c r="Q73" s="4" t="s">
        <v>1571</v>
      </c>
      <c r="R73" s="445">
        <v>84</v>
      </c>
      <c r="U73" s="4" t="s">
        <v>3897</v>
      </c>
      <c r="V73" s="445">
        <v>1256</v>
      </c>
    </row>
    <row r="74" spans="1:22" x14ac:dyDescent="0.2">
      <c r="A74" s="56" t="s">
        <v>1708</v>
      </c>
      <c r="B74" s="42">
        <v>1</v>
      </c>
      <c r="C74" s="42">
        <v>1</v>
      </c>
      <c r="D74" s="42">
        <v>0</v>
      </c>
      <c r="E74" s="42">
        <v>7</v>
      </c>
      <c r="F74" s="377">
        <v>7</v>
      </c>
      <c r="G74" s="42">
        <v>0</v>
      </c>
      <c r="H74" s="42">
        <v>0</v>
      </c>
      <c r="I74" s="42">
        <v>0</v>
      </c>
      <c r="J74" s="398">
        <v>7</v>
      </c>
      <c r="K74" s="42"/>
      <c r="L74" s="42"/>
      <c r="M74" s="42" t="s">
        <v>4612</v>
      </c>
      <c r="N74" s="42"/>
      <c r="Q74" s="4" t="s">
        <v>1483</v>
      </c>
      <c r="R74" s="445">
        <v>84</v>
      </c>
      <c r="U74" s="4" t="s">
        <v>1579</v>
      </c>
      <c r="V74" s="445">
        <v>1255</v>
      </c>
    </row>
    <row r="75" spans="1:22" x14ac:dyDescent="0.2">
      <c r="A75" s="56" t="s">
        <v>1978</v>
      </c>
      <c r="B75" s="42">
        <v>22</v>
      </c>
      <c r="C75" s="42">
        <v>21</v>
      </c>
      <c r="D75" s="42">
        <v>6</v>
      </c>
      <c r="E75" s="42">
        <v>168</v>
      </c>
      <c r="F75" s="377">
        <v>11.2</v>
      </c>
      <c r="G75" s="42">
        <v>0</v>
      </c>
      <c r="H75" s="42">
        <v>0</v>
      </c>
      <c r="I75" s="42">
        <v>3</v>
      </c>
      <c r="J75" s="398">
        <v>24.1</v>
      </c>
      <c r="K75" s="42">
        <v>17</v>
      </c>
      <c r="L75" s="42">
        <v>1</v>
      </c>
      <c r="M75" s="42" t="s">
        <v>4612</v>
      </c>
      <c r="N75" s="42"/>
      <c r="Q75" s="4" t="s">
        <v>1951</v>
      </c>
      <c r="R75" s="445">
        <v>82</v>
      </c>
      <c r="U75" s="4" t="s">
        <v>1468</v>
      </c>
      <c r="V75" s="445">
        <v>1253</v>
      </c>
    </row>
    <row r="76" spans="1:22" x14ac:dyDescent="0.2">
      <c r="A76" s="56" t="s">
        <v>1247</v>
      </c>
      <c r="B76" s="42">
        <v>3</v>
      </c>
      <c r="C76" s="42">
        <v>2</v>
      </c>
      <c r="D76" s="42">
        <v>1</v>
      </c>
      <c r="E76" s="42">
        <v>12</v>
      </c>
      <c r="F76" s="377">
        <v>12</v>
      </c>
      <c r="G76" s="42">
        <v>0</v>
      </c>
      <c r="H76" s="42">
        <v>0</v>
      </c>
      <c r="I76" s="42">
        <v>0</v>
      </c>
      <c r="J76" s="398">
        <v>9.1</v>
      </c>
      <c r="K76" s="42">
        <v>1</v>
      </c>
      <c r="L76" s="42"/>
      <c r="M76" s="42" t="s">
        <v>4612</v>
      </c>
      <c r="N76" s="42"/>
      <c r="Q76" s="4" t="s">
        <v>1501</v>
      </c>
      <c r="R76" s="445">
        <v>81</v>
      </c>
      <c r="U76" s="4" t="s">
        <v>1494</v>
      </c>
      <c r="V76" s="445">
        <v>1248</v>
      </c>
    </row>
    <row r="77" spans="1:22" x14ac:dyDescent="0.2">
      <c r="A77" s="56" t="s">
        <v>1515</v>
      </c>
      <c r="B77" s="42">
        <v>49</v>
      </c>
      <c r="C77" s="42">
        <v>44</v>
      </c>
      <c r="D77" s="42">
        <v>8</v>
      </c>
      <c r="E77" s="42">
        <v>560</v>
      </c>
      <c r="F77" s="377">
        <v>15.555555555554999</v>
      </c>
      <c r="G77" s="42">
        <v>2</v>
      </c>
      <c r="H77" s="42">
        <v>0</v>
      </c>
      <c r="I77" s="42">
        <v>6</v>
      </c>
      <c r="J77" s="398">
        <v>58.1</v>
      </c>
      <c r="K77" s="42">
        <v>55</v>
      </c>
      <c r="L77" s="42">
        <v>12</v>
      </c>
      <c r="M77" s="42" t="s">
        <v>4612</v>
      </c>
      <c r="N77" s="42"/>
      <c r="Q77" s="4" t="s">
        <v>3869</v>
      </c>
      <c r="R77" s="445">
        <v>81</v>
      </c>
      <c r="U77" s="4" t="s">
        <v>3867</v>
      </c>
      <c r="V77" s="445">
        <v>1203</v>
      </c>
    </row>
    <row r="78" spans="1:22" x14ac:dyDescent="0.2">
      <c r="A78" s="56" t="s">
        <v>1244</v>
      </c>
      <c r="B78" s="42">
        <v>20</v>
      </c>
      <c r="C78" s="42">
        <v>20</v>
      </c>
      <c r="D78" s="42">
        <v>3</v>
      </c>
      <c r="E78" s="42">
        <v>904</v>
      </c>
      <c r="F78" s="377">
        <v>53.176470588234999</v>
      </c>
      <c r="G78" s="42">
        <v>3</v>
      </c>
      <c r="H78" s="42">
        <v>3</v>
      </c>
      <c r="I78" s="42">
        <v>1</v>
      </c>
      <c r="J78" s="398">
        <v>174</v>
      </c>
      <c r="K78" s="42">
        <v>126</v>
      </c>
      <c r="L78" s="42">
        <v>23</v>
      </c>
      <c r="M78" s="42" t="s">
        <v>4612</v>
      </c>
      <c r="N78" s="42"/>
      <c r="Q78" s="4" t="s">
        <v>3077</v>
      </c>
      <c r="R78" s="445">
        <v>80</v>
      </c>
      <c r="U78" s="4" t="s">
        <v>1827</v>
      </c>
      <c r="V78" s="445">
        <v>1202</v>
      </c>
    </row>
    <row r="79" spans="1:22" x14ac:dyDescent="0.2">
      <c r="A79" s="56" t="s">
        <v>1496</v>
      </c>
      <c r="B79" s="42">
        <v>60</v>
      </c>
      <c r="C79" s="42">
        <v>58</v>
      </c>
      <c r="D79" s="42">
        <v>7</v>
      </c>
      <c r="E79" s="42">
        <v>897</v>
      </c>
      <c r="F79" s="377">
        <v>17.588235294116998</v>
      </c>
      <c r="G79" s="42">
        <v>5</v>
      </c>
      <c r="H79" s="42">
        <v>1</v>
      </c>
      <c r="I79" s="42">
        <v>12</v>
      </c>
      <c r="J79" s="398">
        <v>100</v>
      </c>
      <c r="K79" s="42">
        <v>86</v>
      </c>
      <c r="L79" s="42">
        <v>4</v>
      </c>
      <c r="M79" s="42" t="s">
        <v>4612</v>
      </c>
      <c r="N79" s="42"/>
      <c r="Q79" s="4" t="s">
        <v>1478</v>
      </c>
      <c r="R79" s="445">
        <v>80</v>
      </c>
      <c r="U79" s="4" t="s">
        <v>3887</v>
      </c>
      <c r="V79" s="445">
        <v>1201</v>
      </c>
    </row>
    <row r="80" spans="1:22" x14ac:dyDescent="0.2">
      <c r="A80" s="56" t="s">
        <v>1234</v>
      </c>
      <c r="B80" s="42">
        <v>14</v>
      </c>
      <c r="C80" s="42">
        <v>12</v>
      </c>
      <c r="D80" s="42">
        <v>0</v>
      </c>
      <c r="E80" s="42">
        <v>53</v>
      </c>
      <c r="F80" s="377">
        <v>4.4166666666659999</v>
      </c>
      <c r="G80" s="42">
        <v>0</v>
      </c>
      <c r="H80" s="42">
        <v>0</v>
      </c>
      <c r="I80" s="42">
        <v>3</v>
      </c>
      <c r="J80" s="398">
        <v>18</v>
      </c>
      <c r="K80" s="42">
        <v>3</v>
      </c>
      <c r="L80" s="42"/>
      <c r="M80" s="42" t="s">
        <v>4612</v>
      </c>
      <c r="N80" s="42"/>
      <c r="Q80" s="4" t="s">
        <v>1485</v>
      </c>
      <c r="R80" s="445">
        <v>78</v>
      </c>
      <c r="U80" s="4" t="s">
        <v>1594</v>
      </c>
      <c r="V80" s="445">
        <v>1197</v>
      </c>
    </row>
    <row r="81" spans="1:22" x14ac:dyDescent="0.2">
      <c r="A81" s="56" t="s">
        <v>1538</v>
      </c>
      <c r="B81" s="42">
        <v>24</v>
      </c>
      <c r="C81" s="42">
        <v>20</v>
      </c>
      <c r="D81" s="42">
        <v>4</v>
      </c>
      <c r="E81" s="42">
        <v>387</v>
      </c>
      <c r="F81" s="377">
        <v>24.1875</v>
      </c>
      <c r="G81" s="42">
        <v>1</v>
      </c>
      <c r="H81" s="42">
        <v>0</v>
      </c>
      <c r="I81" s="42">
        <v>1</v>
      </c>
      <c r="J81" s="398">
        <v>86.1</v>
      </c>
      <c r="K81" s="42">
        <v>44</v>
      </c>
      <c r="L81" s="42">
        <v>10</v>
      </c>
      <c r="M81" s="42" t="s">
        <v>4612</v>
      </c>
      <c r="N81" s="42"/>
      <c r="Q81" s="4" t="s">
        <v>3457</v>
      </c>
      <c r="R81" s="445">
        <v>77</v>
      </c>
      <c r="U81" s="4" t="s">
        <v>3099</v>
      </c>
      <c r="V81" s="445">
        <v>1191</v>
      </c>
    </row>
    <row r="82" spans="1:22" x14ac:dyDescent="0.2">
      <c r="A82" s="56" t="s">
        <v>2004</v>
      </c>
      <c r="B82" s="42">
        <v>1</v>
      </c>
      <c r="C82" s="42">
        <v>1</v>
      </c>
      <c r="D82" s="42">
        <v>0</v>
      </c>
      <c r="E82" s="42">
        <v>4</v>
      </c>
      <c r="F82" s="377">
        <v>4</v>
      </c>
      <c r="G82" s="42">
        <v>0</v>
      </c>
      <c r="H82" s="42">
        <v>0</v>
      </c>
      <c r="I82" s="42">
        <v>0</v>
      </c>
      <c r="J82" s="398">
        <v>4</v>
      </c>
      <c r="K82" s="42"/>
      <c r="L82" s="42"/>
      <c r="M82" s="42" t="s">
        <v>4612</v>
      </c>
      <c r="N82" s="42"/>
      <c r="Q82" s="4" t="s">
        <v>2069</v>
      </c>
      <c r="R82" s="445">
        <v>77</v>
      </c>
      <c r="U82" s="4" t="s">
        <v>1627</v>
      </c>
      <c r="V82" s="445">
        <v>1189</v>
      </c>
    </row>
    <row r="83" spans="1:22" x14ac:dyDescent="0.2">
      <c r="A83" s="56" t="s">
        <v>1550</v>
      </c>
      <c r="B83" s="42">
        <v>19</v>
      </c>
      <c r="C83" s="42">
        <v>19</v>
      </c>
      <c r="D83" s="42">
        <v>1</v>
      </c>
      <c r="E83" s="42">
        <v>425</v>
      </c>
      <c r="F83" s="377">
        <v>23.611111111111001</v>
      </c>
      <c r="G83" s="42">
        <v>3</v>
      </c>
      <c r="H83" s="42">
        <v>0</v>
      </c>
      <c r="I83" s="42">
        <v>3</v>
      </c>
      <c r="J83" s="398">
        <v>95</v>
      </c>
      <c r="K83" s="42"/>
      <c r="L83" s="42"/>
      <c r="M83" s="42" t="s">
        <v>4612</v>
      </c>
      <c r="N83" s="42"/>
      <c r="Q83" s="4" t="s">
        <v>3855</v>
      </c>
      <c r="R83" s="445">
        <v>76</v>
      </c>
      <c r="U83" s="4" t="s">
        <v>1629</v>
      </c>
      <c r="V83" s="445">
        <v>1181</v>
      </c>
    </row>
    <row r="84" spans="1:22" x14ac:dyDescent="0.2">
      <c r="A84" s="56" t="s">
        <v>1511</v>
      </c>
      <c r="B84" s="42">
        <v>45</v>
      </c>
      <c r="C84" s="42">
        <v>28</v>
      </c>
      <c r="D84" s="42">
        <v>6</v>
      </c>
      <c r="E84" s="42">
        <v>203</v>
      </c>
      <c r="F84" s="377">
        <v>9.2272727272720001</v>
      </c>
      <c r="G84" s="42">
        <v>0</v>
      </c>
      <c r="H84" s="42">
        <v>0</v>
      </c>
      <c r="I84" s="42">
        <v>5</v>
      </c>
      <c r="J84" s="398">
        <v>40</v>
      </c>
      <c r="K84" s="42">
        <v>1</v>
      </c>
      <c r="L84" s="42">
        <v>1</v>
      </c>
      <c r="M84" s="42" t="s">
        <v>4612</v>
      </c>
      <c r="N84" s="42"/>
      <c r="Q84" s="4" t="s">
        <v>1597</v>
      </c>
      <c r="R84" s="445">
        <v>76</v>
      </c>
      <c r="U84" s="4" t="s">
        <v>3881</v>
      </c>
      <c r="V84" s="445">
        <v>1177</v>
      </c>
    </row>
    <row r="85" spans="1:22" x14ac:dyDescent="0.2">
      <c r="A85" s="56" t="s">
        <v>2983</v>
      </c>
      <c r="B85" s="42">
        <v>1</v>
      </c>
      <c r="C85" s="42">
        <v>1</v>
      </c>
      <c r="D85" s="42">
        <v>1</v>
      </c>
      <c r="E85" s="42">
        <v>7</v>
      </c>
      <c r="F85" s="377">
        <v>-9999</v>
      </c>
      <c r="G85" s="42">
        <v>0</v>
      </c>
      <c r="H85" s="42">
        <v>0</v>
      </c>
      <c r="I85" s="42">
        <v>0</v>
      </c>
      <c r="J85" s="398">
        <v>7.1</v>
      </c>
      <c r="K85" s="42"/>
      <c r="L85" s="42"/>
      <c r="M85" s="42" t="s">
        <v>4612</v>
      </c>
      <c r="N85" s="42"/>
      <c r="Q85" s="4" t="s">
        <v>3029</v>
      </c>
      <c r="R85" s="445">
        <v>76</v>
      </c>
      <c r="U85" s="4" t="s">
        <v>1472</v>
      </c>
      <c r="V85" s="445">
        <v>1172</v>
      </c>
    </row>
    <row r="86" spans="1:22" x14ac:dyDescent="0.2">
      <c r="A86" s="56" t="s">
        <v>1509</v>
      </c>
      <c r="B86" s="42">
        <v>47</v>
      </c>
      <c r="C86" s="42">
        <v>51</v>
      </c>
      <c r="D86" s="42">
        <v>5</v>
      </c>
      <c r="E86" s="42">
        <v>630</v>
      </c>
      <c r="F86" s="377">
        <v>13.695652173913</v>
      </c>
      <c r="G86" s="42">
        <v>0</v>
      </c>
      <c r="H86" s="42">
        <v>0</v>
      </c>
      <c r="I86" s="42">
        <v>6</v>
      </c>
      <c r="J86" s="398">
        <v>44</v>
      </c>
      <c r="K86" s="42">
        <v>57</v>
      </c>
      <c r="L86" s="42">
        <v>1</v>
      </c>
      <c r="M86" s="42" t="s">
        <v>4612</v>
      </c>
      <c r="N86" s="42"/>
      <c r="Q86" s="4" t="s">
        <v>1544</v>
      </c>
      <c r="R86" s="445">
        <v>75</v>
      </c>
      <c r="U86" s="4" t="s">
        <v>1785</v>
      </c>
      <c r="V86" s="445">
        <v>1170</v>
      </c>
    </row>
    <row r="87" spans="1:22" x14ac:dyDescent="0.2">
      <c r="A87" s="56" t="s">
        <v>1771</v>
      </c>
      <c r="B87" s="42">
        <v>10</v>
      </c>
      <c r="C87" s="42">
        <v>8</v>
      </c>
      <c r="D87" s="42">
        <v>0</v>
      </c>
      <c r="E87" s="42">
        <v>63</v>
      </c>
      <c r="F87" s="377">
        <v>7.875</v>
      </c>
      <c r="G87" s="42">
        <v>0</v>
      </c>
      <c r="H87" s="42">
        <v>0</v>
      </c>
      <c r="I87" s="42">
        <v>3</v>
      </c>
      <c r="J87" s="398">
        <v>28</v>
      </c>
      <c r="K87" s="42">
        <v>8</v>
      </c>
      <c r="L87" s="42">
        <v>1</v>
      </c>
      <c r="M87" s="42" t="s">
        <v>4612</v>
      </c>
      <c r="N87" s="42"/>
      <c r="Q87" s="4" t="s">
        <v>1827</v>
      </c>
      <c r="R87" s="445">
        <v>75</v>
      </c>
      <c r="U87" s="4" t="s">
        <v>1713</v>
      </c>
      <c r="V87" s="445">
        <v>1152</v>
      </c>
    </row>
    <row r="88" spans="1:22" x14ac:dyDescent="0.2">
      <c r="A88" s="56" t="s">
        <v>1671</v>
      </c>
      <c r="B88" s="42">
        <v>2</v>
      </c>
      <c r="C88" s="42">
        <v>2</v>
      </c>
      <c r="D88" s="42">
        <v>1</v>
      </c>
      <c r="E88" s="42">
        <v>29</v>
      </c>
      <c r="F88" s="377">
        <v>29</v>
      </c>
      <c r="G88" s="42">
        <v>0</v>
      </c>
      <c r="H88" s="42">
        <v>0</v>
      </c>
      <c r="I88" s="42">
        <v>0</v>
      </c>
      <c r="J88" s="398">
        <v>23.1</v>
      </c>
      <c r="K88" s="42">
        <v>1</v>
      </c>
      <c r="L88" s="42">
        <v>2</v>
      </c>
      <c r="M88" s="42" t="s">
        <v>4612</v>
      </c>
      <c r="N88" s="42"/>
      <c r="Q88" s="4" t="s">
        <v>3188</v>
      </c>
      <c r="R88" s="445">
        <v>74</v>
      </c>
      <c r="U88" s="4" t="s">
        <v>3908</v>
      </c>
      <c r="V88" s="445">
        <v>1152</v>
      </c>
    </row>
    <row r="89" spans="1:22" x14ac:dyDescent="0.2">
      <c r="A89" s="56" t="s">
        <v>2971</v>
      </c>
      <c r="B89" s="42">
        <v>6</v>
      </c>
      <c r="C89" s="42">
        <v>5</v>
      </c>
      <c r="D89" s="42">
        <v>3</v>
      </c>
      <c r="E89" s="42">
        <v>34</v>
      </c>
      <c r="F89" s="377">
        <v>17</v>
      </c>
      <c r="G89" s="42">
        <v>0</v>
      </c>
      <c r="H89" s="42">
        <v>0</v>
      </c>
      <c r="I89" s="42">
        <v>0</v>
      </c>
      <c r="J89" s="398">
        <v>13.1</v>
      </c>
      <c r="K89" s="42">
        <v>4</v>
      </c>
      <c r="L89" s="42"/>
      <c r="M89" s="42" t="s">
        <v>4612</v>
      </c>
      <c r="N89" s="42"/>
      <c r="Q89" s="4" t="s">
        <v>3871</v>
      </c>
      <c r="R89" s="445">
        <v>74</v>
      </c>
      <c r="U89" s="4" t="s">
        <v>1516</v>
      </c>
      <c r="V89" s="445">
        <v>1149</v>
      </c>
    </row>
    <row r="90" spans="1:22" x14ac:dyDescent="0.2">
      <c r="A90" s="56" t="s">
        <v>1622</v>
      </c>
      <c r="B90" s="42">
        <v>54</v>
      </c>
      <c r="C90" s="42">
        <v>50</v>
      </c>
      <c r="D90" s="42">
        <v>11</v>
      </c>
      <c r="E90" s="42">
        <v>731</v>
      </c>
      <c r="F90" s="377">
        <v>18.743589743588998</v>
      </c>
      <c r="G90" s="42">
        <v>3</v>
      </c>
      <c r="H90" s="42">
        <v>0</v>
      </c>
      <c r="I90" s="42">
        <v>8</v>
      </c>
      <c r="J90" s="398">
        <v>83</v>
      </c>
      <c r="K90" s="42">
        <v>92</v>
      </c>
      <c r="L90" s="42">
        <v>9</v>
      </c>
      <c r="M90" s="42" t="s">
        <v>4612</v>
      </c>
      <c r="N90" s="42"/>
      <c r="Q90" s="4" t="s">
        <v>1490</v>
      </c>
      <c r="R90" s="445">
        <v>74</v>
      </c>
      <c r="U90" s="4" t="s">
        <v>1501</v>
      </c>
      <c r="V90" s="445">
        <v>1148</v>
      </c>
    </row>
    <row r="91" spans="1:22" x14ac:dyDescent="0.2">
      <c r="A91" s="56" t="s">
        <v>1959</v>
      </c>
      <c r="B91" s="42">
        <v>2</v>
      </c>
      <c r="C91" s="42">
        <v>2</v>
      </c>
      <c r="D91" s="42">
        <v>1</v>
      </c>
      <c r="E91" s="42">
        <v>17</v>
      </c>
      <c r="F91" s="377">
        <v>17</v>
      </c>
      <c r="G91" s="42">
        <v>0</v>
      </c>
      <c r="H91" s="42">
        <v>0</v>
      </c>
      <c r="I91" s="42">
        <v>0</v>
      </c>
      <c r="J91" s="398">
        <v>12.1</v>
      </c>
      <c r="K91" s="42">
        <v>1</v>
      </c>
      <c r="L91" s="42"/>
      <c r="M91" s="42" t="s">
        <v>4612</v>
      </c>
      <c r="N91" s="42"/>
      <c r="Q91" s="4" t="s">
        <v>1527</v>
      </c>
      <c r="R91" s="445">
        <v>72</v>
      </c>
      <c r="U91" s="4" t="s">
        <v>3855</v>
      </c>
      <c r="V91" s="445">
        <v>1147</v>
      </c>
    </row>
    <row r="92" spans="1:22" x14ac:dyDescent="0.2">
      <c r="A92" s="56" t="s">
        <v>1516</v>
      </c>
      <c r="B92" s="42">
        <v>67</v>
      </c>
      <c r="C92" s="42">
        <v>61</v>
      </c>
      <c r="D92" s="42">
        <v>4</v>
      </c>
      <c r="E92" s="42">
        <v>1149</v>
      </c>
      <c r="F92" s="377">
        <v>20.157894736842</v>
      </c>
      <c r="G92" s="42">
        <v>5</v>
      </c>
      <c r="H92" s="42">
        <v>0</v>
      </c>
      <c r="I92" s="42">
        <v>10</v>
      </c>
      <c r="J92" s="398">
        <v>89</v>
      </c>
      <c r="K92" s="42">
        <v>65</v>
      </c>
      <c r="L92" s="42">
        <v>19</v>
      </c>
      <c r="M92" s="42" t="s">
        <v>4612</v>
      </c>
      <c r="N92" s="42"/>
      <c r="Q92" s="4" t="s">
        <v>1487</v>
      </c>
      <c r="R92" s="445">
        <v>72</v>
      </c>
      <c r="U92" s="4" t="s">
        <v>1604</v>
      </c>
      <c r="V92" s="445">
        <v>1144</v>
      </c>
    </row>
    <row r="93" spans="1:22" x14ac:dyDescent="0.2">
      <c r="A93" s="56" t="s">
        <v>1507</v>
      </c>
      <c r="B93" s="42">
        <v>55</v>
      </c>
      <c r="C93" s="42">
        <v>47</v>
      </c>
      <c r="D93" s="42">
        <v>4</v>
      </c>
      <c r="E93" s="42">
        <v>734</v>
      </c>
      <c r="F93" s="377">
        <v>17.069767441860002</v>
      </c>
      <c r="G93" s="42">
        <v>2</v>
      </c>
      <c r="H93" s="42">
        <v>0</v>
      </c>
      <c r="I93" s="42">
        <v>6</v>
      </c>
      <c r="J93" s="398">
        <v>81</v>
      </c>
      <c r="K93" s="42">
        <v>91</v>
      </c>
      <c r="L93" s="42">
        <v>29</v>
      </c>
      <c r="M93" s="42" t="s">
        <v>4612</v>
      </c>
      <c r="N93" s="42"/>
      <c r="Q93" s="4" t="s">
        <v>1787</v>
      </c>
      <c r="R93" s="445">
        <v>70</v>
      </c>
      <c r="U93" s="4" t="s">
        <v>1782</v>
      </c>
      <c r="V93" s="445">
        <v>1141</v>
      </c>
    </row>
    <row r="94" spans="1:22" x14ac:dyDescent="0.2">
      <c r="A94" s="56" t="s">
        <v>1501</v>
      </c>
      <c r="B94" s="42">
        <v>81</v>
      </c>
      <c r="C94" s="42">
        <v>76</v>
      </c>
      <c r="D94" s="42">
        <v>12</v>
      </c>
      <c r="E94" s="42">
        <v>1148</v>
      </c>
      <c r="F94" s="377">
        <v>17.9375</v>
      </c>
      <c r="G94" s="42">
        <v>5</v>
      </c>
      <c r="H94" s="42">
        <v>0</v>
      </c>
      <c r="I94" s="42">
        <v>10</v>
      </c>
      <c r="J94" s="398">
        <v>97</v>
      </c>
      <c r="K94" s="42">
        <v>73</v>
      </c>
      <c r="L94" s="42">
        <v>15</v>
      </c>
      <c r="M94" s="42" t="s">
        <v>4612</v>
      </c>
      <c r="N94" s="42"/>
      <c r="Q94" s="4" t="s">
        <v>1830</v>
      </c>
      <c r="R94" s="445">
        <v>70</v>
      </c>
      <c r="U94" s="4" t="s">
        <v>1825</v>
      </c>
      <c r="V94" s="445">
        <v>1137</v>
      </c>
    </row>
    <row r="95" spans="1:22" x14ac:dyDescent="0.2">
      <c r="A95" s="56" t="s">
        <v>1478</v>
      </c>
      <c r="B95" s="42">
        <v>80</v>
      </c>
      <c r="C95" s="42">
        <v>78</v>
      </c>
      <c r="D95" s="42">
        <v>9</v>
      </c>
      <c r="E95" s="42">
        <v>1517</v>
      </c>
      <c r="F95" s="377">
        <v>21.985507246375999</v>
      </c>
      <c r="G95" s="42">
        <v>6</v>
      </c>
      <c r="H95" s="42">
        <v>1</v>
      </c>
      <c r="I95" s="42">
        <v>8</v>
      </c>
      <c r="J95" s="398">
        <v>105</v>
      </c>
      <c r="K95" s="42">
        <v>82</v>
      </c>
      <c r="L95" s="42">
        <v>10</v>
      </c>
      <c r="M95" s="42" t="s">
        <v>4612</v>
      </c>
      <c r="N95" s="42"/>
      <c r="Q95" s="4" t="s">
        <v>1594</v>
      </c>
      <c r="R95" s="445">
        <v>69</v>
      </c>
      <c r="U95" s="4" t="s">
        <v>1533</v>
      </c>
      <c r="V95" s="445">
        <v>1131</v>
      </c>
    </row>
    <row r="96" spans="1:22" x14ac:dyDescent="0.2">
      <c r="A96" s="56" t="s">
        <v>1672</v>
      </c>
      <c r="B96" s="42">
        <v>5</v>
      </c>
      <c r="C96" s="42">
        <v>4</v>
      </c>
      <c r="D96" s="42">
        <v>0</v>
      </c>
      <c r="E96" s="42">
        <v>61</v>
      </c>
      <c r="F96" s="377">
        <v>15.25</v>
      </c>
      <c r="G96" s="42">
        <v>0</v>
      </c>
      <c r="H96" s="42">
        <v>0</v>
      </c>
      <c r="I96" s="42">
        <v>2</v>
      </c>
      <c r="J96" s="398">
        <v>39</v>
      </c>
      <c r="K96" s="42">
        <v>7</v>
      </c>
      <c r="L96" s="42">
        <v>1</v>
      </c>
      <c r="M96" s="42" t="s">
        <v>4612</v>
      </c>
      <c r="N96" s="42"/>
      <c r="Q96" s="4" t="s">
        <v>1784</v>
      </c>
      <c r="R96" s="445">
        <v>69</v>
      </c>
      <c r="U96" s="4" t="s">
        <v>3902</v>
      </c>
      <c r="V96" s="445">
        <v>1127</v>
      </c>
    </row>
    <row r="97" spans="1:22" x14ac:dyDescent="0.2">
      <c r="A97" s="56" t="s">
        <v>1484</v>
      </c>
      <c r="B97" s="42">
        <v>148</v>
      </c>
      <c r="C97" s="42">
        <v>132</v>
      </c>
      <c r="D97" s="42">
        <v>28</v>
      </c>
      <c r="E97" s="42">
        <v>2154</v>
      </c>
      <c r="F97" s="377">
        <v>20.711538461538002</v>
      </c>
      <c r="G97" s="42">
        <v>9</v>
      </c>
      <c r="H97" s="42">
        <v>1</v>
      </c>
      <c r="I97" s="42">
        <v>14</v>
      </c>
      <c r="J97" s="398">
        <v>155</v>
      </c>
      <c r="K97" s="42">
        <v>177</v>
      </c>
      <c r="L97" s="42">
        <v>30</v>
      </c>
      <c r="M97" s="42" t="s">
        <v>4612</v>
      </c>
      <c r="N97" s="42"/>
      <c r="Q97" s="4" t="s">
        <v>3585</v>
      </c>
      <c r="R97" s="445">
        <v>69</v>
      </c>
      <c r="U97" s="4" t="s">
        <v>3039</v>
      </c>
      <c r="V97" s="445">
        <v>1115</v>
      </c>
    </row>
    <row r="98" spans="1:22" x14ac:dyDescent="0.2">
      <c r="A98" s="56" t="s">
        <v>1562</v>
      </c>
      <c r="B98" s="42">
        <v>46</v>
      </c>
      <c r="C98" s="42">
        <v>47</v>
      </c>
      <c r="D98" s="42">
        <v>9</v>
      </c>
      <c r="E98" s="42">
        <v>875</v>
      </c>
      <c r="F98" s="377">
        <v>23.026315789472999</v>
      </c>
      <c r="G98" s="42">
        <v>2</v>
      </c>
      <c r="H98" s="42">
        <v>1</v>
      </c>
      <c r="I98" s="42">
        <v>5</v>
      </c>
      <c r="J98" s="398">
        <v>100.1</v>
      </c>
      <c r="K98" s="42">
        <v>109</v>
      </c>
      <c r="L98" s="42">
        <v>6</v>
      </c>
      <c r="M98" s="42" t="s">
        <v>4612</v>
      </c>
      <c r="N98" s="42"/>
      <c r="Q98" s="4" t="s">
        <v>1825</v>
      </c>
      <c r="R98" s="445">
        <v>68</v>
      </c>
      <c r="U98" s="4" t="s">
        <v>1535</v>
      </c>
      <c r="V98" s="445">
        <v>1108</v>
      </c>
    </row>
    <row r="99" spans="1:22" x14ac:dyDescent="0.2">
      <c r="A99" s="56" t="s">
        <v>1539</v>
      </c>
      <c r="B99" s="42">
        <v>28</v>
      </c>
      <c r="C99" s="42">
        <v>28</v>
      </c>
      <c r="D99" s="42">
        <v>5</v>
      </c>
      <c r="E99" s="42">
        <v>739</v>
      </c>
      <c r="F99" s="377">
        <v>32.130434782607999</v>
      </c>
      <c r="G99" s="42">
        <v>3</v>
      </c>
      <c r="H99" s="42">
        <v>0</v>
      </c>
      <c r="I99" s="42">
        <v>2</v>
      </c>
      <c r="J99" s="398">
        <v>95</v>
      </c>
      <c r="K99" s="42">
        <v>64</v>
      </c>
      <c r="L99" s="42">
        <v>20</v>
      </c>
      <c r="M99" s="42" t="s">
        <v>4612</v>
      </c>
      <c r="N99" s="42"/>
      <c r="Q99" s="4" t="s">
        <v>1516</v>
      </c>
      <c r="R99" s="445">
        <v>67</v>
      </c>
      <c r="U99" s="4" t="s">
        <v>3054</v>
      </c>
      <c r="V99" s="445">
        <v>1093</v>
      </c>
    </row>
    <row r="100" spans="1:22" x14ac:dyDescent="0.2">
      <c r="A100" s="56" t="s">
        <v>1710</v>
      </c>
      <c r="B100" s="42">
        <v>1</v>
      </c>
      <c r="C100" s="42">
        <v>1</v>
      </c>
      <c r="D100" s="42">
        <v>0</v>
      </c>
      <c r="E100" s="42">
        <v>10</v>
      </c>
      <c r="F100" s="377">
        <v>10</v>
      </c>
      <c r="G100" s="42">
        <v>0</v>
      </c>
      <c r="H100" s="42">
        <v>0</v>
      </c>
      <c r="I100" s="42">
        <v>0</v>
      </c>
      <c r="J100" s="398">
        <v>10</v>
      </c>
      <c r="K100" s="42">
        <v>1</v>
      </c>
      <c r="L100" s="42"/>
      <c r="M100" s="42" t="s">
        <v>4612</v>
      </c>
      <c r="N100" s="42"/>
      <c r="Q100" s="4" t="s">
        <v>1489</v>
      </c>
      <c r="R100" s="445">
        <v>67</v>
      </c>
      <c r="U100" s="4" t="s">
        <v>1563</v>
      </c>
      <c r="V100" s="445">
        <v>1084</v>
      </c>
    </row>
    <row r="101" spans="1:22" x14ac:dyDescent="0.2">
      <c r="A101" s="56" t="s">
        <v>1519</v>
      </c>
      <c r="B101" s="42">
        <v>46</v>
      </c>
      <c r="C101" s="42">
        <v>40</v>
      </c>
      <c r="D101" s="42">
        <v>11</v>
      </c>
      <c r="E101" s="42">
        <v>520</v>
      </c>
      <c r="F101" s="377">
        <v>17.931034482758001</v>
      </c>
      <c r="G101" s="42">
        <v>0</v>
      </c>
      <c r="H101" s="42">
        <v>1</v>
      </c>
      <c r="I101" s="42">
        <v>6</v>
      </c>
      <c r="J101" s="398">
        <v>169</v>
      </c>
      <c r="K101" s="42">
        <v>31</v>
      </c>
      <c r="L101" s="42">
        <v>4</v>
      </c>
      <c r="M101" s="42" t="s">
        <v>4612</v>
      </c>
      <c r="N101" s="42"/>
      <c r="Q101" s="4" t="s">
        <v>1498</v>
      </c>
      <c r="R101" s="445">
        <v>67</v>
      </c>
      <c r="U101" s="4" t="s">
        <v>3047</v>
      </c>
      <c r="V101" s="445">
        <v>1070</v>
      </c>
    </row>
    <row r="102" spans="1:22" x14ac:dyDescent="0.2">
      <c r="A102" s="56" t="s">
        <v>1673</v>
      </c>
      <c r="B102" s="42">
        <v>2</v>
      </c>
      <c r="C102" s="42">
        <v>2</v>
      </c>
      <c r="D102" s="42">
        <v>0</v>
      </c>
      <c r="E102" s="42">
        <v>26</v>
      </c>
      <c r="F102" s="377">
        <v>13</v>
      </c>
      <c r="G102" s="42">
        <v>0</v>
      </c>
      <c r="H102" s="42">
        <v>0</v>
      </c>
      <c r="I102" s="42">
        <v>0</v>
      </c>
      <c r="J102" s="398">
        <v>25</v>
      </c>
      <c r="K102" s="42">
        <v>5</v>
      </c>
      <c r="L102" s="42"/>
      <c r="M102" s="42" t="s">
        <v>4612</v>
      </c>
      <c r="N102" s="42"/>
      <c r="Q102" s="4" t="s">
        <v>1560</v>
      </c>
      <c r="R102" s="445">
        <v>66</v>
      </c>
      <c r="U102" s="4" t="s">
        <v>3886</v>
      </c>
      <c r="V102" s="445">
        <v>1062</v>
      </c>
    </row>
    <row r="103" spans="1:22" x14ac:dyDescent="0.2">
      <c r="A103" s="56" t="s">
        <v>1981</v>
      </c>
      <c r="B103" s="42">
        <v>106</v>
      </c>
      <c r="C103" s="42">
        <v>107</v>
      </c>
      <c r="D103" s="42">
        <v>7</v>
      </c>
      <c r="E103" s="42">
        <v>3170</v>
      </c>
      <c r="F103" s="377">
        <v>31.7</v>
      </c>
      <c r="G103" s="42">
        <v>23</v>
      </c>
      <c r="H103" s="42">
        <v>2</v>
      </c>
      <c r="I103" s="42">
        <v>4</v>
      </c>
      <c r="J103" s="398">
        <v>132.1</v>
      </c>
      <c r="K103" s="42">
        <v>309</v>
      </c>
      <c r="L103" s="42">
        <v>78</v>
      </c>
      <c r="M103" s="42" t="s">
        <v>4612</v>
      </c>
      <c r="N103" s="42"/>
      <c r="Q103" s="4" t="s">
        <v>1493</v>
      </c>
      <c r="R103" s="445">
        <v>66</v>
      </c>
      <c r="U103" s="4" t="s">
        <v>1513</v>
      </c>
      <c r="V103" s="445">
        <v>1047</v>
      </c>
    </row>
    <row r="104" spans="1:22" x14ac:dyDescent="0.2">
      <c r="A104" s="56" t="s">
        <v>1548</v>
      </c>
      <c r="B104" s="42">
        <v>30</v>
      </c>
      <c r="C104" s="42">
        <v>22</v>
      </c>
      <c r="D104" s="42">
        <v>6</v>
      </c>
      <c r="E104" s="42">
        <v>88</v>
      </c>
      <c r="F104" s="377">
        <v>5.5</v>
      </c>
      <c r="G104" s="42">
        <v>0</v>
      </c>
      <c r="H104" s="42">
        <v>0</v>
      </c>
      <c r="I104" s="42">
        <v>5</v>
      </c>
      <c r="J104" s="398">
        <v>16.100000000000001</v>
      </c>
      <c r="K104" s="42">
        <v>5</v>
      </c>
      <c r="L104" s="42"/>
      <c r="M104" s="42" t="s">
        <v>4612</v>
      </c>
      <c r="N104" s="42"/>
      <c r="Q104" s="4" t="s">
        <v>1782</v>
      </c>
      <c r="R104" s="445">
        <v>66</v>
      </c>
      <c r="U104" s="4" t="s">
        <v>3045</v>
      </c>
      <c r="V104" s="445">
        <v>1045</v>
      </c>
    </row>
    <row r="105" spans="1:22" x14ac:dyDescent="0.2">
      <c r="A105" s="56" t="s">
        <v>1711</v>
      </c>
      <c r="B105" s="42">
        <v>1</v>
      </c>
      <c r="C105" s="42">
        <v>1</v>
      </c>
      <c r="D105" s="42">
        <v>0</v>
      </c>
      <c r="E105" s="42">
        <v>6</v>
      </c>
      <c r="F105" s="377">
        <v>6</v>
      </c>
      <c r="G105" s="42">
        <v>0</v>
      </c>
      <c r="H105" s="42">
        <v>0</v>
      </c>
      <c r="I105" s="42">
        <v>0</v>
      </c>
      <c r="J105" s="398">
        <v>6</v>
      </c>
      <c r="K105" s="42"/>
      <c r="L105" s="42"/>
      <c r="M105" s="42" t="s">
        <v>4612</v>
      </c>
      <c r="N105" s="42"/>
      <c r="Q105" s="4" t="s">
        <v>3911</v>
      </c>
      <c r="R105" s="445">
        <v>66</v>
      </c>
      <c r="U105" s="4" t="s">
        <v>3862</v>
      </c>
      <c r="V105" s="445">
        <v>1045</v>
      </c>
    </row>
    <row r="106" spans="1:22" x14ac:dyDescent="0.2">
      <c r="A106" s="56" t="s">
        <v>1648</v>
      </c>
      <c r="B106" s="42">
        <v>3</v>
      </c>
      <c r="C106" s="42">
        <v>2</v>
      </c>
      <c r="D106" s="42">
        <v>1</v>
      </c>
      <c r="E106" s="42">
        <v>61</v>
      </c>
      <c r="F106" s="377">
        <v>61</v>
      </c>
      <c r="G106" s="42">
        <v>0</v>
      </c>
      <c r="H106" s="42">
        <v>0</v>
      </c>
      <c r="I106" s="42">
        <v>0</v>
      </c>
      <c r="J106" s="398">
        <v>44</v>
      </c>
      <c r="K106" s="42">
        <v>6</v>
      </c>
      <c r="L106" s="42">
        <v>4</v>
      </c>
      <c r="M106" s="42" t="s">
        <v>4612</v>
      </c>
      <c r="N106" s="42"/>
      <c r="Q106" s="4" t="s">
        <v>3897</v>
      </c>
      <c r="R106" s="445">
        <v>65</v>
      </c>
      <c r="U106" s="4" t="s">
        <v>3061</v>
      </c>
      <c r="V106" s="445">
        <v>1039</v>
      </c>
    </row>
    <row r="107" spans="1:22" x14ac:dyDescent="0.2">
      <c r="A107" s="56" t="s">
        <v>1598</v>
      </c>
      <c r="B107" s="42">
        <v>8</v>
      </c>
      <c r="C107" s="42">
        <v>7</v>
      </c>
      <c r="D107" s="42">
        <v>2</v>
      </c>
      <c r="E107" s="42">
        <v>78</v>
      </c>
      <c r="F107" s="377">
        <v>15.6</v>
      </c>
      <c r="G107" s="42">
        <v>0</v>
      </c>
      <c r="H107" s="42">
        <v>0</v>
      </c>
      <c r="I107" s="42">
        <v>3</v>
      </c>
      <c r="J107" s="398">
        <v>45.1</v>
      </c>
      <c r="K107" s="42">
        <v>7</v>
      </c>
      <c r="L107" s="42">
        <v>2</v>
      </c>
      <c r="M107" s="42" t="s">
        <v>4612</v>
      </c>
      <c r="N107" s="42"/>
      <c r="Q107" s="4" t="s">
        <v>1494</v>
      </c>
      <c r="R107" s="445">
        <v>65</v>
      </c>
      <c r="U107" s="4" t="s">
        <v>3963</v>
      </c>
      <c r="V107" s="445">
        <v>1034</v>
      </c>
    </row>
    <row r="108" spans="1:22" x14ac:dyDescent="0.2">
      <c r="A108" s="56" t="s">
        <v>1524</v>
      </c>
      <c r="B108" s="42">
        <v>51</v>
      </c>
      <c r="C108" s="42">
        <v>42</v>
      </c>
      <c r="D108" s="42">
        <v>19</v>
      </c>
      <c r="E108" s="42">
        <v>101</v>
      </c>
      <c r="F108" s="377">
        <v>4.3913043478259999</v>
      </c>
      <c r="G108" s="42">
        <v>0</v>
      </c>
      <c r="H108" s="42">
        <v>0</v>
      </c>
      <c r="I108" s="42">
        <v>10</v>
      </c>
      <c r="J108" s="398">
        <v>9</v>
      </c>
      <c r="K108" s="42">
        <v>7</v>
      </c>
      <c r="L108" s="42"/>
      <c r="M108" s="42" t="s">
        <v>4612</v>
      </c>
      <c r="N108" s="42"/>
      <c r="Q108" s="4" t="s">
        <v>3830</v>
      </c>
      <c r="R108" s="445">
        <v>64</v>
      </c>
      <c r="U108" s="4" t="s">
        <v>3056</v>
      </c>
      <c r="V108" s="445">
        <v>1027</v>
      </c>
    </row>
    <row r="109" spans="1:22" x14ac:dyDescent="0.2">
      <c r="A109" s="56" t="s">
        <v>1583</v>
      </c>
      <c r="B109" s="42">
        <v>18</v>
      </c>
      <c r="C109" s="42">
        <v>19</v>
      </c>
      <c r="D109" s="42">
        <v>0</v>
      </c>
      <c r="E109" s="42">
        <v>387</v>
      </c>
      <c r="F109" s="377">
        <v>20.368421052631</v>
      </c>
      <c r="G109" s="42">
        <v>1</v>
      </c>
      <c r="H109" s="42">
        <v>0</v>
      </c>
      <c r="I109" s="42">
        <v>1</v>
      </c>
      <c r="J109" s="398">
        <v>65</v>
      </c>
      <c r="K109" s="42">
        <v>27</v>
      </c>
      <c r="L109" s="42">
        <v>13</v>
      </c>
      <c r="M109" s="42" t="s">
        <v>4612</v>
      </c>
      <c r="N109" s="42"/>
      <c r="Q109" s="4" t="s">
        <v>1495</v>
      </c>
      <c r="R109" s="445">
        <v>63</v>
      </c>
      <c r="U109" s="4" t="s">
        <v>1522</v>
      </c>
      <c r="V109" s="445">
        <v>1027</v>
      </c>
    </row>
    <row r="110" spans="1:22" x14ac:dyDescent="0.2">
      <c r="A110" s="56" t="s">
        <v>1712</v>
      </c>
      <c r="B110" s="42">
        <v>1</v>
      </c>
      <c r="C110" s="42">
        <v>1</v>
      </c>
      <c r="D110" s="42">
        <v>1</v>
      </c>
      <c r="E110" s="42">
        <v>5</v>
      </c>
      <c r="F110" s="377">
        <v>-9999</v>
      </c>
      <c r="G110" s="42">
        <v>0</v>
      </c>
      <c r="H110" s="42">
        <v>0</v>
      </c>
      <c r="I110" s="42">
        <v>0</v>
      </c>
      <c r="J110" s="398">
        <v>5.0999999999999996</v>
      </c>
      <c r="K110" s="42"/>
      <c r="L110" s="42"/>
      <c r="M110" s="42" t="s">
        <v>4612</v>
      </c>
      <c r="N110" s="42"/>
      <c r="Q110" s="4" t="s">
        <v>2527</v>
      </c>
      <c r="R110" s="445">
        <v>63</v>
      </c>
      <c r="U110" s="4" t="s">
        <v>3184</v>
      </c>
      <c r="V110" s="445">
        <v>1026</v>
      </c>
    </row>
    <row r="111" spans="1:22" x14ac:dyDescent="0.2">
      <c r="A111" s="56" t="s">
        <v>1674</v>
      </c>
      <c r="B111" s="42">
        <v>5</v>
      </c>
      <c r="C111" s="42">
        <v>5</v>
      </c>
      <c r="D111" s="42">
        <v>2</v>
      </c>
      <c r="E111" s="42">
        <v>99</v>
      </c>
      <c r="F111" s="377">
        <v>33</v>
      </c>
      <c r="G111" s="42">
        <v>0</v>
      </c>
      <c r="H111" s="42">
        <v>0</v>
      </c>
      <c r="I111" s="42">
        <v>0</v>
      </c>
      <c r="J111" s="398">
        <v>31.1</v>
      </c>
      <c r="K111" s="42">
        <v>14</v>
      </c>
      <c r="L111" s="42">
        <v>1</v>
      </c>
      <c r="M111" s="42" t="s">
        <v>4612</v>
      </c>
      <c r="N111" s="42"/>
      <c r="Q111" s="4" t="s">
        <v>3903</v>
      </c>
      <c r="R111" s="445">
        <v>63</v>
      </c>
      <c r="U111" s="4" t="s">
        <v>1597</v>
      </c>
      <c r="V111" s="445">
        <v>1002</v>
      </c>
    </row>
    <row r="112" spans="1:22" x14ac:dyDescent="0.2">
      <c r="A112" s="56" t="s">
        <v>1563</v>
      </c>
      <c r="B112" s="42">
        <v>59</v>
      </c>
      <c r="C112" s="42">
        <v>58</v>
      </c>
      <c r="D112" s="42">
        <v>7</v>
      </c>
      <c r="E112" s="42">
        <v>1084</v>
      </c>
      <c r="F112" s="377">
        <v>21.254901960784</v>
      </c>
      <c r="G112" s="42">
        <v>3</v>
      </c>
      <c r="H112" s="42">
        <v>2</v>
      </c>
      <c r="I112" s="42">
        <v>6</v>
      </c>
      <c r="J112" s="398">
        <v>107</v>
      </c>
      <c r="K112" s="42">
        <v>94</v>
      </c>
      <c r="L112" s="42">
        <v>15</v>
      </c>
      <c r="M112" s="42" t="s">
        <v>4612</v>
      </c>
      <c r="N112" s="42"/>
      <c r="Q112" s="4" t="s">
        <v>3098</v>
      </c>
      <c r="R112" s="445">
        <v>62</v>
      </c>
      <c r="U112" s="4" t="s">
        <v>3815</v>
      </c>
      <c r="V112" s="445">
        <v>1002</v>
      </c>
    </row>
    <row r="113" spans="1:22" x14ac:dyDescent="0.2">
      <c r="A113" s="56" t="s">
        <v>1469</v>
      </c>
      <c r="B113" s="42">
        <v>137</v>
      </c>
      <c r="C113" s="42">
        <v>127</v>
      </c>
      <c r="D113" s="42">
        <v>35</v>
      </c>
      <c r="E113" s="42">
        <v>1448</v>
      </c>
      <c r="F113" s="377">
        <v>15.739130434782</v>
      </c>
      <c r="G113" s="42">
        <v>6</v>
      </c>
      <c r="H113" s="42">
        <v>0</v>
      </c>
      <c r="I113" s="42">
        <v>23</v>
      </c>
      <c r="J113" s="398">
        <v>80</v>
      </c>
      <c r="K113" s="42">
        <v>91</v>
      </c>
      <c r="L113" s="42">
        <v>20</v>
      </c>
      <c r="M113" s="42" t="s">
        <v>4612</v>
      </c>
      <c r="N113" s="42"/>
      <c r="Q113" s="4" t="s">
        <v>1627</v>
      </c>
      <c r="R113" s="445">
        <v>62</v>
      </c>
      <c r="U113" s="4" t="s">
        <v>3032</v>
      </c>
      <c r="V113" s="445">
        <v>998</v>
      </c>
    </row>
    <row r="114" spans="1:22" x14ac:dyDescent="0.2">
      <c r="A114" s="56" t="s">
        <v>1503</v>
      </c>
      <c r="B114" s="42">
        <v>52</v>
      </c>
      <c r="C114" s="42">
        <v>34</v>
      </c>
      <c r="D114" s="42">
        <v>10</v>
      </c>
      <c r="E114" s="42">
        <v>314</v>
      </c>
      <c r="F114" s="377">
        <v>13.083333333333</v>
      </c>
      <c r="G114" s="42">
        <v>0</v>
      </c>
      <c r="H114" s="42">
        <v>0</v>
      </c>
      <c r="I114" s="42">
        <v>5</v>
      </c>
      <c r="J114" s="398">
        <v>40.1</v>
      </c>
      <c r="K114" s="42">
        <v>26</v>
      </c>
      <c r="L114" s="42">
        <v>9</v>
      </c>
      <c r="M114" s="42" t="s">
        <v>4612</v>
      </c>
      <c r="N114" s="42"/>
      <c r="Q114" s="4" t="s">
        <v>1773</v>
      </c>
      <c r="R114" s="445">
        <v>62</v>
      </c>
      <c r="U114" s="4" t="s">
        <v>3081</v>
      </c>
      <c r="V114" s="445">
        <v>989</v>
      </c>
    </row>
    <row r="115" spans="1:22" x14ac:dyDescent="0.2">
      <c r="A115" s="56" t="s">
        <v>1482</v>
      </c>
      <c r="B115" s="42">
        <v>117</v>
      </c>
      <c r="C115" s="42">
        <v>93</v>
      </c>
      <c r="D115" s="42">
        <v>17</v>
      </c>
      <c r="E115" s="42">
        <v>780</v>
      </c>
      <c r="F115" s="377">
        <v>10.263157894736</v>
      </c>
      <c r="G115" s="42">
        <v>2</v>
      </c>
      <c r="H115" s="42">
        <v>0</v>
      </c>
      <c r="I115" s="42">
        <v>16</v>
      </c>
      <c r="J115" s="398">
        <v>60</v>
      </c>
      <c r="K115" s="42">
        <v>60</v>
      </c>
      <c r="L115" s="42">
        <v>2</v>
      </c>
      <c r="M115" s="42" t="s">
        <v>4612</v>
      </c>
      <c r="N115" s="42"/>
      <c r="Q115" s="4" t="s">
        <v>1504</v>
      </c>
      <c r="R115" s="445">
        <v>61</v>
      </c>
      <c r="U115" s="4" t="s">
        <v>3082</v>
      </c>
      <c r="V115" s="445">
        <v>973</v>
      </c>
    </row>
    <row r="116" spans="1:22" x14ac:dyDescent="0.2">
      <c r="A116" s="56" t="s">
        <v>1513</v>
      </c>
      <c r="B116" s="42">
        <v>111</v>
      </c>
      <c r="C116" s="42">
        <v>93</v>
      </c>
      <c r="D116" s="42">
        <v>24</v>
      </c>
      <c r="E116" s="42">
        <v>1047</v>
      </c>
      <c r="F116" s="377">
        <v>15.173913043478001</v>
      </c>
      <c r="G116" s="42">
        <v>1</v>
      </c>
      <c r="H116" s="42">
        <v>0</v>
      </c>
      <c r="I116" s="42">
        <v>12</v>
      </c>
      <c r="J116" s="398">
        <v>72.099999999999994</v>
      </c>
      <c r="K116" s="42">
        <v>83</v>
      </c>
      <c r="L116" s="42">
        <v>11</v>
      </c>
      <c r="M116" s="42" t="s">
        <v>4612</v>
      </c>
      <c r="N116" s="42"/>
      <c r="Q116" s="4" t="s">
        <v>1505</v>
      </c>
      <c r="R116" s="445">
        <v>61</v>
      </c>
      <c r="U116" s="4" t="s">
        <v>3911</v>
      </c>
      <c r="V116" s="445">
        <v>971</v>
      </c>
    </row>
    <row r="117" spans="1:22" x14ac:dyDescent="0.2">
      <c r="A117" s="56" t="s">
        <v>1468</v>
      </c>
      <c r="B117" s="42">
        <v>135</v>
      </c>
      <c r="C117" s="42">
        <v>115</v>
      </c>
      <c r="D117" s="42">
        <v>25</v>
      </c>
      <c r="E117" s="42">
        <v>1253</v>
      </c>
      <c r="F117" s="377">
        <v>13.922222222222</v>
      </c>
      <c r="G117" s="42">
        <v>1</v>
      </c>
      <c r="H117" s="42">
        <v>0</v>
      </c>
      <c r="I117" s="42">
        <v>23</v>
      </c>
      <c r="J117" s="398">
        <v>60.1</v>
      </c>
      <c r="K117" s="42">
        <v>81</v>
      </c>
      <c r="L117" s="42">
        <v>15</v>
      </c>
      <c r="M117" s="42" t="s">
        <v>4612</v>
      </c>
      <c r="N117" s="42"/>
      <c r="Q117" s="4" t="s">
        <v>1506</v>
      </c>
      <c r="R117" s="445">
        <v>61</v>
      </c>
      <c r="U117" s="4" t="s">
        <v>3857</v>
      </c>
      <c r="V117" s="445">
        <v>970</v>
      </c>
    </row>
    <row r="118" spans="1:22" x14ac:dyDescent="0.2">
      <c r="A118" s="56" t="s">
        <v>1491</v>
      </c>
      <c r="B118" s="42">
        <v>126</v>
      </c>
      <c r="C118" s="42">
        <v>105</v>
      </c>
      <c r="D118" s="42">
        <v>8</v>
      </c>
      <c r="E118" s="42">
        <v>1360</v>
      </c>
      <c r="F118" s="377">
        <v>14.020618556701001</v>
      </c>
      <c r="G118" s="42">
        <v>3</v>
      </c>
      <c r="H118" s="42">
        <v>1</v>
      </c>
      <c r="I118" s="42">
        <v>13</v>
      </c>
      <c r="J118" s="398">
        <v>104</v>
      </c>
      <c r="K118" s="42">
        <v>138</v>
      </c>
      <c r="L118" s="42">
        <v>11</v>
      </c>
      <c r="M118" s="42" t="s">
        <v>4612</v>
      </c>
      <c r="N118" s="42"/>
      <c r="Q118" s="4" t="s">
        <v>1496</v>
      </c>
      <c r="R118" s="445">
        <v>60</v>
      </c>
      <c r="U118" s="4" t="s">
        <v>1521</v>
      </c>
      <c r="V118" s="445">
        <v>925</v>
      </c>
    </row>
    <row r="119" spans="1:22" x14ac:dyDescent="0.2">
      <c r="A119" s="56" t="s">
        <v>1553</v>
      </c>
      <c r="B119" s="42">
        <v>21</v>
      </c>
      <c r="C119" s="42">
        <v>11</v>
      </c>
      <c r="D119" s="42">
        <v>3</v>
      </c>
      <c r="E119" s="42">
        <v>55</v>
      </c>
      <c r="F119" s="377">
        <v>6.875</v>
      </c>
      <c r="G119" s="42">
        <v>0</v>
      </c>
      <c r="H119" s="42">
        <v>0</v>
      </c>
      <c r="I119" s="42">
        <v>2</v>
      </c>
      <c r="J119" s="398">
        <v>24</v>
      </c>
      <c r="K119" s="42">
        <v>3</v>
      </c>
      <c r="L119" s="42"/>
      <c r="M119" s="42" t="s">
        <v>4612</v>
      </c>
      <c r="N119" s="42"/>
      <c r="Q119" s="4" t="s">
        <v>1594</v>
      </c>
      <c r="R119" s="445">
        <v>60</v>
      </c>
      <c r="U119" s="4" t="s">
        <v>3088</v>
      </c>
      <c r="V119" s="445">
        <v>921</v>
      </c>
    </row>
    <row r="120" spans="1:22" x14ac:dyDescent="0.2">
      <c r="A120" s="56" t="s">
        <v>1492</v>
      </c>
      <c r="B120" s="42">
        <v>111</v>
      </c>
      <c r="C120" s="42">
        <v>81</v>
      </c>
      <c r="D120" s="42">
        <v>21</v>
      </c>
      <c r="E120" s="42">
        <v>1953</v>
      </c>
      <c r="F120" s="377">
        <v>32.549999999999997</v>
      </c>
      <c r="G120" s="42">
        <v>11</v>
      </c>
      <c r="H120" s="42">
        <v>1</v>
      </c>
      <c r="I120" s="42">
        <v>4</v>
      </c>
      <c r="J120" s="398">
        <v>127.1</v>
      </c>
      <c r="K120" s="42">
        <v>162</v>
      </c>
      <c r="L120" s="42">
        <v>72</v>
      </c>
      <c r="M120" s="42" t="s">
        <v>4612</v>
      </c>
      <c r="N120" s="42"/>
      <c r="Q120" s="4" t="s">
        <v>1657</v>
      </c>
      <c r="R120" s="445">
        <v>60</v>
      </c>
      <c r="U120" s="4" t="s">
        <v>4012</v>
      </c>
      <c r="V120" s="445">
        <v>920</v>
      </c>
    </row>
    <row r="121" spans="1:22" x14ac:dyDescent="0.2">
      <c r="A121" s="56" t="s">
        <v>1488</v>
      </c>
      <c r="B121" s="42">
        <v>129</v>
      </c>
      <c r="C121" s="42">
        <v>84</v>
      </c>
      <c r="D121" s="42">
        <v>23</v>
      </c>
      <c r="E121" s="42">
        <v>702</v>
      </c>
      <c r="F121" s="377">
        <v>11.508196721311</v>
      </c>
      <c r="G121" s="42">
        <v>1</v>
      </c>
      <c r="H121" s="42">
        <v>0</v>
      </c>
      <c r="I121" s="42">
        <v>11</v>
      </c>
      <c r="J121" s="398">
        <v>53</v>
      </c>
      <c r="K121" s="42">
        <v>78</v>
      </c>
      <c r="L121" s="42">
        <v>11</v>
      </c>
      <c r="M121" s="42" t="s">
        <v>4612</v>
      </c>
      <c r="N121" s="42"/>
      <c r="Q121" s="4" t="s">
        <v>3886</v>
      </c>
      <c r="R121" s="445">
        <v>60</v>
      </c>
      <c r="U121" s="4" t="s">
        <v>4211</v>
      </c>
      <c r="V121" s="445">
        <v>914</v>
      </c>
    </row>
    <row r="122" spans="1:22" x14ac:dyDescent="0.2">
      <c r="A122" s="56" t="s">
        <v>1497</v>
      </c>
      <c r="B122" s="42">
        <v>144</v>
      </c>
      <c r="C122" s="42">
        <v>149</v>
      </c>
      <c r="D122" s="42">
        <v>9</v>
      </c>
      <c r="E122" s="42">
        <v>4802</v>
      </c>
      <c r="F122" s="377">
        <v>34.299999999999997</v>
      </c>
      <c r="G122" s="42">
        <v>25</v>
      </c>
      <c r="H122" s="42">
        <v>9</v>
      </c>
      <c r="I122" s="42">
        <v>14</v>
      </c>
      <c r="J122" s="398">
        <v>179</v>
      </c>
      <c r="K122" s="42">
        <v>437</v>
      </c>
      <c r="L122" s="42">
        <v>90</v>
      </c>
      <c r="M122" s="42" t="s">
        <v>4612</v>
      </c>
      <c r="N122" s="42"/>
      <c r="Q122" s="4" t="s">
        <v>3905</v>
      </c>
      <c r="R122" s="445">
        <v>59</v>
      </c>
      <c r="U122" s="4" t="s">
        <v>1244</v>
      </c>
      <c r="V122" s="445">
        <v>904</v>
      </c>
    </row>
    <row r="123" spans="1:22" x14ac:dyDescent="0.2">
      <c r="A123" s="56" t="s">
        <v>1521</v>
      </c>
      <c r="B123" s="42">
        <v>46</v>
      </c>
      <c r="C123" s="42">
        <v>51</v>
      </c>
      <c r="D123" s="42">
        <v>4</v>
      </c>
      <c r="E123" s="42">
        <v>925</v>
      </c>
      <c r="F123" s="377">
        <v>19.680851063829</v>
      </c>
      <c r="G123" s="42">
        <v>4</v>
      </c>
      <c r="H123" s="42">
        <v>1</v>
      </c>
      <c r="I123" s="42">
        <v>10</v>
      </c>
      <c r="J123" s="398">
        <v>107.1</v>
      </c>
      <c r="K123" s="42">
        <v>61</v>
      </c>
      <c r="L123" s="42">
        <v>0</v>
      </c>
      <c r="M123" s="42" t="s">
        <v>4612</v>
      </c>
      <c r="N123" s="42"/>
      <c r="Q123" s="4" t="s">
        <v>1563</v>
      </c>
      <c r="R123" s="445">
        <v>59</v>
      </c>
      <c r="U123" s="4" t="s">
        <v>1496</v>
      </c>
      <c r="V123" s="445">
        <v>897</v>
      </c>
    </row>
    <row r="124" spans="1:22" x14ac:dyDescent="0.2">
      <c r="A124" s="56" t="s">
        <v>1528</v>
      </c>
      <c r="B124" s="42">
        <v>40</v>
      </c>
      <c r="C124" s="42">
        <v>42</v>
      </c>
      <c r="D124" s="42">
        <v>4</v>
      </c>
      <c r="E124" s="42">
        <v>472</v>
      </c>
      <c r="F124" s="377">
        <v>12.421052631578</v>
      </c>
      <c r="G124" s="42">
        <v>0</v>
      </c>
      <c r="H124" s="42">
        <v>0</v>
      </c>
      <c r="I124" s="42">
        <v>12</v>
      </c>
      <c r="J124" s="398">
        <v>48</v>
      </c>
      <c r="K124" s="42">
        <v>28</v>
      </c>
      <c r="L124" s="42">
        <v>2</v>
      </c>
      <c r="M124" s="42" t="s">
        <v>4612</v>
      </c>
      <c r="N124" s="42"/>
      <c r="Q124" s="4" t="s">
        <v>1508</v>
      </c>
      <c r="R124" s="445">
        <v>59</v>
      </c>
      <c r="U124" s="4" t="s">
        <v>3098</v>
      </c>
      <c r="V124" s="445">
        <v>881</v>
      </c>
    </row>
    <row r="125" spans="1:22" x14ac:dyDescent="0.2">
      <c r="A125" s="56" t="s">
        <v>1532</v>
      </c>
      <c r="B125" s="42">
        <v>29</v>
      </c>
      <c r="C125" s="42">
        <v>25</v>
      </c>
      <c r="D125" s="42">
        <v>4</v>
      </c>
      <c r="E125" s="42">
        <v>127</v>
      </c>
      <c r="F125" s="377">
        <v>6.0476190476190004</v>
      </c>
      <c r="G125" s="42">
        <v>0</v>
      </c>
      <c r="H125" s="42">
        <v>0</v>
      </c>
      <c r="I125" s="42">
        <v>4</v>
      </c>
      <c r="J125" s="398">
        <v>17.100000000000001</v>
      </c>
      <c r="K125" s="42">
        <v>6</v>
      </c>
      <c r="L125" s="42">
        <v>1</v>
      </c>
      <c r="M125" s="42" t="s">
        <v>4612</v>
      </c>
      <c r="N125" s="42"/>
      <c r="Q125" s="4" t="s">
        <v>3857</v>
      </c>
      <c r="R125" s="445">
        <v>58</v>
      </c>
      <c r="U125" s="4" t="s">
        <v>1562</v>
      </c>
      <c r="V125" s="445">
        <v>875</v>
      </c>
    </row>
    <row r="126" spans="1:22" x14ac:dyDescent="0.2">
      <c r="A126" s="56" t="s">
        <v>1517</v>
      </c>
      <c r="B126" s="42">
        <v>107</v>
      </c>
      <c r="C126" s="42">
        <v>114</v>
      </c>
      <c r="D126" s="42">
        <v>10</v>
      </c>
      <c r="E126" s="42">
        <v>2613</v>
      </c>
      <c r="F126" s="377">
        <v>25.125</v>
      </c>
      <c r="G126" s="42">
        <v>10</v>
      </c>
      <c r="H126" s="42">
        <v>4</v>
      </c>
      <c r="I126" s="42">
        <v>9</v>
      </c>
      <c r="J126" s="398">
        <v>129</v>
      </c>
      <c r="K126" s="42">
        <v>240</v>
      </c>
      <c r="L126" s="42">
        <v>29</v>
      </c>
      <c r="M126" s="42" t="s">
        <v>4612</v>
      </c>
      <c r="N126" s="42"/>
      <c r="Q126" s="4" t="s">
        <v>3823</v>
      </c>
      <c r="R126" s="445">
        <v>58</v>
      </c>
      <c r="U126" s="4" t="s">
        <v>3873</v>
      </c>
      <c r="V126" s="445">
        <v>869</v>
      </c>
    </row>
    <row r="127" spans="1:22" x14ac:dyDescent="0.2">
      <c r="A127" s="56" t="s">
        <v>1238</v>
      </c>
      <c r="B127" s="42">
        <v>100</v>
      </c>
      <c r="C127" s="42">
        <v>91</v>
      </c>
      <c r="D127" s="42">
        <v>20</v>
      </c>
      <c r="E127" s="42">
        <v>1770</v>
      </c>
      <c r="F127" s="377">
        <v>24.929577464788</v>
      </c>
      <c r="G127" s="42">
        <v>8</v>
      </c>
      <c r="H127" s="42">
        <v>0</v>
      </c>
      <c r="I127" s="42">
        <v>10</v>
      </c>
      <c r="J127" s="398">
        <v>83</v>
      </c>
      <c r="K127" s="42">
        <v>134</v>
      </c>
      <c r="L127" s="42">
        <v>2</v>
      </c>
      <c r="M127" s="42" t="s">
        <v>4612</v>
      </c>
      <c r="N127" s="42"/>
      <c r="Q127" s="4" t="s">
        <v>1713</v>
      </c>
      <c r="R127" s="445">
        <v>58</v>
      </c>
      <c r="U127" s="4" t="s">
        <v>1505</v>
      </c>
      <c r="V127" s="445">
        <v>853</v>
      </c>
    </row>
    <row r="128" spans="1:22" x14ac:dyDescent="0.2">
      <c r="A128" s="56" t="s">
        <v>1472</v>
      </c>
      <c r="B128" s="42">
        <v>105</v>
      </c>
      <c r="C128" s="42">
        <v>104</v>
      </c>
      <c r="D128" s="42">
        <v>13</v>
      </c>
      <c r="E128" s="42">
        <v>1172</v>
      </c>
      <c r="F128" s="377">
        <v>12.87912087912</v>
      </c>
      <c r="G128" s="42">
        <v>1</v>
      </c>
      <c r="H128" s="42">
        <v>0</v>
      </c>
      <c r="I128" s="42">
        <v>11</v>
      </c>
      <c r="J128" s="398">
        <v>51</v>
      </c>
      <c r="K128" s="42">
        <v>69</v>
      </c>
      <c r="L128" s="42"/>
      <c r="M128" s="42" t="s">
        <v>4612</v>
      </c>
      <c r="N128" s="42"/>
      <c r="Q128" s="4" t="s">
        <v>3062</v>
      </c>
      <c r="R128" s="445">
        <v>58</v>
      </c>
      <c r="U128" s="4" t="s">
        <v>1905</v>
      </c>
      <c r="V128" s="445">
        <v>840</v>
      </c>
    </row>
    <row r="129" spans="1:22" x14ac:dyDescent="0.2">
      <c r="A129" s="56" t="s">
        <v>1591</v>
      </c>
      <c r="B129" s="42">
        <v>28</v>
      </c>
      <c r="C129" s="42">
        <v>26</v>
      </c>
      <c r="D129" s="42">
        <v>4</v>
      </c>
      <c r="E129" s="42">
        <v>495</v>
      </c>
      <c r="F129" s="377">
        <v>22.5</v>
      </c>
      <c r="G129" s="42">
        <v>3</v>
      </c>
      <c r="H129" s="42">
        <v>0</v>
      </c>
      <c r="I129" s="42">
        <v>3</v>
      </c>
      <c r="J129" s="398">
        <v>78</v>
      </c>
      <c r="K129" s="42">
        <v>60</v>
      </c>
      <c r="L129" s="42">
        <v>6</v>
      </c>
      <c r="M129" s="42" t="s">
        <v>4612</v>
      </c>
      <c r="N129" s="42"/>
      <c r="Q129" s="4" t="s">
        <v>1785</v>
      </c>
      <c r="R129" s="445">
        <v>57</v>
      </c>
      <c r="U129" s="4" t="s">
        <v>4001</v>
      </c>
      <c r="V129" s="445">
        <v>839</v>
      </c>
    </row>
    <row r="130" spans="1:22" x14ac:dyDescent="0.2">
      <c r="A130" s="56" t="s">
        <v>1571</v>
      </c>
      <c r="B130" s="42">
        <v>83</v>
      </c>
      <c r="C130" s="42">
        <v>86</v>
      </c>
      <c r="D130" s="42">
        <v>14</v>
      </c>
      <c r="E130" s="42">
        <v>1716</v>
      </c>
      <c r="F130" s="377">
        <v>23.833333333333002</v>
      </c>
      <c r="G130" s="42">
        <v>6</v>
      </c>
      <c r="H130" s="42">
        <v>3</v>
      </c>
      <c r="I130" s="42">
        <v>9</v>
      </c>
      <c r="J130" s="398">
        <v>171</v>
      </c>
      <c r="K130" s="42">
        <v>201</v>
      </c>
      <c r="L130" s="42">
        <v>20</v>
      </c>
      <c r="M130" s="42" t="s">
        <v>4612</v>
      </c>
      <c r="N130" s="42"/>
      <c r="Q130" s="4" t="s">
        <v>1604</v>
      </c>
      <c r="R130" s="445">
        <v>57</v>
      </c>
      <c r="U130" s="4" t="s">
        <v>3094</v>
      </c>
      <c r="V130" s="445">
        <v>838</v>
      </c>
    </row>
    <row r="131" spans="1:22" x14ac:dyDescent="0.2">
      <c r="A131" s="56" t="s">
        <v>1713</v>
      </c>
      <c r="B131" s="42">
        <v>58</v>
      </c>
      <c r="C131" s="42">
        <v>59</v>
      </c>
      <c r="D131" s="42">
        <v>5</v>
      </c>
      <c r="E131" s="42">
        <v>1152</v>
      </c>
      <c r="F131" s="377">
        <v>21.333333333333002</v>
      </c>
      <c r="G131" s="42">
        <v>10</v>
      </c>
      <c r="H131" s="42">
        <v>0</v>
      </c>
      <c r="I131" s="42">
        <v>7</v>
      </c>
      <c r="J131" s="398">
        <v>94</v>
      </c>
      <c r="K131" s="42">
        <v>120</v>
      </c>
      <c r="L131" s="42">
        <v>16</v>
      </c>
      <c r="M131" s="42" t="s">
        <v>4612</v>
      </c>
      <c r="N131" s="42"/>
      <c r="Q131" s="4" t="s">
        <v>1549</v>
      </c>
      <c r="R131" s="445">
        <v>57</v>
      </c>
      <c r="U131" s="4" t="s">
        <v>1832</v>
      </c>
      <c r="V131" s="445">
        <v>836</v>
      </c>
    </row>
    <row r="132" spans="1:22" x14ac:dyDescent="0.2">
      <c r="A132" s="56" t="s">
        <v>1536</v>
      </c>
      <c r="B132" s="42">
        <v>26</v>
      </c>
      <c r="C132" s="42">
        <v>23</v>
      </c>
      <c r="D132" s="42">
        <v>1</v>
      </c>
      <c r="E132" s="42">
        <v>221</v>
      </c>
      <c r="F132" s="377">
        <v>10.045454545454</v>
      </c>
      <c r="G132" s="42">
        <v>0</v>
      </c>
      <c r="H132" s="42">
        <v>0</v>
      </c>
      <c r="I132" s="42">
        <v>8</v>
      </c>
      <c r="J132" s="398">
        <v>35</v>
      </c>
      <c r="K132" s="42">
        <v>9</v>
      </c>
      <c r="L132" s="42">
        <v>2</v>
      </c>
      <c r="M132" s="42" t="s">
        <v>4612</v>
      </c>
      <c r="N132" s="42"/>
      <c r="Q132" s="4" t="s">
        <v>3039</v>
      </c>
      <c r="R132" s="445">
        <v>56</v>
      </c>
      <c r="U132" s="4" t="s">
        <v>3694</v>
      </c>
      <c r="V132" s="445">
        <v>821</v>
      </c>
    </row>
    <row r="133" spans="1:22" x14ac:dyDescent="0.2">
      <c r="A133" s="56" t="s">
        <v>1529</v>
      </c>
      <c r="B133" s="42">
        <v>29</v>
      </c>
      <c r="C133" s="42">
        <v>18</v>
      </c>
      <c r="D133" s="42">
        <v>5</v>
      </c>
      <c r="E133" s="42">
        <v>61</v>
      </c>
      <c r="F133" s="377">
        <v>4.6923076923069997</v>
      </c>
      <c r="G133" s="42">
        <v>0</v>
      </c>
      <c r="H133" s="42">
        <v>0</v>
      </c>
      <c r="I133" s="42">
        <v>4</v>
      </c>
      <c r="J133" s="398">
        <v>14.1</v>
      </c>
      <c r="K133" s="42"/>
      <c r="L133" s="42"/>
      <c r="M133" s="42" t="s">
        <v>4612</v>
      </c>
      <c r="N133" s="42"/>
      <c r="Q133" s="4" t="s">
        <v>3183</v>
      </c>
      <c r="R133" s="445">
        <v>56</v>
      </c>
      <c r="U133" s="4" t="s">
        <v>4149</v>
      </c>
      <c r="V133" s="445">
        <v>818</v>
      </c>
    </row>
    <row r="134" spans="1:22" x14ac:dyDescent="0.2">
      <c r="A134" s="56" t="s">
        <v>1470</v>
      </c>
      <c r="B134" s="42">
        <v>123</v>
      </c>
      <c r="C134" s="42">
        <v>124</v>
      </c>
      <c r="D134" s="42">
        <v>12</v>
      </c>
      <c r="E134" s="42">
        <v>3074</v>
      </c>
      <c r="F134" s="377">
        <v>27.446428571428001</v>
      </c>
      <c r="G134" s="42">
        <v>12</v>
      </c>
      <c r="H134" s="42">
        <v>4</v>
      </c>
      <c r="I134" s="42">
        <v>12</v>
      </c>
      <c r="J134" s="398">
        <v>213</v>
      </c>
      <c r="K134" s="42">
        <v>228</v>
      </c>
      <c r="L134" s="42">
        <v>43</v>
      </c>
      <c r="M134" s="42" t="s">
        <v>4612</v>
      </c>
      <c r="N134" s="42"/>
      <c r="Q134" s="4" t="s">
        <v>1507</v>
      </c>
      <c r="R134" s="445">
        <v>55</v>
      </c>
      <c r="U134" s="4" t="s">
        <v>3036</v>
      </c>
      <c r="V134" s="445">
        <v>811</v>
      </c>
    </row>
    <row r="135" spans="1:22" x14ac:dyDescent="0.2">
      <c r="A135" s="56" t="s">
        <v>1551</v>
      </c>
      <c r="B135" s="42">
        <v>25</v>
      </c>
      <c r="C135" s="42">
        <v>24</v>
      </c>
      <c r="D135" s="42">
        <v>3</v>
      </c>
      <c r="E135" s="42">
        <v>344</v>
      </c>
      <c r="F135" s="377">
        <v>16.380952380951999</v>
      </c>
      <c r="G135" s="42">
        <v>1</v>
      </c>
      <c r="H135" s="42">
        <v>0</v>
      </c>
      <c r="I135" s="42">
        <v>2</v>
      </c>
      <c r="J135" s="398">
        <v>52</v>
      </c>
      <c r="K135" s="42">
        <v>26</v>
      </c>
      <c r="L135" s="42">
        <v>2</v>
      </c>
      <c r="M135" s="42" t="s">
        <v>4612</v>
      </c>
      <c r="N135" s="42"/>
      <c r="Q135" s="4" t="s">
        <v>1500</v>
      </c>
      <c r="R135" s="445">
        <v>55</v>
      </c>
      <c r="U135" s="4" t="s">
        <v>3095</v>
      </c>
      <c r="V135" s="445">
        <v>805</v>
      </c>
    </row>
    <row r="136" spans="1:22" x14ac:dyDescent="0.2">
      <c r="A136" s="56" t="s">
        <v>1675</v>
      </c>
      <c r="B136" s="42">
        <v>2</v>
      </c>
      <c r="C136" s="42">
        <v>2</v>
      </c>
      <c r="D136" s="42">
        <v>0</v>
      </c>
      <c r="E136" s="42">
        <v>6</v>
      </c>
      <c r="F136" s="377">
        <v>3</v>
      </c>
      <c r="G136" s="42">
        <v>0</v>
      </c>
      <c r="H136" s="42">
        <v>0</v>
      </c>
      <c r="I136" s="42">
        <v>1</v>
      </c>
      <c r="J136" s="398">
        <v>6</v>
      </c>
      <c r="K136" s="42">
        <v>1</v>
      </c>
      <c r="L136" s="42"/>
      <c r="M136" s="42" t="s">
        <v>4612</v>
      </c>
      <c r="N136" s="42"/>
      <c r="Q136" s="4" t="s">
        <v>1512</v>
      </c>
      <c r="R136" s="445">
        <v>54</v>
      </c>
      <c r="U136" s="4" t="s">
        <v>1490</v>
      </c>
      <c r="V136" s="445">
        <v>801</v>
      </c>
    </row>
    <row r="137" spans="1:22" x14ac:dyDescent="0.2">
      <c r="A137" s="56" t="s">
        <v>1477</v>
      </c>
      <c r="B137" s="42">
        <v>160</v>
      </c>
      <c r="C137" s="42">
        <v>164</v>
      </c>
      <c r="D137" s="42">
        <v>14</v>
      </c>
      <c r="E137" s="42">
        <v>3903</v>
      </c>
      <c r="F137" s="377">
        <v>26.02</v>
      </c>
      <c r="G137" s="42">
        <v>14</v>
      </c>
      <c r="H137" s="42">
        <v>3</v>
      </c>
      <c r="I137" s="42">
        <v>11</v>
      </c>
      <c r="J137" s="398">
        <v>125.1</v>
      </c>
      <c r="K137" s="42">
        <v>394</v>
      </c>
      <c r="L137" s="42">
        <v>58</v>
      </c>
      <c r="M137" s="42" t="s">
        <v>4612</v>
      </c>
      <c r="N137" s="42"/>
      <c r="Q137" s="4" t="s">
        <v>1639</v>
      </c>
      <c r="R137" s="445">
        <v>54</v>
      </c>
      <c r="U137" s="4" t="s">
        <v>4018</v>
      </c>
      <c r="V137" s="445">
        <v>794</v>
      </c>
    </row>
    <row r="138" spans="1:22" x14ac:dyDescent="0.2">
      <c r="A138" s="56" t="s">
        <v>1610</v>
      </c>
      <c r="B138" s="42">
        <v>19</v>
      </c>
      <c r="C138" s="42">
        <v>21</v>
      </c>
      <c r="D138" s="42">
        <v>0</v>
      </c>
      <c r="E138" s="42">
        <v>470</v>
      </c>
      <c r="F138" s="377">
        <v>22.380952380951999</v>
      </c>
      <c r="G138" s="42">
        <v>2</v>
      </c>
      <c r="H138" s="42">
        <v>1</v>
      </c>
      <c r="I138" s="42">
        <v>6</v>
      </c>
      <c r="J138" s="398">
        <v>138</v>
      </c>
      <c r="K138" s="42">
        <v>37</v>
      </c>
      <c r="L138" s="42">
        <v>11</v>
      </c>
      <c r="M138" s="42" t="s">
        <v>4612</v>
      </c>
      <c r="N138" s="42"/>
      <c r="Q138" s="4" t="s">
        <v>1629</v>
      </c>
      <c r="R138" s="445">
        <v>54</v>
      </c>
      <c r="U138" s="4" t="s">
        <v>1537</v>
      </c>
      <c r="V138" s="445">
        <v>790</v>
      </c>
    </row>
    <row r="139" spans="1:22" x14ac:dyDescent="0.2">
      <c r="A139" s="56" t="s">
        <v>1480</v>
      </c>
      <c r="B139" s="42">
        <v>121</v>
      </c>
      <c r="C139" s="42">
        <v>114</v>
      </c>
      <c r="D139" s="42">
        <v>18</v>
      </c>
      <c r="E139" s="42">
        <v>1483</v>
      </c>
      <c r="F139" s="377">
        <v>15.447916666666</v>
      </c>
      <c r="G139" s="42">
        <v>5</v>
      </c>
      <c r="H139" s="42">
        <v>0</v>
      </c>
      <c r="I139" s="42">
        <v>16</v>
      </c>
      <c r="J139" s="398">
        <v>84</v>
      </c>
      <c r="K139" s="42">
        <v>130</v>
      </c>
      <c r="L139" s="42">
        <v>8</v>
      </c>
      <c r="M139" s="42" t="s">
        <v>4612</v>
      </c>
      <c r="N139" s="42"/>
      <c r="Q139" s="4" t="s">
        <v>3887</v>
      </c>
      <c r="R139" s="445">
        <v>54</v>
      </c>
      <c r="U139" s="4" t="s">
        <v>1482</v>
      </c>
      <c r="V139" s="445">
        <v>780</v>
      </c>
    </row>
    <row r="140" spans="1:22" x14ac:dyDescent="0.2">
      <c r="A140" s="56" t="s">
        <v>1592</v>
      </c>
      <c r="B140" s="42">
        <v>54</v>
      </c>
      <c r="C140" s="42">
        <v>45</v>
      </c>
      <c r="D140" s="42">
        <v>7</v>
      </c>
      <c r="E140" s="42">
        <v>297</v>
      </c>
      <c r="F140" s="377">
        <v>7.8157894736840001</v>
      </c>
      <c r="G140" s="42">
        <v>0</v>
      </c>
      <c r="H140" s="42">
        <v>0</v>
      </c>
      <c r="I140" s="42">
        <v>8</v>
      </c>
      <c r="J140" s="398">
        <v>41</v>
      </c>
      <c r="K140" s="42">
        <v>28</v>
      </c>
      <c r="L140" s="42"/>
      <c r="M140" s="42" t="s">
        <v>4612</v>
      </c>
      <c r="N140" s="42"/>
      <c r="Q140" s="4" t="s">
        <v>1903</v>
      </c>
      <c r="R140" s="445">
        <v>54</v>
      </c>
      <c r="U140" s="4" t="s">
        <v>3029</v>
      </c>
      <c r="V140" s="445">
        <v>775</v>
      </c>
    </row>
    <row r="141" spans="1:22" x14ac:dyDescent="0.2">
      <c r="A141" s="56" t="s">
        <v>1584</v>
      </c>
      <c r="B141" s="42">
        <v>11</v>
      </c>
      <c r="C141" s="42">
        <v>9</v>
      </c>
      <c r="D141" s="42">
        <v>4</v>
      </c>
      <c r="E141" s="42">
        <v>179</v>
      </c>
      <c r="F141" s="377">
        <v>35.799999999999997</v>
      </c>
      <c r="G141" s="42">
        <v>0</v>
      </c>
      <c r="H141" s="42">
        <v>0</v>
      </c>
      <c r="I141" s="42">
        <v>1</v>
      </c>
      <c r="J141" s="398">
        <v>44.1</v>
      </c>
      <c r="K141" s="42">
        <v>21</v>
      </c>
      <c r="L141" s="42">
        <v>5</v>
      </c>
      <c r="M141" s="42" t="s">
        <v>4612</v>
      </c>
      <c r="N141" s="42"/>
      <c r="Q141" s="4" t="s">
        <v>3036</v>
      </c>
      <c r="R141" s="445">
        <v>54</v>
      </c>
      <c r="U141" s="4" t="s">
        <v>3188</v>
      </c>
      <c r="V141" s="445">
        <v>773</v>
      </c>
    </row>
    <row r="142" spans="1:22" x14ac:dyDescent="0.2">
      <c r="A142" s="56" t="s">
        <v>1261</v>
      </c>
      <c r="B142" s="42">
        <v>1</v>
      </c>
      <c r="C142" s="42">
        <v>1</v>
      </c>
      <c r="D142" s="42">
        <v>1</v>
      </c>
      <c r="E142" s="42">
        <v>17</v>
      </c>
      <c r="F142" s="377">
        <v>-9999</v>
      </c>
      <c r="G142" s="42">
        <v>0</v>
      </c>
      <c r="H142" s="42">
        <v>0</v>
      </c>
      <c r="I142" s="42">
        <v>0</v>
      </c>
      <c r="J142" s="398">
        <v>17.100000000000001</v>
      </c>
      <c r="K142" s="42">
        <v>4</v>
      </c>
      <c r="L142" s="42"/>
      <c r="M142" s="42" t="s">
        <v>4612</v>
      </c>
      <c r="N142" s="42"/>
      <c r="Q142" s="4" t="s">
        <v>1592</v>
      </c>
      <c r="R142" s="445">
        <v>54</v>
      </c>
      <c r="U142" s="4" t="s">
        <v>3906</v>
      </c>
      <c r="V142" s="445">
        <v>771</v>
      </c>
    </row>
    <row r="143" spans="1:22" x14ac:dyDescent="0.2">
      <c r="A143" s="56" t="s">
        <v>1471</v>
      </c>
      <c r="B143" s="42">
        <v>96</v>
      </c>
      <c r="C143" s="42">
        <v>51</v>
      </c>
      <c r="D143" s="42">
        <v>22</v>
      </c>
      <c r="E143" s="42">
        <v>94</v>
      </c>
      <c r="F143" s="377">
        <v>3.2413793103440001</v>
      </c>
      <c r="G143" s="42">
        <v>0</v>
      </c>
      <c r="H143" s="42">
        <v>0</v>
      </c>
      <c r="I143" s="42">
        <v>14</v>
      </c>
      <c r="J143" s="398">
        <v>13</v>
      </c>
      <c r="K143" s="42">
        <v>4</v>
      </c>
      <c r="L143" s="42"/>
      <c r="M143" s="42" t="s">
        <v>4612</v>
      </c>
      <c r="N143" s="42"/>
      <c r="Q143" s="4" t="s">
        <v>1622</v>
      </c>
      <c r="R143" s="445">
        <v>54</v>
      </c>
      <c r="U143" s="4" t="s">
        <v>3819</v>
      </c>
      <c r="V143" s="445">
        <v>769</v>
      </c>
    </row>
    <row r="144" spans="1:22" x14ac:dyDescent="0.2">
      <c r="A144" s="56" t="s">
        <v>2527</v>
      </c>
      <c r="B144" s="42">
        <v>63</v>
      </c>
      <c r="C144" s="42">
        <v>54</v>
      </c>
      <c r="D144" s="42">
        <v>8</v>
      </c>
      <c r="E144" s="42">
        <v>481</v>
      </c>
      <c r="F144" s="377">
        <v>10.45652173913</v>
      </c>
      <c r="G144" s="42">
        <v>0</v>
      </c>
      <c r="H144" s="42">
        <v>0</v>
      </c>
      <c r="I144" s="42">
        <v>8</v>
      </c>
      <c r="J144" s="398">
        <v>37</v>
      </c>
      <c r="K144" s="42">
        <v>25</v>
      </c>
      <c r="L144" s="42">
        <v>2</v>
      </c>
      <c r="M144" s="42" t="s">
        <v>4612</v>
      </c>
      <c r="N144" s="42"/>
      <c r="Q144" s="4" t="s">
        <v>3935</v>
      </c>
      <c r="R144" s="445">
        <v>53</v>
      </c>
      <c r="U144" s="4" t="s">
        <v>3059</v>
      </c>
      <c r="V144" s="445">
        <v>744</v>
      </c>
    </row>
    <row r="145" spans="1:22" x14ac:dyDescent="0.2">
      <c r="A145" s="56" t="s">
        <v>1647</v>
      </c>
      <c r="B145" s="42">
        <v>19</v>
      </c>
      <c r="C145" s="42">
        <v>20</v>
      </c>
      <c r="D145" s="42">
        <v>2</v>
      </c>
      <c r="E145" s="42">
        <v>368</v>
      </c>
      <c r="F145" s="377">
        <v>20.444444444443999</v>
      </c>
      <c r="G145" s="42">
        <v>2</v>
      </c>
      <c r="H145" s="42">
        <v>0</v>
      </c>
      <c r="I145" s="42">
        <v>3</v>
      </c>
      <c r="J145" s="398">
        <v>82</v>
      </c>
      <c r="K145" s="42">
        <v>34</v>
      </c>
      <c r="L145" s="42">
        <v>8</v>
      </c>
      <c r="M145" s="42" t="s">
        <v>4612</v>
      </c>
      <c r="N145" s="42"/>
      <c r="Q145" s="4" t="s">
        <v>1639</v>
      </c>
      <c r="R145" s="445">
        <v>52</v>
      </c>
      <c r="U145" s="4" t="s">
        <v>1580</v>
      </c>
      <c r="V145" s="445">
        <v>742</v>
      </c>
    </row>
    <row r="146" spans="1:22" x14ac:dyDescent="0.2">
      <c r="A146" s="56" t="s">
        <v>1649</v>
      </c>
      <c r="B146" s="42">
        <v>3</v>
      </c>
      <c r="C146" s="42">
        <v>2</v>
      </c>
      <c r="D146" s="42">
        <v>0</v>
      </c>
      <c r="E146" s="42">
        <v>30</v>
      </c>
      <c r="F146" s="377">
        <v>15</v>
      </c>
      <c r="G146" s="42">
        <v>0</v>
      </c>
      <c r="H146" s="42">
        <v>0</v>
      </c>
      <c r="I146" s="42">
        <v>0</v>
      </c>
      <c r="J146" s="398">
        <v>26</v>
      </c>
      <c r="K146" s="42">
        <v>4</v>
      </c>
      <c r="L146" s="42">
        <v>1</v>
      </c>
      <c r="M146" s="42" t="s">
        <v>4612</v>
      </c>
      <c r="N146" s="42"/>
      <c r="Q146" s="4" t="s">
        <v>1607</v>
      </c>
      <c r="R146" s="445">
        <v>52</v>
      </c>
      <c r="U146" s="4" t="s">
        <v>1539</v>
      </c>
      <c r="V146" s="445">
        <v>739</v>
      </c>
    </row>
    <row r="147" spans="1:22" x14ac:dyDescent="0.2">
      <c r="A147" s="56" t="s">
        <v>1585</v>
      </c>
      <c r="B147" s="42">
        <v>19</v>
      </c>
      <c r="C147" s="42">
        <v>20</v>
      </c>
      <c r="D147" s="42">
        <v>2</v>
      </c>
      <c r="E147" s="42">
        <v>426</v>
      </c>
      <c r="F147" s="377">
        <v>23.666666666666</v>
      </c>
      <c r="G147" s="42">
        <v>3</v>
      </c>
      <c r="H147" s="42">
        <v>0</v>
      </c>
      <c r="I147" s="42">
        <v>2</v>
      </c>
      <c r="J147" s="398">
        <v>80.099999999999994</v>
      </c>
      <c r="K147" s="42">
        <v>15</v>
      </c>
      <c r="L147" s="42">
        <v>1</v>
      </c>
      <c r="M147" s="42" t="s">
        <v>4612</v>
      </c>
      <c r="N147" s="42"/>
      <c r="Q147" s="4" t="s">
        <v>1503</v>
      </c>
      <c r="R147" s="445">
        <v>52</v>
      </c>
      <c r="U147" s="4" t="s">
        <v>1506</v>
      </c>
      <c r="V147" s="445">
        <v>739</v>
      </c>
    </row>
    <row r="148" spans="1:22" x14ac:dyDescent="0.2">
      <c r="A148" s="56" t="s">
        <v>1229</v>
      </c>
      <c r="B148" s="42">
        <v>35</v>
      </c>
      <c r="C148" s="42">
        <v>23</v>
      </c>
      <c r="D148" s="42">
        <v>9</v>
      </c>
      <c r="E148" s="42">
        <v>110</v>
      </c>
      <c r="F148" s="377">
        <v>7.8571428571419997</v>
      </c>
      <c r="G148" s="42">
        <v>0</v>
      </c>
      <c r="H148" s="42">
        <v>0</v>
      </c>
      <c r="I148" s="42">
        <v>3</v>
      </c>
      <c r="J148" s="398">
        <v>16</v>
      </c>
      <c r="K148" s="42">
        <v>9</v>
      </c>
      <c r="L148" s="42"/>
      <c r="M148" s="42" t="s">
        <v>4612</v>
      </c>
      <c r="N148" s="42"/>
      <c r="Q148" s="4" t="s">
        <v>3819</v>
      </c>
      <c r="R148" s="445">
        <v>52</v>
      </c>
      <c r="U148" s="4" t="s">
        <v>1507</v>
      </c>
      <c r="V148" s="445">
        <v>734</v>
      </c>
    </row>
    <row r="149" spans="1:22" x14ac:dyDescent="0.2">
      <c r="A149" s="56" t="s">
        <v>1567</v>
      </c>
      <c r="B149" s="42">
        <v>13</v>
      </c>
      <c r="C149" s="42">
        <v>11</v>
      </c>
      <c r="D149" s="42">
        <v>2</v>
      </c>
      <c r="E149" s="42">
        <v>89</v>
      </c>
      <c r="F149" s="377">
        <v>9.8888888888879993</v>
      </c>
      <c r="G149" s="42">
        <v>0</v>
      </c>
      <c r="H149" s="42">
        <v>0</v>
      </c>
      <c r="I149" s="42">
        <v>2</v>
      </c>
      <c r="J149" s="398">
        <v>25</v>
      </c>
      <c r="K149" s="42"/>
      <c r="L149" s="42"/>
      <c r="M149" s="42" t="s">
        <v>4612</v>
      </c>
      <c r="N149" s="42"/>
      <c r="Q149" s="4" t="s">
        <v>1559</v>
      </c>
      <c r="R149" s="445">
        <v>52</v>
      </c>
      <c r="U149" s="4" t="s">
        <v>3455</v>
      </c>
      <c r="V149" s="445">
        <v>734</v>
      </c>
    </row>
    <row r="150" spans="1:22" x14ac:dyDescent="0.2">
      <c r="A150" s="56" t="s">
        <v>1599</v>
      </c>
      <c r="B150" s="42">
        <v>9</v>
      </c>
      <c r="C150" s="42">
        <v>7</v>
      </c>
      <c r="D150" s="42">
        <v>0</v>
      </c>
      <c r="E150" s="42">
        <v>98</v>
      </c>
      <c r="F150" s="377">
        <v>14</v>
      </c>
      <c r="G150" s="42">
        <v>0</v>
      </c>
      <c r="H150" s="42">
        <v>0</v>
      </c>
      <c r="I150" s="42">
        <v>3</v>
      </c>
      <c r="J150" s="398">
        <v>43</v>
      </c>
      <c r="K150" s="42"/>
      <c r="L150" s="42"/>
      <c r="M150" s="42" t="s">
        <v>4612</v>
      </c>
      <c r="N150" s="42"/>
      <c r="Q150" s="4" t="s">
        <v>1522</v>
      </c>
      <c r="R150" s="445">
        <v>52</v>
      </c>
      <c r="U150" s="4" t="s">
        <v>1831</v>
      </c>
      <c r="V150" s="445">
        <v>734</v>
      </c>
    </row>
    <row r="151" spans="1:22" x14ac:dyDescent="0.2">
      <c r="A151" s="56" t="s">
        <v>1481</v>
      </c>
      <c r="B151" s="42">
        <v>85</v>
      </c>
      <c r="C151" s="42">
        <v>73</v>
      </c>
      <c r="D151" s="42">
        <v>18</v>
      </c>
      <c r="E151" s="42">
        <v>1738</v>
      </c>
      <c r="F151" s="377">
        <v>31.6</v>
      </c>
      <c r="G151" s="42">
        <v>8</v>
      </c>
      <c r="H151" s="42">
        <v>2</v>
      </c>
      <c r="I151" s="42">
        <v>6</v>
      </c>
      <c r="J151" s="398">
        <v>117.1</v>
      </c>
      <c r="K151" s="42">
        <v>102</v>
      </c>
      <c r="L151" s="42">
        <v>46</v>
      </c>
      <c r="M151" s="42" t="s">
        <v>4612</v>
      </c>
      <c r="N151" s="42"/>
      <c r="Q151" s="4" t="s">
        <v>1502</v>
      </c>
      <c r="R151" s="445">
        <v>52</v>
      </c>
      <c r="U151" s="4" t="s">
        <v>2387</v>
      </c>
      <c r="V151" s="445">
        <v>731</v>
      </c>
    </row>
    <row r="152" spans="1:22" x14ac:dyDescent="0.2">
      <c r="A152" s="56" t="s">
        <v>1486</v>
      </c>
      <c r="B152" s="42">
        <v>158</v>
      </c>
      <c r="C152" s="42">
        <v>143</v>
      </c>
      <c r="D152" s="42">
        <v>15</v>
      </c>
      <c r="E152" s="42">
        <v>2379</v>
      </c>
      <c r="F152" s="377">
        <v>18.5859375</v>
      </c>
      <c r="G152" s="42">
        <v>15</v>
      </c>
      <c r="H152" s="42">
        <v>0</v>
      </c>
      <c r="I152" s="42">
        <v>25</v>
      </c>
      <c r="J152" s="398">
        <v>99</v>
      </c>
      <c r="K152" s="42">
        <v>156</v>
      </c>
      <c r="L152" s="42">
        <v>11</v>
      </c>
      <c r="M152" s="42" t="s">
        <v>4612</v>
      </c>
      <c r="N152" s="42"/>
      <c r="Q152" s="4" t="s">
        <v>3038</v>
      </c>
      <c r="R152" s="445">
        <v>51</v>
      </c>
      <c r="U152" s="4" t="s">
        <v>1622</v>
      </c>
      <c r="V152" s="445">
        <v>731</v>
      </c>
    </row>
    <row r="153" spans="1:22" x14ac:dyDescent="0.2">
      <c r="A153" s="56" t="s">
        <v>1714</v>
      </c>
      <c r="B153" s="42">
        <v>1</v>
      </c>
      <c r="C153" s="42">
        <v>1</v>
      </c>
      <c r="D153" s="42">
        <v>0</v>
      </c>
      <c r="E153" s="42">
        <v>6</v>
      </c>
      <c r="F153" s="377">
        <v>6</v>
      </c>
      <c r="G153" s="42">
        <v>0</v>
      </c>
      <c r="H153" s="42">
        <v>0</v>
      </c>
      <c r="I153" s="42">
        <v>0</v>
      </c>
      <c r="J153" s="398">
        <v>6</v>
      </c>
      <c r="K153" s="42"/>
      <c r="L153" s="42"/>
      <c r="M153" s="42" t="s">
        <v>4612</v>
      </c>
      <c r="N153" s="42"/>
      <c r="Q153" s="4" t="s">
        <v>3870</v>
      </c>
      <c r="R153" s="445">
        <v>51</v>
      </c>
      <c r="U153" s="4" t="s">
        <v>1784</v>
      </c>
      <c r="V153" s="445">
        <v>726</v>
      </c>
    </row>
    <row r="154" spans="1:22" x14ac:dyDescent="0.2">
      <c r="A154" s="56" t="s">
        <v>1572</v>
      </c>
      <c r="B154" s="42">
        <v>11</v>
      </c>
      <c r="C154" s="42">
        <v>8</v>
      </c>
      <c r="D154" s="42">
        <v>1</v>
      </c>
      <c r="E154" s="42">
        <v>27</v>
      </c>
      <c r="F154" s="377">
        <v>3.8571428571420001</v>
      </c>
      <c r="G154" s="42">
        <v>0</v>
      </c>
      <c r="H154" s="42">
        <v>0</v>
      </c>
      <c r="I154" s="42">
        <v>4</v>
      </c>
      <c r="J154" s="398">
        <v>23</v>
      </c>
      <c r="K154" s="42"/>
      <c r="L154" s="42"/>
      <c r="M154" s="42" t="s">
        <v>4612</v>
      </c>
      <c r="N154" s="42"/>
      <c r="Q154" s="4" t="s">
        <v>1524</v>
      </c>
      <c r="R154" s="445">
        <v>51</v>
      </c>
      <c r="U154" s="4" t="s">
        <v>1500</v>
      </c>
      <c r="V154" s="445">
        <v>725</v>
      </c>
    </row>
    <row r="155" spans="1:22" x14ac:dyDescent="0.2">
      <c r="A155" s="56" t="s">
        <v>1514</v>
      </c>
      <c r="B155" s="42">
        <v>47</v>
      </c>
      <c r="C155" s="42">
        <v>39</v>
      </c>
      <c r="D155" s="42">
        <v>14</v>
      </c>
      <c r="E155" s="42">
        <v>146</v>
      </c>
      <c r="F155" s="377">
        <v>5.84</v>
      </c>
      <c r="G155" s="42">
        <v>0</v>
      </c>
      <c r="H155" s="42">
        <v>0</v>
      </c>
      <c r="I155" s="42">
        <v>11</v>
      </c>
      <c r="J155" s="398">
        <v>18</v>
      </c>
      <c r="K155" s="42">
        <v>6</v>
      </c>
      <c r="L155" s="42"/>
      <c r="M155" s="42" t="s">
        <v>4612</v>
      </c>
      <c r="N155" s="42"/>
      <c r="Q155" s="4" t="s">
        <v>3054</v>
      </c>
      <c r="R155" s="445">
        <v>51</v>
      </c>
      <c r="U155" s="4" t="s">
        <v>1904</v>
      </c>
      <c r="V155" s="445">
        <v>725</v>
      </c>
    </row>
    <row r="156" spans="1:22" x14ac:dyDescent="0.2">
      <c r="A156" s="56" t="s">
        <v>1495</v>
      </c>
      <c r="B156" s="42">
        <v>63</v>
      </c>
      <c r="C156" s="42">
        <v>47</v>
      </c>
      <c r="D156" s="42">
        <v>11</v>
      </c>
      <c r="E156" s="42">
        <v>523</v>
      </c>
      <c r="F156" s="377">
        <v>14.527777777777001</v>
      </c>
      <c r="G156" s="42">
        <v>2</v>
      </c>
      <c r="H156" s="42">
        <v>0</v>
      </c>
      <c r="I156" s="42">
        <v>9</v>
      </c>
      <c r="J156" s="398">
        <v>74</v>
      </c>
      <c r="K156" s="42">
        <v>58</v>
      </c>
      <c r="L156" s="42">
        <v>4</v>
      </c>
      <c r="M156" s="42" t="s">
        <v>4612</v>
      </c>
      <c r="N156" s="42"/>
      <c r="Q156" s="4" t="s">
        <v>3078</v>
      </c>
      <c r="R156" s="445">
        <v>51</v>
      </c>
      <c r="U156" s="4" t="s">
        <v>3935</v>
      </c>
      <c r="V156" s="445">
        <v>721</v>
      </c>
    </row>
    <row r="157" spans="1:22" x14ac:dyDescent="0.2">
      <c r="A157" s="56" t="s">
        <v>1475</v>
      </c>
      <c r="B157" s="42">
        <v>101</v>
      </c>
      <c r="C157" s="42">
        <v>98</v>
      </c>
      <c r="D157" s="42">
        <v>10</v>
      </c>
      <c r="E157" s="42">
        <v>1587</v>
      </c>
      <c r="F157" s="377">
        <v>18.034090909090001</v>
      </c>
      <c r="G157" s="42">
        <v>3</v>
      </c>
      <c r="H157" s="42">
        <v>1</v>
      </c>
      <c r="I157" s="42">
        <v>12</v>
      </c>
      <c r="J157" s="398">
        <v>112</v>
      </c>
      <c r="K157" s="42">
        <v>91</v>
      </c>
      <c r="L157" s="42">
        <v>2</v>
      </c>
      <c r="M157" s="42" t="s">
        <v>4612</v>
      </c>
      <c r="N157" s="42"/>
      <c r="Q157" s="4" t="s">
        <v>1510</v>
      </c>
      <c r="R157" s="445">
        <v>49</v>
      </c>
      <c r="U157" s="4" t="s">
        <v>3078</v>
      </c>
      <c r="V157" s="445">
        <v>712</v>
      </c>
    </row>
    <row r="158" spans="1:22" x14ac:dyDescent="0.2">
      <c r="A158" s="56" t="s">
        <v>1600</v>
      </c>
      <c r="B158" s="42">
        <v>8</v>
      </c>
      <c r="C158" s="42">
        <v>7</v>
      </c>
      <c r="D158" s="42">
        <v>3</v>
      </c>
      <c r="E158" s="42">
        <v>70</v>
      </c>
      <c r="F158" s="377">
        <v>17.5</v>
      </c>
      <c r="G158" s="42">
        <v>0</v>
      </c>
      <c r="H158" s="42">
        <v>0</v>
      </c>
      <c r="I158" s="42">
        <v>0</v>
      </c>
      <c r="J158" s="398">
        <v>18</v>
      </c>
      <c r="K158" s="42"/>
      <c r="L158" s="42"/>
      <c r="M158" s="42" t="s">
        <v>4612</v>
      </c>
      <c r="N158" s="42"/>
      <c r="Q158" s="4" t="s">
        <v>1749</v>
      </c>
      <c r="R158" s="445">
        <v>49</v>
      </c>
      <c r="U158" s="4" t="s">
        <v>1502</v>
      </c>
      <c r="V158" s="445">
        <v>708</v>
      </c>
    </row>
    <row r="159" spans="1:22" x14ac:dyDescent="0.2">
      <c r="A159" s="56" t="s">
        <v>1558</v>
      </c>
      <c r="B159" s="42">
        <v>15</v>
      </c>
      <c r="C159" s="42">
        <v>12</v>
      </c>
      <c r="D159" s="42">
        <v>2</v>
      </c>
      <c r="E159" s="42">
        <v>118</v>
      </c>
      <c r="F159" s="377">
        <v>11.8</v>
      </c>
      <c r="G159" s="42">
        <v>0</v>
      </c>
      <c r="H159" s="42">
        <v>0</v>
      </c>
      <c r="I159" s="42">
        <v>4</v>
      </c>
      <c r="J159" s="398">
        <v>36</v>
      </c>
      <c r="K159" s="42">
        <v>1</v>
      </c>
      <c r="L159" s="42"/>
      <c r="M159" s="42" t="s">
        <v>4612</v>
      </c>
      <c r="N159" s="42"/>
      <c r="Q159" s="4" t="s">
        <v>3082</v>
      </c>
      <c r="R159" s="445">
        <v>49</v>
      </c>
      <c r="U159" s="4" t="s">
        <v>1488</v>
      </c>
      <c r="V159" s="445">
        <v>702</v>
      </c>
    </row>
    <row r="160" spans="1:22" x14ac:dyDescent="0.2">
      <c r="A160" s="56" t="s">
        <v>1540</v>
      </c>
      <c r="B160" s="42">
        <v>28</v>
      </c>
      <c r="C160" s="42">
        <v>27</v>
      </c>
      <c r="D160" s="42">
        <v>3</v>
      </c>
      <c r="E160" s="42">
        <v>462</v>
      </c>
      <c r="F160" s="377">
        <v>19.25</v>
      </c>
      <c r="G160" s="42">
        <v>2</v>
      </c>
      <c r="H160" s="42">
        <v>0</v>
      </c>
      <c r="I160" s="42">
        <v>5</v>
      </c>
      <c r="J160" s="398">
        <v>69.099999999999994</v>
      </c>
      <c r="K160" s="42">
        <v>43</v>
      </c>
      <c r="L160" s="42">
        <v>17</v>
      </c>
      <c r="M160" s="42" t="s">
        <v>4612</v>
      </c>
      <c r="N160" s="42"/>
      <c r="Q160" s="4" t="s">
        <v>1515</v>
      </c>
      <c r="R160" s="445">
        <v>49</v>
      </c>
      <c r="U160" s="4" t="s">
        <v>3913</v>
      </c>
      <c r="V160" s="445">
        <v>700</v>
      </c>
    </row>
    <row r="161" spans="1:22" x14ac:dyDescent="0.2">
      <c r="A161" s="56" t="s">
        <v>1715</v>
      </c>
      <c r="B161" s="42">
        <v>1</v>
      </c>
      <c r="C161" s="42">
        <v>1</v>
      </c>
      <c r="D161" s="42">
        <v>0</v>
      </c>
      <c r="E161" s="42">
        <v>9</v>
      </c>
      <c r="F161" s="377">
        <v>9</v>
      </c>
      <c r="G161" s="42">
        <v>0</v>
      </c>
      <c r="H161" s="42">
        <v>0</v>
      </c>
      <c r="I161" s="42">
        <v>0</v>
      </c>
      <c r="J161" s="398">
        <v>9</v>
      </c>
      <c r="K161" s="42"/>
      <c r="L161" s="42"/>
      <c r="M161" s="42" t="s">
        <v>4612</v>
      </c>
      <c r="N161" s="42"/>
      <c r="Q161" s="4" t="s">
        <v>3946</v>
      </c>
      <c r="R161" s="445">
        <v>48</v>
      </c>
      <c r="U161" s="4" t="s">
        <v>1724</v>
      </c>
      <c r="V161" s="445">
        <v>696</v>
      </c>
    </row>
    <row r="162" spans="1:22" x14ac:dyDescent="0.2">
      <c r="A162" s="56" t="s">
        <v>1573</v>
      </c>
      <c r="B162" s="42">
        <v>11</v>
      </c>
      <c r="C162" s="42">
        <v>7</v>
      </c>
      <c r="D162" s="42">
        <v>1</v>
      </c>
      <c r="E162" s="42">
        <v>98</v>
      </c>
      <c r="F162" s="377">
        <v>16.333333333333002</v>
      </c>
      <c r="G162" s="42">
        <v>0</v>
      </c>
      <c r="H162" s="42">
        <v>0</v>
      </c>
      <c r="I162" s="42">
        <v>1</v>
      </c>
      <c r="J162" s="398">
        <v>42</v>
      </c>
      <c r="K162" s="42"/>
      <c r="L162" s="42"/>
      <c r="M162" s="42" t="s">
        <v>4612</v>
      </c>
      <c r="N162" s="42"/>
      <c r="Q162" s="4" t="s">
        <v>3900</v>
      </c>
      <c r="R162" s="445">
        <v>48</v>
      </c>
      <c r="U162" s="4" t="s">
        <v>1564</v>
      </c>
      <c r="V162" s="445">
        <v>691</v>
      </c>
    </row>
    <row r="163" spans="1:22" x14ac:dyDescent="0.2">
      <c r="A163" s="56" t="s">
        <v>1633</v>
      </c>
      <c r="B163" s="42">
        <v>5</v>
      </c>
      <c r="C163" s="42">
        <v>4</v>
      </c>
      <c r="D163" s="42">
        <v>0</v>
      </c>
      <c r="E163" s="42">
        <v>12</v>
      </c>
      <c r="F163" s="377">
        <v>3</v>
      </c>
      <c r="G163" s="42">
        <v>0</v>
      </c>
      <c r="H163" s="42">
        <v>0</v>
      </c>
      <c r="I163" s="42">
        <v>0</v>
      </c>
      <c r="J163" s="398">
        <v>6</v>
      </c>
      <c r="K163" s="42"/>
      <c r="L163" s="42"/>
      <c r="M163" s="42" t="s">
        <v>4612</v>
      </c>
      <c r="N163" s="42"/>
      <c r="Q163" s="4" t="s">
        <v>3862</v>
      </c>
      <c r="R163" s="445">
        <v>48</v>
      </c>
      <c r="U163" s="4" t="s">
        <v>4072</v>
      </c>
      <c r="V163" s="445">
        <v>690</v>
      </c>
    </row>
    <row r="164" spans="1:22" x14ac:dyDescent="0.2">
      <c r="A164" s="56" t="s">
        <v>2959</v>
      </c>
      <c r="B164" s="42">
        <v>1</v>
      </c>
      <c r="C164" s="42">
        <v>1</v>
      </c>
      <c r="D164" s="42">
        <v>0</v>
      </c>
      <c r="E164" s="42">
        <v>3</v>
      </c>
      <c r="F164" s="377">
        <v>3</v>
      </c>
      <c r="G164" s="42">
        <v>0</v>
      </c>
      <c r="H164" s="42">
        <v>0</v>
      </c>
      <c r="I164" s="42">
        <v>0</v>
      </c>
      <c r="J164" s="398">
        <v>3</v>
      </c>
      <c r="K164" s="42"/>
      <c r="L164" s="42"/>
      <c r="M164" s="42" t="s">
        <v>4612</v>
      </c>
      <c r="N164" s="42"/>
      <c r="Q164" s="4" t="s">
        <v>4018</v>
      </c>
      <c r="R164" s="445">
        <v>47</v>
      </c>
      <c r="U164" s="4" t="s">
        <v>4472</v>
      </c>
      <c r="V164" s="445">
        <v>688</v>
      </c>
    </row>
    <row r="165" spans="1:22" x14ac:dyDescent="0.2">
      <c r="A165" s="56" t="s">
        <v>1227</v>
      </c>
      <c r="B165" s="42">
        <v>14</v>
      </c>
      <c r="C165" s="42">
        <v>16</v>
      </c>
      <c r="D165" s="42">
        <v>0</v>
      </c>
      <c r="E165" s="42">
        <v>492</v>
      </c>
      <c r="F165" s="377">
        <v>30.75</v>
      </c>
      <c r="G165" s="42">
        <v>3</v>
      </c>
      <c r="H165" s="42">
        <v>0</v>
      </c>
      <c r="I165" s="42">
        <v>1</v>
      </c>
      <c r="J165" s="398">
        <v>91</v>
      </c>
      <c r="K165" s="42">
        <v>40</v>
      </c>
      <c r="L165" s="42">
        <v>7</v>
      </c>
      <c r="M165" s="42" t="s">
        <v>4612</v>
      </c>
      <c r="N165" s="42"/>
      <c r="Q165" s="4" t="s">
        <v>1509</v>
      </c>
      <c r="R165" s="445">
        <v>47</v>
      </c>
      <c r="U165" s="4" t="s">
        <v>3883</v>
      </c>
      <c r="V165" s="445">
        <v>684</v>
      </c>
    </row>
    <row r="166" spans="1:22" x14ac:dyDescent="0.2">
      <c r="A166" s="56" t="s">
        <v>1634</v>
      </c>
      <c r="B166" s="42">
        <v>4</v>
      </c>
      <c r="C166" s="42">
        <v>4</v>
      </c>
      <c r="D166" s="42">
        <v>1</v>
      </c>
      <c r="E166" s="42">
        <v>18</v>
      </c>
      <c r="F166" s="377">
        <v>6</v>
      </c>
      <c r="G166" s="42">
        <v>0</v>
      </c>
      <c r="H166" s="42">
        <v>0</v>
      </c>
      <c r="I166" s="42">
        <v>0</v>
      </c>
      <c r="J166" s="398">
        <v>9</v>
      </c>
      <c r="K166" s="42"/>
      <c r="L166" s="42"/>
      <c r="M166" s="42" t="s">
        <v>4612</v>
      </c>
      <c r="N166" s="42"/>
      <c r="Q166" s="4" t="s">
        <v>1514</v>
      </c>
      <c r="R166" s="445">
        <v>47</v>
      </c>
      <c r="U166" s="4" t="s">
        <v>3933</v>
      </c>
      <c r="V166" s="445">
        <v>681</v>
      </c>
    </row>
    <row r="167" spans="1:22" x14ac:dyDescent="0.2">
      <c r="A167" s="56" t="s">
        <v>1520</v>
      </c>
      <c r="B167" s="42">
        <v>41</v>
      </c>
      <c r="C167" s="42">
        <v>35</v>
      </c>
      <c r="D167" s="42">
        <v>6</v>
      </c>
      <c r="E167" s="42">
        <v>324</v>
      </c>
      <c r="F167" s="377">
        <v>11.172413793103001</v>
      </c>
      <c r="G167" s="42">
        <v>0</v>
      </c>
      <c r="H167" s="42">
        <v>0</v>
      </c>
      <c r="I167" s="42">
        <v>7</v>
      </c>
      <c r="J167" s="398">
        <v>37</v>
      </c>
      <c r="K167" s="42">
        <v>8</v>
      </c>
      <c r="L167" s="42"/>
      <c r="M167" s="42" t="s">
        <v>4612</v>
      </c>
      <c r="N167" s="42"/>
      <c r="Q167" s="4" t="s">
        <v>3694</v>
      </c>
      <c r="R167" s="445">
        <v>47</v>
      </c>
      <c r="U167" s="4" t="s">
        <v>1725</v>
      </c>
      <c r="V167" s="445">
        <v>678</v>
      </c>
    </row>
    <row r="168" spans="1:22" x14ac:dyDescent="0.2">
      <c r="A168" s="56" t="s">
        <v>1593</v>
      </c>
      <c r="B168" s="42">
        <v>9</v>
      </c>
      <c r="C168" s="42">
        <v>6</v>
      </c>
      <c r="D168" s="42">
        <v>2</v>
      </c>
      <c r="E168" s="42">
        <v>23</v>
      </c>
      <c r="F168" s="377">
        <v>5.75</v>
      </c>
      <c r="G168" s="42">
        <v>0</v>
      </c>
      <c r="H168" s="42">
        <v>0</v>
      </c>
      <c r="I168" s="42">
        <v>2</v>
      </c>
      <c r="J168" s="398">
        <v>9.1</v>
      </c>
      <c r="K168" s="42">
        <v>1</v>
      </c>
      <c r="L168" s="42"/>
      <c r="M168" s="42" t="s">
        <v>4612</v>
      </c>
      <c r="N168" s="42"/>
      <c r="Q168" s="4" t="s">
        <v>3187</v>
      </c>
      <c r="R168" s="445">
        <v>47</v>
      </c>
      <c r="U168" s="4" t="s">
        <v>1163</v>
      </c>
      <c r="V168" s="445">
        <v>675</v>
      </c>
    </row>
    <row r="169" spans="1:22" x14ac:dyDescent="0.2">
      <c r="A169" s="56" t="s">
        <v>1240</v>
      </c>
      <c r="B169" s="42">
        <v>119</v>
      </c>
      <c r="C169" s="42">
        <v>114</v>
      </c>
      <c r="D169" s="42">
        <v>11</v>
      </c>
      <c r="E169" s="42">
        <v>2403</v>
      </c>
      <c r="F169" s="377">
        <v>23.330097087378</v>
      </c>
      <c r="G169" s="42">
        <v>10</v>
      </c>
      <c r="H169" s="42">
        <v>0</v>
      </c>
      <c r="I169" s="42">
        <v>4</v>
      </c>
      <c r="J169" s="398">
        <v>88.1</v>
      </c>
      <c r="K169" s="42">
        <v>207</v>
      </c>
      <c r="L169" s="42">
        <v>31</v>
      </c>
      <c r="M169" s="42" t="s">
        <v>4612</v>
      </c>
      <c r="N169" s="42"/>
      <c r="Q169" s="4" t="s">
        <v>1562</v>
      </c>
      <c r="R169" s="445">
        <v>46</v>
      </c>
      <c r="U169" s="4" t="s">
        <v>1830</v>
      </c>
      <c r="V169" s="445">
        <v>669</v>
      </c>
    </row>
    <row r="170" spans="1:22" x14ac:dyDescent="0.2">
      <c r="A170" s="56" t="s">
        <v>1248</v>
      </c>
      <c r="B170" s="42">
        <v>4</v>
      </c>
      <c r="C170" s="42">
        <v>3</v>
      </c>
      <c r="D170" s="42">
        <v>0</v>
      </c>
      <c r="E170" s="42">
        <v>2</v>
      </c>
      <c r="F170" s="377">
        <v>0.66666666666600005</v>
      </c>
      <c r="G170" s="42">
        <v>0</v>
      </c>
      <c r="H170" s="42">
        <v>0</v>
      </c>
      <c r="I170" s="42">
        <v>1</v>
      </c>
      <c r="J170" s="398">
        <v>1</v>
      </c>
      <c r="K170" s="42"/>
      <c r="L170" s="42"/>
      <c r="M170" s="42" t="s">
        <v>4612</v>
      </c>
      <c r="N170" s="42"/>
      <c r="Q170" s="4" t="s">
        <v>1519</v>
      </c>
      <c r="R170" s="445">
        <v>46</v>
      </c>
      <c r="U170" s="4" t="s">
        <v>3038</v>
      </c>
      <c r="V170" s="445">
        <v>663</v>
      </c>
    </row>
    <row r="171" spans="1:22" x14ac:dyDescent="0.2">
      <c r="A171" s="56" t="s">
        <v>1545</v>
      </c>
      <c r="B171" s="42">
        <v>25</v>
      </c>
      <c r="C171" s="42">
        <v>20</v>
      </c>
      <c r="D171" s="42">
        <v>3</v>
      </c>
      <c r="E171" s="42">
        <v>303</v>
      </c>
      <c r="F171" s="377">
        <v>17.823529411764</v>
      </c>
      <c r="G171" s="42">
        <v>2</v>
      </c>
      <c r="H171" s="42">
        <v>0</v>
      </c>
      <c r="I171" s="42">
        <v>3</v>
      </c>
      <c r="J171" s="398">
        <v>78.099999999999994</v>
      </c>
      <c r="K171" s="42">
        <v>18</v>
      </c>
      <c r="L171" s="42">
        <v>3</v>
      </c>
      <c r="M171" s="42" t="s">
        <v>4612</v>
      </c>
      <c r="N171" s="42"/>
      <c r="Q171" s="4" t="s">
        <v>1533</v>
      </c>
      <c r="R171" s="445">
        <v>46</v>
      </c>
      <c r="U171" s="4" t="s">
        <v>3919</v>
      </c>
      <c r="V171" s="445">
        <v>660</v>
      </c>
    </row>
    <row r="172" spans="1:22" x14ac:dyDescent="0.2">
      <c r="A172" s="56" t="s">
        <v>1676</v>
      </c>
      <c r="B172" s="42">
        <v>2</v>
      </c>
      <c r="C172" s="42">
        <v>1</v>
      </c>
      <c r="D172" s="42">
        <v>0</v>
      </c>
      <c r="E172" s="42">
        <v>7</v>
      </c>
      <c r="F172" s="377">
        <v>7</v>
      </c>
      <c r="G172" s="42">
        <v>0</v>
      </c>
      <c r="H172" s="42">
        <v>0</v>
      </c>
      <c r="I172" s="42">
        <v>0</v>
      </c>
      <c r="J172" s="398">
        <v>7</v>
      </c>
      <c r="K172" s="42">
        <v>1</v>
      </c>
      <c r="L172" s="42"/>
      <c r="M172" s="42" t="s">
        <v>4612</v>
      </c>
      <c r="N172" s="42"/>
      <c r="Q172" s="4" t="s">
        <v>1521</v>
      </c>
      <c r="R172" s="445">
        <v>46</v>
      </c>
      <c r="U172" s="4" t="s">
        <v>4469</v>
      </c>
      <c r="V172" s="445">
        <v>653</v>
      </c>
    </row>
    <row r="173" spans="1:22" x14ac:dyDescent="0.2">
      <c r="A173" s="56" t="s">
        <v>1487</v>
      </c>
      <c r="B173" s="42">
        <v>72</v>
      </c>
      <c r="C173" s="42">
        <v>76</v>
      </c>
      <c r="D173" s="42">
        <v>5</v>
      </c>
      <c r="E173" s="42">
        <v>1269</v>
      </c>
      <c r="F173" s="377">
        <v>17.873239436618999</v>
      </c>
      <c r="G173" s="42">
        <v>5</v>
      </c>
      <c r="H173" s="42">
        <v>0</v>
      </c>
      <c r="I173" s="42">
        <v>6</v>
      </c>
      <c r="J173" s="398">
        <v>94</v>
      </c>
      <c r="K173" s="42">
        <v>80</v>
      </c>
      <c r="L173" s="42">
        <v>2</v>
      </c>
      <c r="M173" s="42" t="s">
        <v>4612</v>
      </c>
      <c r="N173" s="42"/>
      <c r="Q173" s="4" t="s">
        <v>3094</v>
      </c>
      <c r="R173" s="445">
        <v>46</v>
      </c>
      <c r="U173" s="4" t="s">
        <v>4139</v>
      </c>
      <c r="V173" s="445">
        <v>646</v>
      </c>
    </row>
    <row r="174" spans="1:22" x14ac:dyDescent="0.2">
      <c r="A174" s="56" t="s">
        <v>1650</v>
      </c>
      <c r="B174" s="42">
        <v>5</v>
      </c>
      <c r="C174" s="42">
        <v>5</v>
      </c>
      <c r="D174" s="42">
        <v>0</v>
      </c>
      <c r="E174" s="42">
        <v>65</v>
      </c>
      <c r="F174" s="377">
        <v>13</v>
      </c>
      <c r="G174" s="42">
        <v>0</v>
      </c>
      <c r="H174" s="42">
        <v>0</v>
      </c>
      <c r="I174" s="42">
        <v>1</v>
      </c>
      <c r="J174" s="398">
        <v>29</v>
      </c>
      <c r="K174" s="42">
        <v>3</v>
      </c>
      <c r="L174" s="42"/>
      <c r="M174" s="42" t="s">
        <v>4612</v>
      </c>
      <c r="N174" s="42"/>
      <c r="Q174" s="4" t="s">
        <v>1832</v>
      </c>
      <c r="R174" s="445">
        <v>45</v>
      </c>
      <c r="U174" s="4" t="s">
        <v>1476</v>
      </c>
      <c r="V174" s="445">
        <v>644</v>
      </c>
    </row>
    <row r="175" spans="1:22" x14ac:dyDescent="0.2">
      <c r="A175" s="56" t="s">
        <v>1559</v>
      </c>
      <c r="B175" s="42">
        <v>48</v>
      </c>
      <c r="C175" s="42">
        <v>35</v>
      </c>
      <c r="D175" s="42">
        <v>5</v>
      </c>
      <c r="E175" s="42">
        <v>396</v>
      </c>
      <c r="F175" s="377">
        <v>13.2</v>
      </c>
      <c r="G175" s="42">
        <v>1</v>
      </c>
      <c r="H175" s="42">
        <v>0</v>
      </c>
      <c r="I175" s="42">
        <v>11</v>
      </c>
      <c r="J175" s="398">
        <v>69</v>
      </c>
      <c r="K175" s="42">
        <v>11</v>
      </c>
      <c r="L175" s="42">
        <v>4</v>
      </c>
      <c r="M175" s="42" t="s">
        <v>4612</v>
      </c>
      <c r="N175" s="42"/>
      <c r="Q175" s="4" t="s">
        <v>1511</v>
      </c>
      <c r="R175" s="445">
        <v>45</v>
      </c>
      <c r="U175" s="4" t="s">
        <v>3063</v>
      </c>
      <c r="V175" s="445">
        <v>642</v>
      </c>
    </row>
    <row r="176" spans="1:22" x14ac:dyDescent="0.2">
      <c r="A176" s="56" t="s">
        <v>1716</v>
      </c>
      <c r="B176" s="42">
        <v>1</v>
      </c>
      <c r="C176" s="42">
        <v>1</v>
      </c>
      <c r="D176" s="42">
        <v>0</v>
      </c>
      <c r="E176" s="42">
        <v>44</v>
      </c>
      <c r="F176" s="377">
        <v>44</v>
      </c>
      <c r="G176" s="42">
        <v>0</v>
      </c>
      <c r="H176" s="42">
        <v>0</v>
      </c>
      <c r="I176" s="42">
        <v>0</v>
      </c>
      <c r="J176" s="398">
        <v>44</v>
      </c>
      <c r="K176" s="42"/>
      <c r="L176" s="42"/>
      <c r="M176" s="42" t="s">
        <v>4612</v>
      </c>
      <c r="N176" s="42"/>
      <c r="Q176" s="4" t="s">
        <v>3850</v>
      </c>
      <c r="R176" s="445">
        <v>45</v>
      </c>
      <c r="U176" s="4" t="s">
        <v>1544</v>
      </c>
      <c r="V176" s="445">
        <v>641</v>
      </c>
    </row>
    <row r="177" spans="1:22" x14ac:dyDescent="0.2">
      <c r="A177" s="56" t="s">
        <v>1717</v>
      </c>
      <c r="B177" s="42">
        <v>1</v>
      </c>
      <c r="C177" s="42">
        <v>1</v>
      </c>
      <c r="D177" s="42">
        <v>0</v>
      </c>
      <c r="E177" s="42">
        <v>8</v>
      </c>
      <c r="F177" s="377">
        <v>8</v>
      </c>
      <c r="G177" s="42">
        <v>0</v>
      </c>
      <c r="H177" s="42">
        <v>0</v>
      </c>
      <c r="I177" s="42">
        <v>0</v>
      </c>
      <c r="J177" s="398">
        <v>8</v>
      </c>
      <c r="K177" s="42"/>
      <c r="L177" s="42"/>
      <c r="M177" s="42" t="s">
        <v>4612</v>
      </c>
      <c r="N177" s="42"/>
      <c r="Q177" s="4" t="s">
        <v>1242</v>
      </c>
      <c r="R177" s="445">
        <v>45</v>
      </c>
      <c r="U177" s="4" t="s">
        <v>1483</v>
      </c>
      <c r="V177" s="445">
        <v>639</v>
      </c>
    </row>
    <row r="178" spans="1:22" x14ac:dyDescent="0.2">
      <c r="A178" s="56" t="s">
        <v>1467</v>
      </c>
      <c r="B178" s="42">
        <v>214</v>
      </c>
      <c r="C178" s="42">
        <v>206</v>
      </c>
      <c r="D178" s="42">
        <v>46</v>
      </c>
      <c r="E178" s="42">
        <v>11580</v>
      </c>
      <c r="F178" s="377">
        <v>72.375</v>
      </c>
      <c r="G178" s="42">
        <v>53</v>
      </c>
      <c r="H178" s="42">
        <v>43</v>
      </c>
      <c r="I178" s="42">
        <v>8</v>
      </c>
      <c r="J178" s="398">
        <v>238</v>
      </c>
      <c r="K178" s="42">
        <v>1096</v>
      </c>
      <c r="L178" s="42">
        <v>174</v>
      </c>
      <c r="M178" s="42" t="s">
        <v>4612</v>
      </c>
      <c r="N178" s="42"/>
      <c r="Q178" s="4" t="s">
        <v>3061</v>
      </c>
      <c r="R178" s="445">
        <v>45</v>
      </c>
      <c r="U178" s="4" t="s">
        <v>3052</v>
      </c>
      <c r="V178" s="445">
        <v>632</v>
      </c>
    </row>
    <row r="179" spans="1:22" x14ac:dyDescent="0.2">
      <c r="A179" s="56" t="s">
        <v>1651</v>
      </c>
      <c r="B179" s="42">
        <v>3</v>
      </c>
      <c r="C179" s="42">
        <v>1</v>
      </c>
      <c r="D179" s="42">
        <v>0</v>
      </c>
      <c r="E179" s="42">
        <v>9</v>
      </c>
      <c r="F179" s="377">
        <v>9</v>
      </c>
      <c r="G179" s="42">
        <v>0</v>
      </c>
      <c r="H179" s="42">
        <v>0</v>
      </c>
      <c r="I179" s="42">
        <v>0</v>
      </c>
      <c r="J179" s="398">
        <v>9</v>
      </c>
      <c r="K179" s="42"/>
      <c r="L179" s="42"/>
      <c r="M179" s="42" t="s">
        <v>4612</v>
      </c>
      <c r="N179" s="42"/>
      <c r="Q179" s="4" t="s">
        <v>1579</v>
      </c>
      <c r="R179" s="445">
        <v>44</v>
      </c>
      <c r="U179" s="4" t="s">
        <v>1509</v>
      </c>
      <c r="V179" s="445">
        <v>630</v>
      </c>
    </row>
    <row r="180" spans="1:22" x14ac:dyDescent="0.2">
      <c r="A180" s="56" t="s">
        <v>1494</v>
      </c>
      <c r="B180" s="42">
        <v>65</v>
      </c>
      <c r="C180" s="42">
        <v>64</v>
      </c>
      <c r="D180" s="42">
        <v>4</v>
      </c>
      <c r="E180" s="42">
        <v>1248</v>
      </c>
      <c r="F180" s="377">
        <v>20.8</v>
      </c>
      <c r="G180" s="42">
        <v>2</v>
      </c>
      <c r="H180" s="42">
        <v>1</v>
      </c>
      <c r="I180" s="42">
        <v>4</v>
      </c>
      <c r="J180" s="398">
        <v>124</v>
      </c>
      <c r="K180" s="42">
        <v>27</v>
      </c>
      <c r="L180" s="42"/>
      <c r="M180" s="42" t="s">
        <v>4612</v>
      </c>
      <c r="N180" s="42"/>
      <c r="Q180" s="4" t="s">
        <v>3908</v>
      </c>
      <c r="R180" s="445">
        <v>44</v>
      </c>
      <c r="U180" s="4" t="s">
        <v>3904</v>
      </c>
      <c r="V180" s="445">
        <v>629</v>
      </c>
    </row>
    <row r="181" spans="1:22" x14ac:dyDescent="0.2">
      <c r="A181" s="56" t="s">
        <v>4561</v>
      </c>
      <c r="B181" s="42">
        <v>1</v>
      </c>
      <c r="C181" s="42">
        <v>1</v>
      </c>
      <c r="D181" s="42">
        <v>0</v>
      </c>
      <c r="E181" s="42">
        <v>0</v>
      </c>
      <c r="F181" s="377">
        <v>0</v>
      </c>
      <c r="G181" s="42">
        <v>0</v>
      </c>
      <c r="H181" s="42">
        <v>0</v>
      </c>
      <c r="I181" s="42">
        <v>1</v>
      </c>
      <c r="J181" s="398">
        <v>0</v>
      </c>
      <c r="K181" s="42"/>
      <c r="L181" s="42"/>
      <c r="M181" s="42" t="s">
        <v>4612</v>
      </c>
      <c r="N181" s="42"/>
      <c r="Q181" s="4" t="s">
        <v>1703</v>
      </c>
      <c r="R181" s="445">
        <v>43</v>
      </c>
      <c r="U181" s="4" t="s">
        <v>1606</v>
      </c>
      <c r="V181" s="445">
        <v>626</v>
      </c>
    </row>
    <row r="182" spans="1:22" x14ac:dyDescent="0.2">
      <c r="A182" s="56" t="s">
        <v>1476</v>
      </c>
      <c r="B182" s="42">
        <v>95</v>
      </c>
      <c r="C182" s="42">
        <v>70</v>
      </c>
      <c r="D182" s="42">
        <v>19</v>
      </c>
      <c r="E182" s="42">
        <v>644</v>
      </c>
      <c r="F182" s="377">
        <v>12.627450980392</v>
      </c>
      <c r="G182" s="42">
        <v>0</v>
      </c>
      <c r="H182" s="42">
        <v>0</v>
      </c>
      <c r="I182" s="42">
        <v>13</v>
      </c>
      <c r="J182" s="398">
        <v>38</v>
      </c>
      <c r="K182" s="42">
        <v>20</v>
      </c>
      <c r="L182" s="42">
        <v>4</v>
      </c>
      <c r="M182" s="42" t="s">
        <v>4612</v>
      </c>
      <c r="N182" s="42"/>
      <c r="Q182" s="4" t="s">
        <v>3873</v>
      </c>
      <c r="R182" s="445">
        <v>43</v>
      </c>
      <c r="U182" s="4" t="s">
        <v>1508</v>
      </c>
      <c r="V182" s="445">
        <v>615</v>
      </c>
    </row>
    <row r="183" spans="1:22" x14ac:dyDescent="0.2">
      <c r="A183" s="56" t="s">
        <v>1718</v>
      </c>
      <c r="B183" s="42">
        <v>1</v>
      </c>
      <c r="C183" s="42">
        <v>1</v>
      </c>
      <c r="D183" s="42">
        <v>0</v>
      </c>
      <c r="E183" s="42">
        <v>5</v>
      </c>
      <c r="F183" s="377">
        <v>5</v>
      </c>
      <c r="G183" s="42">
        <v>0</v>
      </c>
      <c r="H183" s="42">
        <v>0</v>
      </c>
      <c r="I183" s="42">
        <v>0</v>
      </c>
      <c r="J183" s="398">
        <v>5</v>
      </c>
      <c r="K183" s="42"/>
      <c r="L183" s="42"/>
      <c r="M183" s="42" t="s">
        <v>4612</v>
      </c>
      <c r="N183" s="42"/>
      <c r="Q183" s="4" t="s">
        <v>3088</v>
      </c>
      <c r="R183" s="445">
        <v>42</v>
      </c>
      <c r="U183" s="4" t="s">
        <v>1758</v>
      </c>
      <c r="V183" s="445">
        <v>611</v>
      </c>
    </row>
    <row r="184" spans="1:22" x14ac:dyDescent="0.2">
      <c r="A184" s="56" t="s">
        <v>1574</v>
      </c>
      <c r="B184" s="42">
        <v>11</v>
      </c>
      <c r="C184" s="42">
        <v>9</v>
      </c>
      <c r="D184" s="42">
        <v>2</v>
      </c>
      <c r="E184" s="42">
        <v>71</v>
      </c>
      <c r="F184" s="377">
        <v>10.142857142857</v>
      </c>
      <c r="G184" s="42">
        <v>0</v>
      </c>
      <c r="H184" s="42">
        <v>0</v>
      </c>
      <c r="I184" s="42">
        <v>1</v>
      </c>
      <c r="J184" s="398">
        <v>30</v>
      </c>
      <c r="K184" s="42"/>
      <c r="L184" s="42"/>
      <c r="M184" s="42" t="s">
        <v>4612</v>
      </c>
      <c r="N184" s="42"/>
      <c r="Q184" s="4" t="s">
        <v>1731</v>
      </c>
      <c r="R184" s="445">
        <v>42</v>
      </c>
      <c r="U184" s="4" t="s">
        <v>1667</v>
      </c>
      <c r="V184" s="445">
        <v>609</v>
      </c>
    </row>
    <row r="185" spans="1:22" x14ac:dyDescent="0.2">
      <c r="A185" s="56" t="s">
        <v>1483</v>
      </c>
      <c r="B185" s="42">
        <v>84</v>
      </c>
      <c r="C185" s="42">
        <v>70</v>
      </c>
      <c r="D185" s="42">
        <v>20</v>
      </c>
      <c r="E185" s="42">
        <v>639</v>
      </c>
      <c r="F185" s="377">
        <v>12.78</v>
      </c>
      <c r="G185" s="42">
        <v>1</v>
      </c>
      <c r="H185" s="42">
        <v>0</v>
      </c>
      <c r="I185" s="42">
        <v>10</v>
      </c>
      <c r="J185" s="398">
        <v>75.099999999999994</v>
      </c>
      <c r="K185" s="42">
        <v>29</v>
      </c>
      <c r="L185" s="42">
        <v>0</v>
      </c>
      <c r="M185" s="42" t="s">
        <v>4612</v>
      </c>
      <c r="N185" s="42"/>
      <c r="Q185" s="4" t="s">
        <v>1520</v>
      </c>
      <c r="R185" s="445">
        <v>41</v>
      </c>
      <c r="U185" s="4" t="s">
        <v>3907</v>
      </c>
      <c r="V185" s="445">
        <v>601</v>
      </c>
    </row>
    <row r="186" spans="1:22" x14ac:dyDescent="0.2">
      <c r="A186" s="56" t="s">
        <v>1635</v>
      </c>
      <c r="B186" s="42">
        <v>4</v>
      </c>
      <c r="C186" s="42">
        <v>5</v>
      </c>
      <c r="D186" s="42">
        <v>0</v>
      </c>
      <c r="E186" s="42">
        <v>31</v>
      </c>
      <c r="F186" s="377">
        <v>6.2</v>
      </c>
      <c r="G186" s="42">
        <v>0</v>
      </c>
      <c r="H186" s="42">
        <v>0</v>
      </c>
      <c r="I186" s="42">
        <v>2</v>
      </c>
      <c r="J186" s="398">
        <v>24</v>
      </c>
      <c r="K186" s="42"/>
      <c r="L186" s="42"/>
      <c r="M186" s="42" t="s">
        <v>4612</v>
      </c>
      <c r="N186" s="42"/>
      <c r="Q186" s="4" t="s">
        <v>4072</v>
      </c>
      <c r="R186" s="445">
        <v>41</v>
      </c>
      <c r="U186" s="4" t="s">
        <v>3189</v>
      </c>
      <c r="V186" s="445">
        <v>600</v>
      </c>
    </row>
    <row r="187" spans="1:22" x14ac:dyDescent="0.2">
      <c r="A187" s="56" t="s">
        <v>1564</v>
      </c>
      <c r="B187" s="42">
        <v>26</v>
      </c>
      <c r="C187" s="42">
        <v>24</v>
      </c>
      <c r="D187" s="42">
        <v>6</v>
      </c>
      <c r="E187" s="42">
        <v>691</v>
      </c>
      <c r="F187" s="377">
        <v>38.388888888887998</v>
      </c>
      <c r="G187" s="42">
        <v>3</v>
      </c>
      <c r="H187" s="42">
        <v>1</v>
      </c>
      <c r="I187" s="42">
        <v>2</v>
      </c>
      <c r="J187" s="398">
        <v>116.1</v>
      </c>
      <c r="K187" s="42">
        <v>29</v>
      </c>
      <c r="L187" s="42">
        <v>8</v>
      </c>
      <c r="M187" s="42" t="s">
        <v>4612</v>
      </c>
      <c r="N187" s="42"/>
      <c r="Q187" s="4" t="s">
        <v>3095</v>
      </c>
      <c r="R187" s="445">
        <v>41</v>
      </c>
      <c r="U187" s="4" t="s">
        <v>1493</v>
      </c>
      <c r="V187" s="445">
        <v>599</v>
      </c>
    </row>
    <row r="188" spans="1:22" x14ac:dyDescent="0.2">
      <c r="A188" s="56" t="s">
        <v>1489</v>
      </c>
      <c r="B188" s="42">
        <v>67</v>
      </c>
      <c r="C188" s="42">
        <v>42</v>
      </c>
      <c r="D188" s="42">
        <v>4</v>
      </c>
      <c r="E188" s="42">
        <v>597</v>
      </c>
      <c r="F188" s="377">
        <v>15.710526315789</v>
      </c>
      <c r="G188" s="42">
        <v>4</v>
      </c>
      <c r="H188" s="42">
        <v>0</v>
      </c>
      <c r="I188" s="42">
        <v>5</v>
      </c>
      <c r="J188" s="398">
        <v>63</v>
      </c>
      <c r="K188" s="42">
        <v>58</v>
      </c>
      <c r="L188" s="42">
        <v>13</v>
      </c>
      <c r="M188" s="42" t="s">
        <v>4612</v>
      </c>
      <c r="N188" s="42"/>
      <c r="Q188" s="4" t="s">
        <v>1543</v>
      </c>
      <c r="R188" s="445">
        <v>41</v>
      </c>
      <c r="U188" s="4" t="s">
        <v>1525</v>
      </c>
      <c r="V188" s="445">
        <v>599</v>
      </c>
    </row>
    <row r="189" spans="1:22" x14ac:dyDescent="0.2">
      <c r="A189" s="56" t="s">
        <v>1652</v>
      </c>
      <c r="B189" s="42">
        <v>3</v>
      </c>
      <c r="C189" s="42">
        <v>1</v>
      </c>
      <c r="D189" s="42">
        <v>0</v>
      </c>
      <c r="E189" s="42">
        <v>2</v>
      </c>
      <c r="F189" s="377">
        <v>2</v>
      </c>
      <c r="G189" s="42">
        <v>0</v>
      </c>
      <c r="H189" s="42">
        <v>0</v>
      </c>
      <c r="I189" s="42">
        <v>0</v>
      </c>
      <c r="J189" s="398">
        <v>2</v>
      </c>
      <c r="K189" s="42"/>
      <c r="L189" s="42"/>
      <c r="M189" s="42" t="s">
        <v>4612</v>
      </c>
      <c r="N189" s="42"/>
      <c r="Q189" s="4" t="s">
        <v>3933</v>
      </c>
      <c r="R189" s="445">
        <v>40</v>
      </c>
      <c r="U189" s="4" t="s">
        <v>1489</v>
      </c>
      <c r="V189" s="445">
        <v>597</v>
      </c>
    </row>
    <row r="190" spans="1:22" x14ac:dyDescent="0.2">
      <c r="A190" s="56" t="s">
        <v>1505</v>
      </c>
      <c r="B190" s="42">
        <v>61</v>
      </c>
      <c r="C190" s="42">
        <v>60</v>
      </c>
      <c r="D190" s="42">
        <v>5</v>
      </c>
      <c r="E190" s="42">
        <v>853</v>
      </c>
      <c r="F190" s="377">
        <v>15.50909090909</v>
      </c>
      <c r="G190" s="42">
        <v>2</v>
      </c>
      <c r="H190" s="42">
        <v>0</v>
      </c>
      <c r="I190" s="42">
        <v>3</v>
      </c>
      <c r="J190" s="398">
        <v>65</v>
      </c>
      <c r="K190" s="42">
        <v>54</v>
      </c>
      <c r="L190" s="42">
        <v>1</v>
      </c>
      <c r="M190" s="42" t="s">
        <v>4612</v>
      </c>
      <c r="N190" s="42"/>
      <c r="Q190" s="4" t="s">
        <v>4079</v>
      </c>
      <c r="R190" s="445">
        <v>40</v>
      </c>
      <c r="U190" s="4" t="s">
        <v>3151</v>
      </c>
      <c r="V190" s="445">
        <v>597</v>
      </c>
    </row>
    <row r="191" spans="1:22" x14ac:dyDescent="0.2">
      <c r="A191" s="56" t="s">
        <v>1601</v>
      </c>
      <c r="B191" s="42">
        <v>8</v>
      </c>
      <c r="C191" s="42">
        <v>7</v>
      </c>
      <c r="D191" s="42">
        <v>0</v>
      </c>
      <c r="E191" s="42">
        <v>97</v>
      </c>
      <c r="F191" s="377">
        <v>13.857142857142</v>
      </c>
      <c r="G191" s="42">
        <v>0</v>
      </c>
      <c r="H191" s="42">
        <v>0</v>
      </c>
      <c r="I191" s="42">
        <v>1</v>
      </c>
      <c r="J191" s="398">
        <v>40</v>
      </c>
      <c r="K191" s="42"/>
      <c r="L191" s="42"/>
      <c r="M191" s="42" t="s">
        <v>4612</v>
      </c>
      <c r="N191" s="42"/>
      <c r="Q191" s="4" t="s">
        <v>1528</v>
      </c>
      <c r="R191" s="445">
        <v>40</v>
      </c>
      <c r="U191" s="4" t="s">
        <v>3090</v>
      </c>
      <c r="V191" s="445">
        <v>594</v>
      </c>
    </row>
    <row r="192" spans="1:22" x14ac:dyDescent="0.2">
      <c r="A192" s="56" t="s">
        <v>1242</v>
      </c>
      <c r="B192" s="42">
        <v>45</v>
      </c>
      <c r="C192" s="42">
        <v>34</v>
      </c>
      <c r="D192" s="42">
        <v>6</v>
      </c>
      <c r="E192" s="42">
        <v>380</v>
      </c>
      <c r="F192" s="377">
        <v>13.571428571427999</v>
      </c>
      <c r="G192" s="42">
        <v>0</v>
      </c>
      <c r="H192" s="42">
        <v>0</v>
      </c>
      <c r="I192" s="42">
        <v>4</v>
      </c>
      <c r="J192" s="398">
        <v>31.1</v>
      </c>
      <c r="K192" s="42">
        <v>41</v>
      </c>
      <c r="L192" s="42">
        <v>8</v>
      </c>
      <c r="M192" s="42" t="s">
        <v>4612</v>
      </c>
      <c r="N192" s="42"/>
      <c r="Q192" s="4" t="s">
        <v>3919</v>
      </c>
      <c r="R192" s="445">
        <v>40</v>
      </c>
      <c r="U192" s="4" t="s">
        <v>1952</v>
      </c>
      <c r="V192" s="445">
        <v>593</v>
      </c>
    </row>
    <row r="193" spans="1:22" x14ac:dyDescent="0.2">
      <c r="A193" s="56" t="s">
        <v>1719</v>
      </c>
      <c r="B193" s="42">
        <v>1</v>
      </c>
      <c r="C193" s="42">
        <v>1</v>
      </c>
      <c r="D193" s="42">
        <v>1</v>
      </c>
      <c r="E193" s="42">
        <v>4</v>
      </c>
      <c r="F193" s="377">
        <v>-9999</v>
      </c>
      <c r="G193" s="42">
        <v>0</v>
      </c>
      <c r="H193" s="42">
        <v>0</v>
      </c>
      <c r="I193" s="42">
        <v>0</v>
      </c>
      <c r="J193" s="398">
        <v>4.0999999999999996</v>
      </c>
      <c r="K193" s="42"/>
      <c r="L193" s="42"/>
      <c r="M193" s="42" t="s">
        <v>4612</v>
      </c>
      <c r="N193" s="42"/>
      <c r="Q193" s="4" t="s">
        <v>3826</v>
      </c>
      <c r="R193" s="445">
        <v>39</v>
      </c>
      <c r="U193" s="4" t="s">
        <v>3799</v>
      </c>
      <c r="V193" s="445">
        <v>588</v>
      </c>
    </row>
    <row r="194" spans="1:22" x14ac:dyDescent="0.2">
      <c r="A194" s="56" t="s">
        <v>2002</v>
      </c>
      <c r="B194" s="42">
        <v>19</v>
      </c>
      <c r="C194" s="42">
        <v>12</v>
      </c>
      <c r="D194" s="42">
        <v>2</v>
      </c>
      <c r="E194" s="42">
        <v>69</v>
      </c>
      <c r="F194" s="377">
        <v>6.9</v>
      </c>
      <c r="G194" s="42">
        <v>0</v>
      </c>
      <c r="H194" s="42">
        <v>0</v>
      </c>
      <c r="I194" s="42">
        <v>2</v>
      </c>
      <c r="J194" s="398">
        <v>24</v>
      </c>
      <c r="K194" s="42">
        <v>8</v>
      </c>
      <c r="L194" s="42">
        <v>1</v>
      </c>
      <c r="M194" s="42" t="s">
        <v>4612</v>
      </c>
      <c r="N194" s="42"/>
      <c r="Q194" s="4" t="s">
        <v>3868</v>
      </c>
      <c r="R194" s="445">
        <v>39</v>
      </c>
      <c r="U194" s="4" t="s">
        <v>1531</v>
      </c>
      <c r="V194" s="445">
        <v>585</v>
      </c>
    </row>
    <row r="195" spans="1:22" x14ac:dyDescent="0.2">
      <c r="A195" s="56" t="s">
        <v>1541</v>
      </c>
      <c r="B195" s="42">
        <v>24</v>
      </c>
      <c r="C195" s="42">
        <v>23</v>
      </c>
      <c r="D195" s="42">
        <v>1</v>
      </c>
      <c r="E195" s="42">
        <v>266</v>
      </c>
      <c r="F195" s="377">
        <v>12.090909090908999</v>
      </c>
      <c r="G195" s="42">
        <v>2</v>
      </c>
      <c r="H195" s="42">
        <v>0</v>
      </c>
      <c r="I195" s="42">
        <v>5</v>
      </c>
      <c r="J195" s="398">
        <v>86</v>
      </c>
      <c r="K195" s="42"/>
      <c r="L195" s="42"/>
      <c r="M195" s="42" t="s">
        <v>4612</v>
      </c>
      <c r="N195" s="42"/>
      <c r="Q195" s="4" t="s">
        <v>3922</v>
      </c>
      <c r="R195" s="445">
        <v>38</v>
      </c>
      <c r="U195" s="4" t="s">
        <v>3900</v>
      </c>
      <c r="V195" s="445">
        <v>583</v>
      </c>
    </row>
    <row r="196" spans="1:22" x14ac:dyDescent="0.2">
      <c r="A196" s="56" t="s">
        <v>1237</v>
      </c>
      <c r="B196" s="42">
        <v>12</v>
      </c>
      <c r="C196" s="42">
        <v>11</v>
      </c>
      <c r="D196" s="42">
        <v>1</v>
      </c>
      <c r="E196" s="42">
        <v>118</v>
      </c>
      <c r="F196" s="377">
        <v>11.8</v>
      </c>
      <c r="G196" s="42">
        <v>0</v>
      </c>
      <c r="H196" s="42">
        <v>0</v>
      </c>
      <c r="I196" s="42">
        <v>4</v>
      </c>
      <c r="J196" s="398">
        <v>39</v>
      </c>
      <c r="K196" s="42">
        <v>10</v>
      </c>
      <c r="L196" s="42">
        <v>2</v>
      </c>
      <c r="M196" s="42" t="s">
        <v>4612</v>
      </c>
      <c r="N196" s="42"/>
      <c r="Q196" s="4" t="s">
        <v>3063</v>
      </c>
      <c r="R196" s="445">
        <v>38</v>
      </c>
      <c r="U196" s="4" t="s">
        <v>4071</v>
      </c>
      <c r="V196" s="445">
        <v>574</v>
      </c>
    </row>
    <row r="197" spans="1:22" x14ac:dyDescent="0.2">
      <c r="A197" s="56" t="s">
        <v>2974</v>
      </c>
      <c r="B197" s="42">
        <v>3</v>
      </c>
      <c r="C197" s="42">
        <v>3</v>
      </c>
      <c r="D197" s="42">
        <v>0</v>
      </c>
      <c r="E197" s="42">
        <v>40</v>
      </c>
      <c r="F197" s="377">
        <v>13.333333333333</v>
      </c>
      <c r="G197" s="42">
        <v>0</v>
      </c>
      <c r="H197" s="42">
        <v>0</v>
      </c>
      <c r="I197" s="42">
        <v>0</v>
      </c>
      <c r="J197" s="398">
        <v>19</v>
      </c>
      <c r="K197" s="42">
        <v>5</v>
      </c>
      <c r="L197" s="42"/>
      <c r="M197" s="42" t="s">
        <v>4612</v>
      </c>
      <c r="N197" s="42"/>
      <c r="Q197" s="4" t="s">
        <v>3940</v>
      </c>
      <c r="R197" s="445">
        <v>38</v>
      </c>
      <c r="U197" s="4" t="s">
        <v>1684</v>
      </c>
      <c r="V197" s="445">
        <v>571</v>
      </c>
    </row>
    <row r="198" spans="1:22" x14ac:dyDescent="0.2">
      <c r="A198" s="56" t="s">
        <v>1678</v>
      </c>
      <c r="B198" s="42">
        <v>2</v>
      </c>
      <c r="C198" s="42">
        <v>1</v>
      </c>
      <c r="D198" s="42">
        <v>0</v>
      </c>
      <c r="E198" s="42">
        <v>1</v>
      </c>
      <c r="F198" s="377">
        <v>1</v>
      </c>
      <c r="G198" s="42">
        <v>0</v>
      </c>
      <c r="H198" s="42">
        <v>0</v>
      </c>
      <c r="I198" s="42">
        <v>0</v>
      </c>
      <c r="J198" s="398">
        <v>1</v>
      </c>
      <c r="K198" s="42"/>
      <c r="L198" s="42"/>
      <c r="M198" s="42" t="s">
        <v>4612</v>
      </c>
      <c r="N198" s="42"/>
      <c r="Q198" s="4" t="s">
        <v>1530</v>
      </c>
      <c r="R198" s="445">
        <v>38</v>
      </c>
      <c r="U198" s="4" t="s">
        <v>1527</v>
      </c>
      <c r="V198" s="445">
        <v>566</v>
      </c>
    </row>
    <row r="199" spans="1:22" x14ac:dyDescent="0.2">
      <c r="A199" s="56" t="s">
        <v>1720</v>
      </c>
      <c r="B199" s="42">
        <v>2</v>
      </c>
      <c r="C199" s="42">
        <v>1</v>
      </c>
      <c r="D199" s="42">
        <v>0</v>
      </c>
      <c r="E199" s="42">
        <v>1</v>
      </c>
      <c r="F199" s="377">
        <v>1</v>
      </c>
      <c r="G199" s="42">
        <v>0</v>
      </c>
      <c r="H199" s="42">
        <v>0</v>
      </c>
      <c r="I199" s="42">
        <v>0</v>
      </c>
      <c r="J199" s="398">
        <v>1</v>
      </c>
      <c r="K199" s="42"/>
      <c r="L199" s="42"/>
      <c r="M199" s="42" t="s">
        <v>4612</v>
      </c>
      <c r="N199" s="42"/>
      <c r="Q199" s="4" t="s">
        <v>3055</v>
      </c>
      <c r="R199" s="445">
        <v>37</v>
      </c>
      <c r="U199" s="4" t="s">
        <v>1900</v>
      </c>
      <c r="V199" s="445">
        <v>565</v>
      </c>
    </row>
    <row r="200" spans="1:22" x14ac:dyDescent="0.2">
      <c r="A200" s="56" t="s">
        <v>1679</v>
      </c>
      <c r="B200" s="42">
        <v>2</v>
      </c>
      <c r="C200" s="42">
        <v>2</v>
      </c>
      <c r="D200" s="42">
        <v>1</v>
      </c>
      <c r="E200" s="42">
        <v>4</v>
      </c>
      <c r="F200" s="377">
        <v>4</v>
      </c>
      <c r="G200" s="42">
        <v>0</v>
      </c>
      <c r="H200" s="42">
        <v>0</v>
      </c>
      <c r="I200" s="42">
        <v>0</v>
      </c>
      <c r="J200" s="398">
        <v>4</v>
      </c>
      <c r="K200" s="42"/>
      <c r="L200" s="42"/>
      <c r="M200" s="42" t="s">
        <v>4612</v>
      </c>
      <c r="N200" s="42"/>
      <c r="Q200" s="4" t="s">
        <v>3943</v>
      </c>
      <c r="R200" s="445">
        <v>37</v>
      </c>
      <c r="U200" s="4" t="s">
        <v>3185</v>
      </c>
      <c r="V200" s="445">
        <v>560</v>
      </c>
    </row>
    <row r="201" spans="1:22" x14ac:dyDescent="0.2">
      <c r="A201" s="56" t="s">
        <v>1623</v>
      </c>
      <c r="B201" s="42">
        <v>5</v>
      </c>
      <c r="C201" s="42">
        <v>5</v>
      </c>
      <c r="D201" s="42">
        <v>0</v>
      </c>
      <c r="E201" s="42">
        <v>101</v>
      </c>
      <c r="F201" s="377">
        <v>20.2</v>
      </c>
      <c r="G201" s="42">
        <v>0</v>
      </c>
      <c r="H201" s="42">
        <v>0</v>
      </c>
      <c r="I201" s="42">
        <v>1</v>
      </c>
      <c r="J201" s="398">
        <v>33</v>
      </c>
      <c r="K201" s="42"/>
      <c r="L201" s="42"/>
      <c r="M201" s="42" t="s">
        <v>4612</v>
      </c>
      <c r="N201" s="42"/>
      <c r="Q201" s="4" t="s">
        <v>2019</v>
      </c>
      <c r="R201" s="445">
        <v>37</v>
      </c>
      <c r="U201" s="4" t="s">
        <v>1515</v>
      </c>
      <c r="V201" s="445">
        <v>560</v>
      </c>
    </row>
    <row r="202" spans="1:22" x14ac:dyDescent="0.2">
      <c r="A202" s="56" t="s">
        <v>1721</v>
      </c>
      <c r="B202" s="42">
        <v>7</v>
      </c>
      <c r="C202" s="42">
        <v>7</v>
      </c>
      <c r="D202" s="42">
        <v>0</v>
      </c>
      <c r="E202" s="42">
        <v>66</v>
      </c>
      <c r="F202" s="377">
        <v>9.4285714285710007</v>
      </c>
      <c r="G202" s="42">
        <v>0</v>
      </c>
      <c r="H202" s="42">
        <v>0</v>
      </c>
      <c r="I202" s="42">
        <v>1</v>
      </c>
      <c r="J202" s="398">
        <v>29</v>
      </c>
      <c r="K202" s="42">
        <v>4</v>
      </c>
      <c r="L202" s="42">
        <v>5</v>
      </c>
      <c r="M202" s="42" t="s">
        <v>4612</v>
      </c>
      <c r="N202" s="42"/>
      <c r="Q202" s="4" t="s">
        <v>1537</v>
      </c>
      <c r="R202" s="445">
        <v>37</v>
      </c>
      <c r="U202" s="4" t="s">
        <v>3922</v>
      </c>
      <c r="V202" s="445">
        <v>558</v>
      </c>
    </row>
    <row r="203" spans="1:22" x14ac:dyDescent="0.2">
      <c r="A203" s="56" t="s">
        <v>1616</v>
      </c>
      <c r="B203" s="42">
        <v>6</v>
      </c>
      <c r="C203" s="42">
        <v>3</v>
      </c>
      <c r="D203" s="42">
        <v>2</v>
      </c>
      <c r="E203" s="42">
        <v>3</v>
      </c>
      <c r="F203" s="377">
        <v>3</v>
      </c>
      <c r="G203" s="42">
        <v>0</v>
      </c>
      <c r="H203" s="42">
        <v>0</v>
      </c>
      <c r="I203" s="42">
        <v>1</v>
      </c>
      <c r="J203" s="398">
        <v>2.1</v>
      </c>
      <c r="K203" s="42"/>
      <c r="L203" s="42"/>
      <c r="M203" s="42" t="s">
        <v>4612</v>
      </c>
      <c r="N203" s="42"/>
      <c r="Q203" s="4" t="s">
        <v>1903</v>
      </c>
      <c r="R203" s="445">
        <v>37</v>
      </c>
      <c r="U203" s="4" t="s">
        <v>4216</v>
      </c>
      <c r="V203" s="445">
        <v>550</v>
      </c>
    </row>
    <row r="204" spans="1:22" x14ac:dyDescent="0.2">
      <c r="A204" s="56" t="s">
        <v>1530</v>
      </c>
      <c r="B204" s="42">
        <v>38</v>
      </c>
      <c r="C204" s="42">
        <v>37</v>
      </c>
      <c r="D204" s="42">
        <v>3</v>
      </c>
      <c r="E204" s="42">
        <v>439</v>
      </c>
      <c r="F204" s="377">
        <v>12.911764705882</v>
      </c>
      <c r="G204" s="42">
        <v>0</v>
      </c>
      <c r="H204" s="42">
        <v>0</v>
      </c>
      <c r="I204" s="42">
        <v>7</v>
      </c>
      <c r="J204" s="398">
        <v>44</v>
      </c>
      <c r="K204" s="42">
        <v>39</v>
      </c>
      <c r="L204" s="42"/>
      <c r="M204" s="42" t="s">
        <v>4612</v>
      </c>
      <c r="N204" s="42"/>
      <c r="Q204" s="4" t="s">
        <v>4002</v>
      </c>
      <c r="R204" s="445">
        <v>36</v>
      </c>
      <c r="U204" s="4" t="s">
        <v>4088</v>
      </c>
      <c r="V204" s="445">
        <v>549</v>
      </c>
    </row>
    <row r="205" spans="1:22" x14ac:dyDescent="0.2">
      <c r="A205" s="56" t="s">
        <v>1526</v>
      </c>
      <c r="B205" s="42">
        <v>29</v>
      </c>
      <c r="C205" s="42">
        <v>15</v>
      </c>
      <c r="D205" s="42">
        <v>4</v>
      </c>
      <c r="E205" s="42">
        <v>32</v>
      </c>
      <c r="F205" s="377">
        <v>2.9090909090900001</v>
      </c>
      <c r="G205" s="42">
        <v>0</v>
      </c>
      <c r="H205" s="42">
        <v>0</v>
      </c>
      <c r="I205" s="42">
        <v>4</v>
      </c>
      <c r="J205" s="398">
        <v>6.1</v>
      </c>
      <c r="K205" s="42">
        <v>4</v>
      </c>
      <c r="L205" s="42"/>
      <c r="M205" s="42" t="s">
        <v>4612</v>
      </c>
      <c r="N205" s="42"/>
      <c r="Q205" s="4" t="s">
        <v>3836</v>
      </c>
      <c r="R205" s="445">
        <v>36</v>
      </c>
      <c r="U205" s="4" t="s">
        <v>1997</v>
      </c>
      <c r="V205" s="445">
        <v>534</v>
      </c>
    </row>
    <row r="206" spans="1:22" x14ac:dyDescent="0.2">
      <c r="A206" s="56" t="s">
        <v>1602</v>
      </c>
      <c r="B206" s="42">
        <v>8</v>
      </c>
      <c r="C206" s="42">
        <v>8</v>
      </c>
      <c r="D206" s="42">
        <v>0</v>
      </c>
      <c r="E206" s="42">
        <v>34</v>
      </c>
      <c r="F206" s="377">
        <v>4.25</v>
      </c>
      <c r="G206" s="42">
        <v>0</v>
      </c>
      <c r="H206" s="42">
        <v>0</v>
      </c>
      <c r="I206" s="42">
        <v>1</v>
      </c>
      <c r="J206" s="398">
        <v>18</v>
      </c>
      <c r="K206" s="42">
        <v>5</v>
      </c>
      <c r="L206" s="42"/>
      <c r="M206" s="42" t="s">
        <v>4612</v>
      </c>
      <c r="N206" s="42"/>
      <c r="Q206" s="4" t="s">
        <v>4001</v>
      </c>
      <c r="R206" s="445">
        <v>36</v>
      </c>
      <c r="U206" s="4" t="s">
        <v>4502</v>
      </c>
      <c r="V206" s="445">
        <v>533</v>
      </c>
    </row>
    <row r="207" spans="1:22" x14ac:dyDescent="0.2">
      <c r="A207" s="56" t="s">
        <v>1512</v>
      </c>
      <c r="B207" s="42">
        <v>54</v>
      </c>
      <c r="C207" s="42">
        <v>44</v>
      </c>
      <c r="D207" s="42">
        <v>7</v>
      </c>
      <c r="E207" s="42">
        <v>334</v>
      </c>
      <c r="F207" s="377">
        <v>9.0270270270269997</v>
      </c>
      <c r="G207" s="42">
        <v>0</v>
      </c>
      <c r="H207" s="42">
        <v>0</v>
      </c>
      <c r="I207" s="42">
        <v>6</v>
      </c>
      <c r="J207" s="398">
        <v>27</v>
      </c>
      <c r="K207" s="42">
        <v>32</v>
      </c>
      <c r="L207" s="42"/>
      <c r="M207" s="42" t="s">
        <v>4612</v>
      </c>
      <c r="N207" s="42"/>
      <c r="Q207" s="4" t="s">
        <v>1229</v>
      </c>
      <c r="R207" s="445">
        <v>35</v>
      </c>
      <c r="U207" s="4" t="s">
        <v>1534</v>
      </c>
      <c r="V207" s="445">
        <v>532</v>
      </c>
    </row>
    <row r="208" spans="1:22" x14ac:dyDescent="0.2">
      <c r="A208" s="56" t="s">
        <v>1723</v>
      </c>
      <c r="B208" s="42">
        <v>1</v>
      </c>
      <c r="C208" s="42">
        <v>1</v>
      </c>
      <c r="D208" s="42">
        <v>0</v>
      </c>
      <c r="E208" s="42">
        <v>10</v>
      </c>
      <c r="F208" s="377">
        <v>10</v>
      </c>
      <c r="G208" s="42">
        <v>0</v>
      </c>
      <c r="H208" s="42">
        <v>0</v>
      </c>
      <c r="I208" s="42">
        <v>0</v>
      </c>
      <c r="J208" s="398">
        <v>10</v>
      </c>
      <c r="K208" s="42"/>
      <c r="L208" s="42"/>
      <c r="M208" s="42" t="s">
        <v>4612</v>
      </c>
      <c r="N208" s="42"/>
      <c r="Q208" s="4" t="s">
        <v>1230</v>
      </c>
      <c r="R208" s="445">
        <v>35</v>
      </c>
      <c r="U208" s="4" t="s">
        <v>1749</v>
      </c>
      <c r="V208" s="445">
        <v>530</v>
      </c>
    </row>
    <row r="209" spans="1:22" x14ac:dyDescent="0.2">
      <c r="A209" s="56" t="s">
        <v>1575</v>
      </c>
      <c r="B209" s="42">
        <v>11</v>
      </c>
      <c r="C209" s="42">
        <v>10</v>
      </c>
      <c r="D209" s="42">
        <v>1</v>
      </c>
      <c r="E209" s="42">
        <v>247</v>
      </c>
      <c r="F209" s="377">
        <v>27.444444444443999</v>
      </c>
      <c r="G209" s="42">
        <v>2</v>
      </c>
      <c r="H209" s="42">
        <v>0</v>
      </c>
      <c r="I209" s="42">
        <v>0</v>
      </c>
      <c r="J209" s="398">
        <v>76.099999999999994</v>
      </c>
      <c r="K209" s="42"/>
      <c r="L209" s="42"/>
      <c r="M209" s="42" t="s">
        <v>4612</v>
      </c>
      <c r="N209" s="42"/>
      <c r="Q209" s="4" t="s">
        <v>787</v>
      </c>
      <c r="R209" s="445">
        <v>34</v>
      </c>
      <c r="U209" s="4" t="s">
        <v>3543</v>
      </c>
      <c r="V209" s="445">
        <v>527</v>
      </c>
    </row>
    <row r="210" spans="1:22" x14ac:dyDescent="0.2">
      <c r="A210" s="56" t="s">
        <v>1724</v>
      </c>
      <c r="B210" s="42">
        <v>24</v>
      </c>
      <c r="C210" s="42">
        <v>21</v>
      </c>
      <c r="D210" s="42">
        <v>3</v>
      </c>
      <c r="E210" s="42">
        <v>634</v>
      </c>
      <c r="F210" s="377">
        <v>35.222222222222001</v>
      </c>
      <c r="G210" s="42">
        <v>4</v>
      </c>
      <c r="H210" s="42">
        <v>1</v>
      </c>
      <c r="I210" s="42">
        <v>2</v>
      </c>
      <c r="J210" s="398">
        <v>109</v>
      </c>
      <c r="K210" s="42">
        <v>51</v>
      </c>
      <c r="L210" s="42">
        <v>30</v>
      </c>
      <c r="M210" s="42" t="s">
        <v>4612</v>
      </c>
      <c r="N210" s="42"/>
      <c r="Q210" s="4" t="s">
        <v>3184</v>
      </c>
      <c r="R210" s="445">
        <v>34</v>
      </c>
      <c r="U210" s="4" t="s">
        <v>3849</v>
      </c>
      <c r="V210" s="445">
        <v>524</v>
      </c>
    </row>
    <row r="211" spans="1:22" x14ac:dyDescent="0.2">
      <c r="A211" s="56" t="s">
        <v>1636</v>
      </c>
      <c r="B211" s="42">
        <v>4</v>
      </c>
      <c r="C211" s="42">
        <v>3</v>
      </c>
      <c r="D211" s="42">
        <v>0</v>
      </c>
      <c r="E211" s="42">
        <v>27</v>
      </c>
      <c r="F211" s="377">
        <v>9</v>
      </c>
      <c r="G211" s="42">
        <v>0</v>
      </c>
      <c r="H211" s="42">
        <v>0</v>
      </c>
      <c r="I211" s="42">
        <v>2</v>
      </c>
      <c r="J211" s="398">
        <v>27</v>
      </c>
      <c r="K211" s="42"/>
      <c r="L211" s="42"/>
      <c r="M211" s="42" t="s">
        <v>4612</v>
      </c>
      <c r="N211" s="42"/>
      <c r="Q211" s="4" t="s">
        <v>1907</v>
      </c>
      <c r="R211" s="445">
        <v>34</v>
      </c>
      <c r="U211" s="4" t="s">
        <v>4375</v>
      </c>
      <c r="V211" s="445">
        <v>523</v>
      </c>
    </row>
    <row r="212" spans="1:22" x14ac:dyDescent="0.2">
      <c r="A212" s="56" t="s">
        <v>1594</v>
      </c>
      <c r="B212" s="42">
        <v>69</v>
      </c>
      <c r="C212" s="42">
        <v>67</v>
      </c>
      <c r="D212" s="42">
        <v>5</v>
      </c>
      <c r="E212" s="42">
        <v>1197</v>
      </c>
      <c r="F212" s="377">
        <v>19.306451612903</v>
      </c>
      <c r="G212" s="42">
        <v>6</v>
      </c>
      <c r="H212" s="42">
        <v>0</v>
      </c>
      <c r="I212" s="42">
        <v>5</v>
      </c>
      <c r="J212" s="398">
        <v>89</v>
      </c>
      <c r="K212" s="42">
        <v>166</v>
      </c>
      <c r="L212" s="42">
        <v>2</v>
      </c>
      <c r="M212" s="42" t="s">
        <v>4612</v>
      </c>
      <c r="N212" s="42"/>
      <c r="Q212" s="4" t="s">
        <v>3059</v>
      </c>
      <c r="R212" s="445">
        <v>34</v>
      </c>
      <c r="U212" s="4" t="s">
        <v>1495</v>
      </c>
      <c r="V212" s="445">
        <v>523</v>
      </c>
    </row>
    <row r="213" spans="1:22" x14ac:dyDescent="0.2">
      <c r="A213" s="56" t="s">
        <v>1902</v>
      </c>
      <c r="B213" s="42">
        <v>29</v>
      </c>
      <c r="C213" s="42">
        <v>29</v>
      </c>
      <c r="D213" s="42">
        <v>5</v>
      </c>
      <c r="E213" s="42">
        <v>242</v>
      </c>
      <c r="F213" s="377">
        <v>10.083333333333</v>
      </c>
      <c r="G213" s="42">
        <v>1</v>
      </c>
      <c r="H213" s="42">
        <v>0</v>
      </c>
      <c r="I213" s="42">
        <v>6</v>
      </c>
      <c r="J213" s="398">
        <v>51</v>
      </c>
      <c r="K213" s="42">
        <v>14</v>
      </c>
      <c r="L213" s="42"/>
      <c r="M213" s="42" t="s">
        <v>4612</v>
      </c>
      <c r="N213" s="42"/>
      <c r="Q213" s="4" t="s">
        <v>3958</v>
      </c>
      <c r="R213" s="445">
        <v>34</v>
      </c>
      <c r="U213" s="4" t="s">
        <v>3940</v>
      </c>
      <c r="V213" s="445">
        <v>522</v>
      </c>
    </row>
    <row r="214" spans="1:22" x14ac:dyDescent="0.2">
      <c r="A214" s="56" t="s">
        <v>1549</v>
      </c>
      <c r="B214" s="42">
        <v>57</v>
      </c>
      <c r="C214" s="42">
        <v>56</v>
      </c>
      <c r="D214" s="42">
        <v>7</v>
      </c>
      <c r="E214" s="42">
        <v>1375</v>
      </c>
      <c r="F214" s="377">
        <v>28.061224489794999</v>
      </c>
      <c r="G214" s="42">
        <v>5</v>
      </c>
      <c r="H214" s="42">
        <v>2</v>
      </c>
      <c r="I214" s="42">
        <v>5</v>
      </c>
      <c r="J214" s="398">
        <v>131.1</v>
      </c>
      <c r="K214" s="42">
        <v>150</v>
      </c>
      <c r="L214" s="42">
        <v>17</v>
      </c>
      <c r="M214" s="42" t="s">
        <v>4612</v>
      </c>
      <c r="N214" s="42"/>
      <c r="Q214" s="4" t="s">
        <v>1527</v>
      </c>
      <c r="R214" s="445">
        <v>34</v>
      </c>
      <c r="U214" s="4" t="s">
        <v>1519</v>
      </c>
      <c r="V214" s="445">
        <v>520</v>
      </c>
    </row>
    <row r="215" spans="1:22" x14ac:dyDescent="0.2">
      <c r="A215" s="56" t="s">
        <v>1680</v>
      </c>
      <c r="B215" s="42">
        <v>2</v>
      </c>
      <c r="C215" s="42">
        <v>2</v>
      </c>
      <c r="D215" s="42">
        <v>0</v>
      </c>
      <c r="E215" s="42">
        <v>17</v>
      </c>
      <c r="F215" s="377">
        <v>8.5</v>
      </c>
      <c r="G215" s="42">
        <v>0</v>
      </c>
      <c r="H215" s="42">
        <v>0</v>
      </c>
      <c r="I215" s="42">
        <v>1</v>
      </c>
      <c r="J215" s="398">
        <v>17</v>
      </c>
      <c r="K215" s="42"/>
      <c r="L215" s="42"/>
      <c r="M215" s="42" t="s">
        <v>4612</v>
      </c>
      <c r="N215" s="42"/>
      <c r="Q215" s="4" t="s">
        <v>3904</v>
      </c>
      <c r="R215" s="445">
        <v>34</v>
      </c>
      <c r="U215" s="4" t="s">
        <v>3043</v>
      </c>
      <c r="V215" s="445">
        <v>517</v>
      </c>
    </row>
    <row r="216" spans="1:22" x14ac:dyDescent="0.2">
      <c r="A216" s="56" t="s">
        <v>1725</v>
      </c>
      <c r="B216" s="42">
        <v>25</v>
      </c>
      <c r="C216" s="42">
        <v>21</v>
      </c>
      <c r="D216" s="42">
        <v>0</v>
      </c>
      <c r="E216" s="42">
        <v>678</v>
      </c>
      <c r="F216" s="377">
        <v>32.285714285714</v>
      </c>
      <c r="G216" s="42">
        <v>5</v>
      </c>
      <c r="H216" s="42">
        <v>0</v>
      </c>
      <c r="I216" s="42">
        <v>2</v>
      </c>
      <c r="J216" s="398">
        <v>78</v>
      </c>
      <c r="K216" s="42">
        <v>67</v>
      </c>
      <c r="L216" s="42">
        <v>15</v>
      </c>
      <c r="M216" s="42" t="s">
        <v>4612</v>
      </c>
      <c r="N216" s="42"/>
      <c r="Q216" s="4" t="s">
        <v>3880</v>
      </c>
      <c r="R216" s="445">
        <v>34</v>
      </c>
      <c r="U216" s="4" t="s">
        <v>1591</v>
      </c>
      <c r="V216" s="445">
        <v>514</v>
      </c>
    </row>
    <row r="217" spans="1:22" x14ac:dyDescent="0.2">
      <c r="A217" s="56" t="s">
        <v>1726</v>
      </c>
      <c r="B217" s="42">
        <v>1</v>
      </c>
      <c r="C217" s="42">
        <v>1</v>
      </c>
      <c r="D217" s="42">
        <v>0</v>
      </c>
      <c r="E217" s="42">
        <v>23</v>
      </c>
      <c r="F217" s="377">
        <v>23</v>
      </c>
      <c r="G217" s="42">
        <v>0</v>
      </c>
      <c r="H217" s="42">
        <v>0</v>
      </c>
      <c r="I217" s="42">
        <v>0</v>
      </c>
      <c r="J217" s="398">
        <v>23</v>
      </c>
      <c r="K217" s="42"/>
      <c r="L217" s="42"/>
      <c r="M217" s="42" t="s">
        <v>4612</v>
      </c>
      <c r="N217" s="42"/>
      <c r="Q217" s="4" t="s">
        <v>1663</v>
      </c>
      <c r="R217" s="445">
        <v>34</v>
      </c>
      <c r="U217" s="4" t="s">
        <v>3830</v>
      </c>
      <c r="V217" s="445">
        <v>512</v>
      </c>
    </row>
    <row r="218" spans="1:22" x14ac:dyDescent="0.2">
      <c r="A218" s="56" t="s">
        <v>1727</v>
      </c>
      <c r="B218" s="42">
        <v>2</v>
      </c>
      <c r="C218" s="42">
        <v>2</v>
      </c>
      <c r="D218" s="42">
        <v>1</v>
      </c>
      <c r="E218" s="42">
        <v>25</v>
      </c>
      <c r="F218" s="377">
        <v>25</v>
      </c>
      <c r="G218" s="42">
        <v>0</v>
      </c>
      <c r="H218" s="42">
        <v>0</v>
      </c>
      <c r="I218" s="42">
        <v>0</v>
      </c>
      <c r="J218" s="398">
        <v>16.100000000000001</v>
      </c>
      <c r="K218" s="42"/>
      <c r="L218" s="42">
        <v>1</v>
      </c>
      <c r="M218" s="42" t="s">
        <v>4612</v>
      </c>
      <c r="N218" s="42"/>
      <c r="Q218" s="4" t="s">
        <v>3913</v>
      </c>
      <c r="R218" s="445">
        <v>33</v>
      </c>
      <c r="U218" s="4" t="s">
        <v>3896</v>
      </c>
      <c r="V218" s="445">
        <v>508</v>
      </c>
    </row>
    <row r="219" spans="1:22" x14ac:dyDescent="0.2">
      <c r="A219" s="56" t="s">
        <v>2990</v>
      </c>
      <c r="B219" s="42">
        <v>1</v>
      </c>
      <c r="C219" s="42">
        <v>1</v>
      </c>
      <c r="D219" s="42">
        <v>0</v>
      </c>
      <c r="E219" s="42">
        <v>0</v>
      </c>
      <c r="F219" s="377">
        <v>0</v>
      </c>
      <c r="G219" s="42">
        <v>0</v>
      </c>
      <c r="H219" s="42">
        <v>0</v>
      </c>
      <c r="I219" s="42">
        <v>1</v>
      </c>
      <c r="J219" s="398">
        <v>0</v>
      </c>
      <c r="K219" s="42"/>
      <c r="L219" s="42"/>
      <c r="M219" s="42" t="s">
        <v>4612</v>
      </c>
      <c r="N219" s="42"/>
      <c r="Q219" s="4" t="s">
        <v>3946</v>
      </c>
      <c r="R219" s="445">
        <v>33</v>
      </c>
      <c r="U219" s="4" t="s">
        <v>4073</v>
      </c>
      <c r="V219" s="445">
        <v>507</v>
      </c>
    </row>
    <row r="220" spans="1:22" x14ac:dyDescent="0.2">
      <c r="A220" s="56" t="s">
        <v>1565</v>
      </c>
      <c r="B220" s="42">
        <v>14</v>
      </c>
      <c r="C220" s="42">
        <v>11</v>
      </c>
      <c r="D220" s="42">
        <v>1</v>
      </c>
      <c r="E220" s="42">
        <v>168</v>
      </c>
      <c r="F220" s="377">
        <v>16.8</v>
      </c>
      <c r="G220" s="42">
        <v>1</v>
      </c>
      <c r="H220" s="42">
        <v>0</v>
      </c>
      <c r="I220" s="42">
        <v>1</v>
      </c>
      <c r="J220" s="398">
        <v>52</v>
      </c>
      <c r="K220" s="42"/>
      <c r="L220" s="42"/>
      <c r="M220" s="42" t="s">
        <v>4612</v>
      </c>
      <c r="N220" s="42"/>
      <c r="Q220" s="4" t="s">
        <v>3455</v>
      </c>
      <c r="R220" s="445">
        <v>33</v>
      </c>
      <c r="U220" s="4" t="s">
        <v>4117</v>
      </c>
      <c r="V220" s="445">
        <v>501</v>
      </c>
    </row>
    <row r="221" spans="1:22" x14ac:dyDescent="0.2">
      <c r="A221" s="56" t="s">
        <v>1535</v>
      </c>
      <c r="B221" s="42">
        <v>26</v>
      </c>
      <c r="C221" s="42">
        <v>26</v>
      </c>
      <c r="D221" s="42">
        <v>1</v>
      </c>
      <c r="E221" s="42">
        <v>1108</v>
      </c>
      <c r="F221" s="377">
        <v>44.32</v>
      </c>
      <c r="G221" s="42">
        <v>8</v>
      </c>
      <c r="H221" s="42">
        <v>2</v>
      </c>
      <c r="I221" s="42">
        <v>1</v>
      </c>
      <c r="J221" s="398">
        <v>154</v>
      </c>
      <c r="K221" s="42"/>
      <c r="L221" s="42"/>
      <c r="M221" s="42" t="s">
        <v>4612</v>
      </c>
      <c r="N221" s="42"/>
      <c r="Q221" s="4" t="s">
        <v>1523</v>
      </c>
      <c r="R221" s="445">
        <v>33</v>
      </c>
      <c r="U221" s="4" t="s">
        <v>3836</v>
      </c>
      <c r="V221" s="445">
        <v>501</v>
      </c>
    </row>
    <row r="222" spans="1:22" x14ac:dyDescent="0.2">
      <c r="A222" s="56" t="s">
        <v>1728</v>
      </c>
      <c r="B222" s="42">
        <v>1</v>
      </c>
      <c r="C222" s="42">
        <v>1</v>
      </c>
      <c r="D222" s="42">
        <v>0</v>
      </c>
      <c r="E222" s="42">
        <v>6</v>
      </c>
      <c r="F222" s="377">
        <v>6</v>
      </c>
      <c r="G222" s="42">
        <v>0</v>
      </c>
      <c r="H222" s="42">
        <v>0</v>
      </c>
      <c r="I222" s="42">
        <v>0</v>
      </c>
      <c r="J222" s="398">
        <v>6</v>
      </c>
      <c r="K222" s="42"/>
      <c r="L222" s="42"/>
      <c r="M222" s="42" t="s">
        <v>4612</v>
      </c>
      <c r="N222" s="42"/>
      <c r="Q222" s="4" t="s">
        <v>2006</v>
      </c>
      <c r="R222" s="445">
        <v>33</v>
      </c>
      <c r="U222" s="4" t="s">
        <v>3841</v>
      </c>
      <c r="V222" s="445">
        <v>494</v>
      </c>
    </row>
    <row r="223" spans="1:22" x14ac:dyDescent="0.2">
      <c r="A223" s="56" t="s">
        <v>1576</v>
      </c>
      <c r="B223" s="42">
        <v>11</v>
      </c>
      <c r="C223" s="42">
        <v>9</v>
      </c>
      <c r="D223" s="42">
        <v>0</v>
      </c>
      <c r="E223" s="42">
        <v>113</v>
      </c>
      <c r="F223" s="377">
        <v>12.555555555554999</v>
      </c>
      <c r="G223" s="42">
        <v>0</v>
      </c>
      <c r="H223" s="42">
        <v>0</v>
      </c>
      <c r="I223" s="42">
        <v>1</v>
      </c>
      <c r="J223" s="398">
        <v>46</v>
      </c>
      <c r="K223" s="42"/>
      <c r="L223" s="42"/>
      <c r="M223" s="42" t="s">
        <v>4612</v>
      </c>
      <c r="N223" s="42"/>
      <c r="Q223" s="4" t="s">
        <v>1491</v>
      </c>
      <c r="R223" s="445">
        <v>33</v>
      </c>
      <c r="U223" s="4" t="s">
        <v>1227</v>
      </c>
      <c r="V223" s="445">
        <v>492</v>
      </c>
    </row>
    <row r="224" spans="1:22" x14ac:dyDescent="0.2">
      <c r="A224" s="56" t="s">
        <v>1653</v>
      </c>
      <c r="B224" s="42">
        <v>3</v>
      </c>
      <c r="C224" s="42">
        <v>2</v>
      </c>
      <c r="D224" s="42">
        <v>0</v>
      </c>
      <c r="E224" s="42">
        <v>11</v>
      </c>
      <c r="F224" s="377">
        <v>5.5</v>
      </c>
      <c r="G224" s="42">
        <v>0</v>
      </c>
      <c r="H224" s="42">
        <v>0</v>
      </c>
      <c r="I224" s="42">
        <v>0</v>
      </c>
      <c r="J224" s="398">
        <v>9</v>
      </c>
      <c r="K224" s="42"/>
      <c r="L224" s="42"/>
      <c r="M224" s="42" t="s">
        <v>4612</v>
      </c>
      <c r="N224" s="42"/>
      <c r="Q224" s="4" t="s">
        <v>1580</v>
      </c>
      <c r="R224" s="445">
        <v>33</v>
      </c>
      <c r="U224" s="4" t="s">
        <v>4002</v>
      </c>
      <c r="V224" s="445">
        <v>487</v>
      </c>
    </row>
    <row r="225" spans="1:22" x14ac:dyDescent="0.2">
      <c r="A225" s="56" t="s">
        <v>1493</v>
      </c>
      <c r="B225" s="42">
        <v>66</v>
      </c>
      <c r="C225" s="42">
        <v>58</v>
      </c>
      <c r="D225" s="42">
        <v>15</v>
      </c>
      <c r="E225" s="42">
        <v>599</v>
      </c>
      <c r="F225" s="377">
        <v>13.930232558139</v>
      </c>
      <c r="G225" s="42">
        <v>0</v>
      </c>
      <c r="H225" s="42">
        <v>0</v>
      </c>
      <c r="I225" s="42">
        <v>13</v>
      </c>
      <c r="J225" s="398">
        <v>46.1</v>
      </c>
      <c r="K225" s="42">
        <v>36</v>
      </c>
      <c r="L225" s="42">
        <v>5</v>
      </c>
      <c r="M225" s="42" t="s">
        <v>4612</v>
      </c>
      <c r="N225" s="42"/>
      <c r="Q225" s="4" t="s">
        <v>1952</v>
      </c>
      <c r="R225" s="445">
        <v>32</v>
      </c>
      <c r="U225" s="4" t="s">
        <v>2527</v>
      </c>
      <c r="V225" s="445">
        <v>481</v>
      </c>
    </row>
    <row r="226" spans="1:22" x14ac:dyDescent="0.2">
      <c r="A226" s="56" t="s">
        <v>1603</v>
      </c>
      <c r="B226" s="42">
        <v>8</v>
      </c>
      <c r="C226" s="42">
        <v>7</v>
      </c>
      <c r="D226" s="42">
        <v>0</v>
      </c>
      <c r="E226" s="42">
        <v>128</v>
      </c>
      <c r="F226" s="377">
        <v>18.285714285714</v>
      </c>
      <c r="G226" s="42">
        <v>0</v>
      </c>
      <c r="H226" s="42">
        <v>0</v>
      </c>
      <c r="I226" s="42">
        <v>1</v>
      </c>
      <c r="J226" s="398">
        <v>33</v>
      </c>
      <c r="K226" s="42"/>
      <c r="L226" s="42"/>
      <c r="M226" s="42" t="s">
        <v>4612</v>
      </c>
      <c r="N226" s="42"/>
      <c r="Q226" s="4" t="s">
        <v>4088</v>
      </c>
      <c r="R226" s="445">
        <v>32</v>
      </c>
      <c r="U226" s="4" t="s">
        <v>3187</v>
      </c>
      <c r="V226" s="445">
        <v>480</v>
      </c>
    </row>
    <row r="227" spans="1:22" x14ac:dyDescent="0.2">
      <c r="A227" s="56" t="s">
        <v>1654</v>
      </c>
      <c r="B227" s="42">
        <v>4</v>
      </c>
      <c r="C227" s="42">
        <v>4</v>
      </c>
      <c r="D227" s="42">
        <v>0</v>
      </c>
      <c r="E227" s="42">
        <v>9</v>
      </c>
      <c r="F227" s="377">
        <v>2.25</v>
      </c>
      <c r="G227" s="42">
        <v>0</v>
      </c>
      <c r="H227" s="42">
        <v>0</v>
      </c>
      <c r="I227" s="42">
        <v>2</v>
      </c>
      <c r="J227" s="398">
        <v>5</v>
      </c>
      <c r="K227" s="42">
        <v>1</v>
      </c>
      <c r="L227" s="42"/>
      <c r="M227" s="42" t="s">
        <v>4612</v>
      </c>
      <c r="N227" s="42"/>
      <c r="Q227" s="4" t="s">
        <v>1591</v>
      </c>
      <c r="R227" s="445">
        <v>32</v>
      </c>
      <c r="U227" s="4" t="s">
        <v>3898</v>
      </c>
      <c r="V227" s="445">
        <v>479</v>
      </c>
    </row>
    <row r="228" spans="1:22" x14ac:dyDescent="0.2">
      <c r="A228" s="56" t="s">
        <v>1518</v>
      </c>
      <c r="B228" s="42">
        <v>84</v>
      </c>
      <c r="C228" s="42">
        <v>79</v>
      </c>
      <c r="D228" s="42">
        <v>11</v>
      </c>
      <c r="E228" s="42">
        <v>2004</v>
      </c>
      <c r="F228" s="377">
        <v>29.470588235293999</v>
      </c>
      <c r="G228" s="42">
        <v>11</v>
      </c>
      <c r="H228" s="42">
        <v>1</v>
      </c>
      <c r="I228" s="42">
        <v>4</v>
      </c>
      <c r="J228" s="398">
        <v>108</v>
      </c>
      <c r="K228" s="42">
        <v>182</v>
      </c>
      <c r="L228" s="42">
        <v>1</v>
      </c>
      <c r="M228" s="42" t="s">
        <v>4612</v>
      </c>
      <c r="N228" s="42"/>
      <c r="Q228" s="4" t="s">
        <v>4207</v>
      </c>
      <c r="R228" s="445">
        <v>31</v>
      </c>
      <c r="U228" s="4" t="s">
        <v>4030</v>
      </c>
      <c r="V228" s="445">
        <v>475</v>
      </c>
    </row>
    <row r="229" spans="1:22" x14ac:dyDescent="0.2">
      <c r="A229" s="56" t="s">
        <v>1485</v>
      </c>
      <c r="B229" s="42">
        <v>78</v>
      </c>
      <c r="C229" s="42">
        <v>77</v>
      </c>
      <c r="D229" s="42">
        <v>12</v>
      </c>
      <c r="E229" s="42">
        <v>1304</v>
      </c>
      <c r="F229" s="377">
        <v>20.061538461537999</v>
      </c>
      <c r="G229" s="42">
        <v>7</v>
      </c>
      <c r="H229" s="42">
        <v>1</v>
      </c>
      <c r="I229" s="42">
        <v>9</v>
      </c>
      <c r="J229" s="398">
        <v>104</v>
      </c>
      <c r="K229" s="42">
        <v>75</v>
      </c>
      <c r="L229" s="42">
        <v>2</v>
      </c>
      <c r="M229" s="42" t="s">
        <v>4612</v>
      </c>
      <c r="N229" s="42"/>
      <c r="Q229" s="4" t="s">
        <v>1525</v>
      </c>
      <c r="R229" s="445">
        <v>31</v>
      </c>
      <c r="U229" s="4" t="s">
        <v>1528</v>
      </c>
      <c r="V229" s="445">
        <v>472</v>
      </c>
    </row>
    <row r="230" spans="1:22" x14ac:dyDescent="0.2">
      <c r="A230" s="56" t="s">
        <v>1729</v>
      </c>
      <c r="B230" s="42">
        <v>1</v>
      </c>
      <c r="C230" s="42">
        <v>1</v>
      </c>
      <c r="D230" s="42">
        <v>0</v>
      </c>
      <c r="E230" s="42">
        <v>4</v>
      </c>
      <c r="F230" s="377">
        <v>4</v>
      </c>
      <c r="G230" s="42">
        <v>0</v>
      </c>
      <c r="H230" s="42">
        <v>0</v>
      </c>
      <c r="I230" s="42">
        <v>0</v>
      </c>
      <c r="J230" s="398">
        <v>4</v>
      </c>
      <c r="K230" s="42"/>
      <c r="L230" s="42"/>
      <c r="M230" s="42" t="s">
        <v>4612</v>
      </c>
      <c r="N230" s="42"/>
      <c r="Q230" s="4" t="s">
        <v>4474</v>
      </c>
      <c r="R230" s="445">
        <v>31</v>
      </c>
      <c r="U230" s="4" t="s">
        <v>1610</v>
      </c>
      <c r="V230" s="445">
        <v>470</v>
      </c>
    </row>
    <row r="231" spans="1:22" x14ac:dyDescent="0.2">
      <c r="A231" s="56" t="s">
        <v>1655</v>
      </c>
      <c r="B231" s="42">
        <v>3</v>
      </c>
      <c r="C231" s="42">
        <v>2</v>
      </c>
      <c r="D231" s="42">
        <v>0</v>
      </c>
      <c r="E231" s="42">
        <v>6</v>
      </c>
      <c r="F231" s="377">
        <v>3</v>
      </c>
      <c r="G231" s="42">
        <v>0</v>
      </c>
      <c r="H231" s="42">
        <v>0</v>
      </c>
      <c r="I231" s="42">
        <v>0</v>
      </c>
      <c r="J231" s="398">
        <v>5</v>
      </c>
      <c r="K231" s="42"/>
      <c r="L231" s="42"/>
      <c r="M231" s="42" t="s">
        <v>4612</v>
      </c>
      <c r="N231" s="42"/>
      <c r="Q231" s="4" t="s">
        <v>1975</v>
      </c>
      <c r="R231" s="445">
        <v>31</v>
      </c>
      <c r="U231" s="4" t="s">
        <v>1732</v>
      </c>
      <c r="V231" s="445">
        <v>467</v>
      </c>
    </row>
    <row r="232" spans="1:22" x14ac:dyDescent="0.2">
      <c r="A232" s="56" t="s">
        <v>1730</v>
      </c>
      <c r="B232" s="42">
        <v>2</v>
      </c>
      <c r="C232" s="42">
        <v>2</v>
      </c>
      <c r="D232" s="42">
        <v>0</v>
      </c>
      <c r="E232" s="42">
        <v>8</v>
      </c>
      <c r="F232" s="377">
        <v>4</v>
      </c>
      <c r="G232" s="42">
        <v>0</v>
      </c>
      <c r="H232" s="42">
        <v>0</v>
      </c>
      <c r="I232" s="42">
        <v>1</v>
      </c>
      <c r="J232" s="398">
        <v>8</v>
      </c>
      <c r="K232" s="42"/>
      <c r="L232" s="42"/>
      <c r="M232" s="42" t="s">
        <v>4612</v>
      </c>
      <c r="N232" s="42"/>
      <c r="Q232" s="4" t="s">
        <v>1997</v>
      </c>
      <c r="R232" s="445">
        <v>31</v>
      </c>
      <c r="U232" s="4" t="s">
        <v>3917</v>
      </c>
      <c r="V232" s="445">
        <v>466</v>
      </c>
    </row>
    <row r="233" spans="1:22" x14ac:dyDescent="0.2">
      <c r="A233" s="56" t="s">
        <v>1604</v>
      </c>
      <c r="B233" s="42">
        <v>57</v>
      </c>
      <c r="C233" s="42">
        <v>54</v>
      </c>
      <c r="D233" s="42">
        <v>5</v>
      </c>
      <c r="E233" s="42">
        <v>1144</v>
      </c>
      <c r="F233" s="377">
        <v>23.346938775510001</v>
      </c>
      <c r="G233" s="42">
        <v>3</v>
      </c>
      <c r="H233" s="42">
        <v>2</v>
      </c>
      <c r="I233" s="42">
        <v>6</v>
      </c>
      <c r="J233" s="398">
        <v>117.1</v>
      </c>
      <c r="K233" s="42">
        <v>123</v>
      </c>
      <c r="L233" s="42">
        <v>17</v>
      </c>
      <c r="M233" s="42" t="s">
        <v>4612</v>
      </c>
      <c r="N233" s="42"/>
      <c r="Q233" s="4" t="s">
        <v>3097</v>
      </c>
      <c r="R233" s="445">
        <v>31</v>
      </c>
      <c r="U233" s="4" t="s">
        <v>3870</v>
      </c>
      <c r="V233" s="445">
        <v>462</v>
      </c>
    </row>
    <row r="234" spans="1:22" x14ac:dyDescent="0.2">
      <c r="A234" s="56" t="s">
        <v>1637</v>
      </c>
      <c r="B234" s="42">
        <v>22</v>
      </c>
      <c r="C234" s="42">
        <v>20</v>
      </c>
      <c r="D234" s="42">
        <v>5</v>
      </c>
      <c r="E234" s="42">
        <v>346</v>
      </c>
      <c r="F234" s="377">
        <v>23.066666666665999</v>
      </c>
      <c r="G234" s="42">
        <v>0</v>
      </c>
      <c r="H234" s="42">
        <v>1</v>
      </c>
      <c r="I234" s="42">
        <v>1</v>
      </c>
      <c r="J234" s="398">
        <v>101.1</v>
      </c>
      <c r="K234" s="42">
        <v>25</v>
      </c>
      <c r="L234" s="42"/>
      <c r="M234" s="42" t="s">
        <v>4612</v>
      </c>
      <c r="N234" s="42"/>
      <c r="Q234" s="4" t="s">
        <v>4071</v>
      </c>
      <c r="R234" s="445">
        <v>31</v>
      </c>
      <c r="U234" s="4" t="s">
        <v>1540</v>
      </c>
      <c r="V234" s="445">
        <v>462</v>
      </c>
    </row>
    <row r="235" spans="1:22" x14ac:dyDescent="0.2">
      <c r="A235" s="56" t="s">
        <v>1782</v>
      </c>
      <c r="B235" s="42">
        <v>66</v>
      </c>
      <c r="C235" s="42">
        <v>69</v>
      </c>
      <c r="D235" s="42">
        <v>3</v>
      </c>
      <c r="E235" s="42">
        <v>1141</v>
      </c>
      <c r="F235" s="377">
        <v>17.287878787878</v>
      </c>
      <c r="G235" s="42">
        <v>7</v>
      </c>
      <c r="H235" s="42">
        <v>0</v>
      </c>
      <c r="I235" s="42">
        <v>6</v>
      </c>
      <c r="J235" s="398">
        <v>94</v>
      </c>
      <c r="K235" s="42">
        <v>88</v>
      </c>
      <c r="L235" s="42">
        <v>1</v>
      </c>
      <c r="M235" s="42" t="s">
        <v>4612</v>
      </c>
      <c r="N235" s="42"/>
      <c r="Q235" s="4" t="s">
        <v>4199</v>
      </c>
      <c r="R235" s="445">
        <v>31</v>
      </c>
      <c r="U235" s="4" t="s">
        <v>4021</v>
      </c>
      <c r="V235" s="445">
        <v>455</v>
      </c>
    </row>
    <row r="236" spans="1:22" x14ac:dyDescent="0.2">
      <c r="A236" s="56" t="s">
        <v>1586</v>
      </c>
      <c r="B236" s="42">
        <v>10</v>
      </c>
      <c r="C236" s="42">
        <v>9</v>
      </c>
      <c r="D236" s="42">
        <v>3</v>
      </c>
      <c r="E236" s="42">
        <v>70</v>
      </c>
      <c r="F236" s="377">
        <v>11.666666666666</v>
      </c>
      <c r="G236" s="42">
        <v>0</v>
      </c>
      <c r="H236" s="42">
        <v>0</v>
      </c>
      <c r="I236" s="42">
        <v>1</v>
      </c>
      <c r="J236" s="398">
        <v>25</v>
      </c>
      <c r="K236" s="42"/>
      <c r="L236" s="42"/>
      <c r="M236" s="42" t="s">
        <v>4612</v>
      </c>
      <c r="N236" s="42"/>
      <c r="Q236" s="4" t="s">
        <v>4012</v>
      </c>
      <c r="R236" s="445">
        <v>31</v>
      </c>
      <c r="U236" s="4" t="s">
        <v>787</v>
      </c>
      <c r="V236" s="445">
        <v>448</v>
      </c>
    </row>
    <row r="237" spans="1:22" x14ac:dyDescent="0.2">
      <c r="A237" s="56" t="s">
        <v>1656</v>
      </c>
      <c r="B237" s="42">
        <v>3</v>
      </c>
      <c r="C237" s="42">
        <v>2</v>
      </c>
      <c r="D237" s="42">
        <v>0</v>
      </c>
      <c r="E237" s="42">
        <v>8</v>
      </c>
      <c r="F237" s="377">
        <v>4</v>
      </c>
      <c r="G237" s="42">
        <v>0</v>
      </c>
      <c r="H237" s="42">
        <v>0</v>
      </c>
      <c r="I237" s="42">
        <v>1</v>
      </c>
      <c r="J237" s="398">
        <v>8</v>
      </c>
      <c r="K237" s="42"/>
      <c r="L237" s="42"/>
      <c r="M237" s="42" t="s">
        <v>4612</v>
      </c>
      <c r="N237" s="42"/>
      <c r="Q237" s="4" t="s">
        <v>1904</v>
      </c>
      <c r="R237" s="445">
        <v>31</v>
      </c>
      <c r="U237" s="4" t="s">
        <v>3988</v>
      </c>
      <c r="V237" s="445">
        <v>444</v>
      </c>
    </row>
    <row r="238" spans="1:22" x14ac:dyDescent="0.2">
      <c r="A238" s="56" t="s">
        <v>1787</v>
      </c>
      <c r="B238" s="42">
        <v>70</v>
      </c>
      <c r="C238" s="42">
        <v>66</v>
      </c>
      <c r="D238" s="42">
        <v>6</v>
      </c>
      <c r="E238" s="42">
        <v>1608</v>
      </c>
      <c r="F238" s="377">
        <v>26.8</v>
      </c>
      <c r="G238" s="42">
        <v>8</v>
      </c>
      <c r="H238" s="42">
        <v>1</v>
      </c>
      <c r="I238" s="42">
        <v>6</v>
      </c>
      <c r="J238" s="398">
        <v>113.1</v>
      </c>
      <c r="K238" s="42">
        <v>174</v>
      </c>
      <c r="L238" s="42">
        <v>24</v>
      </c>
      <c r="M238" s="42" t="s">
        <v>4612</v>
      </c>
      <c r="N238" s="42"/>
      <c r="Q238" s="4" t="s">
        <v>3874</v>
      </c>
      <c r="R238" s="445">
        <v>30</v>
      </c>
      <c r="U238" s="4" t="s">
        <v>3880</v>
      </c>
      <c r="V238" s="445">
        <v>443</v>
      </c>
    </row>
    <row r="239" spans="1:22" x14ac:dyDescent="0.2">
      <c r="A239" s="56" t="s">
        <v>1657</v>
      </c>
      <c r="B239" s="42">
        <v>3</v>
      </c>
      <c r="C239" s="42">
        <v>1</v>
      </c>
      <c r="D239" s="42">
        <v>0</v>
      </c>
      <c r="E239" s="42">
        <v>0</v>
      </c>
      <c r="F239" s="377">
        <v>0</v>
      </c>
      <c r="G239" s="42">
        <v>0</v>
      </c>
      <c r="H239" s="42">
        <v>0</v>
      </c>
      <c r="I239" s="42">
        <v>1</v>
      </c>
      <c r="J239" s="398">
        <v>0</v>
      </c>
      <c r="K239" s="42"/>
      <c r="L239" s="42"/>
      <c r="M239" s="42" t="s">
        <v>4612</v>
      </c>
      <c r="N239" s="42"/>
      <c r="Q239" s="4" t="s">
        <v>1548</v>
      </c>
      <c r="R239" s="445">
        <v>30</v>
      </c>
      <c r="U239" s="4" t="s">
        <v>1228</v>
      </c>
      <c r="V239" s="445">
        <v>442</v>
      </c>
    </row>
    <row r="240" spans="1:22" x14ac:dyDescent="0.2">
      <c r="A240" s="56" t="s">
        <v>1533</v>
      </c>
      <c r="B240" s="42">
        <v>102</v>
      </c>
      <c r="C240" s="42">
        <v>85</v>
      </c>
      <c r="D240" s="42">
        <v>8</v>
      </c>
      <c r="E240" s="42">
        <v>1131</v>
      </c>
      <c r="F240" s="377">
        <v>14.688311688311</v>
      </c>
      <c r="G240" s="42">
        <v>2</v>
      </c>
      <c r="H240" s="42">
        <v>0</v>
      </c>
      <c r="I240" s="42">
        <v>12</v>
      </c>
      <c r="J240" s="398">
        <v>93</v>
      </c>
      <c r="K240" s="42">
        <v>106</v>
      </c>
      <c r="L240" s="42">
        <v>2</v>
      </c>
      <c r="M240" s="42" t="s">
        <v>4612</v>
      </c>
      <c r="N240" s="42"/>
      <c r="Q240" s="4" t="s">
        <v>3185</v>
      </c>
      <c r="R240" s="445">
        <v>30</v>
      </c>
      <c r="U240" s="4" t="s">
        <v>3840</v>
      </c>
      <c r="V240" s="445">
        <v>441</v>
      </c>
    </row>
    <row r="241" spans="1:22" x14ac:dyDescent="0.2">
      <c r="A241" s="56" t="s">
        <v>1731</v>
      </c>
      <c r="B241" s="42">
        <v>4</v>
      </c>
      <c r="C241" s="42">
        <v>4</v>
      </c>
      <c r="D241" s="42">
        <v>0</v>
      </c>
      <c r="E241" s="42">
        <v>13</v>
      </c>
      <c r="F241" s="377">
        <v>3.25</v>
      </c>
      <c r="G241" s="42">
        <v>0</v>
      </c>
      <c r="H241" s="42">
        <v>0</v>
      </c>
      <c r="I241" s="42">
        <v>2</v>
      </c>
      <c r="J241" s="398">
        <v>7</v>
      </c>
      <c r="K241" s="42">
        <v>1</v>
      </c>
      <c r="L241" s="42">
        <v>1</v>
      </c>
      <c r="M241" s="42" t="s">
        <v>4612</v>
      </c>
      <c r="N241" s="42"/>
      <c r="Q241" s="4" t="s">
        <v>1900</v>
      </c>
      <c r="R241" s="445">
        <v>30</v>
      </c>
      <c r="U241" s="4" t="s">
        <v>1530</v>
      </c>
      <c r="V241" s="445">
        <v>439</v>
      </c>
    </row>
    <row r="242" spans="1:22" x14ac:dyDescent="0.2">
      <c r="A242" s="56" t="s">
        <v>1732</v>
      </c>
      <c r="B242" s="42">
        <v>17</v>
      </c>
      <c r="C242" s="42">
        <v>16</v>
      </c>
      <c r="D242" s="42">
        <v>1</v>
      </c>
      <c r="E242" s="42">
        <v>467</v>
      </c>
      <c r="F242" s="377">
        <v>31.133333333332999</v>
      </c>
      <c r="G242" s="42">
        <v>4</v>
      </c>
      <c r="H242" s="42">
        <v>0</v>
      </c>
      <c r="I242" s="42">
        <v>2</v>
      </c>
      <c r="J242" s="398">
        <v>91</v>
      </c>
      <c r="K242" s="42">
        <v>63</v>
      </c>
      <c r="L242" s="42">
        <v>5</v>
      </c>
      <c r="M242" s="42" t="s">
        <v>4612</v>
      </c>
      <c r="N242" s="42"/>
      <c r="Q242" s="4" t="s">
        <v>3841</v>
      </c>
      <c r="R242" s="445">
        <v>30</v>
      </c>
      <c r="U242" s="4" t="s">
        <v>1552</v>
      </c>
      <c r="V242" s="445">
        <v>436</v>
      </c>
    </row>
    <row r="243" spans="1:22" x14ac:dyDescent="0.2">
      <c r="A243" s="56" t="s">
        <v>1537</v>
      </c>
      <c r="B243" s="42">
        <v>37</v>
      </c>
      <c r="C243" s="42">
        <v>38</v>
      </c>
      <c r="D243" s="42">
        <v>2</v>
      </c>
      <c r="E243" s="42">
        <v>790</v>
      </c>
      <c r="F243" s="377">
        <v>21.944444444443999</v>
      </c>
      <c r="G243" s="42">
        <v>3</v>
      </c>
      <c r="H243" s="42">
        <v>0</v>
      </c>
      <c r="I243" s="42">
        <v>1</v>
      </c>
      <c r="J243" s="398">
        <v>57</v>
      </c>
      <c r="K243" s="42">
        <v>96</v>
      </c>
      <c r="L243" s="42">
        <v>3</v>
      </c>
      <c r="M243" s="42" t="s">
        <v>4612</v>
      </c>
      <c r="N243" s="42"/>
      <c r="Q243" s="4" t="s">
        <v>1526</v>
      </c>
      <c r="R243" s="445">
        <v>29</v>
      </c>
      <c r="U243" s="4" t="s">
        <v>3863</v>
      </c>
      <c r="V243" s="445">
        <v>433</v>
      </c>
    </row>
    <row r="244" spans="1:22" x14ac:dyDescent="0.2">
      <c r="A244" s="56" t="s">
        <v>1658</v>
      </c>
      <c r="B244" s="42">
        <v>4</v>
      </c>
      <c r="C244" s="42">
        <v>4</v>
      </c>
      <c r="D244" s="42">
        <v>0</v>
      </c>
      <c r="E244" s="42">
        <v>49</v>
      </c>
      <c r="F244" s="377">
        <v>12.25</v>
      </c>
      <c r="G244" s="42">
        <v>0</v>
      </c>
      <c r="H244" s="42">
        <v>0</v>
      </c>
      <c r="I244" s="42">
        <v>1</v>
      </c>
      <c r="J244" s="398">
        <v>24</v>
      </c>
      <c r="K244" s="42">
        <v>3</v>
      </c>
      <c r="L244" s="42"/>
      <c r="M244" s="42" t="s">
        <v>4612</v>
      </c>
      <c r="N244" s="42"/>
      <c r="Q244" s="4" t="s">
        <v>1684</v>
      </c>
      <c r="R244" s="445">
        <v>29</v>
      </c>
      <c r="U244" s="4" t="s">
        <v>4023</v>
      </c>
      <c r="V244" s="445">
        <v>431</v>
      </c>
    </row>
    <row r="245" spans="1:22" x14ac:dyDescent="0.2">
      <c r="A245" s="56" t="s">
        <v>1611</v>
      </c>
      <c r="B245" s="42">
        <v>7</v>
      </c>
      <c r="C245" s="42">
        <v>7</v>
      </c>
      <c r="D245" s="42">
        <v>0</v>
      </c>
      <c r="E245" s="42">
        <v>54</v>
      </c>
      <c r="F245" s="377">
        <v>7.7142857142850003</v>
      </c>
      <c r="G245" s="42">
        <v>0</v>
      </c>
      <c r="H245" s="42">
        <v>0</v>
      </c>
      <c r="I245" s="42">
        <v>1</v>
      </c>
      <c r="J245" s="398">
        <v>20</v>
      </c>
      <c r="K245" s="42"/>
      <c r="L245" s="42"/>
      <c r="M245" s="42" t="s">
        <v>4612</v>
      </c>
      <c r="N245" s="42"/>
      <c r="Q245" s="4" t="s">
        <v>1902</v>
      </c>
      <c r="R245" s="445">
        <v>29</v>
      </c>
      <c r="U245" s="4" t="s">
        <v>3846</v>
      </c>
      <c r="V245" s="445">
        <v>430</v>
      </c>
    </row>
    <row r="246" spans="1:22" x14ac:dyDescent="0.2">
      <c r="A246" s="56" t="s">
        <v>1605</v>
      </c>
      <c r="B246" s="42">
        <v>8</v>
      </c>
      <c r="C246" s="42">
        <v>7</v>
      </c>
      <c r="D246" s="42">
        <v>0</v>
      </c>
      <c r="E246" s="42">
        <v>129</v>
      </c>
      <c r="F246" s="377">
        <v>18.428571428571001</v>
      </c>
      <c r="G246" s="42">
        <v>0</v>
      </c>
      <c r="H246" s="42">
        <v>0</v>
      </c>
      <c r="I246" s="42">
        <v>1</v>
      </c>
      <c r="J246" s="398">
        <v>43</v>
      </c>
      <c r="K246" s="42"/>
      <c r="L246" s="42"/>
      <c r="M246" s="42" t="s">
        <v>4612</v>
      </c>
      <c r="N246" s="42"/>
      <c r="Q246" s="4" t="s">
        <v>1532</v>
      </c>
      <c r="R246" s="445">
        <v>29</v>
      </c>
      <c r="U246" s="4" t="s">
        <v>2069</v>
      </c>
      <c r="V246" s="445">
        <v>428</v>
      </c>
    </row>
    <row r="247" spans="1:22" x14ac:dyDescent="0.2">
      <c r="A247" s="56" t="s">
        <v>1500</v>
      </c>
      <c r="B247" s="42">
        <v>55</v>
      </c>
      <c r="C247" s="42">
        <v>45</v>
      </c>
      <c r="D247" s="42">
        <v>4</v>
      </c>
      <c r="E247" s="42">
        <v>725</v>
      </c>
      <c r="F247" s="377">
        <v>17.682926829267998</v>
      </c>
      <c r="G247" s="42">
        <v>2</v>
      </c>
      <c r="H247" s="42">
        <v>0</v>
      </c>
      <c r="I247" s="42">
        <v>6</v>
      </c>
      <c r="J247" s="398">
        <v>61</v>
      </c>
      <c r="K247" s="42">
        <v>45</v>
      </c>
      <c r="L247" s="42">
        <v>1</v>
      </c>
      <c r="M247" s="42" t="s">
        <v>4612</v>
      </c>
      <c r="N247" s="42"/>
      <c r="Q247" s="4" t="s">
        <v>1529</v>
      </c>
      <c r="R247" s="445">
        <v>29</v>
      </c>
      <c r="U247" s="4" t="s">
        <v>3958</v>
      </c>
      <c r="V247" s="445">
        <v>427</v>
      </c>
    </row>
    <row r="248" spans="1:22" x14ac:dyDescent="0.2">
      <c r="A248" s="56" t="s">
        <v>1682</v>
      </c>
      <c r="B248" s="42">
        <v>2</v>
      </c>
      <c r="C248" s="42">
        <v>2</v>
      </c>
      <c r="D248" s="42">
        <v>1</v>
      </c>
      <c r="E248" s="42">
        <v>3</v>
      </c>
      <c r="F248" s="377">
        <v>3</v>
      </c>
      <c r="G248" s="42">
        <v>0</v>
      </c>
      <c r="H248" s="42">
        <v>0</v>
      </c>
      <c r="I248" s="42">
        <v>1</v>
      </c>
      <c r="J248" s="398">
        <v>3.1</v>
      </c>
      <c r="K248" s="42"/>
      <c r="L248" s="42"/>
      <c r="M248" s="42" t="s">
        <v>4612</v>
      </c>
      <c r="N248" s="42"/>
      <c r="Q248" s="4" t="s">
        <v>1531</v>
      </c>
      <c r="R248" s="445">
        <v>29</v>
      </c>
      <c r="U248" s="4" t="s">
        <v>1585</v>
      </c>
      <c r="V248" s="445">
        <v>426</v>
      </c>
    </row>
    <row r="249" spans="1:22" x14ac:dyDescent="0.2">
      <c r="A249" s="56" t="s">
        <v>1780</v>
      </c>
      <c r="B249" s="42">
        <v>28</v>
      </c>
      <c r="C249" s="42">
        <v>17</v>
      </c>
      <c r="D249" s="42">
        <v>5</v>
      </c>
      <c r="E249" s="42">
        <v>211</v>
      </c>
      <c r="F249" s="377">
        <v>17.583333333333002</v>
      </c>
      <c r="G249" s="42">
        <v>0</v>
      </c>
      <c r="H249" s="42">
        <v>0</v>
      </c>
      <c r="I249" s="42">
        <v>2</v>
      </c>
      <c r="J249" s="398">
        <v>27</v>
      </c>
      <c r="K249" s="42">
        <v>20</v>
      </c>
      <c r="L249" s="42">
        <v>2</v>
      </c>
      <c r="M249" s="42" t="s">
        <v>4612</v>
      </c>
      <c r="N249" s="42"/>
      <c r="Q249" s="4" t="s">
        <v>1905</v>
      </c>
      <c r="R249" s="445">
        <v>29</v>
      </c>
      <c r="U249" s="4" t="s">
        <v>3835</v>
      </c>
      <c r="V249" s="445">
        <v>426</v>
      </c>
    </row>
    <row r="250" spans="1:22" x14ac:dyDescent="0.2">
      <c r="A250" s="56" t="s">
        <v>1772</v>
      </c>
      <c r="B250" s="42">
        <v>5</v>
      </c>
      <c r="C250" s="42">
        <v>4</v>
      </c>
      <c r="D250" s="42">
        <v>0</v>
      </c>
      <c r="E250" s="42">
        <v>53</v>
      </c>
      <c r="F250" s="377">
        <v>13.25</v>
      </c>
      <c r="G250" s="42">
        <v>0</v>
      </c>
      <c r="H250" s="42">
        <v>0</v>
      </c>
      <c r="I250" s="42">
        <v>1</v>
      </c>
      <c r="J250" s="398">
        <v>21</v>
      </c>
      <c r="K250" s="42">
        <v>4</v>
      </c>
      <c r="L250" s="42">
        <v>2</v>
      </c>
      <c r="M250" s="42" t="s">
        <v>4612</v>
      </c>
      <c r="N250" s="42"/>
      <c r="Q250" s="4" t="s">
        <v>4216</v>
      </c>
      <c r="R250" s="445">
        <v>29</v>
      </c>
      <c r="U250" s="4" t="s">
        <v>1550</v>
      </c>
      <c r="V250" s="445">
        <v>425</v>
      </c>
    </row>
    <row r="251" spans="1:22" x14ac:dyDescent="0.2">
      <c r="A251" s="56" t="s">
        <v>1522</v>
      </c>
      <c r="B251" s="42">
        <v>98</v>
      </c>
      <c r="C251" s="42">
        <v>85</v>
      </c>
      <c r="D251" s="42">
        <v>16</v>
      </c>
      <c r="E251" s="42">
        <v>1027</v>
      </c>
      <c r="F251" s="377">
        <v>14.884057971014</v>
      </c>
      <c r="G251" s="42">
        <v>2</v>
      </c>
      <c r="H251" s="42">
        <v>0</v>
      </c>
      <c r="I251" s="42">
        <v>4</v>
      </c>
      <c r="J251" s="398">
        <v>58.1</v>
      </c>
      <c r="K251" s="42">
        <v>118</v>
      </c>
      <c r="L251" s="42">
        <v>19</v>
      </c>
      <c r="M251" s="42" t="s">
        <v>4612</v>
      </c>
      <c r="N251" s="42"/>
      <c r="Q251" s="4" t="s">
        <v>3043</v>
      </c>
      <c r="R251" s="445">
        <v>28</v>
      </c>
      <c r="U251" s="4" t="s">
        <v>3927</v>
      </c>
      <c r="V251" s="445">
        <v>419</v>
      </c>
    </row>
    <row r="252" spans="1:22" x14ac:dyDescent="0.2">
      <c r="A252" s="56" t="s">
        <v>1733</v>
      </c>
      <c r="B252" s="42">
        <v>1</v>
      </c>
      <c r="C252" s="42">
        <v>1</v>
      </c>
      <c r="D252" s="42">
        <v>0</v>
      </c>
      <c r="E252" s="42">
        <v>3</v>
      </c>
      <c r="F252" s="377">
        <v>3</v>
      </c>
      <c r="G252" s="42">
        <v>0</v>
      </c>
      <c r="H252" s="42">
        <v>0</v>
      </c>
      <c r="I252" s="42">
        <v>0</v>
      </c>
      <c r="J252" s="398">
        <v>3</v>
      </c>
      <c r="K252" s="42"/>
      <c r="L252" s="42"/>
      <c r="M252" s="42" t="s">
        <v>4612</v>
      </c>
      <c r="N252" s="42"/>
      <c r="Q252" s="4" t="s">
        <v>1952</v>
      </c>
      <c r="R252" s="445">
        <v>28</v>
      </c>
      <c r="U252" s="4" t="s">
        <v>3925</v>
      </c>
      <c r="V252" s="445">
        <v>415</v>
      </c>
    </row>
    <row r="253" spans="1:22" x14ac:dyDescent="0.2">
      <c r="A253" s="56" t="s">
        <v>1734</v>
      </c>
      <c r="B253" s="42">
        <v>1</v>
      </c>
      <c r="C253" s="42">
        <v>1</v>
      </c>
      <c r="D253" s="42">
        <v>1</v>
      </c>
      <c r="E253" s="42">
        <v>16</v>
      </c>
      <c r="F253" s="377">
        <v>-9999</v>
      </c>
      <c r="G253" s="42">
        <v>0</v>
      </c>
      <c r="H253" s="42">
        <v>0</v>
      </c>
      <c r="I253" s="42">
        <v>0</v>
      </c>
      <c r="J253" s="398">
        <v>16.100000000000001</v>
      </c>
      <c r="K253" s="42"/>
      <c r="L253" s="42"/>
      <c r="M253" s="42" t="s">
        <v>4612</v>
      </c>
      <c r="N253" s="42"/>
      <c r="Q253" s="4" t="s">
        <v>3845</v>
      </c>
      <c r="R253" s="445">
        <v>28</v>
      </c>
      <c r="U253" s="4" t="s">
        <v>3597</v>
      </c>
      <c r="V253" s="445">
        <v>415</v>
      </c>
    </row>
    <row r="254" spans="1:22" x14ac:dyDescent="0.2">
      <c r="A254" s="56" t="s">
        <v>1683</v>
      </c>
      <c r="B254" s="42">
        <v>2</v>
      </c>
      <c r="C254" s="42">
        <v>2</v>
      </c>
      <c r="D254" s="42">
        <v>0</v>
      </c>
      <c r="E254" s="42">
        <v>10</v>
      </c>
      <c r="F254" s="377">
        <v>5</v>
      </c>
      <c r="G254" s="42">
        <v>0</v>
      </c>
      <c r="H254" s="42">
        <v>0</v>
      </c>
      <c r="I254" s="42">
        <v>0</v>
      </c>
      <c r="J254" s="398">
        <v>5</v>
      </c>
      <c r="K254" s="42"/>
      <c r="L254" s="42"/>
      <c r="M254" s="42" t="s">
        <v>4612</v>
      </c>
      <c r="N254" s="42"/>
      <c r="Q254" s="4" t="s">
        <v>1539</v>
      </c>
      <c r="R254" s="445">
        <v>28</v>
      </c>
      <c r="U254" s="4" t="s">
        <v>1625</v>
      </c>
      <c r="V254" s="445">
        <v>414</v>
      </c>
    </row>
    <row r="255" spans="1:22" x14ac:dyDescent="0.2">
      <c r="A255" s="56" t="s">
        <v>1735</v>
      </c>
      <c r="B255" s="42">
        <v>1</v>
      </c>
      <c r="C255" s="42">
        <v>1</v>
      </c>
      <c r="D255" s="42">
        <v>0</v>
      </c>
      <c r="E255" s="42">
        <v>0</v>
      </c>
      <c r="F255" s="377">
        <v>0</v>
      </c>
      <c r="G255" s="42">
        <v>0</v>
      </c>
      <c r="H255" s="42">
        <v>0</v>
      </c>
      <c r="I255" s="42">
        <v>1</v>
      </c>
      <c r="J255" s="398">
        <v>0</v>
      </c>
      <c r="K255" s="42"/>
      <c r="L255" s="42"/>
      <c r="M255" s="42" t="s">
        <v>4612</v>
      </c>
      <c r="N255" s="42"/>
      <c r="Q255" s="4" t="s">
        <v>3898</v>
      </c>
      <c r="R255" s="445">
        <v>28</v>
      </c>
      <c r="U255" s="4" t="s">
        <v>3823</v>
      </c>
      <c r="V255" s="445">
        <v>406</v>
      </c>
    </row>
    <row r="256" spans="1:22" x14ac:dyDescent="0.2">
      <c r="A256" s="56" t="s">
        <v>1736</v>
      </c>
      <c r="B256" s="42">
        <v>1</v>
      </c>
      <c r="C256" s="42">
        <v>1</v>
      </c>
      <c r="D256" s="42">
        <v>0</v>
      </c>
      <c r="E256" s="42">
        <v>0</v>
      </c>
      <c r="F256" s="377">
        <v>0</v>
      </c>
      <c r="G256" s="42">
        <v>0</v>
      </c>
      <c r="H256" s="42">
        <v>0</v>
      </c>
      <c r="I256" s="42">
        <v>1</v>
      </c>
      <c r="J256" s="398">
        <v>0</v>
      </c>
      <c r="K256" s="42"/>
      <c r="L256" s="42"/>
      <c r="M256" s="42" t="s">
        <v>4612</v>
      </c>
      <c r="N256" s="42"/>
      <c r="Q256" s="4" t="s">
        <v>1780</v>
      </c>
      <c r="R256" s="445">
        <v>28</v>
      </c>
      <c r="U256" s="4" t="s">
        <v>4260</v>
      </c>
      <c r="V256" s="445">
        <v>405</v>
      </c>
    </row>
    <row r="257" spans="1:22" x14ac:dyDescent="0.2">
      <c r="A257" s="56" t="s">
        <v>1737</v>
      </c>
      <c r="B257" s="42">
        <v>1</v>
      </c>
      <c r="C257" s="42">
        <v>1</v>
      </c>
      <c r="D257" s="42">
        <v>0</v>
      </c>
      <c r="E257" s="42">
        <v>0</v>
      </c>
      <c r="F257" s="377">
        <v>0</v>
      </c>
      <c r="G257" s="42">
        <v>0</v>
      </c>
      <c r="H257" s="42">
        <v>0</v>
      </c>
      <c r="I257" s="42">
        <v>1</v>
      </c>
      <c r="J257" s="398">
        <v>0</v>
      </c>
      <c r="K257" s="42"/>
      <c r="L257" s="42"/>
      <c r="M257" s="42" t="s">
        <v>4612</v>
      </c>
      <c r="N257" s="42"/>
      <c r="Q257" s="4" t="s">
        <v>1540</v>
      </c>
      <c r="R257" s="445">
        <v>28</v>
      </c>
      <c r="U257" s="4" t="s">
        <v>3073</v>
      </c>
      <c r="V257" s="445">
        <v>402</v>
      </c>
    </row>
    <row r="258" spans="1:22" x14ac:dyDescent="0.2">
      <c r="A258" s="56" t="s">
        <v>1638</v>
      </c>
      <c r="B258" s="42">
        <v>4</v>
      </c>
      <c r="C258" s="42">
        <v>3</v>
      </c>
      <c r="D258" s="42">
        <v>0</v>
      </c>
      <c r="E258" s="42">
        <v>15</v>
      </c>
      <c r="F258" s="377">
        <v>5</v>
      </c>
      <c r="G258" s="42">
        <v>0</v>
      </c>
      <c r="H258" s="42">
        <v>0</v>
      </c>
      <c r="I258" s="42">
        <v>1</v>
      </c>
      <c r="J258" s="398">
        <v>8</v>
      </c>
      <c r="K258" s="42"/>
      <c r="L258" s="42"/>
      <c r="M258" s="42" t="s">
        <v>4612</v>
      </c>
      <c r="N258" s="42"/>
      <c r="Q258" s="4" t="s">
        <v>4347</v>
      </c>
      <c r="R258" s="445">
        <v>28</v>
      </c>
      <c r="U258" s="4" t="s">
        <v>1559</v>
      </c>
      <c r="V258" s="445">
        <v>402</v>
      </c>
    </row>
    <row r="259" spans="1:22" x14ac:dyDescent="0.2">
      <c r="A259" s="56" t="s">
        <v>1577</v>
      </c>
      <c r="B259" s="42">
        <v>16</v>
      </c>
      <c r="C259" s="42">
        <v>16</v>
      </c>
      <c r="D259" s="42">
        <v>0</v>
      </c>
      <c r="E259" s="42">
        <v>109</v>
      </c>
      <c r="F259" s="377">
        <v>6.8125</v>
      </c>
      <c r="G259" s="42">
        <v>0</v>
      </c>
      <c r="H259" s="42">
        <v>0</v>
      </c>
      <c r="I259" s="42">
        <v>1</v>
      </c>
      <c r="J259" s="398">
        <v>21</v>
      </c>
      <c r="K259" s="42">
        <v>13</v>
      </c>
      <c r="L259" s="42">
        <v>1</v>
      </c>
      <c r="M259" s="42" t="s">
        <v>4612</v>
      </c>
      <c r="N259" s="42"/>
      <c r="Q259" s="4" t="s">
        <v>3964</v>
      </c>
      <c r="R259" s="445">
        <v>28</v>
      </c>
      <c r="U259" s="4" t="s">
        <v>3903</v>
      </c>
      <c r="V259" s="445">
        <v>402</v>
      </c>
    </row>
    <row r="260" spans="1:22" x14ac:dyDescent="0.2">
      <c r="A260" s="56" t="s">
        <v>1502</v>
      </c>
      <c r="B260" s="42">
        <v>52</v>
      </c>
      <c r="C260" s="42">
        <v>44</v>
      </c>
      <c r="D260" s="42">
        <v>3</v>
      </c>
      <c r="E260" s="42">
        <v>708</v>
      </c>
      <c r="F260" s="377">
        <v>17.268292682925999</v>
      </c>
      <c r="G260" s="42">
        <v>1</v>
      </c>
      <c r="H260" s="42">
        <v>0</v>
      </c>
      <c r="I260" s="42">
        <v>5</v>
      </c>
      <c r="J260" s="398">
        <v>67</v>
      </c>
      <c r="K260" s="42">
        <v>63</v>
      </c>
      <c r="L260" s="42">
        <v>8</v>
      </c>
      <c r="M260" s="42" t="s">
        <v>4612</v>
      </c>
      <c r="N260" s="42"/>
      <c r="Q260" s="4" t="s">
        <v>4130</v>
      </c>
      <c r="R260" s="445">
        <v>28</v>
      </c>
      <c r="U260" s="4" t="s">
        <v>1498</v>
      </c>
      <c r="V260" s="445">
        <v>398</v>
      </c>
    </row>
    <row r="261" spans="1:22" x14ac:dyDescent="0.2">
      <c r="A261" s="56" t="s">
        <v>4562</v>
      </c>
      <c r="B261" s="42">
        <v>2</v>
      </c>
      <c r="C261" s="42">
        <v>1</v>
      </c>
      <c r="D261" s="42">
        <v>0</v>
      </c>
      <c r="E261" s="42">
        <v>21</v>
      </c>
      <c r="F261" s="377">
        <v>21</v>
      </c>
      <c r="G261" s="42">
        <v>0</v>
      </c>
      <c r="H261" s="42">
        <v>0</v>
      </c>
      <c r="I261" s="42">
        <v>0</v>
      </c>
      <c r="J261" s="398">
        <v>21</v>
      </c>
      <c r="K261" s="42">
        <v>3</v>
      </c>
      <c r="L261" s="42"/>
      <c r="M261" s="42" t="s">
        <v>4612</v>
      </c>
      <c r="N261" s="42"/>
      <c r="Q261" s="4" t="s">
        <v>2069</v>
      </c>
      <c r="R261" s="445">
        <v>28</v>
      </c>
      <c r="U261" s="4" t="s">
        <v>3097</v>
      </c>
      <c r="V261" s="445">
        <v>397</v>
      </c>
    </row>
    <row r="262" spans="1:22" x14ac:dyDescent="0.2">
      <c r="A262" s="56" t="s">
        <v>1738</v>
      </c>
      <c r="B262" s="42">
        <v>1</v>
      </c>
      <c r="C262" s="42">
        <v>1</v>
      </c>
      <c r="D262" s="42">
        <v>0</v>
      </c>
      <c r="E262" s="42">
        <v>14</v>
      </c>
      <c r="F262" s="377">
        <v>14</v>
      </c>
      <c r="G262" s="42">
        <v>0</v>
      </c>
      <c r="H262" s="42">
        <v>0</v>
      </c>
      <c r="I262" s="42">
        <v>0</v>
      </c>
      <c r="J262" s="398">
        <v>14</v>
      </c>
      <c r="K262" s="42"/>
      <c r="L262" s="42"/>
      <c r="M262" s="42" t="s">
        <v>4612</v>
      </c>
      <c r="N262" s="42"/>
      <c r="Q262" s="4" t="s">
        <v>3923</v>
      </c>
      <c r="R262" s="445">
        <v>27</v>
      </c>
      <c r="U262" s="4" t="s">
        <v>4199</v>
      </c>
      <c r="V262" s="445">
        <v>397</v>
      </c>
    </row>
    <row r="263" spans="1:22" x14ac:dyDescent="0.2">
      <c r="A263" s="56" t="s">
        <v>1542</v>
      </c>
      <c r="B263" s="42">
        <v>25</v>
      </c>
      <c r="C263" s="42">
        <v>21</v>
      </c>
      <c r="D263" s="42">
        <v>3</v>
      </c>
      <c r="E263" s="42">
        <v>145</v>
      </c>
      <c r="F263" s="377">
        <v>8.0555555555549994</v>
      </c>
      <c r="G263" s="42">
        <v>0</v>
      </c>
      <c r="H263" s="42">
        <v>0</v>
      </c>
      <c r="I263" s="42">
        <v>2</v>
      </c>
      <c r="J263" s="398">
        <v>30</v>
      </c>
      <c r="K263" s="42">
        <v>18</v>
      </c>
      <c r="L263" s="42">
        <v>1</v>
      </c>
      <c r="M263" s="42" t="s">
        <v>4612</v>
      </c>
      <c r="N263" s="42"/>
      <c r="Q263" s="4" t="s">
        <v>4052</v>
      </c>
      <c r="R263" s="445">
        <v>27</v>
      </c>
      <c r="U263" s="4" t="s">
        <v>3845</v>
      </c>
      <c r="V263" s="445">
        <v>395</v>
      </c>
    </row>
    <row r="264" spans="1:22" x14ac:dyDescent="0.2">
      <c r="A264" s="56" t="s">
        <v>1617</v>
      </c>
      <c r="B264" s="42">
        <v>7</v>
      </c>
      <c r="C264" s="42">
        <v>5</v>
      </c>
      <c r="D264" s="42">
        <v>0</v>
      </c>
      <c r="E264" s="42">
        <v>13</v>
      </c>
      <c r="F264" s="377">
        <v>2.6</v>
      </c>
      <c r="G264" s="42">
        <v>0</v>
      </c>
      <c r="H264" s="42">
        <v>0</v>
      </c>
      <c r="I264" s="42">
        <v>2</v>
      </c>
      <c r="J264" s="398">
        <v>7</v>
      </c>
      <c r="K264" s="42"/>
      <c r="L264" s="42"/>
      <c r="M264" s="42" t="s">
        <v>4612</v>
      </c>
      <c r="N264" s="42"/>
      <c r="Q264" s="4" t="s">
        <v>1724</v>
      </c>
      <c r="R264" s="445">
        <v>27</v>
      </c>
      <c r="U264" s="4" t="s">
        <v>1538</v>
      </c>
      <c r="V264" s="445">
        <v>387</v>
      </c>
    </row>
    <row r="265" spans="1:22" x14ac:dyDescent="0.2">
      <c r="A265" s="56" t="s">
        <v>1639</v>
      </c>
      <c r="B265" s="42">
        <v>52</v>
      </c>
      <c r="C265" s="42">
        <v>46</v>
      </c>
      <c r="D265" s="42">
        <v>7</v>
      </c>
      <c r="E265" s="42">
        <v>1279</v>
      </c>
      <c r="F265" s="377">
        <v>32.794871794871</v>
      </c>
      <c r="G265" s="42">
        <v>5</v>
      </c>
      <c r="H265" s="42">
        <v>4</v>
      </c>
      <c r="I265" s="42">
        <v>2</v>
      </c>
      <c r="J265" s="398">
        <v>142</v>
      </c>
      <c r="K265" s="42">
        <v>113</v>
      </c>
      <c r="L265" s="42">
        <v>8</v>
      </c>
      <c r="M265" s="42" t="s">
        <v>4612</v>
      </c>
      <c r="N265" s="42"/>
      <c r="Q265" s="4" t="s">
        <v>3896</v>
      </c>
      <c r="R265" s="445">
        <v>27</v>
      </c>
      <c r="U265" s="4" t="s">
        <v>1583</v>
      </c>
      <c r="V265" s="445">
        <v>387</v>
      </c>
    </row>
    <row r="266" spans="1:22" x14ac:dyDescent="0.2">
      <c r="A266" s="56" t="s">
        <v>1684</v>
      </c>
      <c r="B266" s="42">
        <v>29</v>
      </c>
      <c r="C266" s="42">
        <v>30</v>
      </c>
      <c r="D266" s="42">
        <v>3</v>
      </c>
      <c r="E266" s="42">
        <v>571</v>
      </c>
      <c r="F266" s="377">
        <v>21.148148148148</v>
      </c>
      <c r="G266" s="42">
        <v>4</v>
      </c>
      <c r="H266" s="42">
        <v>0</v>
      </c>
      <c r="I266" s="42">
        <v>4</v>
      </c>
      <c r="J266" s="398">
        <v>76</v>
      </c>
      <c r="K266" s="42">
        <v>61</v>
      </c>
      <c r="L266" s="42">
        <v>11</v>
      </c>
      <c r="M266" s="42" t="s">
        <v>4612</v>
      </c>
      <c r="N266" s="42"/>
      <c r="Q266" s="4" t="s">
        <v>1552</v>
      </c>
      <c r="R266" s="445">
        <v>27</v>
      </c>
      <c r="U266" s="4" t="s">
        <v>1778</v>
      </c>
      <c r="V266" s="445">
        <v>385</v>
      </c>
    </row>
    <row r="267" spans="1:22" x14ac:dyDescent="0.2">
      <c r="A267" s="56" t="s">
        <v>1560</v>
      </c>
      <c r="B267" s="42">
        <v>66</v>
      </c>
      <c r="C267" s="42">
        <v>41</v>
      </c>
      <c r="D267" s="42">
        <v>12</v>
      </c>
      <c r="E267" s="42">
        <v>166</v>
      </c>
      <c r="F267" s="377">
        <v>5.7241379310339999</v>
      </c>
      <c r="G267" s="42">
        <v>0</v>
      </c>
      <c r="H267" s="42">
        <v>0</v>
      </c>
      <c r="I267" s="42">
        <v>12</v>
      </c>
      <c r="J267" s="398">
        <v>27.1</v>
      </c>
      <c r="K267" s="42">
        <v>12</v>
      </c>
      <c r="L267" s="42">
        <v>6</v>
      </c>
      <c r="M267" s="42" t="s">
        <v>4612</v>
      </c>
      <c r="N267" s="42"/>
      <c r="Q267" s="4" t="s">
        <v>3849</v>
      </c>
      <c r="R267" s="445">
        <v>27</v>
      </c>
      <c r="U267" s="4" t="s">
        <v>2779</v>
      </c>
      <c r="V267" s="445">
        <v>384</v>
      </c>
    </row>
    <row r="268" spans="1:22" x14ac:dyDescent="0.2">
      <c r="A268" s="56" t="s">
        <v>1739</v>
      </c>
      <c r="B268" s="42">
        <v>1</v>
      </c>
      <c r="C268" s="42">
        <v>1</v>
      </c>
      <c r="D268" s="42">
        <v>0</v>
      </c>
      <c r="E268" s="42">
        <v>24</v>
      </c>
      <c r="F268" s="377">
        <v>24</v>
      </c>
      <c r="G268" s="42">
        <v>0</v>
      </c>
      <c r="H268" s="42">
        <v>0</v>
      </c>
      <c r="I268" s="42">
        <v>0</v>
      </c>
      <c r="J268" s="398">
        <v>24</v>
      </c>
      <c r="K268" s="42"/>
      <c r="L268" s="42"/>
      <c r="M268" s="42" t="s">
        <v>4612</v>
      </c>
      <c r="N268" s="42"/>
      <c r="Q268" s="4" t="s">
        <v>1534</v>
      </c>
      <c r="R268" s="445">
        <v>27</v>
      </c>
      <c r="U268" s="4" t="s">
        <v>1473</v>
      </c>
      <c r="V268" s="445">
        <v>383</v>
      </c>
    </row>
    <row r="269" spans="1:22" x14ac:dyDescent="0.2">
      <c r="A269" s="56" t="s">
        <v>1740</v>
      </c>
      <c r="B269" s="42">
        <v>1</v>
      </c>
      <c r="C269" s="42">
        <v>1</v>
      </c>
      <c r="D269" s="42">
        <v>0</v>
      </c>
      <c r="E269" s="42">
        <v>0</v>
      </c>
      <c r="F269" s="377">
        <v>0</v>
      </c>
      <c r="G269" s="42">
        <v>0</v>
      </c>
      <c r="H269" s="42">
        <v>0</v>
      </c>
      <c r="I269" s="42">
        <v>1</v>
      </c>
      <c r="J269" s="398">
        <v>0</v>
      </c>
      <c r="K269" s="42"/>
      <c r="L269" s="42"/>
      <c r="M269" s="42" t="s">
        <v>4612</v>
      </c>
      <c r="N269" s="42"/>
      <c r="Q269" s="4" t="s">
        <v>4056</v>
      </c>
      <c r="R269" s="445">
        <v>27</v>
      </c>
      <c r="U269" s="4" t="s">
        <v>3055</v>
      </c>
      <c r="V269" s="445">
        <v>380</v>
      </c>
    </row>
    <row r="270" spans="1:22" x14ac:dyDescent="0.2">
      <c r="A270" s="56" t="s">
        <v>1741</v>
      </c>
      <c r="B270" s="42">
        <v>1</v>
      </c>
      <c r="C270" s="42">
        <v>1</v>
      </c>
      <c r="D270" s="42">
        <v>0</v>
      </c>
      <c r="E270" s="42">
        <v>0</v>
      </c>
      <c r="F270" s="377">
        <v>0</v>
      </c>
      <c r="G270" s="42">
        <v>0</v>
      </c>
      <c r="H270" s="42">
        <v>0</v>
      </c>
      <c r="I270" s="42">
        <v>1</v>
      </c>
      <c r="J270" s="398">
        <v>0</v>
      </c>
      <c r="K270" s="42"/>
      <c r="L270" s="42"/>
      <c r="M270" s="42" t="s">
        <v>4612</v>
      </c>
      <c r="N270" s="42"/>
      <c r="Q270" s="4" t="s">
        <v>2387</v>
      </c>
      <c r="R270" s="445">
        <v>27</v>
      </c>
      <c r="U270" s="4" t="s">
        <v>1242</v>
      </c>
      <c r="V270" s="445">
        <v>380</v>
      </c>
    </row>
    <row r="271" spans="1:22" x14ac:dyDescent="0.2">
      <c r="A271" s="56" t="s">
        <v>2981</v>
      </c>
      <c r="B271" s="42">
        <v>1</v>
      </c>
      <c r="C271" s="42">
        <v>1</v>
      </c>
      <c r="D271" s="42">
        <v>0</v>
      </c>
      <c r="E271" s="42">
        <v>25</v>
      </c>
      <c r="F271" s="377">
        <v>25</v>
      </c>
      <c r="G271" s="42">
        <v>0</v>
      </c>
      <c r="H271" s="42">
        <v>0</v>
      </c>
      <c r="I271" s="42">
        <v>0</v>
      </c>
      <c r="J271" s="398">
        <v>25</v>
      </c>
      <c r="K271" s="42">
        <v>4</v>
      </c>
      <c r="L271" s="42"/>
      <c r="M271" s="42" t="s">
        <v>4612</v>
      </c>
      <c r="N271" s="42"/>
      <c r="Q271" s="4" t="s">
        <v>1535</v>
      </c>
      <c r="R271" s="445">
        <v>26</v>
      </c>
      <c r="U271" s="4" t="s">
        <v>3936</v>
      </c>
      <c r="V271" s="445">
        <v>377</v>
      </c>
    </row>
    <row r="272" spans="1:22" x14ac:dyDescent="0.2">
      <c r="A272" s="56" t="s">
        <v>1742</v>
      </c>
      <c r="B272" s="42">
        <v>2</v>
      </c>
      <c r="C272" s="42">
        <v>1</v>
      </c>
      <c r="D272" s="42">
        <v>0</v>
      </c>
      <c r="E272" s="42">
        <v>0</v>
      </c>
      <c r="F272" s="377">
        <v>0</v>
      </c>
      <c r="G272" s="42">
        <v>0</v>
      </c>
      <c r="H272" s="42">
        <v>0</v>
      </c>
      <c r="I272" s="42">
        <v>1</v>
      </c>
      <c r="J272" s="398">
        <v>0</v>
      </c>
      <c r="K272" s="42"/>
      <c r="L272" s="42"/>
      <c r="M272" s="42" t="s">
        <v>4612</v>
      </c>
      <c r="N272" s="42"/>
      <c r="Q272" s="4" t="s">
        <v>1564</v>
      </c>
      <c r="R272" s="445">
        <v>26</v>
      </c>
      <c r="U272" s="4" t="s">
        <v>4201</v>
      </c>
      <c r="V272" s="445">
        <v>375</v>
      </c>
    </row>
    <row r="273" spans="1:22" x14ac:dyDescent="0.2">
      <c r="A273" s="56" t="s">
        <v>1624</v>
      </c>
      <c r="B273" s="42">
        <v>88</v>
      </c>
      <c r="C273" s="42">
        <v>83</v>
      </c>
      <c r="D273" s="42">
        <v>4</v>
      </c>
      <c r="E273" s="42">
        <v>1328</v>
      </c>
      <c r="F273" s="377">
        <v>16.810126582277999</v>
      </c>
      <c r="G273" s="42">
        <v>5</v>
      </c>
      <c r="H273" s="42">
        <v>0</v>
      </c>
      <c r="I273" s="42">
        <v>10</v>
      </c>
      <c r="J273" s="398">
        <v>94</v>
      </c>
      <c r="K273" s="42">
        <v>139</v>
      </c>
      <c r="L273" s="42">
        <v>18</v>
      </c>
      <c r="M273" s="42" t="s">
        <v>4612</v>
      </c>
      <c r="N273" s="42"/>
      <c r="Q273" s="4" t="s">
        <v>3835</v>
      </c>
      <c r="R273" s="445">
        <v>26</v>
      </c>
      <c r="U273" s="4" t="s">
        <v>2006</v>
      </c>
      <c r="V273" s="445">
        <v>375</v>
      </c>
    </row>
    <row r="274" spans="1:22" x14ac:dyDescent="0.2">
      <c r="A274" s="56" t="s">
        <v>1686</v>
      </c>
      <c r="B274" s="42">
        <v>3</v>
      </c>
      <c r="C274" s="42">
        <v>3</v>
      </c>
      <c r="D274" s="42">
        <v>0</v>
      </c>
      <c r="E274" s="42">
        <v>4</v>
      </c>
      <c r="F274" s="377">
        <v>1.333333333333</v>
      </c>
      <c r="G274" s="42">
        <v>0</v>
      </c>
      <c r="H274" s="42">
        <v>0</v>
      </c>
      <c r="I274" s="42">
        <v>1</v>
      </c>
      <c r="J274" s="398">
        <v>3</v>
      </c>
      <c r="K274" s="42"/>
      <c r="L274" s="42"/>
      <c r="M274" s="42" t="s">
        <v>4612</v>
      </c>
      <c r="N274" s="42"/>
      <c r="Q274" s="4" t="s">
        <v>1536</v>
      </c>
      <c r="R274" s="445">
        <v>26</v>
      </c>
      <c r="U274" s="4" t="s">
        <v>4514</v>
      </c>
      <c r="V274" s="445">
        <v>370</v>
      </c>
    </row>
    <row r="275" spans="1:22" x14ac:dyDescent="0.2">
      <c r="A275" s="56" t="s">
        <v>1743</v>
      </c>
      <c r="B275" s="42">
        <v>1</v>
      </c>
      <c r="C275" s="42">
        <v>1</v>
      </c>
      <c r="D275" s="42">
        <v>0</v>
      </c>
      <c r="E275" s="42">
        <v>11</v>
      </c>
      <c r="F275" s="377">
        <v>11</v>
      </c>
      <c r="G275" s="42">
        <v>0</v>
      </c>
      <c r="H275" s="42">
        <v>0</v>
      </c>
      <c r="I275" s="42">
        <v>0</v>
      </c>
      <c r="J275" s="398">
        <v>11</v>
      </c>
      <c r="K275" s="42"/>
      <c r="L275" s="42"/>
      <c r="M275" s="42" t="s">
        <v>4612</v>
      </c>
      <c r="N275" s="42"/>
      <c r="Q275" s="4" t="s">
        <v>3840</v>
      </c>
      <c r="R275" s="445">
        <v>26</v>
      </c>
      <c r="U275" s="4" t="s">
        <v>1647</v>
      </c>
      <c r="V275" s="445">
        <v>368</v>
      </c>
    </row>
    <row r="276" spans="1:22" x14ac:dyDescent="0.2">
      <c r="A276" s="56" t="s">
        <v>1744</v>
      </c>
      <c r="B276" s="42">
        <v>1</v>
      </c>
      <c r="C276" s="42">
        <v>1</v>
      </c>
      <c r="D276" s="42">
        <v>0</v>
      </c>
      <c r="E276" s="42">
        <v>0</v>
      </c>
      <c r="F276" s="377">
        <v>0</v>
      </c>
      <c r="G276" s="42">
        <v>0</v>
      </c>
      <c r="H276" s="42">
        <v>0</v>
      </c>
      <c r="I276" s="42">
        <v>1</v>
      </c>
      <c r="J276" s="398">
        <v>0</v>
      </c>
      <c r="K276" s="42"/>
      <c r="L276" s="42"/>
      <c r="M276" s="42" t="s">
        <v>4612</v>
      </c>
      <c r="N276" s="42"/>
      <c r="Q276" s="4" t="s">
        <v>1758</v>
      </c>
      <c r="R276" s="445">
        <v>26</v>
      </c>
      <c r="U276" s="4" t="s">
        <v>2016</v>
      </c>
      <c r="V276" s="445">
        <v>367</v>
      </c>
    </row>
    <row r="277" spans="1:22" x14ac:dyDescent="0.2">
      <c r="A277" s="56" t="s">
        <v>1504</v>
      </c>
      <c r="B277" s="42">
        <v>61</v>
      </c>
      <c r="C277" s="42">
        <v>62</v>
      </c>
      <c r="D277" s="42">
        <v>6</v>
      </c>
      <c r="E277" s="42">
        <v>1377</v>
      </c>
      <c r="F277" s="377">
        <v>24.589285714285001</v>
      </c>
      <c r="G277" s="42">
        <v>6</v>
      </c>
      <c r="H277" s="42">
        <v>1</v>
      </c>
      <c r="I277" s="42">
        <v>4</v>
      </c>
      <c r="J277" s="398">
        <v>113.1</v>
      </c>
      <c r="K277" s="42">
        <v>125</v>
      </c>
      <c r="L277" s="42">
        <v>9</v>
      </c>
      <c r="M277" s="42" t="s">
        <v>4612</v>
      </c>
      <c r="N277" s="42"/>
      <c r="Q277" s="4" t="s">
        <v>3888</v>
      </c>
      <c r="R277" s="445">
        <v>26</v>
      </c>
      <c r="U277" s="4" t="s">
        <v>3850</v>
      </c>
      <c r="V277" s="445">
        <v>364</v>
      </c>
    </row>
    <row r="278" spans="1:22" x14ac:dyDescent="0.2">
      <c r="A278" s="56" t="s">
        <v>1687</v>
      </c>
      <c r="B278" s="42">
        <v>2</v>
      </c>
      <c r="C278" s="42">
        <v>2</v>
      </c>
      <c r="D278" s="42">
        <v>1</v>
      </c>
      <c r="E278" s="42">
        <v>18</v>
      </c>
      <c r="F278" s="377">
        <v>18</v>
      </c>
      <c r="G278" s="42">
        <v>0</v>
      </c>
      <c r="H278" s="42">
        <v>0</v>
      </c>
      <c r="I278" s="42">
        <v>0</v>
      </c>
      <c r="J278" s="398">
        <v>16</v>
      </c>
      <c r="K278" s="42"/>
      <c r="L278" s="42"/>
      <c r="M278" s="42" t="s">
        <v>4612</v>
      </c>
      <c r="N278" s="42"/>
      <c r="Q278" s="4" t="s">
        <v>1625</v>
      </c>
      <c r="R278" s="445">
        <v>26</v>
      </c>
      <c r="U278" s="4" t="s">
        <v>4342</v>
      </c>
      <c r="V278" s="445">
        <v>364</v>
      </c>
    </row>
    <row r="279" spans="1:22" x14ac:dyDescent="0.2">
      <c r="A279" s="56" t="s">
        <v>1578</v>
      </c>
      <c r="B279" s="42">
        <v>11</v>
      </c>
      <c r="C279" s="42">
        <v>11</v>
      </c>
      <c r="D279" s="42">
        <v>0</v>
      </c>
      <c r="E279" s="42">
        <v>215</v>
      </c>
      <c r="F279" s="377">
        <v>19.545454545454</v>
      </c>
      <c r="G279" s="42">
        <v>2</v>
      </c>
      <c r="H279" s="42">
        <v>0</v>
      </c>
      <c r="I279" s="42">
        <v>2</v>
      </c>
      <c r="J279" s="398">
        <v>82</v>
      </c>
      <c r="K279" s="42">
        <v>1</v>
      </c>
      <c r="L279" s="42">
        <v>1</v>
      </c>
      <c r="M279" s="42" t="s">
        <v>4612</v>
      </c>
      <c r="N279" s="42"/>
      <c r="Q279" s="4" t="s">
        <v>3799</v>
      </c>
      <c r="R279" s="445">
        <v>25</v>
      </c>
      <c r="U279" s="4" t="s">
        <v>3868</v>
      </c>
      <c r="V279" s="445">
        <v>352</v>
      </c>
    </row>
    <row r="280" spans="1:22" x14ac:dyDescent="0.2">
      <c r="A280" s="56" t="s">
        <v>1543</v>
      </c>
      <c r="B280" s="42">
        <v>41</v>
      </c>
      <c r="C280" s="42">
        <v>35</v>
      </c>
      <c r="D280" s="42">
        <v>6</v>
      </c>
      <c r="E280" s="42">
        <v>324</v>
      </c>
      <c r="F280" s="377">
        <v>11.172413793103001</v>
      </c>
      <c r="G280" s="42">
        <v>0</v>
      </c>
      <c r="H280" s="42">
        <v>0</v>
      </c>
      <c r="I280" s="42">
        <v>4</v>
      </c>
      <c r="J280" s="398">
        <v>29</v>
      </c>
      <c r="K280" s="42">
        <v>27</v>
      </c>
      <c r="L280" s="42">
        <v>1</v>
      </c>
      <c r="M280" s="42" t="s">
        <v>4612</v>
      </c>
      <c r="N280" s="42"/>
      <c r="Q280" s="4" t="s">
        <v>4185</v>
      </c>
      <c r="R280" s="445">
        <v>25</v>
      </c>
      <c r="U280" s="4" t="s">
        <v>4007</v>
      </c>
      <c r="V280" s="445">
        <v>346</v>
      </c>
    </row>
    <row r="281" spans="1:22" x14ac:dyDescent="0.2">
      <c r="A281" s="56" t="s">
        <v>2056</v>
      </c>
      <c r="B281" s="42">
        <v>3</v>
      </c>
      <c r="C281" s="42">
        <v>2</v>
      </c>
      <c r="D281" s="42">
        <v>0</v>
      </c>
      <c r="E281" s="42">
        <v>5</v>
      </c>
      <c r="F281" s="377">
        <v>2.5</v>
      </c>
      <c r="G281" s="42">
        <v>0</v>
      </c>
      <c r="H281" s="42">
        <v>0</v>
      </c>
      <c r="I281" s="42">
        <v>1</v>
      </c>
      <c r="J281" s="398">
        <v>5</v>
      </c>
      <c r="K281" s="42">
        <v>0</v>
      </c>
      <c r="L281" s="42"/>
      <c r="M281" s="42" t="s">
        <v>4612</v>
      </c>
      <c r="N281" s="42"/>
      <c r="Q281" s="4" t="s">
        <v>1542</v>
      </c>
      <c r="R281" s="445">
        <v>25</v>
      </c>
      <c r="U281" s="4" t="s">
        <v>3918</v>
      </c>
      <c r="V281" s="445">
        <v>346</v>
      </c>
    </row>
    <row r="282" spans="1:22" x14ac:dyDescent="0.2">
      <c r="A282" s="56" t="s">
        <v>1903</v>
      </c>
      <c r="B282" s="42">
        <v>37</v>
      </c>
      <c r="C282" s="42">
        <v>23</v>
      </c>
      <c r="D282" s="42">
        <v>5</v>
      </c>
      <c r="E282" s="42">
        <v>261</v>
      </c>
      <c r="F282" s="377">
        <v>14.5</v>
      </c>
      <c r="G282" s="42">
        <v>0</v>
      </c>
      <c r="H282" s="42">
        <v>0</v>
      </c>
      <c r="I282" s="42">
        <v>1</v>
      </c>
      <c r="J282" s="398">
        <v>38</v>
      </c>
      <c r="K282" s="42">
        <v>30</v>
      </c>
      <c r="L282" s="42">
        <v>4</v>
      </c>
      <c r="M282" s="42" t="s">
        <v>4612</v>
      </c>
      <c r="N282" s="42"/>
      <c r="Q282" s="4" t="s">
        <v>1725</v>
      </c>
      <c r="R282" s="445">
        <v>25</v>
      </c>
      <c r="U282" s="4" t="s">
        <v>1637</v>
      </c>
      <c r="V282" s="445">
        <v>346</v>
      </c>
    </row>
    <row r="283" spans="1:22" x14ac:dyDescent="0.2">
      <c r="A283" s="56" t="s">
        <v>1606</v>
      </c>
      <c r="B283" s="42">
        <v>19</v>
      </c>
      <c r="C283" s="42">
        <v>22</v>
      </c>
      <c r="D283" s="42">
        <v>4</v>
      </c>
      <c r="E283" s="42">
        <v>626</v>
      </c>
      <c r="F283" s="377">
        <v>34.777777777776997</v>
      </c>
      <c r="G283" s="42">
        <v>3</v>
      </c>
      <c r="H283" s="42">
        <v>1</v>
      </c>
      <c r="I283" s="42">
        <v>2</v>
      </c>
      <c r="J283" s="398">
        <v>118</v>
      </c>
      <c r="K283" s="42">
        <v>51</v>
      </c>
      <c r="L283" s="42">
        <v>7</v>
      </c>
      <c r="M283" s="42" t="s">
        <v>4612</v>
      </c>
      <c r="N283" s="42"/>
      <c r="Q283" s="4" t="s">
        <v>3883</v>
      </c>
      <c r="R283" s="445">
        <v>25</v>
      </c>
      <c r="U283" s="4" t="s">
        <v>4538</v>
      </c>
      <c r="V283" s="445">
        <v>346</v>
      </c>
    </row>
    <row r="284" spans="1:22" x14ac:dyDescent="0.2">
      <c r="A284" s="56" t="s">
        <v>1745</v>
      </c>
      <c r="B284" s="42">
        <v>1</v>
      </c>
      <c r="C284" s="42">
        <v>1</v>
      </c>
      <c r="D284" s="42">
        <v>1</v>
      </c>
      <c r="E284" s="42">
        <v>0</v>
      </c>
      <c r="F284" s="377">
        <v>-9999</v>
      </c>
      <c r="G284" s="42">
        <v>0</v>
      </c>
      <c r="H284" s="42">
        <v>0</v>
      </c>
      <c r="I284" s="42">
        <v>0</v>
      </c>
      <c r="J284" s="398">
        <v>0.1</v>
      </c>
      <c r="K284" s="42"/>
      <c r="L284" s="42"/>
      <c r="M284" s="42" t="s">
        <v>4612</v>
      </c>
      <c r="N284" s="42"/>
      <c r="Q284" s="4" t="s">
        <v>1545</v>
      </c>
      <c r="R284" s="445">
        <v>25</v>
      </c>
      <c r="U284" s="4" t="s">
        <v>3854</v>
      </c>
      <c r="V284" s="445">
        <v>345</v>
      </c>
    </row>
    <row r="285" spans="1:22" x14ac:dyDescent="0.2">
      <c r="A285" s="56" t="s">
        <v>1595</v>
      </c>
      <c r="B285" s="42">
        <v>9</v>
      </c>
      <c r="C285" s="42">
        <v>9</v>
      </c>
      <c r="D285" s="42">
        <v>2</v>
      </c>
      <c r="E285" s="42">
        <v>102</v>
      </c>
      <c r="F285" s="377">
        <v>14.571428571427999</v>
      </c>
      <c r="G285" s="42">
        <v>1</v>
      </c>
      <c r="H285" s="42">
        <v>0</v>
      </c>
      <c r="I285" s="42">
        <v>2</v>
      </c>
      <c r="J285" s="398">
        <v>56</v>
      </c>
      <c r="K285" s="42">
        <v>12</v>
      </c>
      <c r="L285" s="42"/>
      <c r="M285" s="42" t="s">
        <v>4612</v>
      </c>
      <c r="N285" s="42"/>
      <c r="Q285" s="4" t="s">
        <v>1497</v>
      </c>
      <c r="R285" s="445">
        <v>25</v>
      </c>
      <c r="U285" s="4" t="s">
        <v>3986</v>
      </c>
      <c r="V285" s="445">
        <v>345</v>
      </c>
    </row>
    <row r="286" spans="1:22" x14ac:dyDescent="0.2">
      <c r="A286" s="56" t="s">
        <v>1640</v>
      </c>
      <c r="B286" s="42">
        <v>2</v>
      </c>
      <c r="C286" s="42">
        <v>3</v>
      </c>
      <c r="D286" s="42">
        <v>0</v>
      </c>
      <c r="E286" s="42">
        <v>47</v>
      </c>
      <c r="F286" s="377">
        <v>15.666666666666</v>
      </c>
      <c r="G286" s="42">
        <v>0</v>
      </c>
      <c r="H286" s="42">
        <v>0</v>
      </c>
      <c r="I286" s="42">
        <v>1</v>
      </c>
      <c r="J286" s="398">
        <v>34</v>
      </c>
      <c r="K286" s="42">
        <v>1</v>
      </c>
      <c r="L286" s="42"/>
      <c r="M286" s="42" t="s">
        <v>4612</v>
      </c>
      <c r="N286" s="42"/>
      <c r="Q286" s="4" t="s">
        <v>3064</v>
      </c>
      <c r="R286" s="445">
        <v>25</v>
      </c>
      <c r="U286" s="4" t="s">
        <v>1551</v>
      </c>
      <c r="V286" s="445">
        <v>344</v>
      </c>
    </row>
    <row r="287" spans="1:22" x14ac:dyDescent="0.2">
      <c r="A287" s="56" t="s">
        <v>1640</v>
      </c>
      <c r="B287" s="42">
        <v>4</v>
      </c>
      <c r="C287" s="42">
        <v>3</v>
      </c>
      <c r="D287" s="42">
        <v>0</v>
      </c>
      <c r="E287" s="42">
        <v>21</v>
      </c>
      <c r="F287" s="377">
        <v>7</v>
      </c>
      <c r="G287" s="42">
        <v>0</v>
      </c>
      <c r="H287" s="42">
        <v>0</v>
      </c>
      <c r="I287" s="42">
        <v>1</v>
      </c>
      <c r="J287" s="398">
        <v>12</v>
      </c>
      <c r="K287" s="42"/>
      <c r="L287" s="42"/>
      <c r="M287" s="42" t="s">
        <v>4612</v>
      </c>
      <c r="N287" s="42"/>
      <c r="Q287" s="4" t="s">
        <v>1551</v>
      </c>
      <c r="R287" s="445">
        <v>25</v>
      </c>
      <c r="U287" s="4" t="s">
        <v>3856</v>
      </c>
      <c r="V287" s="445">
        <v>342</v>
      </c>
    </row>
    <row r="288" spans="1:22" x14ac:dyDescent="0.2">
      <c r="A288" s="56" t="s">
        <v>1510</v>
      </c>
      <c r="B288" s="42">
        <v>49</v>
      </c>
      <c r="C288" s="42">
        <v>27</v>
      </c>
      <c r="D288" s="42">
        <v>7</v>
      </c>
      <c r="E288" s="42">
        <v>114</v>
      </c>
      <c r="F288" s="377">
        <v>5.7</v>
      </c>
      <c r="G288" s="42">
        <v>0</v>
      </c>
      <c r="H288" s="42">
        <v>0</v>
      </c>
      <c r="I288" s="42">
        <v>9</v>
      </c>
      <c r="J288" s="398">
        <v>33</v>
      </c>
      <c r="K288" s="42">
        <v>8</v>
      </c>
      <c r="L288" s="42">
        <v>1</v>
      </c>
      <c r="M288" s="42" t="s">
        <v>4612</v>
      </c>
      <c r="N288" s="42"/>
      <c r="Q288" s="4" t="s">
        <v>3049</v>
      </c>
      <c r="R288" s="445">
        <v>25</v>
      </c>
      <c r="U288" s="4" t="s">
        <v>4528</v>
      </c>
      <c r="V288" s="445">
        <v>341</v>
      </c>
    </row>
    <row r="289" spans="1:22" x14ac:dyDescent="0.2">
      <c r="A289" s="56" t="s">
        <v>1534</v>
      </c>
      <c r="B289" s="42">
        <v>27</v>
      </c>
      <c r="C289" s="42">
        <v>27</v>
      </c>
      <c r="D289" s="42">
        <v>2</v>
      </c>
      <c r="E289" s="42">
        <v>532</v>
      </c>
      <c r="F289" s="377">
        <v>21.28</v>
      </c>
      <c r="G289" s="42">
        <v>2</v>
      </c>
      <c r="H289" s="42">
        <v>0</v>
      </c>
      <c r="I289" s="42">
        <v>2</v>
      </c>
      <c r="J289" s="398">
        <v>67</v>
      </c>
      <c r="K289" s="42">
        <v>35</v>
      </c>
      <c r="L289" s="42">
        <v>1</v>
      </c>
      <c r="M289" s="42" t="s">
        <v>4612</v>
      </c>
      <c r="N289" s="42"/>
      <c r="Q289" s="4" t="s">
        <v>4114</v>
      </c>
      <c r="R289" s="445">
        <v>25</v>
      </c>
      <c r="U289" s="4" t="s">
        <v>1512</v>
      </c>
      <c r="V289" s="445">
        <v>334</v>
      </c>
    </row>
    <row r="290" spans="1:22" x14ac:dyDescent="0.2">
      <c r="A290" s="56" t="s">
        <v>1951</v>
      </c>
      <c r="B290" s="42">
        <v>2</v>
      </c>
      <c r="C290" s="42">
        <v>1</v>
      </c>
      <c r="D290" s="42">
        <v>0</v>
      </c>
      <c r="E290" s="42">
        <v>32</v>
      </c>
      <c r="F290" s="377">
        <v>32</v>
      </c>
      <c r="G290" s="42">
        <v>0</v>
      </c>
      <c r="H290" s="42">
        <v>0</v>
      </c>
      <c r="I290" s="42">
        <v>0</v>
      </c>
      <c r="J290" s="398">
        <v>32</v>
      </c>
      <c r="K290" s="42">
        <v>4</v>
      </c>
      <c r="L290" s="42"/>
      <c r="M290" s="42" t="s">
        <v>4612</v>
      </c>
      <c r="N290" s="42"/>
      <c r="Q290" s="4" t="s">
        <v>4095</v>
      </c>
      <c r="R290" s="445">
        <v>24</v>
      </c>
      <c r="U290" s="4" t="s">
        <v>1607</v>
      </c>
      <c r="V290" s="445">
        <v>329</v>
      </c>
    </row>
    <row r="291" spans="1:22" x14ac:dyDescent="0.2">
      <c r="A291" s="56" t="s">
        <v>1625</v>
      </c>
      <c r="B291" s="42">
        <v>26</v>
      </c>
      <c r="C291" s="42">
        <v>23</v>
      </c>
      <c r="D291" s="42">
        <v>1</v>
      </c>
      <c r="E291" s="42">
        <v>414</v>
      </c>
      <c r="F291" s="377">
        <v>18.818181818180999</v>
      </c>
      <c r="G291" s="42">
        <v>2</v>
      </c>
      <c r="H291" s="42">
        <v>0</v>
      </c>
      <c r="I291" s="42">
        <v>2</v>
      </c>
      <c r="J291" s="398">
        <v>58</v>
      </c>
      <c r="K291" s="42">
        <v>46</v>
      </c>
      <c r="L291" s="42">
        <v>4</v>
      </c>
      <c r="M291" s="42" t="s">
        <v>4612</v>
      </c>
      <c r="N291" s="42"/>
      <c r="Q291" s="4" t="s">
        <v>3046</v>
      </c>
      <c r="R291" s="445">
        <v>24</v>
      </c>
      <c r="U291" s="4" t="s">
        <v>3454</v>
      </c>
      <c r="V291" s="445">
        <v>329</v>
      </c>
    </row>
    <row r="292" spans="1:22" x14ac:dyDescent="0.2">
      <c r="A292" s="56" t="s">
        <v>1688</v>
      </c>
      <c r="B292" s="42">
        <v>3</v>
      </c>
      <c r="C292" s="42">
        <v>3</v>
      </c>
      <c r="D292" s="42">
        <v>0</v>
      </c>
      <c r="E292" s="42">
        <v>17</v>
      </c>
      <c r="F292" s="377">
        <v>5.6666666666659999</v>
      </c>
      <c r="G292" s="42">
        <v>0</v>
      </c>
      <c r="H292" s="42">
        <v>0</v>
      </c>
      <c r="I292" s="42">
        <v>0</v>
      </c>
      <c r="J292" s="398">
        <v>12</v>
      </c>
      <c r="K292" s="42">
        <v>2</v>
      </c>
      <c r="L292" s="42"/>
      <c r="M292" s="42" t="s">
        <v>4612</v>
      </c>
      <c r="N292" s="42"/>
      <c r="Q292" s="4" t="s">
        <v>1538</v>
      </c>
      <c r="R292" s="445">
        <v>24</v>
      </c>
      <c r="U292" s="4" t="s">
        <v>4176</v>
      </c>
      <c r="V292" s="445">
        <v>327</v>
      </c>
    </row>
    <row r="293" spans="1:22" x14ac:dyDescent="0.2">
      <c r="A293" s="56" t="s">
        <v>1689</v>
      </c>
      <c r="B293" s="42">
        <v>2</v>
      </c>
      <c r="C293" s="42">
        <v>2</v>
      </c>
      <c r="D293" s="42">
        <v>1</v>
      </c>
      <c r="E293" s="42">
        <v>3</v>
      </c>
      <c r="F293" s="377">
        <v>3</v>
      </c>
      <c r="G293" s="42">
        <v>0</v>
      </c>
      <c r="H293" s="42">
        <v>0</v>
      </c>
      <c r="I293" s="42">
        <v>0</v>
      </c>
      <c r="J293" s="398">
        <v>3</v>
      </c>
      <c r="K293" s="42"/>
      <c r="L293" s="42"/>
      <c r="M293" s="42" t="s">
        <v>4612</v>
      </c>
      <c r="N293" s="42"/>
      <c r="Q293" s="4" t="s">
        <v>3936</v>
      </c>
      <c r="R293" s="445">
        <v>24</v>
      </c>
      <c r="U293" s="4" t="s">
        <v>1520</v>
      </c>
      <c r="V293" s="445">
        <v>324</v>
      </c>
    </row>
    <row r="294" spans="1:22" x14ac:dyDescent="0.2">
      <c r="A294" s="56" t="s">
        <v>1690</v>
      </c>
      <c r="B294" s="42">
        <v>2</v>
      </c>
      <c r="C294" s="42">
        <v>2</v>
      </c>
      <c r="D294" s="42">
        <v>0</v>
      </c>
      <c r="E294" s="42">
        <v>41</v>
      </c>
      <c r="F294" s="377">
        <v>20.5</v>
      </c>
      <c r="G294" s="42">
        <v>0</v>
      </c>
      <c r="H294" s="42">
        <v>0</v>
      </c>
      <c r="I294" s="42">
        <v>0</v>
      </c>
      <c r="J294" s="398">
        <v>32</v>
      </c>
      <c r="K294" s="42"/>
      <c r="L294" s="42"/>
      <c r="M294" s="42" t="s">
        <v>4612</v>
      </c>
      <c r="N294" s="42"/>
      <c r="Q294" s="4" t="s">
        <v>1541</v>
      </c>
      <c r="R294" s="445">
        <v>24</v>
      </c>
      <c r="U294" s="4" t="s">
        <v>1543</v>
      </c>
      <c r="V294" s="445">
        <v>324</v>
      </c>
    </row>
    <row r="295" spans="1:22" x14ac:dyDescent="0.2">
      <c r="A295" s="56" t="s">
        <v>1531</v>
      </c>
      <c r="B295" s="42">
        <v>29</v>
      </c>
      <c r="C295" s="42">
        <v>28</v>
      </c>
      <c r="D295" s="42">
        <v>3</v>
      </c>
      <c r="E295" s="42">
        <v>585</v>
      </c>
      <c r="F295" s="377">
        <v>23.4</v>
      </c>
      <c r="G295" s="42">
        <v>2</v>
      </c>
      <c r="H295" s="42">
        <v>0</v>
      </c>
      <c r="I295" s="42">
        <v>2</v>
      </c>
      <c r="J295" s="398">
        <v>64.099999999999994</v>
      </c>
      <c r="K295" s="42">
        <v>67</v>
      </c>
      <c r="L295" s="42">
        <v>3</v>
      </c>
      <c r="M295" s="42" t="s">
        <v>4612</v>
      </c>
      <c r="N295" s="42"/>
      <c r="Q295" s="4" t="s">
        <v>3815</v>
      </c>
      <c r="R295" s="445">
        <v>24</v>
      </c>
      <c r="U295" s="4" t="s">
        <v>1568</v>
      </c>
      <c r="V295" s="445">
        <v>323</v>
      </c>
    </row>
    <row r="296" spans="1:22" x14ac:dyDescent="0.2">
      <c r="A296" s="56" t="s">
        <v>1626</v>
      </c>
      <c r="B296" s="42">
        <v>5</v>
      </c>
      <c r="C296" s="42">
        <v>4</v>
      </c>
      <c r="D296" s="42">
        <v>0</v>
      </c>
      <c r="E296" s="42">
        <v>22</v>
      </c>
      <c r="F296" s="377">
        <v>5.5</v>
      </c>
      <c r="G296" s="42">
        <v>0</v>
      </c>
      <c r="H296" s="42">
        <v>0</v>
      </c>
      <c r="I296" s="42">
        <v>0</v>
      </c>
      <c r="J296" s="398">
        <v>9</v>
      </c>
      <c r="K296" s="42">
        <v>4</v>
      </c>
      <c r="L296" s="42"/>
      <c r="M296" s="42" t="s">
        <v>4612</v>
      </c>
      <c r="N296" s="42"/>
      <c r="Q296" s="4" t="s">
        <v>4342</v>
      </c>
      <c r="R296" s="445">
        <v>24</v>
      </c>
      <c r="U296" s="4" t="s">
        <v>4492</v>
      </c>
      <c r="V296" s="445">
        <v>319</v>
      </c>
    </row>
    <row r="297" spans="1:22" x14ac:dyDescent="0.2">
      <c r="A297" s="56" t="s">
        <v>1659</v>
      </c>
      <c r="B297" s="42">
        <v>3</v>
      </c>
      <c r="C297" s="42">
        <v>2</v>
      </c>
      <c r="D297" s="42">
        <v>0</v>
      </c>
      <c r="E297" s="42">
        <v>77</v>
      </c>
      <c r="F297" s="377">
        <v>38.5</v>
      </c>
      <c r="G297" s="42">
        <v>1</v>
      </c>
      <c r="H297" s="42">
        <v>0</v>
      </c>
      <c r="I297" s="42">
        <v>0</v>
      </c>
      <c r="J297" s="398">
        <v>63</v>
      </c>
      <c r="K297" s="42">
        <v>8</v>
      </c>
      <c r="L297" s="42">
        <v>4</v>
      </c>
      <c r="M297" s="42" t="s">
        <v>4612</v>
      </c>
      <c r="N297" s="42"/>
      <c r="Q297" s="4" t="s">
        <v>1557</v>
      </c>
      <c r="R297" s="445">
        <v>24</v>
      </c>
      <c r="U297" s="4" t="s">
        <v>3953</v>
      </c>
      <c r="V297" s="445">
        <v>315</v>
      </c>
    </row>
    <row r="298" spans="1:22" x14ac:dyDescent="0.2">
      <c r="A298" s="56" t="s">
        <v>1660</v>
      </c>
      <c r="B298" s="42">
        <v>3</v>
      </c>
      <c r="C298" s="42">
        <v>2</v>
      </c>
      <c r="D298" s="42">
        <v>1</v>
      </c>
      <c r="E298" s="42">
        <v>75</v>
      </c>
      <c r="F298" s="377">
        <v>75</v>
      </c>
      <c r="G298" s="42">
        <v>1</v>
      </c>
      <c r="H298" s="42">
        <v>0</v>
      </c>
      <c r="I298" s="42">
        <v>0</v>
      </c>
      <c r="J298" s="398">
        <v>63.1</v>
      </c>
      <c r="K298" s="42">
        <v>9</v>
      </c>
      <c r="L298" s="42">
        <v>3</v>
      </c>
      <c r="M298" s="42" t="s">
        <v>4612</v>
      </c>
      <c r="N298" s="42"/>
      <c r="Q298" s="4" t="s">
        <v>4021</v>
      </c>
      <c r="R298" s="445">
        <v>24</v>
      </c>
      <c r="U298" s="4" t="s">
        <v>1503</v>
      </c>
      <c r="V298" s="445">
        <v>314</v>
      </c>
    </row>
    <row r="299" spans="1:22" x14ac:dyDescent="0.2">
      <c r="A299" s="56" t="s">
        <v>4563</v>
      </c>
      <c r="B299" s="42">
        <v>1</v>
      </c>
      <c r="C299" s="42">
        <v>1</v>
      </c>
      <c r="D299" s="42">
        <v>0</v>
      </c>
      <c r="E299" s="42">
        <v>6</v>
      </c>
      <c r="F299" s="377">
        <v>6</v>
      </c>
      <c r="G299" s="42">
        <v>0</v>
      </c>
      <c r="H299" s="42">
        <v>0</v>
      </c>
      <c r="I299" s="42">
        <v>0</v>
      </c>
      <c r="J299" s="398">
        <v>6</v>
      </c>
      <c r="K299" s="42">
        <v>1</v>
      </c>
      <c r="L299" s="42"/>
      <c r="M299" s="42" t="s">
        <v>4612</v>
      </c>
      <c r="N299" s="42"/>
      <c r="Q299" s="4" t="s">
        <v>4136</v>
      </c>
      <c r="R299" s="445">
        <v>23</v>
      </c>
      <c r="U299" s="4" t="s">
        <v>4363</v>
      </c>
      <c r="V299" s="445">
        <v>313</v>
      </c>
    </row>
    <row r="300" spans="1:22" x14ac:dyDescent="0.2">
      <c r="A300" s="56" t="s">
        <v>1554</v>
      </c>
      <c r="B300" s="42">
        <v>16</v>
      </c>
      <c r="C300" s="42">
        <v>15</v>
      </c>
      <c r="D300" s="42">
        <v>2</v>
      </c>
      <c r="E300" s="42">
        <v>240</v>
      </c>
      <c r="F300" s="377">
        <v>18.461538461538002</v>
      </c>
      <c r="G300" s="42">
        <v>2</v>
      </c>
      <c r="H300" s="42">
        <v>0</v>
      </c>
      <c r="I300" s="42">
        <v>1</v>
      </c>
      <c r="J300" s="398">
        <v>51</v>
      </c>
      <c r="K300" s="42">
        <v>28</v>
      </c>
      <c r="L300" s="42">
        <v>1</v>
      </c>
      <c r="M300" s="42" t="s">
        <v>4612</v>
      </c>
      <c r="N300" s="42"/>
      <c r="Q300" s="4" t="s">
        <v>4063</v>
      </c>
      <c r="R300" s="445">
        <v>23</v>
      </c>
      <c r="U300" s="4" t="s">
        <v>4078</v>
      </c>
      <c r="V300" s="445">
        <v>308</v>
      </c>
    </row>
    <row r="301" spans="1:22" x14ac:dyDescent="0.2">
      <c r="A301" s="56" t="s">
        <v>1746</v>
      </c>
      <c r="B301" s="42">
        <v>1</v>
      </c>
      <c r="C301" s="42">
        <v>1</v>
      </c>
      <c r="D301" s="42">
        <v>0</v>
      </c>
      <c r="E301" s="42">
        <v>0</v>
      </c>
      <c r="F301" s="377">
        <v>0</v>
      </c>
      <c r="G301" s="42">
        <v>0</v>
      </c>
      <c r="H301" s="42">
        <v>0</v>
      </c>
      <c r="I301" s="42">
        <v>1</v>
      </c>
      <c r="J301" s="398">
        <v>0</v>
      </c>
      <c r="K301" s="42"/>
      <c r="L301" s="42"/>
      <c r="M301" s="42" t="s">
        <v>4612</v>
      </c>
      <c r="N301" s="42"/>
      <c r="Q301" s="4" t="s">
        <v>3906</v>
      </c>
      <c r="R301" s="445">
        <v>23</v>
      </c>
      <c r="U301" s="4" t="s">
        <v>1147</v>
      </c>
      <c r="V301" s="445">
        <v>306</v>
      </c>
    </row>
    <row r="302" spans="1:22" x14ac:dyDescent="0.2">
      <c r="A302" s="56" t="s">
        <v>1555</v>
      </c>
      <c r="B302" s="42">
        <v>16</v>
      </c>
      <c r="C302" s="42">
        <v>11</v>
      </c>
      <c r="D302" s="42">
        <v>2</v>
      </c>
      <c r="E302" s="42">
        <v>39</v>
      </c>
      <c r="F302" s="377">
        <v>4.333333333333</v>
      </c>
      <c r="G302" s="42">
        <v>0</v>
      </c>
      <c r="H302" s="42">
        <v>0</v>
      </c>
      <c r="I302" s="42">
        <v>2</v>
      </c>
      <c r="J302" s="398">
        <v>14</v>
      </c>
      <c r="K302" s="42">
        <v>4</v>
      </c>
      <c r="L302" s="42"/>
      <c r="M302" s="42" t="s">
        <v>4612</v>
      </c>
      <c r="N302" s="42"/>
      <c r="Q302" s="4" t="s">
        <v>1624</v>
      </c>
      <c r="R302" s="445">
        <v>23</v>
      </c>
      <c r="U302" s="4" t="s">
        <v>3888</v>
      </c>
      <c r="V302" s="445">
        <v>306</v>
      </c>
    </row>
    <row r="303" spans="1:22" x14ac:dyDescent="0.2">
      <c r="A303" s="56" t="s">
        <v>1995</v>
      </c>
      <c r="B303" s="42">
        <v>13</v>
      </c>
      <c r="C303" s="42">
        <v>13</v>
      </c>
      <c r="D303" s="42">
        <v>2</v>
      </c>
      <c r="E303" s="42">
        <v>272</v>
      </c>
      <c r="F303" s="377">
        <v>24.727272727271998</v>
      </c>
      <c r="G303" s="42">
        <v>2</v>
      </c>
      <c r="H303" s="42">
        <v>0</v>
      </c>
      <c r="I303" s="42">
        <v>1</v>
      </c>
      <c r="J303" s="398">
        <v>72</v>
      </c>
      <c r="K303" s="42">
        <v>21</v>
      </c>
      <c r="L303" s="42">
        <v>7</v>
      </c>
      <c r="M303" s="42" t="s">
        <v>4612</v>
      </c>
      <c r="N303" s="42"/>
      <c r="Q303" s="4" t="s">
        <v>4488</v>
      </c>
      <c r="R303" s="445">
        <v>23</v>
      </c>
      <c r="U303" s="4" t="s">
        <v>4207</v>
      </c>
      <c r="V303" s="445">
        <v>305</v>
      </c>
    </row>
    <row r="304" spans="1:22" x14ac:dyDescent="0.2">
      <c r="A304" s="56" t="s">
        <v>1570</v>
      </c>
      <c r="B304" s="42">
        <v>13</v>
      </c>
      <c r="C304" s="42">
        <v>12</v>
      </c>
      <c r="D304" s="42">
        <v>1</v>
      </c>
      <c r="E304" s="42">
        <v>262</v>
      </c>
      <c r="F304" s="377">
        <v>23.818181818180999</v>
      </c>
      <c r="G304" s="42">
        <v>2</v>
      </c>
      <c r="H304" s="42">
        <v>0</v>
      </c>
      <c r="I304" s="42">
        <v>2</v>
      </c>
      <c r="J304" s="398">
        <v>97</v>
      </c>
      <c r="K304" s="42">
        <v>5</v>
      </c>
      <c r="L304" s="42">
        <v>3</v>
      </c>
      <c r="M304" s="42" t="s">
        <v>4612</v>
      </c>
      <c r="N304" s="42"/>
      <c r="Q304" s="4" t="s">
        <v>1669</v>
      </c>
      <c r="R304" s="445">
        <v>23</v>
      </c>
      <c r="U304" s="4" t="s">
        <v>4093</v>
      </c>
      <c r="V304" s="445">
        <v>304</v>
      </c>
    </row>
    <row r="305" spans="1:22" x14ac:dyDescent="0.2">
      <c r="A305" s="56" t="s">
        <v>1691</v>
      </c>
      <c r="B305" s="42">
        <v>2</v>
      </c>
      <c r="C305" s="42">
        <v>1</v>
      </c>
      <c r="D305" s="42">
        <v>0</v>
      </c>
      <c r="E305" s="42">
        <v>49</v>
      </c>
      <c r="F305" s="377">
        <v>49</v>
      </c>
      <c r="G305" s="42">
        <v>0</v>
      </c>
      <c r="H305" s="42">
        <v>0</v>
      </c>
      <c r="I305" s="42">
        <v>0</v>
      </c>
      <c r="J305" s="398">
        <v>49</v>
      </c>
      <c r="K305" s="42">
        <v>9</v>
      </c>
      <c r="L305" s="42"/>
      <c r="M305" s="42" t="s">
        <v>4612</v>
      </c>
      <c r="N305" s="42"/>
      <c r="Q305" s="4" t="s">
        <v>3970</v>
      </c>
      <c r="R305" s="445">
        <v>22</v>
      </c>
      <c r="U305" s="4" t="s">
        <v>3946</v>
      </c>
      <c r="V305" s="445">
        <v>303</v>
      </c>
    </row>
    <row r="306" spans="1:22" x14ac:dyDescent="0.2">
      <c r="A306" s="56" t="s">
        <v>1641</v>
      </c>
      <c r="B306" s="42">
        <v>4</v>
      </c>
      <c r="C306" s="42">
        <v>4</v>
      </c>
      <c r="D306" s="42">
        <v>1</v>
      </c>
      <c r="E306" s="42">
        <v>27</v>
      </c>
      <c r="F306" s="377">
        <v>9</v>
      </c>
      <c r="G306" s="42">
        <v>0</v>
      </c>
      <c r="H306" s="42">
        <v>0</v>
      </c>
      <c r="I306" s="42">
        <v>1</v>
      </c>
      <c r="J306" s="398">
        <v>16.100000000000001</v>
      </c>
      <c r="K306" s="42">
        <v>3</v>
      </c>
      <c r="L306" s="42">
        <v>1</v>
      </c>
      <c r="M306" s="42" t="s">
        <v>4612</v>
      </c>
      <c r="N306" s="42"/>
      <c r="Q306" s="4" t="s">
        <v>4084</v>
      </c>
      <c r="R306" s="445">
        <v>22</v>
      </c>
      <c r="U306" s="4" t="s">
        <v>1545</v>
      </c>
      <c r="V306" s="445">
        <v>303</v>
      </c>
    </row>
    <row r="307" spans="1:22" x14ac:dyDescent="0.2">
      <c r="A307" s="56" t="s">
        <v>1642</v>
      </c>
      <c r="B307" s="42">
        <v>4</v>
      </c>
      <c r="C307" s="42">
        <v>3</v>
      </c>
      <c r="D307" s="42">
        <v>0</v>
      </c>
      <c r="E307" s="42">
        <v>19</v>
      </c>
      <c r="F307" s="377">
        <v>6.333333333333</v>
      </c>
      <c r="G307" s="42">
        <v>0</v>
      </c>
      <c r="H307" s="42">
        <v>0</v>
      </c>
      <c r="I307" s="42">
        <v>1</v>
      </c>
      <c r="J307" s="398">
        <v>13</v>
      </c>
      <c r="K307" s="42">
        <v>2</v>
      </c>
      <c r="L307" s="42">
        <v>1</v>
      </c>
      <c r="M307" s="42" t="s">
        <v>4612</v>
      </c>
      <c r="N307" s="42"/>
      <c r="Q307" s="4" t="s">
        <v>1667</v>
      </c>
      <c r="R307" s="445">
        <v>22</v>
      </c>
      <c r="U307" s="4" t="s">
        <v>3866</v>
      </c>
      <c r="V307" s="445">
        <v>303</v>
      </c>
    </row>
    <row r="308" spans="1:22" x14ac:dyDescent="0.2">
      <c r="A308" s="56" t="s">
        <v>1618</v>
      </c>
      <c r="B308" s="42">
        <v>6</v>
      </c>
      <c r="C308" s="42">
        <v>6</v>
      </c>
      <c r="D308" s="42">
        <v>1</v>
      </c>
      <c r="E308" s="42">
        <v>185</v>
      </c>
      <c r="F308" s="377">
        <v>37</v>
      </c>
      <c r="G308" s="42">
        <v>1</v>
      </c>
      <c r="H308" s="42">
        <v>0</v>
      </c>
      <c r="I308" s="42">
        <v>0</v>
      </c>
      <c r="J308" s="398">
        <v>59</v>
      </c>
      <c r="K308" s="42">
        <v>24</v>
      </c>
      <c r="L308" s="42">
        <v>3</v>
      </c>
      <c r="M308" s="42" t="s">
        <v>4612</v>
      </c>
      <c r="N308" s="42"/>
      <c r="Q308" s="4" t="s">
        <v>1978</v>
      </c>
      <c r="R308" s="445">
        <v>22</v>
      </c>
      <c r="U308" s="4" t="s">
        <v>3990</v>
      </c>
      <c r="V308" s="445">
        <v>302</v>
      </c>
    </row>
    <row r="309" spans="1:22" x14ac:dyDescent="0.2">
      <c r="A309" s="56" t="s">
        <v>1643</v>
      </c>
      <c r="B309" s="42">
        <v>4</v>
      </c>
      <c r="C309" s="42">
        <v>5</v>
      </c>
      <c r="D309" s="42">
        <v>2</v>
      </c>
      <c r="E309" s="42">
        <v>83</v>
      </c>
      <c r="F309" s="377">
        <v>27.666666666666</v>
      </c>
      <c r="G309" s="42">
        <v>1</v>
      </c>
      <c r="H309" s="42">
        <v>0</v>
      </c>
      <c r="I309" s="42">
        <v>1</v>
      </c>
      <c r="J309" s="398">
        <v>58.1</v>
      </c>
      <c r="K309" s="42">
        <v>11</v>
      </c>
      <c r="L309" s="42">
        <v>4</v>
      </c>
      <c r="M309" s="42" t="s">
        <v>4612</v>
      </c>
      <c r="N309" s="42"/>
      <c r="Q309" s="4" t="s">
        <v>3154</v>
      </c>
      <c r="R309" s="445">
        <v>22</v>
      </c>
      <c r="U309" s="4" t="s">
        <v>4529</v>
      </c>
      <c r="V309" s="445">
        <v>299</v>
      </c>
    </row>
    <row r="310" spans="1:22" x14ac:dyDescent="0.2">
      <c r="A310" s="56" t="s">
        <v>2528</v>
      </c>
      <c r="B310" s="42">
        <v>3</v>
      </c>
      <c r="C310" s="42">
        <v>3</v>
      </c>
      <c r="D310" s="42">
        <v>0</v>
      </c>
      <c r="E310" s="42">
        <v>194</v>
      </c>
      <c r="F310" s="377">
        <v>64.666666666666003</v>
      </c>
      <c r="G310" s="42">
        <v>0</v>
      </c>
      <c r="H310" s="42">
        <v>1</v>
      </c>
      <c r="I310" s="42">
        <v>0</v>
      </c>
      <c r="J310" s="398">
        <v>143</v>
      </c>
      <c r="K310" s="42">
        <v>23</v>
      </c>
      <c r="L310" s="42">
        <v>8</v>
      </c>
      <c r="M310" s="42" t="s">
        <v>4612</v>
      </c>
      <c r="N310" s="42"/>
      <c r="Q310" s="4" t="s">
        <v>1546</v>
      </c>
      <c r="R310" s="445">
        <v>22</v>
      </c>
      <c r="U310" s="4" t="s">
        <v>1561</v>
      </c>
      <c r="V310" s="445">
        <v>299</v>
      </c>
    </row>
    <row r="311" spans="1:22" x14ac:dyDescent="0.2">
      <c r="A311" s="56" t="s">
        <v>1612</v>
      </c>
      <c r="B311" s="42">
        <v>7</v>
      </c>
      <c r="C311" s="42">
        <v>7</v>
      </c>
      <c r="D311" s="42">
        <v>0</v>
      </c>
      <c r="E311" s="42">
        <v>112</v>
      </c>
      <c r="F311" s="377">
        <v>16</v>
      </c>
      <c r="G311" s="42">
        <v>0</v>
      </c>
      <c r="H311" s="42">
        <v>0</v>
      </c>
      <c r="I311" s="42">
        <v>1</v>
      </c>
      <c r="J311" s="398">
        <v>37</v>
      </c>
      <c r="K311" s="42">
        <v>9</v>
      </c>
      <c r="L311" s="42">
        <v>4</v>
      </c>
      <c r="M311" s="42" t="s">
        <v>4612</v>
      </c>
      <c r="N311" s="42"/>
      <c r="Q311" s="4" t="s">
        <v>1231</v>
      </c>
      <c r="R311" s="445">
        <v>22</v>
      </c>
      <c r="U311" s="4" t="s">
        <v>3923</v>
      </c>
      <c r="V311" s="445">
        <v>298</v>
      </c>
    </row>
    <row r="312" spans="1:22" x14ac:dyDescent="0.2">
      <c r="A312" s="56" t="s">
        <v>1747</v>
      </c>
      <c r="B312" s="42">
        <v>1</v>
      </c>
      <c r="C312" s="42">
        <v>1</v>
      </c>
      <c r="D312" s="42">
        <v>1</v>
      </c>
      <c r="E312" s="42">
        <v>35</v>
      </c>
      <c r="F312" s="377">
        <v>-9999</v>
      </c>
      <c r="G312" s="42">
        <v>0</v>
      </c>
      <c r="H312" s="42">
        <v>0</v>
      </c>
      <c r="I312" s="42">
        <v>0</v>
      </c>
      <c r="J312" s="398">
        <v>35.1</v>
      </c>
      <c r="K312" s="42">
        <v>6</v>
      </c>
      <c r="L312" s="42"/>
      <c r="M312" s="42" t="s">
        <v>4612</v>
      </c>
      <c r="N312" s="42"/>
      <c r="Q312" s="4" t="s">
        <v>1581</v>
      </c>
      <c r="R312" s="445">
        <v>22</v>
      </c>
      <c r="U312" s="4" t="s">
        <v>1962</v>
      </c>
      <c r="V312" s="445">
        <v>297</v>
      </c>
    </row>
    <row r="313" spans="1:22" x14ac:dyDescent="0.2">
      <c r="A313" s="56" t="s">
        <v>2968</v>
      </c>
      <c r="B313" s="42">
        <v>1</v>
      </c>
      <c r="C313" s="42">
        <v>1</v>
      </c>
      <c r="D313" s="42">
        <v>0</v>
      </c>
      <c r="E313" s="42">
        <v>9</v>
      </c>
      <c r="F313" s="377">
        <v>9</v>
      </c>
      <c r="G313" s="42">
        <v>0</v>
      </c>
      <c r="H313" s="42">
        <v>0</v>
      </c>
      <c r="I313" s="42">
        <v>0</v>
      </c>
      <c r="J313" s="398">
        <v>9</v>
      </c>
      <c r="K313" s="42">
        <v>0</v>
      </c>
      <c r="L313" s="42"/>
      <c r="M313" s="42" t="s">
        <v>4612</v>
      </c>
      <c r="N313" s="42"/>
      <c r="Q313" s="4" t="s">
        <v>1637</v>
      </c>
      <c r="R313" s="445">
        <v>22</v>
      </c>
      <c r="U313" s="4" t="s">
        <v>1592</v>
      </c>
      <c r="V313" s="445">
        <v>297</v>
      </c>
    </row>
    <row r="314" spans="1:22" x14ac:dyDescent="0.2">
      <c r="A314" s="56" t="s">
        <v>1245</v>
      </c>
      <c r="B314" s="42">
        <v>14</v>
      </c>
      <c r="C314" s="42">
        <v>11</v>
      </c>
      <c r="D314" s="42">
        <v>2</v>
      </c>
      <c r="E314" s="42">
        <v>124</v>
      </c>
      <c r="F314" s="377">
        <v>13.777777777777001</v>
      </c>
      <c r="G314" s="42">
        <v>0</v>
      </c>
      <c r="H314" s="42">
        <v>0</v>
      </c>
      <c r="I314" s="42">
        <v>2</v>
      </c>
      <c r="J314" s="398">
        <v>26.1</v>
      </c>
      <c r="K314" s="42">
        <v>11</v>
      </c>
      <c r="L314" s="42"/>
      <c r="M314" s="42" t="s">
        <v>4612</v>
      </c>
      <c r="N314" s="42"/>
      <c r="Q314" s="4" t="s">
        <v>3597</v>
      </c>
      <c r="R314" s="445">
        <v>22</v>
      </c>
      <c r="U314" s="4" t="s">
        <v>1958</v>
      </c>
      <c r="V314" s="445">
        <v>292</v>
      </c>
    </row>
    <row r="315" spans="1:22" x14ac:dyDescent="0.2">
      <c r="A315" s="56" t="s">
        <v>1596</v>
      </c>
      <c r="B315" s="42">
        <v>10</v>
      </c>
      <c r="C315" s="42">
        <v>8</v>
      </c>
      <c r="D315" s="42">
        <v>2</v>
      </c>
      <c r="E315" s="42">
        <v>85</v>
      </c>
      <c r="F315" s="377">
        <v>14.166666666666</v>
      </c>
      <c r="G315" s="42">
        <v>0</v>
      </c>
      <c r="H315" s="42">
        <v>0</v>
      </c>
      <c r="I315" s="42">
        <v>2</v>
      </c>
      <c r="J315" s="398">
        <v>32.1</v>
      </c>
      <c r="K315" s="42">
        <v>7</v>
      </c>
      <c r="L315" s="42">
        <v>3</v>
      </c>
      <c r="M315" s="42" t="s">
        <v>4612</v>
      </c>
      <c r="N315" s="42"/>
      <c r="Q315" s="4" t="s">
        <v>3927</v>
      </c>
      <c r="R315" s="445">
        <v>22</v>
      </c>
      <c r="U315" s="4" t="s">
        <v>4130</v>
      </c>
      <c r="V315" s="445">
        <v>290</v>
      </c>
    </row>
    <row r="316" spans="1:22" x14ac:dyDescent="0.2">
      <c r="A316" s="56" t="s">
        <v>1619</v>
      </c>
      <c r="B316" s="42">
        <v>6</v>
      </c>
      <c r="C316" s="42">
        <v>4</v>
      </c>
      <c r="D316" s="42">
        <v>0</v>
      </c>
      <c r="E316" s="42">
        <v>16</v>
      </c>
      <c r="F316" s="377">
        <v>4</v>
      </c>
      <c r="G316" s="42">
        <v>0</v>
      </c>
      <c r="H316" s="42">
        <v>0</v>
      </c>
      <c r="I316" s="42">
        <v>1</v>
      </c>
      <c r="J316" s="398">
        <v>12</v>
      </c>
      <c r="K316" s="42"/>
      <c r="L316" s="42"/>
      <c r="M316" s="42" t="s">
        <v>4612</v>
      </c>
      <c r="N316" s="42"/>
      <c r="Q316" s="4" t="s">
        <v>3917</v>
      </c>
      <c r="R316" s="445">
        <v>22</v>
      </c>
      <c r="U316" s="4" t="s">
        <v>3926</v>
      </c>
      <c r="V316" s="445">
        <v>289</v>
      </c>
    </row>
    <row r="317" spans="1:22" x14ac:dyDescent="0.2">
      <c r="A317" s="56" t="s">
        <v>1241</v>
      </c>
      <c r="B317" s="42">
        <v>20</v>
      </c>
      <c r="C317" s="42">
        <v>17</v>
      </c>
      <c r="D317" s="42">
        <v>3</v>
      </c>
      <c r="E317" s="42">
        <v>193</v>
      </c>
      <c r="F317" s="377">
        <v>13.785714285714</v>
      </c>
      <c r="G317" s="42">
        <v>0</v>
      </c>
      <c r="H317" s="42">
        <v>0</v>
      </c>
      <c r="I317" s="42">
        <v>0</v>
      </c>
      <c r="J317" s="398">
        <v>25</v>
      </c>
      <c r="K317" s="42">
        <v>15</v>
      </c>
      <c r="L317" s="42">
        <v>2</v>
      </c>
      <c r="M317" s="42" t="s">
        <v>4612</v>
      </c>
      <c r="N317" s="42"/>
      <c r="Q317" s="4" t="s">
        <v>1906</v>
      </c>
      <c r="R317" s="445">
        <v>22</v>
      </c>
      <c r="U317" s="4" t="s">
        <v>4481</v>
      </c>
      <c r="V317" s="445">
        <v>289</v>
      </c>
    </row>
    <row r="318" spans="1:22" x14ac:dyDescent="0.2">
      <c r="A318" s="56" t="s">
        <v>1243</v>
      </c>
      <c r="B318" s="42">
        <v>20</v>
      </c>
      <c r="C318" s="42">
        <v>15</v>
      </c>
      <c r="D318" s="42">
        <v>8</v>
      </c>
      <c r="E318" s="42">
        <v>144</v>
      </c>
      <c r="F318" s="377">
        <v>20.571428571428001</v>
      </c>
      <c r="G318" s="42">
        <v>0</v>
      </c>
      <c r="H318" s="42">
        <v>0</v>
      </c>
      <c r="I318" s="42">
        <v>4</v>
      </c>
      <c r="J318" s="398">
        <v>32.1</v>
      </c>
      <c r="K318" s="42">
        <v>20</v>
      </c>
      <c r="L318" s="42">
        <v>1</v>
      </c>
      <c r="M318" s="42" t="s">
        <v>4612</v>
      </c>
      <c r="N318" s="42"/>
      <c r="Q318" s="4" t="s">
        <v>1703</v>
      </c>
      <c r="R318" s="445">
        <v>21</v>
      </c>
      <c r="U318" s="4" t="s">
        <v>4347</v>
      </c>
      <c r="V318" s="445">
        <v>286</v>
      </c>
    </row>
    <row r="319" spans="1:22" x14ac:dyDescent="0.2">
      <c r="A319" s="56" t="s">
        <v>2025</v>
      </c>
      <c r="B319" s="42">
        <v>4</v>
      </c>
      <c r="C319" s="42">
        <v>4</v>
      </c>
      <c r="D319" s="42">
        <v>1</v>
      </c>
      <c r="E319" s="42">
        <v>5</v>
      </c>
      <c r="F319" s="377">
        <v>1.6666666666659999</v>
      </c>
      <c r="G319" s="42">
        <v>0</v>
      </c>
      <c r="H319" s="42">
        <v>0</v>
      </c>
      <c r="I319" s="42">
        <v>1</v>
      </c>
      <c r="J319" s="398">
        <v>2.1</v>
      </c>
      <c r="K319" s="42"/>
      <c r="L319" s="42"/>
      <c r="M319" s="42" t="s">
        <v>4612</v>
      </c>
      <c r="N319" s="42"/>
      <c r="Q319" s="4" t="s">
        <v>1962</v>
      </c>
      <c r="R319" s="445">
        <v>21</v>
      </c>
      <c r="U319" s="4" t="s">
        <v>4052</v>
      </c>
      <c r="V319" s="445">
        <v>284</v>
      </c>
    </row>
    <row r="320" spans="1:22" x14ac:dyDescent="0.2">
      <c r="A320" s="56" t="s">
        <v>1561</v>
      </c>
      <c r="B320" s="42">
        <v>15</v>
      </c>
      <c r="C320" s="42">
        <v>15</v>
      </c>
      <c r="D320" s="42">
        <v>1</v>
      </c>
      <c r="E320" s="42">
        <v>299</v>
      </c>
      <c r="F320" s="377">
        <v>21.357142857142001</v>
      </c>
      <c r="G320" s="42">
        <v>0</v>
      </c>
      <c r="H320" s="42">
        <v>0</v>
      </c>
      <c r="I320" s="42">
        <v>0</v>
      </c>
      <c r="J320" s="398">
        <v>49</v>
      </c>
      <c r="K320" s="42">
        <v>10</v>
      </c>
      <c r="L320" s="42"/>
      <c r="M320" s="42" t="s">
        <v>4612</v>
      </c>
      <c r="N320" s="42"/>
      <c r="Q320" s="4" t="s">
        <v>1632</v>
      </c>
      <c r="R320" s="445">
        <v>21</v>
      </c>
      <c r="U320" s="4" t="s">
        <v>3993</v>
      </c>
      <c r="V320" s="445">
        <v>284</v>
      </c>
    </row>
    <row r="321" spans="1:22" x14ac:dyDescent="0.2">
      <c r="A321" s="56" t="s">
        <v>1254</v>
      </c>
      <c r="B321" s="42">
        <v>11</v>
      </c>
      <c r="C321" s="42">
        <v>7</v>
      </c>
      <c r="D321" s="42">
        <v>1</v>
      </c>
      <c r="E321" s="42">
        <v>70</v>
      </c>
      <c r="F321" s="377">
        <v>11.666666666666</v>
      </c>
      <c r="G321" s="42">
        <v>0</v>
      </c>
      <c r="H321" s="42">
        <v>0</v>
      </c>
      <c r="I321" s="42">
        <v>2</v>
      </c>
      <c r="J321" s="398">
        <v>30</v>
      </c>
      <c r="K321" s="42">
        <v>8</v>
      </c>
      <c r="L321" s="42">
        <v>1</v>
      </c>
      <c r="M321" s="42" t="s">
        <v>4612</v>
      </c>
      <c r="N321" s="42"/>
      <c r="Q321" s="4" t="s">
        <v>4529</v>
      </c>
      <c r="R321" s="445">
        <v>21</v>
      </c>
      <c r="U321" s="4" t="s">
        <v>3596</v>
      </c>
      <c r="V321" s="445">
        <v>283</v>
      </c>
    </row>
    <row r="322" spans="1:22" x14ac:dyDescent="0.2">
      <c r="A322" s="56" t="s">
        <v>2067</v>
      </c>
      <c r="B322" s="42">
        <v>1</v>
      </c>
      <c r="C322" s="42">
        <v>1</v>
      </c>
      <c r="D322" s="42">
        <v>1</v>
      </c>
      <c r="E322" s="42">
        <v>7</v>
      </c>
      <c r="F322" s="377">
        <v>-9999</v>
      </c>
      <c r="G322" s="42">
        <v>0</v>
      </c>
      <c r="H322" s="42">
        <v>0</v>
      </c>
      <c r="I322" s="42">
        <v>0</v>
      </c>
      <c r="J322" s="398">
        <v>7.1</v>
      </c>
      <c r="K322" s="42"/>
      <c r="L322" s="42"/>
      <c r="M322" s="42" t="s">
        <v>4612</v>
      </c>
      <c r="N322" s="42"/>
      <c r="Q322" s="4" t="s">
        <v>4375</v>
      </c>
      <c r="R322" s="445">
        <v>21</v>
      </c>
      <c r="U322" s="4" t="s">
        <v>3921</v>
      </c>
      <c r="V322" s="445">
        <v>279</v>
      </c>
    </row>
    <row r="323" spans="1:22" x14ac:dyDescent="0.2">
      <c r="A323" s="56" t="s">
        <v>1692</v>
      </c>
      <c r="B323" s="42">
        <v>3</v>
      </c>
      <c r="C323" s="42">
        <v>1</v>
      </c>
      <c r="D323" s="42">
        <v>0</v>
      </c>
      <c r="E323" s="42">
        <v>10</v>
      </c>
      <c r="F323" s="377">
        <v>10</v>
      </c>
      <c r="G323" s="42">
        <v>0</v>
      </c>
      <c r="H323" s="42">
        <v>0</v>
      </c>
      <c r="I323" s="42">
        <v>0</v>
      </c>
      <c r="J323" s="398">
        <v>10</v>
      </c>
      <c r="K323" s="42"/>
      <c r="L323" s="42"/>
      <c r="M323" s="42" t="s">
        <v>4612</v>
      </c>
      <c r="N323" s="42"/>
      <c r="Q323" s="4" t="s">
        <v>3848</v>
      </c>
      <c r="R323" s="445">
        <v>21</v>
      </c>
      <c r="U323" s="4" t="s">
        <v>4412</v>
      </c>
      <c r="V323" s="445">
        <v>274</v>
      </c>
    </row>
    <row r="324" spans="1:22" x14ac:dyDescent="0.2">
      <c r="A324" s="56" t="s">
        <v>1661</v>
      </c>
      <c r="B324" s="42">
        <v>3</v>
      </c>
      <c r="C324" s="42">
        <v>2</v>
      </c>
      <c r="D324" s="42">
        <v>0</v>
      </c>
      <c r="E324" s="42">
        <v>15</v>
      </c>
      <c r="F324" s="377">
        <v>7.5</v>
      </c>
      <c r="G324" s="42">
        <v>0</v>
      </c>
      <c r="H324" s="42">
        <v>0</v>
      </c>
      <c r="I324" s="42">
        <v>0</v>
      </c>
      <c r="J324" s="398">
        <v>12</v>
      </c>
      <c r="K324" s="42">
        <v>2</v>
      </c>
      <c r="L324" s="42"/>
      <c r="M324" s="42" t="s">
        <v>4612</v>
      </c>
      <c r="N324" s="42"/>
      <c r="Q324" s="4" t="s">
        <v>1568</v>
      </c>
      <c r="R324" s="445">
        <v>21</v>
      </c>
      <c r="U324" s="4" t="s">
        <v>4185</v>
      </c>
      <c r="V324" s="445">
        <v>273</v>
      </c>
    </row>
    <row r="325" spans="1:22" x14ac:dyDescent="0.2">
      <c r="A325" s="56" t="s">
        <v>1693</v>
      </c>
      <c r="B325" s="42">
        <v>2</v>
      </c>
      <c r="C325" s="42">
        <v>1</v>
      </c>
      <c r="D325" s="42">
        <v>0</v>
      </c>
      <c r="E325" s="42">
        <v>30</v>
      </c>
      <c r="F325" s="377">
        <v>30</v>
      </c>
      <c r="G325" s="42">
        <v>0</v>
      </c>
      <c r="H325" s="42">
        <v>0</v>
      </c>
      <c r="I325" s="42">
        <v>0</v>
      </c>
      <c r="J325" s="398">
        <v>30</v>
      </c>
      <c r="K325" s="42">
        <v>7</v>
      </c>
      <c r="L325" s="42"/>
      <c r="M325" s="42" t="s">
        <v>4612</v>
      </c>
      <c r="N325" s="42"/>
      <c r="Q325" s="4" t="s">
        <v>3907</v>
      </c>
      <c r="R325" s="445">
        <v>21</v>
      </c>
      <c r="U325" s="4" t="s">
        <v>1995</v>
      </c>
      <c r="V325" s="445">
        <v>272</v>
      </c>
    </row>
    <row r="326" spans="1:22" x14ac:dyDescent="0.2">
      <c r="A326" s="56" t="s">
        <v>1999</v>
      </c>
      <c r="B326" s="42">
        <v>1</v>
      </c>
      <c r="C326" s="42">
        <v>1</v>
      </c>
      <c r="D326" s="42">
        <v>1</v>
      </c>
      <c r="E326" s="42">
        <v>24</v>
      </c>
      <c r="F326" s="377">
        <v>-9999</v>
      </c>
      <c r="G326" s="42">
        <v>0</v>
      </c>
      <c r="H326" s="42">
        <v>0</v>
      </c>
      <c r="I326" s="42">
        <v>0</v>
      </c>
      <c r="J326" s="398">
        <v>24.1</v>
      </c>
      <c r="K326" s="42">
        <v>1</v>
      </c>
      <c r="L326" s="42">
        <v>2</v>
      </c>
      <c r="M326" s="42" t="s">
        <v>4612</v>
      </c>
      <c r="N326" s="42"/>
      <c r="Q326" s="4" t="s">
        <v>4412</v>
      </c>
      <c r="R326" s="445">
        <v>21</v>
      </c>
      <c r="U326" s="4" t="s">
        <v>1523</v>
      </c>
      <c r="V326" s="445">
        <v>271</v>
      </c>
    </row>
    <row r="327" spans="1:22" x14ac:dyDescent="0.2">
      <c r="A327" s="56" t="s">
        <v>2987</v>
      </c>
      <c r="B327" s="42">
        <v>3</v>
      </c>
      <c r="C327" s="42">
        <v>2</v>
      </c>
      <c r="D327" s="42">
        <v>1</v>
      </c>
      <c r="E327" s="42">
        <v>4</v>
      </c>
      <c r="F327" s="377">
        <v>4</v>
      </c>
      <c r="G327" s="42">
        <v>0</v>
      </c>
      <c r="H327" s="42">
        <v>0</v>
      </c>
      <c r="I327" s="42">
        <v>0</v>
      </c>
      <c r="J327" s="398">
        <v>3</v>
      </c>
      <c r="K327" s="42"/>
      <c r="L327" s="42"/>
      <c r="M327" s="42" t="s">
        <v>4612</v>
      </c>
      <c r="N327" s="42"/>
      <c r="Q327" s="4" t="s">
        <v>1553</v>
      </c>
      <c r="R327" s="445">
        <v>21</v>
      </c>
      <c r="U327" s="4" t="s">
        <v>4062</v>
      </c>
      <c r="V327" s="445">
        <v>271</v>
      </c>
    </row>
    <row r="328" spans="1:22" x14ac:dyDescent="0.2">
      <c r="A328" s="56" t="s">
        <v>2958</v>
      </c>
      <c r="B328" s="42">
        <v>13</v>
      </c>
      <c r="C328" s="42">
        <v>11</v>
      </c>
      <c r="D328" s="42">
        <v>0</v>
      </c>
      <c r="E328" s="42">
        <v>160</v>
      </c>
      <c r="F328" s="377">
        <v>14.545454545454</v>
      </c>
      <c r="G328" s="42">
        <v>0</v>
      </c>
      <c r="H328" s="42">
        <v>0</v>
      </c>
      <c r="I328" s="42">
        <v>0</v>
      </c>
      <c r="J328" s="398">
        <v>40</v>
      </c>
      <c r="K328" s="42">
        <v>24</v>
      </c>
      <c r="L328" s="42">
        <v>1</v>
      </c>
      <c r="M328" s="42" t="s">
        <v>4612</v>
      </c>
      <c r="N328" s="42"/>
      <c r="Q328" s="4" t="s">
        <v>3846</v>
      </c>
      <c r="R328" s="445">
        <v>21</v>
      </c>
      <c r="U328" s="4" t="s">
        <v>1541</v>
      </c>
      <c r="V328" s="445">
        <v>266</v>
      </c>
    </row>
    <row r="329" spans="1:22" x14ac:dyDescent="0.2">
      <c r="A329" s="56" t="s">
        <v>1694</v>
      </c>
      <c r="B329" s="42">
        <v>4</v>
      </c>
      <c r="C329" s="42">
        <v>2</v>
      </c>
      <c r="D329" s="42">
        <v>0</v>
      </c>
      <c r="E329" s="42">
        <v>7</v>
      </c>
      <c r="F329" s="377">
        <v>3.5</v>
      </c>
      <c r="G329" s="42">
        <v>0</v>
      </c>
      <c r="H329" s="42">
        <v>0</v>
      </c>
      <c r="I329" s="42">
        <v>1</v>
      </c>
      <c r="J329" s="398">
        <v>7</v>
      </c>
      <c r="K329" s="42">
        <v>1</v>
      </c>
      <c r="L329" s="42"/>
      <c r="M329" s="42" t="s">
        <v>4612</v>
      </c>
      <c r="N329" s="42"/>
      <c r="Q329" s="4" t="s">
        <v>3866</v>
      </c>
      <c r="R329" s="445">
        <v>21</v>
      </c>
      <c r="U329" s="4" t="s">
        <v>2048</v>
      </c>
      <c r="V329" s="445">
        <v>266</v>
      </c>
    </row>
    <row r="330" spans="1:22" x14ac:dyDescent="0.2">
      <c r="A330" s="56" t="s">
        <v>1627</v>
      </c>
      <c r="B330" s="42">
        <v>59</v>
      </c>
      <c r="C330" s="42">
        <v>57</v>
      </c>
      <c r="D330" s="42">
        <v>5</v>
      </c>
      <c r="E330" s="42">
        <v>1182</v>
      </c>
      <c r="F330" s="377">
        <v>22.730769230768999</v>
      </c>
      <c r="G330" s="42">
        <v>3</v>
      </c>
      <c r="H330" s="42">
        <v>0</v>
      </c>
      <c r="I330" s="42">
        <v>5</v>
      </c>
      <c r="J330" s="398">
        <v>64.099999999999994</v>
      </c>
      <c r="K330" s="42">
        <v>144</v>
      </c>
      <c r="L330" s="42">
        <v>14</v>
      </c>
      <c r="M330" s="42" t="s">
        <v>4612</v>
      </c>
      <c r="N330" s="42"/>
      <c r="Q330" s="4" t="s">
        <v>4030</v>
      </c>
      <c r="R330" s="445">
        <v>21</v>
      </c>
      <c r="U330" s="4" t="s">
        <v>1703</v>
      </c>
      <c r="V330" s="445">
        <v>265</v>
      </c>
    </row>
    <row r="331" spans="1:22" x14ac:dyDescent="0.2">
      <c r="A331" s="56" t="s">
        <v>1662</v>
      </c>
      <c r="B331" s="42">
        <v>4</v>
      </c>
      <c r="C331" s="42">
        <v>3</v>
      </c>
      <c r="D331" s="42">
        <v>2</v>
      </c>
      <c r="E331" s="42">
        <v>3</v>
      </c>
      <c r="F331" s="377">
        <v>3</v>
      </c>
      <c r="G331" s="42">
        <v>0</v>
      </c>
      <c r="H331" s="42">
        <v>0</v>
      </c>
      <c r="I331" s="42">
        <v>0</v>
      </c>
      <c r="J331" s="398">
        <v>2</v>
      </c>
      <c r="K331" s="42"/>
      <c r="L331" s="42"/>
      <c r="M331" s="42" t="s">
        <v>4612</v>
      </c>
      <c r="N331" s="42"/>
      <c r="Q331" s="4" t="s">
        <v>4208</v>
      </c>
      <c r="R331" s="445">
        <v>21</v>
      </c>
      <c r="U331" s="4" t="s">
        <v>3046</v>
      </c>
      <c r="V331" s="445">
        <v>264</v>
      </c>
    </row>
    <row r="332" spans="1:22" x14ac:dyDescent="0.2">
      <c r="A332" s="56" t="s">
        <v>1613</v>
      </c>
      <c r="B332" s="42">
        <v>16</v>
      </c>
      <c r="C332" s="42">
        <v>13</v>
      </c>
      <c r="D332" s="42">
        <v>8</v>
      </c>
      <c r="E332" s="42">
        <v>57</v>
      </c>
      <c r="F332" s="377">
        <v>11.4</v>
      </c>
      <c r="G332" s="42">
        <v>0</v>
      </c>
      <c r="H332" s="42">
        <v>0</v>
      </c>
      <c r="I332" s="42">
        <v>3</v>
      </c>
      <c r="J332" s="398">
        <v>13.1</v>
      </c>
      <c r="K332" s="42">
        <v>4</v>
      </c>
      <c r="L332" s="42"/>
      <c r="M332" s="42" t="s">
        <v>4612</v>
      </c>
      <c r="N332" s="42"/>
      <c r="Q332" s="4" t="s">
        <v>3982</v>
      </c>
      <c r="R332" s="445">
        <v>21</v>
      </c>
      <c r="U332" s="4" t="s">
        <v>1570</v>
      </c>
      <c r="V332" s="445">
        <v>262</v>
      </c>
    </row>
    <row r="333" spans="1:22" x14ac:dyDescent="0.2">
      <c r="A333" s="56" t="s">
        <v>1663</v>
      </c>
      <c r="B333" s="42">
        <v>15</v>
      </c>
      <c r="C333" s="42">
        <v>7</v>
      </c>
      <c r="D333" s="42">
        <v>4</v>
      </c>
      <c r="E333" s="42">
        <v>48</v>
      </c>
      <c r="F333" s="377">
        <v>16</v>
      </c>
      <c r="G333" s="42">
        <v>0</v>
      </c>
      <c r="H333" s="42">
        <v>0</v>
      </c>
      <c r="I333" s="42">
        <v>1</v>
      </c>
      <c r="J333" s="398">
        <v>16</v>
      </c>
      <c r="K333" s="42">
        <v>5</v>
      </c>
      <c r="L333" s="42"/>
      <c r="M333" s="42" t="s">
        <v>4612</v>
      </c>
      <c r="N333" s="42"/>
      <c r="Q333" s="4" t="s">
        <v>4502</v>
      </c>
      <c r="R333" s="445">
        <v>21</v>
      </c>
      <c r="U333" s="4" t="s">
        <v>1903</v>
      </c>
      <c r="V333" s="445">
        <v>261</v>
      </c>
    </row>
    <row r="334" spans="1:22" x14ac:dyDescent="0.2">
      <c r="A334" s="56" t="s">
        <v>1620</v>
      </c>
      <c r="B334" s="42">
        <v>8</v>
      </c>
      <c r="C334" s="42">
        <v>7</v>
      </c>
      <c r="D334" s="42">
        <v>1</v>
      </c>
      <c r="E334" s="42">
        <v>52</v>
      </c>
      <c r="F334" s="377">
        <v>8.6666666666659999</v>
      </c>
      <c r="G334" s="42">
        <v>0</v>
      </c>
      <c r="H334" s="42">
        <v>0</v>
      </c>
      <c r="I334" s="42">
        <v>3</v>
      </c>
      <c r="J334" s="398">
        <v>26</v>
      </c>
      <c r="K334" s="42">
        <v>5</v>
      </c>
      <c r="L334" s="42"/>
      <c r="M334" s="42" t="s">
        <v>4612</v>
      </c>
      <c r="N334" s="42"/>
      <c r="Q334" s="4" t="s">
        <v>3090</v>
      </c>
      <c r="R334" s="445">
        <v>21</v>
      </c>
      <c r="U334" s="4" t="s">
        <v>3874</v>
      </c>
      <c r="V334" s="445">
        <v>259</v>
      </c>
    </row>
    <row r="335" spans="1:22" x14ac:dyDescent="0.2">
      <c r="A335" s="56" t="s">
        <v>1749</v>
      </c>
      <c r="B335" s="42">
        <v>49</v>
      </c>
      <c r="C335" s="42">
        <v>50</v>
      </c>
      <c r="D335" s="42">
        <v>9</v>
      </c>
      <c r="E335" s="42">
        <v>530</v>
      </c>
      <c r="F335" s="377">
        <v>12.926829268292</v>
      </c>
      <c r="G335" s="42">
        <v>1</v>
      </c>
      <c r="H335" s="42">
        <v>0</v>
      </c>
      <c r="I335" s="42">
        <v>10</v>
      </c>
      <c r="J335" s="398">
        <v>64</v>
      </c>
      <c r="K335" s="42">
        <v>45</v>
      </c>
      <c r="L335" s="42">
        <v>3</v>
      </c>
      <c r="M335" s="42" t="s">
        <v>4612</v>
      </c>
      <c r="N335" s="42"/>
      <c r="Q335" s="4" t="s">
        <v>4004</v>
      </c>
      <c r="R335" s="445">
        <v>21</v>
      </c>
      <c r="U335" s="4" t="s">
        <v>3981</v>
      </c>
      <c r="V335" s="445">
        <v>257</v>
      </c>
    </row>
    <row r="336" spans="1:22" x14ac:dyDescent="0.2">
      <c r="A336" s="56" t="s">
        <v>1750</v>
      </c>
      <c r="B336" s="42">
        <v>13</v>
      </c>
      <c r="C336" s="42">
        <v>11</v>
      </c>
      <c r="D336" s="42">
        <v>2</v>
      </c>
      <c r="E336" s="42">
        <v>40</v>
      </c>
      <c r="F336" s="377">
        <v>4.4444444444439997</v>
      </c>
      <c r="G336" s="42">
        <v>0</v>
      </c>
      <c r="H336" s="42">
        <v>0</v>
      </c>
      <c r="I336" s="42">
        <v>1</v>
      </c>
      <c r="J336" s="398">
        <v>13</v>
      </c>
      <c r="K336" s="42">
        <v>3</v>
      </c>
      <c r="L336" s="42"/>
      <c r="M336" s="42" t="s">
        <v>4612</v>
      </c>
      <c r="N336" s="42"/>
      <c r="Q336" s="4" t="s">
        <v>4480</v>
      </c>
      <c r="R336" s="445">
        <v>21</v>
      </c>
      <c r="U336" s="4" t="s">
        <v>3861</v>
      </c>
      <c r="V336" s="445">
        <v>249</v>
      </c>
    </row>
    <row r="337" spans="1:22" x14ac:dyDescent="0.2">
      <c r="A337" s="56" t="s">
        <v>1778</v>
      </c>
      <c r="B337" s="42">
        <v>19</v>
      </c>
      <c r="C337" s="42">
        <v>13</v>
      </c>
      <c r="D337" s="42">
        <v>4</v>
      </c>
      <c r="E337" s="42">
        <v>385</v>
      </c>
      <c r="F337" s="377">
        <v>42.777777777776997</v>
      </c>
      <c r="G337" s="42">
        <v>2</v>
      </c>
      <c r="H337" s="42">
        <v>1</v>
      </c>
      <c r="I337" s="42">
        <v>2</v>
      </c>
      <c r="J337" s="398">
        <v>130.1</v>
      </c>
      <c r="K337" s="42">
        <v>50</v>
      </c>
      <c r="L337" s="42">
        <v>11</v>
      </c>
      <c r="M337" s="42" t="s">
        <v>4612</v>
      </c>
      <c r="N337" s="42"/>
      <c r="Q337" s="4" t="s">
        <v>3918</v>
      </c>
      <c r="R337" s="445">
        <v>20</v>
      </c>
      <c r="U337" s="4" t="s">
        <v>2035</v>
      </c>
      <c r="V337" s="445">
        <v>249</v>
      </c>
    </row>
    <row r="338" spans="1:22" x14ac:dyDescent="0.2">
      <c r="A338" s="56" t="s">
        <v>1769</v>
      </c>
      <c r="B338" s="42">
        <v>13</v>
      </c>
      <c r="C338" s="42">
        <v>11</v>
      </c>
      <c r="D338" s="42">
        <v>3</v>
      </c>
      <c r="E338" s="42">
        <v>51</v>
      </c>
      <c r="F338" s="377">
        <v>6.375</v>
      </c>
      <c r="G338" s="42">
        <v>0</v>
      </c>
      <c r="H338" s="42">
        <v>0</v>
      </c>
      <c r="I338" s="42">
        <v>2</v>
      </c>
      <c r="J338" s="398">
        <v>16.100000000000001</v>
      </c>
      <c r="K338" s="42">
        <v>5</v>
      </c>
      <c r="L338" s="42"/>
      <c r="M338" s="42" t="s">
        <v>4612</v>
      </c>
      <c r="N338" s="42"/>
      <c r="Q338" s="4" t="s">
        <v>4140</v>
      </c>
      <c r="R338" s="445">
        <v>20</v>
      </c>
      <c r="U338" s="4" t="s">
        <v>4074</v>
      </c>
      <c r="V338" s="445">
        <v>249</v>
      </c>
    </row>
    <row r="339" spans="1:22" x14ac:dyDescent="0.2">
      <c r="A339" s="56" t="s">
        <v>1774</v>
      </c>
      <c r="B339" s="42">
        <v>9</v>
      </c>
      <c r="C339" s="42">
        <v>8</v>
      </c>
      <c r="D339" s="42">
        <v>2</v>
      </c>
      <c r="E339" s="42">
        <v>206</v>
      </c>
      <c r="F339" s="377">
        <v>34.333333333333002</v>
      </c>
      <c r="G339" s="42">
        <v>0</v>
      </c>
      <c r="H339" s="42">
        <v>1</v>
      </c>
      <c r="I339" s="42">
        <v>1</v>
      </c>
      <c r="J339" s="398">
        <v>142</v>
      </c>
      <c r="K339" s="42">
        <v>28</v>
      </c>
      <c r="L339" s="42">
        <v>1</v>
      </c>
      <c r="M339" s="42" t="s">
        <v>4612</v>
      </c>
      <c r="N339" s="42"/>
      <c r="Q339" s="4" t="s">
        <v>3892</v>
      </c>
      <c r="R339" s="445">
        <v>20</v>
      </c>
      <c r="U339" s="4" t="s">
        <v>1575</v>
      </c>
      <c r="V339" s="445">
        <v>247</v>
      </c>
    </row>
    <row r="340" spans="1:22" x14ac:dyDescent="0.2">
      <c r="A340" s="56" t="s">
        <v>1783</v>
      </c>
      <c r="B340" s="42">
        <v>4</v>
      </c>
      <c r="C340" s="42">
        <v>3</v>
      </c>
      <c r="D340" s="42">
        <v>0</v>
      </c>
      <c r="E340" s="42">
        <v>67</v>
      </c>
      <c r="F340" s="377">
        <v>22.333333333333002</v>
      </c>
      <c r="G340" s="42">
        <v>0</v>
      </c>
      <c r="H340" s="42">
        <v>0</v>
      </c>
      <c r="I340" s="42">
        <v>0</v>
      </c>
      <c r="J340" s="398">
        <v>35</v>
      </c>
      <c r="K340" s="42">
        <v>7</v>
      </c>
      <c r="L340" s="42">
        <v>4</v>
      </c>
      <c r="M340" s="42" t="s">
        <v>4612</v>
      </c>
      <c r="N340" s="42"/>
      <c r="Q340" s="4" t="s">
        <v>1547</v>
      </c>
      <c r="R340" s="445">
        <v>20</v>
      </c>
      <c r="U340" s="4" t="s">
        <v>4278</v>
      </c>
      <c r="V340" s="445">
        <v>247</v>
      </c>
    </row>
    <row r="341" spans="1:22" x14ac:dyDescent="0.2">
      <c r="A341" s="56" t="s">
        <v>1607</v>
      </c>
      <c r="B341" s="42">
        <v>52</v>
      </c>
      <c r="C341" s="42">
        <v>46</v>
      </c>
      <c r="D341" s="42">
        <v>18</v>
      </c>
      <c r="E341" s="42">
        <v>329</v>
      </c>
      <c r="F341" s="377">
        <v>11.75</v>
      </c>
      <c r="G341" s="42">
        <v>0</v>
      </c>
      <c r="H341" s="42">
        <v>0</v>
      </c>
      <c r="I341" s="42">
        <v>6</v>
      </c>
      <c r="J341" s="398">
        <v>49.1</v>
      </c>
      <c r="K341" s="42">
        <v>38</v>
      </c>
      <c r="L341" s="42">
        <v>4</v>
      </c>
      <c r="M341" s="42" t="s">
        <v>4612</v>
      </c>
      <c r="N341" s="42"/>
      <c r="Q341" s="4" t="s">
        <v>4117</v>
      </c>
      <c r="R341" s="445">
        <v>20</v>
      </c>
      <c r="U341" s="4" t="s">
        <v>3978</v>
      </c>
      <c r="V341" s="445">
        <v>247</v>
      </c>
    </row>
    <row r="342" spans="1:22" x14ac:dyDescent="0.2">
      <c r="A342" s="56" t="s">
        <v>1695</v>
      </c>
      <c r="B342" s="42">
        <v>3</v>
      </c>
      <c r="C342" s="42">
        <v>3</v>
      </c>
      <c r="D342" s="42">
        <v>0</v>
      </c>
      <c r="E342" s="42">
        <v>100</v>
      </c>
      <c r="F342" s="377">
        <v>33.333333333333002</v>
      </c>
      <c r="G342" s="42">
        <v>1</v>
      </c>
      <c r="H342" s="42">
        <v>0</v>
      </c>
      <c r="I342" s="42">
        <v>0</v>
      </c>
      <c r="J342" s="398">
        <v>62</v>
      </c>
      <c r="K342" s="42">
        <v>17</v>
      </c>
      <c r="L342" s="42"/>
      <c r="M342" s="42" t="s">
        <v>4612</v>
      </c>
      <c r="N342" s="42"/>
      <c r="Q342" s="4" t="s">
        <v>1243</v>
      </c>
      <c r="R342" s="445">
        <v>20</v>
      </c>
      <c r="U342" s="4" t="s">
        <v>4244</v>
      </c>
      <c r="V342" s="445">
        <v>244</v>
      </c>
    </row>
    <row r="343" spans="1:22" x14ac:dyDescent="0.2">
      <c r="A343" s="56" t="s">
        <v>1644</v>
      </c>
      <c r="B343" s="42">
        <v>4</v>
      </c>
      <c r="C343" s="42">
        <v>4</v>
      </c>
      <c r="D343" s="42">
        <v>0</v>
      </c>
      <c r="E343" s="42">
        <v>20</v>
      </c>
      <c r="F343" s="377">
        <v>5</v>
      </c>
      <c r="G343" s="42">
        <v>0</v>
      </c>
      <c r="H343" s="42">
        <v>0</v>
      </c>
      <c r="I343" s="42">
        <v>0</v>
      </c>
      <c r="J343" s="398">
        <v>8</v>
      </c>
      <c r="K343" s="42">
        <v>1</v>
      </c>
      <c r="L343" s="42"/>
      <c r="M343" s="42" t="s">
        <v>4612</v>
      </c>
      <c r="N343" s="42"/>
      <c r="Q343" s="4" t="s">
        <v>1241</v>
      </c>
      <c r="R343" s="445">
        <v>20</v>
      </c>
      <c r="U343" s="4" t="s">
        <v>3821</v>
      </c>
      <c r="V343" s="445">
        <v>243</v>
      </c>
    </row>
    <row r="344" spans="1:22" x14ac:dyDescent="0.2">
      <c r="A344" s="56" t="s">
        <v>1751</v>
      </c>
      <c r="B344" s="42">
        <v>12</v>
      </c>
      <c r="C344" s="42">
        <v>13</v>
      </c>
      <c r="D344" s="42">
        <v>1</v>
      </c>
      <c r="E344" s="42">
        <v>149</v>
      </c>
      <c r="F344" s="377">
        <v>12.416666666666</v>
      </c>
      <c r="G344" s="42">
        <v>0</v>
      </c>
      <c r="H344" s="42">
        <v>0</v>
      </c>
      <c r="I344" s="42">
        <v>1</v>
      </c>
      <c r="J344" s="398">
        <v>33</v>
      </c>
      <c r="K344" s="42">
        <v>18</v>
      </c>
      <c r="L344" s="42">
        <v>1</v>
      </c>
      <c r="M344" s="42" t="s">
        <v>4612</v>
      </c>
      <c r="N344" s="42"/>
      <c r="Q344" s="4" t="s">
        <v>3972</v>
      </c>
      <c r="R344" s="445">
        <v>20</v>
      </c>
      <c r="U344" s="4" t="s">
        <v>4253</v>
      </c>
      <c r="V344" s="445">
        <v>243</v>
      </c>
    </row>
    <row r="345" spans="1:22" x14ac:dyDescent="0.2">
      <c r="A345" s="56" t="s">
        <v>1523</v>
      </c>
      <c r="B345" s="42">
        <v>33</v>
      </c>
      <c r="C345" s="42">
        <v>28</v>
      </c>
      <c r="D345" s="42">
        <v>4</v>
      </c>
      <c r="E345" s="42">
        <v>271</v>
      </c>
      <c r="F345" s="377">
        <v>11.291666666666</v>
      </c>
      <c r="G345" s="42">
        <v>0</v>
      </c>
      <c r="H345" s="42">
        <v>0</v>
      </c>
      <c r="I345" s="42">
        <v>7</v>
      </c>
      <c r="J345" s="398">
        <v>48</v>
      </c>
      <c r="K345" s="42">
        <v>24</v>
      </c>
      <c r="L345" s="42">
        <v>4</v>
      </c>
      <c r="M345" s="42" t="s">
        <v>4612</v>
      </c>
      <c r="N345" s="42"/>
      <c r="Q345" s="4" t="s">
        <v>1704</v>
      </c>
      <c r="R345" s="445">
        <v>20</v>
      </c>
      <c r="U345" s="4" t="s">
        <v>3114</v>
      </c>
      <c r="V345" s="445">
        <v>242</v>
      </c>
    </row>
    <row r="346" spans="1:22" x14ac:dyDescent="0.2">
      <c r="A346" s="56" t="s">
        <v>1752</v>
      </c>
      <c r="B346" s="42">
        <v>2</v>
      </c>
      <c r="C346" s="42">
        <v>1</v>
      </c>
      <c r="D346" s="42">
        <v>0</v>
      </c>
      <c r="E346" s="42">
        <v>1</v>
      </c>
      <c r="F346" s="377">
        <v>1</v>
      </c>
      <c r="G346" s="42">
        <v>0</v>
      </c>
      <c r="H346" s="42">
        <v>0</v>
      </c>
      <c r="I346" s="42">
        <v>0</v>
      </c>
      <c r="J346" s="398">
        <v>1</v>
      </c>
      <c r="K346" s="42"/>
      <c r="L346" s="42"/>
      <c r="M346" s="42" t="s">
        <v>4612</v>
      </c>
      <c r="N346" s="42"/>
      <c r="Q346" s="4" t="s">
        <v>4023</v>
      </c>
      <c r="R346" s="445">
        <v>20</v>
      </c>
      <c r="U346" s="4" t="s">
        <v>1902</v>
      </c>
      <c r="V346" s="445">
        <v>242</v>
      </c>
    </row>
    <row r="347" spans="1:22" x14ac:dyDescent="0.2">
      <c r="A347" s="56" t="s">
        <v>1645</v>
      </c>
      <c r="B347" s="42">
        <v>4</v>
      </c>
      <c r="C347" s="42">
        <v>3</v>
      </c>
      <c r="D347" s="42">
        <v>0</v>
      </c>
      <c r="E347" s="42">
        <v>7</v>
      </c>
      <c r="F347" s="377">
        <v>2.333333333333</v>
      </c>
      <c r="G347" s="42">
        <v>0</v>
      </c>
      <c r="H347" s="42">
        <v>0</v>
      </c>
      <c r="I347" s="42">
        <v>2</v>
      </c>
      <c r="J347" s="398">
        <v>7</v>
      </c>
      <c r="K347" s="42"/>
      <c r="L347" s="42"/>
      <c r="M347" s="42" t="s">
        <v>4612</v>
      </c>
      <c r="N347" s="42"/>
      <c r="Q347" s="4" t="s">
        <v>1606</v>
      </c>
      <c r="R347" s="445">
        <v>20</v>
      </c>
      <c r="U347" s="4" t="s">
        <v>4482</v>
      </c>
      <c r="V347" s="445">
        <v>241</v>
      </c>
    </row>
    <row r="348" spans="1:22" x14ac:dyDescent="0.2">
      <c r="A348" s="56" t="s">
        <v>1753</v>
      </c>
      <c r="B348" s="42">
        <v>5</v>
      </c>
      <c r="C348" s="42">
        <v>6</v>
      </c>
      <c r="D348" s="42">
        <v>1</v>
      </c>
      <c r="E348" s="42">
        <v>74</v>
      </c>
      <c r="F348" s="377">
        <v>14.8</v>
      </c>
      <c r="G348" s="42">
        <v>0</v>
      </c>
      <c r="H348" s="42">
        <v>0</v>
      </c>
      <c r="I348" s="42">
        <v>0</v>
      </c>
      <c r="J348" s="398">
        <v>44.1</v>
      </c>
      <c r="K348" s="42">
        <v>5</v>
      </c>
      <c r="L348" s="42">
        <v>2</v>
      </c>
      <c r="M348" s="42" t="s">
        <v>4612</v>
      </c>
      <c r="N348" s="42"/>
      <c r="Q348" s="4" t="s">
        <v>1244</v>
      </c>
      <c r="R348" s="445">
        <v>20</v>
      </c>
      <c r="U348" s="4" t="s">
        <v>1554</v>
      </c>
      <c r="V348" s="445">
        <v>240</v>
      </c>
    </row>
    <row r="349" spans="1:22" x14ac:dyDescent="0.2">
      <c r="A349" s="56" t="s">
        <v>1696</v>
      </c>
      <c r="B349" s="42">
        <v>3</v>
      </c>
      <c r="C349" s="42">
        <v>3</v>
      </c>
      <c r="D349" s="42">
        <v>0</v>
      </c>
      <c r="E349" s="42">
        <v>26</v>
      </c>
      <c r="F349" s="377">
        <v>8.6666666666659999</v>
      </c>
      <c r="G349" s="42">
        <v>0</v>
      </c>
      <c r="H349" s="42">
        <v>0</v>
      </c>
      <c r="I349" s="42">
        <v>0</v>
      </c>
      <c r="J349" s="398">
        <v>13</v>
      </c>
      <c r="K349" s="42">
        <v>2</v>
      </c>
      <c r="L349" s="42"/>
      <c r="M349" s="42" t="s">
        <v>4612</v>
      </c>
      <c r="N349" s="42"/>
      <c r="Q349" s="4" t="s">
        <v>4104</v>
      </c>
      <c r="R349" s="445">
        <v>20</v>
      </c>
      <c r="U349" s="4" t="s">
        <v>3877</v>
      </c>
      <c r="V349" s="445">
        <v>239</v>
      </c>
    </row>
    <row r="350" spans="1:22" x14ac:dyDescent="0.2">
      <c r="A350" s="56" t="s">
        <v>1628</v>
      </c>
      <c r="B350" s="42">
        <v>5</v>
      </c>
      <c r="C350" s="42">
        <v>5</v>
      </c>
      <c r="D350" s="42">
        <v>1</v>
      </c>
      <c r="E350" s="42">
        <v>19</v>
      </c>
      <c r="F350" s="377">
        <v>4.75</v>
      </c>
      <c r="G350" s="42">
        <v>0</v>
      </c>
      <c r="H350" s="42">
        <v>0</v>
      </c>
      <c r="I350" s="42">
        <v>2</v>
      </c>
      <c r="J350" s="398">
        <v>13</v>
      </c>
      <c r="K350" s="42">
        <v>2</v>
      </c>
      <c r="L350" s="42">
        <v>1</v>
      </c>
      <c r="M350" s="42" t="s">
        <v>4612</v>
      </c>
      <c r="N350" s="42"/>
      <c r="Q350" s="4" t="s">
        <v>1550</v>
      </c>
      <c r="R350" s="445">
        <v>19</v>
      </c>
      <c r="U350" s="4" t="s">
        <v>3556</v>
      </c>
      <c r="V350" s="445">
        <v>238</v>
      </c>
    </row>
    <row r="351" spans="1:22" x14ac:dyDescent="0.2">
      <c r="A351" s="56" t="s">
        <v>1754</v>
      </c>
      <c r="B351" s="42">
        <v>1</v>
      </c>
      <c r="C351" s="42">
        <v>1</v>
      </c>
      <c r="D351" s="42">
        <v>0</v>
      </c>
      <c r="E351" s="42">
        <v>1</v>
      </c>
      <c r="F351" s="377">
        <v>1</v>
      </c>
      <c r="G351" s="42">
        <v>0</v>
      </c>
      <c r="H351" s="42">
        <v>0</v>
      </c>
      <c r="I351" s="42">
        <v>0</v>
      </c>
      <c r="J351" s="398">
        <v>1</v>
      </c>
      <c r="K351" s="42"/>
      <c r="L351" s="42"/>
      <c r="M351" s="42" t="s">
        <v>4612</v>
      </c>
      <c r="N351" s="42"/>
      <c r="Q351" s="4" t="s">
        <v>3854</v>
      </c>
      <c r="R351" s="445">
        <v>19</v>
      </c>
      <c r="U351" s="4" t="s">
        <v>4133</v>
      </c>
      <c r="V351" s="445">
        <v>233</v>
      </c>
    </row>
    <row r="352" spans="1:22" x14ac:dyDescent="0.2">
      <c r="A352" s="56" t="s">
        <v>1755</v>
      </c>
      <c r="B352" s="42">
        <v>1</v>
      </c>
      <c r="C352" s="42">
        <v>1</v>
      </c>
      <c r="D352" s="42">
        <v>0</v>
      </c>
      <c r="E352" s="42">
        <v>11</v>
      </c>
      <c r="F352" s="377">
        <v>11</v>
      </c>
      <c r="G352" s="42">
        <v>0</v>
      </c>
      <c r="H352" s="42">
        <v>0</v>
      </c>
      <c r="I352" s="42">
        <v>0</v>
      </c>
      <c r="J352" s="398">
        <v>11</v>
      </c>
      <c r="K352" s="42">
        <v>1</v>
      </c>
      <c r="L352" s="42">
        <v>1</v>
      </c>
      <c r="M352" s="42" t="s">
        <v>4612</v>
      </c>
      <c r="N352" s="42"/>
      <c r="Q352" s="4" t="s">
        <v>1787</v>
      </c>
      <c r="R352" s="445">
        <v>19</v>
      </c>
      <c r="U352" s="4" t="s">
        <v>4198</v>
      </c>
      <c r="V352" s="445">
        <v>233</v>
      </c>
    </row>
    <row r="353" spans="1:22" x14ac:dyDescent="0.2">
      <c r="A353" s="56" t="s">
        <v>1757</v>
      </c>
      <c r="B353" s="42">
        <v>1</v>
      </c>
      <c r="C353" s="42">
        <v>1</v>
      </c>
      <c r="D353" s="42">
        <v>0</v>
      </c>
      <c r="E353" s="42">
        <v>0</v>
      </c>
      <c r="F353" s="377">
        <v>0</v>
      </c>
      <c r="G353" s="42">
        <v>0</v>
      </c>
      <c r="H353" s="42">
        <v>0</v>
      </c>
      <c r="I353" s="42">
        <v>1</v>
      </c>
      <c r="J353" s="398">
        <v>0</v>
      </c>
      <c r="K353" s="42"/>
      <c r="L353" s="42"/>
      <c r="M353" s="42" t="s">
        <v>4612</v>
      </c>
      <c r="N353" s="42"/>
      <c r="Q353" s="4" t="s">
        <v>1560</v>
      </c>
      <c r="R353" s="445">
        <v>19</v>
      </c>
      <c r="U353" s="4" t="s">
        <v>3989</v>
      </c>
      <c r="V353" s="445">
        <v>233</v>
      </c>
    </row>
    <row r="354" spans="1:22" x14ac:dyDescent="0.2">
      <c r="A354" s="56" t="s">
        <v>1758</v>
      </c>
      <c r="B354" s="42">
        <v>26</v>
      </c>
      <c r="C354" s="42">
        <v>31</v>
      </c>
      <c r="D354" s="42">
        <v>3</v>
      </c>
      <c r="E354" s="42">
        <v>611</v>
      </c>
      <c r="F354" s="377">
        <v>21.821428571428001</v>
      </c>
      <c r="G354" s="42">
        <v>1</v>
      </c>
      <c r="H354" s="42">
        <v>1</v>
      </c>
      <c r="I354" s="42">
        <v>1</v>
      </c>
      <c r="J354" s="398">
        <v>111</v>
      </c>
      <c r="K354" s="42">
        <v>83</v>
      </c>
      <c r="L354" s="42"/>
      <c r="M354" s="42" t="s">
        <v>4612</v>
      </c>
      <c r="N354" s="42"/>
      <c r="Q354" s="4" t="s">
        <v>4044</v>
      </c>
      <c r="R354" s="445">
        <v>19</v>
      </c>
      <c r="U354" s="4" t="s">
        <v>1834</v>
      </c>
      <c r="V354" s="445">
        <v>232</v>
      </c>
    </row>
    <row r="355" spans="1:22" x14ac:dyDescent="0.2">
      <c r="A355" s="56" t="s">
        <v>1759</v>
      </c>
      <c r="B355" s="42">
        <v>3</v>
      </c>
      <c r="C355" s="42">
        <v>4</v>
      </c>
      <c r="D355" s="42">
        <v>0</v>
      </c>
      <c r="E355" s="42">
        <v>67</v>
      </c>
      <c r="F355" s="377">
        <v>16.75</v>
      </c>
      <c r="G355" s="42">
        <v>0</v>
      </c>
      <c r="H355" s="42">
        <v>0</v>
      </c>
      <c r="I355" s="42">
        <v>0</v>
      </c>
      <c r="J355" s="398">
        <v>47</v>
      </c>
      <c r="K355" s="42">
        <v>6</v>
      </c>
      <c r="L355" s="42"/>
      <c r="M355" s="42" t="s">
        <v>4612</v>
      </c>
      <c r="N355" s="42"/>
      <c r="Q355" s="4" t="s">
        <v>1979</v>
      </c>
      <c r="R355" s="445">
        <v>19</v>
      </c>
      <c r="U355" s="4" t="s">
        <v>4364</v>
      </c>
      <c r="V355" s="445">
        <v>232</v>
      </c>
    </row>
    <row r="356" spans="1:22" x14ac:dyDescent="0.2">
      <c r="A356" s="56" t="s">
        <v>1760</v>
      </c>
      <c r="B356" s="42">
        <v>3</v>
      </c>
      <c r="C356" s="42">
        <v>4</v>
      </c>
      <c r="D356" s="42">
        <v>0</v>
      </c>
      <c r="E356" s="42">
        <v>6</v>
      </c>
      <c r="F356" s="377">
        <v>1.5</v>
      </c>
      <c r="G356" s="42">
        <v>0</v>
      </c>
      <c r="H356" s="42">
        <v>0</v>
      </c>
      <c r="I356" s="42">
        <v>2</v>
      </c>
      <c r="J356" s="398">
        <v>4</v>
      </c>
      <c r="K356" s="42">
        <v>1</v>
      </c>
      <c r="L356" s="42"/>
      <c r="M356" s="42" t="s">
        <v>4612</v>
      </c>
      <c r="N356" s="42"/>
      <c r="Q356" s="4" t="s">
        <v>1585</v>
      </c>
      <c r="R356" s="445">
        <v>19</v>
      </c>
      <c r="U356" s="4" t="s">
        <v>3876</v>
      </c>
      <c r="V356" s="445">
        <v>231</v>
      </c>
    </row>
    <row r="357" spans="1:22" x14ac:dyDescent="0.2">
      <c r="A357" s="56" t="s">
        <v>1761</v>
      </c>
      <c r="B357" s="42">
        <v>5</v>
      </c>
      <c r="C357" s="42">
        <v>5</v>
      </c>
      <c r="D357" s="42">
        <v>1</v>
      </c>
      <c r="E357" s="42">
        <v>85</v>
      </c>
      <c r="F357" s="377">
        <v>21.25</v>
      </c>
      <c r="G357" s="42">
        <v>0</v>
      </c>
      <c r="H357" s="42">
        <v>0</v>
      </c>
      <c r="I357" s="42">
        <v>1</v>
      </c>
      <c r="J357" s="398">
        <v>36</v>
      </c>
      <c r="K357" s="42">
        <v>10</v>
      </c>
      <c r="L357" s="42"/>
      <c r="M357" s="42" t="s">
        <v>4612</v>
      </c>
      <c r="N357" s="42"/>
      <c r="Q357" s="4" t="s">
        <v>4101</v>
      </c>
      <c r="R357" s="445">
        <v>19</v>
      </c>
      <c r="U357" s="4" t="s">
        <v>4463</v>
      </c>
      <c r="V357" s="445">
        <v>231</v>
      </c>
    </row>
    <row r="358" spans="1:22" x14ac:dyDescent="0.2">
      <c r="A358" s="56" t="s">
        <v>1762</v>
      </c>
      <c r="B358" s="42">
        <v>5</v>
      </c>
      <c r="C358" s="42">
        <v>5</v>
      </c>
      <c r="D358" s="42">
        <v>0</v>
      </c>
      <c r="E358" s="42">
        <v>53</v>
      </c>
      <c r="F358" s="377">
        <v>10.6</v>
      </c>
      <c r="G358" s="42">
        <v>0</v>
      </c>
      <c r="H358" s="42">
        <v>0</v>
      </c>
      <c r="I358" s="42">
        <v>1</v>
      </c>
      <c r="J358" s="398">
        <v>34</v>
      </c>
      <c r="K358" s="42">
        <v>7</v>
      </c>
      <c r="L358" s="42"/>
      <c r="M358" s="42" t="s">
        <v>4612</v>
      </c>
      <c r="N358" s="42"/>
      <c r="Q358" s="4" t="s">
        <v>2002</v>
      </c>
      <c r="R358" s="445">
        <v>19</v>
      </c>
      <c r="U358" s="4" t="s">
        <v>4084</v>
      </c>
      <c r="V358" s="445">
        <v>230</v>
      </c>
    </row>
    <row r="359" spans="1:22" x14ac:dyDescent="0.2">
      <c r="A359" s="56" t="s">
        <v>1763</v>
      </c>
      <c r="B359" s="42">
        <v>1</v>
      </c>
      <c r="C359" s="42">
        <v>1</v>
      </c>
      <c r="D359" s="42">
        <v>0</v>
      </c>
      <c r="E359" s="42">
        <v>12</v>
      </c>
      <c r="F359" s="377">
        <v>12</v>
      </c>
      <c r="G359" s="42">
        <v>0</v>
      </c>
      <c r="H359" s="42">
        <v>0</v>
      </c>
      <c r="I359" s="42">
        <v>0</v>
      </c>
      <c r="J359" s="398">
        <v>12</v>
      </c>
      <c r="K359" s="42"/>
      <c r="L359" s="42"/>
      <c r="M359" s="42" t="s">
        <v>4612</v>
      </c>
      <c r="N359" s="42"/>
      <c r="Q359" s="4" t="s">
        <v>1778</v>
      </c>
      <c r="R359" s="445">
        <v>19</v>
      </c>
      <c r="U359" s="4" t="s">
        <v>2003</v>
      </c>
      <c r="V359" s="445">
        <v>230</v>
      </c>
    </row>
    <row r="360" spans="1:22" x14ac:dyDescent="0.2">
      <c r="A360" s="56" t="s">
        <v>1697</v>
      </c>
      <c r="B360" s="42">
        <v>12</v>
      </c>
      <c r="C360" s="42">
        <v>12</v>
      </c>
      <c r="D360" s="42">
        <v>1</v>
      </c>
      <c r="E360" s="42">
        <v>83</v>
      </c>
      <c r="F360" s="377">
        <v>7.5454545454539996</v>
      </c>
      <c r="G360" s="42">
        <v>0</v>
      </c>
      <c r="H360" s="42">
        <v>0</v>
      </c>
      <c r="I360" s="42">
        <v>1</v>
      </c>
      <c r="J360" s="398">
        <v>44</v>
      </c>
      <c r="K360" s="42">
        <v>7</v>
      </c>
      <c r="L360" s="42">
        <v>3</v>
      </c>
      <c r="M360" s="42" t="s">
        <v>4612</v>
      </c>
      <c r="N360" s="42"/>
      <c r="Q360" s="4" t="s">
        <v>3586</v>
      </c>
      <c r="R360" s="445">
        <v>19</v>
      </c>
      <c r="U360" s="4" t="s">
        <v>3945</v>
      </c>
      <c r="V360" s="445">
        <v>228</v>
      </c>
    </row>
    <row r="361" spans="1:22" x14ac:dyDescent="0.2">
      <c r="A361" s="56" t="s">
        <v>1764</v>
      </c>
      <c r="B361" s="42">
        <v>2</v>
      </c>
      <c r="C361" s="42">
        <v>2</v>
      </c>
      <c r="D361" s="42">
        <v>0</v>
      </c>
      <c r="E361" s="42">
        <v>94</v>
      </c>
      <c r="F361" s="377">
        <v>47</v>
      </c>
      <c r="G361" s="42">
        <v>1</v>
      </c>
      <c r="H361" s="42">
        <v>0</v>
      </c>
      <c r="I361" s="42">
        <v>0</v>
      </c>
      <c r="J361" s="398">
        <v>63</v>
      </c>
      <c r="K361" s="42">
        <v>13</v>
      </c>
      <c r="L361" s="42">
        <v>2</v>
      </c>
      <c r="M361" s="42" t="s">
        <v>4612</v>
      </c>
      <c r="N361" s="42"/>
      <c r="Q361" s="4" t="s">
        <v>3926</v>
      </c>
      <c r="R361" s="445">
        <v>19</v>
      </c>
      <c r="U361" s="4" t="s">
        <v>3040</v>
      </c>
      <c r="V361" s="445">
        <v>225</v>
      </c>
    </row>
    <row r="362" spans="1:22" x14ac:dyDescent="0.2">
      <c r="A362" s="56" t="s">
        <v>1629</v>
      </c>
      <c r="B362" s="42">
        <v>54</v>
      </c>
      <c r="C362" s="42">
        <v>49</v>
      </c>
      <c r="D362" s="42">
        <v>14</v>
      </c>
      <c r="E362" s="42">
        <v>1181</v>
      </c>
      <c r="F362" s="377">
        <v>33.742857142856998</v>
      </c>
      <c r="G362" s="42">
        <v>3</v>
      </c>
      <c r="H362" s="42">
        <v>2</v>
      </c>
      <c r="I362" s="42">
        <v>5</v>
      </c>
      <c r="J362" s="398">
        <v>120</v>
      </c>
      <c r="K362" s="42">
        <v>132</v>
      </c>
      <c r="L362" s="42">
        <v>12</v>
      </c>
      <c r="M362" s="42" t="s">
        <v>4612</v>
      </c>
      <c r="N362" s="42"/>
      <c r="Q362" s="4" t="s">
        <v>3925</v>
      </c>
      <c r="R362" s="445">
        <v>19</v>
      </c>
      <c r="U362" s="4" t="s">
        <v>3969</v>
      </c>
      <c r="V362" s="445">
        <v>224</v>
      </c>
    </row>
    <row r="363" spans="1:22" x14ac:dyDescent="0.2">
      <c r="A363" s="56" t="s">
        <v>1587</v>
      </c>
      <c r="B363" s="42">
        <v>10</v>
      </c>
      <c r="C363" s="42">
        <v>10</v>
      </c>
      <c r="D363" s="42">
        <v>1</v>
      </c>
      <c r="E363" s="42">
        <v>130</v>
      </c>
      <c r="F363" s="377">
        <v>14.444444444444001</v>
      </c>
      <c r="G363" s="42">
        <v>0</v>
      </c>
      <c r="H363" s="42">
        <v>0</v>
      </c>
      <c r="I363" s="42">
        <v>0</v>
      </c>
      <c r="J363" s="398">
        <v>40</v>
      </c>
      <c r="K363" s="42">
        <v>19</v>
      </c>
      <c r="L363" s="42">
        <v>2</v>
      </c>
      <c r="M363" s="42" t="s">
        <v>4612</v>
      </c>
      <c r="N363" s="42"/>
      <c r="Q363" s="4" t="s">
        <v>1610</v>
      </c>
      <c r="R363" s="445">
        <v>19</v>
      </c>
      <c r="U363" s="4" t="s">
        <v>4406</v>
      </c>
      <c r="V363" s="445">
        <v>223</v>
      </c>
    </row>
    <row r="364" spans="1:22" x14ac:dyDescent="0.2">
      <c r="A364" s="56" t="s">
        <v>1646</v>
      </c>
      <c r="B364" s="42">
        <v>5</v>
      </c>
      <c r="C364" s="42">
        <v>4</v>
      </c>
      <c r="D364" s="42">
        <v>1</v>
      </c>
      <c r="E364" s="42">
        <v>23</v>
      </c>
      <c r="F364" s="377">
        <v>7.6666666666659999</v>
      </c>
      <c r="G364" s="42">
        <v>0</v>
      </c>
      <c r="H364" s="42">
        <v>0</v>
      </c>
      <c r="I364" s="42">
        <v>2</v>
      </c>
      <c r="J364" s="398">
        <v>13</v>
      </c>
      <c r="K364" s="42">
        <v>3</v>
      </c>
      <c r="L364" s="42"/>
      <c r="M364" s="42" t="s">
        <v>4612</v>
      </c>
      <c r="N364" s="42"/>
      <c r="Q364" s="4" t="s">
        <v>1647</v>
      </c>
      <c r="R364" s="445">
        <v>19</v>
      </c>
      <c r="U364" s="4" t="s">
        <v>1536</v>
      </c>
      <c r="V364" s="445">
        <v>221</v>
      </c>
    </row>
    <row r="365" spans="1:22" x14ac:dyDescent="0.2">
      <c r="A365" s="56" t="s">
        <v>1698</v>
      </c>
      <c r="B365" s="42">
        <v>2</v>
      </c>
      <c r="C365" s="42">
        <v>1</v>
      </c>
      <c r="D365" s="42">
        <v>1</v>
      </c>
      <c r="E365" s="42">
        <v>17</v>
      </c>
      <c r="F365" s="377">
        <v>-9999</v>
      </c>
      <c r="G365" s="42">
        <v>0</v>
      </c>
      <c r="H365" s="42">
        <v>0</v>
      </c>
      <c r="I365" s="42">
        <v>0</v>
      </c>
      <c r="J365" s="398">
        <v>17.100000000000001</v>
      </c>
      <c r="K365" s="42">
        <v>1</v>
      </c>
      <c r="L365" s="42"/>
      <c r="M365" s="42" t="s">
        <v>4612</v>
      </c>
      <c r="N365" s="42"/>
      <c r="Q365" s="4" t="s">
        <v>4078</v>
      </c>
      <c r="R365" s="445">
        <v>18</v>
      </c>
      <c r="U365" s="4" t="s">
        <v>3929</v>
      </c>
      <c r="V365" s="445">
        <v>220</v>
      </c>
    </row>
    <row r="366" spans="1:22" x14ac:dyDescent="0.2">
      <c r="A366" s="56" t="s">
        <v>1608</v>
      </c>
      <c r="B366" s="42">
        <v>8</v>
      </c>
      <c r="C366" s="42">
        <v>5</v>
      </c>
      <c r="D366" s="42">
        <v>2</v>
      </c>
      <c r="E366" s="42">
        <v>40</v>
      </c>
      <c r="F366" s="377">
        <v>13.333333333333</v>
      </c>
      <c r="G366" s="42">
        <v>0</v>
      </c>
      <c r="H366" s="42">
        <v>0</v>
      </c>
      <c r="I366" s="42">
        <v>1</v>
      </c>
      <c r="J366" s="398">
        <v>22</v>
      </c>
      <c r="K366" s="42">
        <v>3</v>
      </c>
      <c r="L366" s="42"/>
      <c r="M366" s="42" t="s">
        <v>4612</v>
      </c>
      <c r="N366" s="42"/>
      <c r="Q366" s="4" t="s">
        <v>1583</v>
      </c>
      <c r="R366" s="445">
        <v>18</v>
      </c>
      <c r="U366" s="4" t="s">
        <v>4467</v>
      </c>
      <c r="V366" s="445">
        <v>217</v>
      </c>
    </row>
    <row r="367" spans="1:22" x14ac:dyDescent="0.2">
      <c r="A367" s="56" t="s">
        <v>1630</v>
      </c>
      <c r="B367" s="42">
        <v>12</v>
      </c>
      <c r="C367" s="42">
        <v>9</v>
      </c>
      <c r="D367" s="42">
        <v>3</v>
      </c>
      <c r="E367" s="42">
        <v>73</v>
      </c>
      <c r="F367" s="377">
        <v>12.166666666666</v>
      </c>
      <c r="G367" s="42">
        <v>0</v>
      </c>
      <c r="H367" s="42">
        <v>0</v>
      </c>
      <c r="I367" s="42">
        <v>0</v>
      </c>
      <c r="J367" s="398">
        <v>37.1</v>
      </c>
      <c r="K367" s="42">
        <v>7</v>
      </c>
      <c r="L367" s="42"/>
      <c r="M367" s="42" t="s">
        <v>4612</v>
      </c>
      <c r="N367" s="42"/>
      <c r="Q367" s="4" t="s">
        <v>4364</v>
      </c>
      <c r="R367" s="445">
        <v>18</v>
      </c>
      <c r="U367" s="4" t="s">
        <v>3890</v>
      </c>
      <c r="V367" s="445">
        <v>217</v>
      </c>
    </row>
    <row r="368" spans="1:22" x14ac:dyDescent="0.2">
      <c r="A368" s="56" t="s">
        <v>1588</v>
      </c>
      <c r="B368" s="42">
        <v>10</v>
      </c>
      <c r="C368" s="42">
        <v>7</v>
      </c>
      <c r="D368" s="42">
        <v>2</v>
      </c>
      <c r="E368" s="42">
        <v>140</v>
      </c>
      <c r="F368" s="377">
        <v>28</v>
      </c>
      <c r="G368" s="42">
        <v>0</v>
      </c>
      <c r="H368" s="42">
        <v>0</v>
      </c>
      <c r="I368" s="42">
        <v>0</v>
      </c>
      <c r="J368" s="398">
        <v>43</v>
      </c>
      <c r="K368" s="42">
        <v>14</v>
      </c>
      <c r="L368" s="42">
        <v>5</v>
      </c>
      <c r="M368" s="42" t="s">
        <v>4612</v>
      </c>
      <c r="N368" s="42"/>
      <c r="Q368" s="4" t="s">
        <v>3932</v>
      </c>
      <c r="R368" s="445">
        <v>17</v>
      </c>
      <c r="U368" s="4" t="s">
        <v>3960</v>
      </c>
      <c r="V368" s="445">
        <v>216</v>
      </c>
    </row>
    <row r="369" spans="1:22" x14ac:dyDescent="0.2">
      <c r="A369" s="56" t="s">
        <v>1766</v>
      </c>
      <c r="B369" s="42">
        <v>3</v>
      </c>
      <c r="C369" s="42">
        <v>2</v>
      </c>
      <c r="D369" s="42">
        <v>0</v>
      </c>
      <c r="E369" s="42">
        <v>9</v>
      </c>
      <c r="F369" s="377">
        <v>4.5</v>
      </c>
      <c r="G369" s="42">
        <v>0</v>
      </c>
      <c r="H369" s="42">
        <v>0</v>
      </c>
      <c r="I369" s="42">
        <v>0</v>
      </c>
      <c r="J369" s="398">
        <v>8</v>
      </c>
      <c r="K369" s="42">
        <v>1</v>
      </c>
      <c r="L369" s="42"/>
      <c r="M369" s="42" t="s">
        <v>4612</v>
      </c>
      <c r="N369" s="42"/>
      <c r="Q369" s="4" t="s">
        <v>3543</v>
      </c>
      <c r="R369" s="445">
        <v>17</v>
      </c>
      <c r="U369" s="4" t="s">
        <v>3037</v>
      </c>
      <c r="V369" s="445">
        <v>216</v>
      </c>
    </row>
    <row r="370" spans="1:22" x14ac:dyDescent="0.2">
      <c r="A370" s="56" t="s">
        <v>1609</v>
      </c>
      <c r="B370" s="42">
        <v>11</v>
      </c>
      <c r="C370" s="42">
        <v>5</v>
      </c>
      <c r="D370" s="42">
        <v>2</v>
      </c>
      <c r="E370" s="42">
        <v>18</v>
      </c>
      <c r="F370" s="377">
        <v>6</v>
      </c>
      <c r="G370" s="42">
        <v>0</v>
      </c>
      <c r="H370" s="42">
        <v>0</v>
      </c>
      <c r="I370" s="42">
        <v>0</v>
      </c>
      <c r="J370" s="398">
        <v>7</v>
      </c>
      <c r="K370" s="42">
        <v>3</v>
      </c>
      <c r="L370" s="42"/>
      <c r="M370" s="42" t="s">
        <v>4612</v>
      </c>
      <c r="N370" s="42"/>
      <c r="Q370" s="4" t="s">
        <v>1486</v>
      </c>
      <c r="R370" s="445">
        <v>17</v>
      </c>
      <c r="U370" s="4" t="s">
        <v>4101</v>
      </c>
      <c r="V370" s="445">
        <v>215</v>
      </c>
    </row>
    <row r="371" spans="1:22" x14ac:dyDescent="0.2">
      <c r="A371" s="56" t="s">
        <v>1699</v>
      </c>
      <c r="B371" s="42">
        <v>14</v>
      </c>
      <c r="C371" s="42">
        <v>12</v>
      </c>
      <c r="D371" s="42">
        <v>0</v>
      </c>
      <c r="E371" s="42">
        <v>85</v>
      </c>
      <c r="F371" s="377">
        <v>7.083333333333</v>
      </c>
      <c r="G371" s="42">
        <v>0</v>
      </c>
      <c r="H371" s="42">
        <v>0</v>
      </c>
      <c r="I371" s="42">
        <v>2</v>
      </c>
      <c r="J371" s="398">
        <v>19</v>
      </c>
      <c r="K371" s="42">
        <v>9</v>
      </c>
      <c r="L371" s="42"/>
      <c r="M371" s="42" t="s">
        <v>4612</v>
      </c>
      <c r="N371" s="42"/>
      <c r="Q371" s="4" t="s">
        <v>3889</v>
      </c>
      <c r="R371" s="445">
        <v>17</v>
      </c>
      <c r="U371" s="4" t="s">
        <v>1578</v>
      </c>
      <c r="V371" s="445">
        <v>215</v>
      </c>
    </row>
    <row r="372" spans="1:22" x14ac:dyDescent="0.2">
      <c r="A372" s="56" t="s">
        <v>1767</v>
      </c>
      <c r="B372" s="42">
        <v>2</v>
      </c>
      <c r="C372" s="42">
        <v>1</v>
      </c>
      <c r="D372" s="42">
        <v>0</v>
      </c>
      <c r="E372" s="42">
        <v>24</v>
      </c>
      <c r="F372" s="377">
        <v>24</v>
      </c>
      <c r="G372" s="42">
        <v>0</v>
      </c>
      <c r="H372" s="42">
        <v>0</v>
      </c>
      <c r="I372" s="42">
        <v>0</v>
      </c>
      <c r="J372" s="398">
        <v>24</v>
      </c>
      <c r="K372" s="42">
        <v>2</v>
      </c>
      <c r="L372" s="42"/>
      <c r="M372" s="42" t="s">
        <v>4612</v>
      </c>
      <c r="N372" s="42"/>
      <c r="Q372" s="4" t="s">
        <v>3863</v>
      </c>
      <c r="R372" s="445">
        <v>17</v>
      </c>
      <c r="U372" s="4" t="s">
        <v>4104</v>
      </c>
      <c r="V372" s="445">
        <v>214</v>
      </c>
    </row>
    <row r="373" spans="1:22" x14ac:dyDescent="0.2">
      <c r="A373" s="56" t="s">
        <v>1768</v>
      </c>
      <c r="B373" s="42">
        <v>1</v>
      </c>
      <c r="C373" s="42">
        <v>1</v>
      </c>
      <c r="D373" s="42">
        <v>0</v>
      </c>
      <c r="E373" s="42">
        <v>39</v>
      </c>
      <c r="F373" s="377">
        <v>39</v>
      </c>
      <c r="G373" s="42">
        <v>0</v>
      </c>
      <c r="H373" s="42">
        <v>0</v>
      </c>
      <c r="I373" s="42">
        <v>0</v>
      </c>
      <c r="J373" s="398">
        <v>39</v>
      </c>
      <c r="K373" s="42">
        <v>6</v>
      </c>
      <c r="L373" s="42">
        <v>1</v>
      </c>
      <c r="M373" s="42" t="s">
        <v>4612</v>
      </c>
      <c r="N373" s="42"/>
      <c r="Q373" s="4" t="s">
        <v>3876</v>
      </c>
      <c r="R373" s="445">
        <v>17</v>
      </c>
      <c r="U373" s="4" t="s">
        <v>1589</v>
      </c>
      <c r="V373" s="445">
        <v>213</v>
      </c>
    </row>
    <row r="374" spans="1:22" x14ac:dyDescent="0.2">
      <c r="A374" s="56" t="s">
        <v>1779</v>
      </c>
      <c r="B374" s="42">
        <v>7</v>
      </c>
      <c r="C374" s="42">
        <v>4</v>
      </c>
      <c r="D374" s="42">
        <v>1</v>
      </c>
      <c r="E374" s="42">
        <v>10</v>
      </c>
      <c r="F374" s="377">
        <v>3.333333333333</v>
      </c>
      <c r="G374" s="42">
        <v>0</v>
      </c>
      <c r="H374" s="42">
        <v>0</v>
      </c>
      <c r="I374" s="42">
        <v>1</v>
      </c>
      <c r="J374" s="398">
        <v>6</v>
      </c>
      <c r="K374" s="42"/>
      <c r="L374" s="42"/>
      <c r="M374" s="42" t="s">
        <v>4612</v>
      </c>
      <c r="N374" s="42"/>
      <c r="Q374" s="4" t="s">
        <v>4019</v>
      </c>
      <c r="R374" s="445">
        <v>17</v>
      </c>
      <c r="U374" s="4" t="s">
        <v>2034</v>
      </c>
      <c r="V374" s="445">
        <v>213</v>
      </c>
    </row>
    <row r="375" spans="1:22" x14ac:dyDescent="0.2">
      <c r="A375" s="56" t="s">
        <v>1786</v>
      </c>
      <c r="B375" s="42">
        <v>3</v>
      </c>
      <c r="C375" s="42">
        <v>2</v>
      </c>
      <c r="D375" s="42">
        <v>1</v>
      </c>
      <c r="E375" s="42">
        <v>14</v>
      </c>
      <c r="F375" s="377">
        <v>14</v>
      </c>
      <c r="G375" s="42">
        <v>0</v>
      </c>
      <c r="H375" s="42">
        <v>0</v>
      </c>
      <c r="I375" s="42">
        <v>1</v>
      </c>
      <c r="J375" s="398">
        <v>14.1</v>
      </c>
      <c r="K375" s="42">
        <v>2</v>
      </c>
      <c r="L375" s="42"/>
      <c r="M375" s="42" t="s">
        <v>4612</v>
      </c>
      <c r="N375" s="42"/>
      <c r="Q375" s="4" t="s">
        <v>1834</v>
      </c>
      <c r="R375" s="445">
        <v>17</v>
      </c>
      <c r="U375" s="4" t="s">
        <v>3891</v>
      </c>
      <c r="V375" s="445">
        <v>212</v>
      </c>
    </row>
    <row r="376" spans="1:22" x14ac:dyDescent="0.2">
      <c r="A376" s="56" t="s">
        <v>1770</v>
      </c>
      <c r="B376" s="42">
        <v>6</v>
      </c>
      <c r="C376" s="42">
        <v>4</v>
      </c>
      <c r="D376" s="42">
        <v>2</v>
      </c>
      <c r="E376" s="42">
        <v>22</v>
      </c>
      <c r="F376" s="377">
        <v>11</v>
      </c>
      <c r="G376" s="42">
        <v>0</v>
      </c>
      <c r="H376" s="42">
        <v>0</v>
      </c>
      <c r="I376" s="42">
        <v>1</v>
      </c>
      <c r="J376" s="398">
        <v>15.1</v>
      </c>
      <c r="K376" s="42">
        <v>2</v>
      </c>
      <c r="L376" s="42"/>
      <c r="M376" s="42" t="s">
        <v>4612</v>
      </c>
      <c r="N376" s="42"/>
      <c r="Q376" s="4" t="s">
        <v>1732</v>
      </c>
      <c r="R376" s="445">
        <v>17</v>
      </c>
      <c r="U376" s="4" t="s">
        <v>1780</v>
      </c>
      <c r="V376" s="445">
        <v>211</v>
      </c>
    </row>
    <row r="377" spans="1:22" x14ac:dyDescent="0.2">
      <c r="A377" s="56" t="s">
        <v>1788</v>
      </c>
      <c r="B377" s="42">
        <v>5</v>
      </c>
      <c r="C377" s="42">
        <v>4</v>
      </c>
      <c r="D377" s="42">
        <v>1</v>
      </c>
      <c r="E377" s="42">
        <v>29</v>
      </c>
      <c r="F377" s="377">
        <v>9.6666666666659999</v>
      </c>
      <c r="G377" s="42">
        <v>0</v>
      </c>
      <c r="H377" s="42">
        <v>0</v>
      </c>
      <c r="I377" s="42">
        <v>0</v>
      </c>
      <c r="J377" s="398">
        <v>18</v>
      </c>
      <c r="K377" s="42">
        <v>3</v>
      </c>
      <c r="L377" s="42"/>
      <c r="M377" s="42" t="s">
        <v>4612</v>
      </c>
      <c r="N377" s="42"/>
      <c r="Q377" s="4" t="s">
        <v>4133</v>
      </c>
      <c r="R377" s="445">
        <v>16</v>
      </c>
      <c r="U377" s="4" t="s">
        <v>3154</v>
      </c>
      <c r="V377" s="445">
        <v>211</v>
      </c>
    </row>
    <row r="378" spans="1:22" x14ac:dyDescent="0.2">
      <c r="A378" s="56" t="s">
        <v>1775</v>
      </c>
      <c r="B378" s="42">
        <v>3</v>
      </c>
      <c r="C378" s="42">
        <v>3</v>
      </c>
      <c r="D378" s="42">
        <v>0</v>
      </c>
      <c r="E378" s="42">
        <v>28</v>
      </c>
      <c r="F378" s="377">
        <v>9.333333333333</v>
      </c>
      <c r="G378" s="42">
        <v>0</v>
      </c>
      <c r="H378" s="42">
        <v>0</v>
      </c>
      <c r="I378" s="42">
        <v>1</v>
      </c>
      <c r="J378" s="398">
        <v>27</v>
      </c>
      <c r="K378" s="42">
        <v>2</v>
      </c>
      <c r="L378" s="42"/>
      <c r="M378" s="42" t="s">
        <v>4612</v>
      </c>
      <c r="N378" s="42"/>
      <c r="Q378" s="4" t="s">
        <v>1973</v>
      </c>
      <c r="R378" s="445">
        <v>16</v>
      </c>
      <c r="U378" s="4" t="s">
        <v>3848</v>
      </c>
      <c r="V378" s="445">
        <v>208</v>
      </c>
    </row>
    <row r="379" spans="1:22" x14ac:dyDescent="0.2">
      <c r="A379" s="56" t="s">
        <v>1785</v>
      </c>
      <c r="B379" s="42">
        <v>57</v>
      </c>
      <c r="C379" s="42">
        <v>55</v>
      </c>
      <c r="D379" s="42">
        <v>13</v>
      </c>
      <c r="E379" s="42">
        <v>1170</v>
      </c>
      <c r="F379" s="377">
        <v>27.857142857142001</v>
      </c>
      <c r="G379" s="42">
        <v>3</v>
      </c>
      <c r="H379" s="42">
        <v>2</v>
      </c>
      <c r="I379" s="42">
        <v>4</v>
      </c>
      <c r="J379" s="398">
        <v>175</v>
      </c>
      <c r="K379" s="42">
        <v>137</v>
      </c>
      <c r="L379" s="42">
        <v>30</v>
      </c>
      <c r="M379" s="42" t="s">
        <v>4612</v>
      </c>
      <c r="N379" s="42"/>
      <c r="Q379" s="4" t="s">
        <v>1975</v>
      </c>
      <c r="R379" s="445">
        <v>16</v>
      </c>
      <c r="U379" s="4" t="s">
        <v>3931</v>
      </c>
      <c r="V379" s="445">
        <v>206</v>
      </c>
    </row>
    <row r="380" spans="1:22" x14ac:dyDescent="0.2">
      <c r="A380" s="56" t="s">
        <v>1983</v>
      </c>
      <c r="B380" s="42">
        <v>8</v>
      </c>
      <c r="C380" s="42">
        <v>8</v>
      </c>
      <c r="D380" s="42">
        <v>2</v>
      </c>
      <c r="E380" s="42">
        <v>90</v>
      </c>
      <c r="F380" s="377">
        <v>15</v>
      </c>
      <c r="G380" s="42">
        <v>0</v>
      </c>
      <c r="H380" s="42">
        <v>0</v>
      </c>
      <c r="I380" s="42">
        <v>1</v>
      </c>
      <c r="J380" s="398">
        <v>34</v>
      </c>
      <c r="K380" s="42">
        <v>10</v>
      </c>
      <c r="L380" s="42"/>
      <c r="M380" s="42" t="s">
        <v>4612</v>
      </c>
      <c r="N380" s="42"/>
      <c r="Q380" s="4" t="s">
        <v>1555</v>
      </c>
      <c r="R380" s="445">
        <v>16</v>
      </c>
      <c r="U380" s="4" t="s">
        <v>1774</v>
      </c>
      <c r="V380" s="445">
        <v>206</v>
      </c>
    </row>
    <row r="381" spans="1:22" x14ac:dyDescent="0.2">
      <c r="A381" s="56" t="s">
        <v>2029</v>
      </c>
      <c r="B381" s="42">
        <v>6</v>
      </c>
      <c r="C381" s="42">
        <v>6</v>
      </c>
      <c r="D381" s="42">
        <v>1</v>
      </c>
      <c r="E381" s="42">
        <v>71</v>
      </c>
      <c r="F381" s="377">
        <v>14.2</v>
      </c>
      <c r="G381" s="42">
        <v>0</v>
      </c>
      <c r="H381" s="42">
        <v>0</v>
      </c>
      <c r="I381" s="42">
        <v>0</v>
      </c>
      <c r="J381" s="398">
        <v>24</v>
      </c>
      <c r="K381" s="42">
        <v>7</v>
      </c>
      <c r="L381" s="42"/>
      <c r="M381" s="42" t="s">
        <v>4612</v>
      </c>
      <c r="N381" s="42"/>
      <c r="Q381" s="4" t="s">
        <v>2007</v>
      </c>
      <c r="R381" s="445">
        <v>16</v>
      </c>
      <c r="U381" s="4" t="s">
        <v>4008</v>
      </c>
      <c r="V381" s="445">
        <v>205</v>
      </c>
    </row>
    <row r="382" spans="1:22" x14ac:dyDescent="0.2">
      <c r="A382" s="56" t="s">
        <v>1776</v>
      </c>
      <c r="B382" s="42">
        <v>16</v>
      </c>
      <c r="C382" s="42">
        <v>15</v>
      </c>
      <c r="D382" s="42">
        <v>0</v>
      </c>
      <c r="E382" s="42">
        <v>168</v>
      </c>
      <c r="F382" s="377">
        <v>11.2</v>
      </c>
      <c r="G382" s="42">
        <v>0</v>
      </c>
      <c r="H382" s="42">
        <v>0</v>
      </c>
      <c r="I382" s="42">
        <v>1</v>
      </c>
      <c r="J382" s="398">
        <v>34</v>
      </c>
      <c r="K382" s="42">
        <v>19</v>
      </c>
      <c r="L382" s="42"/>
      <c r="M382" s="42" t="s">
        <v>4612</v>
      </c>
      <c r="N382" s="42"/>
      <c r="Q382" s="4" t="s">
        <v>3694</v>
      </c>
      <c r="R382" s="445">
        <v>16</v>
      </c>
      <c r="U382" s="4" t="s">
        <v>4138</v>
      </c>
      <c r="V382" s="445">
        <v>204</v>
      </c>
    </row>
    <row r="383" spans="1:22" x14ac:dyDescent="0.2">
      <c r="A383" s="56" t="s">
        <v>1967</v>
      </c>
      <c r="B383" s="42">
        <v>3</v>
      </c>
      <c r="C383" s="42">
        <v>4</v>
      </c>
      <c r="D383" s="42">
        <v>0</v>
      </c>
      <c r="E383" s="42">
        <v>9</v>
      </c>
      <c r="F383" s="377">
        <v>2.25</v>
      </c>
      <c r="G383" s="42">
        <v>0</v>
      </c>
      <c r="H383" s="42">
        <v>0</v>
      </c>
      <c r="I383" s="42">
        <v>1</v>
      </c>
      <c r="J383" s="398">
        <v>5</v>
      </c>
      <c r="K383" s="42"/>
      <c r="L383" s="42"/>
      <c r="M383" s="42" t="s">
        <v>4612</v>
      </c>
      <c r="N383" s="42"/>
      <c r="Q383" s="4" t="s">
        <v>3649</v>
      </c>
      <c r="R383" s="445">
        <v>16</v>
      </c>
      <c r="U383" s="4" t="s">
        <v>1511</v>
      </c>
      <c r="V383" s="445">
        <v>203</v>
      </c>
    </row>
    <row r="384" spans="1:22" x14ac:dyDescent="0.2">
      <c r="A384" s="56" t="s">
        <v>1961</v>
      </c>
      <c r="B384" s="42">
        <v>1</v>
      </c>
      <c r="C384" s="42">
        <v>1</v>
      </c>
      <c r="D384" s="42">
        <v>0</v>
      </c>
      <c r="E384" s="42">
        <v>1</v>
      </c>
      <c r="F384" s="377">
        <v>1</v>
      </c>
      <c r="G384" s="42">
        <v>0</v>
      </c>
      <c r="H384" s="42">
        <v>0</v>
      </c>
      <c r="I384" s="42">
        <v>0</v>
      </c>
      <c r="J384" s="398">
        <v>1</v>
      </c>
      <c r="K384" s="42"/>
      <c r="L384" s="42"/>
      <c r="M384" s="42" t="s">
        <v>4612</v>
      </c>
      <c r="N384" s="42"/>
      <c r="Q384" s="4" t="s">
        <v>1776</v>
      </c>
      <c r="R384" s="445">
        <v>16</v>
      </c>
      <c r="U384" s="4" t="s">
        <v>3649</v>
      </c>
      <c r="V384" s="445">
        <v>203</v>
      </c>
    </row>
    <row r="385" spans="1:22" x14ac:dyDescent="0.2">
      <c r="A385" s="56" t="s">
        <v>2024</v>
      </c>
      <c r="B385" s="42">
        <v>4</v>
      </c>
      <c r="C385" s="42">
        <v>4</v>
      </c>
      <c r="D385" s="42">
        <v>1</v>
      </c>
      <c r="E385" s="42">
        <v>16</v>
      </c>
      <c r="F385" s="377">
        <v>5.333333333333</v>
      </c>
      <c r="G385" s="42">
        <v>0</v>
      </c>
      <c r="H385" s="42">
        <v>0</v>
      </c>
      <c r="I385" s="42">
        <v>0</v>
      </c>
      <c r="J385" s="398">
        <v>9</v>
      </c>
      <c r="K385" s="42">
        <v>2</v>
      </c>
      <c r="L385" s="42"/>
      <c r="M385" s="42" t="s">
        <v>4612</v>
      </c>
      <c r="N385" s="42"/>
      <c r="Q385" s="4" t="s">
        <v>1613</v>
      </c>
      <c r="R385" s="445">
        <v>16</v>
      </c>
      <c r="U385" s="4" t="s">
        <v>3892</v>
      </c>
      <c r="V385" s="445">
        <v>198</v>
      </c>
    </row>
    <row r="386" spans="1:22" x14ac:dyDescent="0.2">
      <c r="A386" s="56" t="s">
        <v>1784</v>
      </c>
      <c r="B386" s="42">
        <v>69</v>
      </c>
      <c r="C386" s="42">
        <v>63</v>
      </c>
      <c r="D386" s="42">
        <v>12</v>
      </c>
      <c r="E386" s="42">
        <v>726</v>
      </c>
      <c r="F386" s="377">
        <v>14.235294117646999</v>
      </c>
      <c r="G386" s="42">
        <v>1</v>
      </c>
      <c r="H386" s="42">
        <v>0</v>
      </c>
      <c r="I386" s="42">
        <v>8</v>
      </c>
      <c r="J386" s="398">
        <v>54</v>
      </c>
      <c r="K386" s="42">
        <v>55</v>
      </c>
      <c r="L386" s="42">
        <v>2</v>
      </c>
      <c r="M386" s="42" t="s">
        <v>4612</v>
      </c>
      <c r="N386" s="42"/>
      <c r="Q386" s="4" t="s">
        <v>4138</v>
      </c>
      <c r="R386" s="445">
        <v>16</v>
      </c>
      <c r="U386" s="4" t="s">
        <v>1145</v>
      </c>
      <c r="V386" s="445">
        <v>196</v>
      </c>
    </row>
    <row r="387" spans="1:22" x14ac:dyDescent="0.2">
      <c r="A387" s="56" t="s">
        <v>1992</v>
      </c>
      <c r="B387" s="42">
        <v>11</v>
      </c>
      <c r="C387" s="42">
        <v>8</v>
      </c>
      <c r="D387" s="42">
        <v>2</v>
      </c>
      <c r="E387" s="42">
        <v>62</v>
      </c>
      <c r="F387" s="377">
        <v>10.333333333333</v>
      </c>
      <c r="G387" s="42">
        <v>0</v>
      </c>
      <c r="H387" s="42">
        <v>0</v>
      </c>
      <c r="I387" s="42">
        <v>1</v>
      </c>
      <c r="J387" s="398">
        <v>16</v>
      </c>
      <c r="K387" s="42">
        <v>6</v>
      </c>
      <c r="L387" s="42"/>
      <c r="M387" s="42" t="s">
        <v>4612</v>
      </c>
      <c r="N387" s="42"/>
      <c r="Q387" s="4" t="s">
        <v>4051</v>
      </c>
      <c r="R387" s="445">
        <v>16</v>
      </c>
      <c r="U387" s="4" t="s">
        <v>4116</v>
      </c>
      <c r="V387" s="445">
        <v>194</v>
      </c>
    </row>
    <row r="388" spans="1:22" x14ac:dyDescent="0.2">
      <c r="A388" s="56" t="s">
        <v>2013</v>
      </c>
      <c r="B388" s="42">
        <v>1</v>
      </c>
      <c r="C388" s="42">
        <v>1</v>
      </c>
      <c r="D388" s="42">
        <v>1</v>
      </c>
      <c r="E388" s="42">
        <v>0</v>
      </c>
      <c r="F388" s="377">
        <v>-9999</v>
      </c>
      <c r="G388" s="42">
        <v>0</v>
      </c>
      <c r="H388" s="42">
        <v>0</v>
      </c>
      <c r="I388" s="42">
        <v>0</v>
      </c>
      <c r="J388" s="398">
        <v>0.1</v>
      </c>
      <c r="K388" s="42"/>
      <c r="L388" s="42"/>
      <c r="M388" s="42" t="s">
        <v>4612</v>
      </c>
      <c r="N388" s="42"/>
      <c r="Q388" s="4" t="s">
        <v>1554</v>
      </c>
      <c r="R388" s="445">
        <v>16</v>
      </c>
      <c r="U388" s="4" t="s">
        <v>2528</v>
      </c>
      <c r="V388" s="445">
        <v>194</v>
      </c>
    </row>
    <row r="389" spans="1:22" x14ac:dyDescent="0.2">
      <c r="A389" s="56" t="s">
        <v>1972</v>
      </c>
      <c r="B389" s="42">
        <v>1</v>
      </c>
      <c r="C389" s="42">
        <v>1</v>
      </c>
      <c r="D389" s="42">
        <v>0</v>
      </c>
      <c r="E389" s="42">
        <v>65</v>
      </c>
      <c r="F389" s="377">
        <v>65</v>
      </c>
      <c r="G389" s="42">
        <v>1</v>
      </c>
      <c r="H389" s="42">
        <v>0</v>
      </c>
      <c r="I389" s="42">
        <v>0</v>
      </c>
      <c r="J389" s="398">
        <v>65</v>
      </c>
      <c r="K389" s="42">
        <v>6</v>
      </c>
      <c r="L389" s="42">
        <v>3</v>
      </c>
      <c r="M389" s="42" t="s">
        <v>4612</v>
      </c>
      <c r="N389" s="42"/>
      <c r="Q389" s="4" t="s">
        <v>1566</v>
      </c>
      <c r="R389" s="445">
        <v>16</v>
      </c>
      <c r="U389" s="4" t="s">
        <v>1241</v>
      </c>
      <c r="V389" s="445">
        <v>193</v>
      </c>
    </row>
    <row r="390" spans="1:22" x14ac:dyDescent="0.2">
      <c r="A390" s="56" t="s">
        <v>1977</v>
      </c>
      <c r="B390" s="42">
        <v>1</v>
      </c>
      <c r="C390" s="42">
        <v>1</v>
      </c>
      <c r="D390" s="42">
        <v>0</v>
      </c>
      <c r="E390" s="42">
        <v>10</v>
      </c>
      <c r="F390" s="377">
        <v>10</v>
      </c>
      <c r="G390" s="42">
        <v>0</v>
      </c>
      <c r="H390" s="42">
        <v>0</v>
      </c>
      <c r="I390" s="42">
        <v>0</v>
      </c>
      <c r="J390" s="398">
        <v>10</v>
      </c>
      <c r="K390" s="42">
        <v>1</v>
      </c>
      <c r="L390" s="42"/>
      <c r="M390" s="42" t="s">
        <v>4612</v>
      </c>
      <c r="N390" s="42"/>
      <c r="Q390" s="4" t="s">
        <v>4253</v>
      </c>
      <c r="R390" s="445">
        <v>16</v>
      </c>
      <c r="U390" s="4" t="s">
        <v>1569</v>
      </c>
      <c r="V390" s="445">
        <v>191</v>
      </c>
    </row>
    <row r="391" spans="1:22" x14ac:dyDescent="0.2">
      <c r="A391" s="56" t="s">
        <v>2040</v>
      </c>
      <c r="B391" s="42">
        <v>1</v>
      </c>
      <c r="C391" s="42">
        <v>1</v>
      </c>
      <c r="D391" s="42">
        <v>0</v>
      </c>
      <c r="E391" s="42">
        <v>0</v>
      </c>
      <c r="F391" s="377">
        <v>0</v>
      </c>
      <c r="G391" s="42">
        <v>0</v>
      </c>
      <c r="H391" s="42">
        <v>0</v>
      </c>
      <c r="I391" s="42">
        <v>1</v>
      </c>
      <c r="J391" s="398">
        <v>0</v>
      </c>
      <c r="K391" s="42"/>
      <c r="L391" s="42"/>
      <c r="M391" s="42" t="s">
        <v>4612</v>
      </c>
      <c r="N391" s="42"/>
      <c r="Q391" s="4" t="s">
        <v>1577</v>
      </c>
      <c r="R391" s="445">
        <v>16</v>
      </c>
      <c r="U391" s="4" t="s">
        <v>3909</v>
      </c>
      <c r="V391" s="445">
        <v>189</v>
      </c>
    </row>
    <row r="392" spans="1:22" x14ac:dyDescent="0.2">
      <c r="A392" s="56" t="s">
        <v>2039</v>
      </c>
      <c r="B392" s="42">
        <v>2</v>
      </c>
      <c r="C392" s="42">
        <v>2</v>
      </c>
      <c r="D392" s="42">
        <v>0</v>
      </c>
      <c r="E392" s="42">
        <v>18</v>
      </c>
      <c r="F392" s="377">
        <v>9</v>
      </c>
      <c r="G392" s="42">
        <v>0</v>
      </c>
      <c r="H392" s="42">
        <v>0</v>
      </c>
      <c r="I392" s="42">
        <v>0</v>
      </c>
      <c r="J392" s="398">
        <v>10</v>
      </c>
      <c r="K392" s="42">
        <v>2</v>
      </c>
      <c r="L392" s="42"/>
      <c r="M392" s="42" t="s">
        <v>4612</v>
      </c>
      <c r="N392" s="42"/>
      <c r="Q392" s="4" t="s">
        <v>4328</v>
      </c>
      <c r="R392" s="445">
        <v>15</v>
      </c>
      <c r="U392" s="4" t="s">
        <v>4145</v>
      </c>
      <c r="V392" s="445">
        <v>187</v>
      </c>
    </row>
    <row r="393" spans="1:22" x14ac:dyDescent="0.2">
      <c r="A393" s="56" t="s">
        <v>1773</v>
      </c>
      <c r="B393" s="42">
        <v>61</v>
      </c>
      <c r="C393" s="42">
        <v>60</v>
      </c>
      <c r="D393" s="42">
        <v>8</v>
      </c>
      <c r="E393" s="42">
        <v>1260</v>
      </c>
      <c r="F393" s="377">
        <v>24.230769230768999</v>
      </c>
      <c r="G393" s="42">
        <v>2</v>
      </c>
      <c r="H393" s="42">
        <v>1</v>
      </c>
      <c r="I393" s="42">
        <v>8</v>
      </c>
      <c r="J393" s="398">
        <v>126.1</v>
      </c>
      <c r="K393" s="42">
        <v>153</v>
      </c>
      <c r="L393" s="42">
        <v>15</v>
      </c>
      <c r="M393" s="42" t="s">
        <v>4612</v>
      </c>
      <c r="N393" s="42"/>
      <c r="Q393" s="4" t="s">
        <v>4482</v>
      </c>
      <c r="R393" s="445">
        <v>15</v>
      </c>
      <c r="U393" s="4" t="s">
        <v>2015</v>
      </c>
      <c r="V393" s="445">
        <v>186</v>
      </c>
    </row>
    <row r="394" spans="1:22" x14ac:dyDescent="0.2">
      <c r="A394" s="56" t="s">
        <v>1956</v>
      </c>
      <c r="B394" s="42">
        <v>2</v>
      </c>
      <c r="C394" s="42">
        <v>2</v>
      </c>
      <c r="D394" s="42">
        <v>1</v>
      </c>
      <c r="E394" s="42">
        <v>18</v>
      </c>
      <c r="F394" s="377">
        <v>18</v>
      </c>
      <c r="G394" s="42">
        <v>0</v>
      </c>
      <c r="H394" s="42">
        <v>0</v>
      </c>
      <c r="I394" s="42">
        <v>0</v>
      </c>
      <c r="J394" s="398">
        <v>17</v>
      </c>
      <c r="K394" s="42">
        <v>2</v>
      </c>
      <c r="L394" s="42">
        <v>1</v>
      </c>
      <c r="M394" s="42" t="s">
        <v>4612</v>
      </c>
      <c r="N394" s="42"/>
      <c r="Q394" s="4" t="s">
        <v>4109</v>
      </c>
      <c r="R394" s="445">
        <v>15</v>
      </c>
      <c r="U394" s="4" t="s">
        <v>1618</v>
      </c>
      <c r="V394" s="445">
        <v>185</v>
      </c>
    </row>
    <row r="395" spans="1:22" x14ac:dyDescent="0.2">
      <c r="A395" s="56" t="s">
        <v>2001</v>
      </c>
      <c r="B395" s="42">
        <v>1</v>
      </c>
      <c r="C395" s="42">
        <v>1</v>
      </c>
      <c r="D395" s="42">
        <v>0</v>
      </c>
      <c r="E395" s="42">
        <v>7</v>
      </c>
      <c r="F395" s="377">
        <v>7</v>
      </c>
      <c r="G395" s="42">
        <v>0</v>
      </c>
      <c r="H395" s="42">
        <v>0</v>
      </c>
      <c r="I395" s="42">
        <v>0</v>
      </c>
      <c r="J395" s="398">
        <v>7</v>
      </c>
      <c r="K395" s="42">
        <v>1</v>
      </c>
      <c r="L395" s="42"/>
      <c r="M395" s="42" t="s">
        <v>4612</v>
      </c>
      <c r="N395" s="42"/>
      <c r="Q395" s="4" t="s">
        <v>1558</v>
      </c>
      <c r="R395" s="445">
        <v>15</v>
      </c>
      <c r="U395" s="4" t="s">
        <v>4468</v>
      </c>
      <c r="V395" s="445">
        <v>184</v>
      </c>
    </row>
    <row r="396" spans="1:22" x14ac:dyDescent="0.2">
      <c r="A396" s="56" t="s">
        <v>1984</v>
      </c>
      <c r="B396" s="42">
        <v>9</v>
      </c>
      <c r="C396" s="42">
        <v>9</v>
      </c>
      <c r="D396" s="42">
        <v>0</v>
      </c>
      <c r="E396" s="42">
        <v>177</v>
      </c>
      <c r="F396" s="377">
        <v>19.666666666666</v>
      </c>
      <c r="G396" s="42">
        <v>1</v>
      </c>
      <c r="H396" s="42">
        <v>0</v>
      </c>
      <c r="I396" s="42">
        <v>0</v>
      </c>
      <c r="J396" s="398">
        <v>51</v>
      </c>
      <c r="K396" s="42">
        <v>15</v>
      </c>
      <c r="L396" s="42"/>
      <c r="M396" s="42" t="s">
        <v>4612</v>
      </c>
      <c r="N396" s="42"/>
      <c r="Q396" s="4" t="s">
        <v>4055</v>
      </c>
      <c r="R396" s="445">
        <v>15</v>
      </c>
      <c r="U396" s="4" t="s">
        <v>2007</v>
      </c>
      <c r="V396" s="445">
        <v>183</v>
      </c>
    </row>
    <row r="397" spans="1:22" x14ac:dyDescent="0.2">
      <c r="A397" s="56" t="s">
        <v>1904</v>
      </c>
      <c r="B397" s="42">
        <v>31</v>
      </c>
      <c r="C397" s="42">
        <v>33</v>
      </c>
      <c r="D397" s="42">
        <v>3</v>
      </c>
      <c r="E397" s="42">
        <v>725</v>
      </c>
      <c r="F397" s="377">
        <v>24.166666666666</v>
      </c>
      <c r="G397" s="42">
        <v>2</v>
      </c>
      <c r="H397" s="42">
        <v>1</v>
      </c>
      <c r="I397" s="42">
        <v>4</v>
      </c>
      <c r="J397" s="398">
        <v>116</v>
      </c>
      <c r="K397" s="42">
        <v>83</v>
      </c>
      <c r="L397" s="42">
        <v>3</v>
      </c>
      <c r="M397" s="42" t="s">
        <v>4612</v>
      </c>
      <c r="N397" s="42"/>
      <c r="Q397" s="4" t="s">
        <v>1556</v>
      </c>
      <c r="R397" s="445">
        <v>15</v>
      </c>
      <c r="U397" s="4" t="s">
        <v>1582</v>
      </c>
      <c r="V397" s="445">
        <v>180</v>
      </c>
    </row>
    <row r="398" spans="1:22" x14ac:dyDescent="0.2">
      <c r="A398" s="56" t="s">
        <v>1944</v>
      </c>
      <c r="B398" s="42">
        <v>11</v>
      </c>
      <c r="C398" s="42">
        <v>9</v>
      </c>
      <c r="D398" s="42">
        <v>2</v>
      </c>
      <c r="E398" s="42">
        <v>69</v>
      </c>
      <c r="F398" s="377">
        <v>9.8571428571419997</v>
      </c>
      <c r="G398" s="42">
        <v>0</v>
      </c>
      <c r="H398" s="42">
        <v>0</v>
      </c>
      <c r="I398" s="42">
        <v>1</v>
      </c>
      <c r="J398" s="398">
        <v>39</v>
      </c>
      <c r="K398" s="42">
        <v>8</v>
      </c>
      <c r="L398" s="42"/>
      <c r="M398" s="42" t="s">
        <v>4612</v>
      </c>
      <c r="N398" s="42"/>
      <c r="Q398" s="4" t="s">
        <v>4083</v>
      </c>
      <c r="R398" s="445">
        <v>15</v>
      </c>
      <c r="U398" s="4" t="s">
        <v>4136</v>
      </c>
      <c r="V398" s="445">
        <v>179</v>
      </c>
    </row>
    <row r="399" spans="1:22" x14ac:dyDescent="0.2">
      <c r="A399" s="56" t="s">
        <v>1979</v>
      </c>
      <c r="B399" s="42">
        <v>19</v>
      </c>
      <c r="C399" s="42">
        <v>17</v>
      </c>
      <c r="D399" s="42">
        <v>2</v>
      </c>
      <c r="E399" s="42">
        <v>173</v>
      </c>
      <c r="F399" s="377">
        <v>11.533333333332999</v>
      </c>
      <c r="G399" s="42">
        <v>0</v>
      </c>
      <c r="H399" s="42">
        <v>0</v>
      </c>
      <c r="I399" s="42">
        <v>2</v>
      </c>
      <c r="J399" s="398">
        <v>42</v>
      </c>
      <c r="K399" s="42">
        <v>24</v>
      </c>
      <c r="L399" s="42">
        <v>1</v>
      </c>
      <c r="M399" s="42" t="s">
        <v>4612</v>
      </c>
      <c r="N399" s="42"/>
      <c r="Q399" s="4" t="s">
        <v>1468</v>
      </c>
      <c r="R399" s="445">
        <v>15</v>
      </c>
      <c r="U399" s="4" t="s">
        <v>1584</v>
      </c>
      <c r="V399" s="445">
        <v>179</v>
      </c>
    </row>
    <row r="400" spans="1:22" x14ac:dyDescent="0.2">
      <c r="A400" s="56" t="s">
        <v>2015</v>
      </c>
      <c r="B400" s="42">
        <v>9</v>
      </c>
      <c r="C400" s="42">
        <v>9</v>
      </c>
      <c r="D400" s="42">
        <v>0</v>
      </c>
      <c r="E400" s="42">
        <v>186</v>
      </c>
      <c r="F400" s="377">
        <v>20.666666666666</v>
      </c>
      <c r="G400" s="42">
        <v>1</v>
      </c>
      <c r="H400" s="42">
        <v>0</v>
      </c>
      <c r="I400" s="42">
        <v>1</v>
      </c>
      <c r="J400" s="398">
        <v>66</v>
      </c>
      <c r="K400" s="42">
        <v>13</v>
      </c>
      <c r="L400" s="42">
        <v>2</v>
      </c>
      <c r="M400" s="42" t="s">
        <v>4612</v>
      </c>
      <c r="N400" s="42"/>
      <c r="Q400" s="4" t="s">
        <v>3037</v>
      </c>
      <c r="R400" s="445">
        <v>15</v>
      </c>
      <c r="U400" s="4" t="s">
        <v>3970</v>
      </c>
      <c r="V400" s="445">
        <v>177</v>
      </c>
    </row>
    <row r="401" spans="1:22" x14ac:dyDescent="0.2">
      <c r="A401" s="56" t="s">
        <v>2065</v>
      </c>
      <c r="B401" s="42">
        <v>4</v>
      </c>
      <c r="C401" s="42">
        <v>4</v>
      </c>
      <c r="D401" s="42">
        <v>1</v>
      </c>
      <c r="E401" s="42">
        <v>78</v>
      </c>
      <c r="F401" s="377">
        <v>26</v>
      </c>
      <c r="G401" s="42">
        <v>1</v>
      </c>
      <c r="H401" s="42">
        <v>0</v>
      </c>
      <c r="I401" s="42">
        <v>0</v>
      </c>
      <c r="J401" s="398">
        <v>66.099999999999994</v>
      </c>
      <c r="K401" s="42">
        <v>3</v>
      </c>
      <c r="L401" s="42">
        <v>1</v>
      </c>
      <c r="M401" s="42" t="s">
        <v>4612</v>
      </c>
      <c r="N401" s="42"/>
      <c r="Q401" s="4" t="s">
        <v>1561</v>
      </c>
      <c r="R401" s="445">
        <v>15</v>
      </c>
      <c r="U401" s="4" t="s">
        <v>1984</v>
      </c>
      <c r="V401" s="445">
        <v>177</v>
      </c>
    </row>
    <row r="402" spans="1:22" x14ac:dyDescent="0.2">
      <c r="A402" s="56" t="s">
        <v>1905</v>
      </c>
      <c r="B402" s="42">
        <v>26</v>
      </c>
      <c r="C402" s="42">
        <v>26</v>
      </c>
      <c r="D402" s="42">
        <v>2</v>
      </c>
      <c r="E402" s="42">
        <v>719</v>
      </c>
      <c r="F402" s="377">
        <v>29.958333333333002</v>
      </c>
      <c r="G402" s="42">
        <v>2</v>
      </c>
      <c r="H402" s="42">
        <v>1</v>
      </c>
      <c r="I402" s="42">
        <v>1</v>
      </c>
      <c r="J402" s="398">
        <v>177.1</v>
      </c>
      <c r="K402" s="42">
        <v>80</v>
      </c>
      <c r="L402" s="42">
        <v>5</v>
      </c>
      <c r="M402" s="42" t="s">
        <v>4612</v>
      </c>
      <c r="N402" s="42"/>
      <c r="Q402" s="4" t="s">
        <v>2046</v>
      </c>
      <c r="R402" s="445">
        <v>15</v>
      </c>
      <c r="U402" s="4" t="s">
        <v>4521</v>
      </c>
      <c r="V402" s="445">
        <v>176</v>
      </c>
    </row>
    <row r="403" spans="1:22" x14ac:dyDescent="0.2">
      <c r="A403" s="56" t="s">
        <v>2011</v>
      </c>
      <c r="B403" s="42">
        <v>10</v>
      </c>
      <c r="C403" s="42">
        <v>10</v>
      </c>
      <c r="D403" s="42">
        <v>0</v>
      </c>
      <c r="E403" s="42">
        <v>109</v>
      </c>
      <c r="F403" s="377">
        <v>10.9</v>
      </c>
      <c r="G403" s="42">
        <v>1</v>
      </c>
      <c r="H403" s="42">
        <v>0</v>
      </c>
      <c r="I403" s="42">
        <v>3</v>
      </c>
      <c r="J403" s="398">
        <v>53</v>
      </c>
      <c r="K403" s="42">
        <v>13</v>
      </c>
      <c r="L403" s="42">
        <v>1</v>
      </c>
      <c r="M403" s="42" t="s">
        <v>4612</v>
      </c>
      <c r="N403" s="42"/>
      <c r="Q403" s="4" t="s">
        <v>1663</v>
      </c>
      <c r="R403" s="445">
        <v>15</v>
      </c>
      <c r="U403" s="4" t="s">
        <v>4182</v>
      </c>
      <c r="V403" s="445">
        <v>176</v>
      </c>
    </row>
    <row r="404" spans="1:22" x14ac:dyDescent="0.2">
      <c r="A404" s="56" t="s">
        <v>2068</v>
      </c>
      <c r="B404" s="42">
        <v>8</v>
      </c>
      <c r="C404" s="42">
        <v>7</v>
      </c>
      <c r="D404" s="42">
        <v>2</v>
      </c>
      <c r="E404" s="42">
        <v>34</v>
      </c>
      <c r="F404" s="377">
        <v>6.8</v>
      </c>
      <c r="G404" s="42">
        <v>0</v>
      </c>
      <c r="H404" s="42">
        <v>0</v>
      </c>
      <c r="I404" s="42">
        <v>2</v>
      </c>
      <c r="J404" s="398">
        <v>11</v>
      </c>
      <c r="K404" s="42">
        <v>5</v>
      </c>
      <c r="L404" s="42"/>
      <c r="M404" s="42" t="s">
        <v>4612</v>
      </c>
      <c r="N404" s="42"/>
      <c r="Q404" s="4" t="s">
        <v>3899</v>
      </c>
      <c r="R404" s="445">
        <v>15</v>
      </c>
      <c r="U404" s="4" t="s">
        <v>1669</v>
      </c>
      <c r="V404" s="445">
        <v>176</v>
      </c>
    </row>
    <row r="405" spans="1:22" x14ac:dyDescent="0.2">
      <c r="A405" s="56" t="s">
        <v>2023</v>
      </c>
      <c r="B405" s="42">
        <v>1</v>
      </c>
      <c r="C405" s="42">
        <v>2</v>
      </c>
      <c r="D405" s="42">
        <v>0</v>
      </c>
      <c r="E405" s="42">
        <v>11</v>
      </c>
      <c r="F405" s="377">
        <v>5.5</v>
      </c>
      <c r="G405" s="42">
        <v>0</v>
      </c>
      <c r="H405" s="42">
        <v>0</v>
      </c>
      <c r="I405" s="42">
        <v>0</v>
      </c>
      <c r="J405" s="398">
        <v>7</v>
      </c>
      <c r="K405" s="42">
        <v>1</v>
      </c>
      <c r="L405" s="42"/>
      <c r="M405" s="42" t="s">
        <v>4612</v>
      </c>
      <c r="N405" s="42"/>
      <c r="Q405" s="4" t="s">
        <v>4007</v>
      </c>
      <c r="R405" s="445">
        <v>14</v>
      </c>
      <c r="U405" s="4" t="s">
        <v>2526</v>
      </c>
      <c r="V405" s="445">
        <v>175</v>
      </c>
    </row>
    <row r="406" spans="1:22" x14ac:dyDescent="0.2">
      <c r="A406" s="56" t="s">
        <v>1955</v>
      </c>
      <c r="B406" s="42">
        <v>1</v>
      </c>
      <c r="C406" s="42">
        <v>1</v>
      </c>
      <c r="D406" s="42">
        <v>0</v>
      </c>
      <c r="E406" s="42">
        <v>0</v>
      </c>
      <c r="F406" s="377">
        <v>0</v>
      </c>
      <c r="G406" s="42">
        <v>0</v>
      </c>
      <c r="H406" s="42">
        <v>0</v>
      </c>
      <c r="I406" s="42">
        <v>1</v>
      </c>
      <c r="J406" s="398">
        <v>0</v>
      </c>
      <c r="K406" s="42"/>
      <c r="L406" s="42"/>
      <c r="M406" s="42" t="s">
        <v>4612</v>
      </c>
      <c r="N406" s="42"/>
      <c r="Q406" s="4" t="s">
        <v>3957</v>
      </c>
      <c r="R406" s="445">
        <v>14</v>
      </c>
      <c r="U406" s="4" t="s">
        <v>3586</v>
      </c>
      <c r="V406" s="445">
        <v>175</v>
      </c>
    </row>
    <row r="407" spans="1:22" x14ac:dyDescent="0.2">
      <c r="A407" s="56" t="s">
        <v>1906</v>
      </c>
      <c r="B407" s="42">
        <v>22</v>
      </c>
      <c r="C407" s="42">
        <v>13</v>
      </c>
      <c r="D407" s="42">
        <v>3</v>
      </c>
      <c r="E407" s="42">
        <v>85</v>
      </c>
      <c r="F407" s="377">
        <v>8.5</v>
      </c>
      <c r="G407" s="42">
        <v>0</v>
      </c>
      <c r="H407" s="42">
        <v>0</v>
      </c>
      <c r="I407" s="42">
        <v>3</v>
      </c>
      <c r="J407" s="398">
        <v>20</v>
      </c>
      <c r="K407" s="42">
        <v>7</v>
      </c>
      <c r="L407" s="42">
        <v>1</v>
      </c>
      <c r="M407" s="42" t="s">
        <v>4612</v>
      </c>
      <c r="N407" s="42"/>
      <c r="Q407" s="4" t="s">
        <v>4116</v>
      </c>
      <c r="R407" s="445">
        <v>14</v>
      </c>
      <c r="U407" s="4" t="s">
        <v>3932</v>
      </c>
      <c r="V407" s="445">
        <v>174</v>
      </c>
    </row>
    <row r="408" spans="1:22" x14ac:dyDescent="0.2">
      <c r="A408" s="56" t="s">
        <v>2038</v>
      </c>
      <c r="B408" s="42">
        <v>12</v>
      </c>
      <c r="C408" s="42">
        <v>9</v>
      </c>
      <c r="D408" s="42">
        <v>3</v>
      </c>
      <c r="E408" s="42">
        <v>54</v>
      </c>
      <c r="F408" s="377">
        <v>9</v>
      </c>
      <c r="G408" s="42">
        <v>0</v>
      </c>
      <c r="H408" s="42">
        <v>0</v>
      </c>
      <c r="I408" s="42">
        <v>1</v>
      </c>
      <c r="J408" s="398">
        <v>14.1</v>
      </c>
      <c r="K408" s="42">
        <v>5</v>
      </c>
      <c r="L408" s="42">
        <v>1</v>
      </c>
      <c r="M408" s="42" t="s">
        <v>4612</v>
      </c>
      <c r="N408" s="42"/>
      <c r="Q408" s="4" t="s">
        <v>3829</v>
      </c>
      <c r="R408" s="445">
        <v>14</v>
      </c>
      <c r="U408" s="4" t="s">
        <v>3828</v>
      </c>
      <c r="V408" s="445">
        <v>174</v>
      </c>
    </row>
    <row r="409" spans="1:22" x14ac:dyDescent="0.2">
      <c r="A409" s="56" t="s">
        <v>1987</v>
      </c>
      <c r="B409" s="42">
        <v>4</v>
      </c>
      <c r="C409" s="42">
        <v>4</v>
      </c>
      <c r="D409" s="42">
        <v>0</v>
      </c>
      <c r="E409" s="42">
        <v>70</v>
      </c>
      <c r="F409" s="377">
        <v>17.5</v>
      </c>
      <c r="G409" s="42">
        <v>0</v>
      </c>
      <c r="H409" s="42">
        <v>0</v>
      </c>
      <c r="I409" s="42">
        <v>1</v>
      </c>
      <c r="J409" s="398">
        <v>38</v>
      </c>
      <c r="K409" s="42">
        <v>6</v>
      </c>
      <c r="L409" s="42"/>
      <c r="M409" s="42" t="s">
        <v>4612</v>
      </c>
      <c r="N409" s="42"/>
      <c r="Q409" s="4" t="s">
        <v>1227</v>
      </c>
      <c r="R409" s="445">
        <v>14</v>
      </c>
      <c r="U409" s="4" t="s">
        <v>3186</v>
      </c>
      <c r="V409" s="445">
        <v>174</v>
      </c>
    </row>
    <row r="410" spans="1:22" x14ac:dyDescent="0.2">
      <c r="A410" s="56" t="s">
        <v>2032</v>
      </c>
      <c r="B410" s="42">
        <v>11</v>
      </c>
      <c r="C410" s="42">
        <v>7</v>
      </c>
      <c r="D410" s="42">
        <v>0</v>
      </c>
      <c r="E410" s="42">
        <v>118</v>
      </c>
      <c r="F410" s="377">
        <v>16.857142857142001</v>
      </c>
      <c r="G410" s="42">
        <v>0</v>
      </c>
      <c r="H410" s="42">
        <v>0</v>
      </c>
      <c r="I410" s="42">
        <v>1</v>
      </c>
      <c r="J410" s="398">
        <v>48</v>
      </c>
      <c r="K410" s="42">
        <v>20</v>
      </c>
      <c r="L410" s="42">
        <v>3</v>
      </c>
      <c r="M410" s="42" t="s">
        <v>4612</v>
      </c>
      <c r="N410" s="42"/>
      <c r="Q410" s="4" t="s">
        <v>4260</v>
      </c>
      <c r="R410" s="445">
        <v>14</v>
      </c>
      <c r="U410" s="4" t="s">
        <v>1979</v>
      </c>
      <c r="V410" s="445">
        <v>173</v>
      </c>
    </row>
    <row r="411" spans="1:22" x14ac:dyDescent="0.2">
      <c r="A411" s="56" t="s">
        <v>2033</v>
      </c>
      <c r="B411" s="42">
        <v>12</v>
      </c>
      <c r="C411" s="42">
        <v>7</v>
      </c>
      <c r="D411" s="42">
        <v>3</v>
      </c>
      <c r="E411" s="42">
        <v>42</v>
      </c>
      <c r="F411" s="377">
        <v>10.5</v>
      </c>
      <c r="G411" s="42">
        <v>0</v>
      </c>
      <c r="H411" s="42">
        <v>0</v>
      </c>
      <c r="I411" s="42">
        <v>1</v>
      </c>
      <c r="J411" s="398">
        <v>12.1</v>
      </c>
      <c r="K411" s="42">
        <v>2</v>
      </c>
      <c r="L411" s="42"/>
      <c r="M411" s="42" t="s">
        <v>4612</v>
      </c>
      <c r="N411" s="42"/>
      <c r="Q411" s="4" t="s">
        <v>2003</v>
      </c>
      <c r="R411" s="445">
        <v>14</v>
      </c>
      <c r="U411" s="4" t="s">
        <v>4044</v>
      </c>
      <c r="V411" s="445">
        <v>172</v>
      </c>
    </row>
    <row r="412" spans="1:22" x14ac:dyDescent="0.2">
      <c r="A412" s="56" t="s">
        <v>2049</v>
      </c>
      <c r="B412" s="42">
        <v>3</v>
      </c>
      <c r="C412" s="42">
        <v>2</v>
      </c>
      <c r="D412" s="42">
        <v>0</v>
      </c>
      <c r="E412" s="42">
        <v>32</v>
      </c>
      <c r="F412" s="377">
        <v>16</v>
      </c>
      <c r="G412" s="42">
        <v>0</v>
      </c>
      <c r="H412" s="42">
        <v>0</v>
      </c>
      <c r="I412" s="42">
        <v>1</v>
      </c>
      <c r="J412" s="398">
        <v>32</v>
      </c>
      <c r="K412" s="42">
        <v>5</v>
      </c>
      <c r="L412" s="42"/>
      <c r="M412" s="42" t="s">
        <v>4612</v>
      </c>
      <c r="N412" s="42"/>
      <c r="Q412" s="4" t="s">
        <v>1245</v>
      </c>
      <c r="R412" s="445">
        <v>14</v>
      </c>
      <c r="U412" s="4" t="s">
        <v>4124</v>
      </c>
      <c r="V412" s="445">
        <v>170</v>
      </c>
    </row>
    <row r="413" spans="1:22" x14ac:dyDescent="0.2">
      <c r="A413" s="56" t="s">
        <v>1947</v>
      </c>
      <c r="B413" s="42">
        <v>11</v>
      </c>
      <c r="C413" s="42">
        <v>10</v>
      </c>
      <c r="D413" s="42">
        <v>1</v>
      </c>
      <c r="E413" s="42">
        <v>157</v>
      </c>
      <c r="F413" s="377">
        <v>17.444444444443999</v>
      </c>
      <c r="G413" s="42">
        <v>0</v>
      </c>
      <c r="H413" s="42">
        <v>0</v>
      </c>
      <c r="I413" s="42">
        <v>1</v>
      </c>
      <c r="J413" s="398">
        <v>30</v>
      </c>
      <c r="K413" s="42">
        <v>14</v>
      </c>
      <c r="L413" s="42"/>
      <c r="M413" s="42" t="s">
        <v>4612</v>
      </c>
      <c r="N413" s="42"/>
      <c r="Q413" s="4" t="s">
        <v>4349</v>
      </c>
      <c r="R413" s="445">
        <v>14</v>
      </c>
      <c r="U413" s="4" t="s">
        <v>4311</v>
      </c>
      <c r="V413" s="445">
        <v>169</v>
      </c>
    </row>
    <row r="414" spans="1:22" x14ac:dyDescent="0.2">
      <c r="A414" s="56" t="s">
        <v>2034</v>
      </c>
      <c r="B414" s="42">
        <v>7</v>
      </c>
      <c r="C414" s="42">
        <v>7</v>
      </c>
      <c r="D414" s="42">
        <v>1</v>
      </c>
      <c r="E414" s="42">
        <v>213</v>
      </c>
      <c r="F414" s="377">
        <v>35.5</v>
      </c>
      <c r="G414" s="42">
        <v>1</v>
      </c>
      <c r="H414" s="42">
        <v>1</v>
      </c>
      <c r="I414" s="42">
        <v>2</v>
      </c>
      <c r="J414" s="398">
        <v>120</v>
      </c>
      <c r="K414" s="42">
        <v>34</v>
      </c>
      <c r="L414" s="42"/>
      <c r="M414" s="42" t="s">
        <v>4612</v>
      </c>
      <c r="N414" s="42"/>
      <c r="Q414" s="4" t="s">
        <v>4146</v>
      </c>
      <c r="R414" s="445">
        <v>14</v>
      </c>
      <c r="U414" s="4" t="s">
        <v>4369</v>
      </c>
      <c r="V414" s="445">
        <v>169</v>
      </c>
    </row>
    <row r="415" spans="1:22" x14ac:dyDescent="0.2">
      <c r="A415" s="56" t="s">
        <v>1994</v>
      </c>
      <c r="B415" s="42">
        <v>6</v>
      </c>
      <c r="C415" s="42">
        <v>6</v>
      </c>
      <c r="D415" s="42">
        <v>0</v>
      </c>
      <c r="E415" s="42">
        <v>74</v>
      </c>
      <c r="F415" s="377">
        <v>12.333333333333</v>
      </c>
      <c r="G415" s="42">
        <v>0</v>
      </c>
      <c r="H415" s="42">
        <v>0</v>
      </c>
      <c r="I415" s="42">
        <v>0</v>
      </c>
      <c r="J415" s="398">
        <v>42</v>
      </c>
      <c r="K415" s="42">
        <v>5</v>
      </c>
      <c r="L415" s="42"/>
      <c r="M415" s="42" t="s">
        <v>4612</v>
      </c>
      <c r="N415" s="42"/>
      <c r="Q415" s="4" t="s">
        <v>4058</v>
      </c>
      <c r="R415" s="445">
        <v>14</v>
      </c>
      <c r="U415" s="4" t="s">
        <v>2057</v>
      </c>
      <c r="V415" s="445">
        <v>169</v>
      </c>
    </row>
    <row r="416" spans="1:22" x14ac:dyDescent="0.2">
      <c r="A416" s="56" t="s">
        <v>1948</v>
      </c>
      <c r="B416" s="42">
        <v>3</v>
      </c>
      <c r="C416" s="42">
        <v>3</v>
      </c>
      <c r="D416" s="42">
        <v>0</v>
      </c>
      <c r="E416" s="42">
        <v>24</v>
      </c>
      <c r="F416" s="377">
        <v>8</v>
      </c>
      <c r="G416" s="42">
        <v>0</v>
      </c>
      <c r="H416" s="42">
        <v>0</v>
      </c>
      <c r="I416" s="42">
        <v>0</v>
      </c>
      <c r="J416" s="398">
        <v>18</v>
      </c>
      <c r="K416" s="42">
        <v>3</v>
      </c>
      <c r="L416" s="42">
        <v>1</v>
      </c>
      <c r="M416" s="42" t="s">
        <v>4612</v>
      </c>
      <c r="N416" s="42"/>
      <c r="Q416" s="4" t="s">
        <v>4049</v>
      </c>
      <c r="R416" s="445">
        <v>14</v>
      </c>
      <c r="U416" s="4" t="s">
        <v>4114</v>
      </c>
      <c r="V416" s="445">
        <v>169</v>
      </c>
    </row>
    <row r="417" spans="1:22" x14ac:dyDescent="0.2">
      <c r="A417" s="56" t="s">
        <v>2003</v>
      </c>
      <c r="B417" s="42">
        <v>14</v>
      </c>
      <c r="C417" s="42">
        <v>12</v>
      </c>
      <c r="D417" s="42">
        <v>3</v>
      </c>
      <c r="E417" s="42">
        <v>230</v>
      </c>
      <c r="F417" s="377">
        <v>25.555555555554999</v>
      </c>
      <c r="G417" s="42">
        <v>2</v>
      </c>
      <c r="H417" s="42">
        <v>0</v>
      </c>
      <c r="I417" s="42">
        <v>1</v>
      </c>
      <c r="J417" s="398">
        <v>66</v>
      </c>
      <c r="K417" s="42">
        <v>21</v>
      </c>
      <c r="L417" s="42">
        <v>11</v>
      </c>
      <c r="M417" s="42" t="s">
        <v>4612</v>
      </c>
      <c r="N417" s="42"/>
      <c r="Q417" s="4" t="s">
        <v>1234</v>
      </c>
      <c r="R417" s="445">
        <v>14</v>
      </c>
      <c r="U417" s="4" t="s">
        <v>1978</v>
      </c>
      <c r="V417" s="445">
        <v>168</v>
      </c>
    </row>
    <row r="418" spans="1:22" x14ac:dyDescent="0.2">
      <c r="A418" s="56" t="s">
        <v>2035</v>
      </c>
      <c r="B418" s="42">
        <v>14</v>
      </c>
      <c r="C418" s="42">
        <v>12</v>
      </c>
      <c r="D418" s="42">
        <v>4</v>
      </c>
      <c r="E418" s="42">
        <v>249</v>
      </c>
      <c r="F418" s="377">
        <v>31.125</v>
      </c>
      <c r="G418" s="42">
        <v>0</v>
      </c>
      <c r="H418" s="42">
        <v>0</v>
      </c>
      <c r="I418" s="42">
        <v>1</v>
      </c>
      <c r="J418" s="398">
        <v>42</v>
      </c>
      <c r="K418" s="42">
        <v>36</v>
      </c>
      <c r="L418" s="42"/>
      <c r="M418" s="42" t="s">
        <v>4612</v>
      </c>
      <c r="N418" s="42"/>
      <c r="Q418" s="4" t="s">
        <v>1477</v>
      </c>
      <c r="R418" s="445">
        <v>14</v>
      </c>
      <c r="U418" s="4" t="s">
        <v>1776</v>
      </c>
      <c r="V418" s="445">
        <v>168</v>
      </c>
    </row>
    <row r="419" spans="1:22" x14ac:dyDescent="0.2">
      <c r="A419" s="56" t="s">
        <v>1975</v>
      </c>
      <c r="B419" s="42">
        <v>16</v>
      </c>
      <c r="C419" s="42">
        <v>9</v>
      </c>
      <c r="D419" s="42">
        <v>3</v>
      </c>
      <c r="E419" s="42">
        <v>75</v>
      </c>
      <c r="F419" s="377">
        <v>12.5</v>
      </c>
      <c r="G419" s="42">
        <v>0</v>
      </c>
      <c r="H419" s="42">
        <v>0</v>
      </c>
      <c r="I419" s="42">
        <v>1</v>
      </c>
      <c r="J419" s="398">
        <v>23.1</v>
      </c>
      <c r="K419" s="42">
        <v>4</v>
      </c>
      <c r="L419" s="42">
        <v>3</v>
      </c>
      <c r="M419" s="42" t="s">
        <v>4612</v>
      </c>
      <c r="N419" s="42"/>
      <c r="Q419" s="4" t="s">
        <v>3972</v>
      </c>
      <c r="R419" s="445">
        <v>14</v>
      </c>
      <c r="U419" s="4" t="s">
        <v>1565</v>
      </c>
      <c r="V419" s="445">
        <v>168</v>
      </c>
    </row>
    <row r="420" spans="1:22" x14ac:dyDescent="0.2">
      <c r="A420" s="56" t="s">
        <v>2006</v>
      </c>
      <c r="B420" s="42">
        <v>33</v>
      </c>
      <c r="C420" s="42">
        <v>24</v>
      </c>
      <c r="D420" s="42">
        <v>8</v>
      </c>
      <c r="E420" s="42">
        <v>375</v>
      </c>
      <c r="F420" s="377">
        <v>23.4375</v>
      </c>
      <c r="G420" s="42">
        <v>1</v>
      </c>
      <c r="H420" s="42">
        <v>0</v>
      </c>
      <c r="I420" s="42">
        <v>2</v>
      </c>
      <c r="J420" s="398">
        <v>54.1</v>
      </c>
      <c r="K420" s="42">
        <v>37</v>
      </c>
      <c r="L420" s="42"/>
      <c r="M420" s="42" t="s">
        <v>4612</v>
      </c>
      <c r="N420" s="42"/>
      <c r="Q420" s="4" t="s">
        <v>3454</v>
      </c>
      <c r="R420" s="445">
        <v>14</v>
      </c>
      <c r="U420" s="4" t="s">
        <v>4370</v>
      </c>
      <c r="V420" s="445">
        <v>166</v>
      </c>
    </row>
    <row r="421" spans="1:22" x14ac:dyDescent="0.2">
      <c r="A421" s="56" t="s">
        <v>2014</v>
      </c>
      <c r="B421" s="42">
        <v>1</v>
      </c>
      <c r="C421" s="42">
        <v>1</v>
      </c>
      <c r="D421" s="42">
        <v>1</v>
      </c>
      <c r="E421" s="42">
        <v>25</v>
      </c>
      <c r="F421" s="377">
        <v>-9999</v>
      </c>
      <c r="G421" s="42">
        <v>0</v>
      </c>
      <c r="H421" s="42">
        <v>0</v>
      </c>
      <c r="I421" s="42">
        <v>0</v>
      </c>
      <c r="J421" s="398">
        <v>25.1</v>
      </c>
      <c r="K421" s="42">
        <v>1</v>
      </c>
      <c r="L421" s="42"/>
      <c r="M421" s="42" t="s">
        <v>4612</v>
      </c>
      <c r="N421" s="42"/>
      <c r="Q421" s="4" t="s">
        <v>4518</v>
      </c>
      <c r="R421" s="445">
        <v>14</v>
      </c>
      <c r="U421" s="4" t="s">
        <v>1560</v>
      </c>
      <c r="V421" s="445">
        <v>166</v>
      </c>
    </row>
    <row r="422" spans="1:22" x14ac:dyDescent="0.2">
      <c r="A422" s="56" t="s">
        <v>2019</v>
      </c>
      <c r="B422" s="42">
        <v>37</v>
      </c>
      <c r="C422" s="42">
        <v>21</v>
      </c>
      <c r="D422" s="42">
        <v>3</v>
      </c>
      <c r="E422" s="42">
        <v>53</v>
      </c>
      <c r="F422" s="377">
        <v>2.9444444444440001</v>
      </c>
      <c r="G422" s="42">
        <v>0</v>
      </c>
      <c r="H422" s="42">
        <v>0</v>
      </c>
      <c r="I422" s="42">
        <v>8</v>
      </c>
      <c r="J422" s="398">
        <v>26.1</v>
      </c>
      <c r="K422" s="42">
        <v>7</v>
      </c>
      <c r="L422" s="42"/>
      <c r="M422" s="42" t="s">
        <v>4612</v>
      </c>
      <c r="N422" s="42"/>
      <c r="Q422" s="4" t="s">
        <v>1699</v>
      </c>
      <c r="R422" s="445">
        <v>14</v>
      </c>
      <c r="U422" s="4" t="s">
        <v>4063</v>
      </c>
      <c r="V422" s="445">
        <v>165</v>
      </c>
    </row>
    <row r="423" spans="1:22" x14ac:dyDescent="0.2">
      <c r="A423" s="56" t="s">
        <v>1989</v>
      </c>
      <c r="B423" s="42">
        <v>2</v>
      </c>
      <c r="C423" s="42">
        <v>2</v>
      </c>
      <c r="D423" s="42">
        <v>0</v>
      </c>
      <c r="E423" s="42">
        <v>3</v>
      </c>
      <c r="F423" s="377">
        <v>1.5</v>
      </c>
      <c r="G423" s="42">
        <v>0</v>
      </c>
      <c r="H423" s="42">
        <v>0</v>
      </c>
      <c r="I423" s="42">
        <v>1</v>
      </c>
      <c r="J423" s="398">
        <v>3</v>
      </c>
      <c r="K423" s="42"/>
      <c r="L423" s="42"/>
      <c r="M423" s="42" t="s">
        <v>4612</v>
      </c>
      <c r="N423" s="42"/>
      <c r="Q423" s="4" t="s">
        <v>4147</v>
      </c>
      <c r="R423" s="445">
        <v>14</v>
      </c>
      <c r="U423" s="4" t="s">
        <v>4487</v>
      </c>
      <c r="V423" s="445">
        <v>164</v>
      </c>
    </row>
    <row r="424" spans="1:22" x14ac:dyDescent="0.2">
      <c r="A424" s="56" t="s">
        <v>2030</v>
      </c>
      <c r="B424" s="42">
        <v>1</v>
      </c>
      <c r="C424" s="42">
        <v>1</v>
      </c>
      <c r="D424" s="42">
        <v>0</v>
      </c>
      <c r="E424" s="42">
        <v>2</v>
      </c>
      <c r="F424" s="377">
        <v>2</v>
      </c>
      <c r="G424" s="42">
        <v>0</v>
      </c>
      <c r="H424" s="42">
        <v>0</v>
      </c>
      <c r="I424" s="42">
        <v>0</v>
      </c>
      <c r="J424" s="398">
        <v>2</v>
      </c>
      <c r="K424" s="42"/>
      <c r="L424" s="42"/>
      <c r="M424" s="42" t="s">
        <v>4612</v>
      </c>
      <c r="N424" s="42"/>
      <c r="Q424" s="4" t="s">
        <v>1565</v>
      </c>
      <c r="R424" s="445">
        <v>14</v>
      </c>
      <c r="U424" s="4" t="s">
        <v>4488</v>
      </c>
      <c r="V424" s="445">
        <v>164</v>
      </c>
    </row>
    <row r="425" spans="1:22" x14ac:dyDescent="0.2">
      <c r="A425" s="56" t="s">
        <v>1907</v>
      </c>
      <c r="B425" s="42">
        <v>34</v>
      </c>
      <c r="C425" s="42">
        <v>20</v>
      </c>
      <c r="D425" s="42">
        <v>7</v>
      </c>
      <c r="E425" s="42">
        <v>134</v>
      </c>
      <c r="F425" s="377">
        <v>10.307692307691999</v>
      </c>
      <c r="G425" s="42">
        <v>0</v>
      </c>
      <c r="H425" s="42">
        <v>0</v>
      </c>
      <c r="I425" s="42">
        <v>2</v>
      </c>
      <c r="J425" s="398">
        <v>21.1</v>
      </c>
      <c r="K425" s="42">
        <v>13</v>
      </c>
      <c r="L425" s="42"/>
      <c r="M425" s="42" t="s">
        <v>4612</v>
      </c>
      <c r="N425" s="42"/>
      <c r="Q425" s="4" t="s">
        <v>3590</v>
      </c>
      <c r="R425" s="445">
        <v>14</v>
      </c>
      <c r="U425" s="4" t="s">
        <v>3595</v>
      </c>
      <c r="V425" s="445">
        <v>162</v>
      </c>
    </row>
    <row r="426" spans="1:22" x14ac:dyDescent="0.2">
      <c r="A426" s="56" t="s">
        <v>2044</v>
      </c>
      <c r="B426" s="42">
        <v>5</v>
      </c>
      <c r="C426" s="42">
        <v>2</v>
      </c>
      <c r="D426" s="42">
        <v>0</v>
      </c>
      <c r="E426" s="42">
        <v>20</v>
      </c>
      <c r="F426" s="377">
        <v>10</v>
      </c>
      <c r="G426" s="42">
        <v>0</v>
      </c>
      <c r="H426" s="42">
        <v>0</v>
      </c>
      <c r="I426" s="42">
        <v>0</v>
      </c>
      <c r="J426" s="398">
        <v>11</v>
      </c>
      <c r="K426" s="42">
        <v>3</v>
      </c>
      <c r="L426" s="42"/>
      <c r="M426" s="42" t="s">
        <v>4612</v>
      </c>
      <c r="N426" s="42"/>
      <c r="Q426" s="4" t="s">
        <v>3634</v>
      </c>
      <c r="R426" s="445">
        <v>13</v>
      </c>
      <c r="U426" s="4" t="s">
        <v>3634</v>
      </c>
      <c r="V426" s="445">
        <v>161</v>
      </c>
    </row>
    <row r="427" spans="1:22" x14ac:dyDescent="0.2">
      <c r="A427" s="56" t="s">
        <v>2009</v>
      </c>
      <c r="B427" s="42">
        <v>2</v>
      </c>
      <c r="C427" s="42">
        <v>1</v>
      </c>
      <c r="D427" s="42">
        <v>0</v>
      </c>
      <c r="E427" s="42">
        <v>1</v>
      </c>
      <c r="F427" s="377">
        <v>1</v>
      </c>
      <c r="G427" s="42">
        <v>0</v>
      </c>
      <c r="H427" s="42">
        <v>0</v>
      </c>
      <c r="I427" s="42">
        <v>0</v>
      </c>
      <c r="J427" s="398">
        <v>1</v>
      </c>
      <c r="K427" s="42"/>
      <c r="L427" s="42"/>
      <c r="M427" s="42" t="s">
        <v>4612</v>
      </c>
      <c r="N427" s="42"/>
      <c r="Q427" s="4" t="s">
        <v>2958</v>
      </c>
      <c r="R427" s="445">
        <v>13</v>
      </c>
      <c r="U427" s="4" t="s">
        <v>2958</v>
      </c>
      <c r="V427" s="445">
        <v>160</v>
      </c>
    </row>
    <row r="428" spans="1:22" x14ac:dyDescent="0.2">
      <c r="A428" s="56" t="s">
        <v>1908</v>
      </c>
      <c r="B428" s="42">
        <v>2</v>
      </c>
      <c r="C428" s="42">
        <v>1</v>
      </c>
      <c r="D428" s="42">
        <v>0</v>
      </c>
      <c r="E428" s="42">
        <v>5</v>
      </c>
      <c r="F428" s="377">
        <v>5</v>
      </c>
      <c r="G428" s="42">
        <v>0</v>
      </c>
      <c r="H428" s="42">
        <v>0</v>
      </c>
      <c r="I428" s="42">
        <v>0</v>
      </c>
      <c r="J428" s="398">
        <v>5</v>
      </c>
      <c r="K428" s="42"/>
      <c r="L428" s="42"/>
      <c r="M428" s="42" t="s">
        <v>4612</v>
      </c>
      <c r="N428" s="42"/>
      <c r="Q428" s="4" t="s">
        <v>4183</v>
      </c>
      <c r="R428" s="445">
        <v>13</v>
      </c>
      <c r="U428" s="4" t="s">
        <v>2053</v>
      </c>
      <c r="V428" s="445">
        <v>160</v>
      </c>
    </row>
    <row r="429" spans="1:22" x14ac:dyDescent="0.2">
      <c r="A429" s="56" t="s">
        <v>1909</v>
      </c>
      <c r="B429" s="42">
        <v>2</v>
      </c>
      <c r="C429" s="42">
        <v>2</v>
      </c>
      <c r="D429" s="42">
        <v>0</v>
      </c>
      <c r="E429" s="42">
        <v>4</v>
      </c>
      <c r="F429" s="377">
        <v>2</v>
      </c>
      <c r="G429" s="42">
        <v>0</v>
      </c>
      <c r="H429" s="42">
        <v>0</v>
      </c>
      <c r="I429" s="42">
        <v>1</v>
      </c>
      <c r="J429" s="398">
        <v>4</v>
      </c>
      <c r="K429" s="42"/>
      <c r="L429" s="42"/>
      <c r="M429" s="42" t="s">
        <v>4612</v>
      </c>
      <c r="N429" s="42"/>
      <c r="Q429" s="4" t="s">
        <v>3891</v>
      </c>
      <c r="R429" s="445">
        <v>13</v>
      </c>
      <c r="U429" s="4" t="s">
        <v>1556</v>
      </c>
      <c r="V429" s="445">
        <v>158</v>
      </c>
    </row>
    <row r="430" spans="1:22" x14ac:dyDescent="0.2">
      <c r="A430" s="56" t="s">
        <v>2000</v>
      </c>
      <c r="B430" s="42">
        <v>1</v>
      </c>
      <c r="C430" s="42">
        <v>1</v>
      </c>
      <c r="D430" s="42">
        <v>0</v>
      </c>
      <c r="E430" s="42">
        <v>0</v>
      </c>
      <c r="F430" s="377">
        <v>0</v>
      </c>
      <c r="G430" s="42">
        <v>0</v>
      </c>
      <c r="H430" s="42">
        <v>0</v>
      </c>
      <c r="I430" s="42">
        <v>1</v>
      </c>
      <c r="J430" s="398">
        <v>0</v>
      </c>
      <c r="K430" s="42"/>
      <c r="L430" s="42"/>
      <c r="M430" s="42" t="s">
        <v>4612</v>
      </c>
      <c r="N430" s="42"/>
      <c r="Q430" s="4" t="s">
        <v>3842</v>
      </c>
      <c r="R430" s="445">
        <v>13</v>
      </c>
      <c r="U430" s="4" t="s">
        <v>3152</v>
      </c>
      <c r="V430" s="445">
        <v>158</v>
      </c>
    </row>
    <row r="431" spans="1:22" x14ac:dyDescent="0.2">
      <c r="A431" s="56" t="s">
        <v>1997</v>
      </c>
      <c r="B431" s="42">
        <v>31</v>
      </c>
      <c r="C431" s="42">
        <v>33</v>
      </c>
      <c r="D431" s="42">
        <v>6</v>
      </c>
      <c r="E431" s="42">
        <v>534</v>
      </c>
      <c r="F431" s="377">
        <v>19.777777777777001</v>
      </c>
      <c r="G431" s="42">
        <v>3</v>
      </c>
      <c r="H431" s="42">
        <v>0</v>
      </c>
      <c r="I431" s="42">
        <v>3</v>
      </c>
      <c r="J431" s="398">
        <v>96.1</v>
      </c>
      <c r="K431" s="42">
        <v>61</v>
      </c>
      <c r="L431" s="42">
        <v>1</v>
      </c>
      <c r="M431" s="42" t="s">
        <v>4612</v>
      </c>
      <c r="N431" s="42"/>
      <c r="Q431" s="4" t="s">
        <v>4128</v>
      </c>
      <c r="R431" s="445">
        <v>13</v>
      </c>
      <c r="U431" s="4" t="s">
        <v>1947</v>
      </c>
      <c r="V431" s="445">
        <v>157</v>
      </c>
    </row>
    <row r="432" spans="1:22" x14ac:dyDescent="0.2">
      <c r="A432" s="56" t="s">
        <v>2055</v>
      </c>
      <c r="B432" s="42">
        <v>1</v>
      </c>
      <c r="C432" s="42">
        <v>2</v>
      </c>
      <c r="D432" s="42">
        <v>1</v>
      </c>
      <c r="E432" s="42">
        <v>44</v>
      </c>
      <c r="F432" s="377">
        <v>44</v>
      </c>
      <c r="G432" s="42">
        <v>0</v>
      </c>
      <c r="H432" s="42">
        <v>0</v>
      </c>
      <c r="I432" s="42">
        <v>0</v>
      </c>
      <c r="J432" s="398">
        <v>31.1</v>
      </c>
      <c r="K432" s="42">
        <v>5</v>
      </c>
      <c r="L432" s="42"/>
      <c r="M432" s="42" t="s">
        <v>4612</v>
      </c>
      <c r="N432" s="42"/>
      <c r="Q432" s="4" t="s">
        <v>4514</v>
      </c>
      <c r="R432" s="445">
        <v>13</v>
      </c>
      <c r="U432" s="4" t="s">
        <v>4455</v>
      </c>
      <c r="V432" s="445">
        <v>156</v>
      </c>
    </row>
    <row r="433" spans="1:22" x14ac:dyDescent="0.2">
      <c r="A433" s="56" t="s">
        <v>1976</v>
      </c>
      <c r="B433" s="42">
        <v>9</v>
      </c>
      <c r="C433" s="42">
        <v>8</v>
      </c>
      <c r="D433" s="42">
        <v>1</v>
      </c>
      <c r="E433" s="42">
        <v>78</v>
      </c>
      <c r="F433" s="377">
        <v>11.142857142857</v>
      </c>
      <c r="G433" s="42">
        <v>0</v>
      </c>
      <c r="H433" s="42">
        <v>0</v>
      </c>
      <c r="I433" s="42">
        <v>0</v>
      </c>
      <c r="J433" s="398">
        <v>14</v>
      </c>
      <c r="K433" s="42">
        <v>12</v>
      </c>
      <c r="L433" s="42">
        <v>1</v>
      </c>
      <c r="M433" s="42" t="s">
        <v>4612</v>
      </c>
      <c r="N433" s="42"/>
      <c r="Q433" s="4" t="s">
        <v>4093</v>
      </c>
      <c r="R433" s="445">
        <v>13</v>
      </c>
      <c r="U433" s="4" t="s">
        <v>3973</v>
      </c>
      <c r="V433" s="445">
        <v>156</v>
      </c>
    </row>
    <row r="434" spans="1:22" x14ac:dyDescent="0.2">
      <c r="A434" s="56" t="s">
        <v>2062</v>
      </c>
      <c r="B434" s="42">
        <v>10</v>
      </c>
      <c r="C434" s="42">
        <v>10</v>
      </c>
      <c r="D434" s="42">
        <v>1</v>
      </c>
      <c r="E434" s="42">
        <v>115</v>
      </c>
      <c r="F434" s="377">
        <v>12.777777777777001</v>
      </c>
      <c r="G434" s="42">
        <v>0</v>
      </c>
      <c r="H434" s="42">
        <v>0</v>
      </c>
      <c r="I434" s="42">
        <v>2</v>
      </c>
      <c r="J434" s="398">
        <v>35</v>
      </c>
      <c r="K434" s="42">
        <v>14</v>
      </c>
      <c r="L434" s="42">
        <v>2</v>
      </c>
      <c r="M434" s="42" t="s">
        <v>4612</v>
      </c>
      <c r="N434" s="42"/>
      <c r="Q434" s="4" t="s">
        <v>1995</v>
      </c>
      <c r="R434" s="445">
        <v>13</v>
      </c>
      <c r="U434" s="4" t="s">
        <v>4128</v>
      </c>
      <c r="V434" s="445">
        <v>155</v>
      </c>
    </row>
    <row r="435" spans="1:22" x14ac:dyDescent="0.2">
      <c r="A435" s="56" t="s">
        <v>2057</v>
      </c>
      <c r="B435" s="42">
        <v>7</v>
      </c>
      <c r="C435" s="42">
        <v>8</v>
      </c>
      <c r="D435" s="42">
        <v>0</v>
      </c>
      <c r="E435" s="42">
        <v>169</v>
      </c>
      <c r="F435" s="377">
        <v>21.125</v>
      </c>
      <c r="G435" s="42">
        <v>1</v>
      </c>
      <c r="H435" s="42">
        <v>0</v>
      </c>
      <c r="I435" s="42">
        <v>0</v>
      </c>
      <c r="J435" s="398">
        <v>76</v>
      </c>
      <c r="K435" s="42">
        <v>24</v>
      </c>
      <c r="L435" s="42">
        <v>1</v>
      </c>
      <c r="M435" s="42" t="s">
        <v>4612</v>
      </c>
      <c r="N435" s="42"/>
      <c r="Q435" s="4" t="s">
        <v>4218</v>
      </c>
      <c r="R435" s="445">
        <v>13</v>
      </c>
      <c r="U435" s="4" t="s">
        <v>2060</v>
      </c>
      <c r="V435" s="445">
        <v>155</v>
      </c>
    </row>
    <row r="436" spans="1:22" x14ac:dyDescent="0.2">
      <c r="A436" s="56" t="s">
        <v>1962</v>
      </c>
      <c r="B436" s="42">
        <v>21</v>
      </c>
      <c r="C436" s="42">
        <v>19</v>
      </c>
      <c r="D436" s="42">
        <v>7</v>
      </c>
      <c r="E436" s="42">
        <v>297</v>
      </c>
      <c r="F436" s="377">
        <v>24.75</v>
      </c>
      <c r="G436" s="42">
        <v>2</v>
      </c>
      <c r="H436" s="42">
        <v>0</v>
      </c>
      <c r="I436" s="42">
        <v>3</v>
      </c>
      <c r="J436" s="398">
        <v>61</v>
      </c>
      <c r="K436" s="42">
        <v>24</v>
      </c>
      <c r="L436" s="42">
        <v>4</v>
      </c>
      <c r="M436" s="42" t="s">
        <v>4612</v>
      </c>
      <c r="N436" s="42"/>
      <c r="Q436" s="4" t="s">
        <v>1567</v>
      </c>
      <c r="R436" s="445">
        <v>13</v>
      </c>
      <c r="U436" s="4" t="s">
        <v>3998</v>
      </c>
      <c r="V436" s="445">
        <v>154</v>
      </c>
    </row>
    <row r="437" spans="1:22" x14ac:dyDescent="0.2">
      <c r="A437" s="56" t="s">
        <v>2010</v>
      </c>
      <c r="B437" s="42">
        <v>7</v>
      </c>
      <c r="C437" s="42">
        <v>5</v>
      </c>
      <c r="D437" s="42">
        <v>0</v>
      </c>
      <c r="E437" s="42">
        <v>77</v>
      </c>
      <c r="F437" s="377">
        <v>15.4</v>
      </c>
      <c r="G437" s="42">
        <v>1</v>
      </c>
      <c r="H437" s="42">
        <v>0</v>
      </c>
      <c r="I437" s="42">
        <v>0</v>
      </c>
      <c r="J437" s="398">
        <v>53</v>
      </c>
      <c r="K437" s="42">
        <v>8</v>
      </c>
      <c r="L437" s="42"/>
      <c r="M437" s="42" t="s">
        <v>4612</v>
      </c>
      <c r="N437" s="42"/>
      <c r="Q437" s="4" t="s">
        <v>3921</v>
      </c>
      <c r="R437" s="445">
        <v>13</v>
      </c>
      <c r="U437" s="4" t="s">
        <v>4349</v>
      </c>
      <c r="V437" s="445">
        <v>152</v>
      </c>
    </row>
    <row r="438" spans="1:22" x14ac:dyDescent="0.2">
      <c r="A438" s="56" t="s">
        <v>2058</v>
      </c>
      <c r="B438" s="42">
        <v>1</v>
      </c>
      <c r="C438" s="42">
        <v>1</v>
      </c>
      <c r="D438" s="42">
        <v>0</v>
      </c>
      <c r="E438" s="42">
        <v>0</v>
      </c>
      <c r="F438" s="377">
        <v>0</v>
      </c>
      <c r="G438" s="42">
        <v>0</v>
      </c>
      <c r="H438" s="42">
        <v>0</v>
      </c>
      <c r="I438" s="42">
        <v>1</v>
      </c>
      <c r="J438" s="398">
        <v>0</v>
      </c>
      <c r="K438" s="42"/>
      <c r="L438" s="42"/>
      <c r="M438" s="42" t="s">
        <v>4612</v>
      </c>
      <c r="N438" s="42"/>
      <c r="Q438" s="4" t="s">
        <v>1570</v>
      </c>
      <c r="R438" s="445">
        <v>13</v>
      </c>
      <c r="U438" s="4" t="s">
        <v>4049</v>
      </c>
      <c r="V438" s="445">
        <v>152</v>
      </c>
    </row>
    <row r="439" spans="1:22" x14ac:dyDescent="0.2">
      <c r="A439" s="56" t="s">
        <v>1945</v>
      </c>
      <c r="B439" s="42">
        <v>1</v>
      </c>
      <c r="C439" s="42">
        <v>1</v>
      </c>
      <c r="D439" s="42">
        <v>0</v>
      </c>
      <c r="E439" s="42">
        <v>10</v>
      </c>
      <c r="F439" s="377">
        <v>10</v>
      </c>
      <c r="G439" s="42">
        <v>0</v>
      </c>
      <c r="H439" s="42">
        <v>0</v>
      </c>
      <c r="I439" s="42">
        <v>0</v>
      </c>
      <c r="J439" s="398">
        <v>10</v>
      </c>
      <c r="K439" s="42">
        <v>1</v>
      </c>
      <c r="L439" s="42"/>
      <c r="M439" s="42" t="s">
        <v>4612</v>
      </c>
      <c r="N439" s="42"/>
      <c r="Q439" s="4" t="s">
        <v>3930</v>
      </c>
      <c r="R439" s="445">
        <v>13</v>
      </c>
      <c r="U439" s="4" t="s">
        <v>1547</v>
      </c>
      <c r="V439" s="445">
        <v>151</v>
      </c>
    </row>
    <row r="440" spans="1:22" x14ac:dyDescent="0.2">
      <c r="A440" s="56" t="s">
        <v>1988</v>
      </c>
      <c r="B440" s="42">
        <v>1</v>
      </c>
      <c r="C440" s="42">
        <v>1</v>
      </c>
      <c r="D440" s="42">
        <v>0</v>
      </c>
      <c r="E440" s="42">
        <v>0</v>
      </c>
      <c r="F440" s="377">
        <v>0</v>
      </c>
      <c r="G440" s="42">
        <v>0</v>
      </c>
      <c r="H440" s="42">
        <v>0</v>
      </c>
      <c r="I440" s="42">
        <v>1</v>
      </c>
      <c r="J440" s="398">
        <v>0</v>
      </c>
      <c r="K440" s="42"/>
      <c r="L440" s="42"/>
      <c r="M440" s="42" t="s">
        <v>4612</v>
      </c>
      <c r="N440" s="42"/>
      <c r="Q440" s="4" t="s">
        <v>4395</v>
      </c>
      <c r="R440" s="445">
        <v>13</v>
      </c>
      <c r="U440" s="4" t="s">
        <v>1236</v>
      </c>
      <c r="V440" s="445">
        <v>151</v>
      </c>
    </row>
    <row r="441" spans="1:22" x14ac:dyDescent="0.2">
      <c r="A441" s="56" t="s">
        <v>1974</v>
      </c>
      <c r="B441" s="42">
        <v>9</v>
      </c>
      <c r="C441" s="42">
        <v>7</v>
      </c>
      <c r="D441" s="42">
        <v>3</v>
      </c>
      <c r="E441" s="42">
        <v>82</v>
      </c>
      <c r="F441" s="377">
        <v>20.5</v>
      </c>
      <c r="G441" s="42">
        <v>0</v>
      </c>
      <c r="H441" s="42">
        <v>0</v>
      </c>
      <c r="I441" s="42">
        <v>0</v>
      </c>
      <c r="J441" s="398">
        <v>30</v>
      </c>
      <c r="K441" s="42">
        <v>14</v>
      </c>
      <c r="L441" s="42"/>
      <c r="M441" s="42" t="s">
        <v>4612</v>
      </c>
      <c r="N441" s="42"/>
      <c r="Q441" s="4" t="s">
        <v>3931</v>
      </c>
      <c r="R441" s="445">
        <v>13</v>
      </c>
      <c r="U441" s="4" t="s">
        <v>4453</v>
      </c>
      <c r="V441" s="445">
        <v>151</v>
      </c>
    </row>
    <row r="442" spans="1:22" x14ac:dyDescent="0.2">
      <c r="A442" s="56" t="s">
        <v>2048</v>
      </c>
      <c r="B442" s="42">
        <v>13</v>
      </c>
      <c r="C442" s="42">
        <v>11</v>
      </c>
      <c r="D442" s="42">
        <v>0</v>
      </c>
      <c r="E442" s="42">
        <v>266</v>
      </c>
      <c r="F442" s="377">
        <v>24.181818181817999</v>
      </c>
      <c r="G442" s="42">
        <v>2</v>
      </c>
      <c r="H442" s="42">
        <v>0</v>
      </c>
      <c r="I442" s="42">
        <v>1</v>
      </c>
      <c r="J442" s="398">
        <v>94</v>
      </c>
      <c r="K442" s="42">
        <v>33</v>
      </c>
      <c r="L442" s="42">
        <v>4</v>
      </c>
      <c r="M442" s="42" t="s">
        <v>4612</v>
      </c>
      <c r="N442" s="42"/>
      <c r="Q442" s="4" t="s">
        <v>3910</v>
      </c>
      <c r="R442" s="445">
        <v>13</v>
      </c>
      <c r="U442" s="4" t="s">
        <v>3930</v>
      </c>
      <c r="V442" s="445">
        <v>149</v>
      </c>
    </row>
    <row r="443" spans="1:22" x14ac:dyDescent="0.2">
      <c r="A443" s="56" t="s">
        <v>1964</v>
      </c>
      <c r="B443" s="42">
        <v>5</v>
      </c>
      <c r="C443" s="42">
        <v>5</v>
      </c>
      <c r="D443" s="42">
        <v>0</v>
      </c>
      <c r="E443" s="42">
        <v>127</v>
      </c>
      <c r="F443" s="377">
        <v>25.4</v>
      </c>
      <c r="G443" s="42">
        <v>1</v>
      </c>
      <c r="H443" s="42">
        <v>0</v>
      </c>
      <c r="I443" s="42">
        <v>0</v>
      </c>
      <c r="J443" s="398">
        <v>61</v>
      </c>
      <c r="K443" s="42">
        <v>12</v>
      </c>
      <c r="L443" s="42">
        <v>10</v>
      </c>
      <c r="M443" s="42" t="s">
        <v>4612</v>
      </c>
      <c r="N443" s="42"/>
      <c r="Q443" s="4" t="s">
        <v>3890</v>
      </c>
      <c r="R443" s="445">
        <v>13</v>
      </c>
      <c r="U443" s="4" t="s">
        <v>1751</v>
      </c>
      <c r="V443" s="445">
        <v>149</v>
      </c>
    </row>
    <row r="444" spans="1:22" x14ac:dyDescent="0.2">
      <c r="A444" s="56" t="s">
        <v>2050</v>
      </c>
      <c r="B444" s="42">
        <v>7</v>
      </c>
      <c r="C444" s="42">
        <v>5</v>
      </c>
      <c r="D444" s="42">
        <v>1</v>
      </c>
      <c r="E444" s="42">
        <v>20</v>
      </c>
      <c r="F444" s="377">
        <v>5</v>
      </c>
      <c r="G444" s="42">
        <v>0</v>
      </c>
      <c r="H444" s="42">
        <v>0</v>
      </c>
      <c r="I444" s="42">
        <v>0</v>
      </c>
      <c r="J444" s="398">
        <v>11</v>
      </c>
      <c r="K444" s="42">
        <v>1</v>
      </c>
      <c r="L444" s="42"/>
      <c r="M444" s="42" t="s">
        <v>4612</v>
      </c>
      <c r="N444" s="42"/>
      <c r="Q444" s="4" t="s">
        <v>1621</v>
      </c>
      <c r="R444" s="445">
        <v>13</v>
      </c>
      <c r="U444" s="4" t="s">
        <v>4564</v>
      </c>
      <c r="V444" s="445">
        <v>147</v>
      </c>
    </row>
    <row r="445" spans="1:22" x14ac:dyDescent="0.2">
      <c r="A445" s="56" t="s">
        <v>2042</v>
      </c>
      <c r="B445" s="42">
        <v>9</v>
      </c>
      <c r="C445" s="42">
        <v>8</v>
      </c>
      <c r="D445" s="42">
        <v>0</v>
      </c>
      <c r="E445" s="42">
        <v>85</v>
      </c>
      <c r="F445" s="377">
        <v>10.625</v>
      </c>
      <c r="G445" s="42">
        <v>0</v>
      </c>
      <c r="H445" s="42">
        <v>0</v>
      </c>
      <c r="I445" s="42">
        <v>1</v>
      </c>
      <c r="J445" s="398">
        <v>20</v>
      </c>
      <c r="K445" s="42">
        <v>8</v>
      </c>
      <c r="L445" s="42">
        <v>5</v>
      </c>
      <c r="M445" s="42" t="s">
        <v>4612</v>
      </c>
      <c r="N445" s="42"/>
      <c r="Q445" s="4" t="s">
        <v>4404</v>
      </c>
      <c r="R445" s="445">
        <v>13</v>
      </c>
      <c r="U445" s="4" t="s">
        <v>3632</v>
      </c>
      <c r="V445" s="445">
        <v>147</v>
      </c>
    </row>
    <row r="446" spans="1:22" x14ac:dyDescent="0.2">
      <c r="A446" s="56" t="s">
        <v>2041</v>
      </c>
      <c r="B446" s="42">
        <v>1</v>
      </c>
      <c r="C446" s="42">
        <v>1</v>
      </c>
      <c r="D446" s="42">
        <v>1</v>
      </c>
      <c r="E446" s="42">
        <v>2</v>
      </c>
      <c r="F446" s="377">
        <v>-9999</v>
      </c>
      <c r="G446" s="42">
        <v>0</v>
      </c>
      <c r="H446" s="42">
        <v>0</v>
      </c>
      <c r="I446" s="42">
        <v>0</v>
      </c>
      <c r="J446" s="398">
        <v>2.1</v>
      </c>
      <c r="K446" s="42"/>
      <c r="L446" s="42"/>
      <c r="M446" s="42" t="s">
        <v>4612</v>
      </c>
      <c r="N446" s="42"/>
      <c r="Q446" s="4" t="s">
        <v>4008</v>
      </c>
      <c r="R446" s="445">
        <v>13</v>
      </c>
      <c r="U446" s="4" t="s">
        <v>4474</v>
      </c>
      <c r="V446" s="445">
        <v>146</v>
      </c>
    </row>
    <row r="447" spans="1:22" x14ac:dyDescent="0.2">
      <c r="A447" s="56" t="s">
        <v>2043</v>
      </c>
      <c r="B447" s="42">
        <v>1</v>
      </c>
      <c r="C447" s="42">
        <v>1</v>
      </c>
      <c r="D447" s="42">
        <v>1</v>
      </c>
      <c r="E447" s="42">
        <v>0</v>
      </c>
      <c r="F447" s="377">
        <v>-9999</v>
      </c>
      <c r="G447" s="42">
        <v>0</v>
      </c>
      <c r="H447" s="42">
        <v>0</v>
      </c>
      <c r="I447" s="42">
        <v>0</v>
      </c>
      <c r="J447" s="398">
        <v>0.1</v>
      </c>
      <c r="K447" s="42"/>
      <c r="L447" s="42"/>
      <c r="M447" s="42" t="s">
        <v>4612</v>
      </c>
      <c r="N447" s="42"/>
      <c r="Q447" s="4" t="s">
        <v>1769</v>
      </c>
      <c r="R447" s="445">
        <v>13</v>
      </c>
      <c r="U447" s="4" t="s">
        <v>1514</v>
      </c>
      <c r="V447" s="445">
        <v>146</v>
      </c>
    </row>
    <row r="448" spans="1:22" x14ac:dyDescent="0.2">
      <c r="A448" s="56" t="s">
        <v>1949</v>
      </c>
      <c r="B448" s="42">
        <v>3</v>
      </c>
      <c r="C448" s="42">
        <v>1</v>
      </c>
      <c r="D448" s="42">
        <v>0</v>
      </c>
      <c r="E448" s="42">
        <v>20</v>
      </c>
      <c r="F448" s="377">
        <v>20</v>
      </c>
      <c r="G448" s="42">
        <v>0</v>
      </c>
      <c r="H448" s="42">
        <v>0</v>
      </c>
      <c r="I448" s="42">
        <v>0</v>
      </c>
      <c r="J448" s="398">
        <v>20</v>
      </c>
      <c r="K448" s="42"/>
      <c r="L448" s="42"/>
      <c r="M448" s="42" t="s">
        <v>4612</v>
      </c>
      <c r="N448" s="42"/>
      <c r="Q448" s="4" t="s">
        <v>2048</v>
      </c>
      <c r="R448" s="445">
        <v>13</v>
      </c>
      <c r="U448" s="4" t="s">
        <v>3798</v>
      </c>
      <c r="V448" s="445">
        <v>146</v>
      </c>
    </row>
    <row r="449" spans="1:22" x14ac:dyDescent="0.2">
      <c r="A449" s="56" t="s">
        <v>2046</v>
      </c>
      <c r="B449" s="42">
        <v>15</v>
      </c>
      <c r="C449" s="42">
        <v>13</v>
      </c>
      <c r="D449" s="42">
        <v>1</v>
      </c>
      <c r="E449" s="42">
        <v>141</v>
      </c>
      <c r="F449" s="377">
        <v>11.75</v>
      </c>
      <c r="G449" s="42">
        <v>1</v>
      </c>
      <c r="H449" s="42">
        <v>0</v>
      </c>
      <c r="I449" s="42">
        <v>0</v>
      </c>
      <c r="J449" s="398">
        <v>51</v>
      </c>
      <c r="K449" s="42">
        <v>9</v>
      </c>
      <c r="L449" s="42"/>
      <c r="M449" s="42" t="s">
        <v>4612</v>
      </c>
      <c r="N449" s="42"/>
      <c r="Q449" s="4" t="s">
        <v>2776</v>
      </c>
      <c r="R449" s="445">
        <v>13</v>
      </c>
      <c r="U449" s="4" t="s">
        <v>1615</v>
      </c>
      <c r="V449" s="445">
        <v>145</v>
      </c>
    </row>
    <row r="450" spans="1:22" x14ac:dyDescent="0.2">
      <c r="A450" s="56" t="s">
        <v>1991</v>
      </c>
      <c r="B450" s="42">
        <v>8</v>
      </c>
      <c r="C450" s="42">
        <v>7</v>
      </c>
      <c r="D450" s="42">
        <v>0</v>
      </c>
      <c r="E450" s="42">
        <v>105</v>
      </c>
      <c r="F450" s="377">
        <v>15</v>
      </c>
      <c r="G450" s="42">
        <v>0</v>
      </c>
      <c r="H450" s="42">
        <v>0</v>
      </c>
      <c r="I450" s="42">
        <v>0</v>
      </c>
      <c r="J450" s="398">
        <v>28</v>
      </c>
      <c r="K450" s="42">
        <v>6</v>
      </c>
      <c r="L450" s="42"/>
      <c r="M450" s="42" t="s">
        <v>4612</v>
      </c>
      <c r="N450" s="42"/>
      <c r="Q450" s="4" t="s">
        <v>3945</v>
      </c>
      <c r="R450" s="445">
        <v>13</v>
      </c>
      <c r="U450" s="4" t="s">
        <v>1542</v>
      </c>
      <c r="V450" s="445">
        <v>145</v>
      </c>
    </row>
    <row r="451" spans="1:22" x14ac:dyDescent="0.2">
      <c r="A451" s="56" t="s">
        <v>1969</v>
      </c>
      <c r="B451" s="42">
        <v>3</v>
      </c>
      <c r="C451" s="42">
        <v>1</v>
      </c>
      <c r="D451" s="42">
        <v>0</v>
      </c>
      <c r="E451" s="42">
        <v>1</v>
      </c>
      <c r="F451" s="377">
        <v>1</v>
      </c>
      <c r="G451" s="42">
        <v>0</v>
      </c>
      <c r="H451" s="42">
        <v>0</v>
      </c>
      <c r="I451" s="42">
        <v>0</v>
      </c>
      <c r="J451" s="398">
        <v>1</v>
      </c>
      <c r="K451" s="42"/>
      <c r="L451" s="42"/>
      <c r="M451" s="42" t="s">
        <v>4612</v>
      </c>
      <c r="N451" s="42"/>
      <c r="Q451" s="4" t="s">
        <v>3988</v>
      </c>
      <c r="R451" s="445">
        <v>13</v>
      </c>
      <c r="U451" s="4" t="s">
        <v>4081</v>
      </c>
      <c r="V451" s="445">
        <v>145</v>
      </c>
    </row>
    <row r="452" spans="1:22" x14ac:dyDescent="0.2">
      <c r="A452" s="56" t="s">
        <v>2007</v>
      </c>
      <c r="B452" s="42">
        <v>16</v>
      </c>
      <c r="C452" s="42">
        <v>16</v>
      </c>
      <c r="D452" s="42">
        <v>3</v>
      </c>
      <c r="E452" s="42">
        <v>183</v>
      </c>
      <c r="F452" s="377">
        <v>14.076923076923</v>
      </c>
      <c r="G452" s="42">
        <v>0</v>
      </c>
      <c r="H452" s="42">
        <v>0</v>
      </c>
      <c r="I452" s="42">
        <v>2</v>
      </c>
      <c r="J452" s="398">
        <v>34</v>
      </c>
      <c r="K452" s="42">
        <v>24</v>
      </c>
      <c r="L452" s="42">
        <v>3</v>
      </c>
      <c r="M452" s="42" t="s">
        <v>4612</v>
      </c>
      <c r="N452" s="42"/>
      <c r="Q452" s="4" t="s">
        <v>1750</v>
      </c>
      <c r="R452" s="445">
        <v>13</v>
      </c>
      <c r="U452" s="4" t="s">
        <v>4337</v>
      </c>
      <c r="V452" s="445">
        <v>145</v>
      </c>
    </row>
    <row r="453" spans="1:22" x14ac:dyDescent="0.2">
      <c r="A453" s="56" t="s">
        <v>1982</v>
      </c>
      <c r="B453" s="42">
        <v>4</v>
      </c>
      <c r="C453" s="42">
        <v>4</v>
      </c>
      <c r="D453" s="42">
        <v>1</v>
      </c>
      <c r="E453" s="42">
        <v>4</v>
      </c>
      <c r="F453" s="377">
        <v>1.333333333333</v>
      </c>
      <c r="G453" s="42">
        <v>0</v>
      </c>
      <c r="H453" s="42">
        <v>0</v>
      </c>
      <c r="I453" s="42">
        <v>2</v>
      </c>
      <c r="J453" s="398">
        <v>4</v>
      </c>
      <c r="K453" s="42">
        <v>1</v>
      </c>
      <c r="L453" s="42"/>
      <c r="M453" s="42" t="s">
        <v>4612</v>
      </c>
      <c r="N453" s="42"/>
      <c r="Q453" s="4" t="s">
        <v>3978</v>
      </c>
      <c r="R453" s="445">
        <v>13</v>
      </c>
      <c r="U453" s="4" t="s">
        <v>1243</v>
      </c>
      <c r="V453" s="445">
        <v>144</v>
      </c>
    </row>
    <row r="454" spans="1:22" x14ac:dyDescent="0.2">
      <c r="A454" s="56" t="s">
        <v>1958</v>
      </c>
      <c r="B454" s="42">
        <v>12</v>
      </c>
      <c r="C454" s="42">
        <v>11</v>
      </c>
      <c r="D454" s="42">
        <v>1</v>
      </c>
      <c r="E454" s="42">
        <v>292</v>
      </c>
      <c r="F454" s="377">
        <v>29.2</v>
      </c>
      <c r="G454" s="42">
        <v>2</v>
      </c>
      <c r="H454" s="42">
        <v>0</v>
      </c>
      <c r="I454" s="42">
        <v>1</v>
      </c>
      <c r="J454" s="398">
        <v>76.099999999999994</v>
      </c>
      <c r="K454" s="42">
        <v>24</v>
      </c>
      <c r="L454" s="42">
        <v>4</v>
      </c>
      <c r="M454" s="42" t="s">
        <v>4612</v>
      </c>
      <c r="N454" s="42"/>
      <c r="Q454" s="4" t="s">
        <v>3456</v>
      </c>
      <c r="R454" s="445">
        <v>13</v>
      </c>
      <c r="U454" s="4" t="s">
        <v>4466</v>
      </c>
      <c r="V454" s="445">
        <v>144</v>
      </c>
    </row>
    <row r="455" spans="1:22" x14ac:dyDescent="0.2">
      <c r="A455" s="56" t="s">
        <v>1965</v>
      </c>
      <c r="B455" s="42">
        <v>7</v>
      </c>
      <c r="C455" s="42">
        <v>7</v>
      </c>
      <c r="D455" s="42">
        <v>0</v>
      </c>
      <c r="E455" s="42">
        <v>38</v>
      </c>
      <c r="F455" s="377">
        <v>5.4285714285709998</v>
      </c>
      <c r="G455" s="42">
        <v>0</v>
      </c>
      <c r="H455" s="42">
        <v>0</v>
      </c>
      <c r="I455" s="42">
        <v>1</v>
      </c>
      <c r="J455" s="398">
        <v>19</v>
      </c>
      <c r="K455" s="42">
        <v>1</v>
      </c>
      <c r="L455" s="42"/>
      <c r="M455" s="42" t="s">
        <v>4612</v>
      </c>
      <c r="N455" s="42"/>
      <c r="Q455" s="4" t="s">
        <v>1237</v>
      </c>
      <c r="R455" s="445">
        <v>12</v>
      </c>
      <c r="U455" s="4" t="s">
        <v>1546</v>
      </c>
      <c r="V455" s="445">
        <v>143</v>
      </c>
    </row>
    <row r="456" spans="1:22" x14ac:dyDescent="0.2">
      <c r="A456" s="56" t="s">
        <v>1910</v>
      </c>
      <c r="B456" s="42">
        <v>6</v>
      </c>
      <c r="C456" s="42">
        <v>6</v>
      </c>
      <c r="D456" s="42">
        <v>0</v>
      </c>
      <c r="E456" s="42">
        <v>76</v>
      </c>
      <c r="F456" s="377">
        <v>12.666666666666</v>
      </c>
      <c r="G456" s="42">
        <v>1</v>
      </c>
      <c r="H456" s="42">
        <v>0</v>
      </c>
      <c r="I456" s="42">
        <v>3</v>
      </c>
      <c r="J456" s="398">
        <v>52</v>
      </c>
      <c r="K456" s="42">
        <v>6</v>
      </c>
      <c r="L456" s="42">
        <v>1</v>
      </c>
      <c r="M456" s="42" t="s">
        <v>4612</v>
      </c>
      <c r="N456" s="42"/>
      <c r="Q456" s="4" t="s">
        <v>1518</v>
      </c>
      <c r="R456" s="445">
        <v>12</v>
      </c>
      <c r="U456" s="4" t="s">
        <v>4053</v>
      </c>
      <c r="V456" s="445">
        <v>142</v>
      </c>
    </row>
    <row r="457" spans="1:22" x14ac:dyDescent="0.2">
      <c r="A457" s="56" t="s">
        <v>2028</v>
      </c>
      <c r="B457" s="42">
        <v>2</v>
      </c>
      <c r="C457" s="42">
        <v>1</v>
      </c>
      <c r="D457" s="42">
        <v>1</v>
      </c>
      <c r="E457" s="42">
        <v>3</v>
      </c>
      <c r="F457" s="377">
        <v>-9999</v>
      </c>
      <c r="G457" s="42">
        <v>0</v>
      </c>
      <c r="H457" s="42">
        <v>0</v>
      </c>
      <c r="I457" s="42">
        <v>0</v>
      </c>
      <c r="J457" s="398">
        <v>3.1</v>
      </c>
      <c r="K457" s="42"/>
      <c r="L457" s="42"/>
      <c r="M457" s="42" t="s">
        <v>4612</v>
      </c>
      <c r="N457" s="42"/>
      <c r="Q457" s="4" t="s">
        <v>4249</v>
      </c>
      <c r="R457" s="445">
        <v>12</v>
      </c>
      <c r="U457" s="4" t="s">
        <v>2046</v>
      </c>
      <c r="V457" s="445">
        <v>141</v>
      </c>
    </row>
    <row r="458" spans="1:22" x14ac:dyDescent="0.2">
      <c r="A458" s="56" t="s">
        <v>1985</v>
      </c>
      <c r="B458" s="42">
        <v>10</v>
      </c>
      <c r="C458" s="42">
        <v>8</v>
      </c>
      <c r="D458" s="42">
        <v>3</v>
      </c>
      <c r="E458" s="42">
        <v>71</v>
      </c>
      <c r="F458" s="377">
        <v>14.2</v>
      </c>
      <c r="G458" s="42">
        <v>0</v>
      </c>
      <c r="H458" s="42">
        <v>0</v>
      </c>
      <c r="I458" s="42">
        <v>1</v>
      </c>
      <c r="J458" s="398">
        <v>25.1</v>
      </c>
      <c r="K458" s="42">
        <v>5</v>
      </c>
      <c r="L458" s="42"/>
      <c r="M458" s="42" t="s">
        <v>4612</v>
      </c>
      <c r="N458" s="42"/>
      <c r="Q458" s="4" t="s">
        <v>4526</v>
      </c>
      <c r="R458" s="445">
        <v>12</v>
      </c>
      <c r="U458" s="4" t="s">
        <v>1588</v>
      </c>
      <c r="V458" s="445">
        <v>140</v>
      </c>
    </row>
    <row r="459" spans="1:22" x14ac:dyDescent="0.2">
      <c r="A459" s="56" t="s">
        <v>2053</v>
      </c>
      <c r="B459" s="42">
        <v>8</v>
      </c>
      <c r="C459" s="42">
        <v>7</v>
      </c>
      <c r="D459" s="42">
        <v>3</v>
      </c>
      <c r="E459" s="42">
        <v>160</v>
      </c>
      <c r="F459" s="377">
        <v>40</v>
      </c>
      <c r="G459" s="42">
        <v>0</v>
      </c>
      <c r="H459" s="42">
        <v>0</v>
      </c>
      <c r="I459" s="42">
        <v>2</v>
      </c>
      <c r="J459" s="398">
        <v>49.1</v>
      </c>
      <c r="K459" s="42">
        <v>23</v>
      </c>
      <c r="L459" s="42">
        <v>3</v>
      </c>
      <c r="M459" s="42" t="s">
        <v>4612</v>
      </c>
      <c r="N459" s="42"/>
      <c r="Q459" s="4" t="s">
        <v>2779</v>
      </c>
      <c r="R459" s="445">
        <v>12</v>
      </c>
      <c r="U459" s="4" t="s">
        <v>1704</v>
      </c>
      <c r="V459" s="445">
        <v>140</v>
      </c>
    </row>
    <row r="460" spans="1:22" x14ac:dyDescent="0.2">
      <c r="A460" s="56" t="s">
        <v>2036</v>
      </c>
      <c r="B460" s="42">
        <v>3</v>
      </c>
      <c r="C460" s="42">
        <v>2</v>
      </c>
      <c r="D460" s="42">
        <v>0</v>
      </c>
      <c r="E460" s="42">
        <v>11</v>
      </c>
      <c r="F460" s="377">
        <v>5.5</v>
      </c>
      <c r="G460" s="42">
        <v>0</v>
      </c>
      <c r="H460" s="42">
        <v>0</v>
      </c>
      <c r="I460" s="42">
        <v>1</v>
      </c>
      <c r="J460" s="398">
        <v>11</v>
      </c>
      <c r="K460" s="42"/>
      <c r="L460" s="42"/>
      <c r="M460" s="42" t="s">
        <v>4612</v>
      </c>
      <c r="N460" s="42"/>
      <c r="Q460" s="4" t="s">
        <v>4564</v>
      </c>
      <c r="R460" s="445">
        <v>12</v>
      </c>
      <c r="U460" s="4" t="s">
        <v>4404</v>
      </c>
      <c r="V460" s="445">
        <v>138</v>
      </c>
    </row>
    <row r="461" spans="1:22" x14ac:dyDescent="0.2">
      <c r="A461" s="56" t="s">
        <v>2045</v>
      </c>
      <c r="B461" s="42">
        <v>8</v>
      </c>
      <c r="C461" s="42">
        <v>3</v>
      </c>
      <c r="D461" s="42">
        <v>0</v>
      </c>
      <c r="E461" s="42">
        <v>12</v>
      </c>
      <c r="F461" s="377">
        <v>4</v>
      </c>
      <c r="G461" s="42">
        <v>0</v>
      </c>
      <c r="H461" s="42">
        <v>0</v>
      </c>
      <c r="I461" s="42">
        <v>0</v>
      </c>
      <c r="J461" s="398">
        <v>9</v>
      </c>
      <c r="K461" s="42"/>
      <c r="L461" s="42"/>
      <c r="M461" s="42" t="s">
        <v>4612</v>
      </c>
      <c r="N461" s="42"/>
      <c r="Q461" s="4" t="s">
        <v>4201</v>
      </c>
      <c r="R461" s="445">
        <v>12</v>
      </c>
      <c r="U461" s="4" t="s">
        <v>4497</v>
      </c>
      <c r="V461" s="445">
        <v>136</v>
      </c>
    </row>
    <row r="462" spans="1:22" x14ac:dyDescent="0.2">
      <c r="A462" s="56" t="s">
        <v>2031</v>
      </c>
      <c r="B462" s="42">
        <v>4</v>
      </c>
      <c r="C462" s="42">
        <v>1</v>
      </c>
      <c r="D462" s="42">
        <v>0</v>
      </c>
      <c r="E462" s="42">
        <v>0</v>
      </c>
      <c r="F462" s="377">
        <v>0</v>
      </c>
      <c r="G462" s="42">
        <v>0</v>
      </c>
      <c r="H462" s="42">
        <v>0</v>
      </c>
      <c r="I462" s="42">
        <v>1</v>
      </c>
      <c r="J462" s="398">
        <v>0</v>
      </c>
      <c r="K462" s="42"/>
      <c r="L462" s="42"/>
      <c r="M462" s="42" t="s">
        <v>4612</v>
      </c>
      <c r="N462" s="42"/>
      <c r="Q462" s="4" t="s">
        <v>2964</v>
      </c>
      <c r="R462" s="445">
        <v>12</v>
      </c>
      <c r="U462" s="4" t="s">
        <v>3972</v>
      </c>
      <c r="V462" s="445">
        <v>136</v>
      </c>
    </row>
    <row r="463" spans="1:22" x14ac:dyDescent="0.2">
      <c r="A463" s="56" t="s">
        <v>1946</v>
      </c>
      <c r="B463" s="42">
        <v>8</v>
      </c>
      <c r="C463" s="42">
        <v>6</v>
      </c>
      <c r="D463" s="42">
        <v>2</v>
      </c>
      <c r="E463" s="42">
        <v>116</v>
      </c>
      <c r="F463" s="377">
        <v>29</v>
      </c>
      <c r="G463" s="42">
        <v>0</v>
      </c>
      <c r="H463" s="42">
        <v>0</v>
      </c>
      <c r="I463" s="42">
        <v>0</v>
      </c>
      <c r="J463" s="398">
        <v>48.1</v>
      </c>
      <c r="K463" s="42">
        <v>12</v>
      </c>
      <c r="L463" s="42">
        <v>1</v>
      </c>
      <c r="M463" s="42" t="s">
        <v>4612</v>
      </c>
      <c r="N463" s="42"/>
      <c r="Q463" s="4" t="s">
        <v>4081</v>
      </c>
      <c r="R463" s="445">
        <v>12</v>
      </c>
      <c r="U463" s="4" t="s">
        <v>4095</v>
      </c>
      <c r="V463" s="445">
        <v>135</v>
      </c>
    </row>
    <row r="464" spans="1:22" x14ac:dyDescent="0.2">
      <c r="A464" s="56" t="s">
        <v>2047</v>
      </c>
      <c r="B464" s="42">
        <v>3</v>
      </c>
      <c r="C464" s="42">
        <v>1</v>
      </c>
      <c r="D464" s="42">
        <v>0</v>
      </c>
      <c r="E464" s="42">
        <v>4</v>
      </c>
      <c r="F464" s="377">
        <v>4</v>
      </c>
      <c r="G464" s="42">
        <v>0</v>
      </c>
      <c r="H464" s="42">
        <v>0</v>
      </c>
      <c r="I464" s="42">
        <v>0</v>
      </c>
      <c r="J464" s="398">
        <v>4</v>
      </c>
      <c r="K464" s="42">
        <v>1</v>
      </c>
      <c r="L464" s="42"/>
      <c r="M464" s="42" t="s">
        <v>4612</v>
      </c>
      <c r="N464" s="42"/>
      <c r="Q464" s="4" t="s">
        <v>3847</v>
      </c>
      <c r="R464" s="445">
        <v>12</v>
      </c>
      <c r="U464" s="4" t="s">
        <v>1907</v>
      </c>
      <c r="V464" s="445">
        <v>134</v>
      </c>
    </row>
    <row r="465" spans="1:22" x14ac:dyDescent="0.2">
      <c r="A465" s="56" t="s">
        <v>1993</v>
      </c>
      <c r="B465" s="42">
        <v>1</v>
      </c>
      <c r="C465" s="42">
        <v>1</v>
      </c>
      <c r="D465" s="42">
        <v>1</v>
      </c>
      <c r="E465" s="42">
        <v>18</v>
      </c>
      <c r="F465" s="377">
        <v>-9999</v>
      </c>
      <c r="G465" s="42">
        <v>0</v>
      </c>
      <c r="H465" s="42">
        <v>0</v>
      </c>
      <c r="I465" s="42">
        <v>0</v>
      </c>
      <c r="J465" s="398">
        <v>18.100000000000001</v>
      </c>
      <c r="K465" s="42">
        <v>1</v>
      </c>
      <c r="L465" s="42">
        <v>1</v>
      </c>
      <c r="M465" s="42" t="s">
        <v>4612</v>
      </c>
      <c r="N465" s="42"/>
      <c r="Q465" s="4" t="s">
        <v>3986</v>
      </c>
      <c r="R465" s="445">
        <v>12</v>
      </c>
      <c r="U465" s="4" t="s">
        <v>1235</v>
      </c>
      <c r="V465" s="445">
        <v>133</v>
      </c>
    </row>
    <row r="466" spans="1:22" x14ac:dyDescent="0.2">
      <c r="A466" s="56" t="s">
        <v>2022</v>
      </c>
      <c r="B466" s="42">
        <v>1</v>
      </c>
      <c r="C466" s="42">
        <v>1</v>
      </c>
      <c r="D466" s="42">
        <v>0</v>
      </c>
      <c r="E466" s="42">
        <v>35</v>
      </c>
      <c r="F466" s="377">
        <v>35</v>
      </c>
      <c r="G466" s="42">
        <v>0</v>
      </c>
      <c r="H466" s="42">
        <v>0</v>
      </c>
      <c r="I466" s="42">
        <v>0</v>
      </c>
      <c r="J466" s="398">
        <v>35</v>
      </c>
      <c r="K466" s="42">
        <v>2</v>
      </c>
      <c r="L466" s="42"/>
      <c r="M466" s="42" t="s">
        <v>4612</v>
      </c>
      <c r="N466" s="42"/>
      <c r="Q466" s="4" t="s">
        <v>1781</v>
      </c>
      <c r="R466" s="445">
        <v>12</v>
      </c>
      <c r="U466" s="4" t="s">
        <v>3938</v>
      </c>
      <c r="V466" s="445">
        <v>133</v>
      </c>
    </row>
    <row r="467" spans="1:22" x14ac:dyDescent="0.2">
      <c r="A467" s="56" t="s">
        <v>1990</v>
      </c>
      <c r="B467" s="42">
        <v>7</v>
      </c>
      <c r="C467" s="42">
        <v>5</v>
      </c>
      <c r="D467" s="42">
        <v>1</v>
      </c>
      <c r="E467" s="42">
        <v>56</v>
      </c>
      <c r="F467" s="377">
        <v>14</v>
      </c>
      <c r="G467" s="42">
        <v>0</v>
      </c>
      <c r="H467" s="42">
        <v>0</v>
      </c>
      <c r="I467" s="42">
        <v>0</v>
      </c>
      <c r="J467" s="398">
        <v>23</v>
      </c>
      <c r="K467" s="42">
        <v>5</v>
      </c>
      <c r="L467" s="42"/>
      <c r="M467" s="42" t="s">
        <v>4612</v>
      </c>
      <c r="N467" s="42"/>
      <c r="Q467" s="4" t="s">
        <v>1992</v>
      </c>
      <c r="R467" s="445">
        <v>12</v>
      </c>
      <c r="U467" s="4" t="s">
        <v>3785</v>
      </c>
      <c r="V467" s="445">
        <v>133</v>
      </c>
    </row>
    <row r="468" spans="1:22" x14ac:dyDescent="0.2">
      <c r="A468" s="56" t="s">
        <v>2017</v>
      </c>
      <c r="B468" s="42">
        <v>1</v>
      </c>
      <c r="C468" s="42">
        <v>1</v>
      </c>
      <c r="D468" s="42">
        <v>0</v>
      </c>
      <c r="E468" s="42">
        <v>3</v>
      </c>
      <c r="F468" s="377">
        <v>3</v>
      </c>
      <c r="G468" s="42">
        <v>0</v>
      </c>
      <c r="H468" s="42">
        <v>0</v>
      </c>
      <c r="I468" s="42">
        <v>0</v>
      </c>
      <c r="J468" s="398">
        <v>3</v>
      </c>
      <c r="K468" s="42"/>
      <c r="L468" s="42"/>
      <c r="M468" s="42" t="s">
        <v>4612</v>
      </c>
      <c r="N468" s="42"/>
      <c r="Q468" s="4" t="s">
        <v>3595</v>
      </c>
      <c r="R468" s="445">
        <v>12</v>
      </c>
      <c r="U468" s="4" t="s">
        <v>3889</v>
      </c>
      <c r="V468" s="445">
        <v>131</v>
      </c>
    </row>
    <row r="469" spans="1:22" x14ac:dyDescent="0.2">
      <c r="A469" s="56" t="s">
        <v>1953</v>
      </c>
      <c r="B469" s="42">
        <v>8</v>
      </c>
      <c r="C469" s="42">
        <v>7</v>
      </c>
      <c r="D469" s="42">
        <v>2</v>
      </c>
      <c r="E469" s="42">
        <v>18</v>
      </c>
      <c r="F469" s="377">
        <v>3.6</v>
      </c>
      <c r="G469" s="42">
        <v>0</v>
      </c>
      <c r="H469" s="42">
        <v>0</v>
      </c>
      <c r="I469" s="42">
        <v>2</v>
      </c>
      <c r="J469" s="398">
        <v>7</v>
      </c>
      <c r="K469" s="42">
        <v>2</v>
      </c>
      <c r="L469" s="42"/>
      <c r="M469" s="42" t="s">
        <v>4612</v>
      </c>
      <c r="N469" s="42"/>
      <c r="Q469" s="4" t="s">
        <v>4209</v>
      </c>
      <c r="R469" s="445">
        <v>12</v>
      </c>
      <c r="U469" s="4" t="s">
        <v>1665</v>
      </c>
      <c r="V469" s="445">
        <v>131</v>
      </c>
    </row>
    <row r="470" spans="1:22" x14ac:dyDescent="0.2">
      <c r="A470" s="56" t="s">
        <v>2026</v>
      </c>
      <c r="B470" s="42">
        <v>1</v>
      </c>
      <c r="C470" s="42">
        <v>1</v>
      </c>
      <c r="D470" s="42">
        <v>0</v>
      </c>
      <c r="E470" s="42">
        <v>0</v>
      </c>
      <c r="F470" s="377">
        <v>0</v>
      </c>
      <c r="G470" s="42">
        <v>0</v>
      </c>
      <c r="H470" s="42">
        <v>0</v>
      </c>
      <c r="I470" s="42">
        <v>1</v>
      </c>
      <c r="J470" s="398">
        <v>0</v>
      </c>
      <c r="K470" s="42"/>
      <c r="L470" s="42"/>
      <c r="M470" s="42" t="s">
        <v>4612</v>
      </c>
      <c r="N470" s="42"/>
      <c r="Q470" s="4" t="s">
        <v>1751</v>
      </c>
      <c r="R470" s="445">
        <v>12</v>
      </c>
      <c r="U470" s="4" t="s">
        <v>1587</v>
      </c>
      <c r="V470" s="445">
        <v>130</v>
      </c>
    </row>
    <row r="471" spans="1:22" x14ac:dyDescent="0.2">
      <c r="A471" s="56" t="s">
        <v>1966</v>
      </c>
      <c r="B471" s="42">
        <v>2</v>
      </c>
      <c r="C471" s="42">
        <v>2</v>
      </c>
      <c r="D471" s="42">
        <v>0</v>
      </c>
      <c r="E471" s="42">
        <v>23</v>
      </c>
      <c r="F471" s="377">
        <v>11.5</v>
      </c>
      <c r="G471" s="42">
        <v>0</v>
      </c>
      <c r="H471" s="42">
        <v>0</v>
      </c>
      <c r="I471" s="42">
        <v>0</v>
      </c>
      <c r="J471" s="398">
        <v>22</v>
      </c>
      <c r="K471" s="42">
        <v>1</v>
      </c>
      <c r="L471" s="42"/>
      <c r="M471" s="42" t="s">
        <v>4612</v>
      </c>
      <c r="N471" s="42"/>
      <c r="Q471" s="4" t="s">
        <v>2033</v>
      </c>
      <c r="R471" s="445">
        <v>12</v>
      </c>
      <c r="U471" s="4" t="s">
        <v>4218</v>
      </c>
      <c r="V471" s="445">
        <v>130</v>
      </c>
    </row>
    <row r="472" spans="1:22" x14ac:dyDescent="0.2">
      <c r="A472" s="56" t="s">
        <v>1980</v>
      </c>
      <c r="B472" s="42">
        <v>1</v>
      </c>
      <c r="C472" s="42">
        <v>1</v>
      </c>
      <c r="D472" s="42">
        <v>1</v>
      </c>
      <c r="E472" s="42">
        <v>9</v>
      </c>
      <c r="F472" s="377">
        <v>-9999</v>
      </c>
      <c r="G472" s="42">
        <v>0</v>
      </c>
      <c r="H472" s="42">
        <v>0</v>
      </c>
      <c r="I472" s="42">
        <v>0</v>
      </c>
      <c r="J472" s="398">
        <v>9.1</v>
      </c>
      <c r="K472" s="42">
        <v>2</v>
      </c>
      <c r="L472" s="42"/>
      <c r="M472" s="42" t="s">
        <v>4612</v>
      </c>
      <c r="N472" s="42"/>
      <c r="Q472" s="4" t="s">
        <v>4319</v>
      </c>
      <c r="R472" s="445">
        <v>12</v>
      </c>
      <c r="U472" s="4" t="s">
        <v>1590</v>
      </c>
      <c r="V472" s="445">
        <v>130</v>
      </c>
    </row>
    <row r="473" spans="1:22" x14ac:dyDescent="0.2">
      <c r="A473" s="56" t="s">
        <v>2054</v>
      </c>
      <c r="B473" s="42">
        <v>1</v>
      </c>
      <c r="C473" s="42">
        <v>1</v>
      </c>
      <c r="D473" s="42">
        <v>0</v>
      </c>
      <c r="E473" s="42">
        <v>18</v>
      </c>
      <c r="F473" s="377">
        <v>18</v>
      </c>
      <c r="G473" s="42">
        <v>0</v>
      </c>
      <c r="H473" s="42">
        <v>0</v>
      </c>
      <c r="I473" s="42">
        <v>0</v>
      </c>
      <c r="J473" s="398">
        <v>18</v>
      </c>
      <c r="K473" s="42">
        <v>1</v>
      </c>
      <c r="L473" s="42"/>
      <c r="M473" s="42" t="s">
        <v>4612</v>
      </c>
      <c r="N473" s="42"/>
      <c r="Q473" s="4" t="s">
        <v>1569</v>
      </c>
      <c r="R473" s="445">
        <v>12</v>
      </c>
      <c r="U473" s="4" t="s">
        <v>4319</v>
      </c>
      <c r="V473" s="445">
        <v>130</v>
      </c>
    </row>
    <row r="474" spans="1:22" x14ac:dyDescent="0.2">
      <c r="A474" s="56" t="s">
        <v>2984</v>
      </c>
      <c r="B474" s="42">
        <v>5</v>
      </c>
      <c r="C474" s="42">
        <v>5</v>
      </c>
      <c r="D474" s="42">
        <v>1</v>
      </c>
      <c r="E474" s="42">
        <v>21</v>
      </c>
      <c r="F474" s="377">
        <v>5.25</v>
      </c>
      <c r="G474" s="42">
        <v>0</v>
      </c>
      <c r="H474" s="42">
        <v>0</v>
      </c>
      <c r="I474" s="42">
        <v>0</v>
      </c>
      <c r="J474" s="398">
        <v>6</v>
      </c>
      <c r="K474" s="42">
        <v>1</v>
      </c>
      <c r="L474" s="42"/>
      <c r="M474" s="42" t="s">
        <v>4612</v>
      </c>
      <c r="N474" s="42"/>
      <c r="Q474" s="4" t="s">
        <v>2038</v>
      </c>
      <c r="R474" s="445">
        <v>12</v>
      </c>
      <c r="U474" s="4" t="s">
        <v>4147</v>
      </c>
      <c r="V474" s="445">
        <v>130</v>
      </c>
    </row>
    <row r="475" spans="1:22" x14ac:dyDescent="0.2">
      <c r="A475" s="56" t="s">
        <v>2978</v>
      </c>
      <c r="B475" s="42">
        <v>2</v>
      </c>
      <c r="C475" s="42">
        <v>2</v>
      </c>
      <c r="D475" s="42">
        <v>0</v>
      </c>
      <c r="E475" s="42">
        <v>38</v>
      </c>
      <c r="F475" s="377">
        <v>19</v>
      </c>
      <c r="G475" s="42">
        <v>0</v>
      </c>
      <c r="H475" s="42">
        <v>0</v>
      </c>
      <c r="I475" s="42">
        <v>0</v>
      </c>
      <c r="J475" s="398">
        <v>32</v>
      </c>
      <c r="K475" s="42">
        <v>5</v>
      </c>
      <c r="L475" s="42"/>
      <c r="M475" s="42" t="s">
        <v>4612</v>
      </c>
      <c r="N475" s="42"/>
      <c r="Q475" s="4" t="s">
        <v>1145</v>
      </c>
      <c r="R475" s="445">
        <v>12</v>
      </c>
      <c r="U475" s="4" t="s">
        <v>3942</v>
      </c>
      <c r="V475" s="445">
        <v>130</v>
      </c>
    </row>
    <row r="476" spans="1:22" x14ac:dyDescent="0.2">
      <c r="A476" s="56" t="s">
        <v>2964</v>
      </c>
      <c r="B476" s="42">
        <v>12</v>
      </c>
      <c r="C476" s="42">
        <v>10</v>
      </c>
      <c r="D476" s="42">
        <v>1</v>
      </c>
      <c r="E476" s="42">
        <v>24</v>
      </c>
      <c r="F476" s="377">
        <v>2.6666666666659999</v>
      </c>
      <c r="G476" s="42">
        <v>0</v>
      </c>
      <c r="H476" s="42">
        <v>0</v>
      </c>
      <c r="I476" s="42">
        <v>2</v>
      </c>
      <c r="J476" s="398">
        <v>6</v>
      </c>
      <c r="K476" s="42">
        <v>1</v>
      </c>
      <c r="L476" s="42"/>
      <c r="M476" s="42" t="s">
        <v>4612</v>
      </c>
      <c r="N476" s="42"/>
      <c r="Q476" s="4" t="s">
        <v>1228</v>
      </c>
      <c r="R476" s="445">
        <v>12</v>
      </c>
      <c r="U476" s="4" t="s">
        <v>1605</v>
      </c>
      <c r="V476" s="445">
        <v>129</v>
      </c>
    </row>
    <row r="477" spans="1:22" x14ac:dyDescent="0.2">
      <c r="A477" s="56" t="s">
        <v>2969</v>
      </c>
      <c r="B477" s="42">
        <v>11</v>
      </c>
      <c r="C477" s="42">
        <v>8</v>
      </c>
      <c r="D477" s="42">
        <v>2</v>
      </c>
      <c r="E477" s="42">
        <v>65</v>
      </c>
      <c r="F477" s="377">
        <v>10.833333333333</v>
      </c>
      <c r="G477" s="42">
        <v>0</v>
      </c>
      <c r="H477" s="42">
        <v>0</v>
      </c>
      <c r="I477" s="42">
        <v>2</v>
      </c>
      <c r="J477" s="398">
        <v>20</v>
      </c>
      <c r="K477" s="42">
        <v>3</v>
      </c>
      <c r="L477" s="42">
        <v>1</v>
      </c>
      <c r="M477" s="42" t="s">
        <v>4612</v>
      </c>
      <c r="N477" s="42"/>
      <c r="Q477" s="4" t="s">
        <v>3993</v>
      </c>
      <c r="R477" s="445">
        <v>12</v>
      </c>
      <c r="U477" s="4" t="s">
        <v>3899</v>
      </c>
      <c r="V477" s="445">
        <v>129</v>
      </c>
    </row>
    <row r="478" spans="1:22" x14ac:dyDescent="0.2">
      <c r="A478" s="56" t="s">
        <v>2970</v>
      </c>
      <c r="B478" s="42">
        <v>9</v>
      </c>
      <c r="C478" s="42">
        <v>5</v>
      </c>
      <c r="D478" s="42">
        <v>3</v>
      </c>
      <c r="E478" s="42">
        <v>6</v>
      </c>
      <c r="F478" s="377">
        <v>3</v>
      </c>
      <c r="G478" s="42">
        <v>0</v>
      </c>
      <c r="H478" s="42">
        <v>0</v>
      </c>
      <c r="I478" s="42">
        <v>1</v>
      </c>
      <c r="J478" s="398">
        <v>4</v>
      </c>
      <c r="K478" s="42"/>
      <c r="L478" s="42"/>
      <c r="M478" s="42" t="s">
        <v>4612</v>
      </c>
      <c r="N478" s="42"/>
      <c r="Q478" s="4" t="s">
        <v>1697</v>
      </c>
      <c r="R478" s="445">
        <v>12</v>
      </c>
      <c r="U478" s="4" t="s">
        <v>1603</v>
      </c>
      <c r="V478" s="445">
        <v>128</v>
      </c>
    </row>
    <row r="479" spans="1:22" x14ac:dyDescent="0.2">
      <c r="A479" s="56" t="s">
        <v>2985</v>
      </c>
      <c r="B479" s="42">
        <v>10</v>
      </c>
      <c r="C479" s="42">
        <v>4</v>
      </c>
      <c r="D479" s="42">
        <v>2</v>
      </c>
      <c r="E479" s="42">
        <v>18</v>
      </c>
      <c r="F479" s="377">
        <v>9</v>
      </c>
      <c r="G479" s="42">
        <v>0</v>
      </c>
      <c r="H479" s="42">
        <v>0</v>
      </c>
      <c r="I479" s="42">
        <v>0</v>
      </c>
      <c r="J479" s="398">
        <v>5.0999999999999996</v>
      </c>
      <c r="K479" s="42"/>
      <c r="L479" s="42"/>
      <c r="M479" s="42" t="s">
        <v>4612</v>
      </c>
      <c r="N479" s="42"/>
      <c r="Q479" s="4" t="s">
        <v>1630</v>
      </c>
      <c r="R479" s="445">
        <v>12</v>
      </c>
      <c r="U479" s="4" t="s">
        <v>1621</v>
      </c>
      <c r="V479" s="445">
        <v>128</v>
      </c>
    </row>
    <row r="480" spans="1:22" x14ac:dyDescent="0.2">
      <c r="A480" s="56" t="s">
        <v>2962</v>
      </c>
      <c r="B480" s="42">
        <v>1</v>
      </c>
      <c r="C480" s="42">
        <v>1</v>
      </c>
      <c r="D480" s="42">
        <v>0</v>
      </c>
      <c r="E480" s="42">
        <v>3</v>
      </c>
      <c r="F480" s="377">
        <v>3</v>
      </c>
      <c r="G480" s="42">
        <v>0</v>
      </c>
      <c r="H480" s="42">
        <v>0</v>
      </c>
      <c r="I480" s="42">
        <v>0</v>
      </c>
      <c r="J480" s="398">
        <v>3</v>
      </c>
      <c r="K480" s="42"/>
      <c r="L480" s="42"/>
      <c r="M480" s="42" t="s">
        <v>4612</v>
      </c>
      <c r="N480" s="42"/>
      <c r="Q480" s="4" t="s">
        <v>1944</v>
      </c>
      <c r="R480" s="445">
        <v>11</v>
      </c>
      <c r="U480" s="4" t="s">
        <v>1964</v>
      </c>
      <c r="V480" s="445">
        <v>127</v>
      </c>
    </row>
    <row r="481" spans="1:22" x14ac:dyDescent="0.2">
      <c r="A481" s="56" t="s">
        <v>2967</v>
      </c>
      <c r="B481" s="42">
        <v>1</v>
      </c>
      <c r="C481" s="42">
        <v>1</v>
      </c>
      <c r="D481" s="42">
        <v>1</v>
      </c>
      <c r="E481" s="42">
        <v>1</v>
      </c>
      <c r="F481" s="377">
        <v>-9999</v>
      </c>
      <c r="G481" s="42">
        <v>0</v>
      </c>
      <c r="H481" s="42">
        <v>0</v>
      </c>
      <c r="I481" s="42">
        <v>0</v>
      </c>
      <c r="J481" s="398">
        <v>1.1000000000000001</v>
      </c>
      <c r="K481" s="42"/>
      <c r="L481" s="42"/>
      <c r="M481" s="42" t="s">
        <v>4612</v>
      </c>
      <c r="N481" s="42"/>
      <c r="Q481" s="4" t="s">
        <v>1589</v>
      </c>
      <c r="R481" s="445">
        <v>11</v>
      </c>
      <c r="U481" s="4" t="s">
        <v>3096</v>
      </c>
      <c r="V481" s="445">
        <v>127</v>
      </c>
    </row>
    <row r="482" spans="1:22" x14ac:dyDescent="0.2">
      <c r="A482" s="56" t="s">
        <v>2988</v>
      </c>
      <c r="B482" s="42">
        <v>7</v>
      </c>
      <c r="C482" s="42">
        <v>7</v>
      </c>
      <c r="D482" s="42">
        <v>1</v>
      </c>
      <c r="E482" s="42">
        <v>77</v>
      </c>
      <c r="F482" s="377">
        <v>12.833333333333</v>
      </c>
      <c r="G482" s="42">
        <v>0</v>
      </c>
      <c r="H482" s="42">
        <v>0</v>
      </c>
      <c r="I482" s="42">
        <v>1</v>
      </c>
      <c r="J482" s="398">
        <v>24</v>
      </c>
      <c r="K482" s="42">
        <v>6</v>
      </c>
      <c r="L482" s="42">
        <v>2</v>
      </c>
      <c r="M482" s="42" t="s">
        <v>4612</v>
      </c>
      <c r="N482" s="42"/>
      <c r="Q482" s="4" t="s">
        <v>3043</v>
      </c>
      <c r="R482" s="445">
        <v>11</v>
      </c>
      <c r="U482" s="4" t="s">
        <v>1532</v>
      </c>
      <c r="V482" s="445">
        <v>127</v>
      </c>
    </row>
    <row r="483" spans="1:22" x14ac:dyDescent="0.2">
      <c r="A483" s="56" t="s">
        <v>4564</v>
      </c>
      <c r="B483" s="42">
        <v>12</v>
      </c>
      <c r="C483" s="42">
        <v>11</v>
      </c>
      <c r="D483" s="42">
        <v>2</v>
      </c>
      <c r="E483" s="42">
        <v>147</v>
      </c>
      <c r="F483" s="377">
        <v>16.333333333333002</v>
      </c>
      <c r="G483" s="42">
        <v>0</v>
      </c>
      <c r="H483" s="42">
        <v>0</v>
      </c>
      <c r="I483" s="42">
        <v>1</v>
      </c>
      <c r="J483" s="398">
        <v>37</v>
      </c>
      <c r="K483" s="42">
        <v>19</v>
      </c>
      <c r="L483" s="42"/>
      <c r="M483" s="42" t="s">
        <v>4612</v>
      </c>
      <c r="N483" s="42"/>
      <c r="Q483" s="4" t="s">
        <v>3909</v>
      </c>
      <c r="R483" s="445">
        <v>11</v>
      </c>
      <c r="U483" s="4" t="s">
        <v>3910</v>
      </c>
      <c r="V483" s="445">
        <v>127</v>
      </c>
    </row>
    <row r="484" spans="1:22" x14ac:dyDescent="0.2">
      <c r="A484" s="56" t="s">
        <v>4565</v>
      </c>
      <c r="B484" s="42">
        <v>1</v>
      </c>
      <c r="C484" s="42">
        <v>1</v>
      </c>
      <c r="D484" s="42">
        <v>1</v>
      </c>
      <c r="E484" s="42">
        <v>1</v>
      </c>
      <c r="F484" s="377">
        <v>-9999</v>
      </c>
      <c r="G484" s="42">
        <v>0</v>
      </c>
      <c r="H484" s="42">
        <v>0</v>
      </c>
      <c r="I484" s="42">
        <v>0</v>
      </c>
      <c r="J484" s="398">
        <v>1.1000000000000001</v>
      </c>
      <c r="K484" s="42"/>
      <c r="L484" s="42"/>
      <c r="M484" s="42" t="s">
        <v>4612</v>
      </c>
      <c r="N484" s="42"/>
      <c r="Q484" s="4" t="s">
        <v>1575</v>
      </c>
      <c r="R484" s="445">
        <v>11</v>
      </c>
      <c r="U484" s="4" t="s">
        <v>4038</v>
      </c>
      <c r="V484" s="445">
        <v>126</v>
      </c>
    </row>
    <row r="485" spans="1:22" x14ac:dyDescent="0.2">
      <c r="A485" s="56" t="s">
        <v>4566</v>
      </c>
      <c r="B485" s="42">
        <v>1</v>
      </c>
      <c r="C485" s="42">
        <v>1</v>
      </c>
      <c r="D485" s="42">
        <v>0</v>
      </c>
      <c r="E485" s="42">
        <v>5</v>
      </c>
      <c r="F485" s="377">
        <v>5</v>
      </c>
      <c r="G485" s="42">
        <v>0</v>
      </c>
      <c r="H485" s="42">
        <v>0</v>
      </c>
      <c r="I485" s="42">
        <v>0</v>
      </c>
      <c r="J485" s="398">
        <v>5</v>
      </c>
      <c r="K485" s="42">
        <v>1</v>
      </c>
      <c r="L485" s="42"/>
      <c r="M485" s="42" t="s">
        <v>4612</v>
      </c>
      <c r="N485" s="42"/>
      <c r="Q485" s="4" t="s">
        <v>4050</v>
      </c>
      <c r="R485" s="445">
        <v>11</v>
      </c>
      <c r="U485" s="4" t="s">
        <v>1245</v>
      </c>
      <c r="V485" s="445">
        <v>124</v>
      </c>
    </row>
    <row r="486" spans="1:22" x14ac:dyDescent="0.2">
      <c r="A486" s="484" t="s">
        <v>2688</v>
      </c>
      <c r="B486" s="439" t="s">
        <v>5</v>
      </c>
      <c r="C486" s="439" t="s">
        <v>3526</v>
      </c>
      <c r="D486" s="439" t="s">
        <v>3527</v>
      </c>
      <c r="E486" s="430" t="s">
        <v>2685</v>
      </c>
      <c r="F486" s="439" t="s">
        <v>2938</v>
      </c>
      <c r="G486" s="42"/>
      <c r="H486" s="42"/>
      <c r="I486" s="42"/>
      <c r="J486" s="42"/>
      <c r="K486" s="42"/>
      <c r="L486" s="42"/>
      <c r="M486" s="42"/>
      <c r="N486" s="42"/>
      <c r="Q486" s="4" t="s">
        <v>3973</v>
      </c>
      <c r="R486" s="445">
        <v>11</v>
      </c>
      <c r="U486" s="4" t="s">
        <v>3801</v>
      </c>
      <c r="V486" s="445">
        <v>120</v>
      </c>
    </row>
    <row r="487" spans="1:22" x14ac:dyDescent="0.2">
      <c r="A487" s="488" t="s">
        <v>3815</v>
      </c>
      <c r="B487" s="489">
        <v>13</v>
      </c>
      <c r="C487" s="489">
        <v>18</v>
      </c>
      <c r="D487" s="484">
        <v>1</v>
      </c>
      <c r="E487" s="489">
        <v>622</v>
      </c>
      <c r="F487" s="500">
        <f t="shared" ref="F487:F503" si="0">E487/(C487-D487)</f>
        <v>36.588235294117645</v>
      </c>
      <c r="G487" s="42"/>
      <c r="H487" s="42"/>
      <c r="I487" s="42"/>
      <c r="J487" s="42"/>
      <c r="K487" s="42"/>
      <c r="L487" s="42"/>
      <c r="M487" s="42">
        <v>11</v>
      </c>
      <c r="N487" s="42"/>
      <c r="Q487" s="4" t="s">
        <v>3973</v>
      </c>
      <c r="R487" s="445">
        <v>11</v>
      </c>
      <c r="U487" s="4" t="s">
        <v>1237</v>
      </c>
      <c r="V487" s="445">
        <v>118</v>
      </c>
    </row>
    <row r="488" spans="1:22" x14ac:dyDescent="0.2">
      <c r="A488" s="488" t="s">
        <v>3541</v>
      </c>
      <c r="B488" s="489">
        <v>4</v>
      </c>
      <c r="C488" s="489">
        <v>5</v>
      </c>
      <c r="D488" s="484">
        <v>1</v>
      </c>
      <c r="E488" s="489">
        <v>111</v>
      </c>
      <c r="F488" s="500">
        <f t="shared" si="0"/>
        <v>27.75</v>
      </c>
      <c r="G488" s="42"/>
      <c r="H488" s="42"/>
      <c r="I488" s="42"/>
      <c r="J488" s="42"/>
      <c r="K488" s="42"/>
      <c r="L488" s="42"/>
      <c r="M488" s="42">
        <v>5</v>
      </c>
      <c r="N488" s="42"/>
      <c r="Q488" s="4" t="s">
        <v>3955</v>
      </c>
      <c r="R488" s="445">
        <v>11</v>
      </c>
      <c r="U488" s="4" t="s">
        <v>1558</v>
      </c>
      <c r="V488" s="445">
        <v>118</v>
      </c>
    </row>
    <row r="489" spans="1:22" x14ac:dyDescent="0.2">
      <c r="A489" s="488" t="s">
        <v>3528</v>
      </c>
      <c r="B489" s="489">
        <v>5</v>
      </c>
      <c r="C489" s="489">
        <v>6</v>
      </c>
      <c r="D489" s="484">
        <v>3</v>
      </c>
      <c r="E489" s="489">
        <v>69</v>
      </c>
      <c r="F489" s="500">
        <f t="shared" si="0"/>
        <v>23</v>
      </c>
      <c r="G489" s="42"/>
      <c r="H489" s="42"/>
      <c r="I489" s="42"/>
      <c r="J489" s="42"/>
      <c r="K489" s="42"/>
      <c r="L489" s="42"/>
      <c r="M489" s="42">
        <v>1</v>
      </c>
      <c r="N489" s="42"/>
      <c r="Q489" s="4" t="s">
        <v>2969</v>
      </c>
      <c r="R489" s="445">
        <v>11</v>
      </c>
      <c r="U489" s="4" t="s">
        <v>2032</v>
      </c>
      <c r="V489" s="445">
        <v>118</v>
      </c>
    </row>
    <row r="490" spans="1:22" x14ac:dyDescent="0.2">
      <c r="A490" s="488" t="s">
        <v>3074</v>
      </c>
      <c r="B490" s="489">
        <v>13</v>
      </c>
      <c r="C490" s="489">
        <v>16</v>
      </c>
      <c r="D490" s="484">
        <v>1</v>
      </c>
      <c r="E490" s="489">
        <v>333</v>
      </c>
      <c r="F490" s="500">
        <f t="shared" si="0"/>
        <v>22.2</v>
      </c>
      <c r="G490" s="42"/>
      <c r="H490" s="42"/>
      <c r="I490" s="42"/>
      <c r="J490" s="42"/>
      <c r="K490" s="42"/>
      <c r="L490" s="42"/>
      <c r="M490" s="42">
        <v>3</v>
      </c>
      <c r="N490" s="42"/>
      <c r="Q490" s="4" t="s">
        <v>2016</v>
      </c>
      <c r="R490" s="445">
        <v>11</v>
      </c>
      <c r="U490" s="4" t="s">
        <v>3797</v>
      </c>
      <c r="V490" s="445">
        <v>117</v>
      </c>
    </row>
    <row r="491" spans="1:22" x14ac:dyDescent="0.2">
      <c r="A491" s="488" t="s">
        <v>3457</v>
      </c>
      <c r="B491" s="489">
        <v>13</v>
      </c>
      <c r="C491" s="489">
        <v>17</v>
      </c>
      <c r="D491" s="484">
        <v>2</v>
      </c>
      <c r="E491" s="489">
        <v>303</v>
      </c>
      <c r="F491" s="500">
        <f t="shared" si="0"/>
        <v>20.2</v>
      </c>
      <c r="G491" s="42"/>
      <c r="H491" s="42"/>
      <c r="I491" s="42"/>
      <c r="J491" s="42"/>
      <c r="K491" s="42"/>
      <c r="L491" s="42"/>
      <c r="M491" s="42">
        <v>15</v>
      </c>
      <c r="N491" s="42">
        <v>1</v>
      </c>
      <c r="Q491" s="4" t="s">
        <v>1572</v>
      </c>
      <c r="R491" s="445">
        <v>11</v>
      </c>
      <c r="U491" s="4" t="s">
        <v>1946</v>
      </c>
      <c r="V491" s="445">
        <v>116</v>
      </c>
    </row>
    <row r="492" spans="1:22" x14ac:dyDescent="0.2">
      <c r="A492" s="488" t="s">
        <v>1827</v>
      </c>
      <c r="B492" s="489">
        <v>13</v>
      </c>
      <c r="C492" s="489">
        <v>17</v>
      </c>
      <c r="D492" s="484">
        <v>2</v>
      </c>
      <c r="E492" s="489">
        <v>235</v>
      </c>
      <c r="F492" s="500">
        <f t="shared" si="0"/>
        <v>15.666666666666666</v>
      </c>
      <c r="G492" s="42"/>
      <c r="H492" s="42"/>
      <c r="I492" s="42"/>
      <c r="J492" s="42"/>
      <c r="K492" s="42"/>
      <c r="L492" s="42"/>
      <c r="M492" s="42">
        <v>5</v>
      </c>
      <c r="N492" s="42"/>
      <c r="Q492" s="4" t="s">
        <v>1609</v>
      </c>
      <c r="R492" s="445">
        <v>11</v>
      </c>
      <c r="U492" s="4" t="s">
        <v>2062</v>
      </c>
      <c r="V492" s="445">
        <v>115</v>
      </c>
    </row>
    <row r="493" spans="1:22" x14ac:dyDescent="0.2">
      <c r="A493" s="488" t="s">
        <v>3076</v>
      </c>
      <c r="B493" s="489">
        <v>8</v>
      </c>
      <c r="C493" s="489">
        <v>12</v>
      </c>
      <c r="D493" s="484">
        <v>3</v>
      </c>
      <c r="E493" s="489">
        <v>135</v>
      </c>
      <c r="F493" s="500">
        <f t="shared" si="0"/>
        <v>15</v>
      </c>
      <c r="G493" s="42"/>
      <c r="H493" s="42"/>
      <c r="I493" s="42"/>
      <c r="J493" s="42"/>
      <c r="K493" s="42"/>
      <c r="L493" s="42"/>
      <c r="M493" s="42">
        <v>2</v>
      </c>
      <c r="N493" s="42"/>
      <c r="Q493" s="4" t="s">
        <v>4145</v>
      </c>
      <c r="R493" s="445">
        <v>11</v>
      </c>
      <c r="U493" s="4" t="s">
        <v>1510</v>
      </c>
      <c r="V493" s="445">
        <v>114</v>
      </c>
    </row>
    <row r="494" spans="1:22" x14ac:dyDescent="0.2">
      <c r="A494" s="488" t="s">
        <v>1831</v>
      </c>
      <c r="B494" s="489">
        <v>12</v>
      </c>
      <c r="C494" s="489">
        <v>9</v>
      </c>
      <c r="D494" s="484">
        <v>3</v>
      </c>
      <c r="E494" s="489">
        <v>85</v>
      </c>
      <c r="F494" s="500">
        <f t="shared" si="0"/>
        <v>14.166666666666666</v>
      </c>
      <c r="G494" s="42"/>
      <c r="H494" s="42"/>
      <c r="I494" s="42"/>
      <c r="J494" s="42"/>
      <c r="K494" s="42"/>
      <c r="L494" s="42"/>
      <c r="M494" s="42">
        <v>7</v>
      </c>
      <c r="N494" s="42"/>
      <c r="Q494" s="4" t="s">
        <v>1578</v>
      </c>
      <c r="R494" s="445">
        <v>11</v>
      </c>
      <c r="U494" s="4" t="s">
        <v>4506</v>
      </c>
      <c r="V494" s="445">
        <v>114</v>
      </c>
    </row>
    <row r="495" spans="1:22" x14ac:dyDescent="0.2">
      <c r="A495" s="488" t="s">
        <v>3454</v>
      </c>
      <c r="B495" s="489">
        <v>10</v>
      </c>
      <c r="C495" s="489">
        <v>15</v>
      </c>
      <c r="D495" s="484">
        <v>2</v>
      </c>
      <c r="E495" s="489">
        <v>164</v>
      </c>
      <c r="F495" s="500">
        <f t="shared" si="0"/>
        <v>12.615384615384615</v>
      </c>
      <c r="G495" s="42"/>
      <c r="H495" s="42"/>
      <c r="I495" s="42"/>
      <c r="J495" s="42"/>
      <c r="K495" s="42"/>
      <c r="L495" s="42"/>
      <c r="M495" s="42">
        <v>9</v>
      </c>
      <c r="N495" s="42"/>
      <c r="Q495" s="4" t="s">
        <v>4521</v>
      </c>
      <c r="R495" s="445">
        <v>11</v>
      </c>
      <c r="U495" s="4" t="s">
        <v>3796</v>
      </c>
      <c r="V495" s="445">
        <v>114</v>
      </c>
    </row>
    <row r="496" spans="1:22" x14ac:dyDescent="0.2">
      <c r="A496" s="488" t="s">
        <v>3075</v>
      </c>
      <c r="B496" s="489">
        <v>7</v>
      </c>
      <c r="C496" s="489">
        <v>10</v>
      </c>
      <c r="D496" s="484">
        <v>3</v>
      </c>
      <c r="E496" s="489">
        <v>77</v>
      </c>
      <c r="F496" s="500">
        <f t="shared" si="0"/>
        <v>11</v>
      </c>
      <c r="G496" s="42"/>
      <c r="H496" s="42"/>
      <c r="I496" s="42"/>
      <c r="J496" s="42"/>
      <c r="K496" s="42"/>
      <c r="L496" s="42"/>
      <c r="M496" s="42">
        <v>5</v>
      </c>
      <c r="N496" s="42"/>
      <c r="Q496" s="4" t="s">
        <v>2032</v>
      </c>
      <c r="R496" s="445">
        <v>11</v>
      </c>
      <c r="U496" s="4" t="s">
        <v>4348</v>
      </c>
      <c r="V496" s="445">
        <v>113</v>
      </c>
    </row>
    <row r="497" spans="1:22" x14ac:dyDescent="0.2">
      <c r="A497" s="488" t="s">
        <v>3816</v>
      </c>
      <c r="B497" s="489">
        <v>6</v>
      </c>
      <c r="C497" s="489">
        <v>9</v>
      </c>
      <c r="D497" s="484">
        <v>1</v>
      </c>
      <c r="E497" s="489">
        <v>86</v>
      </c>
      <c r="F497" s="500">
        <f t="shared" si="0"/>
        <v>10.75</v>
      </c>
      <c r="G497" s="42"/>
      <c r="H497" s="42"/>
      <c r="I497" s="42"/>
      <c r="J497" s="42"/>
      <c r="K497" s="42"/>
      <c r="L497" s="42"/>
      <c r="M497" s="42">
        <v>2</v>
      </c>
      <c r="N497" s="42"/>
      <c r="Q497" s="4" t="s">
        <v>3073</v>
      </c>
      <c r="R497" s="445">
        <v>11</v>
      </c>
      <c r="U497" s="4" t="s">
        <v>4050</v>
      </c>
      <c r="V497" s="445">
        <v>113</v>
      </c>
    </row>
    <row r="498" spans="1:22" x14ac:dyDescent="0.2">
      <c r="A498" s="488" t="s">
        <v>3086</v>
      </c>
      <c r="B498" s="489">
        <v>13</v>
      </c>
      <c r="C498" s="489">
        <v>14</v>
      </c>
      <c r="D498" s="484">
        <v>3</v>
      </c>
      <c r="E498" s="489">
        <v>9</v>
      </c>
      <c r="F498" s="500">
        <f t="shared" si="0"/>
        <v>0.81818181818181823</v>
      </c>
      <c r="G498" s="42"/>
      <c r="H498" s="42"/>
      <c r="I498" s="42"/>
      <c r="J498" s="42"/>
      <c r="K498" s="42"/>
      <c r="L498" s="42"/>
      <c r="M498" s="42"/>
      <c r="N498" s="42"/>
      <c r="Q498" s="4" t="s">
        <v>1576</v>
      </c>
      <c r="R498" s="445">
        <v>11</v>
      </c>
      <c r="U498" s="4" t="s">
        <v>4083</v>
      </c>
      <c r="V498" s="445">
        <v>113</v>
      </c>
    </row>
    <row r="499" spans="1:22" x14ac:dyDescent="0.2">
      <c r="A499" s="488" t="s">
        <v>3072</v>
      </c>
      <c r="B499" s="489">
        <v>1</v>
      </c>
      <c r="C499" s="489">
        <v>1</v>
      </c>
      <c r="D499" s="484"/>
      <c r="E499" s="489">
        <v>6</v>
      </c>
      <c r="F499" s="500">
        <f t="shared" si="0"/>
        <v>6</v>
      </c>
      <c r="G499" s="42"/>
      <c r="H499" s="42"/>
      <c r="I499" s="42"/>
      <c r="J499" s="42"/>
      <c r="K499" s="42"/>
      <c r="L499" s="42"/>
      <c r="M499" s="42">
        <v>1</v>
      </c>
      <c r="N499" s="42"/>
      <c r="Q499" s="4" t="s">
        <v>1574</v>
      </c>
      <c r="R499" s="445">
        <v>11</v>
      </c>
      <c r="U499" s="4" t="s">
        <v>1576</v>
      </c>
      <c r="V499" s="445">
        <v>113</v>
      </c>
    </row>
    <row r="500" spans="1:22" x14ac:dyDescent="0.2">
      <c r="A500" s="488" t="s">
        <v>3456</v>
      </c>
      <c r="B500" s="489">
        <v>13</v>
      </c>
      <c r="C500" s="489">
        <v>13</v>
      </c>
      <c r="D500" s="484">
        <v>5</v>
      </c>
      <c r="E500" s="489">
        <v>42</v>
      </c>
      <c r="F500" s="500">
        <f t="shared" si="0"/>
        <v>5.25</v>
      </c>
      <c r="G500" s="42"/>
      <c r="H500" s="42"/>
      <c r="I500" s="42"/>
      <c r="J500" s="42"/>
      <c r="K500" s="42"/>
      <c r="L500" s="42"/>
      <c r="M500" s="42">
        <v>14</v>
      </c>
      <c r="N500" s="42">
        <v>8</v>
      </c>
      <c r="Q500" s="4" t="s">
        <v>3971</v>
      </c>
      <c r="R500" s="445">
        <v>11</v>
      </c>
      <c r="U500" s="4" t="s">
        <v>3829</v>
      </c>
      <c r="V500" s="445">
        <v>112</v>
      </c>
    </row>
    <row r="501" spans="1:22" x14ac:dyDescent="0.2">
      <c r="A501" s="488" t="s">
        <v>2776</v>
      </c>
      <c r="B501" s="489">
        <v>3</v>
      </c>
      <c r="C501" s="489">
        <v>2</v>
      </c>
      <c r="D501" s="484">
        <v>1</v>
      </c>
      <c r="E501" s="489">
        <v>5</v>
      </c>
      <c r="F501" s="500">
        <f t="shared" si="0"/>
        <v>5</v>
      </c>
      <c r="G501" s="42"/>
      <c r="H501" s="42"/>
      <c r="I501" s="42"/>
      <c r="J501" s="42"/>
      <c r="K501" s="42"/>
      <c r="L501" s="42"/>
      <c r="M501" s="42">
        <v>1</v>
      </c>
      <c r="N501" s="42"/>
      <c r="Q501" s="4" t="s">
        <v>4498</v>
      </c>
      <c r="R501" s="445">
        <v>11</v>
      </c>
      <c r="U501" s="4" t="s">
        <v>1612</v>
      </c>
      <c r="V501" s="445">
        <v>112</v>
      </c>
    </row>
    <row r="502" spans="1:22" x14ac:dyDescent="0.2">
      <c r="A502" s="488" t="s">
        <v>3080</v>
      </c>
      <c r="B502" s="489">
        <v>3</v>
      </c>
      <c r="C502" s="489">
        <v>5</v>
      </c>
      <c r="D502" s="484"/>
      <c r="E502" s="489">
        <v>8</v>
      </c>
      <c r="F502" s="500">
        <f t="shared" si="0"/>
        <v>1.6</v>
      </c>
      <c r="G502" s="42"/>
      <c r="H502" s="42"/>
      <c r="I502" s="42"/>
      <c r="J502" s="42"/>
      <c r="K502" s="42"/>
      <c r="L502" s="42"/>
      <c r="M502" s="42">
        <v>1</v>
      </c>
      <c r="N502" s="42"/>
      <c r="Q502" s="4" t="s">
        <v>1573</v>
      </c>
      <c r="R502" s="445">
        <v>11</v>
      </c>
      <c r="U502" s="4" t="s">
        <v>4200</v>
      </c>
      <c r="V502" s="445">
        <v>111</v>
      </c>
    </row>
    <row r="503" spans="1:22" x14ac:dyDescent="0.2">
      <c r="A503" s="488" t="s">
        <v>3817</v>
      </c>
      <c r="B503" s="489">
        <v>6</v>
      </c>
      <c r="C503" s="489">
        <v>6</v>
      </c>
      <c r="D503" s="484">
        <v>1</v>
      </c>
      <c r="E503" s="489">
        <v>4</v>
      </c>
      <c r="F503" s="500">
        <f t="shared" si="0"/>
        <v>0.8</v>
      </c>
      <c r="G503" s="42"/>
      <c r="H503" s="42"/>
      <c r="I503" s="42"/>
      <c r="J503" s="42"/>
      <c r="K503" s="42"/>
      <c r="L503" s="42"/>
      <c r="M503" s="42"/>
      <c r="N503" s="42"/>
      <c r="Q503" s="4" t="s">
        <v>3942</v>
      </c>
      <c r="R503" s="445">
        <v>11</v>
      </c>
      <c r="U503" s="4" t="s">
        <v>3982</v>
      </c>
      <c r="V503" s="445">
        <v>111</v>
      </c>
    </row>
    <row r="504" spans="1:22" x14ac:dyDescent="0.2">
      <c r="A504" s="486" t="s">
        <v>3071</v>
      </c>
      <c r="B504" s="136">
        <v>12</v>
      </c>
      <c r="C504" s="501">
        <f>E504/F504</f>
        <v>11.003861003861005</v>
      </c>
      <c r="D504" s="428"/>
      <c r="E504" s="136">
        <v>285</v>
      </c>
      <c r="F504" s="500">
        <v>25.9</v>
      </c>
      <c r="G504" s="42"/>
      <c r="H504" s="42"/>
      <c r="I504" s="42"/>
      <c r="J504" s="42"/>
      <c r="K504" s="42"/>
      <c r="L504" s="42"/>
      <c r="M504" s="51">
        <v>5</v>
      </c>
      <c r="N504" s="51">
        <v>6</v>
      </c>
      <c r="Q504" s="4" t="s">
        <v>1584</v>
      </c>
      <c r="R504" s="445">
        <v>11</v>
      </c>
      <c r="U504" s="4" t="s">
        <v>1230</v>
      </c>
      <c r="V504" s="445">
        <v>111</v>
      </c>
    </row>
    <row r="505" spans="1:22" x14ac:dyDescent="0.2">
      <c r="A505" s="486" t="s">
        <v>3072</v>
      </c>
      <c r="B505" s="136">
        <v>12</v>
      </c>
      <c r="C505" s="501">
        <f>E505/F505</f>
        <v>11.000662690523525</v>
      </c>
      <c r="D505" s="428"/>
      <c r="E505" s="136">
        <v>166</v>
      </c>
      <c r="F505" s="500">
        <v>15.09</v>
      </c>
      <c r="G505" s="42"/>
      <c r="H505" s="42"/>
      <c r="I505" s="42"/>
      <c r="J505" s="42"/>
      <c r="K505" s="42"/>
      <c r="L505" s="42"/>
      <c r="M505" s="42">
        <v>8</v>
      </c>
      <c r="N505" s="42"/>
      <c r="Q505" s="4" t="s">
        <v>1586</v>
      </c>
      <c r="R505" s="445">
        <v>10</v>
      </c>
      <c r="U505" s="4" t="s">
        <v>1229</v>
      </c>
      <c r="V505" s="445">
        <v>110</v>
      </c>
    </row>
    <row r="506" spans="1:22" x14ac:dyDescent="0.2">
      <c r="A506" s="486" t="s">
        <v>3073</v>
      </c>
      <c r="B506" s="136">
        <v>11</v>
      </c>
      <c r="C506" s="501">
        <f>E506/F506</f>
        <v>11.001642036124794</v>
      </c>
      <c r="D506" s="428"/>
      <c r="E506" s="136">
        <v>402</v>
      </c>
      <c r="F506" s="500">
        <v>36.54</v>
      </c>
      <c r="G506" s="42"/>
      <c r="H506" s="42"/>
      <c r="I506" s="42"/>
      <c r="J506" s="42"/>
      <c r="K506" s="42"/>
      <c r="L506" s="42"/>
      <c r="M506" s="42">
        <v>9</v>
      </c>
      <c r="N506" s="42"/>
      <c r="Q506" s="4" t="s">
        <v>1582</v>
      </c>
      <c r="R506" s="445">
        <v>10</v>
      </c>
      <c r="U506" s="4" t="s">
        <v>3781</v>
      </c>
      <c r="V506" s="445">
        <v>109</v>
      </c>
    </row>
    <row r="507" spans="1:22" x14ac:dyDescent="0.2">
      <c r="A507" s="486" t="s">
        <v>3074</v>
      </c>
      <c r="B507" s="136">
        <v>12</v>
      </c>
      <c r="C507" s="501">
        <f t="shared" ref="C507:C524" si="1">E507/F507</f>
        <v>11.001378043178686</v>
      </c>
      <c r="D507" s="428"/>
      <c r="E507" s="136">
        <v>479</v>
      </c>
      <c r="F507" s="500">
        <v>43.54</v>
      </c>
      <c r="G507" s="42"/>
      <c r="H507" s="42"/>
      <c r="I507" s="42"/>
      <c r="J507" s="42"/>
      <c r="K507" s="42"/>
      <c r="L507" s="42"/>
      <c r="M507" s="42">
        <v>4</v>
      </c>
      <c r="N507" s="42"/>
      <c r="Q507" s="4" t="s">
        <v>4096</v>
      </c>
      <c r="R507" s="445">
        <v>10</v>
      </c>
      <c r="U507" s="4" t="s">
        <v>2011</v>
      </c>
      <c r="V507" s="445">
        <v>109</v>
      </c>
    </row>
    <row r="508" spans="1:22" x14ac:dyDescent="0.2">
      <c r="A508" s="486" t="s">
        <v>3076</v>
      </c>
      <c r="B508" s="136">
        <v>12</v>
      </c>
      <c r="C508" s="501">
        <f t="shared" si="1"/>
        <v>10</v>
      </c>
      <c r="D508" s="428"/>
      <c r="E508" s="136">
        <v>333</v>
      </c>
      <c r="F508" s="500">
        <v>33.299999999999997</v>
      </c>
      <c r="G508" s="42"/>
      <c r="H508" s="42"/>
      <c r="I508" s="42"/>
      <c r="J508" s="42"/>
      <c r="K508" s="42"/>
      <c r="L508" s="42"/>
      <c r="M508" s="42">
        <v>4</v>
      </c>
      <c r="N508" s="42"/>
      <c r="Q508" s="4" t="s">
        <v>3969</v>
      </c>
      <c r="R508" s="445">
        <v>10</v>
      </c>
      <c r="U508" s="4" t="s">
        <v>4107</v>
      </c>
      <c r="V508" s="445">
        <v>109</v>
      </c>
    </row>
    <row r="509" spans="1:22" x14ac:dyDescent="0.2">
      <c r="A509" s="486" t="s">
        <v>3528</v>
      </c>
      <c r="B509" s="136">
        <v>10</v>
      </c>
      <c r="C509" s="501">
        <f t="shared" si="1"/>
        <v>9</v>
      </c>
      <c r="D509" s="428"/>
      <c r="E509" s="136">
        <v>171</v>
      </c>
      <c r="F509" s="500">
        <v>19</v>
      </c>
      <c r="G509" s="42"/>
      <c r="H509" s="42"/>
      <c r="I509" s="42"/>
      <c r="J509" s="42"/>
      <c r="K509" s="42"/>
      <c r="L509" s="42"/>
      <c r="M509" s="42"/>
      <c r="N509" s="42"/>
      <c r="Q509" s="4" t="s">
        <v>3596</v>
      </c>
      <c r="R509" s="445">
        <v>10</v>
      </c>
      <c r="U509" s="4" t="s">
        <v>1577</v>
      </c>
      <c r="V509" s="445">
        <v>109</v>
      </c>
    </row>
    <row r="510" spans="1:22" x14ac:dyDescent="0.2">
      <c r="A510" s="486" t="s">
        <v>3079</v>
      </c>
      <c r="B510" s="136">
        <v>9</v>
      </c>
      <c r="C510" s="501">
        <f t="shared" si="1"/>
        <v>9.0054815974941267</v>
      </c>
      <c r="D510" s="428"/>
      <c r="E510" s="136">
        <v>115</v>
      </c>
      <c r="F510" s="500">
        <v>12.77</v>
      </c>
      <c r="G510" s="42"/>
      <c r="H510" s="42"/>
      <c r="I510" s="42"/>
      <c r="J510" s="42"/>
      <c r="K510" s="42"/>
      <c r="L510" s="42"/>
      <c r="M510" s="42">
        <v>1</v>
      </c>
      <c r="N510" s="42"/>
      <c r="Q510" s="4" t="s">
        <v>1587</v>
      </c>
      <c r="R510" s="445">
        <v>10</v>
      </c>
      <c r="U510" s="4" t="s">
        <v>1631</v>
      </c>
      <c r="V510" s="445">
        <v>106</v>
      </c>
    </row>
    <row r="511" spans="1:22" x14ac:dyDescent="0.2">
      <c r="A511" s="486" t="s">
        <v>3075</v>
      </c>
      <c r="B511" s="136">
        <v>10</v>
      </c>
      <c r="C511" s="501">
        <f t="shared" si="1"/>
        <v>8</v>
      </c>
      <c r="D511" s="428"/>
      <c r="E511" s="136">
        <v>140</v>
      </c>
      <c r="F511" s="500">
        <v>17.5</v>
      </c>
      <c r="G511" s="42"/>
      <c r="H511" s="42"/>
      <c r="I511" s="42"/>
      <c r="J511" s="42"/>
      <c r="K511" s="42"/>
      <c r="L511" s="42"/>
      <c r="M511" s="42">
        <v>3</v>
      </c>
      <c r="N511" s="42"/>
      <c r="Q511" s="4" t="s">
        <v>4348</v>
      </c>
      <c r="R511" s="445">
        <v>10</v>
      </c>
      <c r="U511" s="4" t="s">
        <v>1991</v>
      </c>
      <c r="V511" s="445">
        <v>105</v>
      </c>
    </row>
    <row r="512" spans="1:22" x14ac:dyDescent="0.2">
      <c r="A512" s="487" t="s">
        <v>3077</v>
      </c>
      <c r="B512" s="42">
        <v>9</v>
      </c>
      <c r="C512" s="501">
        <f t="shared" si="1"/>
        <v>10</v>
      </c>
      <c r="D512" s="42"/>
      <c r="E512" s="136">
        <v>181</v>
      </c>
      <c r="F512" s="377">
        <v>18.100000000000001</v>
      </c>
      <c r="G512" s="42"/>
      <c r="H512" s="42"/>
      <c r="I512" s="42"/>
      <c r="J512" s="42"/>
      <c r="K512" s="42"/>
      <c r="L512" s="42"/>
      <c r="M512" s="42">
        <v>6</v>
      </c>
      <c r="N512" s="42"/>
      <c r="Q512" s="4" t="s">
        <v>1588</v>
      </c>
      <c r="R512" s="445">
        <v>10</v>
      </c>
      <c r="U512" s="4" t="s">
        <v>2776</v>
      </c>
      <c r="V512" s="445">
        <v>105</v>
      </c>
    </row>
    <row r="513" spans="1:22" x14ac:dyDescent="0.2">
      <c r="A513" s="487" t="s">
        <v>3080</v>
      </c>
      <c r="B513" s="42">
        <v>4</v>
      </c>
      <c r="C513" s="501">
        <f t="shared" si="1"/>
        <v>4</v>
      </c>
      <c r="D513" s="42"/>
      <c r="E513" s="136">
        <v>64</v>
      </c>
      <c r="F513" s="377">
        <v>16</v>
      </c>
      <c r="G513" s="42"/>
      <c r="H513" s="42"/>
      <c r="I513" s="42"/>
      <c r="J513" s="42"/>
      <c r="K513" s="42"/>
      <c r="L513" s="42"/>
      <c r="M513" s="42"/>
      <c r="N513" s="42"/>
      <c r="Q513" s="4" t="s">
        <v>4176</v>
      </c>
      <c r="R513" s="445">
        <v>10</v>
      </c>
      <c r="U513" s="4" t="s">
        <v>3957</v>
      </c>
      <c r="V513" s="445">
        <v>104</v>
      </c>
    </row>
    <row r="514" spans="1:22" x14ac:dyDescent="0.2">
      <c r="A514" s="487" t="s">
        <v>3081</v>
      </c>
      <c r="B514" s="42">
        <v>8</v>
      </c>
      <c r="C514" s="501">
        <f t="shared" si="1"/>
        <v>4</v>
      </c>
      <c r="D514" s="42"/>
      <c r="E514" s="136">
        <v>18</v>
      </c>
      <c r="F514" s="377">
        <v>4.5</v>
      </c>
      <c r="G514" s="42"/>
      <c r="H514" s="42"/>
      <c r="I514" s="42"/>
      <c r="J514" s="42"/>
      <c r="K514" s="42"/>
      <c r="L514" s="42"/>
      <c r="M514" s="42">
        <v>3</v>
      </c>
      <c r="N514" s="42"/>
      <c r="Q514" s="4" t="s">
        <v>4198</v>
      </c>
      <c r="R514" s="445">
        <v>10</v>
      </c>
      <c r="U514" s="4" t="s">
        <v>4097</v>
      </c>
      <c r="V514" s="445">
        <v>104</v>
      </c>
    </row>
    <row r="515" spans="1:22" x14ac:dyDescent="0.2">
      <c r="A515" s="487" t="s">
        <v>3455</v>
      </c>
      <c r="B515" s="42">
        <v>4</v>
      </c>
      <c r="C515" s="501">
        <f t="shared" si="1"/>
        <v>4</v>
      </c>
      <c r="D515" s="42"/>
      <c r="E515" s="136">
        <v>43</v>
      </c>
      <c r="F515" s="377">
        <v>10.75</v>
      </c>
      <c r="G515" s="42"/>
      <c r="H515" s="42"/>
      <c r="I515" s="42"/>
      <c r="J515" s="42"/>
      <c r="K515" s="42"/>
      <c r="L515" s="42"/>
      <c r="M515" s="42">
        <v>2</v>
      </c>
      <c r="N515" s="42"/>
      <c r="Q515" s="4" t="s">
        <v>1596</v>
      </c>
      <c r="R515" s="445">
        <v>10</v>
      </c>
      <c r="U515" s="4" t="s">
        <v>2951</v>
      </c>
      <c r="V515" s="445">
        <v>103</v>
      </c>
    </row>
    <row r="516" spans="1:22" x14ac:dyDescent="0.2">
      <c r="A516" s="487" t="s">
        <v>3082</v>
      </c>
      <c r="B516" s="42">
        <v>5</v>
      </c>
      <c r="C516" s="501">
        <f t="shared" si="1"/>
        <v>4</v>
      </c>
      <c r="D516" s="42"/>
      <c r="E516" s="136">
        <v>93</v>
      </c>
      <c r="F516" s="377">
        <v>23.25</v>
      </c>
      <c r="G516" s="42"/>
      <c r="H516" s="42"/>
      <c r="I516" s="42"/>
      <c r="J516" s="42"/>
      <c r="K516" s="42"/>
      <c r="L516" s="42"/>
      <c r="M516" s="42"/>
      <c r="N516" s="42"/>
      <c r="Q516" s="4" t="s">
        <v>3938</v>
      </c>
      <c r="R516" s="445">
        <v>10</v>
      </c>
      <c r="U516" s="4" t="s">
        <v>1595</v>
      </c>
      <c r="V516" s="445">
        <v>102</v>
      </c>
    </row>
    <row r="517" spans="1:22" x14ac:dyDescent="0.2">
      <c r="A517" s="486" t="s">
        <v>3071</v>
      </c>
      <c r="B517" s="42">
        <v>13</v>
      </c>
      <c r="C517" s="501">
        <f t="shared" si="1"/>
        <v>13.001912045889101</v>
      </c>
      <c r="D517" s="42"/>
      <c r="E517" s="136">
        <v>340</v>
      </c>
      <c r="F517" s="377">
        <v>26.15</v>
      </c>
      <c r="G517" s="42"/>
      <c r="H517" s="42"/>
      <c r="I517" s="42"/>
      <c r="J517" s="42"/>
      <c r="K517" s="42"/>
      <c r="L517" s="42"/>
      <c r="M517" s="51">
        <v>7</v>
      </c>
      <c r="N517" s="51">
        <v>10</v>
      </c>
      <c r="Q517" s="4" t="s">
        <v>1597</v>
      </c>
      <c r="R517" s="445">
        <v>10</v>
      </c>
      <c r="U517" s="4" t="s">
        <v>4430</v>
      </c>
      <c r="V517" s="445">
        <v>102</v>
      </c>
    </row>
    <row r="518" spans="1:22" x14ac:dyDescent="0.2">
      <c r="A518" s="486" t="s">
        <v>3072</v>
      </c>
      <c r="B518" s="42">
        <v>13</v>
      </c>
      <c r="C518" s="501">
        <f t="shared" si="1"/>
        <v>11.998616874135546</v>
      </c>
      <c r="D518" s="42"/>
      <c r="E518" s="136">
        <v>347</v>
      </c>
      <c r="F518" s="377">
        <v>28.92</v>
      </c>
      <c r="G518" s="42"/>
      <c r="H518" s="42"/>
      <c r="I518" s="42"/>
      <c r="J518" s="42"/>
      <c r="K518" s="42"/>
      <c r="L518" s="42"/>
      <c r="M518" s="42">
        <v>1</v>
      </c>
      <c r="N518" s="42"/>
      <c r="Q518" s="4" t="s">
        <v>1985</v>
      </c>
      <c r="R518" s="445">
        <v>10</v>
      </c>
      <c r="U518" s="4" t="s">
        <v>1623</v>
      </c>
      <c r="V518" s="445">
        <v>101</v>
      </c>
    </row>
    <row r="519" spans="1:22" x14ac:dyDescent="0.2">
      <c r="A519" s="486" t="s">
        <v>3075</v>
      </c>
      <c r="B519" s="42">
        <v>13</v>
      </c>
      <c r="C519" s="501">
        <f t="shared" si="1"/>
        <v>11.998456790123456</v>
      </c>
      <c r="D519" s="42"/>
      <c r="E519" s="136">
        <v>311</v>
      </c>
      <c r="F519" s="377">
        <v>25.92</v>
      </c>
      <c r="G519" s="42"/>
      <c r="H519" s="42"/>
      <c r="I519" s="42"/>
      <c r="J519" s="42"/>
      <c r="K519" s="42"/>
      <c r="L519" s="42"/>
      <c r="M519" s="42">
        <v>8</v>
      </c>
      <c r="N519" s="42"/>
      <c r="Q519" s="4" t="s">
        <v>4080</v>
      </c>
      <c r="R519" s="445">
        <v>10</v>
      </c>
      <c r="U519" s="4" t="s">
        <v>1524</v>
      </c>
      <c r="V519" s="445">
        <v>101</v>
      </c>
    </row>
    <row r="520" spans="1:22" x14ac:dyDescent="0.2">
      <c r="A520" s="486" t="s">
        <v>3074</v>
      </c>
      <c r="B520" s="42">
        <v>13</v>
      </c>
      <c r="C520" s="501">
        <f t="shared" si="1"/>
        <v>10</v>
      </c>
      <c r="D520" s="42"/>
      <c r="E520" s="136">
        <v>628</v>
      </c>
      <c r="F520" s="377">
        <v>62.8</v>
      </c>
      <c r="G520" s="42"/>
      <c r="H520" s="42"/>
      <c r="I520" s="42"/>
      <c r="J520" s="42"/>
      <c r="K520" s="42"/>
      <c r="L520" s="42"/>
      <c r="M520" s="42">
        <v>6</v>
      </c>
      <c r="N520" s="42"/>
      <c r="Q520" s="4" t="s">
        <v>2011</v>
      </c>
      <c r="R520" s="445">
        <v>10</v>
      </c>
      <c r="U520" s="4" t="s">
        <v>4203</v>
      </c>
      <c r="V520" s="445">
        <v>100</v>
      </c>
    </row>
    <row r="521" spans="1:22" x14ac:dyDescent="0.2">
      <c r="A521" s="486" t="s">
        <v>3076</v>
      </c>
      <c r="B521" s="42">
        <v>13</v>
      </c>
      <c r="C521" s="501">
        <f t="shared" si="1"/>
        <v>13</v>
      </c>
      <c r="D521" s="42"/>
      <c r="E521" s="136">
        <v>312</v>
      </c>
      <c r="F521" s="377">
        <v>24</v>
      </c>
      <c r="G521" s="42"/>
      <c r="H521" s="42"/>
      <c r="I521" s="42"/>
      <c r="J521" s="42"/>
      <c r="K521" s="42"/>
      <c r="L521" s="42"/>
      <c r="M521" s="42">
        <v>5</v>
      </c>
      <c r="N521" s="42"/>
      <c r="Q521" s="4" t="s">
        <v>4132</v>
      </c>
      <c r="R521" s="445">
        <v>10</v>
      </c>
      <c r="U521" s="4" t="s">
        <v>1695</v>
      </c>
      <c r="V521" s="445">
        <v>100</v>
      </c>
    </row>
    <row r="522" spans="1:22" x14ac:dyDescent="0.2">
      <c r="A522" s="486" t="s">
        <v>3528</v>
      </c>
      <c r="B522" s="42">
        <v>12</v>
      </c>
      <c r="C522" s="501">
        <f t="shared" si="1"/>
        <v>11.000321646831779</v>
      </c>
      <c r="D522" s="42"/>
      <c r="E522" s="136">
        <v>342</v>
      </c>
      <c r="F522" s="377">
        <v>31.09</v>
      </c>
      <c r="G522" s="42"/>
      <c r="H522" s="42"/>
      <c r="I522" s="42"/>
      <c r="J522" s="42"/>
      <c r="K522" s="42"/>
      <c r="L522" s="42"/>
      <c r="M522" s="42"/>
      <c r="N522" s="42"/>
      <c r="Q522" s="4" t="s">
        <v>3828</v>
      </c>
      <c r="R522" s="445">
        <v>10</v>
      </c>
      <c r="U522" s="4" t="s">
        <v>1674</v>
      </c>
      <c r="V522" s="445">
        <v>99</v>
      </c>
    </row>
    <row r="523" spans="1:22" x14ac:dyDescent="0.2">
      <c r="A523" s="486" t="s">
        <v>3079</v>
      </c>
      <c r="B523" s="42">
        <v>9</v>
      </c>
      <c r="C523" s="501">
        <f t="shared" si="1"/>
        <v>8</v>
      </c>
      <c r="D523" s="42"/>
      <c r="E523" s="136">
        <v>344</v>
      </c>
      <c r="F523" s="377">
        <v>43</v>
      </c>
      <c r="G523" s="42"/>
      <c r="H523" s="42"/>
      <c r="I523" s="42"/>
      <c r="J523" s="42"/>
      <c r="K523" s="42"/>
      <c r="L523" s="42"/>
      <c r="M523" s="42">
        <v>1</v>
      </c>
      <c r="N523" s="42"/>
      <c r="Q523" s="4" t="s">
        <v>3877</v>
      </c>
      <c r="R523" s="445">
        <v>10</v>
      </c>
      <c r="U523" s="4" t="s">
        <v>4019</v>
      </c>
      <c r="V523" s="445">
        <v>99</v>
      </c>
    </row>
    <row r="524" spans="1:22" x14ac:dyDescent="0.2">
      <c r="A524" s="487" t="s">
        <v>3541</v>
      </c>
      <c r="B524" s="42">
        <v>10</v>
      </c>
      <c r="C524" s="501">
        <f t="shared" si="1"/>
        <v>10</v>
      </c>
      <c r="D524" s="42"/>
      <c r="E524" s="136">
        <v>284</v>
      </c>
      <c r="F524" s="377">
        <v>28.4</v>
      </c>
      <c r="G524" s="42"/>
      <c r="H524" s="42"/>
      <c r="I524" s="42"/>
      <c r="J524" s="42"/>
      <c r="K524" s="42"/>
      <c r="L524" s="42"/>
      <c r="M524" s="42">
        <v>13</v>
      </c>
      <c r="N524" s="42"/>
      <c r="Q524" s="4" t="s">
        <v>1590</v>
      </c>
      <c r="R524" s="445">
        <v>10</v>
      </c>
      <c r="U524" s="4" t="s">
        <v>311</v>
      </c>
      <c r="V524" s="445">
        <v>99</v>
      </c>
    </row>
    <row r="525" spans="1:22" x14ac:dyDescent="0.2">
      <c r="A525" s="487" t="s">
        <v>3543</v>
      </c>
      <c r="B525" s="42">
        <v>4</v>
      </c>
      <c r="C525" s="136">
        <v>4</v>
      </c>
      <c r="D525" s="42"/>
      <c r="E525" s="136">
        <v>148</v>
      </c>
      <c r="F525" s="377">
        <f>E525/C525</f>
        <v>37</v>
      </c>
      <c r="G525" s="42"/>
      <c r="H525" s="42"/>
      <c r="I525" s="42"/>
      <c r="J525" s="42"/>
      <c r="K525" s="42"/>
      <c r="L525" s="42"/>
      <c r="M525" s="42"/>
      <c r="N525" s="42"/>
      <c r="Q525" s="4" t="s">
        <v>4528</v>
      </c>
      <c r="R525" s="445">
        <v>10</v>
      </c>
      <c r="U525" s="4" t="s">
        <v>4395</v>
      </c>
      <c r="V525" s="445">
        <v>98</v>
      </c>
    </row>
    <row r="526" spans="1:22" x14ac:dyDescent="0.2">
      <c r="A526" s="487" t="s">
        <v>3081</v>
      </c>
      <c r="B526" s="42">
        <v>12</v>
      </c>
      <c r="C526" s="501">
        <f t="shared" ref="C526:C537" si="2">E526/F526</f>
        <v>6</v>
      </c>
      <c r="D526" s="42"/>
      <c r="E526" s="136">
        <v>153</v>
      </c>
      <c r="F526" s="377">
        <v>25.5</v>
      </c>
      <c r="G526" s="42"/>
      <c r="H526" s="42"/>
      <c r="I526" s="42"/>
      <c r="J526" s="42"/>
      <c r="K526" s="42"/>
      <c r="L526" s="42"/>
      <c r="M526" s="42">
        <v>6</v>
      </c>
      <c r="N526" s="42"/>
      <c r="Q526" s="4" t="s">
        <v>1771</v>
      </c>
      <c r="R526" s="445">
        <v>10</v>
      </c>
      <c r="U526" s="4" t="s">
        <v>1599</v>
      </c>
      <c r="V526" s="445">
        <v>98</v>
      </c>
    </row>
    <row r="527" spans="1:22" x14ac:dyDescent="0.2">
      <c r="A527" s="487" t="s">
        <v>3455</v>
      </c>
      <c r="B527" s="42">
        <v>11</v>
      </c>
      <c r="C527" s="501">
        <f t="shared" si="2"/>
        <v>8</v>
      </c>
      <c r="D527" s="42"/>
      <c r="E527" s="136">
        <v>130</v>
      </c>
      <c r="F527" s="377">
        <v>16.25</v>
      </c>
      <c r="G527" s="42"/>
      <c r="H527" s="42"/>
      <c r="I527" s="42"/>
      <c r="J527" s="42"/>
      <c r="K527" s="42"/>
      <c r="L527" s="42"/>
      <c r="M527" s="42"/>
      <c r="N527" s="42"/>
      <c r="Q527" s="4" t="s">
        <v>3186</v>
      </c>
      <c r="R527" s="445">
        <v>10</v>
      </c>
      <c r="U527" s="4" t="s">
        <v>1573</v>
      </c>
      <c r="V527" s="445">
        <v>98</v>
      </c>
    </row>
    <row r="528" spans="1:22" x14ac:dyDescent="0.2">
      <c r="A528" s="487" t="s">
        <v>3082</v>
      </c>
      <c r="B528" s="42">
        <v>10</v>
      </c>
      <c r="C528" s="501">
        <f t="shared" si="2"/>
        <v>8.0013280212483391</v>
      </c>
      <c r="D528" s="42"/>
      <c r="E528" s="136">
        <v>241</v>
      </c>
      <c r="F528" s="377">
        <v>30.12</v>
      </c>
      <c r="G528" s="42"/>
      <c r="H528" s="42"/>
      <c r="I528" s="42"/>
      <c r="J528" s="42"/>
      <c r="K528" s="42"/>
      <c r="L528" s="42"/>
      <c r="M528" s="42">
        <v>4</v>
      </c>
      <c r="N528" s="42"/>
      <c r="Q528" s="4" t="s">
        <v>2985</v>
      </c>
      <c r="R528" s="445">
        <v>10</v>
      </c>
      <c r="U528" s="4" t="s">
        <v>1601</v>
      </c>
      <c r="V528" s="445">
        <v>97</v>
      </c>
    </row>
    <row r="529" spans="1:22" x14ac:dyDescent="0.2">
      <c r="A529" s="486" t="s">
        <v>3071</v>
      </c>
      <c r="B529" s="42">
        <v>13</v>
      </c>
      <c r="C529" s="501">
        <f t="shared" si="2"/>
        <v>13.000248570718371</v>
      </c>
      <c r="D529" s="42"/>
      <c r="E529" s="136">
        <v>523</v>
      </c>
      <c r="F529" s="377">
        <v>40.229999999999997</v>
      </c>
      <c r="G529" s="42"/>
      <c r="H529" s="42"/>
      <c r="I529" s="42"/>
      <c r="J529" s="42"/>
      <c r="K529" s="42"/>
      <c r="L529" s="42"/>
      <c r="M529" s="42">
        <v>10</v>
      </c>
      <c r="N529" s="42">
        <v>11</v>
      </c>
      <c r="Q529" s="4" t="s">
        <v>3587</v>
      </c>
      <c r="R529" s="445">
        <v>10</v>
      </c>
      <c r="U529" s="4" t="s">
        <v>4209</v>
      </c>
      <c r="V529" s="445">
        <v>97</v>
      </c>
    </row>
    <row r="530" spans="1:22" x14ac:dyDescent="0.2">
      <c r="A530" s="486" t="s">
        <v>3072</v>
      </c>
      <c r="B530" s="42">
        <v>12</v>
      </c>
      <c r="C530" s="501">
        <f t="shared" si="2"/>
        <v>12.006578947368421</v>
      </c>
      <c r="D530" s="42"/>
      <c r="E530" s="136">
        <v>219</v>
      </c>
      <c r="F530" s="377">
        <v>18.239999999999998</v>
      </c>
      <c r="G530" s="42"/>
      <c r="H530" s="42"/>
      <c r="I530" s="42"/>
      <c r="J530" s="42"/>
      <c r="K530" s="42"/>
      <c r="L530" s="42"/>
      <c r="M530" s="42">
        <v>8</v>
      </c>
      <c r="N530" s="42"/>
      <c r="Q530" s="4" t="s">
        <v>3632</v>
      </c>
      <c r="R530" s="445">
        <v>10</v>
      </c>
      <c r="U530" s="4" t="s">
        <v>4215</v>
      </c>
      <c r="V530" s="445">
        <v>96</v>
      </c>
    </row>
    <row r="531" spans="1:22" x14ac:dyDescent="0.2">
      <c r="A531" s="486" t="s">
        <v>3075</v>
      </c>
      <c r="B531" s="42">
        <v>13</v>
      </c>
      <c r="C531" s="501">
        <f t="shared" si="2"/>
        <v>15.003371544167228</v>
      </c>
      <c r="D531" s="42"/>
      <c r="E531" s="136">
        <v>445</v>
      </c>
      <c r="F531" s="377">
        <v>29.66</v>
      </c>
      <c r="G531" s="42"/>
      <c r="H531" s="42"/>
      <c r="I531" s="42"/>
      <c r="J531" s="42"/>
      <c r="K531" s="42"/>
      <c r="L531" s="42"/>
      <c r="M531" s="42">
        <v>1</v>
      </c>
      <c r="N531" s="42"/>
      <c r="Q531" s="4" t="s">
        <v>3976</v>
      </c>
      <c r="R531" s="445">
        <v>10</v>
      </c>
      <c r="U531" s="4" t="s">
        <v>4280</v>
      </c>
      <c r="V531" s="445">
        <v>94</v>
      </c>
    </row>
    <row r="532" spans="1:22" x14ac:dyDescent="0.2">
      <c r="A532" s="486" t="s">
        <v>3074</v>
      </c>
      <c r="B532" s="42">
        <v>13</v>
      </c>
      <c r="C532" s="501">
        <f t="shared" si="2"/>
        <v>12.002227791701477</v>
      </c>
      <c r="D532" s="42"/>
      <c r="E532" s="136">
        <v>431</v>
      </c>
      <c r="F532" s="377">
        <v>35.909999999999997</v>
      </c>
      <c r="G532" s="42"/>
      <c r="H532" s="42"/>
      <c r="I532" s="42"/>
      <c r="J532" s="42"/>
      <c r="K532" s="42"/>
      <c r="L532" s="42"/>
      <c r="M532" s="42">
        <v>3</v>
      </c>
      <c r="N532" s="42"/>
      <c r="Q532" s="4" t="s">
        <v>2060</v>
      </c>
      <c r="R532" s="445">
        <v>10</v>
      </c>
      <c r="U532" s="4" t="s">
        <v>1764</v>
      </c>
      <c r="V532" s="445">
        <v>94</v>
      </c>
    </row>
    <row r="533" spans="1:22" x14ac:dyDescent="0.2">
      <c r="A533" s="486" t="s">
        <v>3076</v>
      </c>
      <c r="B533" s="42">
        <v>13</v>
      </c>
      <c r="C533" s="501">
        <f t="shared" si="2"/>
        <v>11.00206611570248</v>
      </c>
      <c r="D533" s="42"/>
      <c r="E533" s="136">
        <v>426</v>
      </c>
      <c r="F533" s="377">
        <v>38.72</v>
      </c>
      <c r="G533" s="42"/>
      <c r="H533" s="42"/>
      <c r="I533" s="42"/>
      <c r="J533" s="42"/>
      <c r="K533" s="42"/>
      <c r="L533" s="42"/>
      <c r="M533" s="42"/>
      <c r="N533" s="42"/>
      <c r="Q533" s="4" t="s">
        <v>2062</v>
      </c>
      <c r="R533" s="445">
        <v>10</v>
      </c>
      <c r="U533" s="4" t="s">
        <v>1471</v>
      </c>
      <c r="V533" s="445">
        <v>94</v>
      </c>
    </row>
    <row r="534" spans="1:22" x14ac:dyDescent="0.2">
      <c r="A534" s="486" t="s">
        <v>3528</v>
      </c>
      <c r="B534" s="42">
        <v>9</v>
      </c>
      <c r="C534" s="501">
        <f t="shared" si="2"/>
        <v>7.001321003963012</v>
      </c>
      <c r="D534" s="42"/>
      <c r="E534" s="136">
        <v>212</v>
      </c>
      <c r="F534" s="377">
        <v>30.28</v>
      </c>
      <c r="G534" s="42"/>
      <c r="H534" s="42"/>
      <c r="I534" s="42"/>
      <c r="J534" s="42"/>
      <c r="K534" s="42"/>
      <c r="L534" s="42"/>
      <c r="M534" s="42">
        <v>6</v>
      </c>
      <c r="N534" s="42"/>
      <c r="Q534" s="4" t="s">
        <v>4244</v>
      </c>
      <c r="R534" s="445">
        <v>10</v>
      </c>
      <c r="U534" s="4" t="s">
        <v>4028</v>
      </c>
      <c r="V534" s="445">
        <v>93</v>
      </c>
    </row>
    <row r="535" spans="1:22" x14ac:dyDescent="0.2">
      <c r="A535" s="486" t="s">
        <v>3079</v>
      </c>
      <c r="B535" s="42">
        <v>13</v>
      </c>
      <c r="C535" s="501">
        <f t="shared" si="2"/>
        <v>9.0007087172218281</v>
      </c>
      <c r="D535" s="42"/>
      <c r="E535" s="136">
        <v>127</v>
      </c>
      <c r="F535" s="377">
        <v>14.11</v>
      </c>
      <c r="G535" s="42"/>
      <c r="H535" s="42"/>
      <c r="I535" s="42"/>
      <c r="J535" s="42"/>
      <c r="K535" s="42"/>
      <c r="L535" s="42"/>
      <c r="M535" s="42">
        <v>10</v>
      </c>
      <c r="N535" s="42"/>
      <c r="Q535" s="4" t="s">
        <v>4182</v>
      </c>
      <c r="R535" s="445">
        <v>10</v>
      </c>
      <c r="U535" s="4" t="s">
        <v>3847</v>
      </c>
      <c r="V535" s="445">
        <v>91</v>
      </c>
    </row>
    <row r="536" spans="1:22" x14ac:dyDescent="0.2">
      <c r="A536" s="487" t="s">
        <v>3543</v>
      </c>
      <c r="B536" s="42">
        <v>6</v>
      </c>
      <c r="C536" s="501">
        <f t="shared" si="2"/>
        <v>6.0007059654076951</v>
      </c>
      <c r="D536" s="42"/>
      <c r="E536" s="136">
        <v>170</v>
      </c>
      <c r="F536" s="377">
        <v>28.33</v>
      </c>
      <c r="G536" s="42"/>
      <c r="H536" s="42"/>
      <c r="I536" s="42"/>
      <c r="J536" s="42"/>
      <c r="K536" s="42"/>
      <c r="L536" s="42"/>
      <c r="M536" s="42">
        <v>3</v>
      </c>
      <c r="N536" s="42"/>
      <c r="Q536" s="4" t="s">
        <v>4062</v>
      </c>
      <c r="R536" s="445">
        <v>10</v>
      </c>
      <c r="U536" s="4" t="s">
        <v>1557</v>
      </c>
      <c r="V536" s="445">
        <v>91</v>
      </c>
    </row>
    <row r="537" spans="1:22" x14ac:dyDescent="0.2">
      <c r="A537" s="487" t="s">
        <v>3077</v>
      </c>
      <c r="B537" s="42">
        <v>12</v>
      </c>
      <c r="C537" s="501">
        <f t="shared" si="2"/>
        <v>9.0017513134851139</v>
      </c>
      <c r="D537" s="42"/>
      <c r="E537" s="136">
        <v>257</v>
      </c>
      <c r="F537" s="377">
        <v>28.55</v>
      </c>
      <c r="G537" s="42"/>
      <c r="H537" s="42"/>
      <c r="I537" s="42"/>
      <c r="J537" s="42"/>
      <c r="K537" s="42"/>
      <c r="L537" s="42"/>
      <c r="M537" s="42">
        <v>5</v>
      </c>
      <c r="N537" s="42"/>
      <c r="Q537" s="4" t="s">
        <v>3795</v>
      </c>
      <c r="R537" s="445">
        <v>9</v>
      </c>
      <c r="U537" s="4" t="s">
        <v>3974</v>
      </c>
      <c r="V537" s="445">
        <v>90</v>
      </c>
    </row>
    <row r="538" spans="1:22" x14ac:dyDescent="0.2">
      <c r="A538" s="487" t="s">
        <v>3081</v>
      </c>
      <c r="B538" s="42">
        <v>6</v>
      </c>
      <c r="C538" s="136">
        <v>4</v>
      </c>
      <c r="D538" s="42"/>
      <c r="E538" s="136">
        <v>38</v>
      </c>
      <c r="F538" s="377">
        <f>E538/4</f>
        <v>9.5</v>
      </c>
      <c r="G538" s="42"/>
      <c r="H538" s="42"/>
      <c r="I538" s="42"/>
      <c r="J538" s="42"/>
      <c r="K538" s="42"/>
      <c r="L538" s="42"/>
      <c r="M538" s="42">
        <v>2</v>
      </c>
      <c r="N538" s="42"/>
      <c r="Q538" s="4" t="s">
        <v>4370</v>
      </c>
      <c r="R538" s="445">
        <v>9</v>
      </c>
      <c r="U538" s="4" t="s">
        <v>1983</v>
      </c>
      <c r="V538" s="445">
        <v>90</v>
      </c>
    </row>
    <row r="539" spans="1:22" x14ac:dyDescent="0.2">
      <c r="A539" s="487" t="s">
        <v>3455</v>
      </c>
      <c r="B539" s="136" t="s">
        <v>3838</v>
      </c>
      <c r="C539" s="136"/>
      <c r="D539" s="42"/>
      <c r="E539" s="136">
        <v>0</v>
      </c>
      <c r="F539" s="377"/>
      <c r="G539" s="42"/>
      <c r="H539" s="42"/>
      <c r="I539" s="42"/>
      <c r="J539" s="42"/>
      <c r="K539" s="42"/>
      <c r="L539" s="42"/>
      <c r="M539" s="42"/>
      <c r="N539" s="42"/>
      <c r="Q539" s="4" t="s">
        <v>4311</v>
      </c>
      <c r="R539" s="445">
        <v>9</v>
      </c>
      <c r="U539" s="4" t="s">
        <v>1567</v>
      </c>
      <c r="V539" s="445">
        <v>89</v>
      </c>
    </row>
    <row r="540" spans="1:22" x14ac:dyDescent="0.2">
      <c r="A540" s="487" t="s">
        <v>3082</v>
      </c>
      <c r="B540" s="136" t="s">
        <v>3838</v>
      </c>
      <c r="C540" s="136"/>
      <c r="D540" s="42"/>
      <c r="E540" s="136">
        <v>0</v>
      </c>
      <c r="F540" s="377"/>
      <c r="G540" s="42"/>
      <c r="H540" s="42"/>
      <c r="I540" s="42"/>
      <c r="J540" s="42"/>
      <c r="K540" s="42"/>
      <c r="L540" s="42"/>
      <c r="M540" s="42"/>
      <c r="N540" s="42"/>
      <c r="Q540" s="4" t="s">
        <v>1593</v>
      </c>
      <c r="R540" s="445">
        <v>9</v>
      </c>
      <c r="U540" s="4" t="s">
        <v>4098</v>
      </c>
      <c r="V540" s="445">
        <v>88</v>
      </c>
    </row>
    <row r="541" spans="1:22" x14ac:dyDescent="0.2">
      <c r="A541" s="487" t="s">
        <v>3556</v>
      </c>
      <c r="B541" s="42">
        <v>6</v>
      </c>
      <c r="C541" s="501">
        <f t="shared" ref="C541:C588" si="3">E541/F541</f>
        <v>5</v>
      </c>
      <c r="D541" s="42"/>
      <c r="E541" s="136">
        <v>238</v>
      </c>
      <c r="F541" s="377">
        <v>47.6</v>
      </c>
      <c r="G541" s="42"/>
      <c r="H541" s="42"/>
      <c r="I541" s="42"/>
      <c r="J541" s="42"/>
      <c r="K541" s="42"/>
      <c r="L541" s="42"/>
      <c r="M541" s="42">
        <v>2</v>
      </c>
      <c r="N541" s="42"/>
      <c r="Q541" s="4" t="s">
        <v>3794</v>
      </c>
      <c r="R541" s="445">
        <v>9</v>
      </c>
      <c r="U541" s="4" t="s">
        <v>1548</v>
      </c>
      <c r="V541" s="445">
        <v>88</v>
      </c>
    </row>
    <row r="542" spans="1:22" x14ac:dyDescent="0.2">
      <c r="A542" s="487" t="s">
        <v>3557</v>
      </c>
      <c r="B542" s="42">
        <v>6</v>
      </c>
      <c r="C542" s="501">
        <f t="shared" si="3"/>
        <v>3</v>
      </c>
      <c r="D542" s="42"/>
      <c r="E542" s="136">
        <v>42</v>
      </c>
      <c r="F542" s="377">
        <v>14</v>
      </c>
      <c r="G542" s="42"/>
      <c r="H542" s="42"/>
      <c r="I542" s="42"/>
      <c r="J542" s="42"/>
      <c r="K542" s="42"/>
      <c r="L542" s="42"/>
      <c r="M542" s="42">
        <v>1</v>
      </c>
      <c r="N542" s="42"/>
      <c r="Q542" s="4" t="s">
        <v>1974</v>
      </c>
      <c r="R542" s="445">
        <v>9</v>
      </c>
      <c r="U542" s="4" t="s">
        <v>4473</v>
      </c>
      <c r="V542" s="445">
        <v>88</v>
      </c>
    </row>
    <row r="543" spans="1:22" x14ac:dyDescent="0.2">
      <c r="A543" s="487" t="s">
        <v>3187</v>
      </c>
      <c r="B543" s="42">
        <v>6</v>
      </c>
      <c r="C543" s="501">
        <f t="shared" si="3"/>
        <v>5</v>
      </c>
      <c r="D543" s="42"/>
      <c r="E543" s="136">
        <v>66</v>
      </c>
      <c r="F543" s="377">
        <v>13.2</v>
      </c>
      <c r="G543" s="42"/>
      <c r="H543" s="42"/>
      <c r="I543" s="42"/>
      <c r="J543" s="42"/>
      <c r="K543" s="42"/>
      <c r="L543" s="42"/>
      <c r="M543" s="42">
        <v>2</v>
      </c>
      <c r="N543" s="42"/>
      <c r="Q543" s="4" t="s">
        <v>4141</v>
      </c>
      <c r="R543" s="445">
        <v>9</v>
      </c>
      <c r="U543" s="4" t="s">
        <v>4254</v>
      </c>
      <c r="V543" s="445">
        <v>87</v>
      </c>
    </row>
    <row r="544" spans="1:22" x14ac:dyDescent="0.2">
      <c r="A544" s="487" t="s">
        <v>3455</v>
      </c>
      <c r="B544" s="42">
        <v>5</v>
      </c>
      <c r="C544" s="501">
        <f t="shared" si="3"/>
        <v>6.0022650056625144</v>
      </c>
      <c r="D544" s="42"/>
      <c r="E544" s="136">
        <v>53</v>
      </c>
      <c r="F544" s="377">
        <v>8.83</v>
      </c>
      <c r="G544" s="42"/>
      <c r="H544" s="42"/>
      <c r="I544" s="42"/>
      <c r="J544" s="42"/>
      <c r="K544" s="42"/>
      <c r="L544" s="42"/>
      <c r="M544" s="42">
        <v>3</v>
      </c>
      <c r="N544" s="42"/>
      <c r="Q544" s="4" t="s">
        <v>1976</v>
      </c>
      <c r="R544" s="445">
        <v>9</v>
      </c>
      <c r="U544" s="4" t="s">
        <v>1596</v>
      </c>
      <c r="V544" s="445">
        <v>85</v>
      </c>
    </row>
    <row r="545" spans="1:22" x14ac:dyDescent="0.2">
      <c r="A545" s="487" t="s">
        <v>3541</v>
      </c>
      <c r="B545" s="42">
        <v>1</v>
      </c>
      <c r="C545" s="501">
        <f t="shared" si="3"/>
        <v>1</v>
      </c>
      <c r="D545" s="42"/>
      <c r="E545" s="136">
        <v>17</v>
      </c>
      <c r="F545" s="377">
        <v>17</v>
      </c>
      <c r="G545" s="42"/>
      <c r="H545" s="42"/>
      <c r="I545" s="42"/>
      <c r="J545" s="42"/>
      <c r="K545" s="42"/>
      <c r="L545" s="42"/>
      <c r="M545" s="42">
        <v>1</v>
      </c>
      <c r="N545" s="42"/>
      <c r="Q545" s="4" t="s">
        <v>1984</v>
      </c>
      <c r="R545" s="445">
        <v>9</v>
      </c>
      <c r="U545" s="4" t="s">
        <v>1761</v>
      </c>
      <c r="V545" s="445">
        <v>85</v>
      </c>
    </row>
    <row r="546" spans="1:22" x14ac:dyDescent="0.2">
      <c r="A546" s="487" t="s">
        <v>3071</v>
      </c>
      <c r="B546" s="42">
        <v>13</v>
      </c>
      <c r="C546" s="501">
        <f t="shared" si="3"/>
        <v>18.010575016523461</v>
      </c>
      <c r="D546" s="42"/>
      <c r="E546" s="136">
        <v>545</v>
      </c>
      <c r="F546" s="377">
        <v>30.26</v>
      </c>
      <c r="G546" s="42"/>
      <c r="H546" s="42"/>
      <c r="I546" s="42"/>
      <c r="J546" s="42"/>
      <c r="K546" s="42"/>
      <c r="L546" s="42"/>
      <c r="M546" s="42"/>
      <c r="N546" s="42"/>
      <c r="Q546" s="4" t="s">
        <v>2970</v>
      </c>
      <c r="R546" s="445">
        <v>9</v>
      </c>
      <c r="U546" s="4" t="s">
        <v>4152</v>
      </c>
      <c r="V546" s="445">
        <v>85</v>
      </c>
    </row>
    <row r="547" spans="1:22" x14ac:dyDescent="0.2">
      <c r="A547" s="487" t="s">
        <v>3072</v>
      </c>
      <c r="B547" s="42">
        <v>12</v>
      </c>
      <c r="C547" s="501">
        <f t="shared" si="3"/>
        <v>12.03125</v>
      </c>
      <c r="D547" s="42"/>
      <c r="E547" s="136">
        <v>385</v>
      </c>
      <c r="F547" s="377">
        <v>32</v>
      </c>
      <c r="G547" s="42"/>
      <c r="H547" s="42"/>
      <c r="I547" s="42"/>
      <c r="J547" s="42"/>
      <c r="K547" s="42"/>
      <c r="L547" s="42"/>
      <c r="M547" s="42"/>
      <c r="N547" s="42"/>
      <c r="Q547" s="4" t="s">
        <v>2008</v>
      </c>
      <c r="R547" s="445">
        <v>9</v>
      </c>
      <c r="U547" s="4" t="s">
        <v>3964</v>
      </c>
      <c r="V547" s="445">
        <v>85</v>
      </c>
    </row>
    <row r="548" spans="1:22" x14ac:dyDescent="0.2">
      <c r="A548" s="487" t="s">
        <v>3077</v>
      </c>
      <c r="B548" s="42">
        <v>13</v>
      </c>
      <c r="C548" s="501">
        <f t="shared" si="3"/>
        <v>13.552304719845433</v>
      </c>
      <c r="D548" s="42"/>
      <c r="E548" s="136">
        <v>491</v>
      </c>
      <c r="F548" s="377">
        <v>36.229999999999997</v>
      </c>
      <c r="G548" s="42"/>
      <c r="H548" s="42"/>
      <c r="I548" s="42"/>
      <c r="J548" s="42"/>
      <c r="K548" s="42"/>
      <c r="L548" s="42"/>
      <c r="M548" s="42"/>
      <c r="N548" s="42"/>
      <c r="Q548" s="4" t="s">
        <v>3096</v>
      </c>
      <c r="R548" s="445">
        <v>9</v>
      </c>
      <c r="U548" s="4" t="s">
        <v>1699</v>
      </c>
      <c r="V548" s="445">
        <v>85</v>
      </c>
    </row>
    <row r="549" spans="1:22" x14ac:dyDescent="0.2">
      <c r="A549" s="487" t="s">
        <v>3543</v>
      </c>
      <c r="B549" s="42">
        <v>7</v>
      </c>
      <c r="C549" s="501">
        <f t="shared" si="3"/>
        <v>8.0015313935681469</v>
      </c>
      <c r="D549" s="42"/>
      <c r="E549" s="136">
        <v>209</v>
      </c>
      <c r="F549" s="377">
        <v>26.12</v>
      </c>
      <c r="G549" s="42"/>
      <c r="H549" s="42"/>
      <c r="I549" s="42"/>
      <c r="J549" s="42"/>
      <c r="K549" s="42"/>
      <c r="L549" s="42"/>
      <c r="M549" s="42"/>
      <c r="N549" s="42"/>
      <c r="Q549" s="4" t="s">
        <v>2015</v>
      </c>
      <c r="R549" s="445">
        <v>9</v>
      </c>
      <c r="U549" s="4" t="s">
        <v>2042</v>
      </c>
      <c r="V549" s="445">
        <v>85</v>
      </c>
    </row>
    <row r="550" spans="1:22" x14ac:dyDescent="0.2">
      <c r="A550" s="487" t="s">
        <v>3074</v>
      </c>
      <c r="B550" s="42">
        <v>11</v>
      </c>
      <c r="C550" s="501">
        <f t="shared" si="3"/>
        <v>9.0101010101010104</v>
      </c>
      <c r="D550" s="42"/>
      <c r="E550" s="136">
        <v>446</v>
      </c>
      <c r="F550" s="377">
        <v>49.5</v>
      </c>
      <c r="G550" s="42"/>
      <c r="H550" s="42"/>
      <c r="I550" s="42"/>
      <c r="J550" s="42"/>
      <c r="K550" s="42"/>
      <c r="L550" s="42"/>
      <c r="M550" s="42"/>
      <c r="N550" s="42"/>
      <c r="Q550" s="4" t="s">
        <v>1595</v>
      </c>
      <c r="R550" s="445">
        <v>9</v>
      </c>
      <c r="U550" s="4" t="s">
        <v>1906</v>
      </c>
      <c r="V550" s="445">
        <v>85</v>
      </c>
    </row>
    <row r="551" spans="1:22" x14ac:dyDescent="0.2">
      <c r="A551" s="487" t="s">
        <v>3079</v>
      </c>
      <c r="B551" s="42">
        <v>12</v>
      </c>
      <c r="C551" s="501">
        <f t="shared" si="3"/>
        <v>8.0160857908847198</v>
      </c>
      <c r="D551" s="42"/>
      <c r="E551" s="136">
        <v>299</v>
      </c>
      <c r="F551" s="377">
        <v>37.299999999999997</v>
      </c>
      <c r="G551" s="42"/>
      <c r="H551" s="42"/>
      <c r="I551" s="42"/>
      <c r="J551" s="42"/>
      <c r="K551" s="42"/>
      <c r="L551" s="42"/>
      <c r="M551" s="42"/>
      <c r="N551" s="42"/>
      <c r="Q551" s="4" t="s">
        <v>1774</v>
      </c>
      <c r="R551" s="445">
        <v>9</v>
      </c>
      <c r="U551" s="4" t="s">
        <v>2008</v>
      </c>
      <c r="V551" s="445">
        <v>84</v>
      </c>
    </row>
    <row r="552" spans="1:22" x14ac:dyDescent="0.2">
      <c r="A552" s="487" t="s">
        <v>3528</v>
      </c>
      <c r="B552" s="42">
        <v>8</v>
      </c>
      <c r="C552" s="501">
        <f t="shared" si="3"/>
        <v>9.0010405827263273</v>
      </c>
      <c r="D552" s="42"/>
      <c r="E552" s="136">
        <v>173</v>
      </c>
      <c r="F552" s="377">
        <v>19.22</v>
      </c>
      <c r="G552" s="42"/>
      <c r="H552" s="42"/>
      <c r="I552" s="42"/>
      <c r="J552" s="42"/>
      <c r="K552" s="42"/>
      <c r="L552" s="42"/>
      <c r="M552" s="42"/>
      <c r="N552" s="42"/>
      <c r="Q552" s="4" t="s">
        <v>4076</v>
      </c>
      <c r="R552" s="445">
        <v>9</v>
      </c>
      <c r="U552" s="4" t="s">
        <v>3806</v>
      </c>
      <c r="V552" s="445">
        <v>84</v>
      </c>
    </row>
    <row r="553" spans="1:22" x14ac:dyDescent="0.2">
      <c r="A553" s="487" t="s">
        <v>3075</v>
      </c>
      <c r="B553" s="42">
        <v>5</v>
      </c>
      <c r="C553" s="501">
        <f t="shared" si="3"/>
        <v>5</v>
      </c>
      <c r="D553" s="42"/>
      <c r="E553" s="136">
        <v>144</v>
      </c>
      <c r="F553" s="42">
        <v>28.8</v>
      </c>
      <c r="G553" s="42"/>
      <c r="H553" s="42"/>
      <c r="I553" s="42"/>
      <c r="J553" s="42"/>
      <c r="K553" s="42"/>
      <c r="L553" s="42"/>
      <c r="M553" s="42"/>
      <c r="N553" s="42"/>
      <c r="Q553" s="4" t="s">
        <v>1665</v>
      </c>
      <c r="R553" s="445">
        <v>9</v>
      </c>
      <c r="U553" s="4" t="s">
        <v>1643</v>
      </c>
      <c r="V553" s="445">
        <v>83</v>
      </c>
    </row>
    <row r="554" spans="1:22" x14ac:dyDescent="0.2">
      <c r="A554" s="487" t="s">
        <v>3076</v>
      </c>
      <c r="B554" s="42">
        <v>13</v>
      </c>
      <c r="C554" s="501">
        <f t="shared" si="3"/>
        <v>13.002114164904862</v>
      </c>
      <c r="D554" s="42"/>
      <c r="E554" s="136">
        <v>123</v>
      </c>
      <c r="F554" s="42">
        <v>9.4600000000000009</v>
      </c>
      <c r="G554" s="42"/>
      <c r="H554" s="42"/>
      <c r="I554" s="42"/>
      <c r="J554" s="42"/>
      <c r="K554" s="42"/>
      <c r="L554" s="42"/>
      <c r="M554" s="42"/>
      <c r="N554" s="42"/>
      <c r="Q554" s="4" t="s">
        <v>3934</v>
      </c>
      <c r="R554" s="445">
        <v>9</v>
      </c>
      <c r="U554" s="4" t="s">
        <v>1697</v>
      </c>
      <c r="V554" s="445">
        <v>83</v>
      </c>
    </row>
    <row r="555" spans="1:22" x14ac:dyDescent="0.2">
      <c r="A555" s="487" t="s">
        <v>3088</v>
      </c>
      <c r="B555" s="42">
        <v>8</v>
      </c>
      <c r="C555" s="501">
        <f t="shared" si="3"/>
        <v>4</v>
      </c>
      <c r="D555" s="42"/>
      <c r="E555" s="136">
        <v>126</v>
      </c>
      <c r="F555" s="42">
        <v>31.5</v>
      </c>
      <c r="G555" s="42"/>
      <c r="H555" s="42"/>
      <c r="I555" s="42"/>
      <c r="J555" s="42"/>
      <c r="K555" s="42"/>
      <c r="L555" s="42"/>
      <c r="M555" s="42"/>
      <c r="N555" s="42"/>
      <c r="Q555" s="4" t="s">
        <v>3989</v>
      </c>
      <c r="R555" s="445">
        <v>9</v>
      </c>
      <c r="U555" s="4" t="s">
        <v>4480</v>
      </c>
      <c r="V555" s="445">
        <v>83</v>
      </c>
    </row>
    <row r="556" spans="1:22" x14ac:dyDescent="0.2">
      <c r="A556" s="487" t="s">
        <v>3081</v>
      </c>
      <c r="B556" s="42">
        <v>9</v>
      </c>
      <c r="C556" s="501">
        <f t="shared" si="3"/>
        <v>8.0052493438320216</v>
      </c>
      <c r="D556" s="42"/>
      <c r="E556" s="136">
        <v>61</v>
      </c>
      <c r="F556" s="42">
        <v>7.62</v>
      </c>
      <c r="G556" s="42"/>
      <c r="H556" s="42"/>
      <c r="I556" s="42"/>
      <c r="J556" s="42"/>
      <c r="K556" s="42"/>
      <c r="L556" s="42"/>
      <c r="M556" s="42"/>
      <c r="N556" s="42"/>
      <c r="Q556" s="4" t="s">
        <v>2042</v>
      </c>
      <c r="R556" s="445">
        <v>9</v>
      </c>
      <c r="U556" s="4" t="s">
        <v>1974</v>
      </c>
      <c r="V556" s="445">
        <v>82</v>
      </c>
    </row>
    <row r="557" spans="1:22" x14ac:dyDescent="0.2">
      <c r="A557" s="487" t="s">
        <v>3071</v>
      </c>
      <c r="B557" s="42">
        <v>11</v>
      </c>
      <c r="C557" s="501"/>
      <c r="D557" s="42"/>
      <c r="E557" s="136">
        <v>333</v>
      </c>
      <c r="F557" s="42">
        <v>30.2</v>
      </c>
      <c r="G557" s="42"/>
      <c r="H557" s="42"/>
      <c r="I557" s="42"/>
      <c r="J557" s="42"/>
      <c r="K557" s="42"/>
      <c r="L557" s="42"/>
      <c r="M557" s="42"/>
      <c r="N557" s="42"/>
      <c r="Q557" s="4" t="s">
        <v>1147</v>
      </c>
      <c r="R557" s="445">
        <v>9</v>
      </c>
      <c r="U557" s="4" t="s">
        <v>4102</v>
      </c>
      <c r="V557" s="445">
        <v>82</v>
      </c>
    </row>
    <row r="558" spans="1:22" x14ac:dyDescent="0.2">
      <c r="A558" s="487" t="s">
        <v>3072</v>
      </c>
      <c r="B558" s="42">
        <v>9</v>
      </c>
      <c r="C558" s="501">
        <f t="shared" si="3"/>
        <v>9.0173410404624281</v>
      </c>
      <c r="D558" s="42"/>
      <c r="E558" s="136">
        <v>156</v>
      </c>
      <c r="F558" s="42">
        <v>17.3</v>
      </c>
      <c r="G558" s="42"/>
      <c r="H558" s="42"/>
      <c r="I558" s="42"/>
      <c r="J558" s="42"/>
      <c r="K558" s="42"/>
      <c r="L558" s="42"/>
      <c r="M558" s="42"/>
      <c r="N558" s="42"/>
      <c r="Q558" s="4" t="s">
        <v>4350</v>
      </c>
      <c r="R558" s="445">
        <v>9</v>
      </c>
      <c r="U558" s="4" t="s">
        <v>3048</v>
      </c>
      <c r="V558" s="445">
        <v>79</v>
      </c>
    </row>
    <row r="559" spans="1:22" x14ac:dyDescent="0.2">
      <c r="A559" s="487" t="s">
        <v>3077</v>
      </c>
      <c r="B559" s="42">
        <v>11</v>
      </c>
      <c r="C559" s="501">
        <f t="shared" si="3"/>
        <v>12.585365853658537</v>
      </c>
      <c r="D559" s="42"/>
      <c r="E559" s="136">
        <v>258</v>
      </c>
      <c r="F559" s="42">
        <v>20.5</v>
      </c>
      <c r="G559" s="42"/>
      <c r="H559" s="42"/>
      <c r="I559" s="42"/>
      <c r="J559" s="42"/>
      <c r="K559" s="42"/>
      <c r="L559" s="42"/>
      <c r="M559" s="42"/>
      <c r="N559" s="42"/>
      <c r="Q559" s="4" t="s">
        <v>1599</v>
      </c>
      <c r="R559" s="445">
        <v>9</v>
      </c>
      <c r="U559" s="4" t="s">
        <v>1976</v>
      </c>
      <c r="V559" s="445">
        <v>78</v>
      </c>
    </row>
    <row r="560" spans="1:22" x14ac:dyDescent="0.2">
      <c r="A560" s="487" t="s">
        <v>3074</v>
      </c>
      <c r="B560" s="42">
        <v>10</v>
      </c>
      <c r="C560" s="501">
        <f t="shared" si="3"/>
        <v>12</v>
      </c>
      <c r="D560" s="42"/>
      <c r="E560" s="136">
        <v>204</v>
      </c>
      <c r="F560" s="42">
        <v>17</v>
      </c>
      <c r="G560" s="42"/>
      <c r="H560" s="42"/>
      <c r="I560" s="42"/>
      <c r="J560" s="42"/>
      <c r="K560" s="42"/>
      <c r="L560" s="42"/>
      <c r="M560" s="42"/>
      <c r="N560" s="42"/>
      <c r="Q560" s="4" t="s">
        <v>4254</v>
      </c>
      <c r="R560" s="445">
        <v>9</v>
      </c>
      <c r="U560" s="4" t="s">
        <v>1598</v>
      </c>
      <c r="V560" s="445">
        <v>78</v>
      </c>
    </row>
    <row r="561" spans="1:22" x14ac:dyDescent="0.2">
      <c r="A561" s="487" t="s">
        <v>3079</v>
      </c>
      <c r="B561" s="42">
        <v>11</v>
      </c>
      <c r="C561" s="501">
        <f t="shared" si="3"/>
        <v>12.022058823529411</v>
      </c>
      <c r="D561" s="42"/>
      <c r="E561" s="136">
        <v>327</v>
      </c>
      <c r="F561" s="42">
        <v>27.2</v>
      </c>
      <c r="G561" s="42"/>
      <c r="H561" s="42"/>
      <c r="I561" s="42"/>
      <c r="J561" s="42"/>
      <c r="K561" s="42"/>
      <c r="L561" s="42"/>
      <c r="M561" s="42"/>
      <c r="N561" s="42"/>
      <c r="Q561" s="4" t="s">
        <v>4538</v>
      </c>
      <c r="R561" s="445">
        <v>9</v>
      </c>
      <c r="U561" s="4" t="s">
        <v>246</v>
      </c>
      <c r="V561" s="445">
        <v>78</v>
      </c>
    </row>
    <row r="562" spans="1:22" x14ac:dyDescent="0.2">
      <c r="A562" s="487" t="s">
        <v>3528</v>
      </c>
      <c r="B562" s="42">
        <v>9</v>
      </c>
      <c r="C562" s="501">
        <f t="shared" si="3"/>
        <v>11.03448275862069</v>
      </c>
      <c r="D562" s="42"/>
      <c r="E562" s="136">
        <v>96</v>
      </c>
      <c r="F562" s="42">
        <v>8.6999999999999993</v>
      </c>
      <c r="G562" s="42"/>
      <c r="H562" s="42"/>
      <c r="I562" s="42"/>
      <c r="J562" s="42"/>
      <c r="K562" s="42"/>
      <c r="L562" s="42"/>
      <c r="M562" s="42"/>
      <c r="N562" s="42"/>
      <c r="Q562" s="4" t="s">
        <v>4203</v>
      </c>
      <c r="R562" s="445">
        <v>8</v>
      </c>
      <c r="U562" s="4" t="s">
        <v>2065</v>
      </c>
      <c r="V562" s="445">
        <v>78</v>
      </c>
    </row>
    <row r="563" spans="1:22" x14ac:dyDescent="0.2">
      <c r="A563" s="487" t="s">
        <v>3076</v>
      </c>
      <c r="B563" s="42">
        <v>11</v>
      </c>
      <c r="C563" s="501">
        <f t="shared" si="3"/>
        <v>13.040935672514619</v>
      </c>
      <c r="D563" s="42"/>
      <c r="E563" s="136">
        <v>223</v>
      </c>
      <c r="F563" s="42">
        <v>17.100000000000001</v>
      </c>
      <c r="G563" s="42"/>
      <c r="H563" s="42"/>
      <c r="I563" s="42"/>
      <c r="J563" s="42"/>
      <c r="K563" s="42"/>
      <c r="L563" s="42"/>
      <c r="M563" s="42"/>
      <c r="N563" s="42"/>
      <c r="Q563" s="4" t="s">
        <v>787</v>
      </c>
      <c r="R563" s="445">
        <v>8</v>
      </c>
      <c r="U563" s="4" t="s">
        <v>4460</v>
      </c>
      <c r="V563" s="445">
        <v>77</v>
      </c>
    </row>
    <row r="564" spans="1:22" x14ac:dyDescent="0.2">
      <c r="A564" s="487" t="s">
        <v>3088</v>
      </c>
      <c r="B564" s="42">
        <v>7</v>
      </c>
      <c r="C564" s="501">
        <f t="shared" si="3"/>
        <v>7.0149253731343277</v>
      </c>
      <c r="D564" s="42"/>
      <c r="E564" s="136">
        <v>94</v>
      </c>
      <c r="F564" s="42">
        <v>13.4</v>
      </c>
      <c r="G564" s="42"/>
      <c r="H564" s="42"/>
      <c r="I564" s="42"/>
      <c r="J564" s="42"/>
      <c r="K564" s="42"/>
      <c r="L564" s="42"/>
      <c r="M564" s="42"/>
      <c r="N564" s="42"/>
      <c r="Q564" s="4" t="s">
        <v>1953</v>
      </c>
      <c r="R564" s="445">
        <v>8</v>
      </c>
      <c r="U564" s="4" t="s">
        <v>1659</v>
      </c>
      <c r="V564" s="445">
        <v>77</v>
      </c>
    </row>
    <row r="565" spans="1:22" x14ac:dyDescent="0.2">
      <c r="A565" s="487" t="s">
        <v>3081</v>
      </c>
      <c r="B565" s="42">
        <v>7</v>
      </c>
      <c r="C565" s="501">
        <f t="shared" si="3"/>
        <v>7.0303030303030303</v>
      </c>
      <c r="D565" s="42"/>
      <c r="E565" s="136">
        <v>116</v>
      </c>
      <c r="F565" s="42">
        <v>16.5</v>
      </c>
      <c r="G565" s="42"/>
      <c r="H565" s="42"/>
      <c r="I565" s="42"/>
      <c r="J565" s="42"/>
      <c r="K565" s="42"/>
      <c r="L565" s="42"/>
      <c r="M565" s="42"/>
      <c r="N565" s="42"/>
      <c r="Q565" s="4" t="s">
        <v>1600</v>
      </c>
      <c r="R565" s="445">
        <v>8</v>
      </c>
      <c r="U565" s="4" t="s">
        <v>3155</v>
      </c>
      <c r="V565" s="445">
        <v>77</v>
      </c>
    </row>
    <row r="566" spans="1:22" x14ac:dyDescent="0.2">
      <c r="A566" s="487" t="s">
        <v>3585</v>
      </c>
      <c r="B566" s="42">
        <v>8</v>
      </c>
      <c r="C566" s="136">
        <v>10</v>
      </c>
      <c r="D566" s="42"/>
      <c r="E566" s="136">
        <v>146</v>
      </c>
      <c r="F566" s="42">
        <f>E566/C566</f>
        <v>14.6</v>
      </c>
      <c r="G566" s="42"/>
      <c r="H566" s="42"/>
      <c r="I566" s="42"/>
      <c r="J566" s="42"/>
      <c r="K566" s="42"/>
      <c r="L566" s="42"/>
      <c r="M566" s="42"/>
      <c r="N566" s="42"/>
      <c r="Q566" s="4" t="s">
        <v>2960</v>
      </c>
      <c r="R566" s="445">
        <v>8</v>
      </c>
      <c r="U566" s="4" t="s">
        <v>4092</v>
      </c>
      <c r="V566" s="445">
        <v>77</v>
      </c>
    </row>
    <row r="567" spans="1:22" x14ac:dyDescent="0.2">
      <c r="A567" s="487" t="s">
        <v>3080</v>
      </c>
      <c r="B567" s="42">
        <v>3</v>
      </c>
      <c r="C567" s="501">
        <f t="shared" si="3"/>
        <v>2.1374045801526718</v>
      </c>
      <c r="D567" s="42"/>
      <c r="E567" s="136">
        <v>28</v>
      </c>
      <c r="F567" s="42">
        <v>13.1</v>
      </c>
      <c r="G567" s="42"/>
      <c r="H567" s="42"/>
      <c r="I567" s="42"/>
      <c r="J567" s="42"/>
      <c r="K567" s="42"/>
      <c r="L567" s="42"/>
      <c r="M567" s="42"/>
      <c r="N567" s="42"/>
      <c r="Q567" s="4" t="s">
        <v>1605</v>
      </c>
      <c r="R567" s="445">
        <v>8</v>
      </c>
      <c r="U567" s="4" t="s">
        <v>2010</v>
      </c>
      <c r="V567" s="445">
        <v>77</v>
      </c>
    </row>
    <row r="568" spans="1:22" x14ac:dyDescent="0.2">
      <c r="A568" s="487" t="s">
        <v>3075</v>
      </c>
      <c r="B568" s="42">
        <v>4</v>
      </c>
      <c r="C568" s="501">
        <f t="shared" si="3"/>
        <v>2</v>
      </c>
      <c r="D568" s="42"/>
      <c r="E568" s="136">
        <v>12</v>
      </c>
      <c r="F568" s="42">
        <v>6</v>
      </c>
      <c r="G568" s="42"/>
      <c r="H568" s="42"/>
      <c r="I568" s="42"/>
      <c r="J568" s="42"/>
      <c r="K568" s="42"/>
      <c r="L568" s="42"/>
      <c r="M568" s="42"/>
      <c r="N568" s="42"/>
      <c r="Q568" s="4" t="s">
        <v>1603</v>
      </c>
      <c r="R568" s="445">
        <v>8</v>
      </c>
      <c r="U568" s="4" t="s">
        <v>4355</v>
      </c>
      <c r="V568" s="445">
        <v>77</v>
      </c>
    </row>
    <row r="569" spans="1:22" x14ac:dyDescent="0.2">
      <c r="A569" s="487" t="s">
        <v>3587</v>
      </c>
      <c r="B569" s="42">
        <v>1</v>
      </c>
      <c r="C569" s="501">
        <f t="shared" si="3"/>
        <v>1</v>
      </c>
      <c r="D569" s="42"/>
      <c r="E569" s="136">
        <v>17</v>
      </c>
      <c r="F569" s="42">
        <v>17</v>
      </c>
      <c r="G569" s="42"/>
      <c r="H569" s="42"/>
      <c r="I569" s="42"/>
      <c r="J569" s="42"/>
      <c r="K569" s="42"/>
      <c r="L569" s="42"/>
      <c r="M569" s="42"/>
      <c r="N569" s="42"/>
      <c r="Q569" s="4" t="s">
        <v>4247</v>
      </c>
      <c r="R569" s="445">
        <v>8</v>
      </c>
      <c r="U569" s="4" t="s">
        <v>2988</v>
      </c>
      <c r="V569" s="445">
        <v>77</v>
      </c>
    </row>
    <row r="570" spans="1:22" x14ac:dyDescent="0.2">
      <c r="A570" s="487" t="s">
        <v>3586</v>
      </c>
      <c r="B570" s="42">
        <v>1</v>
      </c>
      <c r="C570" s="501"/>
      <c r="D570" s="42">
        <v>1</v>
      </c>
      <c r="E570" s="136">
        <v>0</v>
      </c>
      <c r="F570" s="42">
        <v>0</v>
      </c>
      <c r="G570" s="42"/>
      <c r="H570" s="42"/>
      <c r="I570" s="42"/>
      <c r="J570" s="42"/>
      <c r="K570" s="42"/>
      <c r="L570" s="42"/>
      <c r="M570" s="42"/>
      <c r="N570" s="42"/>
      <c r="Q570" s="4" t="s">
        <v>3962</v>
      </c>
      <c r="R570" s="445">
        <v>8</v>
      </c>
      <c r="U570" s="4" t="s">
        <v>1910</v>
      </c>
      <c r="V570" s="445">
        <v>76</v>
      </c>
    </row>
    <row r="571" spans="1:22" x14ac:dyDescent="0.2">
      <c r="A571" s="487" t="s">
        <v>3589</v>
      </c>
      <c r="B571" s="42">
        <v>1</v>
      </c>
      <c r="C571" s="501"/>
      <c r="D571" s="42">
        <v>1</v>
      </c>
      <c r="E571" s="136">
        <v>32</v>
      </c>
      <c r="F571" s="42">
        <v>0</v>
      </c>
      <c r="G571" s="42"/>
      <c r="H571" s="42"/>
      <c r="I571" s="42"/>
      <c r="J571" s="42"/>
      <c r="K571" s="42"/>
      <c r="L571" s="42"/>
      <c r="M571" s="42"/>
      <c r="N571" s="42"/>
      <c r="Q571" s="4" t="s">
        <v>1602</v>
      </c>
      <c r="R571" s="445">
        <v>8</v>
      </c>
      <c r="U571" s="4" t="s">
        <v>3827</v>
      </c>
      <c r="V571" s="445">
        <v>75</v>
      </c>
    </row>
    <row r="572" spans="1:22" x14ac:dyDescent="0.2">
      <c r="A572" s="487" t="s">
        <v>3082</v>
      </c>
      <c r="B572" s="42">
        <v>1</v>
      </c>
      <c r="C572" s="501"/>
      <c r="D572" s="42"/>
      <c r="E572" s="136">
        <v>0</v>
      </c>
      <c r="F572" s="42">
        <v>0</v>
      </c>
      <c r="G572" s="42"/>
      <c r="H572" s="42"/>
      <c r="I572" s="42"/>
      <c r="J572" s="42"/>
      <c r="K572" s="42"/>
      <c r="L572" s="42"/>
      <c r="M572" s="42"/>
      <c r="N572" s="42"/>
      <c r="Q572" s="4" t="s">
        <v>1608</v>
      </c>
      <c r="R572" s="445">
        <v>8</v>
      </c>
      <c r="U572" s="4" t="s">
        <v>1975</v>
      </c>
      <c r="V572" s="445">
        <v>75</v>
      </c>
    </row>
    <row r="573" spans="1:22" x14ac:dyDescent="0.2">
      <c r="A573" s="487" t="s">
        <v>3588</v>
      </c>
      <c r="B573" s="42">
        <v>2</v>
      </c>
      <c r="C573" s="501">
        <f t="shared" si="3"/>
        <v>2</v>
      </c>
      <c r="D573" s="42"/>
      <c r="E573" s="136">
        <v>2</v>
      </c>
      <c r="F573" s="42">
        <v>1</v>
      </c>
      <c r="G573" s="42"/>
      <c r="H573" s="42"/>
      <c r="I573" s="42"/>
      <c r="J573" s="42"/>
      <c r="K573" s="42"/>
      <c r="L573" s="42"/>
      <c r="M573" s="42"/>
      <c r="N573" s="42"/>
      <c r="Q573" s="4" t="s">
        <v>4047</v>
      </c>
      <c r="R573" s="445">
        <v>8</v>
      </c>
      <c r="U573" s="4" t="s">
        <v>3980</v>
      </c>
      <c r="V573" s="445">
        <v>75</v>
      </c>
    </row>
    <row r="574" spans="1:22" x14ac:dyDescent="0.2">
      <c r="A574" s="487" t="s">
        <v>3590</v>
      </c>
      <c r="B574" s="42">
        <v>3</v>
      </c>
      <c r="C574" s="501">
        <v>3</v>
      </c>
      <c r="D574" s="42"/>
      <c r="E574" s="136">
        <v>8</v>
      </c>
      <c r="F574" s="451">
        <f>E574/C574</f>
        <v>2.6666666666666665</v>
      </c>
      <c r="G574" s="42"/>
      <c r="H574" s="42"/>
      <c r="I574" s="42"/>
      <c r="J574" s="42"/>
      <c r="K574" s="42"/>
      <c r="L574" s="42"/>
      <c r="M574" s="42"/>
      <c r="N574" s="42"/>
      <c r="Q574" s="4" t="s">
        <v>1983</v>
      </c>
      <c r="R574" s="445">
        <v>8</v>
      </c>
      <c r="U574" s="4" t="s">
        <v>4080</v>
      </c>
      <c r="V574" s="445">
        <v>75</v>
      </c>
    </row>
    <row r="575" spans="1:22" x14ac:dyDescent="0.2">
      <c r="A575" s="487" t="s">
        <v>3187</v>
      </c>
      <c r="B575" s="42">
        <v>3</v>
      </c>
      <c r="C575" s="501">
        <f t="shared" si="3"/>
        <v>3.0303030303030303</v>
      </c>
      <c r="D575" s="42"/>
      <c r="E575" s="136">
        <v>20</v>
      </c>
      <c r="F575" s="42">
        <v>6.6</v>
      </c>
      <c r="G575" s="42"/>
      <c r="H575" s="42"/>
      <c r="I575" s="42"/>
      <c r="J575" s="42"/>
      <c r="K575" s="42"/>
      <c r="L575" s="42"/>
      <c r="M575" s="42"/>
      <c r="N575" s="42"/>
      <c r="Q575" s="4" t="s">
        <v>4353</v>
      </c>
      <c r="R575" s="445">
        <v>8</v>
      </c>
      <c r="U575" s="4" t="s">
        <v>1660</v>
      </c>
      <c r="V575" s="445">
        <v>75</v>
      </c>
    </row>
    <row r="576" spans="1:22" x14ac:dyDescent="0.2">
      <c r="A576" s="487" t="s">
        <v>3072</v>
      </c>
      <c r="B576" s="42">
        <v>11</v>
      </c>
      <c r="C576" s="501">
        <f t="shared" si="3"/>
        <v>13.043478260869565</v>
      </c>
      <c r="D576" s="42"/>
      <c r="E576" s="136">
        <v>210</v>
      </c>
      <c r="F576" s="42">
        <v>16.100000000000001</v>
      </c>
      <c r="G576" s="42"/>
      <c r="H576" s="42"/>
      <c r="I576" s="42"/>
      <c r="J576" s="42"/>
      <c r="K576" s="42"/>
      <c r="L576" s="42"/>
      <c r="M576" s="42"/>
      <c r="N576" s="42"/>
      <c r="Q576" s="4" t="s">
        <v>1601</v>
      </c>
      <c r="R576" s="445">
        <v>8</v>
      </c>
      <c r="U576" s="4" t="s">
        <v>1994</v>
      </c>
      <c r="V576" s="445">
        <v>74</v>
      </c>
    </row>
    <row r="577" spans="1:22" x14ac:dyDescent="0.2">
      <c r="A577" s="487" t="s">
        <v>3079</v>
      </c>
      <c r="B577" s="42">
        <v>12</v>
      </c>
      <c r="C577" s="501">
        <f t="shared" si="3"/>
        <v>12.020618556701031</v>
      </c>
      <c r="D577" s="42"/>
      <c r="E577" s="136">
        <v>583</v>
      </c>
      <c r="F577" s="42">
        <v>48.5</v>
      </c>
      <c r="G577" s="42"/>
      <c r="H577" s="42"/>
      <c r="I577" s="42"/>
      <c r="J577" s="42"/>
      <c r="K577" s="42"/>
      <c r="L577" s="42"/>
      <c r="M577" s="42"/>
      <c r="N577" s="42"/>
      <c r="Q577" s="4" t="s">
        <v>1991</v>
      </c>
      <c r="R577" s="445">
        <v>8</v>
      </c>
      <c r="U577" s="4" t="s">
        <v>1753</v>
      </c>
      <c r="V577" s="445">
        <v>74</v>
      </c>
    </row>
    <row r="578" spans="1:22" x14ac:dyDescent="0.2">
      <c r="A578" s="487" t="s">
        <v>3071</v>
      </c>
      <c r="B578" s="42">
        <v>6</v>
      </c>
      <c r="C578" s="501">
        <f t="shared" si="3"/>
        <v>7.0285714285714285</v>
      </c>
      <c r="D578" s="42"/>
      <c r="E578" s="136">
        <v>123</v>
      </c>
      <c r="F578" s="42">
        <v>17.5</v>
      </c>
      <c r="G578" s="42"/>
      <c r="H578" s="42"/>
      <c r="I578" s="42"/>
      <c r="J578" s="42"/>
      <c r="K578" s="42"/>
      <c r="L578" s="42"/>
      <c r="M578" s="42"/>
      <c r="N578" s="42"/>
      <c r="Q578" s="4" t="s">
        <v>4413</v>
      </c>
      <c r="R578" s="445">
        <v>8</v>
      </c>
      <c r="U578" s="4" t="s">
        <v>4261</v>
      </c>
      <c r="V578" s="445">
        <v>74</v>
      </c>
    </row>
    <row r="579" spans="1:22" x14ac:dyDescent="0.2">
      <c r="A579" s="487" t="s">
        <v>3528</v>
      </c>
      <c r="B579" s="42">
        <v>9</v>
      </c>
      <c r="C579" s="501">
        <f t="shared" si="3"/>
        <v>10</v>
      </c>
      <c r="D579" s="42"/>
      <c r="E579" s="136">
        <v>257</v>
      </c>
      <c r="F579" s="42">
        <v>25.7</v>
      </c>
      <c r="G579" s="42"/>
      <c r="H579" s="42"/>
      <c r="I579" s="42"/>
      <c r="J579" s="42"/>
      <c r="K579" s="42"/>
      <c r="L579" s="42"/>
      <c r="M579" s="42"/>
      <c r="N579" s="42"/>
      <c r="Q579" s="4" t="s">
        <v>1780</v>
      </c>
      <c r="R579" s="445">
        <v>8</v>
      </c>
      <c r="U579" s="4" t="s">
        <v>4336</v>
      </c>
      <c r="V579" s="445">
        <v>74</v>
      </c>
    </row>
    <row r="580" spans="1:22" x14ac:dyDescent="0.2">
      <c r="A580" s="487" t="s">
        <v>3074</v>
      </c>
      <c r="B580" s="42">
        <v>11</v>
      </c>
      <c r="C580" s="501">
        <f t="shared" si="3"/>
        <v>12.005813953488373</v>
      </c>
      <c r="D580" s="42"/>
      <c r="E580" s="136">
        <v>413</v>
      </c>
      <c r="F580" s="42">
        <v>34.4</v>
      </c>
      <c r="G580" s="42"/>
      <c r="H580" s="42"/>
      <c r="I580" s="42"/>
      <c r="J580" s="42"/>
      <c r="K580" s="42"/>
      <c r="L580" s="42"/>
      <c r="M580" s="42"/>
      <c r="N580" s="42"/>
      <c r="Q580" s="4" t="s">
        <v>1598</v>
      </c>
      <c r="R580" s="445">
        <v>8</v>
      </c>
      <c r="U580" s="4" t="s">
        <v>3985</v>
      </c>
      <c r="V580" s="445">
        <v>74</v>
      </c>
    </row>
    <row r="581" spans="1:22" x14ac:dyDescent="0.2">
      <c r="A581" s="487" t="s">
        <v>3077</v>
      </c>
      <c r="B581" s="42">
        <v>11</v>
      </c>
      <c r="C581" s="501">
        <f t="shared" si="3"/>
        <v>9.004524886877828</v>
      </c>
      <c r="D581" s="42"/>
      <c r="E581" s="136">
        <v>199</v>
      </c>
      <c r="F581" s="42">
        <v>22.1</v>
      </c>
      <c r="G581" s="42"/>
      <c r="H581" s="42"/>
      <c r="I581" s="42"/>
      <c r="J581" s="42"/>
      <c r="K581" s="42"/>
      <c r="L581" s="42"/>
      <c r="M581" s="42"/>
      <c r="N581" s="42"/>
      <c r="Q581" s="4" t="s">
        <v>4118</v>
      </c>
      <c r="R581" s="445">
        <v>8</v>
      </c>
      <c r="U581" s="4" t="s">
        <v>4076</v>
      </c>
      <c r="V581" s="445">
        <v>74</v>
      </c>
    </row>
    <row r="582" spans="1:22" x14ac:dyDescent="0.2">
      <c r="A582" s="487" t="s">
        <v>3088</v>
      </c>
      <c r="B582" s="42">
        <v>11</v>
      </c>
      <c r="C582" s="501">
        <f t="shared" si="3"/>
        <v>10.980392156862745</v>
      </c>
      <c r="D582" s="42"/>
      <c r="E582" s="136">
        <v>168</v>
      </c>
      <c r="F582" s="42">
        <v>15.3</v>
      </c>
      <c r="G582" s="42"/>
      <c r="H582" s="42"/>
      <c r="I582" s="42"/>
      <c r="J582" s="42"/>
      <c r="K582" s="42"/>
      <c r="L582" s="42"/>
      <c r="M582" s="42"/>
      <c r="N582" s="42"/>
      <c r="Q582" s="4" t="s">
        <v>1482</v>
      </c>
      <c r="R582" s="445">
        <v>8</v>
      </c>
      <c r="U582" s="4" t="s">
        <v>4381</v>
      </c>
      <c r="V582" s="445">
        <v>74</v>
      </c>
    </row>
    <row r="583" spans="1:22" x14ac:dyDescent="0.2">
      <c r="A583" s="487" t="s">
        <v>3081</v>
      </c>
      <c r="B583" s="42">
        <v>8</v>
      </c>
      <c r="C583" s="501">
        <f t="shared" si="3"/>
        <v>6</v>
      </c>
      <c r="D583" s="42"/>
      <c r="E583" s="136">
        <v>132</v>
      </c>
      <c r="F583" s="42">
        <v>22</v>
      </c>
      <c r="G583" s="42"/>
      <c r="H583" s="42"/>
      <c r="I583" s="42"/>
      <c r="J583" s="42"/>
      <c r="K583" s="42"/>
      <c r="L583" s="42"/>
      <c r="M583" s="42"/>
      <c r="N583" s="42"/>
      <c r="Q583" s="4" t="s">
        <v>4193</v>
      </c>
      <c r="R583" s="445">
        <v>8</v>
      </c>
      <c r="U583" s="4" t="s">
        <v>4365</v>
      </c>
      <c r="V583" s="445">
        <v>74</v>
      </c>
    </row>
    <row r="584" spans="1:22" x14ac:dyDescent="0.2">
      <c r="A584" s="487" t="s">
        <v>3595</v>
      </c>
      <c r="B584" s="42">
        <v>6</v>
      </c>
      <c r="C584" s="501">
        <f t="shared" si="3"/>
        <v>5</v>
      </c>
      <c r="D584" s="42"/>
      <c r="E584" s="136">
        <v>96</v>
      </c>
      <c r="F584" s="42">
        <v>19.2</v>
      </c>
      <c r="G584" s="42"/>
      <c r="H584" s="42"/>
      <c r="I584" s="42"/>
      <c r="J584" s="42"/>
      <c r="K584" s="42"/>
      <c r="L584" s="42"/>
      <c r="M584" s="42"/>
      <c r="N584" s="42"/>
      <c r="Q584" s="4" t="s">
        <v>4403</v>
      </c>
      <c r="R584" s="445">
        <v>8</v>
      </c>
      <c r="U584" s="4" t="s">
        <v>1630</v>
      </c>
      <c r="V584" s="445">
        <v>73</v>
      </c>
    </row>
    <row r="585" spans="1:22" x14ac:dyDescent="0.2">
      <c r="A585" s="487" t="s">
        <v>3093</v>
      </c>
      <c r="B585" s="42">
        <v>5</v>
      </c>
      <c r="C585" s="501">
        <f t="shared" si="3"/>
        <v>6.0377358490566042</v>
      </c>
      <c r="D585" s="42"/>
      <c r="E585" s="136">
        <v>32</v>
      </c>
      <c r="F585" s="42">
        <v>5.3</v>
      </c>
      <c r="G585" s="42"/>
      <c r="H585" s="42"/>
      <c r="I585" s="42"/>
      <c r="J585" s="42"/>
      <c r="K585" s="42"/>
      <c r="L585" s="42"/>
      <c r="M585" s="42"/>
      <c r="N585" s="42"/>
      <c r="Q585" s="4" t="s">
        <v>4453</v>
      </c>
      <c r="R585" s="445">
        <v>8</v>
      </c>
      <c r="U585" s="4" t="s">
        <v>3971</v>
      </c>
      <c r="V585" s="445">
        <v>72</v>
      </c>
    </row>
    <row r="586" spans="1:22" x14ac:dyDescent="0.2">
      <c r="A586" s="487" t="s">
        <v>3585</v>
      </c>
      <c r="B586" s="42">
        <v>9</v>
      </c>
      <c r="C586" s="501">
        <f t="shared" si="3"/>
        <v>9</v>
      </c>
      <c r="D586" s="42"/>
      <c r="E586" s="136">
        <v>180</v>
      </c>
      <c r="F586" s="42">
        <v>20</v>
      </c>
      <c r="G586" s="42"/>
      <c r="H586" s="42"/>
      <c r="I586" s="42"/>
      <c r="J586" s="42"/>
      <c r="K586" s="42"/>
      <c r="L586" s="42"/>
      <c r="M586" s="42"/>
      <c r="N586" s="42"/>
      <c r="Q586" s="4" t="s">
        <v>4124</v>
      </c>
      <c r="R586" s="445">
        <v>8</v>
      </c>
      <c r="U586" s="4" t="s">
        <v>1985</v>
      </c>
      <c r="V586" s="445">
        <v>71</v>
      </c>
    </row>
    <row r="587" spans="1:22" x14ac:dyDescent="0.2">
      <c r="A587" s="487" t="s">
        <v>3597</v>
      </c>
      <c r="B587" s="42">
        <v>11</v>
      </c>
      <c r="C587" s="501">
        <f t="shared" si="3"/>
        <v>13.031914893617021</v>
      </c>
      <c r="D587" s="42"/>
      <c r="E587" s="136">
        <v>245</v>
      </c>
      <c r="F587" s="42">
        <v>18.8</v>
      </c>
      <c r="G587" s="42"/>
      <c r="H587" s="42"/>
      <c r="I587" s="42"/>
      <c r="J587" s="42"/>
      <c r="K587" s="42"/>
      <c r="L587" s="42"/>
      <c r="M587" s="42"/>
      <c r="N587" s="42"/>
      <c r="Q587" s="4" t="s">
        <v>1620</v>
      </c>
      <c r="R587" s="445">
        <v>8</v>
      </c>
      <c r="U587" s="4" t="s">
        <v>4277</v>
      </c>
      <c r="V587" s="445">
        <v>71</v>
      </c>
    </row>
    <row r="588" spans="1:22" x14ac:dyDescent="0.2">
      <c r="A588" s="487" t="s">
        <v>3596</v>
      </c>
      <c r="B588" s="42">
        <v>10</v>
      </c>
      <c r="C588" s="501">
        <f t="shared" si="3"/>
        <v>10</v>
      </c>
      <c r="D588" s="42"/>
      <c r="E588" s="136">
        <v>283</v>
      </c>
      <c r="F588" s="42">
        <v>28.3</v>
      </c>
      <c r="G588" s="42"/>
      <c r="H588" s="42"/>
      <c r="I588" s="42"/>
      <c r="J588" s="42"/>
      <c r="K588" s="42"/>
      <c r="L588" s="42"/>
      <c r="M588" s="42"/>
      <c r="N588" s="42"/>
      <c r="Q588" s="4" t="s">
        <v>4387</v>
      </c>
      <c r="R588" s="445">
        <v>8</v>
      </c>
      <c r="U588" s="4" t="s">
        <v>2029</v>
      </c>
      <c r="V588" s="445">
        <v>71</v>
      </c>
    </row>
    <row r="589" spans="1:22" x14ac:dyDescent="0.2">
      <c r="A589" s="487" t="s">
        <v>3585</v>
      </c>
      <c r="B589" s="489">
        <v>12</v>
      </c>
      <c r="C589" s="42">
        <v>14</v>
      </c>
      <c r="D589" s="42"/>
      <c r="E589" s="42">
        <v>357</v>
      </c>
      <c r="F589" s="377">
        <v>25.5</v>
      </c>
      <c r="G589" s="42"/>
      <c r="H589" s="42"/>
      <c r="I589" s="42"/>
      <c r="J589" s="42"/>
      <c r="K589" s="42"/>
      <c r="L589" s="42"/>
      <c r="M589" s="42"/>
      <c r="N589" s="42"/>
      <c r="Q589" s="4" t="s">
        <v>1571</v>
      </c>
      <c r="R589" s="445">
        <v>8</v>
      </c>
      <c r="U589" s="4" t="s">
        <v>1574</v>
      </c>
      <c r="V589" s="445">
        <v>71</v>
      </c>
    </row>
    <row r="590" spans="1:22" x14ac:dyDescent="0.2">
      <c r="A590" s="487" t="s">
        <v>3072</v>
      </c>
      <c r="B590" s="489">
        <v>13</v>
      </c>
      <c r="C590" s="42">
        <v>15</v>
      </c>
      <c r="D590" s="42"/>
      <c r="E590" s="42">
        <v>194</v>
      </c>
      <c r="F590" s="377">
        <v>12.933333333333334</v>
      </c>
      <c r="G590" s="42"/>
      <c r="H590" s="42"/>
      <c r="I590" s="42"/>
      <c r="J590" s="42"/>
      <c r="K590" s="42"/>
      <c r="L590" s="42"/>
      <c r="M590" s="42"/>
      <c r="N590" s="42"/>
      <c r="Q590" s="4" t="s">
        <v>3953</v>
      </c>
      <c r="R590" s="445">
        <v>8</v>
      </c>
      <c r="U590" s="4" t="s">
        <v>3976</v>
      </c>
      <c r="V590" s="445">
        <v>71</v>
      </c>
    </row>
    <row r="591" spans="1:22" x14ac:dyDescent="0.2">
      <c r="A591" s="487" t="s">
        <v>3632</v>
      </c>
      <c r="B591" s="489">
        <v>10</v>
      </c>
      <c r="C591" s="42">
        <v>11</v>
      </c>
      <c r="D591" s="42">
        <v>1</v>
      </c>
      <c r="E591" s="42">
        <v>147</v>
      </c>
      <c r="F591" s="377">
        <v>13.363636363636363</v>
      </c>
      <c r="G591" s="42"/>
      <c r="H591" s="42"/>
      <c r="I591" s="42"/>
      <c r="J591" s="42"/>
      <c r="K591" s="42"/>
      <c r="L591" s="42"/>
      <c r="M591" s="42"/>
      <c r="N591" s="42"/>
      <c r="Q591" s="4" t="s">
        <v>4485</v>
      </c>
      <c r="R591" s="445">
        <v>8</v>
      </c>
      <c r="U591" s="4" t="s">
        <v>1586</v>
      </c>
      <c r="V591" s="445">
        <v>70</v>
      </c>
    </row>
    <row r="592" spans="1:22" x14ac:dyDescent="0.2">
      <c r="A592" s="487" t="s">
        <v>3633</v>
      </c>
      <c r="B592" s="489">
        <v>4</v>
      </c>
      <c r="C592" s="42">
        <v>5</v>
      </c>
      <c r="D592" s="42"/>
      <c r="E592" s="42">
        <v>24</v>
      </c>
      <c r="F592" s="377">
        <v>4.8</v>
      </c>
      <c r="G592" s="42"/>
      <c r="H592" s="42"/>
      <c r="I592" s="42"/>
      <c r="J592" s="42"/>
      <c r="K592" s="42"/>
      <c r="L592" s="42"/>
      <c r="M592" s="42"/>
      <c r="N592" s="42"/>
      <c r="Q592" s="4" t="s">
        <v>3728</v>
      </c>
      <c r="R592" s="445">
        <v>8</v>
      </c>
      <c r="U592" s="4" t="s">
        <v>1600</v>
      </c>
      <c r="V592" s="445">
        <v>70</v>
      </c>
    </row>
    <row r="593" spans="1:22" x14ac:dyDescent="0.2">
      <c r="A593" s="487" t="s">
        <v>3079</v>
      </c>
      <c r="B593" s="489">
        <v>13</v>
      </c>
      <c r="C593" s="42">
        <v>15</v>
      </c>
      <c r="D593" s="42">
        <v>1</v>
      </c>
      <c r="E593" s="42">
        <v>406</v>
      </c>
      <c r="F593" s="377">
        <v>27.066666666666666</v>
      </c>
      <c r="G593" s="42"/>
      <c r="H593" s="42"/>
      <c r="I593" s="42"/>
      <c r="J593" s="42"/>
      <c r="K593" s="42"/>
      <c r="L593" s="42"/>
      <c r="M593" s="42"/>
      <c r="N593" s="42"/>
      <c r="Q593" s="4" t="s">
        <v>4355</v>
      </c>
      <c r="R593" s="445">
        <v>8</v>
      </c>
      <c r="U593" s="4" t="s">
        <v>1254</v>
      </c>
      <c r="V593" s="445">
        <v>70</v>
      </c>
    </row>
    <row r="594" spans="1:22" x14ac:dyDescent="0.2">
      <c r="A594" s="487" t="s">
        <v>3634</v>
      </c>
      <c r="B594" s="489">
        <v>13</v>
      </c>
      <c r="C594" s="42">
        <v>13</v>
      </c>
      <c r="D594" s="42">
        <v>1</v>
      </c>
      <c r="E594" s="42">
        <v>161</v>
      </c>
      <c r="F594" s="377">
        <v>12.384615384615385</v>
      </c>
      <c r="G594" s="42"/>
      <c r="H594" s="42"/>
      <c r="I594" s="42"/>
      <c r="J594" s="42"/>
      <c r="K594" s="42"/>
      <c r="L594" s="42"/>
      <c r="M594" s="42"/>
      <c r="N594" s="42"/>
      <c r="Q594" s="4" t="s">
        <v>4074</v>
      </c>
      <c r="R594" s="445">
        <v>8</v>
      </c>
      <c r="U594" s="4" t="s">
        <v>1987</v>
      </c>
      <c r="V594" s="445">
        <v>70</v>
      </c>
    </row>
    <row r="595" spans="1:22" x14ac:dyDescent="0.2">
      <c r="A595" s="487" t="s">
        <v>3071</v>
      </c>
      <c r="B595" s="489">
        <v>13</v>
      </c>
      <c r="C595" s="42">
        <v>14</v>
      </c>
      <c r="D595" s="42"/>
      <c r="E595" s="42">
        <v>495</v>
      </c>
      <c r="F595" s="377">
        <v>35.357142857142854</v>
      </c>
      <c r="G595" s="42"/>
      <c r="H595" s="42"/>
      <c r="I595" s="42"/>
      <c r="J595" s="42"/>
      <c r="K595" s="42"/>
      <c r="L595" s="42"/>
      <c r="M595" s="42"/>
      <c r="N595" s="42"/>
      <c r="Q595" s="4" t="s">
        <v>311</v>
      </c>
      <c r="R595" s="445">
        <v>8</v>
      </c>
      <c r="U595" s="4" t="s">
        <v>1566</v>
      </c>
      <c r="V595" s="445">
        <v>70</v>
      </c>
    </row>
    <row r="596" spans="1:22" x14ac:dyDescent="0.2">
      <c r="A596" s="487" t="s">
        <v>3090</v>
      </c>
      <c r="B596" s="489">
        <v>3</v>
      </c>
      <c r="C596" s="42">
        <v>1</v>
      </c>
      <c r="D596" s="42">
        <v>2</v>
      </c>
      <c r="E596" s="42">
        <v>27</v>
      </c>
      <c r="F596" s="377">
        <v>27</v>
      </c>
      <c r="G596" s="42"/>
      <c r="H596" s="42"/>
      <c r="I596" s="42"/>
      <c r="J596" s="42"/>
      <c r="K596" s="42"/>
      <c r="L596" s="42"/>
      <c r="M596" s="42"/>
      <c r="N596" s="42"/>
      <c r="Q596" s="4" t="s">
        <v>4337</v>
      </c>
      <c r="R596" s="445">
        <v>8</v>
      </c>
      <c r="U596" s="4" t="s">
        <v>4004</v>
      </c>
      <c r="V596" s="445">
        <v>70</v>
      </c>
    </row>
    <row r="597" spans="1:22" x14ac:dyDescent="0.2">
      <c r="A597" s="487" t="s">
        <v>3635</v>
      </c>
      <c r="B597" s="489">
        <v>1</v>
      </c>
      <c r="C597" s="42">
        <v>1</v>
      </c>
      <c r="D597" s="42"/>
      <c r="E597" s="42">
        <v>0</v>
      </c>
      <c r="F597" s="377">
        <v>0</v>
      </c>
      <c r="G597" s="42"/>
      <c r="H597" s="42"/>
      <c r="I597" s="42"/>
      <c r="J597" s="42"/>
      <c r="K597" s="42"/>
      <c r="L597" s="42"/>
      <c r="M597" s="42"/>
      <c r="N597" s="42"/>
      <c r="Q597" s="4" t="s">
        <v>2045</v>
      </c>
      <c r="R597" s="445">
        <v>8</v>
      </c>
      <c r="U597" s="4" t="s">
        <v>1944</v>
      </c>
      <c r="V597" s="445">
        <v>69</v>
      </c>
    </row>
    <row r="598" spans="1:22" x14ac:dyDescent="0.2">
      <c r="A598" s="487" t="s">
        <v>3088</v>
      </c>
      <c r="B598" s="489">
        <v>11</v>
      </c>
      <c r="C598" s="42">
        <v>7</v>
      </c>
      <c r="D598" s="42">
        <v>5</v>
      </c>
      <c r="E598" s="42">
        <v>173</v>
      </c>
      <c r="F598" s="377">
        <v>24.714285714285715</v>
      </c>
      <c r="G598" s="42"/>
      <c r="H598" s="42"/>
      <c r="I598" s="42"/>
      <c r="J598" s="42"/>
      <c r="K598" s="42"/>
      <c r="L598" s="42"/>
      <c r="M598" s="42"/>
      <c r="N598" s="42"/>
      <c r="Q598" s="4" t="s">
        <v>677</v>
      </c>
      <c r="R598" s="445">
        <v>8</v>
      </c>
      <c r="U598" s="4" t="s">
        <v>1781</v>
      </c>
      <c r="V598" s="445">
        <v>69</v>
      </c>
    </row>
    <row r="599" spans="1:22" x14ac:dyDescent="0.2">
      <c r="A599" s="487" t="s">
        <v>3086</v>
      </c>
      <c r="B599" s="489">
        <v>11</v>
      </c>
      <c r="C599" s="42">
        <v>10</v>
      </c>
      <c r="D599" s="42"/>
      <c r="E599" s="42">
        <v>57</v>
      </c>
      <c r="F599" s="377">
        <v>5.7</v>
      </c>
      <c r="G599" s="42"/>
      <c r="H599" s="42"/>
      <c r="I599" s="42"/>
      <c r="J599" s="42"/>
      <c r="K599" s="42"/>
      <c r="L599" s="42"/>
      <c r="M599" s="42"/>
      <c r="N599" s="42"/>
      <c r="Q599" s="4" t="s">
        <v>2986</v>
      </c>
      <c r="R599" s="445">
        <v>8</v>
      </c>
      <c r="U599" s="4" t="s">
        <v>2002</v>
      </c>
      <c r="V599" s="445">
        <v>69</v>
      </c>
    </row>
    <row r="600" spans="1:22" x14ac:dyDescent="0.2">
      <c r="A600" s="487" t="s">
        <v>2387</v>
      </c>
      <c r="B600" s="489">
        <v>12</v>
      </c>
      <c r="C600" s="42">
        <v>14</v>
      </c>
      <c r="D600" s="42">
        <v>1</v>
      </c>
      <c r="E600" s="42">
        <v>384</v>
      </c>
      <c r="F600" s="377">
        <v>27.428571428571427</v>
      </c>
      <c r="G600" s="42"/>
      <c r="H600" s="42"/>
      <c r="I600" s="42"/>
      <c r="J600" s="42"/>
      <c r="K600" s="42"/>
      <c r="L600" s="42"/>
      <c r="M600" s="42"/>
      <c r="N600" s="42"/>
      <c r="Q600" s="4" t="s">
        <v>2053</v>
      </c>
      <c r="R600" s="445">
        <v>8</v>
      </c>
      <c r="U600" s="4" t="s">
        <v>1777</v>
      </c>
      <c r="V600" s="445">
        <v>69</v>
      </c>
    </row>
    <row r="601" spans="1:22" x14ac:dyDescent="0.2">
      <c r="A601" s="487" t="s">
        <v>3183</v>
      </c>
      <c r="B601" s="489">
        <v>9</v>
      </c>
      <c r="C601" s="42">
        <v>5</v>
      </c>
      <c r="D601" s="42">
        <v>8</v>
      </c>
      <c r="E601" s="42">
        <v>73</v>
      </c>
      <c r="F601" s="377">
        <v>14.6</v>
      </c>
      <c r="G601" s="42"/>
      <c r="H601" s="42"/>
      <c r="I601" s="42"/>
      <c r="J601" s="42"/>
      <c r="K601" s="42"/>
      <c r="L601" s="42"/>
      <c r="M601" s="42"/>
      <c r="N601" s="42"/>
      <c r="Q601" s="4" t="s">
        <v>2068</v>
      </c>
      <c r="R601" s="445">
        <v>8</v>
      </c>
      <c r="U601" s="4" t="s">
        <v>4100</v>
      </c>
      <c r="V601" s="445">
        <v>68</v>
      </c>
    </row>
    <row r="602" spans="1:22" x14ac:dyDescent="0.2">
      <c r="A602" s="487" t="s">
        <v>3081</v>
      </c>
      <c r="B602" s="489">
        <v>5</v>
      </c>
      <c r="C602" s="42">
        <v>4</v>
      </c>
      <c r="D602" s="42">
        <v>2</v>
      </c>
      <c r="E602" s="42">
        <v>34</v>
      </c>
      <c r="F602" s="377">
        <v>8.5</v>
      </c>
      <c r="G602" s="42"/>
      <c r="H602" s="42"/>
      <c r="I602" s="42"/>
      <c r="J602" s="42"/>
      <c r="K602" s="42"/>
      <c r="L602" s="42"/>
      <c r="M602" s="42"/>
      <c r="N602" s="42"/>
      <c r="Q602" s="4" t="s">
        <v>4537</v>
      </c>
      <c r="R602" s="445">
        <v>8</v>
      </c>
      <c r="U602" s="4" t="s">
        <v>4220</v>
      </c>
      <c r="V602" s="445">
        <v>68</v>
      </c>
    </row>
    <row r="603" spans="1:22" x14ac:dyDescent="0.2">
      <c r="A603" s="487" t="s">
        <v>3649</v>
      </c>
      <c r="B603" s="489">
        <v>2</v>
      </c>
      <c r="C603" s="42">
        <v>1</v>
      </c>
      <c r="D603" s="42"/>
      <c r="E603" s="42">
        <v>0</v>
      </c>
      <c r="F603" s="377">
        <v>0</v>
      </c>
      <c r="G603" s="42"/>
      <c r="H603" s="42"/>
      <c r="I603" s="42"/>
      <c r="J603" s="42"/>
      <c r="K603" s="42"/>
      <c r="L603" s="42"/>
      <c r="M603" s="42"/>
      <c r="N603" s="42"/>
      <c r="Q603" s="4" t="s">
        <v>4499</v>
      </c>
      <c r="R603" s="445">
        <v>7</v>
      </c>
      <c r="U603" s="4" t="s">
        <v>3837</v>
      </c>
      <c r="V603" s="445">
        <v>68</v>
      </c>
    </row>
    <row r="604" spans="1:22" x14ac:dyDescent="0.2">
      <c r="A604" s="487" t="s">
        <v>3077</v>
      </c>
      <c r="B604" s="489">
        <v>3</v>
      </c>
      <c r="C604" s="42">
        <v>1</v>
      </c>
      <c r="D604" s="42">
        <v>1</v>
      </c>
      <c r="E604" s="42">
        <v>12</v>
      </c>
      <c r="F604" s="377">
        <v>12</v>
      </c>
      <c r="G604" s="42"/>
      <c r="H604" s="42"/>
      <c r="I604" s="42"/>
      <c r="J604" s="42"/>
      <c r="K604" s="42"/>
      <c r="L604" s="42"/>
      <c r="M604" s="42"/>
      <c r="N604" s="42"/>
      <c r="Q604" s="4" t="s">
        <v>4526</v>
      </c>
      <c r="R604" s="445">
        <v>7</v>
      </c>
      <c r="U604" s="4" t="s">
        <v>1640</v>
      </c>
      <c r="V604" s="445">
        <v>68</v>
      </c>
    </row>
    <row r="605" spans="1:22" x14ac:dyDescent="0.2">
      <c r="A605" s="487" t="s">
        <v>3652</v>
      </c>
      <c r="B605" s="489">
        <v>2</v>
      </c>
      <c r="C605" s="42">
        <v>2</v>
      </c>
      <c r="D605" s="42">
        <v>1</v>
      </c>
      <c r="E605" s="42">
        <v>12</v>
      </c>
      <c r="F605" s="377">
        <v>6</v>
      </c>
      <c r="G605" s="42"/>
      <c r="H605" s="42"/>
      <c r="I605" s="42"/>
      <c r="J605" s="42"/>
      <c r="K605" s="42"/>
      <c r="L605" s="42"/>
      <c r="M605" s="42"/>
      <c r="N605" s="42"/>
      <c r="Q605" s="4" t="s">
        <v>3093</v>
      </c>
      <c r="R605" s="445">
        <v>7</v>
      </c>
      <c r="U605" s="4" t="s">
        <v>4113</v>
      </c>
      <c r="V605" s="445">
        <v>68</v>
      </c>
    </row>
    <row r="606" spans="1:22" x14ac:dyDescent="0.2">
      <c r="A606" s="487" t="s">
        <v>3585</v>
      </c>
      <c r="B606" s="42">
        <v>10</v>
      </c>
      <c r="C606" s="42">
        <v>11</v>
      </c>
      <c r="D606" s="42"/>
      <c r="E606" s="42">
        <v>312</v>
      </c>
      <c r="F606" s="499">
        <f>E606/C606</f>
        <v>28.363636363636363</v>
      </c>
      <c r="G606" s="42"/>
      <c r="H606" s="42"/>
      <c r="I606" s="42"/>
      <c r="J606" s="42"/>
      <c r="K606" s="42"/>
      <c r="L606" s="42"/>
      <c r="M606" s="439"/>
      <c r="N606" s="439"/>
      <c r="Q606" s="4" t="s">
        <v>1614</v>
      </c>
      <c r="R606" s="445">
        <v>7</v>
      </c>
      <c r="U606" s="4" t="s">
        <v>4320</v>
      </c>
      <c r="V606" s="445">
        <v>67</v>
      </c>
    </row>
    <row r="607" spans="1:22" x14ac:dyDescent="0.2">
      <c r="A607" s="487" t="s">
        <v>3072</v>
      </c>
      <c r="B607" s="42">
        <v>12</v>
      </c>
      <c r="C607" s="42">
        <v>13</v>
      </c>
      <c r="D607" s="42">
        <v>1</v>
      </c>
      <c r="E607" s="136">
        <v>213</v>
      </c>
      <c r="F607" s="499">
        <f t="shared" ref="F607:F620" si="4">E607/C607</f>
        <v>16.384615384615383</v>
      </c>
      <c r="G607" s="42"/>
      <c r="H607" s="42"/>
      <c r="I607" s="42"/>
      <c r="J607" s="42"/>
      <c r="K607" s="42"/>
      <c r="L607" s="42"/>
      <c r="M607" s="484"/>
      <c r="N607" s="484"/>
      <c r="Q607" s="4" t="s">
        <v>1721</v>
      </c>
      <c r="R607" s="445">
        <v>7</v>
      </c>
      <c r="U607" s="4" t="s">
        <v>4195</v>
      </c>
      <c r="V607" s="445">
        <v>67</v>
      </c>
    </row>
    <row r="608" spans="1:22" x14ac:dyDescent="0.2">
      <c r="A608" s="487" t="s">
        <v>3071</v>
      </c>
      <c r="B608" s="42">
        <v>12</v>
      </c>
      <c r="C608" s="42">
        <v>13</v>
      </c>
      <c r="D608" s="42">
        <v>1</v>
      </c>
      <c r="E608" s="136">
        <v>383</v>
      </c>
      <c r="F608" s="499">
        <f t="shared" si="4"/>
        <v>29.46153846153846</v>
      </c>
      <c r="G608" s="42"/>
      <c r="H608" s="42"/>
      <c r="I608" s="42"/>
      <c r="J608" s="42"/>
      <c r="K608" s="42"/>
      <c r="L608" s="42"/>
      <c r="M608" s="42"/>
      <c r="N608" s="42"/>
      <c r="Q608" s="4" t="s">
        <v>1965</v>
      </c>
      <c r="R608" s="445">
        <v>7</v>
      </c>
      <c r="U608" s="4" t="s">
        <v>1783</v>
      </c>
      <c r="V608" s="445">
        <v>67</v>
      </c>
    </row>
    <row r="609" spans="1:22" x14ac:dyDescent="0.2">
      <c r="A609" s="487" t="s">
        <v>2387</v>
      </c>
      <c r="B609" s="42">
        <v>12</v>
      </c>
      <c r="C609" s="42">
        <v>13</v>
      </c>
      <c r="D609" s="42">
        <v>1</v>
      </c>
      <c r="E609" s="136">
        <v>343</v>
      </c>
      <c r="F609" s="499">
        <f t="shared" si="4"/>
        <v>26.384615384615383</v>
      </c>
      <c r="G609" s="42"/>
      <c r="H609" s="42"/>
      <c r="I609" s="42"/>
      <c r="J609" s="42"/>
      <c r="K609" s="42"/>
      <c r="L609" s="42"/>
      <c r="M609" s="42"/>
      <c r="N609" s="42"/>
      <c r="Q609" s="4" t="s">
        <v>4098</v>
      </c>
      <c r="R609" s="445">
        <v>7</v>
      </c>
      <c r="U609" s="4" t="s">
        <v>1759</v>
      </c>
      <c r="V609" s="445">
        <v>67</v>
      </c>
    </row>
    <row r="610" spans="1:22" x14ac:dyDescent="0.2">
      <c r="A610" s="487" t="s">
        <v>3079</v>
      </c>
      <c r="B610" s="42">
        <v>12</v>
      </c>
      <c r="C610" s="42">
        <v>8</v>
      </c>
      <c r="D610" s="42">
        <v>5</v>
      </c>
      <c r="E610" s="136">
        <v>441</v>
      </c>
      <c r="F610" s="499">
        <f t="shared" si="4"/>
        <v>55.125</v>
      </c>
      <c r="G610" s="42"/>
      <c r="H610" s="42"/>
      <c r="I610" s="42"/>
      <c r="J610" s="42"/>
      <c r="K610" s="42"/>
      <c r="L610" s="42"/>
      <c r="M610" s="42"/>
      <c r="N610" s="42"/>
      <c r="Q610" s="4" t="s">
        <v>4003</v>
      </c>
      <c r="R610" s="445">
        <v>7</v>
      </c>
      <c r="U610" s="4" t="s">
        <v>1581</v>
      </c>
      <c r="V610" s="445">
        <v>67</v>
      </c>
    </row>
    <row r="611" spans="1:22" x14ac:dyDescent="0.2">
      <c r="A611" s="487" t="s">
        <v>3093</v>
      </c>
      <c r="B611" s="42">
        <v>11</v>
      </c>
      <c r="C611" s="42">
        <v>10</v>
      </c>
      <c r="D611" s="42">
        <v>1</v>
      </c>
      <c r="E611" s="136">
        <v>180</v>
      </c>
      <c r="F611" s="499">
        <f t="shared" si="4"/>
        <v>18</v>
      </c>
      <c r="G611" s="42"/>
      <c r="H611" s="42"/>
      <c r="I611" s="42"/>
      <c r="J611" s="42"/>
      <c r="K611" s="42"/>
      <c r="L611" s="42"/>
      <c r="M611" s="42"/>
      <c r="N611" s="42"/>
      <c r="Q611" s="4" t="s">
        <v>1968</v>
      </c>
      <c r="R611" s="445">
        <v>7</v>
      </c>
      <c r="U611" s="4" t="s">
        <v>3590</v>
      </c>
      <c r="V611" s="445">
        <v>67</v>
      </c>
    </row>
    <row r="612" spans="1:22" x14ac:dyDescent="0.2">
      <c r="A612" s="487" t="s">
        <v>3088</v>
      </c>
      <c r="B612" s="42">
        <v>4</v>
      </c>
      <c r="C612" s="42">
        <v>9</v>
      </c>
      <c r="D612" s="42">
        <v>1</v>
      </c>
      <c r="E612" s="136">
        <v>262</v>
      </c>
      <c r="F612" s="499">
        <f t="shared" si="4"/>
        <v>29.111111111111111</v>
      </c>
      <c r="G612" s="42"/>
      <c r="H612" s="42"/>
      <c r="I612" s="42"/>
      <c r="J612" s="42"/>
      <c r="K612" s="42"/>
      <c r="L612" s="42"/>
      <c r="M612" s="377"/>
      <c r="N612" s="377"/>
      <c r="Q612" s="4" t="s">
        <v>4323</v>
      </c>
      <c r="R612" s="445">
        <v>7</v>
      </c>
      <c r="U612" s="4" t="s">
        <v>1721</v>
      </c>
      <c r="V612" s="445">
        <v>66</v>
      </c>
    </row>
    <row r="613" spans="1:22" x14ac:dyDescent="0.2">
      <c r="A613" s="487" t="s">
        <v>3705</v>
      </c>
      <c r="B613" s="42">
        <v>3</v>
      </c>
      <c r="C613" s="42">
        <v>3</v>
      </c>
      <c r="D613" s="42"/>
      <c r="E613" s="136">
        <v>8</v>
      </c>
      <c r="F613" s="499">
        <f t="shared" si="4"/>
        <v>2.6666666666666665</v>
      </c>
      <c r="G613" s="42"/>
      <c r="H613" s="42"/>
      <c r="I613" s="42"/>
      <c r="J613" s="42"/>
      <c r="K613" s="42"/>
      <c r="L613" s="42"/>
      <c r="M613" s="42"/>
      <c r="N613" s="42"/>
      <c r="Q613" s="4" t="s">
        <v>4356</v>
      </c>
      <c r="R613" s="445">
        <v>7</v>
      </c>
      <c r="U613" s="4" t="s">
        <v>4470</v>
      </c>
      <c r="V613" s="445">
        <v>66</v>
      </c>
    </row>
    <row r="614" spans="1:22" x14ac:dyDescent="0.2">
      <c r="A614" s="487" t="s">
        <v>3694</v>
      </c>
      <c r="B614" s="42">
        <v>1</v>
      </c>
      <c r="C614" s="42">
        <v>1</v>
      </c>
      <c r="D614" s="42"/>
      <c r="E614" s="136">
        <v>1</v>
      </c>
      <c r="F614" s="499">
        <f t="shared" si="4"/>
        <v>1</v>
      </c>
      <c r="G614" s="42"/>
      <c r="H614" s="42"/>
      <c r="I614" s="42"/>
      <c r="J614" s="42"/>
      <c r="K614" s="42"/>
      <c r="L614" s="42"/>
      <c r="M614" s="42"/>
      <c r="N614" s="42"/>
      <c r="Q614" s="4" t="s">
        <v>3975</v>
      </c>
      <c r="R614" s="445">
        <v>7</v>
      </c>
      <c r="U614" s="4" t="s">
        <v>571</v>
      </c>
      <c r="V614" s="445">
        <v>66</v>
      </c>
    </row>
    <row r="615" spans="1:22" x14ac:dyDescent="0.2">
      <c r="A615" s="487" t="s">
        <v>3077</v>
      </c>
      <c r="B615" s="42">
        <v>2</v>
      </c>
      <c r="C615" s="42">
        <v>1</v>
      </c>
      <c r="D615" s="42">
        <v>2</v>
      </c>
      <c r="E615" s="136">
        <v>19</v>
      </c>
      <c r="F615" s="499">
        <f t="shared" si="4"/>
        <v>19</v>
      </c>
      <c r="G615" s="42"/>
      <c r="H615" s="42"/>
      <c r="I615" s="42"/>
      <c r="J615" s="42"/>
      <c r="K615" s="42"/>
      <c r="L615" s="42"/>
      <c r="M615" s="42"/>
      <c r="N615" s="42"/>
      <c r="Q615" s="4" t="s">
        <v>1611</v>
      </c>
      <c r="R615" s="445">
        <v>7</v>
      </c>
      <c r="U615" s="4" t="s">
        <v>3728</v>
      </c>
      <c r="V615" s="445">
        <v>66</v>
      </c>
    </row>
    <row r="616" spans="1:22" x14ac:dyDescent="0.2">
      <c r="A616" s="487" t="s">
        <v>3081</v>
      </c>
      <c r="B616" s="42">
        <v>9</v>
      </c>
      <c r="C616" s="42">
        <v>8</v>
      </c>
      <c r="D616" s="42">
        <v>1</v>
      </c>
      <c r="E616" s="136">
        <v>89</v>
      </c>
      <c r="F616" s="499">
        <f t="shared" si="4"/>
        <v>11.125</v>
      </c>
      <c r="G616" s="42"/>
      <c r="H616" s="42"/>
      <c r="I616" s="42"/>
      <c r="J616" s="42"/>
      <c r="K616" s="42"/>
      <c r="L616" s="42"/>
      <c r="M616" s="42"/>
      <c r="N616" s="42"/>
      <c r="Q616" s="4" t="s">
        <v>3960</v>
      </c>
      <c r="R616" s="445">
        <v>7</v>
      </c>
      <c r="U616" s="4" t="s">
        <v>1632</v>
      </c>
      <c r="V616" s="445">
        <v>65</v>
      </c>
    </row>
    <row r="617" spans="1:22" x14ac:dyDescent="0.2">
      <c r="A617" s="487" t="s">
        <v>3597</v>
      </c>
      <c r="B617" s="42">
        <v>9</v>
      </c>
      <c r="C617" s="42">
        <v>8</v>
      </c>
      <c r="D617" s="42">
        <v>3</v>
      </c>
      <c r="E617" s="136">
        <v>168</v>
      </c>
      <c r="F617" s="499">
        <f t="shared" si="4"/>
        <v>21</v>
      </c>
      <c r="G617" s="42"/>
      <c r="H617" s="42"/>
      <c r="I617" s="42"/>
      <c r="J617" s="42"/>
      <c r="K617" s="42"/>
      <c r="L617" s="42"/>
      <c r="M617" s="42"/>
      <c r="N617" s="42"/>
      <c r="Q617" s="4" t="s">
        <v>3929</v>
      </c>
      <c r="R617" s="445">
        <v>7</v>
      </c>
      <c r="U617" s="4" t="s">
        <v>1650</v>
      </c>
      <c r="V617" s="445">
        <v>65</v>
      </c>
    </row>
    <row r="618" spans="1:22" x14ac:dyDescent="0.2">
      <c r="A618" s="487" t="s">
        <v>3728</v>
      </c>
      <c r="B618" s="42">
        <v>6</v>
      </c>
      <c r="C618" s="42">
        <v>6</v>
      </c>
      <c r="D618" s="42">
        <v>1</v>
      </c>
      <c r="E618" s="136">
        <v>66</v>
      </c>
      <c r="F618" s="499">
        <f t="shared" si="4"/>
        <v>11</v>
      </c>
      <c r="G618" s="42"/>
      <c r="H618" s="42"/>
      <c r="I618" s="42"/>
      <c r="J618" s="42"/>
      <c r="K618" s="42"/>
      <c r="L618" s="42"/>
      <c r="M618" s="42"/>
      <c r="N618" s="42"/>
      <c r="Q618" s="4" t="s">
        <v>4015</v>
      </c>
      <c r="R618" s="445">
        <v>7</v>
      </c>
      <c r="U618" s="4" t="s">
        <v>1972</v>
      </c>
      <c r="V618" s="445">
        <v>65</v>
      </c>
    </row>
    <row r="619" spans="1:22" x14ac:dyDescent="0.2">
      <c r="A619" s="487" t="s">
        <v>3086</v>
      </c>
      <c r="B619" s="42">
        <v>4</v>
      </c>
      <c r="C619" s="42">
        <v>2</v>
      </c>
      <c r="D619" s="42">
        <v>2</v>
      </c>
      <c r="E619" s="136">
        <v>91</v>
      </c>
      <c r="F619" s="499">
        <f t="shared" si="4"/>
        <v>45.5</v>
      </c>
      <c r="G619" s="42"/>
      <c r="H619" s="42"/>
      <c r="I619" s="42"/>
      <c r="J619" s="42"/>
      <c r="K619" s="42"/>
      <c r="L619" s="42"/>
      <c r="M619" s="42"/>
      <c r="N619" s="42"/>
      <c r="Q619" s="4" t="s">
        <v>1990</v>
      </c>
      <c r="R619" s="445">
        <v>7</v>
      </c>
      <c r="U619" s="4" t="s">
        <v>2969</v>
      </c>
      <c r="V619" s="445">
        <v>65</v>
      </c>
    </row>
    <row r="620" spans="1:22" x14ac:dyDescent="0.2">
      <c r="A620" s="487" t="s">
        <v>3090</v>
      </c>
      <c r="B620" s="42">
        <v>7</v>
      </c>
      <c r="C620" s="42">
        <v>7</v>
      </c>
      <c r="D620" s="42">
        <v>2</v>
      </c>
      <c r="E620" s="136">
        <v>158</v>
      </c>
      <c r="F620" s="499">
        <f t="shared" si="4"/>
        <v>22.571428571428573</v>
      </c>
      <c r="G620" s="42"/>
      <c r="H620" s="42"/>
      <c r="I620" s="42"/>
      <c r="J620" s="42"/>
      <c r="K620" s="42"/>
      <c r="L620" s="42"/>
      <c r="M620" s="42"/>
      <c r="N620" s="42"/>
      <c r="Q620" s="4" t="s">
        <v>4006</v>
      </c>
      <c r="R620" s="445">
        <v>7</v>
      </c>
      <c r="U620" s="4" t="s">
        <v>4522</v>
      </c>
      <c r="V620" s="445">
        <v>65</v>
      </c>
    </row>
    <row r="621" spans="1:22" x14ac:dyDescent="0.2">
      <c r="A621" s="487" t="s">
        <v>3188</v>
      </c>
      <c r="B621" s="42">
        <v>1</v>
      </c>
      <c r="C621" s="42"/>
      <c r="D621" s="42"/>
      <c r="E621" s="136">
        <v>0</v>
      </c>
      <c r="F621" s="499"/>
      <c r="G621" s="42"/>
      <c r="H621" s="42"/>
      <c r="I621" s="42"/>
      <c r="J621" s="42"/>
      <c r="K621" s="42"/>
      <c r="L621" s="42"/>
      <c r="M621" s="42"/>
      <c r="N621" s="42"/>
      <c r="Q621" s="4" t="s">
        <v>4172</v>
      </c>
      <c r="R621" s="445">
        <v>7</v>
      </c>
      <c r="U621" s="4" t="s">
        <v>4111</v>
      </c>
      <c r="V621" s="445">
        <v>65</v>
      </c>
    </row>
    <row r="622" spans="1:22" x14ac:dyDescent="0.2">
      <c r="A622" s="487" t="s">
        <v>3595</v>
      </c>
      <c r="B622" s="42">
        <v>1</v>
      </c>
      <c r="C622" s="42"/>
      <c r="D622" s="42">
        <v>1</v>
      </c>
      <c r="E622" s="136">
        <v>1</v>
      </c>
      <c r="F622" s="499"/>
      <c r="G622" s="42"/>
      <c r="H622" s="42"/>
      <c r="I622" s="42"/>
      <c r="J622" s="42"/>
      <c r="K622" s="42"/>
      <c r="L622" s="42"/>
      <c r="M622" s="42"/>
      <c r="N622" s="42"/>
      <c r="Q622" s="4" t="s">
        <v>1779</v>
      </c>
      <c r="R622" s="445">
        <v>7</v>
      </c>
      <c r="U622" s="4" t="s">
        <v>4158</v>
      </c>
      <c r="V622" s="445">
        <v>64</v>
      </c>
    </row>
    <row r="623" spans="1:22" x14ac:dyDescent="0.2">
      <c r="A623" s="487" t="s">
        <v>3074</v>
      </c>
      <c r="B623" s="42">
        <v>11</v>
      </c>
      <c r="C623" s="42">
        <v>14</v>
      </c>
      <c r="D623" s="42">
        <v>2</v>
      </c>
      <c r="E623" s="136">
        <v>378</v>
      </c>
      <c r="F623" s="500">
        <f>E623/(C623-D623)</f>
        <v>31.5</v>
      </c>
      <c r="G623" s="42"/>
      <c r="H623" s="42"/>
      <c r="I623" s="42"/>
      <c r="J623" s="42"/>
      <c r="K623" s="42"/>
      <c r="L623" s="42"/>
      <c r="M623" s="42">
        <v>4</v>
      </c>
      <c r="N623" s="42"/>
      <c r="Q623" s="4" t="s">
        <v>4335</v>
      </c>
      <c r="R623" s="445">
        <v>7</v>
      </c>
      <c r="U623" s="4" t="s">
        <v>1968</v>
      </c>
      <c r="V623" s="445">
        <v>63</v>
      </c>
    </row>
    <row r="624" spans="1:22" x14ac:dyDescent="0.2">
      <c r="A624" s="487" t="s">
        <v>3815</v>
      </c>
      <c r="B624" s="42">
        <v>11</v>
      </c>
      <c r="C624" s="42">
        <v>14</v>
      </c>
      <c r="D624" s="42"/>
      <c r="E624" s="136">
        <v>380</v>
      </c>
      <c r="F624" s="500">
        <f t="shared" ref="F624:F687" si="5">E624/(C624-D624)</f>
        <v>27.142857142857142</v>
      </c>
      <c r="G624" s="42"/>
      <c r="H624" s="42"/>
      <c r="I624" s="42"/>
      <c r="J624" s="42"/>
      <c r="K624" s="42"/>
      <c r="L624" s="42"/>
      <c r="M624" s="42">
        <v>14</v>
      </c>
      <c r="N624" s="42">
        <v>2</v>
      </c>
      <c r="Q624" s="4" t="s">
        <v>4351</v>
      </c>
      <c r="R624" s="445">
        <v>7</v>
      </c>
      <c r="U624" s="4" t="s">
        <v>4132</v>
      </c>
      <c r="V624" s="445">
        <v>63</v>
      </c>
    </row>
    <row r="625" spans="1:22" x14ac:dyDescent="0.2">
      <c r="A625" s="487" t="s">
        <v>3528</v>
      </c>
      <c r="B625" s="42">
        <v>10</v>
      </c>
      <c r="C625" s="42">
        <v>10</v>
      </c>
      <c r="D625" s="42">
        <v>3</v>
      </c>
      <c r="E625" s="136">
        <v>174</v>
      </c>
      <c r="F625" s="500">
        <f t="shared" si="5"/>
        <v>24.857142857142858</v>
      </c>
      <c r="G625" s="42"/>
      <c r="H625" s="42"/>
      <c r="I625" s="42"/>
      <c r="J625" s="42"/>
      <c r="K625" s="42"/>
      <c r="L625" s="42"/>
      <c r="M625" s="42">
        <v>2</v>
      </c>
      <c r="N625" s="42"/>
      <c r="Q625" s="4" t="s">
        <v>2010</v>
      </c>
      <c r="R625" s="445">
        <v>7</v>
      </c>
      <c r="U625" s="4" t="s">
        <v>1771</v>
      </c>
      <c r="V625" s="445">
        <v>63</v>
      </c>
    </row>
    <row r="626" spans="1:22" x14ac:dyDescent="0.2">
      <c r="A626" s="487" t="s">
        <v>3819</v>
      </c>
      <c r="B626" s="42">
        <v>9</v>
      </c>
      <c r="C626" s="42">
        <v>8</v>
      </c>
      <c r="D626" s="42"/>
      <c r="E626" s="136">
        <v>175</v>
      </c>
      <c r="F626" s="500">
        <f t="shared" si="5"/>
        <v>21.875</v>
      </c>
      <c r="G626" s="42"/>
      <c r="H626" s="42"/>
      <c r="I626" s="42"/>
      <c r="J626" s="42"/>
      <c r="K626" s="42"/>
      <c r="L626" s="42"/>
      <c r="M626" s="42">
        <v>11</v>
      </c>
      <c r="N626" s="42">
        <v>6</v>
      </c>
      <c r="Q626" s="4" t="s">
        <v>4278</v>
      </c>
      <c r="R626" s="445">
        <v>7</v>
      </c>
      <c r="U626" s="4" t="s">
        <v>3965</v>
      </c>
      <c r="V626" s="445">
        <v>63</v>
      </c>
    </row>
    <row r="627" spans="1:22" x14ac:dyDescent="0.2">
      <c r="A627" s="487" t="s">
        <v>3820</v>
      </c>
      <c r="B627" s="42">
        <v>9</v>
      </c>
      <c r="C627" s="42">
        <v>12</v>
      </c>
      <c r="D627" s="42">
        <v>3</v>
      </c>
      <c r="E627" s="136">
        <v>178</v>
      </c>
      <c r="F627" s="500">
        <f t="shared" si="5"/>
        <v>19.777777777777779</v>
      </c>
      <c r="G627" s="42"/>
      <c r="H627" s="42"/>
      <c r="I627" s="42"/>
      <c r="J627" s="42"/>
      <c r="K627" s="42"/>
      <c r="L627" s="42"/>
      <c r="M627" s="42">
        <v>2</v>
      </c>
      <c r="N627" s="42"/>
      <c r="Q627" s="4" t="s">
        <v>4005</v>
      </c>
      <c r="R627" s="445">
        <v>7</v>
      </c>
      <c r="U627" s="4" t="s">
        <v>3587</v>
      </c>
      <c r="V627" s="445">
        <v>63</v>
      </c>
    </row>
    <row r="628" spans="1:22" x14ac:dyDescent="0.2">
      <c r="A628" s="487" t="s">
        <v>3541</v>
      </c>
      <c r="B628" s="42">
        <v>8</v>
      </c>
      <c r="C628" s="42">
        <v>12</v>
      </c>
      <c r="D628" s="42">
        <v>3</v>
      </c>
      <c r="E628" s="136">
        <v>150</v>
      </c>
      <c r="F628" s="500">
        <f t="shared" si="5"/>
        <v>16.666666666666668</v>
      </c>
      <c r="G628" s="42"/>
      <c r="H628" s="42"/>
      <c r="I628" s="42"/>
      <c r="J628" s="42"/>
      <c r="K628" s="42"/>
      <c r="L628" s="42"/>
      <c r="M628" s="42">
        <v>5</v>
      </c>
      <c r="N628" s="42"/>
      <c r="Q628" s="4" t="s">
        <v>4152</v>
      </c>
      <c r="R628" s="445">
        <v>7</v>
      </c>
      <c r="U628" s="4" t="s">
        <v>4109</v>
      </c>
      <c r="V628" s="445">
        <v>62</v>
      </c>
    </row>
    <row r="629" spans="1:22" x14ac:dyDescent="0.2">
      <c r="A629" s="487" t="s">
        <v>1827</v>
      </c>
      <c r="B629" s="42">
        <v>8</v>
      </c>
      <c r="C629" s="42">
        <v>11</v>
      </c>
      <c r="D629" s="42"/>
      <c r="E629" s="136">
        <v>164</v>
      </c>
      <c r="F629" s="500">
        <f t="shared" si="5"/>
        <v>14.909090909090908</v>
      </c>
      <c r="G629" s="42"/>
      <c r="H629" s="42"/>
      <c r="I629" s="42"/>
      <c r="J629" s="42"/>
      <c r="K629" s="42"/>
      <c r="L629" s="42"/>
      <c r="M629" s="42">
        <v>3</v>
      </c>
      <c r="N629" s="42"/>
      <c r="Q629" s="4" t="s">
        <v>4013</v>
      </c>
      <c r="R629" s="445">
        <v>7</v>
      </c>
      <c r="U629" s="4" t="s">
        <v>4055</v>
      </c>
      <c r="V629" s="445">
        <v>62</v>
      </c>
    </row>
    <row r="630" spans="1:22" x14ac:dyDescent="0.2">
      <c r="A630" s="487" t="s">
        <v>3821</v>
      </c>
      <c r="B630" s="42">
        <v>3</v>
      </c>
      <c r="C630" s="42">
        <v>4</v>
      </c>
      <c r="D630" s="42">
        <v>1</v>
      </c>
      <c r="E630" s="136">
        <v>198</v>
      </c>
      <c r="F630" s="500">
        <f t="shared" si="5"/>
        <v>66</v>
      </c>
      <c r="G630" s="42"/>
      <c r="H630" s="42"/>
      <c r="I630" s="42"/>
      <c r="J630" s="42"/>
      <c r="K630" s="42"/>
      <c r="L630" s="42"/>
      <c r="M630" s="42"/>
      <c r="N630" s="42"/>
      <c r="Q630" s="4" t="s">
        <v>1901</v>
      </c>
      <c r="R630" s="445">
        <v>7</v>
      </c>
      <c r="U630" s="4" t="s">
        <v>1992</v>
      </c>
      <c r="V630" s="445">
        <v>62</v>
      </c>
    </row>
    <row r="631" spans="1:22" x14ac:dyDescent="0.2">
      <c r="A631" s="487" t="s">
        <v>3822</v>
      </c>
      <c r="B631" s="42">
        <v>3</v>
      </c>
      <c r="C631" s="42">
        <v>3</v>
      </c>
      <c r="D631" s="42">
        <v>1</v>
      </c>
      <c r="E631" s="136">
        <v>35</v>
      </c>
      <c r="F631" s="500">
        <f t="shared" si="5"/>
        <v>17.5</v>
      </c>
      <c r="G631" s="42"/>
      <c r="H631" s="42"/>
      <c r="I631" s="42"/>
      <c r="J631" s="42"/>
      <c r="K631" s="42"/>
      <c r="L631" s="42"/>
      <c r="M631" s="42"/>
      <c r="N631" s="42"/>
      <c r="Q631" s="4" t="s">
        <v>4352</v>
      </c>
      <c r="R631" s="445">
        <v>7</v>
      </c>
      <c r="U631" s="4" t="s">
        <v>4057</v>
      </c>
      <c r="V631" s="445">
        <v>62</v>
      </c>
    </row>
    <row r="632" spans="1:22" x14ac:dyDescent="0.2">
      <c r="A632" s="487" t="s">
        <v>3072</v>
      </c>
      <c r="B632" s="42">
        <v>6</v>
      </c>
      <c r="C632" s="42">
        <v>6</v>
      </c>
      <c r="D632" s="42">
        <v>2</v>
      </c>
      <c r="E632" s="136">
        <v>54</v>
      </c>
      <c r="F632" s="500">
        <f t="shared" si="5"/>
        <v>13.5</v>
      </c>
      <c r="G632" s="42"/>
      <c r="H632" s="42"/>
      <c r="I632" s="42"/>
      <c r="J632" s="42"/>
      <c r="K632" s="42"/>
      <c r="L632" s="42"/>
      <c r="M632" s="42">
        <v>3</v>
      </c>
      <c r="N632" s="42"/>
      <c r="Q632" s="4" t="s">
        <v>1591</v>
      </c>
      <c r="R632" s="445">
        <v>7</v>
      </c>
      <c r="U632" s="4" t="s">
        <v>1672</v>
      </c>
      <c r="V632" s="445">
        <v>61</v>
      </c>
    </row>
    <row r="633" spans="1:22" x14ac:dyDescent="0.2">
      <c r="A633" s="487" t="s">
        <v>3823</v>
      </c>
      <c r="B633" s="42">
        <v>11</v>
      </c>
      <c r="C633" s="42">
        <v>10</v>
      </c>
      <c r="D633" s="42">
        <v>6</v>
      </c>
      <c r="E633" s="136">
        <v>51</v>
      </c>
      <c r="F633" s="500">
        <f t="shared" si="5"/>
        <v>12.75</v>
      </c>
      <c r="G633" s="42"/>
      <c r="H633" s="42"/>
      <c r="I633" s="42"/>
      <c r="J633" s="42"/>
      <c r="K633" s="42"/>
      <c r="L633" s="42"/>
      <c r="M633" s="42">
        <v>2</v>
      </c>
      <c r="N633" s="42"/>
      <c r="Q633" s="4" t="s">
        <v>4544</v>
      </c>
      <c r="R633" s="445">
        <v>7</v>
      </c>
      <c r="U633" s="4" t="s">
        <v>1648</v>
      </c>
      <c r="V633" s="445">
        <v>61</v>
      </c>
    </row>
    <row r="634" spans="1:22" x14ac:dyDescent="0.2">
      <c r="A634" s="487" t="s">
        <v>3076</v>
      </c>
      <c r="B634" s="42">
        <v>1</v>
      </c>
      <c r="C634" s="42">
        <v>1</v>
      </c>
      <c r="D634" s="42"/>
      <c r="E634" s="136">
        <v>10</v>
      </c>
      <c r="F634" s="500">
        <f t="shared" si="5"/>
        <v>10</v>
      </c>
      <c r="G634" s="42"/>
      <c r="H634" s="42"/>
      <c r="I634" s="42"/>
      <c r="J634" s="42"/>
      <c r="K634" s="42"/>
      <c r="L634" s="42"/>
      <c r="M634" s="42"/>
      <c r="N634" s="42"/>
      <c r="Q634" s="4" t="s">
        <v>2034</v>
      </c>
      <c r="R634" s="445">
        <v>7</v>
      </c>
      <c r="U634" s="4" t="s">
        <v>1529</v>
      </c>
      <c r="V634" s="445">
        <v>61</v>
      </c>
    </row>
    <row r="635" spans="1:22" x14ac:dyDescent="0.2">
      <c r="A635" s="487" t="s">
        <v>3816</v>
      </c>
      <c r="B635" s="42">
        <v>2</v>
      </c>
      <c r="C635" s="42">
        <v>2</v>
      </c>
      <c r="D635" s="42"/>
      <c r="E635" s="136">
        <v>19</v>
      </c>
      <c r="F635" s="500">
        <f t="shared" si="5"/>
        <v>9.5</v>
      </c>
      <c r="G635" s="42"/>
      <c r="H635" s="42"/>
      <c r="I635" s="42"/>
      <c r="J635" s="42"/>
      <c r="K635" s="42"/>
      <c r="L635" s="42"/>
      <c r="M635" s="42"/>
      <c r="N635" s="42"/>
      <c r="Q635" s="4" t="s">
        <v>4381</v>
      </c>
      <c r="R635" s="445">
        <v>7</v>
      </c>
      <c r="U635" s="4" t="s">
        <v>4193</v>
      </c>
      <c r="V635" s="445">
        <v>60</v>
      </c>
    </row>
    <row r="636" spans="1:22" x14ac:dyDescent="0.2">
      <c r="A636" s="487" t="s">
        <v>3086</v>
      </c>
      <c r="B636" s="42">
        <v>11</v>
      </c>
      <c r="C636" s="42">
        <v>9</v>
      </c>
      <c r="D636" s="42">
        <v>3</v>
      </c>
      <c r="E636" s="136">
        <v>48</v>
      </c>
      <c r="F636" s="500">
        <f t="shared" si="5"/>
        <v>8</v>
      </c>
      <c r="G636" s="42"/>
      <c r="H636" s="42"/>
      <c r="I636" s="42"/>
      <c r="J636" s="42"/>
      <c r="K636" s="42"/>
      <c r="L636" s="42"/>
      <c r="M636" s="42">
        <v>1</v>
      </c>
      <c r="N636" s="42"/>
      <c r="Q636" s="4" t="s">
        <v>3972</v>
      </c>
      <c r="R636" s="445">
        <v>7</v>
      </c>
      <c r="U636" s="4" t="s">
        <v>4051</v>
      </c>
      <c r="V636" s="445">
        <v>60</v>
      </c>
    </row>
    <row r="637" spans="1:22" x14ac:dyDescent="0.2">
      <c r="A637" s="487" t="s">
        <v>3075</v>
      </c>
      <c r="B637" s="42">
        <v>5</v>
      </c>
      <c r="C637" s="42">
        <v>7</v>
      </c>
      <c r="D637" s="42">
        <v>1</v>
      </c>
      <c r="E637" s="136">
        <v>38</v>
      </c>
      <c r="F637" s="500">
        <f t="shared" si="5"/>
        <v>6.333333333333333</v>
      </c>
      <c r="G637" s="42"/>
      <c r="H637" s="42"/>
      <c r="I637" s="42"/>
      <c r="J637" s="42"/>
      <c r="K637" s="42"/>
      <c r="L637" s="42"/>
      <c r="M637" s="42">
        <v>2</v>
      </c>
      <c r="N637" s="42"/>
      <c r="Q637" s="4" t="s">
        <v>2982</v>
      </c>
      <c r="R637" s="445">
        <v>7</v>
      </c>
      <c r="U637" s="4" t="s">
        <v>3991</v>
      </c>
      <c r="V637" s="445">
        <v>60</v>
      </c>
    </row>
    <row r="638" spans="1:22" x14ac:dyDescent="0.2">
      <c r="A638" s="487" t="s">
        <v>3080</v>
      </c>
      <c r="B638" s="42">
        <v>1</v>
      </c>
      <c r="C638" s="42">
        <v>1</v>
      </c>
      <c r="D638" s="42"/>
      <c r="E638" s="136">
        <v>6</v>
      </c>
      <c r="F638" s="500">
        <f t="shared" si="5"/>
        <v>6</v>
      </c>
      <c r="G638" s="42"/>
      <c r="H638" s="42"/>
      <c r="I638" s="42"/>
      <c r="J638" s="42"/>
      <c r="K638" s="42"/>
      <c r="L638" s="42"/>
      <c r="M638" s="42"/>
      <c r="N638" s="42"/>
      <c r="Q638" s="4" t="s">
        <v>3959</v>
      </c>
      <c r="R638" s="445">
        <v>7</v>
      </c>
      <c r="U638" s="4" t="s">
        <v>3943</v>
      </c>
      <c r="V638" s="445">
        <v>59</v>
      </c>
    </row>
    <row r="639" spans="1:22" x14ac:dyDescent="0.2">
      <c r="A639" s="487" t="s">
        <v>3094</v>
      </c>
      <c r="B639" s="42">
        <v>3</v>
      </c>
      <c r="C639" s="42">
        <v>3</v>
      </c>
      <c r="D639" s="42"/>
      <c r="E639" s="136">
        <v>16</v>
      </c>
      <c r="F639" s="500">
        <f t="shared" si="5"/>
        <v>5.333333333333333</v>
      </c>
      <c r="G639" s="42"/>
      <c r="H639" s="42"/>
      <c r="I639" s="42"/>
      <c r="J639" s="42"/>
      <c r="K639" s="42"/>
      <c r="L639" s="42"/>
      <c r="M639" s="42">
        <v>3</v>
      </c>
      <c r="N639" s="42"/>
      <c r="Q639" s="4" t="s">
        <v>4028</v>
      </c>
      <c r="R639" s="445">
        <v>7</v>
      </c>
      <c r="U639" s="4" t="s">
        <v>4146</v>
      </c>
      <c r="V639" s="445">
        <v>59</v>
      </c>
    </row>
    <row r="640" spans="1:22" x14ac:dyDescent="0.2">
      <c r="A640" s="487" t="s">
        <v>1831</v>
      </c>
      <c r="B640" s="42">
        <v>5</v>
      </c>
      <c r="C640" s="42">
        <v>3</v>
      </c>
      <c r="D640" s="42"/>
      <c r="E640" s="136">
        <v>6</v>
      </c>
      <c r="F640" s="500">
        <f t="shared" si="5"/>
        <v>2</v>
      </c>
      <c r="G640" s="42"/>
      <c r="H640" s="42"/>
      <c r="I640" s="42"/>
      <c r="J640" s="42"/>
      <c r="K640" s="42"/>
      <c r="L640" s="42"/>
      <c r="M640" s="42"/>
      <c r="N640" s="42"/>
      <c r="Q640" s="4" t="s">
        <v>2050</v>
      </c>
      <c r="R640" s="445">
        <v>7</v>
      </c>
      <c r="U640" s="4" t="s">
        <v>4265</v>
      </c>
      <c r="V640" s="445">
        <v>59</v>
      </c>
    </row>
    <row r="641" spans="1:22" x14ac:dyDescent="0.2">
      <c r="A641" s="487" t="s">
        <v>3824</v>
      </c>
      <c r="B641" s="42">
        <v>1</v>
      </c>
      <c r="C641" s="42">
        <v>2</v>
      </c>
      <c r="D641" s="42"/>
      <c r="E641" s="136">
        <v>4</v>
      </c>
      <c r="F641" s="500">
        <f t="shared" si="5"/>
        <v>2</v>
      </c>
      <c r="G641" s="42"/>
      <c r="H641" s="42"/>
      <c r="I641" s="42"/>
      <c r="J641" s="42"/>
      <c r="K641" s="42"/>
      <c r="L641" s="42"/>
      <c r="M641" s="42"/>
      <c r="N641" s="42"/>
      <c r="Q641" s="4" t="s">
        <v>4153</v>
      </c>
      <c r="R641" s="445">
        <v>7</v>
      </c>
      <c r="U641" s="4" t="s">
        <v>4403</v>
      </c>
      <c r="V641" s="445">
        <v>58</v>
      </c>
    </row>
    <row r="642" spans="1:22" x14ac:dyDescent="0.2">
      <c r="A642" s="487" t="s">
        <v>3081</v>
      </c>
      <c r="B642" s="42">
        <v>3</v>
      </c>
      <c r="C642" s="42">
        <v>2</v>
      </c>
      <c r="D642" s="42"/>
      <c r="E642" s="136">
        <v>2</v>
      </c>
      <c r="F642" s="500">
        <f t="shared" si="5"/>
        <v>1</v>
      </c>
      <c r="G642" s="42"/>
      <c r="H642" s="42"/>
      <c r="I642" s="42"/>
      <c r="J642" s="42"/>
      <c r="K642" s="42"/>
      <c r="L642" s="42"/>
      <c r="M642" s="42"/>
      <c r="N642" s="42"/>
      <c r="Q642" s="4" t="s">
        <v>2988</v>
      </c>
      <c r="R642" s="445">
        <v>7</v>
      </c>
      <c r="U642" s="4" t="s">
        <v>2061</v>
      </c>
      <c r="V642" s="445">
        <v>58</v>
      </c>
    </row>
    <row r="643" spans="1:22" x14ac:dyDescent="0.2">
      <c r="A643" s="487" t="s">
        <v>3074</v>
      </c>
      <c r="B643" s="42">
        <v>12</v>
      </c>
      <c r="C643" s="42">
        <v>13</v>
      </c>
      <c r="D643" s="42">
        <v>2</v>
      </c>
      <c r="E643" s="136">
        <v>351</v>
      </c>
      <c r="F643" s="500">
        <f t="shared" si="5"/>
        <v>31.90909090909091</v>
      </c>
      <c r="G643" s="42"/>
      <c r="H643" s="42"/>
      <c r="I643" s="42"/>
      <c r="J643" s="42"/>
      <c r="K643" s="42"/>
      <c r="L643" s="42"/>
      <c r="M643" s="42">
        <v>3</v>
      </c>
      <c r="N643" s="42"/>
      <c r="Q643" s="4" t="s">
        <v>2057</v>
      </c>
      <c r="R643" s="445">
        <v>7</v>
      </c>
      <c r="U643" s="4" t="s">
        <v>3635</v>
      </c>
      <c r="V643" s="445">
        <v>57</v>
      </c>
    </row>
    <row r="644" spans="1:22" x14ac:dyDescent="0.2">
      <c r="A644" s="487" t="s">
        <v>3822</v>
      </c>
      <c r="B644" s="42">
        <v>8</v>
      </c>
      <c r="C644" s="42">
        <v>8</v>
      </c>
      <c r="D644" s="42">
        <v>1</v>
      </c>
      <c r="E644" s="136">
        <v>216</v>
      </c>
      <c r="F644" s="500">
        <f t="shared" si="5"/>
        <v>30.857142857142858</v>
      </c>
      <c r="G644" s="42"/>
      <c r="H644" s="42"/>
      <c r="I644" s="42"/>
      <c r="J644" s="42"/>
      <c r="K644" s="42"/>
      <c r="L644" s="42"/>
      <c r="M644" s="42">
        <v>4</v>
      </c>
      <c r="N644" s="42">
        <v>4</v>
      </c>
      <c r="Q644" s="4" t="s">
        <v>1617</v>
      </c>
      <c r="R644" s="445">
        <v>7</v>
      </c>
      <c r="U644" s="4" t="s">
        <v>1973</v>
      </c>
      <c r="V644" s="445">
        <v>57</v>
      </c>
    </row>
    <row r="645" spans="1:22" x14ac:dyDescent="0.2">
      <c r="A645" s="487" t="s">
        <v>3826</v>
      </c>
      <c r="B645" s="42">
        <v>12</v>
      </c>
      <c r="C645" s="42">
        <v>14</v>
      </c>
      <c r="D645" s="42"/>
      <c r="E645" s="136">
        <v>410</v>
      </c>
      <c r="F645" s="500">
        <f t="shared" si="5"/>
        <v>29.285714285714285</v>
      </c>
      <c r="G645" s="42"/>
      <c r="H645" s="42"/>
      <c r="I645" s="42"/>
      <c r="J645" s="42"/>
      <c r="K645" s="42"/>
      <c r="L645" s="42"/>
      <c r="M645" s="42">
        <v>3</v>
      </c>
      <c r="N645" s="42"/>
      <c r="Q645" s="4" t="s">
        <v>2061</v>
      </c>
      <c r="R645" s="445">
        <v>7</v>
      </c>
      <c r="U645" s="4" t="s">
        <v>4442</v>
      </c>
      <c r="V645" s="445">
        <v>57</v>
      </c>
    </row>
    <row r="646" spans="1:22" x14ac:dyDescent="0.2">
      <c r="A646" s="487" t="s">
        <v>1831</v>
      </c>
      <c r="B646" s="42">
        <v>12</v>
      </c>
      <c r="C646" s="42">
        <v>9</v>
      </c>
      <c r="D646" s="42">
        <v>6</v>
      </c>
      <c r="E646" s="136">
        <v>81</v>
      </c>
      <c r="F646" s="500">
        <f t="shared" si="5"/>
        <v>27</v>
      </c>
      <c r="G646" s="42"/>
      <c r="H646" s="42"/>
      <c r="I646" s="42"/>
      <c r="J646" s="42"/>
      <c r="K646" s="42"/>
      <c r="L646" s="42"/>
      <c r="M646" s="42">
        <v>3</v>
      </c>
      <c r="N646" s="42"/>
      <c r="Q646" s="4" t="s">
        <v>1612</v>
      </c>
      <c r="R646" s="445">
        <v>7</v>
      </c>
      <c r="U646" s="4" t="s">
        <v>1613</v>
      </c>
      <c r="V646" s="445">
        <v>57</v>
      </c>
    </row>
    <row r="647" spans="1:22" x14ac:dyDescent="0.2">
      <c r="A647" s="487" t="s">
        <v>3457</v>
      </c>
      <c r="B647" s="42">
        <v>11</v>
      </c>
      <c r="C647" s="42">
        <v>13</v>
      </c>
      <c r="D647" s="42">
        <v>3</v>
      </c>
      <c r="E647" s="136">
        <v>251</v>
      </c>
      <c r="F647" s="500">
        <f t="shared" si="5"/>
        <v>25.1</v>
      </c>
      <c r="G647" s="42"/>
      <c r="H647" s="42"/>
      <c r="I647" s="42"/>
      <c r="J647" s="42"/>
      <c r="K647" s="42"/>
      <c r="L647" s="42"/>
      <c r="M647" s="42">
        <v>12</v>
      </c>
      <c r="N647" s="42">
        <v>2</v>
      </c>
      <c r="Q647" s="4" t="s">
        <v>4530</v>
      </c>
      <c r="R647" s="445">
        <v>7</v>
      </c>
      <c r="U647" s="4" t="s">
        <v>3064</v>
      </c>
      <c r="V647" s="445">
        <v>57</v>
      </c>
    </row>
    <row r="648" spans="1:22" x14ac:dyDescent="0.2">
      <c r="A648" s="487" t="s">
        <v>3541</v>
      </c>
      <c r="B648" s="42">
        <v>11</v>
      </c>
      <c r="C648" s="42">
        <v>13</v>
      </c>
      <c r="D648" s="42">
        <v>3</v>
      </c>
      <c r="E648" s="136">
        <v>249</v>
      </c>
      <c r="F648" s="500">
        <f t="shared" si="5"/>
        <v>24.9</v>
      </c>
      <c r="G648" s="42"/>
      <c r="H648" s="42"/>
      <c r="I648" s="42"/>
      <c r="J648" s="42"/>
      <c r="K648" s="42"/>
      <c r="L648" s="42"/>
      <c r="M648" s="42">
        <v>7</v>
      </c>
      <c r="N648" s="42"/>
      <c r="Q648" s="4" t="s">
        <v>3796</v>
      </c>
      <c r="R648" s="445">
        <v>7</v>
      </c>
      <c r="U648" s="4" t="s">
        <v>3928</v>
      </c>
      <c r="V648" s="445">
        <v>56</v>
      </c>
    </row>
    <row r="649" spans="1:22" x14ac:dyDescent="0.2">
      <c r="A649" s="487" t="s">
        <v>3816</v>
      </c>
      <c r="B649" s="42">
        <v>8</v>
      </c>
      <c r="C649" s="42">
        <v>7</v>
      </c>
      <c r="D649" s="42">
        <v>1</v>
      </c>
      <c r="E649" s="136">
        <v>135</v>
      </c>
      <c r="F649" s="500">
        <f t="shared" si="5"/>
        <v>22.5</v>
      </c>
      <c r="G649" s="42"/>
      <c r="H649" s="42"/>
      <c r="I649" s="42"/>
      <c r="J649" s="42"/>
      <c r="K649" s="42"/>
      <c r="L649" s="42"/>
      <c r="M649" s="42">
        <v>8</v>
      </c>
      <c r="N649" s="42"/>
      <c r="Q649" s="4" t="s">
        <v>1615</v>
      </c>
      <c r="R649" s="445">
        <v>6</v>
      </c>
      <c r="U649" s="4" t="s">
        <v>1990</v>
      </c>
      <c r="V649" s="445">
        <v>56</v>
      </c>
    </row>
    <row r="650" spans="1:22" x14ac:dyDescent="0.2">
      <c r="A650" s="487" t="s">
        <v>1827</v>
      </c>
      <c r="B650" s="42">
        <v>8</v>
      </c>
      <c r="C650" s="42">
        <v>9</v>
      </c>
      <c r="D650" s="42">
        <v>1</v>
      </c>
      <c r="E650" s="136">
        <v>152</v>
      </c>
      <c r="F650" s="500">
        <f t="shared" si="5"/>
        <v>19</v>
      </c>
      <c r="G650" s="42"/>
      <c r="H650" s="42"/>
      <c r="I650" s="42"/>
      <c r="J650" s="42"/>
      <c r="K650" s="42"/>
      <c r="L650" s="42"/>
      <c r="M650" s="42"/>
      <c r="N650" s="42"/>
      <c r="Q650" s="4" t="s">
        <v>792</v>
      </c>
      <c r="R650" s="445">
        <v>6</v>
      </c>
      <c r="U650" s="4" t="s">
        <v>4335</v>
      </c>
      <c r="V650" s="445">
        <v>56</v>
      </c>
    </row>
    <row r="651" spans="1:22" x14ac:dyDescent="0.2">
      <c r="A651" s="487" t="s">
        <v>3827</v>
      </c>
      <c r="B651" s="42">
        <v>8</v>
      </c>
      <c r="C651" s="42">
        <v>7</v>
      </c>
      <c r="D651" s="42">
        <v>1</v>
      </c>
      <c r="E651" s="136">
        <v>75</v>
      </c>
      <c r="F651" s="500">
        <f t="shared" si="5"/>
        <v>12.5</v>
      </c>
      <c r="G651" s="42"/>
      <c r="H651" s="42"/>
      <c r="I651" s="42"/>
      <c r="J651" s="42"/>
      <c r="K651" s="42"/>
      <c r="L651" s="42"/>
      <c r="M651" s="42">
        <v>7</v>
      </c>
      <c r="N651" s="42"/>
      <c r="Q651" s="4" t="s">
        <v>3077</v>
      </c>
      <c r="R651" s="445">
        <v>6</v>
      </c>
      <c r="U651" s="4" t="s">
        <v>4500</v>
      </c>
      <c r="V651" s="445">
        <v>56</v>
      </c>
    </row>
    <row r="652" spans="1:22" x14ac:dyDescent="0.2">
      <c r="A652" s="487" t="s">
        <v>3086</v>
      </c>
      <c r="B652" s="42">
        <v>12</v>
      </c>
      <c r="C652" s="42">
        <v>10</v>
      </c>
      <c r="D652" s="42">
        <v>2</v>
      </c>
      <c r="E652" s="136">
        <v>90</v>
      </c>
      <c r="F652" s="500">
        <f t="shared" si="5"/>
        <v>11.25</v>
      </c>
      <c r="G652" s="42"/>
      <c r="H652" s="42"/>
      <c r="I652" s="42"/>
      <c r="J652" s="42"/>
      <c r="K652" s="42"/>
      <c r="L652" s="42"/>
      <c r="M652" s="42">
        <v>6</v>
      </c>
      <c r="N652" s="42"/>
      <c r="Q652" s="4" t="s">
        <v>4243</v>
      </c>
      <c r="R652" s="445">
        <v>6</v>
      </c>
      <c r="U652" s="4" t="s">
        <v>3049</v>
      </c>
      <c r="V652" s="445">
        <v>56</v>
      </c>
    </row>
    <row r="653" spans="1:22" x14ac:dyDescent="0.2">
      <c r="A653" s="487" t="s">
        <v>3828</v>
      </c>
      <c r="B653" s="42">
        <v>4</v>
      </c>
      <c r="C653" s="42">
        <v>5</v>
      </c>
      <c r="D653" s="42"/>
      <c r="E653" s="136">
        <v>56</v>
      </c>
      <c r="F653" s="500">
        <f t="shared" si="5"/>
        <v>11.2</v>
      </c>
      <c r="G653" s="42"/>
      <c r="H653" s="42"/>
      <c r="I653" s="42"/>
      <c r="J653" s="42"/>
      <c r="K653" s="42"/>
      <c r="L653" s="42"/>
      <c r="M653" s="42">
        <v>1</v>
      </c>
      <c r="N653" s="42"/>
      <c r="Q653" s="4" t="s">
        <v>1619</v>
      </c>
      <c r="R653" s="445">
        <v>6</v>
      </c>
      <c r="U653" s="4" t="s">
        <v>4323</v>
      </c>
      <c r="V653" s="445">
        <v>55</v>
      </c>
    </row>
    <row r="654" spans="1:22" x14ac:dyDescent="0.2">
      <c r="A654" s="487" t="s">
        <v>3528</v>
      </c>
      <c r="B654" s="42">
        <v>11</v>
      </c>
      <c r="C654" s="42">
        <v>10</v>
      </c>
      <c r="D654" s="42">
        <v>2</v>
      </c>
      <c r="E654" s="136">
        <v>78</v>
      </c>
      <c r="F654" s="500">
        <f t="shared" si="5"/>
        <v>9.75</v>
      </c>
      <c r="G654" s="42"/>
      <c r="H654" s="42"/>
      <c r="I654" s="42"/>
      <c r="J654" s="42"/>
      <c r="K654" s="42"/>
      <c r="L654" s="42"/>
      <c r="M654" s="42">
        <v>5</v>
      </c>
      <c r="N654" s="42"/>
      <c r="Q654" s="4" t="s">
        <v>1618</v>
      </c>
      <c r="R654" s="445">
        <v>6</v>
      </c>
      <c r="U654" s="4" t="s">
        <v>4262</v>
      </c>
      <c r="V654" s="445">
        <v>55</v>
      </c>
    </row>
    <row r="655" spans="1:22" x14ac:dyDescent="0.2">
      <c r="A655" s="487" t="s">
        <v>3094</v>
      </c>
      <c r="B655" s="42">
        <v>1</v>
      </c>
      <c r="C655" s="42">
        <v>1</v>
      </c>
      <c r="D655" s="42"/>
      <c r="E655" s="136">
        <v>8</v>
      </c>
      <c r="F655" s="136">
        <f t="shared" si="5"/>
        <v>8</v>
      </c>
      <c r="G655" s="42"/>
      <c r="H655" s="42"/>
      <c r="I655" s="42"/>
      <c r="J655" s="42"/>
      <c r="K655" s="42"/>
      <c r="L655" s="42"/>
      <c r="M655" s="42">
        <v>1</v>
      </c>
      <c r="N655" s="42"/>
      <c r="Q655" s="4" t="s">
        <v>4222</v>
      </c>
      <c r="R655" s="445">
        <v>6</v>
      </c>
      <c r="U655" s="4" t="s">
        <v>1553</v>
      </c>
      <c r="V655" s="445">
        <v>55</v>
      </c>
    </row>
    <row r="656" spans="1:22" x14ac:dyDescent="0.2">
      <c r="A656" s="487" t="s">
        <v>3080</v>
      </c>
      <c r="B656" s="42">
        <v>5</v>
      </c>
      <c r="C656" s="42">
        <v>6</v>
      </c>
      <c r="D656" s="42"/>
      <c r="E656" s="136">
        <v>45</v>
      </c>
      <c r="F656" s="136">
        <f t="shared" si="5"/>
        <v>7.5</v>
      </c>
      <c r="G656" s="42"/>
      <c r="H656" s="42"/>
      <c r="I656" s="42"/>
      <c r="J656" s="42"/>
      <c r="K656" s="42"/>
      <c r="L656" s="42"/>
      <c r="M656" s="42">
        <v>3</v>
      </c>
      <c r="N656" s="42"/>
      <c r="Q656" s="4" t="s">
        <v>4110</v>
      </c>
      <c r="R656" s="445">
        <v>6</v>
      </c>
      <c r="U656" s="4" t="s">
        <v>4478</v>
      </c>
      <c r="V656" s="445">
        <v>55</v>
      </c>
    </row>
    <row r="657" spans="1:22" x14ac:dyDescent="0.2">
      <c r="A657" s="487" t="s">
        <v>3829</v>
      </c>
      <c r="B657" s="42">
        <v>2</v>
      </c>
      <c r="C657" s="42">
        <v>2</v>
      </c>
      <c r="D657" s="42"/>
      <c r="E657" s="136">
        <v>12</v>
      </c>
      <c r="F657" s="136">
        <f t="shared" si="5"/>
        <v>6</v>
      </c>
      <c r="G657" s="42"/>
      <c r="H657" s="42"/>
      <c r="I657" s="42"/>
      <c r="J657" s="42"/>
      <c r="K657" s="42"/>
      <c r="L657" s="42"/>
      <c r="M657" s="42">
        <v>6</v>
      </c>
      <c r="N657" s="42"/>
      <c r="Q657" s="4" t="s">
        <v>4163</v>
      </c>
      <c r="R657" s="445">
        <v>6</v>
      </c>
      <c r="U657" s="4" t="s">
        <v>4518</v>
      </c>
      <c r="V657" s="445">
        <v>55</v>
      </c>
    </row>
    <row r="658" spans="1:22" x14ac:dyDescent="0.2">
      <c r="A658" s="487" t="s">
        <v>3819</v>
      </c>
      <c r="B658" s="42">
        <v>2</v>
      </c>
      <c r="C658" s="42">
        <v>2</v>
      </c>
      <c r="D658" s="42"/>
      <c r="E658" s="136">
        <v>8</v>
      </c>
      <c r="F658" s="136">
        <f t="shared" si="5"/>
        <v>4</v>
      </c>
      <c r="G658" s="42"/>
      <c r="H658" s="42"/>
      <c r="I658" s="42"/>
      <c r="J658" s="42"/>
      <c r="K658" s="42"/>
      <c r="L658" s="42"/>
      <c r="M658" s="42">
        <v>2</v>
      </c>
      <c r="N658" s="42">
        <v>3</v>
      </c>
      <c r="Q658" s="4" t="s">
        <v>4137</v>
      </c>
      <c r="R658" s="445">
        <v>6</v>
      </c>
      <c r="U658" s="4" t="s">
        <v>1611</v>
      </c>
      <c r="V658" s="445">
        <v>54</v>
      </c>
    </row>
    <row r="659" spans="1:22" x14ac:dyDescent="0.2">
      <c r="A659" s="487" t="s">
        <v>3823</v>
      </c>
      <c r="B659" s="42">
        <v>4</v>
      </c>
      <c r="C659" s="42">
        <v>5</v>
      </c>
      <c r="D659" s="42">
        <v>2</v>
      </c>
      <c r="E659" s="136">
        <v>9</v>
      </c>
      <c r="F659" s="136">
        <f t="shared" si="5"/>
        <v>3</v>
      </c>
      <c r="G659" s="42"/>
      <c r="H659" s="42"/>
      <c r="I659" s="42"/>
      <c r="J659" s="42"/>
      <c r="K659" s="42"/>
      <c r="L659" s="42"/>
      <c r="M659" s="42">
        <v>1</v>
      </c>
      <c r="N659" s="42"/>
      <c r="Q659" s="4" t="s">
        <v>1910</v>
      </c>
      <c r="R659" s="445">
        <v>6</v>
      </c>
      <c r="U659" s="4" t="s">
        <v>4047</v>
      </c>
      <c r="V659" s="445">
        <v>54</v>
      </c>
    </row>
    <row r="660" spans="1:22" x14ac:dyDescent="0.2">
      <c r="A660" s="487" t="s">
        <v>3830</v>
      </c>
      <c r="B660" s="42">
        <v>1</v>
      </c>
      <c r="C660" s="42">
        <v>1</v>
      </c>
      <c r="D660" s="42"/>
      <c r="E660" s="136">
        <v>1</v>
      </c>
      <c r="F660" s="136">
        <f t="shared" si="5"/>
        <v>1</v>
      </c>
      <c r="G660" s="42"/>
      <c r="H660" s="42"/>
      <c r="I660" s="42"/>
      <c r="J660" s="42"/>
      <c r="K660" s="42"/>
      <c r="L660" s="42"/>
      <c r="M660" s="42"/>
      <c r="N660" s="42"/>
      <c r="Q660" s="4" t="s">
        <v>4262</v>
      </c>
      <c r="R660" s="445">
        <v>6</v>
      </c>
      <c r="U660" s="4" t="s">
        <v>2038</v>
      </c>
      <c r="V660" s="445">
        <v>54</v>
      </c>
    </row>
    <row r="661" spans="1:22" x14ac:dyDescent="0.2">
      <c r="A661" s="487" t="s">
        <v>3457</v>
      </c>
      <c r="B661" s="42">
        <v>13</v>
      </c>
      <c r="C661" s="42">
        <v>13</v>
      </c>
      <c r="D661" s="42">
        <v>6</v>
      </c>
      <c r="E661" s="136">
        <v>361</v>
      </c>
      <c r="F661" s="500">
        <f t="shared" si="5"/>
        <v>51.571428571428569</v>
      </c>
      <c r="G661" s="42"/>
      <c r="H661" s="42"/>
      <c r="I661" s="42"/>
      <c r="J661" s="42"/>
      <c r="K661" s="42"/>
      <c r="L661" s="42"/>
      <c r="M661" s="42">
        <v>10</v>
      </c>
      <c r="N661" s="42"/>
      <c r="Q661" s="4" t="s">
        <v>4022</v>
      </c>
      <c r="R661" s="445">
        <v>6</v>
      </c>
      <c r="U661" s="4" t="s">
        <v>4498</v>
      </c>
      <c r="V661" s="445">
        <v>54</v>
      </c>
    </row>
    <row r="662" spans="1:22" x14ac:dyDescent="0.2">
      <c r="A662" s="487" t="s">
        <v>3822</v>
      </c>
      <c r="B662" s="42">
        <v>10</v>
      </c>
      <c r="C662" s="42">
        <v>10</v>
      </c>
      <c r="D662" s="42">
        <v>5</v>
      </c>
      <c r="E662" s="136">
        <v>232</v>
      </c>
      <c r="F662" s="500">
        <f t="shared" si="5"/>
        <v>46.4</v>
      </c>
      <c r="G662" s="42"/>
      <c r="H662" s="42"/>
      <c r="I662" s="42"/>
      <c r="J662" s="42"/>
      <c r="K662" s="42"/>
      <c r="L662" s="42"/>
      <c r="M662" s="42">
        <v>3</v>
      </c>
      <c r="N662" s="42"/>
      <c r="Q662" s="4" t="s">
        <v>3980</v>
      </c>
      <c r="R662" s="445">
        <v>6</v>
      </c>
      <c r="U662" s="4" t="s">
        <v>4353</v>
      </c>
      <c r="V662" s="445">
        <v>53</v>
      </c>
    </row>
    <row r="663" spans="1:22" x14ac:dyDescent="0.2">
      <c r="A663" s="487" t="s">
        <v>3826</v>
      </c>
      <c r="B663" s="42">
        <v>13</v>
      </c>
      <c r="C663" s="42">
        <v>12</v>
      </c>
      <c r="D663" s="42"/>
      <c r="E663" s="136">
        <v>432</v>
      </c>
      <c r="F663" s="500">
        <f t="shared" si="5"/>
        <v>36</v>
      </c>
      <c r="G663" s="42"/>
      <c r="H663" s="42"/>
      <c r="I663" s="42"/>
      <c r="J663" s="42"/>
      <c r="K663" s="42"/>
      <c r="L663" s="42"/>
      <c r="M663" s="42">
        <v>8</v>
      </c>
      <c r="N663" s="42"/>
      <c r="Q663" s="4" t="s">
        <v>1994</v>
      </c>
      <c r="R663" s="445">
        <v>6</v>
      </c>
      <c r="U663" s="4" t="s">
        <v>2019</v>
      </c>
      <c r="V663" s="445">
        <v>53</v>
      </c>
    </row>
    <row r="664" spans="1:22" x14ac:dyDescent="0.2">
      <c r="A664" s="487" t="s">
        <v>3816</v>
      </c>
      <c r="B664" s="42">
        <v>11</v>
      </c>
      <c r="C664" s="42">
        <v>12</v>
      </c>
      <c r="D664" s="42">
        <v>1</v>
      </c>
      <c r="E664" s="136">
        <v>297</v>
      </c>
      <c r="F664" s="500">
        <f t="shared" si="5"/>
        <v>27</v>
      </c>
      <c r="G664" s="42"/>
      <c r="H664" s="42"/>
      <c r="I664" s="42"/>
      <c r="J664" s="42"/>
      <c r="K664" s="42"/>
      <c r="L664" s="42"/>
      <c r="M664" s="42">
        <v>9</v>
      </c>
      <c r="N664" s="42"/>
      <c r="Q664" s="4" t="s">
        <v>4057</v>
      </c>
      <c r="R664" s="445">
        <v>6</v>
      </c>
      <c r="U664" s="4" t="s">
        <v>1762</v>
      </c>
      <c r="V664" s="445">
        <v>53</v>
      </c>
    </row>
    <row r="665" spans="1:22" x14ac:dyDescent="0.2">
      <c r="A665" s="487" t="s">
        <v>3541</v>
      </c>
      <c r="B665" s="42">
        <v>7</v>
      </c>
      <c r="C665" s="42">
        <v>8</v>
      </c>
      <c r="D665" s="42">
        <v>1</v>
      </c>
      <c r="E665" s="136">
        <v>184</v>
      </c>
      <c r="F665" s="500">
        <f t="shared" si="5"/>
        <v>26.285714285714285</v>
      </c>
      <c r="G665" s="42"/>
      <c r="H665" s="42"/>
      <c r="I665" s="42"/>
      <c r="J665" s="42"/>
      <c r="K665" s="42"/>
      <c r="L665" s="42"/>
      <c r="M665" s="42">
        <v>3</v>
      </c>
      <c r="N665" s="42"/>
      <c r="Q665" s="4" t="s">
        <v>4115</v>
      </c>
      <c r="R665" s="445">
        <v>6</v>
      </c>
      <c r="U665" s="4" t="s">
        <v>1772</v>
      </c>
      <c r="V665" s="445">
        <v>53</v>
      </c>
    </row>
    <row r="666" spans="1:22" x14ac:dyDescent="0.2">
      <c r="A666" s="487" t="s">
        <v>3096</v>
      </c>
      <c r="B666" s="42">
        <v>1</v>
      </c>
      <c r="C666" s="42">
        <v>1</v>
      </c>
      <c r="D666" s="42"/>
      <c r="E666" s="136">
        <v>18</v>
      </c>
      <c r="F666" s="500">
        <f t="shared" si="5"/>
        <v>18</v>
      </c>
      <c r="G666" s="42"/>
      <c r="H666" s="42"/>
      <c r="I666" s="42"/>
      <c r="J666" s="42"/>
      <c r="K666" s="42"/>
      <c r="L666" s="42"/>
      <c r="M666" s="42"/>
      <c r="N666" s="42"/>
      <c r="Q666" s="4" t="s">
        <v>4524</v>
      </c>
      <c r="R666" s="445">
        <v>6</v>
      </c>
      <c r="U666" s="4" t="s">
        <v>1234</v>
      </c>
      <c r="V666" s="445">
        <v>53</v>
      </c>
    </row>
    <row r="667" spans="1:22" x14ac:dyDescent="0.2">
      <c r="A667" s="487" t="s">
        <v>3097</v>
      </c>
      <c r="B667" s="42">
        <v>13</v>
      </c>
      <c r="C667" s="42">
        <v>11</v>
      </c>
      <c r="D667" s="42">
        <v>1</v>
      </c>
      <c r="E667" s="136">
        <v>174</v>
      </c>
      <c r="F667" s="500">
        <f t="shared" si="5"/>
        <v>17.399999999999999</v>
      </c>
      <c r="G667" s="42"/>
      <c r="H667" s="42"/>
      <c r="I667" s="42"/>
      <c r="J667" s="42"/>
      <c r="K667" s="42"/>
      <c r="L667" s="42"/>
      <c r="M667" s="42">
        <v>2</v>
      </c>
      <c r="N667" s="42"/>
      <c r="Q667" s="4" t="s">
        <v>981</v>
      </c>
      <c r="R667" s="445">
        <v>6</v>
      </c>
      <c r="U667" s="4" t="s">
        <v>3959</v>
      </c>
      <c r="V667" s="445">
        <v>53</v>
      </c>
    </row>
    <row r="668" spans="1:22" x14ac:dyDescent="0.2">
      <c r="A668" s="487" t="s">
        <v>3819</v>
      </c>
      <c r="B668" s="42">
        <v>12</v>
      </c>
      <c r="C668" s="42">
        <v>10</v>
      </c>
      <c r="D668" s="42">
        <v>1</v>
      </c>
      <c r="E668" s="136">
        <v>149</v>
      </c>
      <c r="F668" s="500">
        <f t="shared" si="5"/>
        <v>16.555555555555557</v>
      </c>
      <c r="G668" s="42"/>
      <c r="H668" s="42"/>
      <c r="I668" s="42"/>
      <c r="J668" s="42"/>
      <c r="K668" s="42"/>
      <c r="L668" s="42"/>
      <c r="M668" s="42">
        <v>15</v>
      </c>
      <c r="N668" s="42">
        <v>10</v>
      </c>
      <c r="Q668" s="4" t="s">
        <v>3798</v>
      </c>
      <c r="R668" s="445">
        <v>6</v>
      </c>
      <c r="U668" s="4" t="s">
        <v>4251</v>
      </c>
      <c r="V668" s="445">
        <v>53</v>
      </c>
    </row>
    <row r="669" spans="1:22" x14ac:dyDescent="0.2">
      <c r="A669" s="487" t="s">
        <v>3528</v>
      </c>
      <c r="B669" s="42">
        <v>11</v>
      </c>
      <c r="C669" s="42">
        <v>8</v>
      </c>
      <c r="D669" s="42">
        <v>3</v>
      </c>
      <c r="E669" s="136">
        <v>58</v>
      </c>
      <c r="F669" s="500">
        <f t="shared" si="5"/>
        <v>11.6</v>
      </c>
      <c r="G669" s="42"/>
      <c r="H669" s="42"/>
      <c r="I669" s="42"/>
      <c r="J669" s="42"/>
      <c r="K669" s="42"/>
      <c r="L669" s="42"/>
      <c r="M669" s="42">
        <v>7</v>
      </c>
      <c r="N669" s="42"/>
      <c r="Q669" s="4" t="s">
        <v>3817</v>
      </c>
      <c r="R669" s="445">
        <v>6</v>
      </c>
      <c r="U669" s="4" t="s">
        <v>4483</v>
      </c>
      <c r="V669" s="445">
        <v>53</v>
      </c>
    </row>
    <row r="670" spans="1:22" x14ac:dyDescent="0.2">
      <c r="A670" s="487" t="s">
        <v>3835</v>
      </c>
      <c r="B670" s="42">
        <v>6</v>
      </c>
      <c r="C670" s="42">
        <v>4</v>
      </c>
      <c r="D670" s="42"/>
      <c r="E670" s="136">
        <v>37</v>
      </c>
      <c r="F670" s="500">
        <f t="shared" si="5"/>
        <v>9.25</v>
      </c>
      <c r="G670" s="42"/>
      <c r="H670" s="42"/>
      <c r="I670" s="42"/>
      <c r="J670" s="42"/>
      <c r="K670" s="42"/>
      <c r="L670" s="42"/>
      <c r="M670" s="42">
        <v>2</v>
      </c>
      <c r="N670" s="42"/>
      <c r="Q670" s="4" t="s">
        <v>246</v>
      </c>
      <c r="R670" s="445">
        <v>6</v>
      </c>
      <c r="U670" s="4" t="s">
        <v>4242</v>
      </c>
      <c r="V670" s="445">
        <v>52</v>
      </c>
    </row>
    <row r="671" spans="1:22" x14ac:dyDescent="0.2">
      <c r="A671" s="487" t="s">
        <v>1831</v>
      </c>
      <c r="B671" s="42">
        <v>13</v>
      </c>
      <c r="C671" s="42">
        <v>7</v>
      </c>
      <c r="D671" s="42">
        <v>1</v>
      </c>
      <c r="E671" s="136">
        <v>48</v>
      </c>
      <c r="F671" s="500">
        <f t="shared" si="5"/>
        <v>8</v>
      </c>
      <c r="G671" s="42"/>
      <c r="H671" s="42"/>
      <c r="I671" s="42"/>
      <c r="J671" s="42"/>
      <c r="K671" s="42"/>
      <c r="L671" s="42"/>
      <c r="M671" s="42">
        <v>1</v>
      </c>
      <c r="N671" s="42"/>
      <c r="Q671" s="4" t="s">
        <v>2971</v>
      </c>
      <c r="R671" s="445">
        <v>6</v>
      </c>
      <c r="U671" s="4" t="s">
        <v>4213</v>
      </c>
      <c r="V671" s="445">
        <v>52</v>
      </c>
    </row>
    <row r="672" spans="1:22" x14ac:dyDescent="0.2">
      <c r="A672" s="487" t="s">
        <v>3823</v>
      </c>
      <c r="B672" s="42">
        <v>12</v>
      </c>
      <c r="C672" s="42">
        <v>8</v>
      </c>
      <c r="D672" s="42">
        <v>3</v>
      </c>
      <c r="E672" s="136">
        <v>39</v>
      </c>
      <c r="F672" s="500">
        <f t="shared" si="5"/>
        <v>7.8</v>
      </c>
      <c r="G672" s="42"/>
      <c r="H672" s="42"/>
      <c r="I672" s="42"/>
      <c r="J672" s="42"/>
      <c r="K672" s="42"/>
      <c r="L672" s="42"/>
      <c r="M672" s="42">
        <v>4</v>
      </c>
      <c r="N672" s="42"/>
      <c r="Q672" s="4" t="s">
        <v>4192</v>
      </c>
      <c r="R672" s="445">
        <v>6</v>
      </c>
      <c r="U672" s="4" t="s">
        <v>4450</v>
      </c>
      <c r="V672" s="445">
        <v>52</v>
      </c>
    </row>
    <row r="673" spans="1:22" x14ac:dyDescent="0.2">
      <c r="A673" s="487" t="s">
        <v>3094</v>
      </c>
      <c r="B673" s="42">
        <v>7</v>
      </c>
      <c r="C673" s="42">
        <v>6</v>
      </c>
      <c r="D673" s="42">
        <v>1</v>
      </c>
      <c r="E673" s="136">
        <v>39</v>
      </c>
      <c r="F673" s="500">
        <f t="shared" si="5"/>
        <v>7.8</v>
      </c>
      <c r="G673" s="42"/>
      <c r="H673" s="42"/>
      <c r="I673" s="42"/>
      <c r="J673" s="42"/>
      <c r="K673" s="42"/>
      <c r="L673" s="42"/>
      <c r="M673" s="42">
        <v>3</v>
      </c>
      <c r="N673" s="42"/>
      <c r="Q673" s="4" t="s">
        <v>1666</v>
      </c>
      <c r="R673" s="445">
        <v>6</v>
      </c>
      <c r="U673" s="4" t="s">
        <v>4413</v>
      </c>
      <c r="V673" s="445">
        <v>52</v>
      </c>
    </row>
    <row r="674" spans="1:22" x14ac:dyDescent="0.2">
      <c r="A674" s="487" t="s">
        <v>3820</v>
      </c>
      <c r="B674" s="42">
        <v>4</v>
      </c>
      <c r="C674" s="42">
        <v>3</v>
      </c>
      <c r="D674" s="42"/>
      <c r="E674" s="136">
        <v>23</v>
      </c>
      <c r="F674" s="500">
        <f t="shared" si="5"/>
        <v>7.666666666666667</v>
      </c>
      <c r="G674" s="42"/>
      <c r="H674" s="42"/>
      <c r="I674" s="42"/>
      <c r="J674" s="42"/>
      <c r="K674" s="42"/>
      <c r="L674" s="42"/>
      <c r="M674" s="42"/>
      <c r="N674" s="42"/>
      <c r="Q674" s="4" t="s">
        <v>1616</v>
      </c>
      <c r="R674" s="445">
        <v>6</v>
      </c>
      <c r="U674" s="4" t="s">
        <v>1620</v>
      </c>
      <c r="V674" s="445">
        <v>52</v>
      </c>
    </row>
    <row r="675" spans="1:22" x14ac:dyDescent="0.2">
      <c r="A675" s="487" t="s">
        <v>3836</v>
      </c>
      <c r="B675" s="42">
        <v>1</v>
      </c>
      <c r="C675" s="42">
        <v>1</v>
      </c>
      <c r="D675" s="42"/>
      <c r="E675" s="136">
        <v>6</v>
      </c>
      <c r="F675" s="500">
        <f t="shared" si="5"/>
        <v>6</v>
      </c>
      <c r="G675" s="42"/>
      <c r="H675" s="42"/>
      <c r="I675" s="42"/>
      <c r="J675" s="42"/>
      <c r="K675" s="42"/>
      <c r="L675" s="42"/>
      <c r="M675" s="42"/>
      <c r="N675" s="42"/>
      <c r="Q675" s="4" t="s">
        <v>4484</v>
      </c>
      <c r="R675" s="445">
        <v>6</v>
      </c>
      <c r="U675" s="4" t="s">
        <v>2982</v>
      </c>
      <c r="V675" s="445">
        <v>52</v>
      </c>
    </row>
    <row r="676" spans="1:22" x14ac:dyDescent="0.2">
      <c r="A676" s="487" t="s">
        <v>3095</v>
      </c>
      <c r="B676" s="42">
        <v>3</v>
      </c>
      <c r="C676" s="42">
        <v>3</v>
      </c>
      <c r="D676" s="42"/>
      <c r="E676" s="136">
        <v>7</v>
      </c>
      <c r="F676" s="500">
        <f t="shared" si="5"/>
        <v>2.3333333333333335</v>
      </c>
      <c r="G676" s="42"/>
      <c r="H676" s="42"/>
      <c r="I676" s="42"/>
      <c r="J676" s="42"/>
      <c r="K676" s="42"/>
      <c r="L676" s="42"/>
      <c r="M676" s="42"/>
      <c r="N676" s="42"/>
      <c r="Q676" s="4" t="s">
        <v>1640</v>
      </c>
      <c r="R676" s="445">
        <v>6</v>
      </c>
      <c r="U676" s="4" t="s">
        <v>284</v>
      </c>
      <c r="V676" s="445">
        <v>51</v>
      </c>
    </row>
    <row r="677" spans="1:22" x14ac:dyDescent="0.2">
      <c r="A677" s="487" t="s">
        <v>3837</v>
      </c>
      <c r="B677" s="42">
        <v>1</v>
      </c>
      <c r="C677" s="42">
        <v>1</v>
      </c>
      <c r="D677" s="42"/>
      <c r="E677" s="136">
        <v>1</v>
      </c>
      <c r="F677" s="136">
        <f t="shared" si="5"/>
        <v>1</v>
      </c>
      <c r="G677" s="42"/>
      <c r="H677" s="42"/>
      <c r="I677" s="42"/>
      <c r="J677" s="42"/>
      <c r="K677" s="42"/>
      <c r="L677" s="42"/>
      <c r="M677" s="42"/>
      <c r="N677" s="42"/>
      <c r="Q677" s="4" t="s">
        <v>2029</v>
      </c>
      <c r="R677" s="445">
        <v>6</v>
      </c>
      <c r="U677" s="4" t="s">
        <v>4387</v>
      </c>
      <c r="V677" s="445">
        <v>51</v>
      </c>
    </row>
    <row r="678" spans="1:22" x14ac:dyDescent="0.2">
      <c r="A678" s="487" t="s">
        <v>3075</v>
      </c>
      <c r="B678" s="42">
        <v>1</v>
      </c>
      <c r="C678" s="42">
        <v>1</v>
      </c>
      <c r="D678" s="42"/>
      <c r="E678" s="136">
        <v>1</v>
      </c>
      <c r="F678" s="136">
        <f t="shared" si="5"/>
        <v>1</v>
      </c>
      <c r="G678" s="42"/>
      <c r="H678" s="42"/>
      <c r="I678" s="42"/>
      <c r="J678" s="42"/>
      <c r="K678" s="42"/>
      <c r="L678" s="42"/>
      <c r="M678" s="42"/>
      <c r="N678" s="42"/>
      <c r="Q678" s="4" t="s">
        <v>1770</v>
      </c>
      <c r="R678" s="445">
        <v>6</v>
      </c>
      <c r="U678" s="4" t="s">
        <v>1769</v>
      </c>
      <c r="V678" s="445">
        <v>51</v>
      </c>
    </row>
    <row r="679" spans="1:22" x14ac:dyDescent="0.2">
      <c r="A679" s="487" t="s">
        <v>3099</v>
      </c>
      <c r="B679" s="42">
        <v>2</v>
      </c>
      <c r="C679" s="42">
        <v>1</v>
      </c>
      <c r="D679" s="42"/>
      <c r="E679" s="136">
        <v>0</v>
      </c>
      <c r="F679" s="136">
        <f t="shared" si="5"/>
        <v>0</v>
      </c>
      <c r="G679" s="42"/>
      <c r="H679" s="42"/>
      <c r="I679" s="42"/>
      <c r="J679" s="42"/>
      <c r="K679" s="42"/>
      <c r="L679" s="42"/>
      <c r="M679" s="42">
        <v>1</v>
      </c>
      <c r="N679" s="42"/>
      <c r="Q679" s="4" t="s">
        <v>3800</v>
      </c>
      <c r="R679" s="445">
        <v>6</v>
      </c>
      <c r="U679" s="4" t="s">
        <v>4003</v>
      </c>
      <c r="V679" s="445">
        <v>50</v>
      </c>
    </row>
    <row r="680" spans="1:22" x14ac:dyDescent="0.2">
      <c r="A680" s="487" t="s">
        <v>3074</v>
      </c>
      <c r="B680" s="42">
        <v>1</v>
      </c>
      <c r="C680" s="42">
        <v>1</v>
      </c>
      <c r="D680" s="42"/>
      <c r="E680" s="136">
        <v>0</v>
      </c>
      <c r="F680" s="136">
        <f t="shared" si="5"/>
        <v>0</v>
      </c>
      <c r="G680" s="42"/>
      <c r="H680" s="42"/>
      <c r="I680" s="42"/>
      <c r="J680" s="42"/>
      <c r="K680" s="42"/>
      <c r="L680" s="42"/>
      <c r="M680" s="42"/>
      <c r="N680" s="42"/>
      <c r="Q680" s="4" t="s">
        <v>4506</v>
      </c>
      <c r="R680" s="445">
        <v>6</v>
      </c>
      <c r="U680" s="4" t="s">
        <v>4249</v>
      </c>
      <c r="V680" s="445">
        <v>49</v>
      </c>
    </row>
    <row r="681" spans="1:22" x14ac:dyDescent="0.2">
      <c r="A681" s="487" t="s">
        <v>3188</v>
      </c>
      <c r="B681" s="42">
        <v>1</v>
      </c>
      <c r="C681" s="42" t="s">
        <v>3838</v>
      </c>
      <c r="D681" s="42"/>
      <c r="E681" s="136">
        <v>0</v>
      </c>
      <c r="F681" s="136"/>
      <c r="G681" s="42"/>
      <c r="H681" s="42"/>
      <c r="I681" s="42"/>
      <c r="J681" s="42"/>
      <c r="K681" s="42"/>
      <c r="L681" s="42"/>
      <c r="M681" s="42">
        <v>1</v>
      </c>
      <c r="N681" s="42"/>
      <c r="Q681" s="4" t="s">
        <v>4251</v>
      </c>
      <c r="R681" s="445">
        <v>6</v>
      </c>
      <c r="U681" s="4" t="s">
        <v>1691</v>
      </c>
      <c r="V681" s="445">
        <v>49</v>
      </c>
    </row>
    <row r="682" spans="1:22" x14ac:dyDescent="0.2">
      <c r="A682" s="487" t="s">
        <v>3826</v>
      </c>
      <c r="B682" s="42">
        <v>14</v>
      </c>
      <c r="C682" s="42">
        <v>16</v>
      </c>
      <c r="D682" s="42">
        <v>7</v>
      </c>
      <c r="E682" s="136">
        <v>550</v>
      </c>
      <c r="F682" s="500">
        <f t="shared" si="5"/>
        <v>61.111111111111114</v>
      </c>
      <c r="G682" s="42"/>
      <c r="H682" s="42"/>
      <c r="I682" s="42"/>
      <c r="J682" s="42"/>
      <c r="K682" s="42"/>
      <c r="L682" s="42"/>
      <c r="M682" s="42">
        <v>1</v>
      </c>
      <c r="N682" s="42"/>
      <c r="Q682" s="4" t="s">
        <v>4365</v>
      </c>
      <c r="R682" s="445">
        <v>6</v>
      </c>
      <c r="U682" s="4" t="s">
        <v>3975</v>
      </c>
      <c r="V682" s="445">
        <v>49</v>
      </c>
    </row>
    <row r="683" spans="1:22" x14ac:dyDescent="0.2">
      <c r="A683" s="487" t="s">
        <v>3457</v>
      </c>
      <c r="B683" s="42">
        <v>13</v>
      </c>
      <c r="C683" s="42">
        <v>15</v>
      </c>
      <c r="D683" s="42">
        <v>4</v>
      </c>
      <c r="E683" s="136">
        <v>295</v>
      </c>
      <c r="F683" s="500">
        <f t="shared" si="5"/>
        <v>26.818181818181817</v>
      </c>
      <c r="G683" s="42"/>
      <c r="H683" s="42"/>
      <c r="I683" s="42"/>
      <c r="J683" s="42"/>
      <c r="K683" s="42"/>
      <c r="L683" s="42"/>
      <c r="M683" s="42">
        <v>12</v>
      </c>
      <c r="N683" s="42"/>
      <c r="Q683" s="4" t="s">
        <v>3556</v>
      </c>
      <c r="R683" s="445">
        <v>6</v>
      </c>
      <c r="U683" s="4" t="s">
        <v>4141</v>
      </c>
      <c r="V683" s="445">
        <v>49</v>
      </c>
    </row>
    <row r="684" spans="1:22" x14ac:dyDescent="0.2">
      <c r="A684" s="487" t="s">
        <v>3819</v>
      </c>
      <c r="B684" s="42">
        <v>14</v>
      </c>
      <c r="C684" s="42">
        <v>10</v>
      </c>
      <c r="D684" s="42">
        <v>3</v>
      </c>
      <c r="E684" s="136">
        <v>187</v>
      </c>
      <c r="F684" s="500">
        <f t="shared" si="5"/>
        <v>26.714285714285715</v>
      </c>
      <c r="G684" s="42"/>
      <c r="H684" s="42"/>
      <c r="I684" s="42"/>
      <c r="J684" s="42"/>
      <c r="K684" s="42"/>
      <c r="L684" s="42"/>
      <c r="M684" s="42">
        <v>23</v>
      </c>
      <c r="N684" s="42">
        <v>6</v>
      </c>
      <c r="Q684" s="4" t="s">
        <v>4369</v>
      </c>
      <c r="R684" s="445">
        <v>6</v>
      </c>
      <c r="U684" s="4" t="s">
        <v>1658</v>
      </c>
      <c r="V684" s="445">
        <v>49</v>
      </c>
    </row>
    <row r="685" spans="1:22" x14ac:dyDescent="0.2">
      <c r="A685" s="487" t="s">
        <v>3840</v>
      </c>
      <c r="B685" s="42">
        <v>13</v>
      </c>
      <c r="C685" s="42">
        <v>8</v>
      </c>
      <c r="D685" s="42"/>
      <c r="E685" s="136">
        <v>206</v>
      </c>
      <c r="F685" s="500">
        <f t="shared" si="5"/>
        <v>25.75</v>
      </c>
      <c r="G685" s="42"/>
      <c r="H685" s="42"/>
      <c r="I685" s="42"/>
      <c r="J685" s="42"/>
      <c r="K685" s="42"/>
      <c r="L685" s="42"/>
      <c r="M685" s="42">
        <v>9</v>
      </c>
      <c r="N685" s="42"/>
      <c r="Q685" s="4" t="s">
        <v>4481</v>
      </c>
      <c r="R685" s="445">
        <v>6</v>
      </c>
      <c r="U685" s="4" t="s">
        <v>423</v>
      </c>
      <c r="V685" s="445">
        <v>48</v>
      </c>
    </row>
    <row r="686" spans="1:22" x14ac:dyDescent="0.2">
      <c r="A686" s="487" t="s">
        <v>3822</v>
      </c>
      <c r="B686" s="42">
        <v>11</v>
      </c>
      <c r="C686" s="42">
        <v>12</v>
      </c>
      <c r="D686" s="42">
        <v>3</v>
      </c>
      <c r="E686" s="136">
        <v>192</v>
      </c>
      <c r="F686" s="500">
        <f t="shared" si="5"/>
        <v>21.333333333333332</v>
      </c>
      <c r="G686" s="42"/>
      <c r="H686" s="42"/>
      <c r="I686" s="42"/>
      <c r="J686" s="42"/>
      <c r="K686" s="42"/>
      <c r="L686" s="42"/>
      <c r="M686" s="42">
        <v>5</v>
      </c>
      <c r="N686" s="42"/>
      <c r="Q686" s="4" t="s">
        <v>4382</v>
      </c>
      <c r="R686" s="445">
        <v>6</v>
      </c>
      <c r="U686" s="4" t="s">
        <v>4523</v>
      </c>
      <c r="V686" s="445">
        <v>48</v>
      </c>
    </row>
    <row r="687" spans="1:22" x14ac:dyDescent="0.2">
      <c r="A687" s="487" t="s">
        <v>3816</v>
      </c>
      <c r="B687" s="42">
        <v>14</v>
      </c>
      <c r="C687" s="42">
        <v>15</v>
      </c>
      <c r="D687" s="42"/>
      <c r="E687" s="136">
        <v>302</v>
      </c>
      <c r="F687" s="500">
        <f t="shared" si="5"/>
        <v>20.133333333333333</v>
      </c>
      <c r="G687" s="42"/>
      <c r="H687" s="42"/>
      <c r="I687" s="42"/>
      <c r="J687" s="42"/>
      <c r="K687" s="42"/>
      <c r="L687" s="42"/>
      <c r="M687" s="42">
        <v>6</v>
      </c>
      <c r="N687" s="42"/>
      <c r="Q687" s="4" t="s">
        <v>4473</v>
      </c>
      <c r="R687" s="445">
        <v>6</v>
      </c>
      <c r="U687" s="4" t="s">
        <v>1663</v>
      </c>
      <c r="V687" s="445">
        <v>48</v>
      </c>
    </row>
    <row r="688" spans="1:22" x14ac:dyDescent="0.2">
      <c r="A688" s="487" t="s">
        <v>1827</v>
      </c>
      <c r="B688" s="42">
        <v>9</v>
      </c>
      <c r="C688" s="42">
        <v>6</v>
      </c>
      <c r="D688" s="42">
        <v>3</v>
      </c>
      <c r="E688" s="136">
        <v>51</v>
      </c>
      <c r="F688" s="500">
        <f t="shared" ref="F688:F751" si="6">E688/(C688-D688)</f>
        <v>17</v>
      </c>
      <c r="G688" s="42"/>
      <c r="H688" s="42"/>
      <c r="I688" s="42"/>
      <c r="J688" s="42"/>
      <c r="K688" s="42"/>
      <c r="L688" s="42"/>
      <c r="M688" s="42">
        <v>2</v>
      </c>
      <c r="N688" s="42"/>
      <c r="Q688" s="4" t="s">
        <v>3977</v>
      </c>
      <c r="R688" s="445">
        <v>6</v>
      </c>
      <c r="U688" s="4" t="s">
        <v>3878</v>
      </c>
      <c r="V688" s="445">
        <v>48</v>
      </c>
    </row>
    <row r="689" spans="1:22" x14ac:dyDescent="0.2">
      <c r="A689" s="487" t="s">
        <v>3823</v>
      </c>
      <c r="B689" s="42">
        <v>13</v>
      </c>
      <c r="C689" s="42">
        <v>8</v>
      </c>
      <c r="D689" s="42">
        <v>2</v>
      </c>
      <c r="E689" s="136">
        <v>88</v>
      </c>
      <c r="F689" s="500">
        <f t="shared" si="6"/>
        <v>14.666666666666666</v>
      </c>
      <c r="G689" s="42"/>
      <c r="H689" s="42"/>
      <c r="I689" s="42"/>
      <c r="J689" s="42"/>
      <c r="K689" s="42"/>
      <c r="L689" s="42"/>
      <c r="M689" s="42">
        <v>2</v>
      </c>
      <c r="N689" s="42"/>
      <c r="Q689" s="4" t="s">
        <v>4038</v>
      </c>
      <c r="R689" s="445">
        <v>5</v>
      </c>
      <c r="U689" s="4" t="s">
        <v>4096</v>
      </c>
      <c r="V689" s="445">
        <v>47</v>
      </c>
    </row>
    <row r="690" spans="1:22" x14ac:dyDescent="0.2">
      <c r="A690" s="487" t="s">
        <v>3097</v>
      </c>
      <c r="B690" s="42">
        <v>5</v>
      </c>
      <c r="C690" s="42">
        <v>4</v>
      </c>
      <c r="D690" s="42">
        <v>1</v>
      </c>
      <c r="E690" s="136">
        <v>35</v>
      </c>
      <c r="F690" s="500">
        <f t="shared" si="6"/>
        <v>11.666666666666666</v>
      </c>
      <c r="G690" s="42"/>
      <c r="H690" s="42"/>
      <c r="I690" s="42"/>
      <c r="J690" s="42"/>
      <c r="K690" s="42"/>
      <c r="L690" s="42"/>
      <c r="M690" s="42">
        <v>2</v>
      </c>
      <c r="N690" s="42"/>
      <c r="Q690" s="4" t="s">
        <v>1626</v>
      </c>
      <c r="R690" s="445">
        <v>5</v>
      </c>
      <c r="U690" s="4" t="s">
        <v>3557</v>
      </c>
      <c r="V690" s="445">
        <v>47</v>
      </c>
    </row>
    <row r="691" spans="1:22" x14ac:dyDescent="0.2">
      <c r="A691" s="487" t="s">
        <v>3528</v>
      </c>
      <c r="B691" s="42">
        <v>10</v>
      </c>
      <c r="C691" s="42">
        <v>4</v>
      </c>
      <c r="D691" s="42">
        <v>1</v>
      </c>
      <c r="E691" s="136">
        <v>35</v>
      </c>
      <c r="F691" s="500">
        <f t="shared" si="6"/>
        <v>11.666666666666666</v>
      </c>
      <c r="G691" s="42"/>
      <c r="H691" s="42"/>
      <c r="I691" s="42"/>
      <c r="J691" s="42"/>
      <c r="K691" s="42"/>
      <c r="L691" s="42"/>
      <c r="M691" s="42">
        <v>3</v>
      </c>
      <c r="N691" s="42"/>
      <c r="Q691" s="4" t="s">
        <v>1788</v>
      </c>
      <c r="R691" s="445">
        <v>5</v>
      </c>
      <c r="U691" s="4" t="s">
        <v>3962</v>
      </c>
      <c r="V691" s="445">
        <v>47</v>
      </c>
    </row>
    <row r="692" spans="1:22" x14ac:dyDescent="0.2">
      <c r="A692" s="487" t="s">
        <v>3841</v>
      </c>
      <c r="B692" s="42">
        <v>7</v>
      </c>
      <c r="C692" s="42">
        <v>6</v>
      </c>
      <c r="D692" s="42"/>
      <c r="E692" s="136">
        <v>59</v>
      </c>
      <c r="F692" s="500">
        <f t="shared" si="6"/>
        <v>9.8333333333333339</v>
      </c>
      <c r="G692" s="42"/>
      <c r="H692" s="42"/>
      <c r="I692" s="42"/>
      <c r="J692" s="42"/>
      <c r="K692" s="42"/>
      <c r="L692" s="42"/>
      <c r="M692" s="42">
        <v>2</v>
      </c>
      <c r="N692" s="42"/>
      <c r="Q692" s="4" t="s">
        <v>4220</v>
      </c>
      <c r="R692" s="445">
        <v>5</v>
      </c>
      <c r="U692" s="4" t="s">
        <v>4351</v>
      </c>
      <c r="V692" s="445">
        <v>47</v>
      </c>
    </row>
    <row r="693" spans="1:22" x14ac:dyDescent="0.2">
      <c r="A693" s="487" t="s">
        <v>3842</v>
      </c>
      <c r="B693" s="42">
        <v>1</v>
      </c>
      <c r="C693" s="42">
        <v>1</v>
      </c>
      <c r="D693" s="42"/>
      <c r="E693" s="136">
        <v>9</v>
      </c>
      <c r="F693" s="500">
        <f t="shared" si="6"/>
        <v>9</v>
      </c>
      <c r="G693" s="42"/>
      <c r="H693" s="42"/>
      <c r="I693" s="42"/>
      <c r="J693" s="42"/>
      <c r="K693" s="42"/>
      <c r="L693" s="42"/>
      <c r="M693" s="42"/>
      <c r="N693" s="42"/>
      <c r="Q693" s="4" t="s">
        <v>3040</v>
      </c>
      <c r="R693" s="445">
        <v>5</v>
      </c>
      <c r="U693" s="4" t="s">
        <v>1086</v>
      </c>
      <c r="V693" s="445">
        <v>47</v>
      </c>
    </row>
    <row r="694" spans="1:22" x14ac:dyDescent="0.2">
      <c r="A694" s="487" t="s">
        <v>3098</v>
      </c>
      <c r="B694" s="42">
        <v>2</v>
      </c>
      <c r="C694" s="42">
        <v>1</v>
      </c>
      <c r="D694" s="42"/>
      <c r="E694" s="136">
        <v>8</v>
      </c>
      <c r="F694" s="500">
        <f t="shared" si="6"/>
        <v>8</v>
      </c>
      <c r="G694" s="42"/>
      <c r="H694" s="42"/>
      <c r="I694" s="42"/>
      <c r="J694" s="42"/>
      <c r="K694" s="42"/>
      <c r="L694" s="42"/>
      <c r="M694" s="42"/>
      <c r="N694" s="42"/>
      <c r="Q694" s="4" t="s">
        <v>4053</v>
      </c>
      <c r="R694" s="445">
        <v>5</v>
      </c>
      <c r="U694" s="4" t="s">
        <v>4069</v>
      </c>
      <c r="V694" s="445">
        <v>47</v>
      </c>
    </row>
    <row r="695" spans="1:22" x14ac:dyDescent="0.2">
      <c r="A695" s="487" t="s">
        <v>3541</v>
      </c>
      <c r="B695" s="42">
        <v>13</v>
      </c>
      <c r="C695" s="42">
        <v>13</v>
      </c>
      <c r="D695" s="42"/>
      <c r="E695" s="136">
        <v>103</v>
      </c>
      <c r="F695" s="500">
        <f t="shared" si="6"/>
        <v>7.9230769230769234</v>
      </c>
      <c r="G695" s="42"/>
      <c r="H695" s="42"/>
      <c r="I695" s="42"/>
      <c r="J695" s="42"/>
      <c r="K695" s="42"/>
      <c r="L695" s="42"/>
      <c r="M695" s="42">
        <v>5</v>
      </c>
      <c r="N695" s="42"/>
      <c r="Q695" s="4" t="s">
        <v>4455</v>
      </c>
      <c r="R695" s="445">
        <v>5</v>
      </c>
      <c r="U695" s="4" t="s">
        <v>4429</v>
      </c>
      <c r="V695" s="445">
        <v>46</v>
      </c>
    </row>
    <row r="696" spans="1:22" x14ac:dyDescent="0.2">
      <c r="A696" s="487" t="s">
        <v>3071</v>
      </c>
      <c r="B696" s="42">
        <v>6</v>
      </c>
      <c r="C696" s="42">
        <v>5</v>
      </c>
      <c r="D696" s="42">
        <v>2</v>
      </c>
      <c r="E696" s="136">
        <v>14</v>
      </c>
      <c r="F696" s="500">
        <f t="shared" si="6"/>
        <v>4.666666666666667</v>
      </c>
      <c r="G696" s="42"/>
      <c r="H696" s="42"/>
      <c r="I696" s="42"/>
      <c r="J696" s="42"/>
      <c r="K696" s="42"/>
      <c r="L696" s="42"/>
      <c r="M696" s="42">
        <v>1</v>
      </c>
      <c r="N696" s="42"/>
      <c r="Q696" s="4" t="s">
        <v>4242</v>
      </c>
      <c r="R696" s="445">
        <v>5</v>
      </c>
      <c r="U696" s="4" t="s">
        <v>4382</v>
      </c>
      <c r="V696" s="445">
        <v>45</v>
      </c>
    </row>
    <row r="697" spans="1:22" x14ac:dyDescent="0.2">
      <c r="A697" s="487" t="s">
        <v>3094</v>
      </c>
      <c r="B697" s="42">
        <v>2</v>
      </c>
      <c r="C697" s="42">
        <v>3</v>
      </c>
      <c r="D697" s="42"/>
      <c r="E697" s="136">
        <v>8</v>
      </c>
      <c r="F697" s="500">
        <f t="shared" si="6"/>
        <v>2.6666666666666665</v>
      </c>
      <c r="G697" s="42"/>
      <c r="H697" s="42"/>
      <c r="I697" s="42"/>
      <c r="J697" s="42"/>
      <c r="K697" s="42"/>
      <c r="L697" s="42"/>
      <c r="M697" s="42"/>
      <c r="N697" s="42"/>
      <c r="Q697" s="4" t="s">
        <v>4014</v>
      </c>
      <c r="R697" s="445">
        <v>5</v>
      </c>
      <c r="U697" s="4" t="s">
        <v>4328</v>
      </c>
      <c r="V697" s="445">
        <v>44</v>
      </c>
    </row>
    <row r="698" spans="1:22" x14ac:dyDescent="0.2">
      <c r="A698" s="487" t="s">
        <v>3095</v>
      </c>
      <c r="B698" s="42">
        <v>3</v>
      </c>
      <c r="C698" s="42">
        <v>1</v>
      </c>
      <c r="D698" s="42"/>
      <c r="E698" s="136">
        <v>2</v>
      </c>
      <c r="F698" s="136">
        <f t="shared" si="6"/>
        <v>2</v>
      </c>
      <c r="G698" s="42"/>
      <c r="H698" s="42"/>
      <c r="I698" s="42"/>
      <c r="J698" s="42"/>
      <c r="K698" s="42"/>
      <c r="L698" s="42"/>
      <c r="M698" s="42"/>
      <c r="N698" s="42"/>
      <c r="Q698" s="4" t="s">
        <v>3797</v>
      </c>
      <c r="R698" s="445">
        <v>5</v>
      </c>
      <c r="U698" s="4" t="s">
        <v>1716</v>
      </c>
      <c r="V698" s="445">
        <v>44</v>
      </c>
    </row>
    <row r="699" spans="1:22" x14ac:dyDescent="0.2">
      <c r="A699" s="487" t="s">
        <v>3845</v>
      </c>
      <c r="B699" s="42">
        <v>2</v>
      </c>
      <c r="C699" s="42">
        <v>1</v>
      </c>
      <c r="D699" s="42">
        <v>1</v>
      </c>
      <c r="E699" s="136">
        <v>4</v>
      </c>
      <c r="F699" s="136"/>
      <c r="G699" s="42"/>
      <c r="H699" s="42"/>
      <c r="I699" s="42"/>
      <c r="J699" s="42"/>
      <c r="K699" s="42"/>
      <c r="L699" s="42"/>
      <c r="M699" s="42"/>
      <c r="N699" s="42"/>
      <c r="Q699" s="4" t="s">
        <v>1964</v>
      </c>
      <c r="R699" s="445">
        <v>5</v>
      </c>
      <c r="U699" s="4" t="s">
        <v>2055</v>
      </c>
      <c r="V699" s="445">
        <v>44</v>
      </c>
    </row>
    <row r="700" spans="1:22" x14ac:dyDescent="0.2">
      <c r="A700" s="490" t="s">
        <v>3099</v>
      </c>
      <c r="B700" s="121">
        <v>2</v>
      </c>
      <c r="C700" s="121">
        <v>1</v>
      </c>
      <c r="D700" s="121">
        <v>1</v>
      </c>
      <c r="E700" s="491">
        <v>0</v>
      </c>
      <c r="F700" s="136"/>
      <c r="G700" s="42"/>
      <c r="H700" s="42"/>
      <c r="I700" s="42"/>
      <c r="J700" s="42"/>
      <c r="K700" s="42"/>
      <c r="L700" s="42"/>
      <c r="M700" s="121"/>
      <c r="N700" s="121"/>
      <c r="Q700" s="4" t="s">
        <v>1672</v>
      </c>
      <c r="R700" s="445">
        <v>5</v>
      </c>
      <c r="U700" s="4" t="s">
        <v>4359</v>
      </c>
      <c r="V700" s="445">
        <v>43</v>
      </c>
    </row>
    <row r="701" spans="1:22" x14ac:dyDescent="0.2">
      <c r="A701" s="487" t="s">
        <v>1827</v>
      </c>
      <c r="B701" s="42">
        <v>12</v>
      </c>
      <c r="C701" s="42">
        <v>12</v>
      </c>
      <c r="D701" s="42">
        <v>4</v>
      </c>
      <c r="E701" s="136">
        <v>365</v>
      </c>
      <c r="F701" s="500">
        <f t="shared" si="6"/>
        <v>45.625</v>
      </c>
      <c r="G701" s="42"/>
      <c r="H701" s="42"/>
      <c r="I701" s="42"/>
      <c r="J701" s="42"/>
      <c r="K701" s="42"/>
      <c r="L701" s="42"/>
      <c r="M701" s="42">
        <v>10</v>
      </c>
      <c r="N701" s="42"/>
      <c r="Q701" s="4" t="s">
        <v>3974</v>
      </c>
      <c r="R701" s="445">
        <v>5</v>
      </c>
      <c r="U701" s="4" t="s">
        <v>4022</v>
      </c>
      <c r="V701" s="445">
        <v>43</v>
      </c>
    </row>
    <row r="702" spans="1:22" x14ac:dyDescent="0.2">
      <c r="A702" s="487" t="s">
        <v>3457</v>
      </c>
      <c r="B702" s="42">
        <v>11</v>
      </c>
      <c r="C702" s="42">
        <v>12</v>
      </c>
      <c r="D702" s="42">
        <v>2</v>
      </c>
      <c r="E702" s="136">
        <v>278</v>
      </c>
      <c r="F702" s="500">
        <f t="shared" si="6"/>
        <v>27.8</v>
      </c>
      <c r="G702" s="42"/>
      <c r="H702" s="42"/>
      <c r="I702" s="42"/>
      <c r="J702" s="42"/>
      <c r="K702" s="42"/>
      <c r="L702" s="42"/>
      <c r="M702" s="42">
        <v>11</v>
      </c>
      <c r="N702" s="42"/>
      <c r="Q702" s="4" t="s">
        <v>3821</v>
      </c>
      <c r="R702" s="445">
        <v>5</v>
      </c>
      <c r="U702" s="4" t="s">
        <v>4006</v>
      </c>
      <c r="V702" s="445">
        <v>43</v>
      </c>
    </row>
    <row r="703" spans="1:22" x14ac:dyDescent="0.2">
      <c r="A703" s="487" t="s">
        <v>3086</v>
      </c>
      <c r="B703" s="42">
        <v>12</v>
      </c>
      <c r="C703" s="42">
        <v>10</v>
      </c>
      <c r="D703" s="42">
        <v>4</v>
      </c>
      <c r="E703" s="136">
        <v>153</v>
      </c>
      <c r="F703" s="500">
        <f t="shared" si="6"/>
        <v>25.5</v>
      </c>
      <c r="G703" s="42"/>
      <c r="H703" s="42"/>
      <c r="I703" s="42"/>
      <c r="J703" s="42"/>
      <c r="K703" s="42"/>
      <c r="L703" s="42"/>
      <c r="M703" s="42">
        <v>6</v>
      </c>
      <c r="N703" s="42"/>
      <c r="Q703" s="4" t="s">
        <v>1761</v>
      </c>
      <c r="R703" s="445">
        <v>5</v>
      </c>
      <c r="U703" s="4" t="s">
        <v>4013</v>
      </c>
      <c r="V703" s="445">
        <v>43</v>
      </c>
    </row>
    <row r="704" spans="1:22" x14ac:dyDescent="0.2">
      <c r="A704" s="487" t="s">
        <v>3840</v>
      </c>
      <c r="B704" s="42">
        <v>10</v>
      </c>
      <c r="C704" s="42">
        <v>11</v>
      </c>
      <c r="D704" s="42">
        <v>1</v>
      </c>
      <c r="E704" s="136">
        <v>221</v>
      </c>
      <c r="F704" s="500">
        <f t="shared" si="6"/>
        <v>22.1</v>
      </c>
      <c r="G704" s="42"/>
      <c r="H704" s="42"/>
      <c r="I704" s="42"/>
      <c r="J704" s="42"/>
      <c r="K704" s="42"/>
      <c r="L704" s="42"/>
      <c r="M704" s="42">
        <v>7</v>
      </c>
      <c r="N704" s="42"/>
      <c r="Q704" s="4" t="s">
        <v>1650</v>
      </c>
      <c r="R704" s="445">
        <v>5</v>
      </c>
      <c r="U704" s="4" t="s">
        <v>1231</v>
      </c>
      <c r="V704" s="445">
        <v>43</v>
      </c>
    </row>
    <row r="705" spans="1:22" x14ac:dyDescent="0.2">
      <c r="A705" s="487" t="s">
        <v>3846</v>
      </c>
      <c r="B705" s="42">
        <v>12</v>
      </c>
      <c r="C705" s="42">
        <v>14</v>
      </c>
      <c r="D705" s="42">
        <v>1</v>
      </c>
      <c r="E705" s="136">
        <v>274</v>
      </c>
      <c r="F705" s="500">
        <f t="shared" si="6"/>
        <v>21.076923076923077</v>
      </c>
      <c r="G705" s="42"/>
      <c r="H705" s="42"/>
      <c r="I705" s="42"/>
      <c r="J705" s="42"/>
      <c r="K705" s="42"/>
      <c r="L705" s="42"/>
      <c r="M705" s="42">
        <v>8</v>
      </c>
      <c r="N705" s="42"/>
      <c r="Q705" s="4" t="s">
        <v>3939</v>
      </c>
      <c r="R705" s="445">
        <v>5</v>
      </c>
      <c r="U705" s="4" t="s">
        <v>4208</v>
      </c>
      <c r="V705" s="445">
        <v>43</v>
      </c>
    </row>
    <row r="706" spans="1:22" x14ac:dyDescent="0.2">
      <c r="A706" s="487" t="s">
        <v>3096</v>
      </c>
      <c r="B706" s="42">
        <v>5</v>
      </c>
      <c r="C706" s="42">
        <v>6</v>
      </c>
      <c r="D706" s="42"/>
      <c r="E706" s="136">
        <v>105</v>
      </c>
      <c r="F706" s="500">
        <f t="shared" si="6"/>
        <v>17.5</v>
      </c>
      <c r="G706" s="42"/>
      <c r="H706" s="42"/>
      <c r="I706" s="42"/>
      <c r="J706" s="42"/>
      <c r="K706" s="42"/>
      <c r="L706" s="42"/>
      <c r="M706" s="42">
        <v>2</v>
      </c>
      <c r="N706" s="42"/>
      <c r="Q706" s="4" t="s">
        <v>4196</v>
      </c>
      <c r="R706" s="445">
        <v>5</v>
      </c>
      <c r="U706" s="4" t="s">
        <v>4153</v>
      </c>
      <c r="V706" s="445">
        <v>43</v>
      </c>
    </row>
    <row r="707" spans="1:22" x14ac:dyDescent="0.2">
      <c r="A707" s="487" t="s">
        <v>3823</v>
      </c>
      <c r="B707" s="42">
        <v>9</v>
      </c>
      <c r="C707" s="42">
        <v>6</v>
      </c>
      <c r="D707" s="42">
        <v>4</v>
      </c>
      <c r="E707" s="136">
        <v>33</v>
      </c>
      <c r="F707" s="500">
        <f t="shared" si="6"/>
        <v>16.5</v>
      </c>
      <c r="G707" s="42"/>
      <c r="H707" s="42"/>
      <c r="I707" s="42"/>
      <c r="J707" s="42"/>
      <c r="K707" s="42"/>
      <c r="L707" s="42"/>
      <c r="M707" s="42">
        <v>1</v>
      </c>
      <c r="N707" s="42"/>
      <c r="Q707" s="4" t="s">
        <v>4026</v>
      </c>
      <c r="R707" s="445">
        <v>5</v>
      </c>
      <c r="U707" s="4" t="s">
        <v>3977</v>
      </c>
      <c r="V707" s="445">
        <v>43</v>
      </c>
    </row>
    <row r="708" spans="1:22" x14ac:dyDescent="0.2">
      <c r="A708" s="487" t="s">
        <v>3847</v>
      </c>
      <c r="B708" s="42">
        <v>12</v>
      </c>
      <c r="C708" s="42">
        <v>9</v>
      </c>
      <c r="D708" s="42">
        <v>3</v>
      </c>
      <c r="E708" s="136">
        <v>91</v>
      </c>
      <c r="F708" s="500">
        <f t="shared" si="6"/>
        <v>15.166666666666666</v>
      </c>
      <c r="G708" s="42"/>
      <c r="H708" s="42"/>
      <c r="I708" s="42"/>
      <c r="J708" s="42"/>
      <c r="K708" s="42"/>
      <c r="L708" s="42"/>
      <c r="M708" s="42">
        <v>19</v>
      </c>
      <c r="N708" s="42">
        <v>3</v>
      </c>
      <c r="Q708" s="4" t="s">
        <v>1623</v>
      </c>
      <c r="R708" s="445">
        <v>5</v>
      </c>
      <c r="U708" s="4" t="s">
        <v>4172</v>
      </c>
      <c r="V708" s="445">
        <v>42</v>
      </c>
    </row>
    <row r="709" spans="1:22" x14ac:dyDescent="0.2">
      <c r="A709" s="487" t="s">
        <v>3816</v>
      </c>
      <c r="B709" s="42">
        <v>10</v>
      </c>
      <c r="C709" s="42">
        <v>10</v>
      </c>
      <c r="D709" s="42"/>
      <c r="E709" s="136">
        <v>140</v>
      </c>
      <c r="F709" s="500">
        <f t="shared" si="6"/>
        <v>14</v>
      </c>
      <c r="G709" s="42"/>
      <c r="H709" s="42"/>
      <c r="I709" s="42"/>
      <c r="J709" s="42"/>
      <c r="K709" s="42"/>
      <c r="L709" s="42"/>
      <c r="M709" s="42">
        <v>5</v>
      </c>
      <c r="N709" s="42"/>
      <c r="Q709" s="4" t="s">
        <v>3928</v>
      </c>
      <c r="R709" s="445">
        <v>5</v>
      </c>
      <c r="U709" s="4" t="s">
        <v>4343</v>
      </c>
      <c r="V709" s="445">
        <v>42</v>
      </c>
    </row>
    <row r="710" spans="1:22" x14ac:dyDescent="0.2">
      <c r="A710" s="487" t="s">
        <v>3848</v>
      </c>
      <c r="B710" s="42">
        <v>11</v>
      </c>
      <c r="C710" s="42">
        <v>12</v>
      </c>
      <c r="D710" s="42">
        <v>1</v>
      </c>
      <c r="E710" s="136">
        <v>142</v>
      </c>
      <c r="F710" s="500">
        <f t="shared" si="6"/>
        <v>12.909090909090908</v>
      </c>
      <c r="G710" s="42"/>
      <c r="H710" s="42"/>
      <c r="I710" s="42"/>
      <c r="J710" s="42"/>
      <c r="K710" s="42"/>
      <c r="L710" s="42"/>
      <c r="M710" s="42">
        <v>5</v>
      </c>
      <c r="N710" s="42"/>
      <c r="Q710" s="4" t="s">
        <v>4112</v>
      </c>
      <c r="R710" s="445">
        <v>5</v>
      </c>
      <c r="U710" s="4" t="s">
        <v>2033</v>
      </c>
      <c r="V710" s="445">
        <v>42</v>
      </c>
    </row>
    <row r="711" spans="1:22" x14ac:dyDescent="0.2">
      <c r="A711" s="487" t="s">
        <v>3845</v>
      </c>
      <c r="B711" s="42">
        <v>9</v>
      </c>
      <c r="C711" s="42">
        <v>9</v>
      </c>
      <c r="D711" s="42">
        <v>1</v>
      </c>
      <c r="E711" s="136">
        <v>100</v>
      </c>
      <c r="F711" s="500">
        <f t="shared" si="6"/>
        <v>12.5</v>
      </c>
      <c r="G711" s="42"/>
      <c r="H711" s="42"/>
      <c r="I711" s="42"/>
      <c r="J711" s="42"/>
      <c r="K711" s="42"/>
      <c r="L711" s="42"/>
      <c r="M711" s="42">
        <v>4</v>
      </c>
      <c r="N711" s="42"/>
      <c r="Q711" s="4" t="s">
        <v>1753</v>
      </c>
      <c r="R711" s="445">
        <v>5</v>
      </c>
      <c r="U711" s="4" t="s">
        <v>2989</v>
      </c>
      <c r="V711" s="445">
        <v>42</v>
      </c>
    </row>
    <row r="712" spans="1:22" x14ac:dyDescent="0.2">
      <c r="A712" s="487" t="s">
        <v>3841</v>
      </c>
      <c r="B712" s="42">
        <v>9</v>
      </c>
      <c r="C712" s="42">
        <v>9</v>
      </c>
      <c r="D712" s="42"/>
      <c r="E712" s="136">
        <v>104</v>
      </c>
      <c r="F712" s="500">
        <f t="shared" si="6"/>
        <v>11.555555555555555</v>
      </c>
      <c r="G712" s="42"/>
      <c r="H712" s="42"/>
      <c r="I712" s="42"/>
      <c r="J712" s="42"/>
      <c r="K712" s="42"/>
      <c r="L712" s="42"/>
      <c r="M712" s="42">
        <v>5</v>
      </c>
      <c r="N712" s="42"/>
      <c r="Q712" s="4" t="s">
        <v>4363</v>
      </c>
      <c r="R712" s="445">
        <v>5</v>
      </c>
      <c r="U712" s="4" t="s">
        <v>3456</v>
      </c>
      <c r="V712" s="445">
        <v>42</v>
      </c>
    </row>
    <row r="713" spans="1:22" x14ac:dyDescent="0.2">
      <c r="A713" s="487" t="s">
        <v>3842</v>
      </c>
      <c r="B713" s="42">
        <v>6</v>
      </c>
      <c r="C713" s="42">
        <v>4</v>
      </c>
      <c r="D713" s="42">
        <v>1</v>
      </c>
      <c r="E713" s="136">
        <v>14</v>
      </c>
      <c r="F713" s="500">
        <f t="shared" si="6"/>
        <v>4.666666666666667</v>
      </c>
      <c r="G713" s="42"/>
      <c r="H713" s="42"/>
      <c r="I713" s="42"/>
      <c r="J713" s="42"/>
      <c r="K713" s="42"/>
      <c r="L713" s="42"/>
      <c r="M713" s="42">
        <v>4</v>
      </c>
      <c r="N713" s="42"/>
      <c r="Q713" s="4" t="s">
        <v>4277</v>
      </c>
      <c r="R713" s="445">
        <v>5</v>
      </c>
      <c r="U713" s="4" t="s">
        <v>1690</v>
      </c>
      <c r="V713" s="445">
        <v>41</v>
      </c>
    </row>
    <row r="714" spans="1:22" x14ac:dyDescent="0.2">
      <c r="A714" s="487" t="s">
        <v>3528</v>
      </c>
      <c r="B714" s="42">
        <v>2</v>
      </c>
      <c r="C714" s="42">
        <v>2</v>
      </c>
      <c r="D714" s="42"/>
      <c r="E714" s="136">
        <v>7</v>
      </c>
      <c r="F714" s="500">
        <f t="shared" si="6"/>
        <v>3.5</v>
      </c>
      <c r="G714" s="42"/>
      <c r="H714" s="42"/>
      <c r="I714" s="42"/>
      <c r="J714" s="42"/>
      <c r="K714" s="42"/>
      <c r="L714" s="42"/>
      <c r="M714" s="42">
        <v>3</v>
      </c>
      <c r="N714" s="42"/>
      <c r="Q714" s="4" t="s">
        <v>1674</v>
      </c>
      <c r="R714" s="445">
        <v>5</v>
      </c>
      <c r="U714" s="4" t="s">
        <v>4350</v>
      </c>
      <c r="V714" s="445">
        <v>41</v>
      </c>
    </row>
    <row r="715" spans="1:22" x14ac:dyDescent="0.2">
      <c r="A715" s="487" t="s">
        <v>3849</v>
      </c>
      <c r="B715" s="42">
        <v>1</v>
      </c>
      <c r="C715" s="42">
        <v>1</v>
      </c>
      <c r="D715" s="42"/>
      <c r="E715" s="136">
        <v>2</v>
      </c>
      <c r="F715" s="500">
        <f t="shared" si="6"/>
        <v>2</v>
      </c>
      <c r="G715" s="42"/>
      <c r="H715" s="42"/>
      <c r="I715" s="42"/>
      <c r="J715" s="42"/>
      <c r="K715" s="42"/>
      <c r="L715" s="42"/>
      <c r="M715" s="42"/>
      <c r="N715" s="42"/>
      <c r="Q715" s="4" t="s">
        <v>4097</v>
      </c>
      <c r="R715" s="445">
        <v>5</v>
      </c>
      <c r="U715" s="4" t="s">
        <v>4444</v>
      </c>
      <c r="V715" s="445">
        <v>40</v>
      </c>
    </row>
    <row r="716" spans="1:22" x14ac:dyDescent="0.2">
      <c r="A716" s="490" t="s">
        <v>3850</v>
      </c>
      <c r="B716" s="121">
        <v>1</v>
      </c>
      <c r="C716" s="121">
        <v>1</v>
      </c>
      <c r="D716" s="121"/>
      <c r="E716" s="491">
        <v>0</v>
      </c>
      <c r="F716" s="500">
        <f t="shared" si="6"/>
        <v>0</v>
      </c>
      <c r="G716" s="42"/>
      <c r="H716" s="42"/>
      <c r="I716" s="42"/>
      <c r="J716" s="42"/>
      <c r="K716" s="42"/>
      <c r="L716" s="42"/>
      <c r="M716" s="121"/>
      <c r="N716" s="121"/>
      <c r="Q716" s="4" t="s">
        <v>4316</v>
      </c>
      <c r="R716" s="445">
        <v>5</v>
      </c>
      <c r="U716" s="4" t="s">
        <v>1608</v>
      </c>
      <c r="V716" s="445">
        <v>40</v>
      </c>
    </row>
    <row r="717" spans="1:22" x14ac:dyDescent="0.2">
      <c r="A717" s="487" t="s">
        <v>3086</v>
      </c>
      <c r="B717" s="42">
        <v>10</v>
      </c>
      <c r="C717" s="42">
        <v>10</v>
      </c>
      <c r="D717" s="42">
        <v>4</v>
      </c>
      <c r="E717" s="136">
        <v>187</v>
      </c>
      <c r="F717" s="500">
        <f t="shared" si="6"/>
        <v>31.166666666666668</v>
      </c>
      <c r="G717" s="42"/>
      <c r="H717" s="42"/>
      <c r="I717" s="42"/>
      <c r="J717" s="42"/>
      <c r="K717" s="42"/>
      <c r="L717" s="42"/>
      <c r="M717" s="42">
        <v>7</v>
      </c>
      <c r="N717" s="42"/>
      <c r="Q717" s="4" t="s">
        <v>4190</v>
      </c>
      <c r="R717" s="445">
        <v>5</v>
      </c>
      <c r="U717" s="4" t="s">
        <v>4005</v>
      </c>
      <c r="V717" s="445">
        <v>40</v>
      </c>
    </row>
    <row r="718" spans="1:22" x14ac:dyDescent="0.2">
      <c r="A718" s="487" t="s">
        <v>3457</v>
      </c>
      <c r="B718" s="42">
        <v>9</v>
      </c>
      <c r="C718" s="42">
        <v>9</v>
      </c>
      <c r="D718" s="42"/>
      <c r="E718" s="136">
        <v>210</v>
      </c>
      <c r="F718" s="500">
        <f t="shared" si="6"/>
        <v>23.333333333333332</v>
      </c>
      <c r="G718" s="42"/>
      <c r="H718" s="42"/>
      <c r="I718" s="42"/>
      <c r="J718" s="42"/>
      <c r="K718" s="42"/>
      <c r="L718" s="42"/>
      <c r="M718" s="42">
        <v>1</v>
      </c>
      <c r="N718" s="42"/>
      <c r="Q718" s="4" t="s">
        <v>3803</v>
      </c>
      <c r="R718" s="445">
        <v>5</v>
      </c>
      <c r="U718" s="4" t="s">
        <v>2974</v>
      </c>
      <c r="V718" s="445">
        <v>40</v>
      </c>
    </row>
    <row r="719" spans="1:22" x14ac:dyDescent="0.2">
      <c r="A719" s="487" t="s">
        <v>3849</v>
      </c>
      <c r="B719" s="42">
        <v>9</v>
      </c>
      <c r="C719" s="42">
        <v>8</v>
      </c>
      <c r="D719" s="42">
        <v>1</v>
      </c>
      <c r="E719" s="136">
        <v>152</v>
      </c>
      <c r="F719" s="500">
        <f t="shared" si="6"/>
        <v>21.714285714285715</v>
      </c>
      <c r="G719" s="42"/>
      <c r="H719" s="42"/>
      <c r="I719" s="42"/>
      <c r="J719" s="42"/>
      <c r="K719" s="42"/>
      <c r="L719" s="42"/>
      <c r="M719" s="42">
        <v>1</v>
      </c>
      <c r="N719" s="42"/>
      <c r="Q719" s="4" t="s">
        <v>1633</v>
      </c>
      <c r="R719" s="445">
        <v>5</v>
      </c>
      <c r="U719" s="4" t="s">
        <v>1750</v>
      </c>
      <c r="V719" s="445">
        <v>40</v>
      </c>
    </row>
    <row r="720" spans="1:22" x14ac:dyDescent="0.2">
      <c r="A720" s="487" t="s">
        <v>3080</v>
      </c>
      <c r="B720" s="42">
        <v>8</v>
      </c>
      <c r="C720" s="42">
        <v>8</v>
      </c>
      <c r="D720" s="42"/>
      <c r="E720" s="136">
        <v>159</v>
      </c>
      <c r="F720" s="500">
        <f t="shared" si="6"/>
        <v>19.875</v>
      </c>
      <c r="G720" s="42"/>
      <c r="H720" s="42"/>
      <c r="I720" s="42"/>
      <c r="J720" s="42"/>
      <c r="K720" s="42"/>
      <c r="L720" s="42"/>
      <c r="M720" s="42">
        <v>2</v>
      </c>
      <c r="N720" s="42"/>
      <c r="Q720" s="4" t="s">
        <v>4197</v>
      </c>
      <c r="R720" s="445">
        <v>5</v>
      </c>
      <c r="U720" s="4" t="s">
        <v>4512</v>
      </c>
      <c r="V720" s="445">
        <v>39</v>
      </c>
    </row>
    <row r="721" spans="1:22" x14ac:dyDescent="0.2">
      <c r="A721" s="487" t="s">
        <v>3846</v>
      </c>
      <c r="B721" s="42">
        <v>9</v>
      </c>
      <c r="C721" s="42">
        <v>9</v>
      </c>
      <c r="D721" s="42">
        <v>1</v>
      </c>
      <c r="E721" s="136">
        <v>156</v>
      </c>
      <c r="F721" s="500">
        <f t="shared" si="6"/>
        <v>19.5</v>
      </c>
      <c r="G721" s="42"/>
      <c r="H721" s="42"/>
      <c r="I721" s="42"/>
      <c r="J721" s="42"/>
      <c r="K721" s="42"/>
      <c r="L721" s="42"/>
      <c r="M721" s="42">
        <v>6</v>
      </c>
      <c r="N721" s="42"/>
      <c r="Q721" s="4" t="s">
        <v>2780</v>
      </c>
      <c r="R721" s="445">
        <v>5</v>
      </c>
      <c r="U721" s="4" t="s">
        <v>57</v>
      </c>
      <c r="V721" s="445">
        <v>39</v>
      </c>
    </row>
    <row r="722" spans="1:22" x14ac:dyDescent="0.2">
      <c r="A722" s="487" t="s">
        <v>3822</v>
      </c>
      <c r="B722" s="42">
        <v>9</v>
      </c>
      <c r="C722" s="42">
        <v>10</v>
      </c>
      <c r="D722" s="42"/>
      <c r="E722" s="136">
        <v>165</v>
      </c>
      <c r="F722" s="500">
        <f t="shared" si="6"/>
        <v>16.5</v>
      </c>
      <c r="G722" s="42"/>
      <c r="H722" s="42"/>
      <c r="I722" s="42"/>
      <c r="J722" s="42"/>
      <c r="K722" s="42"/>
      <c r="L722" s="42"/>
      <c r="M722" s="42">
        <v>7</v>
      </c>
      <c r="N722" s="42"/>
      <c r="Q722" s="4" t="s">
        <v>1628</v>
      </c>
      <c r="R722" s="445">
        <v>5</v>
      </c>
      <c r="U722" s="4" t="s">
        <v>1555</v>
      </c>
      <c r="V722" s="445">
        <v>39</v>
      </c>
    </row>
    <row r="723" spans="1:22" x14ac:dyDescent="0.2">
      <c r="A723" s="487" t="s">
        <v>3541</v>
      </c>
      <c r="B723" s="42">
        <v>7</v>
      </c>
      <c r="C723" s="42">
        <v>9</v>
      </c>
      <c r="D723" s="42">
        <v>1</v>
      </c>
      <c r="E723" s="136">
        <v>114</v>
      </c>
      <c r="F723" s="500">
        <f t="shared" si="6"/>
        <v>14.25</v>
      </c>
      <c r="G723" s="42"/>
      <c r="H723" s="42"/>
      <c r="I723" s="42"/>
      <c r="J723" s="42"/>
      <c r="K723" s="42"/>
      <c r="L723" s="42"/>
      <c r="M723" s="42">
        <v>3</v>
      </c>
      <c r="N723" s="42"/>
      <c r="Q723" s="4" t="s">
        <v>1762</v>
      </c>
      <c r="R723" s="445">
        <v>5</v>
      </c>
      <c r="U723" s="4" t="s">
        <v>3803</v>
      </c>
      <c r="V723" s="445">
        <v>39</v>
      </c>
    </row>
    <row r="724" spans="1:22" x14ac:dyDescent="0.2">
      <c r="A724" s="487" t="s">
        <v>3848</v>
      </c>
      <c r="B724" s="42">
        <v>10</v>
      </c>
      <c r="C724" s="42">
        <v>10</v>
      </c>
      <c r="D724" s="42">
        <v>5</v>
      </c>
      <c r="E724" s="136">
        <v>66</v>
      </c>
      <c r="F724" s="500">
        <f t="shared" si="6"/>
        <v>13.2</v>
      </c>
      <c r="G724" s="42"/>
      <c r="H724" s="42"/>
      <c r="I724" s="42"/>
      <c r="J724" s="42"/>
      <c r="K724" s="42"/>
      <c r="L724" s="42"/>
      <c r="M724" s="42">
        <v>1</v>
      </c>
      <c r="N724" s="42"/>
      <c r="Q724" s="4" t="s">
        <v>4107</v>
      </c>
      <c r="R724" s="445">
        <v>5</v>
      </c>
      <c r="U724" s="4" t="s">
        <v>1768</v>
      </c>
      <c r="V724" s="445">
        <v>39</v>
      </c>
    </row>
    <row r="725" spans="1:22" x14ac:dyDescent="0.2">
      <c r="A725" s="487" t="s">
        <v>3854</v>
      </c>
      <c r="B725" s="42">
        <v>6</v>
      </c>
      <c r="C725" s="42">
        <v>6</v>
      </c>
      <c r="D725" s="42"/>
      <c r="E725" s="136">
        <v>75</v>
      </c>
      <c r="F725" s="500">
        <f t="shared" si="6"/>
        <v>12.5</v>
      </c>
      <c r="G725" s="42"/>
      <c r="H725" s="42"/>
      <c r="I725" s="42"/>
      <c r="J725" s="42"/>
      <c r="K725" s="42"/>
      <c r="L725" s="42"/>
      <c r="M725" s="42">
        <v>3</v>
      </c>
      <c r="N725" s="42"/>
      <c r="Q725" s="4" t="s">
        <v>4467</v>
      </c>
      <c r="R725" s="445">
        <v>5</v>
      </c>
      <c r="U725" s="4" t="s">
        <v>4380</v>
      </c>
      <c r="V725" s="445">
        <v>38</v>
      </c>
    </row>
    <row r="726" spans="1:22" x14ac:dyDescent="0.2">
      <c r="A726" s="487" t="s">
        <v>3816</v>
      </c>
      <c r="B726" s="42">
        <v>8</v>
      </c>
      <c r="C726" s="42">
        <v>8</v>
      </c>
      <c r="D726" s="42"/>
      <c r="E726" s="136">
        <v>76</v>
      </c>
      <c r="F726" s="500">
        <f t="shared" si="6"/>
        <v>9.5</v>
      </c>
      <c r="G726" s="42"/>
      <c r="H726" s="42"/>
      <c r="I726" s="42"/>
      <c r="J726" s="42"/>
      <c r="K726" s="42"/>
      <c r="L726" s="42"/>
      <c r="M726" s="42">
        <v>6</v>
      </c>
      <c r="N726" s="42"/>
      <c r="Q726" s="4" t="s">
        <v>4378</v>
      </c>
      <c r="R726" s="445">
        <v>5</v>
      </c>
      <c r="U726" s="4" t="s">
        <v>1965</v>
      </c>
      <c r="V726" s="445">
        <v>38</v>
      </c>
    </row>
    <row r="727" spans="1:22" x14ac:dyDescent="0.2">
      <c r="A727" s="487" t="s">
        <v>3855</v>
      </c>
      <c r="B727" s="42">
        <v>8</v>
      </c>
      <c r="C727" s="42">
        <v>7</v>
      </c>
      <c r="D727" s="42"/>
      <c r="E727" s="136">
        <v>59</v>
      </c>
      <c r="F727" s="500">
        <f t="shared" si="6"/>
        <v>8.4285714285714288</v>
      </c>
      <c r="G727" s="42"/>
      <c r="H727" s="42"/>
      <c r="I727" s="42"/>
      <c r="J727" s="42"/>
      <c r="K727" s="42"/>
      <c r="L727" s="42"/>
      <c r="M727" s="42">
        <v>13</v>
      </c>
      <c r="N727" s="42">
        <v>4</v>
      </c>
      <c r="Q727" s="4" t="s">
        <v>1646</v>
      </c>
      <c r="R727" s="445">
        <v>5</v>
      </c>
      <c r="U727" s="4" t="s">
        <v>4524</v>
      </c>
      <c r="V727" s="445">
        <v>38</v>
      </c>
    </row>
    <row r="728" spans="1:22" x14ac:dyDescent="0.2">
      <c r="A728" s="487" t="s">
        <v>3840</v>
      </c>
      <c r="B728" s="42">
        <v>3</v>
      </c>
      <c r="C728" s="42">
        <v>2</v>
      </c>
      <c r="D728" s="42"/>
      <c r="E728" s="136">
        <v>14</v>
      </c>
      <c r="F728" s="500">
        <f t="shared" si="6"/>
        <v>7</v>
      </c>
      <c r="G728" s="42"/>
      <c r="H728" s="42"/>
      <c r="I728" s="42"/>
      <c r="J728" s="42"/>
      <c r="K728" s="42"/>
      <c r="L728" s="42"/>
      <c r="M728" s="42"/>
      <c r="N728" s="42"/>
      <c r="Q728" s="4" t="s">
        <v>1631</v>
      </c>
      <c r="R728" s="445">
        <v>5</v>
      </c>
      <c r="U728" s="4" t="s">
        <v>2978</v>
      </c>
      <c r="V728" s="445">
        <v>38</v>
      </c>
    </row>
    <row r="729" spans="1:22" x14ac:dyDescent="0.2">
      <c r="A729" s="487" t="s">
        <v>3850</v>
      </c>
      <c r="B729" s="42">
        <v>4</v>
      </c>
      <c r="C729" s="42">
        <v>4</v>
      </c>
      <c r="D729" s="42">
        <v>1</v>
      </c>
      <c r="E729" s="136">
        <v>11</v>
      </c>
      <c r="F729" s="500">
        <f t="shared" si="6"/>
        <v>3.6666666666666665</v>
      </c>
      <c r="G729" s="42"/>
      <c r="H729" s="42"/>
      <c r="I729" s="42"/>
      <c r="J729" s="42"/>
      <c r="K729" s="42"/>
      <c r="L729" s="42"/>
      <c r="M729" s="42"/>
      <c r="N729" s="42"/>
      <c r="Q729" s="4" t="s">
        <v>1772</v>
      </c>
      <c r="R729" s="445">
        <v>5</v>
      </c>
      <c r="U729" s="4" t="s">
        <v>4485</v>
      </c>
      <c r="V729" s="445">
        <v>38</v>
      </c>
    </row>
    <row r="730" spans="1:22" x14ac:dyDescent="0.2">
      <c r="A730" s="487" t="s">
        <v>3096</v>
      </c>
      <c r="B730" s="42">
        <v>3</v>
      </c>
      <c r="C730" s="42">
        <v>3</v>
      </c>
      <c r="D730" s="42"/>
      <c r="E730" s="136">
        <v>4</v>
      </c>
      <c r="F730" s="500">
        <f t="shared" si="6"/>
        <v>1.3333333333333333</v>
      </c>
      <c r="G730" s="42"/>
      <c r="H730" s="42"/>
      <c r="I730" s="42"/>
      <c r="J730" s="42"/>
      <c r="K730" s="42"/>
      <c r="L730" s="42"/>
      <c r="M730" s="42">
        <v>1</v>
      </c>
      <c r="N730" s="42"/>
      <c r="Q730" s="4" t="s">
        <v>4129</v>
      </c>
      <c r="R730" s="445">
        <v>5</v>
      </c>
      <c r="U730" s="4" t="s">
        <v>4089</v>
      </c>
      <c r="V730" s="445">
        <v>38</v>
      </c>
    </row>
    <row r="731" spans="1:22" x14ac:dyDescent="0.2">
      <c r="A731" s="487" t="s">
        <v>3099</v>
      </c>
      <c r="B731" s="42">
        <v>3</v>
      </c>
      <c r="C731" s="42">
        <v>2</v>
      </c>
      <c r="D731" s="42">
        <v>1</v>
      </c>
      <c r="E731" s="136">
        <v>0</v>
      </c>
      <c r="F731" s="136">
        <f t="shared" si="6"/>
        <v>0</v>
      </c>
      <c r="G731" s="42"/>
      <c r="H731" s="42"/>
      <c r="I731" s="42"/>
      <c r="J731" s="42"/>
      <c r="K731" s="42"/>
      <c r="L731" s="42"/>
      <c r="M731" s="42">
        <v>1</v>
      </c>
      <c r="N731" s="42"/>
      <c r="Q731" s="4" t="s">
        <v>4466</v>
      </c>
      <c r="R731" s="445">
        <v>5</v>
      </c>
      <c r="U731" s="4" t="s">
        <v>4099</v>
      </c>
      <c r="V731" s="445">
        <v>38</v>
      </c>
    </row>
    <row r="732" spans="1:22" x14ac:dyDescent="0.2">
      <c r="A732" s="487" t="s">
        <v>3856</v>
      </c>
      <c r="B732" s="42">
        <v>2</v>
      </c>
      <c r="C732" s="42">
        <v>2</v>
      </c>
      <c r="D732" s="42">
        <v>1</v>
      </c>
      <c r="E732" s="136">
        <v>0</v>
      </c>
      <c r="F732" s="136">
        <f t="shared" si="6"/>
        <v>0</v>
      </c>
      <c r="G732" s="42"/>
      <c r="H732" s="42"/>
      <c r="I732" s="42"/>
      <c r="J732" s="42"/>
      <c r="K732" s="42"/>
      <c r="L732" s="42"/>
      <c r="M732" s="42"/>
      <c r="N732" s="42"/>
      <c r="Q732" s="4" t="s">
        <v>2984</v>
      </c>
      <c r="R732" s="445">
        <v>5</v>
      </c>
      <c r="U732" s="4" t="s">
        <v>288</v>
      </c>
      <c r="V732" s="445">
        <v>37</v>
      </c>
    </row>
    <row r="733" spans="1:22" x14ac:dyDescent="0.2">
      <c r="A733" s="487" t="s">
        <v>3075</v>
      </c>
      <c r="B733" s="42">
        <v>1</v>
      </c>
      <c r="C733" s="42">
        <v>1</v>
      </c>
      <c r="D733" s="42"/>
      <c r="E733" s="136">
        <v>0</v>
      </c>
      <c r="F733" s="136">
        <f t="shared" si="6"/>
        <v>0</v>
      </c>
      <c r="G733" s="42"/>
      <c r="H733" s="42"/>
      <c r="I733" s="42"/>
      <c r="J733" s="42"/>
      <c r="K733" s="42"/>
      <c r="L733" s="42"/>
      <c r="M733" s="42"/>
      <c r="N733" s="42"/>
      <c r="Q733" s="4" t="s">
        <v>4089</v>
      </c>
      <c r="R733" s="445">
        <v>5</v>
      </c>
      <c r="U733" s="4" t="s">
        <v>4316</v>
      </c>
      <c r="V733" s="445">
        <v>37</v>
      </c>
    </row>
    <row r="734" spans="1:22" x14ac:dyDescent="0.2">
      <c r="A734" s="490" t="s">
        <v>3857</v>
      </c>
      <c r="B734" s="121">
        <v>1</v>
      </c>
      <c r="C734" s="121" t="s">
        <v>3838</v>
      </c>
      <c r="D734" s="121"/>
      <c r="E734" s="491">
        <v>0</v>
      </c>
      <c r="F734" s="136"/>
      <c r="G734" s="42"/>
      <c r="H734" s="42"/>
      <c r="I734" s="42"/>
      <c r="J734" s="42"/>
      <c r="K734" s="42"/>
      <c r="L734" s="42"/>
      <c r="M734" s="121">
        <v>2</v>
      </c>
      <c r="N734" s="121"/>
      <c r="Q734" s="4" t="s">
        <v>2044</v>
      </c>
      <c r="R734" s="445">
        <v>5</v>
      </c>
      <c r="U734" s="4" t="s">
        <v>4508</v>
      </c>
      <c r="V734" s="445">
        <v>37</v>
      </c>
    </row>
    <row r="735" spans="1:22" x14ac:dyDescent="0.2">
      <c r="A735" s="487" t="s">
        <v>3822</v>
      </c>
      <c r="B735" s="42">
        <v>10</v>
      </c>
      <c r="C735" s="42">
        <v>14</v>
      </c>
      <c r="D735" s="42">
        <v>3</v>
      </c>
      <c r="E735" s="136">
        <v>332</v>
      </c>
      <c r="F735" s="500">
        <f t="shared" si="6"/>
        <v>30.181818181818183</v>
      </c>
      <c r="G735" s="42"/>
      <c r="H735" s="42"/>
      <c r="I735" s="42"/>
      <c r="J735" s="42"/>
      <c r="K735" s="42"/>
      <c r="L735" s="42"/>
      <c r="M735" s="42">
        <v>4</v>
      </c>
      <c r="N735" s="42"/>
      <c r="Q735" s="4" t="s">
        <v>4142</v>
      </c>
      <c r="R735" s="445">
        <v>5</v>
      </c>
      <c r="U735" s="4" t="s">
        <v>4499</v>
      </c>
      <c r="V735" s="445">
        <v>36</v>
      </c>
    </row>
    <row r="736" spans="1:22" x14ac:dyDescent="0.2">
      <c r="A736" s="487" t="s">
        <v>3862</v>
      </c>
      <c r="B736" s="42">
        <v>11</v>
      </c>
      <c r="C736" s="42">
        <v>12</v>
      </c>
      <c r="D736" s="42">
        <v>5</v>
      </c>
      <c r="E736" s="136">
        <v>174</v>
      </c>
      <c r="F736" s="500">
        <f t="shared" si="6"/>
        <v>24.857142857142858</v>
      </c>
      <c r="G736" s="42"/>
      <c r="H736" s="42"/>
      <c r="I736" s="42"/>
      <c r="J736" s="42"/>
      <c r="K736" s="42"/>
      <c r="L736" s="42"/>
      <c r="M736" s="42">
        <v>6</v>
      </c>
      <c r="N736" s="42"/>
      <c r="Q736" s="4" t="s">
        <v>4321</v>
      </c>
      <c r="R736" s="445">
        <v>5</v>
      </c>
      <c r="U736" s="4" t="s">
        <v>3944</v>
      </c>
      <c r="V736" s="445">
        <v>36</v>
      </c>
    </row>
    <row r="737" spans="1:22" x14ac:dyDescent="0.2">
      <c r="A737" s="487" t="s">
        <v>3541</v>
      </c>
      <c r="B737" s="42">
        <v>10</v>
      </c>
      <c r="C737" s="42">
        <v>13</v>
      </c>
      <c r="D737" s="42"/>
      <c r="E737" s="136">
        <v>226</v>
      </c>
      <c r="F737" s="500">
        <f t="shared" si="6"/>
        <v>17.384615384615383</v>
      </c>
      <c r="G737" s="42"/>
      <c r="H737" s="42"/>
      <c r="I737" s="42"/>
      <c r="J737" s="42"/>
      <c r="K737" s="42"/>
      <c r="L737" s="42"/>
      <c r="M737" s="42">
        <v>5</v>
      </c>
      <c r="N737" s="42"/>
      <c r="Q737" s="4" t="s">
        <v>4111</v>
      </c>
      <c r="R737" s="445">
        <v>5</v>
      </c>
      <c r="U737" s="4" t="s">
        <v>4000</v>
      </c>
      <c r="V737" s="445">
        <v>36</v>
      </c>
    </row>
    <row r="738" spans="1:22" x14ac:dyDescent="0.2">
      <c r="A738" s="487" t="s">
        <v>3849</v>
      </c>
      <c r="B738" s="42">
        <v>10</v>
      </c>
      <c r="C738" s="42">
        <v>11</v>
      </c>
      <c r="D738" s="42">
        <v>1</v>
      </c>
      <c r="E738" s="136">
        <v>145</v>
      </c>
      <c r="F738" s="500">
        <f t="shared" si="6"/>
        <v>14.5</v>
      </c>
      <c r="G738" s="42"/>
      <c r="H738" s="42"/>
      <c r="I738" s="42"/>
      <c r="J738" s="42"/>
      <c r="K738" s="42"/>
      <c r="L738" s="42"/>
      <c r="M738" s="42">
        <v>2</v>
      </c>
      <c r="N738" s="42"/>
      <c r="Q738" s="4" t="s">
        <v>4070</v>
      </c>
      <c r="R738" s="445">
        <v>5</v>
      </c>
      <c r="U738" s="4" t="s">
        <v>4321</v>
      </c>
      <c r="V738" s="445">
        <v>36</v>
      </c>
    </row>
    <row r="739" spans="1:22" x14ac:dyDescent="0.2">
      <c r="A739" s="487" t="s">
        <v>3854</v>
      </c>
      <c r="B739" s="42">
        <v>9</v>
      </c>
      <c r="C739" s="42">
        <v>10</v>
      </c>
      <c r="D739" s="42"/>
      <c r="E739" s="136">
        <v>124</v>
      </c>
      <c r="F739" s="500">
        <f t="shared" si="6"/>
        <v>12.4</v>
      </c>
      <c r="G739" s="42"/>
      <c r="H739" s="42"/>
      <c r="I739" s="42"/>
      <c r="J739" s="42"/>
      <c r="K739" s="42"/>
      <c r="L739" s="42"/>
      <c r="M739" s="42">
        <v>3</v>
      </c>
      <c r="N739" s="42"/>
      <c r="Q739" s="4" t="s">
        <v>4511</v>
      </c>
      <c r="R739" s="445">
        <v>5</v>
      </c>
      <c r="U739" s="4" t="s">
        <v>4526</v>
      </c>
      <c r="V739" s="445">
        <v>35</v>
      </c>
    </row>
    <row r="740" spans="1:22" x14ac:dyDescent="0.2">
      <c r="A740" s="487" t="s">
        <v>3080</v>
      </c>
      <c r="B740" s="42">
        <v>11</v>
      </c>
      <c r="C740" s="42">
        <v>14</v>
      </c>
      <c r="D740" s="42"/>
      <c r="E740" s="136">
        <v>169</v>
      </c>
      <c r="F740" s="500">
        <f t="shared" si="6"/>
        <v>12.071428571428571</v>
      </c>
      <c r="G740" s="42"/>
      <c r="H740" s="42"/>
      <c r="I740" s="42"/>
      <c r="J740" s="42"/>
      <c r="K740" s="42"/>
      <c r="L740" s="42"/>
      <c r="M740" s="42">
        <v>4</v>
      </c>
      <c r="N740" s="42"/>
      <c r="Q740" s="4" t="s">
        <v>1235</v>
      </c>
      <c r="R740" s="445">
        <v>4</v>
      </c>
      <c r="U740" s="4" t="s">
        <v>3842</v>
      </c>
      <c r="V740" s="445">
        <v>35</v>
      </c>
    </row>
    <row r="741" spans="1:22" x14ac:dyDescent="0.2">
      <c r="A741" s="487" t="s">
        <v>3863</v>
      </c>
      <c r="B741" s="42">
        <v>8</v>
      </c>
      <c r="C741" s="42">
        <v>10</v>
      </c>
      <c r="D741" s="42">
        <v>2</v>
      </c>
      <c r="E741" s="136">
        <v>92</v>
      </c>
      <c r="F741" s="500">
        <f t="shared" si="6"/>
        <v>11.5</v>
      </c>
      <c r="G741" s="42"/>
      <c r="H741" s="42"/>
      <c r="I741" s="42"/>
      <c r="J741" s="42"/>
      <c r="K741" s="42"/>
      <c r="L741" s="42"/>
      <c r="M741" s="42">
        <v>1</v>
      </c>
      <c r="N741" s="42"/>
      <c r="Q741" s="4" t="s">
        <v>4024</v>
      </c>
      <c r="R741" s="445">
        <v>4</v>
      </c>
      <c r="U741" s="4" t="s">
        <v>1747</v>
      </c>
      <c r="V741" s="445">
        <v>35</v>
      </c>
    </row>
    <row r="742" spans="1:22" x14ac:dyDescent="0.2">
      <c r="A742" s="487" t="s">
        <v>3457</v>
      </c>
      <c r="B742" s="42">
        <v>1</v>
      </c>
      <c r="C742" s="42">
        <v>1</v>
      </c>
      <c r="D742" s="42"/>
      <c r="E742" s="136">
        <v>11</v>
      </c>
      <c r="F742" s="500">
        <f t="shared" si="6"/>
        <v>11</v>
      </c>
      <c r="G742" s="42"/>
      <c r="H742" s="42"/>
      <c r="I742" s="42"/>
      <c r="J742" s="42"/>
      <c r="K742" s="42"/>
      <c r="L742" s="42"/>
      <c r="M742" s="42"/>
      <c r="N742" s="42"/>
      <c r="Q742" s="4" t="s">
        <v>3970</v>
      </c>
      <c r="R742" s="445">
        <v>4</v>
      </c>
      <c r="U742" s="4" t="s">
        <v>2022</v>
      </c>
      <c r="V742" s="445">
        <v>35</v>
      </c>
    </row>
    <row r="743" spans="1:22" x14ac:dyDescent="0.2">
      <c r="A743" s="487" t="s">
        <v>3857</v>
      </c>
      <c r="B743" s="42">
        <v>1</v>
      </c>
      <c r="C743" s="42">
        <v>1</v>
      </c>
      <c r="D743" s="42"/>
      <c r="E743" s="136">
        <v>11</v>
      </c>
      <c r="F743" s="500">
        <f t="shared" si="6"/>
        <v>11</v>
      </c>
      <c r="G743" s="42"/>
      <c r="H743" s="42"/>
      <c r="I743" s="42"/>
      <c r="J743" s="42"/>
      <c r="K743" s="42"/>
      <c r="L743" s="42"/>
      <c r="M743" s="42"/>
      <c r="N743" s="42"/>
      <c r="Q743" s="4" t="s">
        <v>4108</v>
      </c>
      <c r="R743" s="445">
        <v>4</v>
      </c>
      <c r="U743" s="4" t="s">
        <v>4560</v>
      </c>
      <c r="V743" s="445">
        <v>35</v>
      </c>
    </row>
    <row r="744" spans="1:22" x14ac:dyDescent="0.2">
      <c r="A744" s="487" t="s">
        <v>3856</v>
      </c>
      <c r="B744" s="42">
        <v>11</v>
      </c>
      <c r="C744" s="42">
        <v>9</v>
      </c>
      <c r="D744" s="42">
        <v>4</v>
      </c>
      <c r="E744" s="136">
        <v>53</v>
      </c>
      <c r="F744" s="500">
        <f t="shared" si="6"/>
        <v>10.6</v>
      </c>
      <c r="G744" s="42"/>
      <c r="H744" s="42"/>
      <c r="I744" s="42"/>
      <c r="J744" s="42"/>
      <c r="K744" s="42"/>
      <c r="L744" s="42"/>
      <c r="M744" s="42">
        <v>6</v>
      </c>
      <c r="N744" s="42"/>
      <c r="Q744" s="4" t="s">
        <v>4270</v>
      </c>
      <c r="R744" s="445">
        <v>4</v>
      </c>
      <c r="U744" s="4" t="s">
        <v>4530</v>
      </c>
      <c r="V744" s="445">
        <v>35</v>
      </c>
    </row>
    <row r="745" spans="1:22" x14ac:dyDescent="0.2">
      <c r="A745" s="487" t="s">
        <v>3855</v>
      </c>
      <c r="B745" s="42">
        <v>8</v>
      </c>
      <c r="C745" s="42">
        <v>8</v>
      </c>
      <c r="D745" s="42">
        <v>1</v>
      </c>
      <c r="E745" s="136">
        <v>65</v>
      </c>
      <c r="F745" s="500">
        <f t="shared" si="6"/>
        <v>9.2857142857142865</v>
      </c>
      <c r="G745" s="42"/>
      <c r="H745" s="42"/>
      <c r="I745" s="42"/>
      <c r="J745" s="42"/>
      <c r="K745" s="42"/>
      <c r="L745" s="42"/>
      <c r="M745" s="42">
        <v>11</v>
      </c>
      <c r="N745" s="42">
        <v>6</v>
      </c>
      <c r="Q745" s="4" t="s">
        <v>3635</v>
      </c>
      <c r="R745" s="445">
        <v>4</v>
      </c>
      <c r="U745" s="4" t="s">
        <v>4222</v>
      </c>
      <c r="V745" s="445">
        <v>34</v>
      </c>
    </row>
    <row r="746" spans="1:22" x14ac:dyDescent="0.2">
      <c r="A746" s="487" t="s">
        <v>3864</v>
      </c>
      <c r="B746" s="42">
        <v>11</v>
      </c>
      <c r="C746" s="42">
        <v>11</v>
      </c>
      <c r="D746" s="42">
        <v>2</v>
      </c>
      <c r="E746" s="136">
        <v>82</v>
      </c>
      <c r="F746" s="500">
        <f t="shared" si="6"/>
        <v>9.1111111111111107</v>
      </c>
      <c r="G746" s="42"/>
      <c r="H746" s="42"/>
      <c r="I746" s="42"/>
      <c r="J746" s="42"/>
      <c r="K746" s="42"/>
      <c r="L746" s="42"/>
      <c r="M746" s="42">
        <v>4</v>
      </c>
      <c r="N746" s="42"/>
      <c r="Q746" s="4" t="s">
        <v>1654</v>
      </c>
      <c r="R746" s="445">
        <v>4</v>
      </c>
      <c r="U746" s="4" t="s">
        <v>1602</v>
      </c>
      <c r="V746" s="445">
        <v>34</v>
      </c>
    </row>
    <row r="747" spans="1:22" x14ac:dyDescent="0.2">
      <c r="A747" s="487" t="s">
        <v>3075</v>
      </c>
      <c r="B747" s="42">
        <v>3</v>
      </c>
      <c r="C747" s="42">
        <v>5</v>
      </c>
      <c r="D747" s="42"/>
      <c r="E747" s="136">
        <v>43</v>
      </c>
      <c r="F747" s="500">
        <f t="shared" si="6"/>
        <v>8.6</v>
      </c>
      <c r="G747" s="42"/>
      <c r="H747" s="42"/>
      <c r="I747" s="42"/>
      <c r="J747" s="42"/>
      <c r="K747" s="42"/>
      <c r="L747" s="42"/>
      <c r="M747" s="42"/>
      <c r="N747" s="42"/>
      <c r="Q747" s="4" t="s">
        <v>4195</v>
      </c>
      <c r="R747" s="445">
        <v>4</v>
      </c>
      <c r="U747" s="4" t="s">
        <v>2971</v>
      </c>
      <c r="V747" s="445">
        <v>34</v>
      </c>
    </row>
    <row r="748" spans="1:22" x14ac:dyDescent="0.2">
      <c r="A748" s="487" t="s">
        <v>3850</v>
      </c>
      <c r="B748" s="42">
        <v>2</v>
      </c>
      <c r="C748" s="42">
        <v>2</v>
      </c>
      <c r="D748" s="42"/>
      <c r="E748" s="136">
        <v>11</v>
      </c>
      <c r="F748" s="500">
        <f t="shared" si="6"/>
        <v>5.5</v>
      </c>
      <c r="G748" s="42"/>
      <c r="H748" s="42"/>
      <c r="I748" s="42"/>
      <c r="J748" s="42"/>
      <c r="K748" s="42"/>
      <c r="L748" s="42"/>
      <c r="M748" s="42"/>
      <c r="N748" s="42"/>
      <c r="Q748" s="4" t="s">
        <v>4039</v>
      </c>
      <c r="R748" s="445">
        <v>4</v>
      </c>
      <c r="U748" s="4" t="s">
        <v>4334</v>
      </c>
      <c r="V748" s="445">
        <v>34</v>
      </c>
    </row>
    <row r="749" spans="1:22" x14ac:dyDescent="0.2">
      <c r="A749" s="487" t="s">
        <v>3099</v>
      </c>
      <c r="B749" s="42">
        <v>2</v>
      </c>
      <c r="C749" s="42">
        <v>2</v>
      </c>
      <c r="D749" s="42">
        <v>1</v>
      </c>
      <c r="E749" s="136">
        <v>4</v>
      </c>
      <c r="F749" s="500">
        <f t="shared" si="6"/>
        <v>4</v>
      </c>
      <c r="G749" s="42"/>
      <c r="H749" s="42"/>
      <c r="I749" s="42"/>
      <c r="J749" s="42"/>
      <c r="K749" s="42"/>
      <c r="L749" s="42"/>
      <c r="M749" s="42"/>
      <c r="N749" s="42"/>
      <c r="Q749" s="4" t="s">
        <v>1636</v>
      </c>
      <c r="R749" s="445">
        <v>4</v>
      </c>
      <c r="U749" s="4" t="s">
        <v>3937</v>
      </c>
      <c r="V749" s="445">
        <v>34</v>
      </c>
    </row>
    <row r="750" spans="1:22" x14ac:dyDescent="0.2">
      <c r="A750" s="487" t="s">
        <v>3861</v>
      </c>
      <c r="B750" s="42">
        <v>9</v>
      </c>
      <c r="C750" s="42">
        <v>7</v>
      </c>
      <c r="D750" s="42">
        <v>3</v>
      </c>
      <c r="E750" s="136">
        <v>13</v>
      </c>
      <c r="F750" s="500">
        <f t="shared" si="6"/>
        <v>3.25</v>
      </c>
      <c r="G750" s="42"/>
      <c r="H750" s="42"/>
      <c r="I750" s="42"/>
      <c r="J750" s="42"/>
      <c r="K750" s="42"/>
      <c r="L750" s="42"/>
      <c r="M750" s="42">
        <v>2</v>
      </c>
      <c r="N750" s="42"/>
      <c r="Q750" s="4" t="s">
        <v>1645</v>
      </c>
      <c r="R750" s="445">
        <v>4</v>
      </c>
      <c r="U750" s="4" t="s">
        <v>2068</v>
      </c>
      <c r="V750" s="445">
        <v>34</v>
      </c>
    </row>
    <row r="751" spans="1:22" x14ac:dyDescent="0.2">
      <c r="A751" s="487" t="s">
        <v>3865</v>
      </c>
      <c r="B751" s="42">
        <v>2</v>
      </c>
      <c r="C751" s="42">
        <v>2</v>
      </c>
      <c r="D751" s="42"/>
      <c r="E751" s="136">
        <v>4</v>
      </c>
      <c r="F751" s="136">
        <f t="shared" si="6"/>
        <v>2</v>
      </c>
      <c r="G751" s="42"/>
      <c r="H751" s="42"/>
      <c r="I751" s="42"/>
      <c r="J751" s="42"/>
      <c r="K751" s="42"/>
      <c r="L751" s="42"/>
      <c r="M751" s="42"/>
      <c r="N751" s="42">
        <v>1</v>
      </c>
      <c r="Q751" s="4" t="s">
        <v>4186</v>
      </c>
      <c r="R751" s="445">
        <v>4</v>
      </c>
      <c r="U751" s="4" t="s">
        <v>4537</v>
      </c>
      <c r="V751" s="445">
        <v>34</v>
      </c>
    </row>
    <row r="752" spans="1:22" x14ac:dyDescent="0.2">
      <c r="A752" s="487" t="s">
        <v>1826</v>
      </c>
      <c r="B752" s="42">
        <v>1</v>
      </c>
      <c r="C752" s="42">
        <v>2</v>
      </c>
      <c r="D752" s="42"/>
      <c r="E752" s="136">
        <v>3</v>
      </c>
      <c r="F752" s="136">
        <f t="shared" ref="F752:F836" si="7">E752/(C752-D752)</f>
        <v>1.5</v>
      </c>
      <c r="G752" s="42"/>
      <c r="H752" s="42"/>
      <c r="I752" s="42"/>
      <c r="J752" s="42"/>
      <c r="K752" s="42"/>
      <c r="L752" s="42"/>
      <c r="M752" s="42"/>
      <c r="N752" s="42"/>
      <c r="Q752" s="4" t="s">
        <v>3837</v>
      </c>
      <c r="R752" s="445">
        <v>4</v>
      </c>
      <c r="U752" s="4" t="s">
        <v>4058</v>
      </c>
      <c r="V752" s="445">
        <v>33</v>
      </c>
    </row>
    <row r="753" spans="1:22" x14ac:dyDescent="0.2">
      <c r="A753" s="490" t="s">
        <v>3816</v>
      </c>
      <c r="B753" s="121">
        <v>2</v>
      </c>
      <c r="C753" s="121">
        <v>2</v>
      </c>
      <c r="D753" s="121"/>
      <c r="E753" s="491">
        <v>2</v>
      </c>
      <c r="F753" s="136">
        <f t="shared" si="7"/>
        <v>1</v>
      </c>
      <c r="G753" s="42"/>
      <c r="H753" s="42"/>
      <c r="I753" s="42"/>
      <c r="J753" s="42"/>
      <c r="K753" s="42"/>
      <c r="L753" s="42"/>
      <c r="M753" s="121"/>
      <c r="N753" s="121"/>
      <c r="Q753" s="4" t="s">
        <v>4505</v>
      </c>
      <c r="R753" s="445">
        <v>4</v>
      </c>
      <c r="U753" s="4" t="s">
        <v>3994</v>
      </c>
      <c r="V753" s="445">
        <v>33</v>
      </c>
    </row>
    <row r="754" spans="1:22" x14ac:dyDescent="0.2">
      <c r="A754" s="487" t="s">
        <v>3457</v>
      </c>
      <c r="B754" s="42">
        <v>4</v>
      </c>
      <c r="C754" s="42">
        <v>6</v>
      </c>
      <c r="D754" s="42">
        <v>2</v>
      </c>
      <c r="E754" s="136">
        <v>165</v>
      </c>
      <c r="F754" s="500">
        <f t="shared" si="7"/>
        <v>41.25</v>
      </c>
      <c r="G754" s="42"/>
      <c r="H754" s="42"/>
      <c r="I754" s="42"/>
      <c r="J754" s="42"/>
      <c r="K754" s="42"/>
      <c r="L754" s="42"/>
      <c r="M754" s="42">
        <v>3</v>
      </c>
      <c r="N754" s="42"/>
      <c r="Q754" s="4" t="s">
        <v>4497</v>
      </c>
      <c r="R754" s="445">
        <v>4</v>
      </c>
      <c r="U754" s="4" t="s">
        <v>3800</v>
      </c>
      <c r="V754" s="445">
        <v>33</v>
      </c>
    </row>
    <row r="755" spans="1:22" x14ac:dyDescent="0.2">
      <c r="A755" s="487" t="s">
        <v>3862</v>
      </c>
      <c r="B755" s="42">
        <v>12</v>
      </c>
      <c r="C755" s="42">
        <v>13</v>
      </c>
      <c r="D755" s="42">
        <v>5</v>
      </c>
      <c r="E755" s="136">
        <v>269</v>
      </c>
      <c r="F755" s="500">
        <f t="shared" si="7"/>
        <v>33.625</v>
      </c>
      <c r="G755" s="42"/>
      <c r="H755" s="42"/>
      <c r="I755" s="42"/>
      <c r="J755" s="42"/>
      <c r="K755" s="42"/>
      <c r="L755" s="42"/>
      <c r="M755" s="42">
        <v>3</v>
      </c>
      <c r="N755" s="42"/>
      <c r="Q755" s="4" t="s">
        <v>881</v>
      </c>
      <c r="R755" s="445">
        <v>4</v>
      </c>
      <c r="U755" s="4" t="s">
        <v>1951</v>
      </c>
      <c r="V755" s="445">
        <v>32</v>
      </c>
    </row>
    <row r="756" spans="1:22" x14ac:dyDescent="0.2">
      <c r="A756" s="487" t="s">
        <v>3080</v>
      </c>
      <c r="B756" s="42">
        <v>10</v>
      </c>
      <c r="C756" s="42">
        <v>13</v>
      </c>
      <c r="D756" s="42">
        <v>2</v>
      </c>
      <c r="E756" s="136">
        <v>304</v>
      </c>
      <c r="F756" s="500">
        <f t="shared" si="7"/>
        <v>27.636363636363637</v>
      </c>
      <c r="G756" s="42"/>
      <c r="H756" s="42"/>
      <c r="I756" s="42"/>
      <c r="J756" s="42"/>
      <c r="K756" s="42"/>
      <c r="L756" s="42"/>
      <c r="M756" s="42">
        <v>3</v>
      </c>
      <c r="N756" s="42"/>
      <c r="Q756" s="4" t="s">
        <v>3059</v>
      </c>
      <c r="R756" s="445">
        <v>4</v>
      </c>
      <c r="U756" s="4" t="s">
        <v>4356</v>
      </c>
      <c r="V756" s="445">
        <v>32</v>
      </c>
    </row>
    <row r="757" spans="1:22" x14ac:dyDescent="0.2">
      <c r="A757" s="487" t="s">
        <v>3822</v>
      </c>
      <c r="B757" s="42">
        <v>12</v>
      </c>
      <c r="C757" s="42">
        <v>14</v>
      </c>
      <c r="D757" s="42"/>
      <c r="E757" s="136">
        <v>253</v>
      </c>
      <c r="F757" s="500">
        <f t="shared" si="7"/>
        <v>18.071428571428573</v>
      </c>
      <c r="G757" s="42"/>
      <c r="H757" s="42"/>
      <c r="I757" s="42"/>
      <c r="J757" s="42"/>
      <c r="K757" s="42"/>
      <c r="L757" s="42"/>
      <c r="M757" s="42">
        <v>6</v>
      </c>
      <c r="N757" s="42"/>
      <c r="Q757" s="4" t="s">
        <v>4166</v>
      </c>
      <c r="R757" s="445">
        <v>4</v>
      </c>
      <c r="U757" s="4" t="s">
        <v>4026</v>
      </c>
      <c r="V757" s="445">
        <v>32</v>
      </c>
    </row>
    <row r="758" spans="1:22" x14ac:dyDescent="0.2">
      <c r="A758" s="487" t="s">
        <v>1826</v>
      </c>
      <c r="B758" s="42">
        <v>9</v>
      </c>
      <c r="C758" s="42">
        <v>11</v>
      </c>
      <c r="D758" s="42"/>
      <c r="E758" s="136">
        <v>192</v>
      </c>
      <c r="F758" s="500">
        <f t="shared" si="7"/>
        <v>17.454545454545453</v>
      </c>
      <c r="G758" s="42"/>
      <c r="H758" s="42"/>
      <c r="I758" s="42"/>
      <c r="J758" s="42"/>
      <c r="K758" s="42"/>
      <c r="L758" s="42"/>
      <c r="M758" s="42">
        <v>3</v>
      </c>
      <c r="N758" s="42"/>
      <c r="Q758" s="4" t="s">
        <v>4092</v>
      </c>
      <c r="R758" s="445">
        <v>4</v>
      </c>
      <c r="U758" s="4" t="s">
        <v>1526</v>
      </c>
      <c r="V758" s="445">
        <v>32</v>
      </c>
    </row>
    <row r="759" spans="1:22" x14ac:dyDescent="0.2">
      <c r="A759" s="487" t="s">
        <v>3866</v>
      </c>
      <c r="B759" s="42">
        <v>8</v>
      </c>
      <c r="C759" s="42">
        <v>11</v>
      </c>
      <c r="D759" s="42">
        <v>2</v>
      </c>
      <c r="E759" s="136">
        <v>145</v>
      </c>
      <c r="F759" s="500">
        <f t="shared" si="7"/>
        <v>16.111111111111111</v>
      </c>
      <c r="G759" s="42"/>
      <c r="H759" s="42"/>
      <c r="I759" s="42"/>
      <c r="J759" s="42"/>
      <c r="K759" s="42"/>
      <c r="L759" s="42"/>
      <c r="M759" s="42">
        <v>3</v>
      </c>
      <c r="N759" s="42"/>
      <c r="Q759" s="4" t="s">
        <v>4450</v>
      </c>
      <c r="R759" s="445">
        <v>4</v>
      </c>
      <c r="U759" s="4" t="s">
        <v>3992</v>
      </c>
      <c r="V759" s="445">
        <v>32</v>
      </c>
    </row>
    <row r="760" spans="1:22" x14ac:dyDescent="0.2">
      <c r="A760" s="487" t="s">
        <v>3541</v>
      </c>
      <c r="B760" s="42">
        <v>12</v>
      </c>
      <c r="C760" s="42">
        <v>17</v>
      </c>
      <c r="D760" s="42">
        <v>4</v>
      </c>
      <c r="E760" s="136">
        <v>199</v>
      </c>
      <c r="F760" s="500">
        <f t="shared" si="7"/>
        <v>15.307692307692308</v>
      </c>
      <c r="G760" s="42"/>
      <c r="H760" s="42"/>
      <c r="I760" s="42"/>
      <c r="J760" s="42"/>
      <c r="K760" s="42"/>
      <c r="L760" s="42"/>
      <c r="M760" s="42">
        <v>6</v>
      </c>
      <c r="N760" s="42"/>
      <c r="Q760" s="4" t="s">
        <v>1783</v>
      </c>
      <c r="R760" s="445">
        <v>4</v>
      </c>
      <c r="U760" s="4" t="s">
        <v>2049</v>
      </c>
      <c r="V760" s="445">
        <v>32</v>
      </c>
    </row>
    <row r="761" spans="1:22" x14ac:dyDescent="0.2">
      <c r="A761" s="487" t="s">
        <v>3863</v>
      </c>
      <c r="B761" s="42">
        <v>5</v>
      </c>
      <c r="C761" s="42">
        <v>7</v>
      </c>
      <c r="D761" s="42"/>
      <c r="E761" s="136">
        <v>92</v>
      </c>
      <c r="F761" s="500">
        <f t="shared" si="7"/>
        <v>13.142857142857142</v>
      </c>
      <c r="G761" s="42"/>
      <c r="H761" s="42"/>
      <c r="I761" s="42"/>
      <c r="J761" s="42"/>
      <c r="K761" s="42"/>
      <c r="L761" s="42"/>
      <c r="M761" s="42">
        <v>1</v>
      </c>
      <c r="N761" s="42"/>
      <c r="Q761" s="4" t="s">
        <v>1982</v>
      </c>
      <c r="R761" s="445">
        <v>4</v>
      </c>
      <c r="U761" s="4" t="s">
        <v>3589</v>
      </c>
      <c r="V761" s="445">
        <v>32</v>
      </c>
    </row>
    <row r="762" spans="1:22" x14ac:dyDescent="0.2">
      <c r="A762" s="487" t="s">
        <v>3816</v>
      </c>
      <c r="B762" s="42">
        <v>1</v>
      </c>
      <c r="C762" s="42">
        <v>1</v>
      </c>
      <c r="D762" s="42"/>
      <c r="E762" s="136">
        <v>13</v>
      </c>
      <c r="F762" s="500">
        <f t="shared" si="7"/>
        <v>13</v>
      </c>
      <c r="G762" s="42"/>
      <c r="H762" s="42"/>
      <c r="I762" s="42"/>
      <c r="J762" s="42"/>
      <c r="K762" s="42"/>
      <c r="L762" s="42"/>
      <c r="M762" s="42"/>
      <c r="N762" s="42"/>
      <c r="Q762" s="4" t="s">
        <v>3944</v>
      </c>
      <c r="R762" s="445">
        <v>4</v>
      </c>
      <c r="U762" s="4" t="s">
        <v>3955</v>
      </c>
      <c r="V762" s="445">
        <v>31</v>
      </c>
    </row>
    <row r="763" spans="1:22" x14ac:dyDescent="0.2">
      <c r="A763" s="487" t="s">
        <v>3075</v>
      </c>
      <c r="B763" s="42">
        <v>2</v>
      </c>
      <c r="C763" s="42">
        <v>2</v>
      </c>
      <c r="D763" s="42">
        <v>1</v>
      </c>
      <c r="E763" s="136">
        <v>11</v>
      </c>
      <c r="F763" s="500">
        <f t="shared" si="7"/>
        <v>11</v>
      </c>
      <c r="G763" s="42"/>
      <c r="H763" s="42"/>
      <c r="I763" s="42"/>
      <c r="J763" s="42"/>
      <c r="K763" s="42"/>
      <c r="L763" s="42"/>
      <c r="M763" s="42"/>
      <c r="N763" s="42"/>
      <c r="Q763" s="4" t="s">
        <v>1987</v>
      </c>
      <c r="R763" s="445">
        <v>4</v>
      </c>
      <c r="U763" s="4" t="s">
        <v>4115</v>
      </c>
      <c r="V763" s="445">
        <v>31</v>
      </c>
    </row>
    <row r="764" spans="1:22" x14ac:dyDescent="0.2">
      <c r="A764" s="487" t="s">
        <v>3864</v>
      </c>
      <c r="B764" s="42">
        <v>10</v>
      </c>
      <c r="C764" s="42">
        <v>10</v>
      </c>
      <c r="D764" s="42">
        <v>1</v>
      </c>
      <c r="E764" s="136">
        <v>95</v>
      </c>
      <c r="F764" s="500">
        <f t="shared" si="7"/>
        <v>10.555555555555555</v>
      </c>
      <c r="G764" s="42"/>
      <c r="H764" s="42"/>
      <c r="I764" s="42"/>
      <c r="J764" s="42"/>
      <c r="K764" s="42"/>
      <c r="L764" s="42"/>
      <c r="M764" s="42">
        <v>3</v>
      </c>
      <c r="N764" s="42"/>
      <c r="Q764" s="4" t="s">
        <v>1236</v>
      </c>
      <c r="R764" s="445">
        <v>4</v>
      </c>
      <c r="U764" s="4" t="s">
        <v>1635</v>
      </c>
      <c r="V764" s="445">
        <v>31</v>
      </c>
    </row>
    <row r="765" spans="1:22" x14ac:dyDescent="0.2">
      <c r="A765" s="487" t="s">
        <v>3867</v>
      </c>
      <c r="B765" s="42">
        <v>1</v>
      </c>
      <c r="C765" s="42">
        <v>1</v>
      </c>
      <c r="D765" s="42"/>
      <c r="E765" s="136">
        <v>10</v>
      </c>
      <c r="F765" s="500">
        <f t="shared" si="7"/>
        <v>10</v>
      </c>
      <c r="G765" s="42"/>
      <c r="H765" s="42"/>
      <c r="I765" s="42"/>
      <c r="J765" s="42"/>
      <c r="K765" s="42"/>
      <c r="L765" s="42"/>
      <c r="M765" s="42"/>
      <c r="N765" s="42"/>
      <c r="Q765" s="4" t="s">
        <v>4343</v>
      </c>
      <c r="R765" s="445">
        <v>4</v>
      </c>
      <c r="U765" s="4" t="s">
        <v>3999</v>
      </c>
      <c r="V765" s="445">
        <v>31</v>
      </c>
    </row>
    <row r="766" spans="1:22" x14ac:dyDescent="0.2">
      <c r="A766" s="487" t="s">
        <v>3871</v>
      </c>
      <c r="B766" s="42">
        <v>1</v>
      </c>
      <c r="C766" s="42">
        <v>1</v>
      </c>
      <c r="D766" s="42"/>
      <c r="E766" s="136">
        <v>8</v>
      </c>
      <c r="F766" s="500">
        <f t="shared" si="7"/>
        <v>8</v>
      </c>
      <c r="G766" s="42"/>
      <c r="H766" s="42"/>
      <c r="I766" s="42"/>
      <c r="J766" s="42"/>
      <c r="K766" s="42"/>
      <c r="L766" s="42"/>
      <c r="M766" s="42"/>
      <c r="N766" s="42"/>
      <c r="Q766" s="4" t="s">
        <v>1635</v>
      </c>
      <c r="R766" s="445">
        <v>4</v>
      </c>
      <c r="U766" s="4" t="s">
        <v>3792</v>
      </c>
      <c r="V766" s="445">
        <v>31</v>
      </c>
    </row>
    <row r="767" spans="1:22" x14ac:dyDescent="0.2">
      <c r="A767" s="487" t="s">
        <v>3099</v>
      </c>
      <c r="B767" s="42">
        <v>2</v>
      </c>
      <c r="C767" s="42">
        <v>2</v>
      </c>
      <c r="D767" s="42">
        <v>1</v>
      </c>
      <c r="E767" s="136">
        <v>6</v>
      </c>
      <c r="F767" s="500">
        <f t="shared" si="7"/>
        <v>6</v>
      </c>
      <c r="G767" s="42"/>
      <c r="H767" s="42"/>
      <c r="I767" s="42"/>
      <c r="J767" s="42"/>
      <c r="K767" s="42"/>
      <c r="L767" s="42"/>
      <c r="M767" s="42">
        <v>2</v>
      </c>
      <c r="N767" s="42"/>
      <c r="Q767" s="4" t="s">
        <v>4000</v>
      </c>
      <c r="R767" s="445">
        <v>4</v>
      </c>
      <c r="U767" s="4" t="s">
        <v>4125</v>
      </c>
      <c r="V767" s="445">
        <v>30</v>
      </c>
    </row>
    <row r="768" spans="1:22" x14ac:dyDescent="0.2">
      <c r="A768" s="487" t="s">
        <v>3855</v>
      </c>
      <c r="B768" s="42">
        <v>12</v>
      </c>
      <c r="C768" s="42">
        <v>13</v>
      </c>
      <c r="D768" s="42">
        <v>1</v>
      </c>
      <c r="E768" s="136">
        <v>73</v>
      </c>
      <c r="F768" s="500">
        <f t="shared" si="7"/>
        <v>6.083333333333333</v>
      </c>
      <c r="G768" s="42"/>
      <c r="H768" s="42"/>
      <c r="I768" s="42"/>
      <c r="J768" s="42"/>
      <c r="K768" s="42"/>
      <c r="L768" s="42"/>
      <c r="M768" s="42">
        <v>16</v>
      </c>
      <c r="N768" s="42">
        <v>5</v>
      </c>
      <c r="Q768" s="4" t="s">
        <v>1641</v>
      </c>
      <c r="R768" s="445">
        <v>4</v>
      </c>
      <c r="U768" s="4" t="s">
        <v>4194</v>
      </c>
      <c r="V768" s="445">
        <v>30</v>
      </c>
    </row>
    <row r="769" spans="1:22" x14ac:dyDescent="0.2">
      <c r="A769" s="487" t="s">
        <v>3856</v>
      </c>
      <c r="B769" s="42">
        <v>5</v>
      </c>
      <c r="C769" s="42">
        <v>4</v>
      </c>
      <c r="D769" s="42">
        <v>1</v>
      </c>
      <c r="E769" s="136">
        <v>17</v>
      </c>
      <c r="F769" s="500">
        <f t="shared" si="7"/>
        <v>5.666666666666667</v>
      </c>
      <c r="G769" s="42"/>
      <c r="H769" s="42"/>
      <c r="I769" s="42"/>
      <c r="J769" s="42"/>
      <c r="K769" s="42"/>
      <c r="L769" s="42"/>
      <c r="M769" s="42">
        <v>1</v>
      </c>
      <c r="N769" s="42"/>
      <c r="Q769" s="4" t="s">
        <v>1634</v>
      </c>
      <c r="R769" s="445">
        <v>4</v>
      </c>
      <c r="U769" s="4" t="s">
        <v>1693</v>
      </c>
      <c r="V769" s="445">
        <v>30</v>
      </c>
    </row>
    <row r="770" spans="1:22" x14ac:dyDescent="0.2">
      <c r="A770" s="487" t="s">
        <v>3868</v>
      </c>
      <c r="B770" s="42">
        <v>8</v>
      </c>
      <c r="C770" s="42">
        <v>6</v>
      </c>
      <c r="D770" s="42">
        <v>1</v>
      </c>
      <c r="E770" s="136">
        <v>25</v>
      </c>
      <c r="F770" s="500">
        <f t="shared" si="7"/>
        <v>5</v>
      </c>
      <c r="G770" s="42"/>
      <c r="H770" s="42"/>
      <c r="I770" s="42"/>
      <c r="J770" s="42"/>
      <c r="K770" s="42"/>
      <c r="L770" s="42"/>
      <c r="M770" s="42">
        <v>3</v>
      </c>
      <c r="N770" s="42"/>
      <c r="Q770" s="4" t="s">
        <v>3694</v>
      </c>
      <c r="R770" s="445">
        <v>4</v>
      </c>
      <c r="U770" s="4" t="s">
        <v>1649</v>
      </c>
      <c r="V770" s="445">
        <v>30</v>
      </c>
    </row>
    <row r="771" spans="1:22" x14ac:dyDescent="0.2">
      <c r="A771" s="487" t="s">
        <v>3528</v>
      </c>
      <c r="B771" s="42">
        <v>5</v>
      </c>
      <c r="C771" s="42">
        <v>4</v>
      </c>
      <c r="D771" s="42">
        <v>1</v>
      </c>
      <c r="E771" s="136">
        <v>10</v>
      </c>
      <c r="F771" s="500">
        <f t="shared" si="7"/>
        <v>3.3333333333333335</v>
      </c>
      <c r="G771" s="42"/>
      <c r="H771" s="42"/>
      <c r="I771" s="42"/>
      <c r="J771" s="42"/>
      <c r="K771" s="42"/>
      <c r="L771" s="42"/>
      <c r="M771" s="42">
        <v>1</v>
      </c>
      <c r="N771" s="42"/>
      <c r="Q771" s="4" t="s">
        <v>1248</v>
      </c>
      <c r="R771" s="445">
        <v>4</v>
      </c>
      <c r="U771" s="4" t="s">
        <v>3961</v>
      </c>
      <c r="V771" s="445">
        <v>30</v>
      </c>
    </row>
    <row r="772" spans="1:22" x14ac:dyDescent="0.2">
      <c r="A772" s="487" t="s">
        <v>3861</v>
      </c>
      <c r="B772" s="42">
        <v>10</v>
      </c>
      <c r="C772" s="42">
        <v>6</v>
      </c>
      <c r="D772" s="42">
        <v>3</v>
      </c>
      <c r="E772" s="136">
        <v>9</v>
      </c>
      <c r="F772" s="136">
        <f t="shared" si="7"/>
        <v>3</v>
      </c>
      <c r="G772" s="42"/>
      <c r="H772" s="42"/>
      <c r="I772" s="42"/>
      <c r="J772" s="42"/>
      <c r="K772" s="42"/>
      <c r="L772" s="42"/>
      <c r="M772" s="42">
        <v>2</v>
      </c>
      <c r="N772" s="42"/>
      <c r="Q772" s="4" t="s">
        <v>3801</v>
      </c>
      <c r="R772" s="445">
        <v>4</v>
      </c>
      <c r="U772" s="4" t="s">
        <v>3795</v>
      </c>
      <c r="V772" s="445">
        <v>29</v>
      </c>
    </row>
    <row r="773" spans="1:22" x14ac:dyDescent="0.2">
      <c r="A773" s="487" t="s">
        <v>3869</v>
      </c>
      <c r="B773" s="42">
        <v>1</v>
      </c>
      <c r="C773" s="42">
        <v>2</v>
      </c>
      <c r="D773" s="42"/>
      <c r="E773" s="136">
        <v>5</v>
      </c>
      <c r="F773" s="136">
        <f t="shared" si="7"/>
        <v>2.5</v>
      </c>
      <c r="G773" s="42"/>
      <c r="H773" s="42"/>
      <c r="I773" s="42"/>
      <c r="J773" s="42"/>
      <c r="K773" s="42"/>
      <c r="L773" s="42"/>
      <c r="M773" s="42">
        <v>0</v>
      </c>
      <c r="N773" s="42"/>
      <c r="Q773" s="4" t="s">
        <v>4336</v>
      </c>
      <c r="R773" s="445">
        <v>4</v>
      </c>
      <c r="U773" s="4" t="s">
        <v>1788</v>
      </c>
      <c r="V773" s="445">
        <v>29</v>
      </c>
    </row>
    <row r="774" spans="1:22" x14ac:dyDescent="0.2">
      <c r="A774" s="490" t="s">
        <v>3870</v>
      </c>
      <c r="B774" s="121">
        <v>1</v>
      </c>
      <c r="C774" s="121">
        <v>1</v>
      </c>
      <c r="D774" s="121">
        <v>1</v>
      </c>
      <c r="E774" s="491">
        <v>0</v>
      </c>
      <c r="F774" s="136"/>
      <c r="G774" s="42"/>
      <c r="H774" s="42"/>
      <c r="I774" s="42"/>
      <c r="J774" s="42"/>
      <c r="K774" s="42"/>
      <c r="L774" s="42"/>
      <c r="M774" s="121">
        <v>1</v>
      </c>
      <c r="N774" s="121"/>
      <c r="Q774" s="4" t="s">
        <v>4459</v>
      </c>
      <c r="R774" s="445">
        <v>4</v>
      </c>
      <c r="U774" s="4" t="s">
        <v>4108</v>
      </c>
      <c r="V774" s="445">
        <v>29</v>
      </c>
    </row>
    <row r="775" spans="1:22" x14ac:dyDescent="0.2">
      <c r="A775" s="490" t="s">
        <v>3099</v>
      </c>
      <c r="B775" s="121">
        <v>2</v>
      </c>
      <c r="C775" s="121">
        <v>2</v>
      </c>
      <c r="D775" s="121">
        <v>1</v>
      </c>
      <c r="E775" s="491">
        <v>68</v>
      </c>
      <c r="F775" s="136"/>
      <c r="G775" s="42"/>
      <c r="H775" s="42"/>
      <c r="I775" s="42"/>
      <c r="J775" s="42"/>
      <c r="K775" s="42"/>
      <c r="L775" s="42"/>
      <c r="M775" s="121"/>
      <c r="N775" s="121"/>
      <c r="Q775" s="4" t="s">
        <v>3985</v>
      </c>
      <c r="R775" s="445">
        <v>4</v>
      </c>
      <c r="U775" s="4" t="s">
        <v>1671</v>
      </c>
      <c r="V775" s="445">
        <v>29</v>
      </c>
    </row>
    <row r="776" spans="1:22" x14ac:dyDescent="0.2">
      <c r="A776" s="490" t="s">
        <v>3541</v>
      </c>
      <c r="B776" s="121">
        <v>5</v>
      </c>
      <c r="C776" s="121">
        <v>6</v>
      </c>
      <c r="D776" s="121">
        <v>1</v>
      </c>
      <c r="E776" s="491">
        <v>204</v>
      </c>
      <c r="F776" s="136"/>
      <c r="G776" s="42"/>
      <c r="H776" s="42"/>
      <c r="I776" s="42"/>
      <c r="J776" s="42"/>
      <c r="K776" s="42"/>
      <c r="L776" s="42"/>
      <c r="M776" s="121"/>
      <c r="N776" s="121"/>
      <c r="Q776" s="4" t="s">
        <v>2024</v>
      </c>
      <c r="R776" s="445">
        <v>4</v>
      </c>
      <c r="U776" s="4" t="s">
        <v>4509</v>
      </c>
      <c r="V776" s="445">
        <v>28</v>
      </c>
    </row>
    <row r="777" spans="1:22" x14ac:dyDescent="0.2">
      <c r="A777" s="490" t="s">
        <v>3998</v>
      </c>
      <c r="B777" s="121">
        <v>4</v>
      </c>
      <c r="C777" s="121">
        <v>5</v>
      </c>
      <c r="D777" s="121">
        <v>1</v>
      </c>
      <c r="E777" s="491">
        <v>154</v>
      </c>
      <c r="F777" s="136"/>
      <c r="G777" s="42"/>
      <c r="H777" s="42"/>
      <c r="I777" s="42"/>
      <c r="J777" s="42"/>
      <c r="K777" s="42"/>
      <c r="L777" s="42"/>
      <c r="M777" s="121"/>
      <c r="N777" s="121"/>
      <c r="Q777" s="4" t="s">
        <v>4523</v>
      </c>
      <c r="R777" s="445">
        <v>4</v>
      </c>
      <c r="U777" s="4" t="s">
        <v>4513</v>
      </c>
      <c r="V777" s="445">
        <v>28</v>
      </c>
    </row>
    <row r="778" spans="1:22" x14ac:dyDescent="0.2">
      <c r="A778" s="490" t="s">
        <v>3862</v>
      </c>
      <c r="B778" s="121">
        <v>8</v>
      </c>
      <c r="C778" s="121">
        <v>10</v>
      </c>
      <c r="D778" s="121">
        <v>3</v>
      </c>
      <c r="E778" s="491">
        <v>221</v>
      </c>
      <c r="F778" s="136"/>
      <c r="G778" s="42"/>
      <c r="H778" s="42"/>
      <c r="I778" s="42"/>
      <c r="J778" s="42"/>
      <c r="K778" s="42"/>
      <c r="L778" s="42"/>
      <c r="M778" s="121">
        <v>5</v>
      </c>
      <c r="N778" s="121"/>
      <c r="Q778" s="4" t="s">
        <v>2025</v>
      </c>
      <c r="R778" s="445">
        <v>4</v>
      </c>
      <c r="U778" s="4" t="s">
        <v>4137</v>
      </c>
      <c r="V778" s="445">
        <v>28</v>
      </c>
    </row>
    <row r="779" spans="1:22" x14ac:dyDescent="0.2">
      <c r="A779" s="490" t="s">
        <v>3080</v>
      </c>
      <c r="B779" s="121">
        <v>8</v>
      </c>
      <c r="C779" s="121">
        <v>11</v>
      </c>
      <c r="D779" s="121">
        <v>1</v>
      </c>
      <c r="E779" s="491">
        <v>300</v>
      </c>
      <c r="F779" s="136"/>
      <c r="G779" s="42"/>
      <c r="H779" s="42"/>
      <c r="I779" s="42"/>
      <c r="J779" s="42"/>
      <c r="K779" s="42"/>
      <c r="L779" s="42"/>
      <c r="M779" s="121">
        <v>4</v>
      </c>
      <c r="N779" s="121"/>
      <c r="Q779" s="4" t="s">
        <v>3806</v>
      </c>
      <c r="R779" s="445">
        <v>4</v>
      </c>
      <c r="U779" s="4" t="s">
        <v>4015</v>
      </c>
      <c r="V779" s="445">
        <v>28</v>
      </c>
    </row>
    <row r="780" spans="1:22" x14ac:dyDescent="0.2">
      <c r="A780" s="490" t="s">
        <v>3867</v>
      </c>
      <c r="B780" s="121">
        <v>1</v>
      </c>
      <c r="C780" s="121">
        <v>1</v>
      </c>
      <c r="D780" s="121"/>
      <c r="E780" s="491">
        <v>30</v>
      </c>
      <c r="F780" s="136"/>
      <c r="G780" s="42"/>
      <c r="H780" s="42"/>
      <c r="I780" s="42"/>
      <c r="J780" s="42"/>
      <c r="K780" s="42"/>
      <c r="L780" s="42"/>
      <c r="M780" s="121">
        <v>1</v>
      </c>
      <c r="N780" s="121"/>
      <c r="Q780" s="4" t="s">
        <v>3999</v>
      </c>
      <c r="R780" s="445">
        <v>4</v>
      </c>
      <c r="U780" s="4" t="s">
        <v>2780</v>
      </c>
      <c r="V780" s="445">
        <v>28</v>
      </c>
    </row>
    <row r="781" spans="1:22" x14ac:dyDescent="0.2">
      <c r="A781" s="490" t="s">
        <v>3864</v>
      </c>
      <c r="B781" s="121">
        <v>7</v>
      </c>
      <c r="C781" s="121">
        <v>8</v>
      </c>
      <c r="D781" s="121">
        <v>1</v>
      </c>
      <c r="E781" s="491">
        <v>135</v>
      </c>
      <c r="F781" s="136"/>
      <c r="G781" s="42"/>
      <c r="H781" s="42"/>
      <c r="I781" s="42"/>
      <c r="J781" s="42"/>
      <c r="K781" s="42"/>
      <c r="L781" s="42"/>
      <c r="M781" s="121">
        <v>3</v>
      </c>
      <c r="N781" s="121"/>
      <c r="Q781" s="4" t="s">
        <v>4334</v>
      </c>
      <c r="R781" s="445">
        <v>4</v>
      </c>
      <c r="U781" s="4" t="s">
        <v>4459</v>
      </c>
      <c r="V781" s="445">
        <v>28</v>
      </c>
    </row>
    <row r="782" spans="1:22" x14ac:dyDescent="0.2">
      <c r="A782" s="490" t="s">
        <v>3855</v>
      </c>
      <c r="B782" s="121">
        <v>9</v>
      </c>
      <c r="C782" s="121">
        <v>11</v>
      </c>
      <c r="D782" s="121">
        <v>2</v>
      </c>
      <c r="E782" s="491">
        <v>155</v>
      </c>
      <c r="F782" s="136"/>
      <c r="G782" s="42"/>
      <c r="H782" s="42"/>
      <c r="I782" s="42"/>
      <c r="J782" s="42"/>
      <c r="K782" s="42"/>
      <c r="L782" s="42"/>
      <c r="M782" s="121">
        <v>12</v>
      </c>
      <c r="N782" s="121">
        <v>11</v>
      </c>
      <c r="Q782" s="4" t="s">
        <v>571</v>
      </c>
      <c r="R782" s="445">
        <v>4</v>
      </c>
      <c r="U782" s="4" t="s">
        <v>1775</v>
      </c>
      <c r="V782" s="445">
        <v>28</v>
      </c>
    </row>
    <row r="783" spans="1:22" x14ac:dyDescent="0.2">
      <c r="A783" s="490" t="s">
        <v>3075</v>
      </c>
      <c r="B783" s="121">
        <v>5</v>
      </c>
      <c r="C783" s="121">
        <v>6</v>
      </c>
      <c r="D783" s="121"/>
      <c r="E783" s="491">
        <v>84</v>
      </c>
      <c r="F783" s="136"/>
      <c r="G783" s="42"/>
      <c r="H783" s="42"/>
      <c r="I783" s="42"/>
      <c r="J783" s="42"/>
      <c r="K783" s="42"/>
      <c r="L783" s="42"/>
      <c r="M783" s="121">
        <v>2</v>
      </c>
      <c r="N783" s="121"/>
      <c r="Q783" s="4" t="s">
        <v>4120</v>
      </c>
      <c r="R783" s="445">
        <v>4</v>
      </c>
      <c r="U783" s="4" t="s">
        <v>1636</v>
      </c>
      <c r="V783" s="445">
        <v>27</v>
      </c>
    </row>
    <row r="784" spans="1:22" x14ac:dyDescent="0.2">
      <c r="A784" s="490" t="s">
        <v>1826</v>
      </c>
      <c r="B784" s="121">
        <v>7</v>
      </c>
      <c r="C784" s="121">
        <v>9</v>
      </c>
      <c r="D784" s="121"/>
      <c r="E784" s="491">
        <v>107</v>
      </c>
      <c r="F784" s="136"/>
      <c r="G784" s="42"/>
      <c r="H784" s="42"/>
      <c r="I784" s="42"/>
      <c r="J784" s="42"/>
      <c r="K784" s="42"/>
      <c r="L784" s="42"/>
      <c r="M784" s="121">
        <v>1</v>
      </c>
      <c r="N784" s="121"/>
      <c r="Q784" s="4" t="s">
        <v>1662</v>
      </c>
      <c r="R784" s="445">
        <v>4</v>
      </c>
      <c r="U784" s="4" t="s">
        <v>4110</v>
      </c>
      <c r="V784" s="445">
        <v>27</v>
      </c>
    </row>
    <row r="785" spans="1:22" x14ac:dyDescent="0.2">
      <c r="A785" s="490" t="s">
        <v>3856</v>
      </c>
      <c r="B785" s="121">
        <v>7</v>
      </c>
      <c r="C785" s="121">
        <v>8</v>
      </c>
      <c r="D785" s="121">
        <v>2</v>
      </c>
      <c r="E785" s="491">
        <v>70</v>
      </c>
      <c r="F785" s="136"/>
      <c r="G785" s="42"/>
      <c r="H785" s="42"/>
      <c r="I785" s="42"/>
      <c r="J785" s="42"/>
      <c r="K785" s="42"/>
      <c r="L785" s="42"/>
      <c r="M785" s="121">
        <v>3</v>
      </c>
      <c r="N785" s="121"/>
      <c r="Q785" s="4" t="s">
        <v>2031</v>
      </c>
      <c r="R785" s="445">
        <v>4</v>
      </c>
      <c r="U785" s="4" t="s">
        <v>1641</v>
      </c>
      <c r="V785" s="445">
        <v>27</v>
      </c>
    </row>
    <row r="786" spans="1:22" x14ac:dyDescent="0.2">
      <c r="A786" s="490" t="s">
        <v>3875</v>
      </c>
      <c r="B786" s="121">
        <v>5</v>
      </c>
      <c r="C786" s="121">
        <v>6</v>
      </c>
      <c r="D786" s="121"/>
      <c r="E786" s="491">
        <v>65</v>
      </c>
      <c r="F786" s="136"/>
      <c r="G786" s="42"/>
      <c r="H786" s="42"/>
      <c r="I786" s="42"/>
      <c r="J786" s="42"/>
      <c r="K786" s="42"/>
      <c r="L786" s="42"/>
      <c r="M786" s="121">
        <v>3</v>
      </c>
      <c r="N786" s="121"/>
      <c r="Q786" s="4" t="s">
        <v>1642</v>
      </c>
      <c r="R786" s="445">
        <v>4</v>
      </c>
      <c r="U786" s="4" t="s">
        <v>1572</v>
      </c>
      <c r="V786" s="445">
        <v>27</v>
      </c>
    </row>
    <row r="787" spans="1:22" x14ac:dyDescent="0.2">
      <c r="A787" s="490" t="s">
        <v>3822</v>
      </c>
      <c r="B787" s="121">
        <v>7</v>
      </c>
      <c r="C787" s="121">
        <v>10</v>
      </c>
      <c r="D787" s="121"/>
      <c r="E787" s="491">
        <v>107</v>
      </c>
      <c r="F787" s="136"/>
      <c r="G787" s="42"/>
      <c r="H787" s="42"/>
      <c r="I787" s="42"/>
      <c r="J787" s="42"/>
      <c r="K787" s="42"/>
      <c r="L787" s="42"/>
      <c r="M787" s="121">
        <v>2</v>
      </c>
      <c r="N787" s="121"/>
      <c r="Q787" s="4" t="s">
        <v>4215</v>
      </c>
      <c r="R787" s="445">
        <v>4</v>
      </c>
      <c r="U787" s="4" t="s">
        <v>4056</v>
      </c>
      <c r="V787" s="445">
        <v>27</v>
      </c>
    </row>
    <row r="788" spans="1:22" x14ac:dyDescent="0.2">
      <c r="A788" s="490" t="s">
        <v>3861</v>
      </c>
      <c r="B788" s="121">
        <v>9</v>
      </c>
      <c r="C788" s="121">
        <v>7</v>
      </c>
      <c r="D788" s="121">
        <v>4</v>
      </c>
      <c r="E788" s="491">
        <v>20</v>
      </c>
      <c r="F788" s="136"/>
      <c r="G788" s="42"/>
      <c r="H788" s="42"/>
      <c r="I788" s="42"/>
      <c r="J788" s="42"/>
      <c r="K788" s="42"/>
      <c r="L788" s="42"/>
      <c r="M788" s="121">
        <v>4</v>
      </c>
      <c r="N788" s="121"/>
      <c r="Q788" s="4" t="s">
        <v>4224</v>
      </c>
      <c r="R788" s="445">
        <v>4</v>
      </c>
      <c r="U788" s="4" t="s">
        <v>4547</v>
      </c>
      <c r="V788" s="445">
        <v>27</v>
      </c>
    </row>
    <row r="789" spans="1:22" x14ac:dyDescent="0.2">
      <c r="A789" s="490" t="s">
        <v>3999</v>
      </c>
      <c r="B789" s="121">
        <v>4</v>
      </c>
      <c r="C789" s="121">
        <v>5</v>
      </c>
      <c r="D789" s="121"/>
      <c r="E789" s="491">
        <v>31</v>
      </c>
      <c r="F789" s="136"/>
      <c r="G789" s="42"/>
      <c r="H789" s="42"/>
      <c r="I789" s="42"/>
      <c r="J789" s="42"/>
      <c r="K789" s="42"/>
      <c r="L789" s="42"/>
      <c r="M789" s="121"/>
      <c r="N789" s="121"/>
      <c r="Q789" s="4" t="s">
        <v>1731</v>
      </c>
      <c r="R789" s="445">
        <v>4</v>
      </c>
      <c r="U789" s="4" t="s">
        <v>4217</v>
      </c>
      <c r="V789" s="445">
        <v>26</v>
      </c>
    </row>
    <row r="790" spans="1:22" x14ac:dyDescent="0.2">
      <c r="A790" s="490" t="s">
        <v>3874</v>
      </c>
      <c r="B790" s="121">
        <v>3</v>
      </c>
      <c r="C790" s="121">
        <v>4</v>
      </c>
      <c r="D790" s="121">
        <v>1</v>
      </c>
      <c r="E790" s="491">
        <v>18</v>
      </c>
      <c r="F790" s="136"/>
      <c r="G790" s="42"/>
      <c r="H790" s="42"/>
      <c r="I790" s="42"/>
      <c r="J790" s="42"/>
      <c r="K790" s="42"/>
      <c r="L790" s="42"/>
      <c r="M790" s="121"/>
      <c r="N790" s="121"/>
      <c r="Q790" s="4" t="s">
        <v>4331</v>
      </c>
      <c r="R790" s="445">
        <v>4</v>
      </c>
      <c r="U790" s="4" t="s">
        <v>1673</v>
      </c>
      <c r="V790" s="445">
        <v>26</v>
      </c>
    </row>
    <row r="791" spans="1:22" x14ac:dyDescent="0.2">
      <c r="A791" s="490" t="s">
        <v>3816</v>
      </c>
      <c r="B791" s="121">
        <v>3</v>
      </c>
      <c r="C791" s="121">
        <v>4</v>
      </c>
      <c r="D791" s="121"/>
      <c r="E791" s="491">
        <v>22</v>
      </c>
      <c r="F791" s="136"/>
      <c r="G791" s="42"/>
      <c r="H791" s="42"/>
      <c r="I791" s="42"/>
      <c r="J791" s="42"/>
      <c r="K791" s="42"/>
      <c r="L791" s="42"/>
      <c r="M791" s="121">
        <v>2</v>
      </c>
      <c r="N791" s="121"/>
      <c r="Q791" s="4" t="s">
        <v>4042</v>
      </c>
      <c r="R791" s="445">
        <v>4</v>
      </c>
      <c r="U791" s="4" t="s">
        <v>1696</v>
      </c>
      <c r="V791" s="445">
        <v>26</v>
      </c>
    </row>
    <row r="792" spans="1:22" x14ac:dyDescent="0.2">
      <c r="A792" s="490" t="s">
        <v>3876</v>
      </c>
      <c r="B792" s="121">
        <v>2</v>
      </c>
      <c r="C792" s="121">
        <v>2</v>
      </c>
      <c r="D792" s="121"/>
      <c r="E792" s="491">
        <v>8</v>
      </c>
      <c r="F792" s="136"/>
      <c r="G792" s="42"/>
      <c r="H792" s="42"/>
      <c r="I792" s="42"/>
      <c r="J792" s="42"/>
      <c r="K792" s="42"/>
      <c r="L792" s="42"/>
      <c r="M792" s="121">
        <v>1</v>
      </c>
      <c r="N792" s="121"/>
      <c r="Q792" s="4" t="s">
        <v>1658</v>
      </c>
      <c r="R792" s="445">
        <v>4</v>
      </c>
      <c r="U792" s="4" t="s">
        <v>4434</v>
      </c>
      <c r="V792" s="445">
        <v>26</v>
      </c>
    </row>
    <row r="793" spans="1:22" x14ac:dyDescent="0.2">
      <c r="A793" s="490" t="s">
        <v>1832</v>
      </c>
      <c r="B793" s="121">
        <v>1</v>
      </c>
      <c r="C793" s="121">
        <v>2</v>
      </c>
      <c r="D793" s="121"/>
      <c r="E793" s="491">
        <v>8</v>
      </c>
      <c r="F793" s="136"/>
      <c r="G793" s="42"/>
      <c r="H793" s="42"/>
      <c r="I793" s="42"/>
      <c r="J793" s="42"/>
      <c r="K793" s="42"/>
      <c r="L793" s="42"/>
      <c r="M793" s="121">
        <v>1</v>
      </c>
      <c r="N793" s="121"/>
      <c r="Q793" s="4" t="s">
        <v>4113</v>
      </c>
      <c r="R793" s="445">
        <v>4</v>
      </c>
      <c r="U793" s="4" t="s">
        <v>4465</v>
      </c>
      <c r="V793" s="445">
        <v>26</v>
      </c>
    </row>
    <row r="794" spans="1:22" x14ac:dyDescent="0.2">
      <c r="A794" s="490" t="s">
        <v>3866</v>
      </c>
      <c r="B794" s="121">
        <v>1</v>
      </c>
      <c r="C794" s="121">
        <v>1</v>
      </c>
      <c r="D794" s="121"/>
      <c r="E794" s="491">
        <v>0</v>
      </c>
      <c r="F794" s="136"/>
      <c r="G794" s="42"/>
      <c r="H794" s="42"/>
      <c r="I794" s="42"/>
      <c r="J794" s="42"/>
      <c r="K794" s="42"/>
      <c r="L794" s="42"/>
      <c r="M794" s="121"/>
      <c r="N794" s="121"/>
      <c r="Q794" s="4" t="s">
        <v>3998</v>
      </c>
      <c r="R794" s="445">
        <v>4</v>
      </c>
      <c r="U794" s="4" t="s">
        <v>3934</v>
      </c>
      <c r="V794" s="445">
        <v>26</v>
      </c>
    </row>
    <row r="795" spans="1:22" x14ac:dyDescent="0.2">
      <c r="A795" s="490" t="s">
        <v>3868</v>
      </c>
      <c r="B795" s="121">
        <v>1</v>
      </c>
      <c r="C795" s="121">
        <v>1</v>
      </c>
      <c r="D795" s="121"/>
      <c r="E795" s="491">
        <v>0</v>
      </c>
      <c r="F795" s="136"/>
      <c r="G795" s="42"/>
      <c r="H795" s="42"/>
      <c r="I795" s="42"/>
      <c r="J795" s="42"/>
      <c r="K795" s="42"/>
      <c r="L795" s="42"/>
      <c r="M795" s="121"/>
      <c r="N795" s="121"/>
      <c r="Q795" s="4" t="s">
        <v>1643</v>
      </c>
      <c r="R795" s="445">
        <v>4</v>
      </c>
      <c r="U795" s="4" t="s">
        <v>1664</v>
      </c>
      <c r="V795" s="445">
        <v>25</v>
      </c>
    </row>
    <row r="796" spans="1:22" x14ac:dyDescent="0.2">
      <c r="A796" s="487" t="s">
        <v>3855</v>
      </c>
      <c r="B796" s="42">
        <v>9</v>
      </c>
      <c r="C796" s="42">
        <v>10</v>
      </c>
      <c r="D796" s="42">
        <v>4</v>
      </c>
      <c r="E796" s="136">
        <v>233</v>
      </c>
      <c r="F796" s="500">
        <f t="shared" si="7"/>
        <v>38.833333333333336</v>
      </c>
      <c r="G796" s="42"/>
      <c r="H796" s="42"/>
      <c r="I796" s="42"/>
      <c r="J796" s="42"/>
      <c r="K796" s="42"/>
      <c r="L796" s="42"/>
      <c r="M796" s="42">
        <v>17</v>
      </c>
      <c r="N796" s="42">
        <v>7</v>
      </c>
      <c r="Q796" s="4" t="s">
        <v>4483</v>
      </c>
      <c r="R796" s="445">
        <v>4</v>
      </c>
      <c r="U796" s="4" t="s">
        <v>2014</v>
      </c>
      <c r="V796" s="445">
        <v>25</v>
      </c>
    </row>
    <row r="797" spans="1:22" x14ac:dyDescent="0.2">
      <c r="A797" s="487" t="s">
        <v>3816</v>
      </c>
      <c r="B797" s="42">
        <v>6</v>
      </c>
      <c r="C797" s="42">
        <v>8</v>
      </c>
      <c r="D797" s="42">
        <v>1</v>
      </c>
      <c r="E797" s="136">
        <v>203</v>
      </c>
      <c r="F797" s="500">
        <f t="shared" si="7"/>
        <v>29</v>
      </c>
      <c r="G797" s="42"/>
      <c r="H797" s="42"/>
      <c r="I797" s="42"/>
      <c r="J797" s="42"/>
      <c r="K797" s="42"/>
      <c r="L797" s="42"/>
      <c r="M797" s="42"/>
      <c r="N797" s="42"/>
      <c r="Q797" s="4" t="s">
        <v>1638</v>
      </c>
      <c r="R797" s="445">
        <v>4</v>
      </c>
      <c r="U797" s="4" t="s">
        <v>2981</v>
      </c>
      <c r="V797" s="445">
        <v>25</v>
      </c>
    </row>
    <row r="798" spans="1:22" x14ac:dyDescent="0.2">
      <c r="A798" s="487" t="s">
        <v>3822</v>
      </c>
      <c r="B798" s="42">
        <v>4</v>
      </c>
      <c r="C798" s="42">
        <v>5</v>
      </c>
      <c r="D798" s="42">
        <v>1</v>
      </c>
      <c r="E798" s="136">
        <v>105</v>
      </c>
      <c r="F798" s="500">
        <f t="shared" si="7"/>
        <v>26.25</v>
      </c>
      <c r="G798" s="42"/>
      <c r="H798" s="42"/>
      <c r="I798" s="42"/>
      <c r="J798" s="42"/>
      <c r="K798" s="42"/>
      <c r="L798" s="42"/>
      <c r="M798" s="42">
        <v>2</v>
      </c>
      <c r="N798" s="42"/>
      <c r="Q798" s="4" t="s">
        <v>2065</v>
      </c>
      <c r="R798" s="445">
        <v>4</v>
      </c>
      <c r="U798" s="4" t="s">
        <v>4212</v>
      </c>
      <c r="V798" s="445">
        <v>25</v>
      </c>
    </row>
    <row r="799" spans="1:22" x14ac:dyDescent="0.2">
      <c r="A799" s="487" t="s">
        <v>1829</v>
      </c>
      <c r="B799" s="42">
        <v>3</v>
      </c>
      <c r="C799" s="42">
        <v>3</v>
      </c>
      <c r="D799" s="42"/>
      <c r="E799" s="136">
        <v>78</v>
      </c>
      <c r="F799" s="500">
        <f t="shared" si="7"/>
        <v>26</v>
      </c>
      <c r="G799" s="42"/>
      <c r="H799" s="42"/>
      <c r="I799" s="42"/>
      <c r="J799" s="42"/>
      <c r="K799" s="42"/>
      <c r="L799" s="42"/>
      <c r="M799" s="42">
        <v>3</v>
      </c>
      <c r="N799" s="42"/>
      <c r="Q799" s="4" t="s">
        <v>4265</v>
      </c>
      <c r="R799" s="445">
        <v>4</v>
      </c>
      <c r="U799" s="4" t="s">
        <v>4515</v>
      </c>
      <c r="V799" s="445">
        <v>25</v>
      </c>
    </row>
    <row r="800" spans="1:22" x14ac:dyDescent="0.2">
      <c r="A800" s="487" t="s">
        <v>3873</v>
      </c>
      <c r="B800" s="42">
        <v>4</v>
      </c>
      <c r="C800" s="42">
        <v>4</v>
      </c>
      <c r="D800" s="42">
        <v>1</v>
      </c>
      <c r="E800" s="136">
        <v>63</v>
      </c>
      <c r="F800" s="500">
        <f t="shared" si="7"/>
        <v>21</v>
      </c>
      <c r="G800" s="42"/>
      <c r="H800" s="42"/>
      <c r="I800" s="42"/>
      <c r="J800" s="42"/>
      <c r="K800" s="42"/>
      <c r="L800" s="42"/>
      <c r="M800" s="42">
        <v>1</v>
      </c>
      <c r="N800" s="42"/>
      <c r="Q800" s="4" t="s">
        <v>3878</v>
      </c>
      <c r="R800" s="445">
        <v>4</v>
      </c>
      <c r="U800" s="4" t="s">
        <v>1727</v>
      </c>
      <c r="V800" s="445">
        <v>25</v>
      </c>
    </row>
    <row r="801" spans="1:22" x14ac:dyDescent="0.2">
      <c r="A801" s="487" t="s">
        <v>3080</v>
      </c>
      <c r="B801" s="42">
        <v>9</v>
      </c>
      <c r="C801" s="42">
        <v>11</v>
      </c>
      <c r="D801" s="42"/>
      <c r="E801" s="136">
        <v>224</v>
      </c>
      <c r="F801" s="500">
        <f t="shared" si="7"/>
        <v>20.363636363636363</v>
      </c>
      <c r="G801" s="42"/>
      <c r="H801" s="42"/>
      <c r="I801" s="42"/>
      <c r="J801" s="42"/>
      <c r="K801" s="42"/>
      <c r="L801" s="42"/>
      <c r="M801" s="42">
        <v>3</v>
      </c>
      <c r="N801" s="42"/>
      <c r="Q801" s="4" t="s">
        <v>3785</v>
      </c>
      <c r="R801" s="445">
        <v>4</v>
      </c>
      <c r="U801" s="4" t="s">
        <v>1948</v>
      </c>
      <c r="V801" s="445">
        <v>24</v>
      </c>
    </row>
    <row r="802" spans="1:22" x14ac:dyDescent="0.2">
      <c r="A802" s="487" t="s">
        <v>3862</v>
      </c>
      <c r="B802" s="42">
        <v>7</v>
      </c>
      <c r="C802" s="42">
        <v>6</v>
      </c>
      <c r="D802" s="42"/>
      <c r="E802" s="136">
        <v>77</v>
      </c>
      <c r="F802" s="500">
        <f t="shared" si="7"/>
        <v>12.833333333333334</v>
      </c>
      <c r="G802" s="42"/>
      <c r="H802" s="42"/>
      <c r="I802" s="42"/>
      <c r="J802" s="42"/>
      <c r="K802" s="42"/>
      <c r="L802" s="42"/>
      <c r="M802" s="42">
        <v>1</v>
      </c>
      <c r="N802" s="42"/>
      <c r="Q802" s="4" t="s">
        <v>4531</v>
      </c>
      <c r="R802" s="445">
        <v>4</v>
      </c>
      <c r="U802" s="4" t="s">
        <v>1739</v>
      </c>
      <c r="V802" s="445">
        <v>24</v>
      </c>
    </row>
    <row r="803" spans="1:22" x14ac:dyDescent="0.2">
      <c r="A803" s="487" t="s">
        <v>3857</v>
      </c>
      <c r="B803" s="42">
        <v>4</v>
      </c>
      <c r="C803" s="42">
        <v>5</v>
      </c>
      <c r="D803" s="42">
        <v>1</v>
      </c>
      <c r="E803" s="136">
        <v>53</v>
      </c>
      <c r="F803" s="500">
        <f t="shared" si="7"/>
        <v>13.25</v>
      </c>
      <c r="G803" s="42"/>
      <c r="H803" s="42"/>
      <c r="I803" s="42"/>
      <c r="J803" s="42"/>
      <c r="K803" s="42"/>
      <c r="L803" s="42"/>
      <c r="M803" s="42">
        <v>4</v>
      </c>
      <c r="N803" s="42">
        <v>1</v>
      </c>
      <c r="Q803" s="4" t="s">
        <v>1288</v>
      </c>
      <c r="R803" s="445">
        <v>3</v>
      </c>
      <c r="U803" s="4" t="s">
        <v>2964</v>
      </c>
      <c r="V803" s="445">
        <v>24</v>
      </c>
    </row>
    <row r="804" spans="1:22" x14ac:dyDescent="0.2">
      <c r="A804" s="487" t="s">
        <v>1826</v>
      </c>
      <c r="B804" s="42">
        <v>9</v>
      </c>
      <c r="C804" s="42">
        <v>11</v>
      </c>
      <c r="D804" s="42">
        <v>1</v>
      </c>
      <c r="E804" s="136">
        <v>126</v>
      </c>
      <c r="F804" s="500">
        <f t="shared" si="7"/>
        <v>12.6</v>
      </c>
      <c r="G804" s="42"/>
      <c r="H804" s="42"/>
      <c r="I804" s="42"/>
      <c r="J804" s="42"/>
      <c r="K804" s="42"/>
      <c r="L804" s="42"/>
      <c r="M804" s="42">
        <v>2</v>
      </c>
      <c r="N804" s="42"/>
      <c r="Q804" s="4" t="s">
        <v>1948</v>
      </c>
      <c r="R804" s="445">
        <v>3</v>
      </c>
      <c r="U804" s="4" t="s">
        <v>1767</v>
      </c>
      <c r="V804" s="445">
        <v>24</v>
      </c>
    </row>
    <row r="805" spans="1:22" x14ac:dyDescent="0.2">
      <c r="A805" s="487" t="s">
        <v>3099</v>
      </c>
      <c r="B805" s="42">
        <v>8</v>
      </c>
      <c r="C805" s="42">
        <v>9</v>
      </c>
      <c r="D805" s="42">
        <v>2</v>
      </c>
      <c r="E805" s="136">
        <v>87</v>
      </c>
      <c r="F805" s="500">
        <f t="shared" si="7"/>
        <v>12.428571428571429</v>
      </c>
      <c r="G805" s="42"/>
      <c r="H805" s="42"/>
      <c r="I805" s="42"/>
      <c r="J805" s="42"/>
      <c r="K805" s="42"/>
      <c r="L805" s="42"/>
      <c r="M805" s="42">
        <v>2</v>
      </c>
      <c r="N805" s="42"/>
      <c r="Q805" s="4" t="s">
        <v>792</v>
      </c>
      <c r="R805" s="445">
        <v>3</v>
      </c>
      <c r="U805" s="4" t="s">
        <v>4112</v>
      </c>
      <c r="V805" s="445">
        <v>24</v>
      </c>
    </row>
    <row r="806" spans="1:22" x14ac:dyDescent="0.2">
      <c r="A806" s="487" t="s">
        <v>3075</v>
      </c>
      <c r="B806" s="42">
        <v>1</v>
      </c>
      <c r="C806" s="42">
        <v>1</v>
      </c>
      <c r="D806" s="42"/>
      <c r="E806" s="136">
        <v>12</v>
      </c>
      <c r="F806" s="500">
        <f t="shared" si="7"/>
        <v>12</v>
      </c>
      <c r="G806" s="42"/>
      <c r="H806" s="42"/>
      <c r="I806" s="42"/>
      <c r="J806" s="42"/>
      <c r="K806" s="42"/>
      <c r="L806" s="42"/>
      <c r="M806" s="42"/>
      <c r="N806" s="42"/>
      <c r="Q806" s="4" t="s">
        <v>4320</v>
      </c>
      <c r="R806" s="445">
        <v>3</v>
      </c>
      <c r="U806" s="4" t="s">
        <v>3106</v>
      </c>
      <c r="V806" s="445">
        <v>24</v>
      </c>
    </row>
    <row r="807" spans="1:22" x14ac:dyDescent="0.2">
      <c r="A807" s="487" t="s">
        <v>3874</v>
      </c>
      <c r="B807" s="42">
        <v>5</v>
      </c>
      <c r="C807" s="42">
        <v>6</v>
      </c>
      <c r="D807" s="42">
        <v>3</v>
      </c>
      <c r="E807" s="136">
        <v>32</v>
      </c>
      <c r="F807" s="500">
        <f t="shared" si="7"/>
        <v>10.666666666666666</v>
      </c>
      <c r="G807" s="42"/>
      <c r="H807" s="42"/>
      <c r="I807" s="42"/>
      <c r="J807" s="42"/>
      <c r="K807" s="42"/>
      <c r="L807" s="42"/>
      <c r="M807" s="42">
        <v>3</v>
      </c>
      <c r="N807" s="42"/>
      <c r="Q807" s="4" t="s">
        <v>1247</v>
      </c>
      <c r="R807" s="445">
        <v>3</v>
      </c>
      <c r="U807" s="4" t="s">
        <v>1999</v>
      </c>
      <c r="V807" s="445">
        <v>24</v>
      </c>
    </row>
    <row r="808" spans="1:22" x14ac:dyDescent="0.2">
      <c r="A808" s="487" t="s">
        <v>3864</v>
      </c>
      <c r="B808" s="42">
        <v>9</v>
      </c>
      <c r="C808" s="42">
        <v>10</v>
      </c>
      <c r="D808" s="42">
        <v>1</v>
      </c>
      <c r="E808" s="136">
        <v>92</v>
      </c>
      <c r="F808" s="500">
        <f t="shared" si="7"/>
        <v>10.222222222222221</v>
      </c>
      <c r="G808" s="42"/>
      <c r="H808" s="42"/>
      <c r="I808" s="42"/>
      <c r="J808" s="42"/>
      <c r="K808" s="42"/>
      <c r="L808" s="42"/>
      <c r="M808" s="42">
        <v>3</v>
      </c>
      <c r="N808" s="42"/>
      <c r="Q808" s="4" t="s">
        <v>4125</v>
      </c>
      <c r="R808" s="445">
        <v>3</v>
      </c>
      <c r="U808" s="4" t="s">
        <v>3633</v>
      </c>
      <c r="V808" s="445">
        <v>24</v>
      </c>
    </row>
    <row r="809" spans="1:22" x14ac:dyDescent="0.2">
      <c r="A809" s="487" t="s">
        <v>3875</v>
      </c>
      <c r="B809" s="42">
        <v>2</v>
      </c>
      <c r="C809" s="42">
        <v>3</v>
      </c>
      <c r="D809" s="42">
        <v>1</v>
      </c>
      <c r="E809" s="136">
        <v>17</v>
      </c>
      <c r="F809" s="500">
        <f t="shared" si="7"/>
        <v>8.5</v>
      </c>
      <c r="G809" s="42"/>
      <c r="H809" s="42"/>
      <c r="I809" s="42"/>
      <c r="J809" s="42"/>
      <c r="K809" s="42"/>
      <c r="L809" s="42"/>
      <c r="M809" s="42">
        <v>2</v>
      </c>
      <c r="N809" s="42"/>
      <c r="Q809" s="4" t="s">
        <v>3782</v>
      </c>
      <c r="R809" s="445">
        <v>3</v>
      </c>
      <c r="U809" s="4" t="s">
        <v>4179</v>
      </c>
      <c r="V809" s="445">
        <v>23</v>
      </c>
    </row>
    <row r="810" spans="1:22" x14ac:dyDescent="0.2">
      <c r="A810" s="487" t="s">
        <v>3868</v>
      </c>
      <c r="B810" s="42">
        <v>7</v>
      </c>
      <c r="C810" s="42">
        <v>7</v>
      </c>
      <c r="D810" s="42">
        <v>2</v>
      </c>
      <c r="E810" s="136">
        <v>17</v>
      </c>
      <c r="F810" s="500">
        <f t="shared" si="7"/>
        <v>3.4</v>
      </c>
      <c r="G810" s="42"/>
      <c r="H810" s="42"/>
      <c r="I810" s="42"/>
      <c r="J810" s="42"/>
      <c r="K810" s="42"/>
      <c r="L810" s="42"/>
      <c r="M810" s="42">
        <v>9</v>
      </c>
      <c r="N810" s="42"/>
      <c r="Q810" s="4" t="s">
        <v>1786</v>
      </c>
      <c r="R810" s="445">
        <v>3</v>
      </c>
      <c r="U810" s="4" t="s">
        <v>1593</v>
      </c>
      <c r="V810" s="445">
        <v>23</v>
      </c>
    </row>
    <row r="811" spans="1:22" x14ac:dyDescent="0.2">
      <c r="A811" s="487" t="s">
        <v>3869</v>
      </c>
      <c r="B811" s="42">
        <v>2</v>
      </c>
      <c r="C811" s="42">
        <v>3</v>
      </c>
      <c r="D811" s="42"/>
      <c r="E811" s="136">
        <v>8</v>
      </c>
      <c r="F811" s="500">
        <f t="shared" si="7"/>
        <v>2.6666666666666665</v>
      </c>
      <c r="G811" s="42"/>
      <c r="H811" s="42"/>
      <c r="I811" s="42"/>
      <c r="J811" s="42"/>
      <c r="K811" s="42"/>
      <c r="L811" s="42"/>
      <c r="M811" s="42"/>
      <c r="N811" s="42"/>
      <c r="Q811" s="4" t="s">
        <v>4194</v>
      </c>
      <c r="R811" s="445">
        <v>3</v>
      </c>
      <c r="U811" s="4" t="s">
        <v>1966</v>
      </c>
      <c r="V811" s="445">
        <v>23</v>
      </c>
    </row>
    <row r="812" spans="1:22" x14ac:dyDescent="0.2">
      <c r="A812" s="487" t="s">
        <v>3861</v>
      </c>
      <c r="B812" s="42">
        <v>6</v>
      </c>
      <c r="C812" s="42">
        <v>3</v>
      </c>
      <c r="D812" s="42"/>
      <c r="E812" s="136">
        <v>7</v>
      </c>
      <c r="F812" s="500">
        <f t="shared" si="7"/>
        <v>2.3333333333333335</v>
      </c>
      <c r="G812" s="42"/>
      <c r="H812" s="42"/>
      <c r="I812" s="42"/>
      <c r="J812" s="42"/>
      <c r="K812" s="42"/>
      <c r="L812" s="42"/>
      <c r="M812" s="42"/>
      <c r="N812" s="42"/>
      <c r="Q812" s="4" t="s">
        <v>1657</v>
      </c>
      <c r="R812" s="445">
        <v>3</v>
      </c>
      <c r="U812" s="4" t="s">
        <v>1668</v>
      </c>
      <c r="V812" s="445">
        <v>23</v>
      </c>
    </row>
    <row r="813" spans="1:22" x14ac:dyDescent="0.2">
      <c r="A813" s="487" t="s">
        <v>3867</v>
      </c>
      <c r="B813" s="42">
        <v>2</v>
      </c>
      <c r="C813" s="42">
        <v>2</v>
      </c>
      <c r="D813" s="42"/>
      <c r="E813" s="136">
        <v>4</v>
      </c>
      <c r="F813" s="136">
        <f t="shared" si="7"/>
        <v>2</v>
      </c>
      <c r="G813" s="42"/>
      <c r="H813" s="42"/>
      <c r="I813" s="42"/>
      <c r="J813" s="42"/>
      <c r="K813" s="42"/>
      <c r="L813" s="42"/>
      <c r="M813" s="42">
        <v>1</v>
      </c>
      <c r="N813" s="42"/>
      <c r="Q813" s="4" t="s">
        <v>1967</v>
      </c>
      <c r="R813" s="445">
        <v>3</v>
      </c>
      <c r="U813" s="4" t="s">
        <v>1726</v>
      </c>
      <c r="V813" s="445">
        <v>23</v>
      </c>
    </row>
    <row r="814" spans="1:22" x14ac:dyDescent="0.2">
      <c r="A814" s="487" t="s">
        <v>3876</v>
      </c>
      <c r="B814" s="42">
        <v>1</v>
      </c>
      <c r="C814" s="42">
        <v>1</v>
      </c>
      <c r="D814" s="42"/>
      <c r="E814" s="136">
        <v>2</v>
      </c>
      <c r="F814" s="136">
        <f t="shared" si="7"/>
        <v>2</v>
      </c>
      <c r="G814" s="42"/>
      <c r="H814" s="42"/>
      <c r="I814" s="42"/>
      <c r="J814" s="42"/>
      <c r="K814" s="42"/>
      <c r="L814" s="42"/>
      <c r="M814" s="42">
        <v>1</v>
      </c>
      <c r="N814" s="42"/>
      <c r="Q814" s="4" t="s">
        <v>1686</v>
      </c>
      <c r="R814" s="445">
        <v>3</v>
      </c>
      <c r="U814" s="4" t="s">
        <v>4484</v>
      </c>
      <c r="V814" s="445">
        <v>23</v>
      </c>
    </row>
    <row r="815" spans="1:22" x14ac:dyDescent="0.2">
      <c r="A815" s="490" t="s">
        <v>3541</v>
      </c>
      <c r="B815" s="121">
        <v>1</v>
      </c>
      <c r="C815" s="121" t="s">
        <v>3838</v>
      </c>
      <c r="D815" s="121"/>
      <c r="E815" s="491">
        <v>0</v>
      </c>
      <c r="F815" s="136"/>
      <c r="G815" s="42"/>
      <c r="H815" s="42"/>
      <c r="I815" s="42"/>
      <c r="J815" s="42"/>
      <c r="K815" s="42"/>
      <c r="L815" s="42"/>
      <c r="M815" s="121"/>
      <c r="N815" s="121"/>
      <c r="Q815" s="4" t="s">
        <v>1659</v>
      </c>
      <c r="R815" s="445">
        <v>3</v>
      </c>
      <c r="U815" s="4" t="s">
        <v>1646</v>
      </c>
      <c r="V815" s="445">
        <v>23</v>
      </c>
    </row>
    <row r="816" spans="1:22" x14ac:dyDescent="0.2">
      <c r="A816" s="487" t="s">
        <v>3862</v>
      </c>
      <c r="B816" s="42">
        <v>6</v>
      </c>
      <c r="C816" s="42">
        <v>6</v>
      </c>
      <c r="D816" s="42">
        <v>3</v>
      </c>
      <c r="E816" s="136">
        <v>180</v>
      </c>
      <c r="F816" s="500">
        <f t="shared" si="7"/>
        <v>60</v>
      </c>
      <c r="G816" s="42"/>
      <c r="H816" s="42"/>
      <c r="I816" s="42"/>
      <c r="J816" s="42"/>
      <c r="K816" s="42"/>
      <c r="L816" s="42"/>
      <c r="M816" s="42">
        <v>4</v>
      </c>
      <c r="N816" s="42"/>
      <c r="Q816" s="4" t="s">
        <v>1969</v>
      </c>
      <c r="R816" s="445">
        <v>3</v>
      </c>
      <c r="U816" s="4" t="s">
        <v>4486</v>
      </c>
      <c r="V816" s="445">
        <v>23</v>
      </c>
    </row>
    <row r="817" spans="1:22" x14ac:dyDescent="0.2">
      <c r="A817" s="487" t="s">
        <v>3873</v>
      </c>
      <c r="B817" s="42">
        <v>10</v>
      </c>
      <c r="C817" s="42">
        <v>10</v>
      </c>
      <c r="D817" s="42">
        <v>2</v>
      </c>
      <c r="E817" s="136">
        <v>334</v>
      </c>
      <c r="F817" s="500">
        <f t="shared" si="7"/>
        <v>41.75</v>
      </c>
      <c r="G817" s="42"/>
      <c r="H817" s="42"/>
      <c r="I817" s="42"/>
      <c r="J817" s="42"/>
      <c r="K817" s="42"/>
      <c r="L817" s="42"/>
      <c r="M817" s="42">
        <v>6</v>
      </c>
      <c r="N817" s="42"/>
      <c r="Q817" s="4" t="s">
        <v>1652</v>
      </c>
      <c r="R817" s="445">
        <v>3</v>
      </c>
      <c r="U817" s="4" t="s">
        <v>1258</v>
      </c>
      <c r="V817" s="445">
        <v>23</v>
      </c>
    </row>
    <row r="818" spans="1:22" x14ac:dyDescent="0.2">
      <c r="A818" s="487" t="s">
        <v>3816</v>
      </c>
      <c r="B818" s="42">
        <v>12</v>
      </c>
      <c r="C818" s="42">
        <v>11</v>
      </c>
      <c r="D818" s="42"/>
      <c r="E818" s="136">
        <v>295</v>
      </c>
      <c r="F818" s="500">
        <f t="shared" si="7"/>
        <v>26.818181818181817</v>
      </c>
      <c r="G818" s="42"/>
      <c r="H818" s="42"/>
      <c r="I818" s="42"/>
      <c r="J818" s="42"/>
      <c r="K818" s="42"/>
      <c r="L818" s="42"/>
      <c r="M818" s="42">
        <v>3</v>
      </c>
      <c r="N818" s="42"/>
      <c r="Q818" s="4" t="s">
        <v>4470</v>
      </c>
      <c r="R818" s="445">
        <v>3</v>
      </c>
      <c r="U818" s="4" t="s">
        <v>1626</v>
      </c>
      <c r="V818" s="445">
        <v>22</v>
      </c>
    </row>
    <row r="819" spans="1:22" x14ac:dyDescent="0.2">
      <c r="A819" s="487" t="s">
        <v>3877</v>
      </c>
      <c r="B819" s="42">
        <v>10</v>
      </c>
      <c r="C819" s="42">
        <v>9</v>
      </c>
      <c r="D819" s="42"/>
      <c r="E819" s="136">
        <v>239</v>
      </c>
      <c r="F819" s="500">
        <f t="shared" si="7"/>
        <v>26.555555555555557</v>
      </c>
      <c r="G819" s="42"/>
      <c r="H819" s="42"/>
      <c r="I819" s="42"/>
      <c r="J819" s="42"/>
      <c r="K819" s="42"/>
      <c r="L819" s="42"/>
      <c r="M819" s="42">
        <v>3</v>
      </c>
      <c r="N819" s="42"/>
      <c r="Q819" s="4" t="s">
        <v>4143</v>
      </c>
      <c r="R819" s="445">
        <v>3</v>
      </c>
      <c r="U819" s="4" t="s">
        <v>4082</v>
      </c>
      <c r="V819" s="445">
        <v>22</v>
      </c>
    </row>
    <row r="820" spans="1:22" x14ac:dyDescent="0.2">
      <c r="A820" s="487" t="s">
        <v>1829</v>
      </c>
      <c r="B820" s="42">
        <v>5</v>
      </c>
      <c r="C820" s="42">
        <v>4</v>
      </c>
      <c r="D820" s="42">
        <v>1</v>
      </c>
      <c r="E820" s="136">
        <v>62</v>
      </c>
      <c r="F820" s="500">
        <f t="shared" si="7"/>
        <v>20.666666666666668</v>
      </c>
      <c r="G820" s="42"/>
      <c r="H820" s="42"/>
      <c r="I820" s="42"/>
      <c r="J820" s="42"/>
      <c r="K820" s="42"/>
      <c r="L820" s="42"/>
      <c r="M820" s="42"/>
      <c r="N820" s="42"/>
      <c r="Q820" s="4" t="s">
        <v>4282</v>
      </c>
      <c r="R820" s="445">
        <v>3</v>
      </c>
      <c r="U820" s="4" t="s">
        <v>4263</v>
      </c>
      <c r="V820" s="445">
        <v>22</v>
      </c>
    </row>
    <row r="821" spans="1:22" x14ac:dyDescent="0.2">
      <c r="A821" s="487" t="s">
        <v>3080</v>
      </c>
      <c r="B821" s="42">
        <v>12</v>
      </c>
      <c r="C821" s="42">
        <v>11</v>
      </c>
      <c r="D821" s="42"/>
      <c r="E821" s="136">
        <v>226</v>
      </c>
      <c r="F821" s="500">
        <f t="shared" si="7"/>
        <v>20.545454545454547</v>
      </c>
      <c r="G821" s="42"/>
      <c r="H821" s="42"/>
      <c r="I821" s="42"/>
      <c r="J821" s="42"/>
      <c r="K821" s="42"/>
      <c r="L821" s="42"/>
      <c r="M821" s="42">
        <v>8</v>
      </c>
      <c r="N821" s="42"/>
      <c r="Q821" s="4" t="s">
        <v>4490</v>
      </c>
      <c r="R821" s="445">
        <v>3</v>
      </c>
      <c r="U821" s="4" t="s">
        <v>4190</v>
      </c>
      <c r="V821" s="445">
        <v>22</v>
      </c>
    </row>
    <row r="822" spans="1:22" x14ac:dyDescent="0.2">
      <c r="A822" s="487" t="s">
        <v>3822</v>
      </c>
      <c r="B822" s="42">
        <v>12</v>
      </c>
      <c r="C822" s="42">
        <v>11</v>
      </c>
      <c r="D822" s="42"/>
      <c r="E822" s="136">
        <v>221</v>
      </c>
      <c r="F822" s="500">
        <f t="shared" si="7"/>
        <v>20.09090909090909</v>
      </c>
      <c r="G822" s="42"/>
      <c r="H822" s="42"/>
      <c r="I822" s="42"/>
      <c r="J822" s="42"/>
      <c r="K822" s="42"/>
      <c r="L822" s="42"/>
      <c r="M822" s="42">
        <v>1</v>
      </c>
      <c r="N822" s="42"/>
      <c r="Q822" s="4" t="s">
        <v>4134</v>
      </c>
      <c r="R822" s="445">
        <v>3</v>
      </c>
      <c r="U822" s="4" t="s">
        <v>1770</v>
      </c>
      <c r="V822" s="445">
        <v>22</v>
      </c>
    </row>
    <row r="823" spans="1:22" x14ac:dyDescent="0.2">
      <c r="A823" s="487" t="s">
        <v>3855</v>
      </c>
      <c r="B823" s="42">
        <v>12</v>
      </c>
      <c r="C823" s="42">
        <v>11</v>
      </c>
      <c r="D823" s="42">
        <v>2</v>
      </c>
      <c r="E823" s="136">
        <v>173</v>
      </c>
      <c r="F823" s="500">
        <f t="shared" si="7"/>
        <v>19.222222222222221</v>
      </c>
      <c r="G823" s="42"/>
      <c r="H823" s="42"/>
      <c r="I823" s="42"/>
      <c r="J823" s="42"/>
      <c r="K823" s="42"/>
      <c r="L823" s="42"/>
      <c r="M823" s="42">
        <v>5</v>
      </c>
      <c r="N823" s="42"/>
      <c r="Q823" s="4" t="s">
        <v>4245</v>
      </c>
      <c r="R823" s="445">
        <v>3</v>
      </c>
      <c r="U823" s="4" t="s">
        <v>677</v>
      </c>
      <c r="V823" s="445">
        <v>22</v>
      </c>
    </row>
    <row r="824" spans="1:22" x14ac:dyDescent="0.2">
      <c r="A824" s="487" t="s">
        <v>3864</v>
      </c>
      <c r="B824" s="42">
        <v>12</v>
      </c>
      <c r="C824" s="42">
        <v>11</v>
      </c>
      <c r="D824" s="42">
        <v>2</v>
      </c>
      <c r="E824" s="136">
        <v>155</v>
      </c>
      <c r="F824" s="500">
        <f t="shared" si="7"/>
        <v>17.222222222222221</v>
      </c>
      <c r="G824" s="42"/>
      <c r="H824" s="42"/>
      <c r="I824" s="42"/>
      <c r="J824" s="42"/>
      <c r="K824" s="42"/>
      <c r="L824" s="42"/>
      <c r="M824" s="42">
        <v>2</v>
      </c>
      <c r="N824" s="42"/>
      <c r="Q824" s="4" t="s">
        <v>3781</v>
      </c>
      <c r="R824" s="445">
        <v>3</v>
      </c>
      <c r="U824" s="4" t="s">
        <v>4531</v>
      </c>
      <c r="V824" s="445">
        <v>22</v>
      </c>
    </row>
    <row r="825" spans="1:22" x14ac:dyDescent="0.2">
      <c r="A825" s="487" t="s">
        <v>3861</v>
      </c>
      <c r="B825" s="42">
        <v>12</v>
      </c>
      <c r="C825" s="42">
        <v>7</v>
      </c>
      <c r="D825" s="42">
        <v>4</v>
      </c>
      <c r="E825" s="136">
        <v>34</v>
      </c>
      <c r="F825" s="500">
        <f t="shared" si="7"/>
        <v>11.333333333333334</v>
      </c>
      <c r="G825" s="42"/>
      <c r="H825" s="42"/>
      <c r="I825" s="42"/>
      <c r="J825" s="42"/>
      <c r="K825" s="42"/>
      <c r="L825" s="42"/>
      <c r="M825" s="42">
        <v>1</v>
      </c>
      <c r="N825" s="42"/>
      <c r="Q825" s="4" t="s">
        <v>4144</v>
      </c>
      <c r="R825" s="445">
        <v>3</v>
      </c>
      <c r="U825" s="4" t="s">
        <v>4562</v>
      </c>
      <c r="V825" s="445">
        <v>21</v>
      </c>
    </row>
    <row r="826" spans="1:22" x14ac:dyDescent="0.2">
      <c r="A826" s="487" t="s">
        <v>3099</v>
      </c>
      <c r="B826" s="42">
        <v>12</v>
      </c>
      <c r="C826" s="42">
        <v>9</v>
      </c>
      <c r="D826" s="42">
        <v>3</v>
      </c>
      <c r="E826" s="136">
        <v>56</v>
      </c>
      <c r="F826" s="500">
        <f t="shared" si="7"/>
        <v>9.3333333333333339</v>
      </c>
      <c r="G826" s="42"/>
      <c r="H826" s="42"/>
      <c r="I826" s="42"/>
      <c r="J826" s="42"/>
      <c r="K826" s="42"/>
      <c r="L826" s="42"/>
      <c r="M826" s="42">
        <v>2</v>
      </c>
      <c r="N826" s="42"/>
      <c r="Q826" s="4" t="s">
        <v>1760</v>
      </c>
      <c r="R826" s="445">
        <v>3</v>
      </c>
      <c r="U826" s="4" t="s">
        <v>4243</v>
      </c>
      <c r="V826" s="445">
        <v>21</v>
      </c>
    </row>
    <row r="827" spans="1:22" x14ac:dyDescent="0.2">
      <c r="A827" s="487" t="s">
        <v>3541</v>
      </c>
      <c r="B827" s="42">
        <v>9</v>
      </c>
      <c r="C827" s="42">
        <v>8</v>
      </c>
      <c r="D827" s="42"/>
      <c r="E827" s="136">
        <v>69</v>
      </c>
      <c r="F827" s="500">
        <f t="shared" si="7"/>
        <v>8.625</v>
      </c>
      <c r="G827" s="42"/>
      <c r="H827" s="42"/>
      <c r="I827" s="42"/>
      <c r="J827" s="42"/>
      <c r="K827" s="42"/>
      <c r="L827" s="42"/>
      <c r="M827" s="42">
        <v>4</v>
      </c>
      <c r="N827" s="42"/>
      <c r="Q827" s="4" t="s">
        <v>354</v>
      </c>
      <c r="R827" s="445">
        <v>3</v>
      </c>
      <c r="U827" s="4" t="s">
        <v>4134</v>
      </c>
      <c r="V827" s="445">
        <v>21</v>
      </c>
    </row>
    <row r="828" spans="1:22" x14ac:dyDescent="0.2">
      <c r="A828" s="487" t="s">
        <v>3857</v>
      </c>
      <c r="B828" s="42">
        <v>2</v>
      </c>
      <c r="C828" s="42">
        <v>3</v>
      </c>
      <c r="D828" s="42">
        <v>1</v>
      </c>
      <c r="E828" s="136">
        <v>16</v>
      </c>
      <c r="F828" s="500">
        <f t="shared" si="7"/>
        <v>8</v>
      </c>
      <c r="G828" s="42"/>
      <c r="H828" s="42"/>
      <c r="I828" s="42"/>
      <c r="J828" s="42"/>
      <c r="K828" s="42"/>
      <c r="L828" s="42"/>
      <c r="M828" s="42"/>
      <c r="N828" s="42"/>
      <c r="Q828" s="4" t="s">
        <v>4219</v>
      </c>
      <c r="R828" s="445">
        <v>3</v>
      </c>
      <c r="U828" s="4" t="s">
        <v>4061</v>
      </c>
      <c r="V828" s="445">
        <v>21</v>
      </c>
    </row>
    <row r="829" spans="1:22" x14ac:dyDescent="0.2">
      <c r="A829" s="487" t="s">
        <v>3875</v>
      </c>
      <c r="B829" s="42">
        <v>3</v>
      </c>
      <c r="C829" s="42">
        <v>3</v>
      </c>
      <c r="D829" s="42"/>
      <c r="E829" s="136">
        <v>9</v>
      </c>
      <c r="F829" s="500">
        <f t="shared" si="7"/>
        <v>3</v>
      </c>
      <c r="G829" s="42"/>
      <c r="H829" s="42"/>
      <c r="I829" s="42"/>
      <c r="J829" s="42"/>
      <c r="K829" s="42"/>
      <c r="L829" s="42"/>
      <c r="M829" s="42"/>
      <c r="N829" s="42"/>
      <c r="Q829" s="4" t="s">
        <v>4367</v>
      </c>
      <c r="R829" s="445">
        <v>3</v>
      </c>
      <c r="U829" s="4" t="s">
        <v>2984</v>
      </c>
      <c r="V829" s="445">
        <v>21</v>
      </c>
    </row>
    <row r="830" spans="1:22" x14ac:dyDescent="0.2">
      <c r="A830" s="487" t="s">
        <v>3878</v>
      </c>
      <c r="B830" s="42">
        <v>1</v>
      </c>
      <c r="C830" s="42">
        <v>1</v>
      </c>
      <c r="D830" s="42"/>
      <c r="E830" s="136">
        <v>2</v>
      </c>
      <c r="F830" s="500">
        <f t="shared" si="7"/>
        <v>2</v>
      </c>
      <c r="G830" s="42"/>
      <c r="H830" s="42"/>
      <c r="I830" s="42"/>
      <c r="J830" s="42"/>
      <c r="K830" s="42"/>
      <c r="L830" s="42"/>
      <c r="M830" s="42">
        <v>3</v>
      </c>
      <c r="N830" s="42"/>
      <c r="Q830" s="4" t="s">
        <v>2528</v>
      </c>
      <c r="R830" s="445">
        <v>3</v>
      </c>
      <c r="U830" s="4" t="s">
        <v>1949</v>
      </c>
      <c r="V830" s="445">
        <v>20</v>
      </c>
    </row>
    <row r="831" spans="1:22" x14ac:dyDescent="0.2">
      <c r="A831" s="490" t="s">
        <v>3867</v>
      </c>
      <c r="B831" s="121">
        <v>2</v>
      </c>
      <c r="C831" s="121">
        <v>1</v>
      </c>
      <c r="D831" s="121"/>
      <c r="E831" s="491">
        <v>1</v>
      </c>
      <c r="F831" s="500">
        <f t="shared" si="7"/>
        <v>1</v>
      </c>
      <c r="G831" s="42"/>
      <c r="H831" s="42"/>
      <c r="I831" s="42"/>
      <c r="J831" s="42"/>
      <c r="K831" s="42"/>
      <c r="L831" s="42"/>
      <c r="M831" s="121"/>
      <c r="N831" s="42"/>
      <c r="Q831" s="4" t="s">
        <v>1648</v>
      </c>
      <c r="R831" s="445">
        <v>3</v>
      </c>
      <c r="U831" s="4" t="s">
        <v>1614</v>
      </c>
      <c r="V831" s="445">
        <v>20</v>
      </c>
    </row>
    <row r="832" spans="1:22" x14ac:dyDescent="0.2">
      <c r="A832" s="487" t="s">
        <v>3822</v>
      </c>
      <c r="B832" s="42">
        <v>10</v>
      </c>
      <c r="C832" s="42">
        <v>10</v>
      </c>
      <c r="D832" s="42">
        <v>2</v>
      </c>
      <c r="E832" s="136">
        <v>291</v>
      </c>
      <c r="F832" s="500">
        <f t="shared" si="7"/>
        <v>36.375</v>
      </c>
      <c r="G832" s="42"/>
      <c r="H832" s="42"/>
      <c r="I832" s="42"/>
      <c r="J832" s="42"/>
      <c r="K832" s="42"/>
      <c r="L832" s="42"/>
      <c r="M832" s="42">
        <v>6</v>
      </c>
      <c r="N832" s="42"/>
      <c r="Q832" s="4" t="s">
        <v>4263</v>
      </c>
      <c r="R832" s="445">
        <v>3</v>
      </c>
      <c r="U832" s="4" t="s">
        <v>3794</v>
      </c>
      <c r="V832" s="445">
        <v>20</v>
      </c>
    </row>
    <row r="833" spans="1:22" x14ac:dyDescent="0.2">
      <c r="A833" s="487" t="s">
        <v>3099</v>
      </c>
      <c r="B833" s="42">
        <v>5</v>
      </c>
      <c r="C833" s="42">
        <v>3</v>
      </c>
      <c r="D833" s="42">
        <v>2</v>
      </c>
      <c r="E833" s="136">
        <v>27</v>
      </c>
      <c r="F833" s="500">
        <f t="shared" si="7"/>
        <v>27</v>
      </c>
      <c r="G833" s="42"/>
      <c r="H833" s="42"/>
      <c r="I833" s="42"/>
      <c r="J833" s="42"/>
      <c r="K833" s="42"/>
      <c r="L833" s="42"/>
      <c r="M833" s="42"/>
      <c r="N833" s="42"/>
      <c r="Q833" s="4" t="s">
        <v>1696</v>
      </c>
      <c r="R833" s="445">
        <v>3</v>
      </c>
      <c r="U833" s="4" t="s">
        <v>1644</v>
      </c>
      <c r="V833" s="445">
        <v>20</v>
      </c>
    </row>
    <row r="834" spans="1:22" x14ac:dyDescent="0.2">
      <c r="A834" s="487" t="s">
        <v>3875</v>
      </c>
      <c r="B834" s="42">
        <v>10</v>
      </c>
      <c r="C834" s="42">
        <v>10</v>
      </c>
      <c r="D834" s="42"/>
      <c r="E834" s="136">
        <v>192</v>
      </c>
      <c r="F834" s="500">
        <f t="shared" si="7"/>
        <v>19.2</v>
      </c>
      <c r="G834" s="42"/>
      <c r="H834" s="42"/>
      <c r="I834" s="42"/>
      <c r="J834" s="42"/>
      <c r="K834" s="42"/>
      <c r="L834" s="42"/>
      <c r="M834" s="42">
        <v>5</v>
      </c>
      <c r="N834" s="42"/>
      <c r="Q834" s="4" t="s">
        <v>1701</v>
      </c>
      <c r="R834" s="445">
        <v>3</v>
      </c>
      <c r="U834" s="4" t="s">
        <v>4159</v>
      </c>
      <c r="V834" s="445">
        <v>20</v>
      </c>
    </row>
    <row r="835" spans="1:22" x14ac:dyDescent="0.2">
      <c r="A835" s="487" t="s">
        <v>3855</v>
      </c>
      <c r="B835" s="42">
        <v>8</v>
      </c>
      <c r="C835" s="42">
        <v>10</v>
      </c>
      <c r="D835" s="42"/>
      <c r="E835" s="136">
        <v>162</v>
      </c>
      <c r="F835" s="500">
        <f t="shared" si="7"/>
        <v>16.2</v>
      </c>
      <c r="G835" s="42"/>
      <c r="H835" s="42"/>
      <c r="I835" s="42"/>
      <c r="J835" s="42"/>
      <c r="K835" s="42"/>
      <c r="L835" s="42"/>
      <c r="M835" s="42">
        <v>9</v>
      </c>
      <c r="N835" s="42"/>
      <c r="Q835" s="4" t="s">
        <v>969</v>
      </c>
      <c r="R835" s="445">
        <v>3</v>
      </c>
      <c r="U835" s="4" t="s">
        <v>4077</v>
      </c>
      <c r="V835" s="445">
        <v>20</v>
      </c>
    </row>
    <row r="836" spans="1:22" x14ac:dyDescent="0.2">
      <c r="A836" s="487" t="s">
        <v>3869</v>
      </c>
      <c r="B836" s="42">
        <v>4</v>
      </c>
      <c r="C836" s="42">
        <v>4</v>
      </c>
      <c r="D836" s="42">
        <v>1</v>
      </c>
      <c r="E836" s="136">
        <v>42</v>
      </c>
      <c r="F836" s="500">
        <f t="shared" si="7"/>
        <v>14</v>
      </c>
      <c r="G836" s="42"/>
      <c r="H836" s="42"/>
      <c r="I836" s="42"/>
      <c r="J836" s="42"/>
      <c r="K836" s="42"/>
      <c r="L836" s="42"/>
      <c r="M836" s="42"/>
      <c r="N836" s="42"/>
      <c r="Q836" s="4" t="s">
        <v>4126</v>
      </c>
      <c r="R836" s="445">
        <v>3</v>
      </c>
      <c r="U836" s="4" t="s">
        <v>2044</v>
      </c>
      <c r="V836" s="445">
        <v>20</v>
      </c>
    </row>
    <row r="837" spans="1:22" x14ac:dyDescent="0.2">
      <c r="A837" s="487" t="s">
        <v>3080</v>
      </c>
      <c r="B837" s="42">
        <v>10</v>
      </c>
      <c r="C837" s="42">
        <v>10</v>
      </c>
      <c r="D837" s="42"/>
      <c r="E837" s="136">
        <v>121</v>
      </c>
      <c r="F837" s="500">
        <f t="shared" ref="F837:F900" si="8">E837/(C837-D837)</f>
        <v>12.1</v>
      </c>
      <c r="G837" s="42"/>
      <c r="H837" s="42"/>
      <c r="I837" s="42"/>
      <c r="J837" s="42"/>
      <c r="K837" s="42"/>
      <c r="L837" s="42"/>
      <c r="M837" s="42">
        <v>2</v>
      </c>
      <c r="N837" s="42"/>
      <c r="Q837" s="4" t="s">
        <v>423</v>
      </c>
      <c r="R837" s="445">
        <v>3</v>
      </c>
      <c r="U837" s="4" t="s">
        <v>2050</v>
      </c>
      <c r="V837" s="445">
        <v>20</v>
      </c>
    </row>
    <row r="838" spans="1:22" x14ac:dyDescent="0.2">
      <c r="A838" s="487" t="s">
        <v>3861</v>
      </c>
      <c r="B838" s="42">
        <v>10</v>
      </c>
      <c r="C838" s="42">
        <v>7</v>
      </c>
      <c r="D838" s="42">
        <v>4</v>
      </c>
      <c r="E838" s="136">
        <v>36</v>
      </c>
      <c r="F838" s="500">
        <f t="shared" si="8"/>
        <v>12</v>
      </c>
      <c r="G838" s="42"/>
      <c r="H838" s="42"/>
      <c r="I838" s="42"/>
      <c r="J838" s="42"/>
      <c r="K838" s="42"/>
      <c r="L838" s="42"/>
      <c r="M838" s="42">
        <v>3</v>
      </c>
      <c r="N838" s="42"/>
      <c r="Q838" s="4" t="s">
        <v>4312</v>
      </c>
      <c r="R838" s="445">
        <v>3</v>
      </c>
      <c r="U838" s="4" t="s">
        <v>4070</v>
      </c>
      <c r="V838" s="445">
        <v>20</v>
      </c>
    </row>
    <row r="839" spans="1:22" x14ac:dyDescent="0.2">
      <c r="A839" s="487" t="s">
        <v>3873</v>
      </c>
      <c r="B839" s="42">
        <v>9</v>
      </c>
      <c r="C839" s="42">
        <v>9</v>
      </c>
      <c r="D839" s="42">
        <v>1</v>
      </c>
      <c r="E839" s="136">
        <v>94</v>
      </c>
      <c r="F839" s="500">
        <f t="shared" si="8"/>
        <v>11.75</v>
      </c>
      <c r="G839" s="42"/>
      <c r="H839" s="42"/>
      <c r="I839" s="42"/>
      <c r="J839" s="42"/>
      <c r="K839" s="42"/>
      <c r="L839" s="42"/>
      <c r="M839" s="42">
        <v>3</v>
      </c>
      <c r="N839" s="42"/>
      <c r="Q839" s="4" t="s">
        <v>1759</v>
      </c>
      <c r="R839" s="445">
        <v>3</v>
      </c>
      <c r="U839" s="4" t="s">
        <v>1706</v>
      </c>
      <c r="V839" s="445">
        <v>19</v>
      </c>
    </row>
    <row r="840" spans="1:22" x14ac:dyDescent="0.2">
      <c r="A840" s="487" t="s">
        <v>3864</v>
      </c>
      <c r="B840" s="42">
        <v>10</v>
      </c>
      <c r="C840" s="42">
        <v>10</v>
      </c>
      <c r="D840" s="42">
        <v>1</v>
      </c>
      <c r="E840" s="136">
        <v>106</v>
      </c>
      <c r="F840" s="500">
        <f t="shared" si="8"/>
        <v>11.777777777777779</v>
      </c>
      <c r="G840" s="42"/>
      <c r="H840" s="42"/>
      <c r="I840" s="42"/>
      <c r="J840" s="42"/>
      <c r="K840" s="42"/>
      <c r="L840" s="42"/>
      <c r="M840" s="42">
        <v>2</v>
      </c>
      <c r="N840" s="42"/>
      <c r="Q840" s="4" t="s">
        <v>4077</v>
      </c>
      <c r="R840" s="445">
        <v>3</v>
      </c>
      <c r="U840" s="4" t="s">
        <v>4479</v>
      </c>
      <c r="V840" s="445">
        <v>19</v>
      </c>
    </row>
    <row r="841" spans="1:22" x14ac:dyDescent="0.2">
      <c r="A841" s="487" t="s">
        <v>3880</v>
      </c>
      <c r="B841" s="42">
        <v>6</v>
      </c>
      <c r="C841" s="42">
        <v>6</v>
      </c>
      <c r="D841" s="42"/>
      <c r="E841" s="136">
        <v>62</v>
      </c>
      <c r="F841" s="500">
        <f t="shared" si="8"/>
        <v>10.333333333333334</v>
      </c>
      <c r="G841" s="42"/>
      <c r="H841" s="42"/>
      <c r="I841" s="42"/>
      <c r="J841" s="42"/>
      <c r="K841" s="42"/>
      <c r="L841" s="42"/>
      <c r="M841" s="42"/>
      <c r="N841" s="42"/>
      <c r="Q841" s="4" t="s">
        <v>1653</v>
      </c>
      <c r="R841" s="445">
        <v>3</v>
      </c>
      <c r="U841" s="4" t="s">
        <v>4247</v>
      </c>
      <c r="V841" s="445">
        <v>19</v>
      </c>
    </row>
    <row r="842" spans="1:22" x14ac:dyDescent="0.2">
      <c r="A842" s="487" t="s">
        <v>3862</v>
      </c>
      <c r="B842" s="42">
        <v>1</v>
      </c>
      <c r="C842" s="42">
        <v>1</v>
      </c>
      <c r="D842" s="42"/>
      <c r="E842" s="136">
        <v>10</v>
      </c>
      <c r="F842" s="500">
        <f t="shared" si="8"/>
        <v>10</v>
      </c>
      <c r="G842" s="42"/>
      <c r="H842" s="42"/>
      <c r="I842" s="42"/>
      <c r="J842" s="42"/>
      <c r="K842" s="42"/>
      <c r="L842" s="42"/>
      <c r="M842" s="42"/>
      <c r="N842" s="42"/>
      <c r="Q842" s="4" t="s">
        <v>1695</v>
      </c>
      <c r="R842" s="445">
        <v>3</v>
      </c>
      <c r="U842" s="4" t="s">
        <v>4118</v>
      </c>
      <c r="V842" s="445">
        <v>19</v>
      </c>
    </row>
    <row r="843" spans="1:22" x14ac:dyDescent="0.2">
      <c r="A843" s="487" t="s">
        <v>3541</v>
      </c>
      <c r="B843" s="42">
        <v>6</v>
      </c>
      <c r="C843" s="42">
        <v>7</v>
      </c>
      <c r="D843" s="42">
        <v>1</v>
      </c>
      <c r="E843" s="136">
        <v>56</v>
      </c>
      <c r="F843" s="500">
        <f t="shared" si="8"/>
        <v>9.3333333333333339</v>
      </c>
      <c r="G843" s="42"/>
      <c r="H843" s="42"/>
      <c r="I843" s="42"/>
      <c r="J843" s="42"/>
      <c r="K843" s="42"/>
      <c r="L843" s="42"/>
      <c r="M843" s="42">
        <v>2</v>
      </c>
      <c r="N843" s="42"/>
      <c r="Q843" s="4" t="s">
        <v>3705</v>
      </c>
      <c r="R843" s="445">
        <v>3</v>
      </c>
      <c r="U843" s="4" t="s">
        <v>1628</v>
      </c>
      <c r="V843" s="445">
        <v>19</v>
      </c>
    </row>
    <row r="844" spans="1:22" x14ac:dyDescent="0.2">
      <c r="A844" s="487" t="s">
        <v>3866</v>
      </c>
      <c r="B844" s="42">
        <v>7</v>
      </c>
      <c r="C844" s="42">
        <v>8</v>
      </c>
      <c r="D844" s="42"/>
      <c r="E844" s="136">
        <v>56</v>
      </c>
      <c r="F844" s="500">
        <f t="shared" si="8"/>
        <v>7</v>
      </c>
      <c r="G844" s="42"/>
      <c r="H844" s="42"/>
      <c r="I844" s="42"/>
      <c r="J844" s="42"/>
      <c r="K844" s="42"/>
      <c r="L844" s="42"/>
      <c r="M844" s="42">
        <v>2</v>
      </c>
      <c r="N844" s="42"/>
      <c r="Q844" s="4" t="s">
        <v>4178</v>
      </c>
      <c r="R844" s="445">
        <v>3</v>
      </c>
      <c r="U844" s="4" t="s">
        <v>1642</v>
      </c>
      <c r="V844" s="445">
        <v>19</v>
      </c>
    </row>
    <row r="845" spans="1:22" x14ac:dyDescent="0.2">
      <c r="A845" s="487" t="s">
        <v>3881</v>
      </c>
      <c r="B845" s="42">
        <v>5</v>
      </c>
      <c r="C845" s="42">
        <v>5</v>
      </c>
      <c r="D845" s="42">
        <v>2</v>
      </c>
      <c r="E845" s="136">
        <v>16</v>
      </c>
      <c r="F845" s="500">
        <f t="shared" si="8"/>
        <v>5.333333333333333</v>
      </c>
      <c r="G845" s="42"/>
      <c r="H845" s="42"/>
      <c r="I845" s="42"/>
      <c r="J845" s="42"/>
      <c r="K845" s="42"/>
      <c r="L845" s="42"/>
      <c r="M845" s="42">
        <v>1</v>
      </c>
      <c r="N845" s="42"/>
      <c r="Q845" s="4" t="s">
        <v>4465</v>
      </c>
      <c r="R845" s="445">
        <v>3</v>
      </c>
      <c r="U845" s="4" t="s">
        <v>1953</v>
      </c>
      <c r="V845" s="445">
        <v>18</v>
      </c>
    </row>
    <row r="846" spans="1:22" x14ac:dyDescent="0.2">
      <c r="A846" s="487" t="s">
        <v>3882</v>
      </c>
      <c r="B846" s="42">
        <v>4</v>
      </c>
      <c r="C846" s="42">
        <v>4</v>
      </c>
      <c r="D846" s="42"/>
      <c r="E846" s="136">
        <v>20</v>
      </c>
      <c r="F846" s="500">
        <f t="shared" si="8"/>
        <v>5</v>
      </c>
      <c r="G846" s="42"/>
      <c r="H846" s="42"/>
      <c r="I846" s="42"/>
      <c r="J846" s="42"/>
      <c r="K846" s="42"/>
      <c r="L846" s="42"/>
      <c r="M846" s="42">
        <v>2</v>
      </c>
      <c r="N846" s="42"/>
      <c r="Q846" s="4" t="s">
        <v>4429</v>
      </c>
      <c r="R846" s="445">
        <v>3</v>
      </c>
      <c r="U846" s="4" t="s">
        <v>1956</v>
      </c>
      <c r="V846" s="445">
        <v>18</v>
      </c>
    </row>
    <row r="847" spans="1:22" x14ac:dyDescent="0.2">
      <c r="A847" s="487" t="s">
        <v>3883</v>
      </c>
      <c r="B847" s="42">
        <v>2</v>
      </c>
      <c r="C847" s="42">
        <v>2</v>
      </c>
      <c r="D847" s="42"/>
      <c r="E847" s="136">
        <v>10</v>
      </c>
      <c r="F847" s="500">
        <f t="shared" si="8"/>
        <v>5</v>
      </c>
      <c r="G847" s="42"/>
      <c r="H847" s="42"/>
      <c r="I847" s="42"/>
      <c r="J847" s="42"/>
      <c r="K847" s="42"/>
      <c r="L847" s="42"/>
      <c r="M847" s="42">
        <v>2</v>
      </c>
      <c r="N847" s="42"/>
      <c r="Q847" s="4" t="s">
        <v>2974</v>
      </c>
      <c r="R847" s="445">
        <v>3</v>
      </c>
      <c r="U847" s="4" t="s">
        <v>1993</v>
      </c>
      <c r="V847" s="445">
        <v>18</v>
      </c>
    </row>
    <row r="848" spans="1:22" x14ac:dyDescent="0.2">
      <c r="A848" s="490" t="s">
        <v>1829</v>
      </c>
      <c r="B848" s="121">
        <v>2</v>
      </c>
      <c r="C848" s="121">
        <v>2</v>
      </c>
      <c r="D848" s="121"/>
      <c r="E848" s="491">
        <v>1</v>
      </c>
      <c r="F848" s="500">
        <f t="shared" si="8"/>
        <v>0.5</v>
      </c>
      <c r="G848" s="42"/>
      <c r="H848" s="42"/>
      <c r="I848" s="42"/>
      <c r="J848" s="42"/>
      <c r="K848" s="42"/>
      <c r="L848" s="42"/>
      <c r="M848" s="121"/>
      <c r="N848" s="42"/>
      <c r="Q848" s="4" t="s">
        <v>4248</v>
      </c>
      <c r="R848" s="445">
        <v>3</v>
      </c>
      <c r="U848" s="4" t="s">
        <v>1634</v>
      </c>
      <c r="V848" s="445">
        <v>18</v>
      </c>
    </row>
    <row r="849" spans="1:22" x14ac:dyDescent="0.2">
      <c r="A849" s="487" t="s">
        <v>3822</v>
      </c>
      <c r="B849" s="42">
        <v>11</v>
      </c>
      <c r="C849" s="42">
        <v>12</v>
      </c>
      <c r="D849" s="42">
        <v>1</v>
      </c>
      <c r="E849" s="136">
        <v>318</v>
      </c>
      <c r="F849" s="500">
        <f t="shared" si="8"/>
        <v>28.90909090909091</v>
      </c>
      <c r="G849" s="42"/>
      <c r="H849" s="42"/>
      <c r="I849" s="42"/>
      <c r="J849" s="42"/>
      <c r="K849" s="42"/>
      <c r="L849" s="42"/>
      <c r="M849" s="42">
        <v>3</v>
      </c>
      <c r="N849" s="42"/>
      <c r="Q849" s="4" t="s">
        <v>4240</v>
      </c>
      <c r="R849" s="445">
        <v>3</v>
      </c>
      <c r="U849" s="4" t="s">
        <v>1609</v>
      </c>
      <c r="V849" s="445">
        <v>18</v>
      </c>
    </row>
    <row r="850" spans="1:22" x14ac:dyDescent="0.2">
      <c r="A850" s="487" t="s">
        <v>3886</v>
      </c>
      <c r="B850" s="42">
        <v>6</v>
      </c>
      <c r="C850" s="42">
        <v>7</v>
      </c>
      <c r="D850" s="42">
        <v>3</v>
      </c>
      <c r="E850" s="136">
        <v>103</v>
      </c>
      <c r="F850" s="500">
        <f t="shared" si="8"/>
        <v>25.75</v>
      </c>
      <c r="G850" s="42"/>
      <c r="H850" s="42"/>
      <c r="I850" s="42"/>
      <c r="J850" s="42"/>
      <c r="K850" s="42"/>
      <c r="L850" s="42"/>
      <c r="M850" s="42">
        <v>4</v>
      </c>
      <c r="N850" s="42"/>
      <c r="Q850" s="4" t="s">
        <v>4202</v>
      </c>
      <c r="R850" s="445">
        <v>3</v>
      </c>
      <c r="U850" s="4" t="s">
        <v>1687</v>
      </c>
      <c r="V850" s="445">
        <v>18</v>
      </c>
    </row>
    <row r="851" spans="1:22" x14ac:dyDescent="0.2">
      <c r="A851" s="487" t="s">
        <v>3857</v>
      </c>
      <c r="B851" s="42">
        <v>7</v>
      </c>
      <c r="C851" s="42">
        <v>8</v>
      </c>
      <c r="D851" s="42">
        <v>1</v>
      </c>
      <c r="E851" s="136">
        <v>178</v>
      </c>
      <c r="F851" s="500">
        <f t="shared" si="8"/>
        <v>25.428571428571427</v>
      </c>
      <c r="G851" s="42"/>
      <c r="H851" s="42"/>
      <c r="I851" s="42"/>
      <c r="J851" s="42"/>
      <c r="K851" s="42"/>
      <c r="L851" s="42"/>
      <c r="M851" s="42">
        <v>12</v>
      </c>
      <c r="N851" s="42"/>
      <c r="Q851" s="4" t="s">
        <v>4442</v>
      </c>
      <c r="R851" s="445">
        <v>3</v>
      </c>
      <c r="U851" s="4" t="s">
        <v>4489</v>
      </c>
      <c r="V851" s="445">
        <v>18</v>
      </c>
    </row>
    <row r="852" spans="1:22" x14ac:dyDescent="0.2">
      <c r="A852" s="487" t="s">
        <v>1829</v>
      </c>
      <c r="B852" s="42">
        <v>4</v>
      </c>
      <c r="C852" s="42">
        <v>5</v>
      </c>
      <c r="D852" s="42">
        <v>1</v>
      </c>
      <c r="E852" s="136">
        <v>100</v>
      </c>
      <c r="F852" s="500">
        <f t="shared" si="8"/>
        <v>25</v>
      </c>
      <c r="G852" s="42"/>
      <c r="H852" s="42"/>
      <c r="I852" s="42"/>
      <c r="J852" s="42"/>
      <c r="K852" s="42"/>
      <c r="L852" s="42"/>
      <c r="M852" s="42">
        <v>2</v>
      </c>
      <c r="N852" s="42"/>
      <c r="Q852" s="4" t="s">
        <v>4475</v>
      </c>
      <c r="R852" s="445">
        <v>3</v>
      </c>
      <c r="U852" s="4" t="s">
        <v>2039</v>
      </c>
      <c r="V852" s="445">
        <v>18</v>
      </c>
    </row>
    <row r="853" spans="1:22" x14ac:dyDescent="0.2">
      <c r="A853" s="487" t="s">
        <v>3875</v>
      </c>
      <c r="B853" s="42">
        <v>11</v>
      </c>
      <c r="C853" s="42">
        <v>12</v>
      </c>
      <c r="D853" s="42"/>
      <c r="E853" s="136">
        <v>216</v>
      </c>
      <c r="F853" s="500">
        <f t="shared" si="8"/>
        <v>18</v>
      </c>
      <c r="G853" s="42"/>
      <c r="H853" s="42"/>
      <c r="I853" s="42"/>
      <c r="J853" s="42"/>
      <c r="K853" s="42"/>
      <c r="L853" s="42"/>
      <c r="M853" s="42">
        <v>1</v>
      </c>
      <c r="N853" s="42"/>
      <c r="Q853" s="4" t="s">
        <v>1649</v>
      </c>
      <c r="R853" s="445">
        <v>3</v>
      </c>
      <c r="U853" s="4" t="s">
        <v>2985</v>
      </c>
      <c r="V853" s="445">
        <v>18</v>
      </c>
    </row>
    <row r="854" spans="1:22" x14ac:dyDescent="0.2">
      <c r="A854" s="487" t="s">
        <v>3099</v>
      </c>
      <c r="B854" s="42">
        <v>10</v>
      </c>
      <c r="C854" s="42">
        <v>11</v>
      </c>
      <c r="D854" s="42"/>
      <c r="E854" s="136">
        <v>184</v>
      </c>
      <c r="F854" s="500">
        <f t="shared" si="8"/>
        <v>16.727272727272727</v>
      </c>
      <c r="G854" s="42"/>
      <c r="H854" s="42"/>
      <c r="I854" s="42"/>
      <c r="J854" s="42"/>
      <c r="K854" s="42"/>
      <c r="L854" s="42"/>
      <c r="M854" s="42">
        <v>2</v>
      </c>
      <c r="N854" s="42"/>
      <c r="Q854" s="4" t="s">
        <v>1775</v>
      </c>
      <c r="R854" s="445">
        <v>3</v>
      </c>
      <c r="U854" s="4" t="s">
        <v>2054</v>
      </c>
      <c r="V854" s="445">
        <v>18</v>
      </c>
    </row>
    <row r="855" spans="1:22" x14ac:dyDescent="0.2">
      <c r="A855" s="487" t="s">
        <v>3873</v>
      </c>
      <c r="B855" s="42">
        <v>4</v>
      </c>
      <c r="C855" s="42">
        <v>5</v>
      </c>
      <c r="D855" s="42"/>
      <c r="E855" s="136">
        <v>76</v>
      </c>
      <c r="F855" s="500">
        <f t="shared" si="8"/>
        <v>15.2</v>
      </c>
      <c r="G855" s="42"/>
      <c r="H855" s="42"/>
      <c r="I855" s="42"/>
      <c r="J855" s="42"/>
      <c r="K855" s="42"/>
      <c r="L855" s="42"/>
      <c r="M855" s="42">
        <v>1</v>
      </c>
      <c r="N855" s="42"/>
      <c r="Q855" s="4" t="s">
        <v>1771</v>
      </c>
      <c r="R855" s="445">
        <v>3</v>
      </c>
      <c r="U855" s="4" t="s">
        <v>1705</v>
      </c>
      <c r="V855" s="445">
        <v>18</v>
      </c>
    </row>
    <row r="856" spans="1:22" x14ac:dyDescent="0.2">
      <c r="A856" s="487" t="s">
        <v>3060</v>
      </c>
      <c r="B856" s="42">
        <v>11</v>
      </c>
      <c r="C856" s="42">
        <v>12</v>
      </c>
      <c r="D856" s="42">
        <v>5</v>
      </c>
      <c r="E856" s="136">
        <v>89</v>
      </c>
      <c r="F856" s="500">
        <f t="shared" si="8"/>
        <v>12.714285714285714</v>
      </c>
      <c r="G856" s="42"/>
      <c r="H856" s="42"/>
      <c r="I856" s="42"/>
      <c r="J856" s="42"/>
      <c r="K856" s="42"/>
      <c r="L856" s="42"/>
      <c r="M856" s="42">
        <v>3</v>
      </c>
      <c r="N856" s="42"/>
      <c r="Q856" s="4" t="s">
        <v>4165</v>
      </c>
      <c r="R856" s="445">
        <v>3</v>
      </c>
      <c r="U856" s="4" t="s">
        <v>4025</v>
      </c>
      <c r="V856" s="445">
        <v>18</v>
      </c>
    </row>
    <row r="857" spans="1:22" x14ac:dyDescent="0.2">
      <c r="A857" s="487" t="s">
        <v>3883</v>
      </c>
      <c r="B857" s="42">
        <v>4</v>
      </c>
      <c r="C857" s="42">
        <v>4</v>
      </c>
      <c r="D857" s="42"/>
      <c r="E857" s="136">
        <v>50</v>
      </c>
      <c r="F857" s="500">
        <f t="shared" si="8"/>
        <v>12.5</v>
      </c>
      <c r="G857" s="42"/>
      <c r="H857" s="42"/>
      <c r="I857" s="42"/>
      <c r="J857" s="42"/>
      <c r="K857" s="42"/>
      <c r="L857" s="42"/>
      <c r="M857" s="42">
        <v>2</v>
      </c>
      <c r="N857" s="42"/>
      <c r="Q857" s="4" t="s">
        <v>4313</v>
      </c>
      <c r="R857" s="445">
        <v>3</v>
      </c>
      <c r="U857" s="4" t="s">
        <v>4103</v>
      </c>
      <c r="V857" s="445">
        <v>17</v>
      </c>
    </row>
    <row r="858" spans="1:22" x14ac:dyDescent="0.2">
      <c r="A858" s="487" t="s">
        <v>3869</v>
      </c>
      <c r="B858" s="42">
        <v>1</v>
      </c>
      <c r="C858" s="42">
        <v>1</v>
      </c>
      <c r="D858" s="42"/>
      <c r="E858" s="136">
        <v>12</v>
      </c>
      <c r="F858" s="500">
        <f t="shared" si="8"/>
        <v>12</v>
      </c>
      <c r="G858" s="42"/>
      <c r="H858" s="42"/>
      <c r="I858" s="42"/>
      <c r="J858" s="42"/>
      <c r="K858" s="42"/>
      <c r="L858" s="42"/>
      <c r="M858" s="42"/>
      <c r="N858" s="42"/>
      <c r="Q858" s="4" t="s">
        <v>1688</v>
      </c>
      <c r="R858" s="445">
        <v>3</v>
      </c>
      <c r="U858" s="4" t="s">
        <v>188</v>
      </c>
      <c r="V858" s="445">
        <v>17</v>
      </c>
    </row>
    <row r="859" spans="1:22" x14ac:dyDescent="0.2">
      <c r="A859" s="487" t="s">
        <v>1826</v>
      </c>
      <c r="B859" s="42">
        <v>2</v>
      </c>
      <c r="C859" s="42">
        <v>2</v>
      </c>
      <c r="D859" s="42"/>
      <c r="E859" s="136">
        <v>23</v>
      </c>
      <c r="F859" s="500">
        <f t="shared" si="8"/>
        <v>11.5</v>
      </c>
      <c r="G859" s="42"/>
      <c r="H859" s="42"/>
      <c r="I859" s="42"/>
      <c r="J859" s="42"/>
      <c r="K859" s="42"/>
      <c r="L859" s="42"/>
      <c r="M859" s="42"/>
      <c r="N859" s="42"/>
      <c r="Q859" s="4" t="s">
        <v>4489</v>
      </c>
      <c r="R859" s="445">
        <v>3</v>
      </c>
      <c r="U859" s="4" t="s">
        <v>1959</v>
      </c>
      <c r="V859" s="445">
        <v>17</v>
      </c>
    </row>
    <row r="860" spans="1:22" x14ac:dyDescent="0.2">
      <c r="A860" s="487" t="s">
        <v>3861</v>
      </c>
      <c r="B860" s="42">
        <v>8</v>
      </c>
      <c r="C860" s="42">
        <v>6</v>
      </c>
      <c r="D860" s="42">
        <v>2</v>
      </c>
      <c r="E860" s="136">
        <v>42</v>
      </c>
      <c r="F860" s="500">
        <f t="shared" si="8"/>
        <v>10.5</v>
      </c>
      <c r="G860" s="42"/>
      <c r="H860" s="42"/>
      <c r="I860" s="42"/>
      <c r="J860" s="42"/>
      <c r="K860" s="42"/>
      <c r="L860" s="42"/>
      <c r="M860" s="42">
        <v>3</v>
      </c>
      <c r="N860" s="42"/>
      <c r="Q860" s="4" t="s">
        <v>2036</v>
      </c>
      <c r="R860" s="445">
        <v>3</v>
      </c>
      <c r="U860" s="4" t="s">
        <v>4160</v>
      </c>
      <c r="V860" s="445">
        <v>17</v>
      </c>
    </row>
    <row r="861" spans="1:22" x14ac:dyDescent="0.2">
      <c r="A861" s="487" t="s">
        <v>3887</v>
      </c>
      <c r="B861" s="42">
        <v>6</v>
      </c>
      <c r="C861" s="42">
        <v>7</v>
      </c>
      <c r="D861" s="42"/>
      <c r="E861" s="136">
        <v>73</v>
      </c>
      <c r="F861" s="500">
        <f t="shared" si="8"/>
        <v>10.428571428571429</v>
      </c>
      <c r="G861" s="42"/>
      <c r="H861" s="42"/>
      <c r="I861" s="42"/>
      <c r="J861" s="42"/>
      <c r="K861" s="42"/>
      <c r="L861" s="42"/>
      <c r="M861" s="42">
        <v>1</v>
      </c>
      <c r="N861" s="42"/>
      <c r="Q861" s="4" t="s">
        <v>4546</v>
      </c>
      <c r="R861" s="445">
        <v>3</v>
      </c>
      <c r="U861" s="4" t="s">
        <v>4135</v>
      </c>
      <c r="V861" s="445">
        <v>17</v>
      </c>
    </row>
    <row r="862" spans="1:22" x14ac:dyDescent="0.2">
      <c r="A862" s="487" t="s">
        <v>3880</v>
      </c>
      <c r="B862" s="42">
        <v>7</v>
      </c>
      <c r="C862" s="42">
        <v>8</v>
      </c>
      <c r="D862" s="42">
        <v>1</v>
      </c>
      <c r="E862" s="136">
        <v>63</v>
      </c>
      <c r="F862" s="500">
        <f t="shared" si="8"/>
        <v>9</v>
      </c>
      <c r="G862" s="42"/>
      <c r="H862" s="42"/>
      <c r="I862" s="42"/>
      <c r="J862" s="42"/>
      <c r="K862" s="42"/>
      <c r="L862" s="42"/>
      <c r="M862" s="42">
        <v>4</v>
      </c>
      <c r="N862" s="42"/>
      <c r="Q862" s="4" t="s">
        <v>4122</v>
      </c>
      <c r="R862" s="445">
        <v>3</v>
      </c>
      <c r="U862" s="4" t="s">
        <v>1698</v>
      </c>
      <c r="V862" s="445">
        <v>17</v>
      </c>
    </row>
    <row r="863" spans="1:22" x14ac:dyDescent="0.2">
      <c r="A863" s="487" t="s">
        <v>3864</v>
      </c>
      <c r="B863" s="42">
        <v>11</v>
      </c>
      <c r="C863" s="42">
        <v>11</v>
      </c>
      <c r="D863" s="42">
        <v>2</v>
      </c>
      <c r="E863" s="136">
        <v>80</v>
      </c>
      <c r="F863" s="500">
        <f t="shared" si="8"/>
        <v>8.8888888888888893</v>
      </c>
      <c r="G863" s="42"/>
      <c r="H863" s="42"/>
      <c r="I863" s="42"/>
      <c r="J863" s="42"/>
      <c r="K863" s="42"/>
      <c r="L863" s="42"/>
      <c r="M863" s="42">
        <v>2</v>
      </c>
      <c r="N863" s="42"/>
      <c r="Q863" s="4" t="s">
        <v>4508</v>
      </c>
      <c r="R863" s="445">
        <v>3</v>
      </c>
      <c r="U863" s="4" t="s">
        <v>4202</v>
      </c>
      <c r="V863" s="445">
        <v>17</v>
      </c>
    </row>
    <row r="864" spans="1:22" x14ac:dyDescent="0.2">
      <c r="A864" s="487" t="s">
        <v>3888</v>
      </c>
      <c r="B864" s="42">
        <v>6</v>
      </c>
      <c r="C864" s="42">
        <v>7</v>
      </c>
      <c r="D864" s="42">
        <v>1</v>
      </c>
      <c r="E864" s="136">
        <v>48</v>
      </c>
      <c r="F864" s="500">
        <f t="shared" si="8"/>
        <v>8</v>
      </c>
      <c r="G864" s="42"/>
      <c r="H864" s="42"/>
      <c r="I864" s="42"/>
      <c r="J864" s="42"/>
      <c r="K864" s="42"/>
      <c r="L864" s="42"/>
      <c r="M864" s="42">
        <v>1</v>
      </c>
      <c r="N864" s="42"/>
      <c r="Q864" s="4" t="s">
        <v>3991</v>
      </c>
      <c r="R864" s="445">
        <v>3</v>
      </c>
      <c r="U864" s="4" t="s">
        <v>1680</v>
      </c>
      <c r="V864" s="445">
        <v>17</v>
      </c>
    </row>
    <row r="865" spans="1:22" x14ac:dyDescent="0.2">
      <c r="A865" s="487" t="s">
        <v>3154</v>
      </c>
      <c r="B865" s="42">
        <v>3</v>
      </c>
      <c r="C865" s="42">
        <v>3</v>
      </c>
      <c r="D865" s="42"/>
      <c r="E865" s="136">
        <v>23</v>
      </c>
      <c r="F865" s="500">
        <f t="shared" si="8"/>
        <v>7.666666666666667</v>
      </c>
      <c r="G865" s="42"/>
      <c r="H865" s="42"/>
      <c r="I865" s="42"/>
      <c r="J865" s="42"/>
      <c r="K865" s="42"/>
      <c r="L865" s="42"/>
      <c r="M865" s="42">
        <v>5</v>
      </c>
      <c r="N865" s="42"/>
      <c r="Q865" s="4" t="s">
        <v>1660</v>
      </c>
      <c r="R865" s="445">
        <v>3</v>
      </c>
      <c r="U865" s="4" t="s">
        <v>1688</v>
      </c>
      <c r="V865" s="445">
        <v>17</v>
      </c>
    </row>
    <row r="866" spans="1:22" x14ac:dyDescent="0.2">
      <c r="A866" s="487" t="s">
        <v>3882</v>
      </c>
      <c r="B866" s="42">
        <v>1</v>
      </c>
      <c r="C866" s="42">
        <v>1</v>
      </c>
      <c r="D866" s="42"/>
      <c r="E866" s="136">
        <v>5</v>
      </c>
      <c r="F866" s="500">
        <f t="shared" si="8"/>
        <v>5</v>
      </c>
      <c r="G866" s="42"/>
      <c r="H866" s="42"/>
      <c r="I866" s="42"/>
      <c r="J866" s="42"/>
      <c r="K866" s="42"/>
      <c r="L866" s="42"/>
      <c r="M866" s="42">
        <v>2</v>
      </c>
      <c r="N866" s="42"/>
      <c r="Q866" s="4" t="s">
        <v>1655</v>
      </c>
      <c r="R866" s="445">
        <v>3</v>
      </c>
      <c r="U866" s="4" t="s">
        <v>4224</v>
      </c>
      <c r="V866" s="445">
        <v>17</v>
      </c>
    </row>
    <row r="867" spans="1:22" x14ac:dyDescent="0.2">
      <c r="A867" s="487" t="s">
        <v>3541</v>
      </c>
      <c r="B867" s="42">
        <v>2</v>
      </c>
      <c r="C867" s="42">
        <v>2</v>
      </c>
      <c r="D867" s="42">
        <v>1</v>
      </c>
      <c r="E867" s="136">
        <v>3</v>
      </c>
      <c r="F867" s="500">
        <f t="shared" si="8"/>
        <v>3</v>
      </c>
      <c r="G867" s="42"/>
      <c r="H867" s="42"/>
      <c r="I867" s="42"/>
      <c r="J867" s="42"/>
      <c r="K867" s="42"/>
      <c r="L867" s="42"/>
      <c r="M867" s="42">
        <v>1</v>
      </c>
      <c r="N867" s="42"/>
      <c r="Q867" s="4" t="s">
        <v>1656</v>
      </c>
      <c r="R867" s="445">
        <v>3</v>
      </c>
      <c r="U867" s="4" t="s">
        <v>4516</v>
      </c>
      <c r="V867" s="445">
        <v>17</v>
      </c>
    </row>
    <row r="868" spans="1:22" x14ac:dyDescent="0.2">
      <c r="A868" s="487" t="s">
        <v>3889</v>
      </c>
      <c r="B868" s="42">
        <v>2</v>
      </c>
      <c r="C868" s="42">
        <v>2</v>
      </c>
      <c r="D868" s="42"/>
      <c r="E868" s="136">
        <v>5</v>
      </c>
      <c r="F868" s="500">
        <f t="shared" si="8"/>
        <v>2.5</v>
      </c>
      <c r="G868" s="42"/>
      <c r="H868" s="42"/>
      <c r="I868" s="42"/>
      <c r="J868" s="42"/>
      <c r="K868" s="42"/>
      <c r="L868" s="42"/>
      <c r="M868" s="42">
        <v>1</v>
      </c>
      <c r="N868" s="42"/>
      <c r="Q868" s="4" t="s">
        <v>3965</v>
      </c>
      <c r="R868" s="445">
        <v>3</v>
      </c>
      <c r="U868" s="4" t="s">
        <v>4331</v>
      </c>
      <c r="V868" s="445">
        <v>17</v>
      </c>
    </row>
    <row r="869" spans="1:22" x14ac:dyDescent="0.2">
      <c r="A869" s="487" t="s">
        <v>3050</v>
      </c>
      <c r="B869" s="42">
        <v>3</v>
      </c>
      <c r="C869" s="42">
        <v>2</v>
      </c>
      <c r="D869" s="42"/>
      <c r="E869" s="136">
        <v>3</v>
      </c>
      <c r="F869" s="500">
        <f t="shared" si="8"/>
        <v>1.5</v>
      </c>
      <c r="G869" s="42"/>
      <c r="H869" s="42"/>
      <c r="I869" s="42"/>
      <c r="J869" s="42"/>
      <c r="K869" s="42"/>
      <c r="L869" s="42"/>
      <c r="M869" s="42">
        <v>1</v>
      </c>
      <c r="N869" s="42"/>
      <c r="Q869" s="4" t="s">
        <v>4516</v>
      </c>
      <c r="R869" s="445">
        <v>3</v>
      </c>
      <c r="U869" s="4" t="s">
        <v>2986</v>
      </c>
      <c r="V869" s="445">
        <v>17</v>
      </c>
    </row>
    <row r="870" spans="1:22" x14ac:dyDescent="0.2">
      <c r="A870" s="490" t="s">
        <v>3885</v>
      </c>
      <c r="B870" s="121">
        <v>1</v>
      </c>
      <c r="C870" s="121">
        <v>1</v>
      </c>
      <c r="D870" s="121"/>
      <c r="E870" s="491">
        <v>0</v>
      </c>
      <c r="F870" s="500">
        <f t="shared" si="8"/>
        <v>0</v>
      </c>
      <c r="G870" s="42"/>
      <c r="H870" s="42"/>
      <c r="I870" s="42"/>
      <c r="J870" s="42"/>
      <c r="K870" s="42"/>
      <c r="L870" s="42"/>
      <c r="M870" s="121"/>
      <c r="N870" s="42"/>
      <c r="Q870" s="4" t="s">
        <v>3937</v>
      </c>
      <c r="R870" s="445">
        <v>3</v>
      </c>
      <c r="U870" s="4" t="s">
        <v>1261</v>
      </c>
      <c r="V870" s="445">
        <v>17</v>
      </c>
    </row>
    <row r="871" spans="1:22" x14ac:dyDescent="0.2">
      <c r="A871" s="487" t="s">
        <v>3864</v>
      </c>
      <c r="B871" s="42">
        <v>9</v>
      </c>
      <c r="C871" s="42">
        <v>7</v>
      </c>
      <c r="D871" s="42">
        <v>2</v>
      </c>
      <c r="E871" s="136">
        <v>202</v>
      </c>
      <c r="F871" s="500">
        <f t="shared" si="8"/>
        <v>40.4</v>
      </c>
      <c r="G871" s="42"/>
      <c r="H871" s="42"/>
      <c r="I871" s="42"/>
      <c r="J871" s="42"/>
      <c r="K871" s="42"/>
      <c r="L871" s="42"/>
      <c r="M871" s="42">
        <v>5</v>
      </c>
      <c r="N871" s="42"/>
      <c r="Q871" s="4" t="s">
        <v>2047</v>
      </c>
      <c r="R871" s="445">
        <v>3</v>
      </c>
      <c r="U871" s="4" t="s">
        <v>1619</v>
      </c>
      <c r="V871" s="445">
        <v>16</v>
      </c>
    </row>
    <row r="872" spans="1:22" x14ac:dyDescent="0.2">
      <c r="A872" s="487" t="s">
        <v>3822</v>
      </c>
      <c r="B872" s="42">
        <v>13</v>
      </c>
      <c r="C872" s="42">
        <v>12</v>
      </c>
      <c r="D872" s="42">
        <v>2</v>
      </c>
      <c r="E872" s="136">
        <v>343</v>
      </c>
      <c r="F872" s="500">
        <f t="shared" si="8"/>
        <v>34.299999999999997</v>
      </c>
      <c r="G872" s="42"/>
      <c r="H872" s="42"/>
      <c r="I872" s="42"/>
      <c r="J872" s="42"/>
      <c r="K872" s="42"/>
      <c r="L872" s="42"/>
      <c r="M872" s="42">
        <v>6</v>
      </c>
      <c r="N872" s="42"/>
      <c r="Q872" s="4" t="s">
        <v>3992</v>
      </c>
      <c r="R872" s="445">
        <v>3</v>
      </c>
      <c r="U872" s="4" t="s">
        <v>1734</v>
      </c>
      <c r="V872" s="445">
        <v>16</v>
      </c>
    </row>
    <row r="873" spans="1:22" x14ac:dyDescent="0.2">
      <c r="A873" s="487" t="s">
        <v>3873</v>
      </c>
      <c r="B873" s="42">
        <v>13</v>
      </c>
      <c r="C873" s="42">
        <v>12</v>
      </c>
      <c r="D873" s="42">
        <v>4</v>
      </c>
      <c r="E873" s="136">
        <v>230</v>
      </c>
      <c r="F873" s="500">
        <f t="shared" si="8"/>
        <v>28.75</v>
      </c>
      <c r="G873" s="42"/>
      <c r="H873" s="42"/>
      <c r="I873" s="42"/>
      <c r="J873" s="42"/>
      <c r="K873" s="42"/>
      <c r="L873" s="42"/>
      <c r="M873" s="42">
        <v>4</v>
      </c>
      <c r="N873" s="42"/>
      <c r="Q873" s="4" t="s">
        <v>2051</v>
      </c>
      <c r="R873" s="445">
        <v>3</v>
      </c>
      <c r="U873" s="4" t="s">
        <v>4140</v>
      </c>
      <c r="V873" s="445">
        <v>16</v>
      </c>
    </row>
    <row r="874" spans="1:22" x14ac:dyDescent="0.2">
      <c r="A874" s="487" t="s">
        <v>3890</v>
      </c>
      <c r="B874" s="42">
        <v>9</v>
      </c>
      <c r="C874" s="42">
        <v>7</v>
      </c>
      <c r="D874" s="42">
        <v>2</v>
      </c>
      <c r="E874" s="136">
        <v>143</v>
      </c>
      <c r="F874" s="136">
        <f t="shared" si="8"/>
        <v>28.6</v>
      </c>
      <c r="G874" s="42"/>
      <c r="H874" s="42"/>
      <c r="I874" s="42"/>
      <c r="J874" s="42"/>
      <c r="K874" s="42"/>
      <c r="L874" s="42"/>
      <c r="M874" s="42">
        <v>1</v>
      </c>
      <c r="N874" s="42"/>
      <c r="Q874" s="4" t="s">
        <v>3792</v>
      </c>
      <c r="R874" s="445">
        <v>3</v>
      </c>
      <c r="U874" s="4" t="s">
        <v>4451</v>
      </c>
      <c r="V874" s="445">
        <v>16</v>
      </c>
    </row>
    <row r="875" spans="1:22" x14ac:dyDescent="0.2">
      <c r="A875" s="487" t="s">
        <v>3869</v>
      </c>
      <c r="B875" s="42">
        <v>7</v>
      </c>
      <c r="C875" s="42">
        <v>7</v>
      </c>
      <c r="D875" s="42">
        <v>2</v>
      </c>
      <c r="E875" s="136">
        <v>94</v>
      </c>
      <c r="F875" s="500">
        <f t="shared" si="8"/>
        <v>18.8</v>
      </c>
      <c r="G875" s="42"/>
      <c r="H875" s="42"/>
      <c r="I875" s="42"/>
      <c r="J875" s="42"/>
      <c r="K875" s="42"/>
      <c r="L875" s="42"/>
      <c r="M875" s="42">
        <v>1</v>
      </c>
      <c r="N875" s="42"/>
      <c r="Q875" s="4" t="s">
        <v>2987</v>
      </c>
      <c r="R875" s="445">
        <v>3</v>
      </c>
      <c r="U875" s="4" t="s">
        <v>2024</v>
      </c>
      <c r="V875" s="445">
        <v>16</v>
      </c>
    </row>
    <row r="876" spans="1:22" x14ac:dyDescent="0.2">
      <c r="A876" s="487" t="s">
        <v>1829</v>
      </c>
      <c r="B876" s="42">
        <v>7</v>
      </c>
      <c r="C876" s="42">
        <v>7</v>
      </c>
      <c r="D876" s="42"/>
      <c r="E876" s="136">
        <v>119</v>
      </c>
      <c r="F876" s="500">
        <f t="shared" si="8"/>
        <v>17</v>
      </c>
      <c r="G876" s="42"/>
      <c r="H876" s="42"/>
      <c r="I876" s="42"/>
      <c r="J876" s="42"/>
      <c r="K876" s="42"/>
      <c r="L876" s="42"/>
      <c r="M876" s="42">
        <v>4</v>
      </c>
      <c r="N876" s="42"/>
      <c r="Q876" s="4" t="s">
        <v>4069</v>
      </c>
      <c r="R876" s="445">
        <v>3</v>
      </c>
      <c r="U876" s="4" t="s">
        <v>4129</v>
      </c>
      <c r="V876" s="445">
        <v>16</v>
      </c>
    </row>
    <row r="877" spans="1:22" x14ac:dyDescent="0.2">
      <c r="A877" s="487" t="s">
        <v>3891</v>
      </c>
      <c r="B877" s="42">
        <v>13</v>
      </c>
      <c r="C877" s="42">
        <v>13</v>
      </c>
      <c r="D877" s="42"/>
      <c r="E877" s="136">
        <v>212</v>
      </c>
      <c r="F877" s="500">
        <f t="shared" si="8"/>
        <v>16.307692307692307</v>
      </c>
      <c r="G877" s="42"/>
      <c r="H877" s="42"/>
      <c r="I877" s="42"/>
      <c r="J877" s="42"/>
      <c r="K877" s="42"/>
      <c r="L877" s="42"/>
      <c r="M877" s="42">
        <v>19</v>
      </c>
      <c r="N877" s="42">
        <v>3</v>
      </c>
      <c r="Q877" s="4" t="s">
        <v>2056</v>
      </c>
      <c r="R877" s="445">
        <v>3</v>
      </c>
      <c r="U877" s="4" t="s">
        <v>4029</v>
      </c>
      <c r="V877" s="445">
        <v>15</v>
      </c>
    </row>
    <row r="878" spans="1:22" x14ac:dyDescent="0.2">
      <c r="A878" s="487" t="s">
        <v>3050</v>
      </c>
      <c r="B878" s="42">
        <v>9</v>
      </c>
      <c r="C878" s="42">
        <v>8</v>
      </c>
      <c r="D878" s="42">
        <v>1</v>
      </c>
      <c r="E878" s="136">
        <v>110</v>
      </c>
      <c r="F878" s="500">
        <f t="shared" si="8"/>
        <v>15.714285714285714</v>
      </c>
      <c r="G878" s="42"/>
      <c r="H878" s="42"/>
      <c r="I878" s="42"/>
      <c r="J878" s="42"/>
      <c r="K878" s="42"/>
      <c r="L878" s="42"/>
      <c r="M878" s="42">
        <v>4</v>
      </c>
      <c r="N878" s="42"/>
      <c r="Q878" s="4" t="s">
        <v>4452</v>
      </c>
      <c r="R878" s="445">
        <v>3</v>
      </c>
      <c r="U878" s="4" t="s">
        <v>1661</v>
      </c>
      <c r="V878" s="445">
        <v>15</v>
      </c>
    </row>
    <row r="879" spans="1:22" x14ac:dyDescent="0.2">
      <c r="A879" s="487" t="s">
        <v>3886</v>
      </c>
      <c r="B879" s="42">
        <v>7</v>
      </c>
      <c r="C879" s="42">
        <v>7</v>
      </c>
      <c r="D879" s="42">
        <v>2</v>
      </c>
      <c r="E879" s="136">
        <v>73</v>
      </c>
      <c r="F879" s="500">
        <f t="shared" si="8"/>
        <v>14.6</v>
      </c>
      <c r="G879" s="42"/>
      <c r="H879" s="42"/>
      <c r="I879" s="42"/>
      <c r="J879" s="42"/>
      <c r="K879" s="42"/>
      <c r="L879" s="42"/>
      <c r="M879" s="42">
        <v>1</v>
      </c>
      <c r="N879" s="42"/>
      <c r="Q879" s="4" t="s">
        <v>1705</v>
      </c>
      <c r="R879" s="445">
        <v>3</v>
      </c>
      <c r="U879" s="4" t="s">
        <v>4142</v>
      </c>
      <c r="V879" s="445">
        <v>15</v>
      </c>
    </row>
    <row r="880" spans="1:22" x14ac:dyDescent="0.2">
      <c r="A880" s="487" t="s">
        <v>3855</v>
      </c>
      <c r="B880" s="42">
        <v>5</v>
      </c>
      <c r="C880" s="42">
        <v>4</v>
      </c>
      <c r="D880" s="42"/>
      <c r="E880" s="136">
        <v>58</v>
      </c>
      <c r="F880" s="500">
        <f t="shared" si="8"/>
        <v>14.5</v>
      </c>
      <c r="G880" s="42"/>
      <c r="H880" s="42"/>
      <c r="I880" s="42"/>
      <c r="J880" s="42"/>
      <c r="K880" s="42"/>
      <c r="L880" s="42"/>
      <c r="M880" s="42">
        <v>1</v>
      </c>
      <c r="N880" s="42"/>
      <c r="Q880" s="4" t="s">
        <v>1692</v>
      </c>
      <c r="R880" s="445">
        <v>3</v>
      </c>
      <c r="U880" s="4" t="s">
        <v>1638</v>
      </c>
      <c r="V880" s="445">
        <v>15</v>
      </c>
    </row>
    <row r="881" spans="1:22" x14ac:dyDescent="0.2">
      <c r="A881" s="487" t="s">
        <v>3875</v>
      </c>
      <c r="B881" s="42">
        <v>12</v>
      </c>
      <c r="C881" s="42">
        <v>11</v>
      </c>
      <c r="D881" s="42"/>
      <c r="E881" s="136">
        <v>134</v>
      </c>
      <c r="F881" s="500">
        <f t="shared" si="8"/>
        <v>12.181818181818182</v>
      </c>
      <c r="G881" s="42"/>
      <c r="H881" s="42"/>
      <c r="I881" s="42"/>
      <c r="J881" s="42"/>
      <c r="K881" s="42"/>
      <c r="L881" s="42"/>
      <c r="M881" s="42">
        <v>10</v>
      </c>
      <c r="N881" s="42"/>
      <c r="Q881" s="4" t="s">
        <v>1651</v>
      </c>
      <c r="R881" s="445">
        <v>3</v>
      </c>
      <c r="U881" s="4" t="s">
        <v>1786</v>
      </c>
      <c r="V881" s="445">
        <v>14</v>
      </c>
    </row>
    <row r="882" spans="1:22" x14ac:dyDescent="0.2">
      <c r="A882" s="487" t="s">
        <v>3885</v>
      </c>
      <c r="B882" s="42">
        <v>13</v>
      </c>
      <c r="C882" s="42">
        <v>9</v>
      </c>
      <c r="D882" s="42">
        <v>6</v>
      </c>
      <c r="E882" s="136">
        <v>29</v>
      </c>
      <c r="F882" s="500">
        <f t="shared" si="8"/>
        <v>9.6666666666666661</v>
      </c>
      <c r="G882" s="42"/>
      <c r="H882" s="42"/>
      <c r="I882" s="42"/>
      <c r="J882" s="42"/>
      <c r="K882" s="42"/>
      <c r="L882" s="42"/>
      <c r="M882" s="42">
        <v>3</v>
      </c>
      <c r="N882" s="42"/>
      <c r="Q882" s="4" t="s">
        <v>1766</v>
      </c>
      <c r="R882" s="445">
        <v>3</v>
      </c>
      <c r="U882" s="4" t="s">
        <v>4282</v>
      </c>
      <c r="V882" s="445">
        <v>14</v>
      </c>
    </row>
    <row r="883" spans="1:22" x14ac:dyDescent="0.2">
      <c r="A883" s="487" t="s">
        <v>3892</v>
      </c>
      <c r="B883" s="42">
        <v>4</v>
      </c>
      <c r="C883" s="42">
        <v>4</v>
      </c>
      <c r="D883" s="42">
        <v>1</v>
      </c>
      <c r="E883" s="136">
        <v>26</v>
      </c>
      <c r="F883" s="500">
        <f t="shared" si="8"/>
        <v>8.6666666666666661</v>
      </c>
      <c r="G883" s="42"/>
      <c r="H883" s="42"/>
      <c r="I883" s="42"/>
      <c r="J883" s="42"/>
      <c r="K883" s="42"/>
      <c r="L883" s="42"/>
      <c r="M883" s="42">
        <v>1</v>
      </c>
      <c r="N883" s="42"/>
      <c r="Q883" s="4" t="s">
        <v>3652</v>
      </c>
      <c r="R883" s="445">
        <v>2</v>
      </c>
      <c r="U883" s="4" t="s">
        <v>354</v>
      </c>
      <c r="V883" s="445">
        <v>14</v>
      </c>
    </row>
    <row r="884" spans="1:22" x14ac:dyDescent="0.2">
      <c r="A884" s="487" t="s">
        <v>3867</v>
      </c>
      <c r="B884" s="42">
        <v>13</v>
      </c>
      <c r="C884" s="42">
        <v>9</v>
      </c>
      <c r="D884" s="42">
        <v>1</v>
      </c>
      <c r="E884" s="136">
        <v>65</v>
      </c>
      <c r="F884" s="500">
        <f t="shared" si="8"/>
        <v>8.125</v>
      </c>
      <c r="G884" s="42"/>
      <c r="H884" s="42"/>
      <c r="I884" s="42"/>
      <c r="J884" s="42"/>
      <c r="K884" s="42"/>
      <c r="L884" s="42"/>
      <c r="M884" s="42">
        <v>1</v>
      </c>
      <c r="N884" s="42"/>
      <c r="Q884" s="4" t="s">
        <v>4394</v>
      </c>
      <c r="R884" s="445">
        <v>2</v>
      </c>
      <c r="U884" s="4" t="s">
        <v>1701</v>
      </c>
      <c r="V884" s="445">
        <v>14</v>
      </c>
    </row>
    <row r="885" spans="1:22" x14ac:dyDescent="0.2">
      <c r="A885" s="487" t="s">
        <v>3861</v>
      </c>
      <c r="B885" s="42">
        <v>5</v>
      </c>
      <c r="C885" s="42">
        <v>3</v>
      </c>
      <c r="D885" s="42">
        <v>2</v>
      </c>
      <c r="E885" s="136">
        <v>7</v>
      </c>
      <c r="F885" s="500">
        <f t="shared" si="8"/>
        <v>7</v>
      </c>
      <c r="G885" s="42"/>
      <c r="H885" s="42"/>
      <c r="I885" s="42"/>
      <c r="J885" s="42"/>
      <c r="K885" s="42"/>
      <c r="L885" s="42"/>
      <c r="M885" s="42"/>
      <c r="N885" s="42"/>
      <c r="Q885" s="4" t="s">
        <v>4460</v>
      </c>
      <c r="R885" s="445">
        <v>2</v>
      </c>
      <c r="U885" s="4" t="s">
        <v>1738</v>
      </c>
      <c r="V885" s="445">
        <v>14</v>
      </c>
    </row>
    <row r="886" spans="1:22" x14ac:dyDescent="0.2">
      <c r="A886" s="490" t="s">
        <v>3888</v>
      </c>
      <c r="B886" s="121">
        <v>4</v>
      </c>
      <c r="C886" s="121">
        <v>4</v>
      </c>
      <c r="D886" s="121"/>
      <c r="E886" s="491">
        <v>27</v>
      </c>
      <c r="F886" s="500">
        <f t="shared" si="8"/>
        <v>6.75</v>
      </c>
      <c r="G886" s="42"/>
      <c r="H886" s="42"/>
      <c r="I886" s="42"/>
      <c r="J886" s="42"/>
      <c r="K886" s="42"/>
      <c r="L886" s="42"/>
      <c r="M886" s="121">
        <v>3</v>
      </c>
      <c r="N886" s="121"/>
      <c r="Q886" s="4" t="s">
        <v>1683</v>
      </c>
      <c r="R886" s="445">
        <v>2</v>
      </c>
      <c r="U886" s="4" t="s">
        <v>4248</v>
      </c>
      <c r="V886" s="445">
        <v>14</v>
      </c>
    </row>
    <row r="887" spans="1:22" x14ac:dyDescent="0.2">
      <c r="A887" s="487" t="s">
        <v>3822</v>
      </c>
      <c r="B887" s="42">
        <v>7</v>
      </c>
      <c r="C887" s="42">
        <v>6</v>
      </c>
      <c r="D887" s="42">
        <v>3</v>
      </c>
      <c r="E887" s="136">
        <v>190</v>
      </c>
      <c r="F887" s="500">
        <f t="shared" si="8"/>
        <v>63.333333333333336</v>
      </c>
      <c r="G887" s="42"/>
      <c r="H887" s="42"/>
      <c r="I887" s="42"/>
      <c r="J887" s="42"/>
      <c r="K887" s="42"/>
      <c r="L887" s="42"/>
      <c r="M887" s="42">
        <v>2</v>
      </c>
      <c r="N887" s="42"/>
      <c r="Q887" s="4" t="s">
        <v>1703</v>
      </c>
      <c r="R887" s="445">
        <v>2</v>
      </c>
      <c r="U887" s="4" t="s">
        <v>4352</v>
      </c>
      <c r="V887" s="445">
        <v>14</v>
      </c>
    </row>
    <row r="888" spans="1:22" x14ac:dyDescent="0.2">
      <c r="A888" s="487" t="s">
        <v>3050</v>
      </c>
      <c r="B888" s="42">
        <v>9</v>
      </c>
      <c r="C888" s="42">
        <v>10</v>
      </c>
      <c r="D888" s="42"/>
      <c r="E888" s="136">
        <v>421</v>
      </c>
      <c r="F888" s="500">
        <f t="shared" si="8"/>
        <v>42.1</v>
      </c>
      <c r="G888" s="42"/>
      <c r="H888" s="42"/>
      <c r="I888" s="42"/>
      <c r="J888" s="42"/>
      <c r="K888" s="42"/>
      <c r="L888" s="42"/>
      <c r="M888" s="42">
        <v>12</v>
      </c>
      <c r="N888" s="42">
        <v>2</v>
      </c>
      <c r="Q888" s="4" t="s">
        <v>1951</v>
      </c>
      <c r="R888" s="445">
        <v>2</v>
      </c>
      <c r="U888" s="4" t="s">
        <v>4192</v>
      </c>
      <c r="V888" s="445">
        <v>13</v>
      </c>
    </row>
    <row r="889" spans="1:22" x14ac:dyDescent="0.2">
      <c r="A889" s="487" t="s">
        <v>1826</v>
      </c>
      <c r="B889" s="42">
        <v>4</v>
      </c>
      <c r="C889" s="42">
        <v>4</v>
      </c>
      <c r="D889" s="42">
        <v>1</v>
      </c>
      <c r="E889" s="136">
        <v>105</v>
      </c>
      <c r="F889" s="500">
        <f t="shared" si="8"/>
        <v>35</v>
      </c>
      <c r="G889" s="42"/>
      <c r="H889" s="42"/>
      <c r="I889" s="42"/>
      <c r="J889" s="42"/>
      <c r="K889" s="42"/>
      <c r="L889" s="42"/>
      <c r="M889" s="42"/>
      <c r="N889" s="42"/>
      <c r="Q889" s="4" t="s">
        <v>4100</v>
      </c>
      <c r="R889" s="445">
        <v>2</v>
      </c>
      <c r="U889" s="4" t="s">
        <v>1901</v>
      </c>
      <c r="V889" s="445">
        <v>13</v>
      </c>
    </row>
    <row r="890" spans="1:22" x14ac:dyDescent="0.2">
      <c r="A890" s="487" t="s">
        <v>3896</v>
      </c>
      <c r="B890" s="42">
        <v>10</v>
      </c>
      <c r="C890" s="42">
        <v>13</v>
      </c>
      <c r="D890" s="42">
        <v>3</v>
      </c>
      <c r="E890" s="136">
        <v>322</v>
      </c>
      <c r="F890" s="500">
        <f t="shared" si="8"/>
        <v>32.200000000000003</v>
      </c>
      <c r="G890" s="42"/>
      <c r="H890" s="42"/>
      <c r="I890" s="42"/>
      <c r="J890" s="42"/>
      <c r="K890" s="42"/>
      <c r="L890" s="42"/>
      <c r="M890" s="42">
        <v>5</v>
      </c>
      <c r="N890" s="42"/>
      <c r="Q890" s="4" t="s">
        <v>4103</v>
      </c>
      <c r="R890" s="445">
        <v>2</v>
      </c>
      <c r="U890" s="4" t="s">
        <v>4475</v>
      </c>
      <c r="V890" s="445">
        <v>13</v>
      </c>
    </row>
    <row r="891" spans="1:22" x14ac:dyDescent="0.2">
      <c r="A891" s="487" t="s">
        <v>3886</v>
      </c>
      <c r="B891" s="42">
        <v>6</v>
      </c>
      <c r="C891" s="42">
        <v>8</v>
      </c>
      <c r="D891" s="42"/>
      <c r="E891" s="136">
        <v>243</v>
      </c>
      <c r="F891" s="500">
        <f t="shared" si="8"/>
        <v>30.375</v>
      </c>
      <c r="G891" s="42"/>
      <c r="H891" s="42"/>
      <c r="I891" s="42"/>
      <c r="J891" s="42"/>
      <c r="K891" s="42"/>
      <c r="L891" s="42"/>
      <c r="M891" s="42">
        <v>2</v>
      </c>
      <c r="N891" s="42"/>
      <c r="Q891" s="4" t="s">
        <v>4562</v>
      </c>
      <c r="R891" s="445">
        <v>2</v>
      </c>
      <c r="U891" s="4" t="s">
        <v>4544</v>
      </c>
      <c r="V891" s="445">
        <v>13</v>
      </c>
    </row>
    <row r="892" spans="1:22" x14ac:dyDescent="0.2">
      <c r="A892" s="487" t="s">
        <v>3080</v>
      </c>
      <c r="B892" s="42">
        <v>4</v>
      </c>
      <c r="C892" s="42">
        <v>4</v>
      </c>
      <c r="D892" s="42"/>
      <c r="E892" s="136">
        <v>111</v>
      </c>
      <c r="F892" s="500">
        <f t="shared" si="8"/>
        <v>27.75</v>
      </c>
      <c r="G892" s="42"/>
      <c r="H892" s="42"/>
      <c r="I892" s="42"/>
      <c r="J892" s="42"/>
      <c r="K892" s="42"/>
      <c r="L892" s="42"/>
      <c r="M892" s="42">
        <v>4</v>
      </c>
      <c r="N892" s="42"/>
      <c r="Q892" s="4" t="s">
        <v>1956</v>
      </c>
      <c r="R892" s="445">
        <v>2</v>
      </c>
      <c r="U892" s="4" t="s">
        <v>1731</v>
      </c>
      <c r="V892" s="445">
        <v>13</v>
      </c>
    </row>
    <row r="893" spans="1:22" x14ac:dyDescent="0.2">
      <c r="A893" s="487" t="s">
        <v>3897</v>
      </c>
      <c r="B893" s="42">
        <v>4</v>
      </c>
      <c r="C893" s="42">
        <v>3</v>
      </c>
      <c r="D893" s="42">
        <v>1</v>
      </c>
      <c r="E893" s="136">
        <v>46</v>
      </c>
      <c r="F893" s="500">
        <f t="shared" si="8"/>
        <v>23</v>
      </c>
      <c r="G893" s="42"/>
      <c r="H893" s="42"/>
      <c r="I893" s="42"/>
      <c r="J893" s="42"/>
      <c r="K893" s="42"/>
      <c r="L893" s="42"/>
      <c r="M893" s="42">
        <v>2</v>
      </c>
      <c r="N893" s="42"/>
      <c r="Q893" s="4" t="s">
        <v>4177</v>
      </c>
      <c r="R893" s="445">
        <v>2</v>
      </c>
      <c r="U893" s="4" t="s">
        <v>1617</v>
      </c>
      <c r="V893" s="445">
        <v>13</v>
      </c>
    </row>
    <row r="894" spans="1:22" x14ac:dyDescent="0.2">
      <c r="A894" s="487" t="s">
        <v>3864</v>
      </c>
      <c r="B894" s="42">
        <v>10</v>
      </c>
      <c r="C894" s="42">
        <v>10</v>
      </c>
      <c r="D894" s="42"/>
      <c r="E894" s="136">
        <v>147</v>
      </c>
      <c r="F894" s="500">
        <f t="shared" si="8"/>
        <v>14.7</v>
      </c>
      <c r="G894" s="42"/>
      <c r="H894" s="42"/>
      <c r="I894" s="42"/>
      <c r="J894" s="42"/>
      <c r="K894" s="42"/>
      <c r="L894" s="42"/>
      <c r="M894" s="42">
        <v>5</v>
      </c>
      <c r="N894" s="42"/>
      <c r="Q894" s="4" t="s">
        <v>4380</v>
      </c>
      <c r="R894" s="445">
        <v>2</v>
      </c>
      <c r="U894" s="4" t="s">
        <v>3652</v>
      </c>
      <c r="V894" s="445">
        <v>12</v>
      </c>
    </row>
    <row r="895" spans="1:22" x14ac:dyDescent="0.2">
      <c r="A895" s="487" t="s">
        <v>3869</v>
      </c>
      <c r="B895" s="42">
        <v>8</v>
      </c>
      <c r="C895" s="42">
        <v>9</v>
      </c>
      <c r="D895" s="42"/>
      <c r="E895" s="136">
        <v>106</v>
      </c>
      <c r="F895" s="500">
        <f t="shared" si="8"/>
        <v>11.777777777777779</v>
      </c>
      <c r="G895" s="42"/>
      <c r="H895" s="42"/>
      <c r="I895" s="42"/>
      <c r="J895" s="42"/>
      <c r="K895" s="42"/>
      <c r="L895" s="42"/>
      <c r="M895" s="42">
        <v>4</v>
      </c>
      <c r="N895" s="42"/>
      <c r="Q895" s="4" t="s">
        <v>1959</v>
      </c>
      <c r="R895" s="445">
        <v>2</v>
      </c>
      <c r="U895" s="4" t="s">
        <v>1247</v>
      </c>
      <c r="V895" s="445">
        <v>12</v>
      </c>
    </row>
    <row r="896" spans="1:22" x14ac:dyDescent="0.2">
      <c r="A896" s="487" t="s">
        <v>3898</v>
      </c>
      <c r="B896" s="42">
        <v>2</v>
      </c>
      <c r="C896" s="42">
        <v>2</v>
      </c>
      <c r="D896" s="42"/>
      <c r="E896" s="136">
        <v>29</v>
      </c>
      <c r="F896" s="500">
        <f t="shared" si="8"/>
        <v>14.5</v>
      </c>
      <c r="G896" s="42"/>
      <c r="H896" s="42"/>
      <c r="I896" s="42"/>
      <c r="J896" s="42"/>
      <c r="K896" s="42"/>
      <c r="L896" s="42"/>
      <c r="M896" s="42"/>
      <c r="N896" s="42"/>
      <c r="Q896" s="4" t="s">
        <v>4160</v>
      </c>
      <c r="R896" s="445">
        <v>2</v>
      </c>
      <c r="U896" s="4" t="s">
        <v>1763</v>
      </c>
      <c r="V896" s="445">
        <v>12</v>
      </c>
    </row>
    <row r="897" spans="1:22" x14ac:dyDescent="0.2">
      <c r="A897" s="487" t="s">
        <v>3099</v>
      </c>
      <c r="B897" s="42">
        <v>2</v>
      </c>
      <c r="C897" s="42">
        <v>3</v>
      </c>
      <c r="D897" s="42">
        <v>1</v>
      </c>
      <c r="E897" s="136">
        <v>22</v>
      </c>
      <c r="F897" s="500">
        <f t="shared" si="8"/>
        <v>11</v>
      </c>
      <c r="G897" s="42"/>
      <c r="H897" s="42"/>
      <c r="I897" s="42"/>
      <c r="J897" s="42"/>
      <c r="K897" s="42"/>
      <c r="L897" s="42"/>
      <c r="M897" s="42">
        <v>1</v>
      </c>
      <c r="N897" s="42"/>
      <c r="Q897" s="4" t="s">
        <v>1691</v>
      </c>
      <c r="R897" s="445">
        <v>2</v>
      </c>
      <c r="U897" s="4" t="s">
        <v>4525</v>
      </c>
      <c r="V897" s="445">
        <v>12</v>
      </c>
    </row>
    <row r="898" spans="1:22" x14ac:dyDescent="0.2">
      <c r="A898" s="487" t="s">
        <v>3899</v>
      </c>
      <c r="B898" s="42">
        <v>5</v>
      </c>
      <c r="C898" s="42">
        <v>8</v>
      </c>
      <c r="D898" s="42">
        <v>3</v>
      </c>
      <c r="E898" s="136">
        <v>53</v>
      </c>
      <c r="F898" s="500">
        <f t="shared" si="8"/>
        <v>10.6</v>
      </c>
      <c r="G898" s="42"/>
      <c r="H898" s="42"/>
      <c r="I898" s="42"/>
      <c r="J898" s="42"/>
      <c r="K898" s="42"/>
      <c r="L898" s="42"/>
      <c r="M898" s="42">
        <v>1</v>
      </c>
      <c r="N898" s="42"/>
      <c r="Q898" s="4" t="s">
        <v>1689</v>
      </c>
      <c r="R898" s="445">
        <v>2</v>
      </c>
      <c r="U898" s="4" t="s">
        <v>4163</v>
      </c>
      <c r="V898" s="445">
        <v>12</v>
      </c>
    </row>
    <row r="899" spans="1:22" x14ac:dyDescent="0.2">
      <c r="A899" s="487" t="s">
        <v>3875</v>
      </c>
      <c r="B899" s="42">
        <v>6</v>
      </c>
      <c r="C899" s="42">
        <v>7</v>
      </c>
      <c r="D899" s="42">
        <v>1</v>
      </c>
      <c r="E899" s="136">
        <v>47</v>
      </c>
      <c r="F899" s="500">
        <f t="shared" si="8"/>
        <v>7.833333333333333</v>
      </c>
      <c r="G899" s="42"/>
      <c r="H899" s="42"/>
      <c r="I899" s="42"/>
      <c r="J899" s="42"/>
      <c r="K899" s="42"/>
      <c r="L899" s="42"/>
      <c r="M899" s="42">
        <v>1</v>
      </c>
      <c r="N899" s="42"/>
      <c r="Q899" s="4" t="s">
        <v>1966</v>
      </c>
      <c r="R899" s="445">
        <v>2</v>
      </c>
      <c r="U899" s="4" t="s">
        <v>4196</v>
      </c>
      <c r="V899" s="445">
        <v>12</v>
      </c>
    </row>
    <row r="900" spans="1:22" x14ac:dyDescent="0.2">
      <c r="A900" s="487" t="s">
        <v>3867</v>
      </c>
      <c r="B900" s="42">
        <v>4</v>
      </c>
      <c r="C900" s="42">
        <v>4</v>
      </c>
      <c r="D900" s="42"/>
      <c r="E900" s="136">
        <v>31</v>
      </c>
      <c r="F900" s="500">
        <f t="shared" si="8"/>
        <v>7.75</v>
      </c>
      <c r="G900" s="42"/>
      <c r="H900" s="42"/>
      <c r="I900" s="42"/>
      <c r="J900" s="42"/>
      <c r="K900" s="42"/>
      <c r="L900" s="42"/>
      <c r="M900" s="42">
        <v>2</v>
      </c>
      <c r="N900" s="42"/>
      <c r="Q900" s="4" t="s">
        <v>1690</v>
      </c>
      <c r="R900" s="445">
        <v>2</v>
      </c>
      <c r="U900" s="4" t="s">
        <v>1633</v>
      </c>
      <c r="V900" s="445">
        <v>12</v>
      </c>
    </row>
    <row r="901" spans="1:22" x14ac:dyDescent="0.2">
      <c r="A901" s="487" t="s">
        <v>3861</v>
      </c>
      <c r="B901" s="42">
        <v>4</v>
      </c>
      <c r="C901" s="42">
        <v>1</v>
      </c>
      <c r="D901" s="42"/>
      <c r="E901" s="136">
        <v>7</v>
      </c>
      <c r="F901" s="500">
        <f t="shared" ref="F901:F964" si="9">E901/(C901-D901)</f>
        <v>7</v>
      </c>
      <c r="G901" s="42"/>
      <c r="H901" s="42"/>
      <c r="I901" s="42"/>
      <c r="J901" s="42"/>
      <c r="K901" s="42"/>
      <c r="L901" s="42"/>
      <c r="M901" s="42"/>
      <c r="N901" s="42"/>
      <c r="Q901" s="4" t="s">
        <v>1679</v>
      </c>
      <c r="R901" s="445">
        <v>2</v>
      </c>
      <c r="U901" s="4" t="s">
        <v>4377</v>
      </c>
      <c r="V901" s="445">
        <v>12</v>
      </c>
    </row>
    <row r="902" spans="1:22" x14ac:dyDescent="0.2">
      <c r="A902" s="487" t="s">
        <v>3900</v>
      </c>
      <c r="B902" s="42">
        <v>3</v>
      </c>
      <c r="C902" s="42">
        <v>4</v>
      </c>
      <c r="D902" s="42">
        <v>1</v>
      </c>
      <c r="E902" s="136">
        <v>13</v>
      </c>
      <c r="F902" s="500">
        <f t="shared" si="9"/>
        <v>4.333333333333333</v>
      </c>
      <c r="G902" s="42"/>
      <c r="H902" s="42"/>
      <c r="I902" s="42"/>
      <c r="J902" s="42"/>
      <c r="K902" s="42"/>
      <c r="L902" s="42"/>
      <c r="M902" s="42">
        <v>1</v>
      </c>
      <c r="N902" s="42"/>
      <c r="Q902" s="4" t="s">
        <v>4525</v>
      </c>
      <c r="R902" s="445">
        <v>2</v>
      </c>
      <c r="U902" s="4" t="s">
        <v>4161</v>
      </c>
      <c r="V902" s="445">
        <v>12</v>
      </c>
    </row>
    <row r="903" spans="1:22" x14ac:dyDescent="0.2">
      <c r="A903" s="487" t="s">
        <v>3901</v>
      </c>
      <c r="B903" s="42">
        <v>1</v>
      </c>
      <c r="C903" s="42">
        <v>1</v>
      </c>
      <c r="D903" s="42"/>
      <c r="E903" s="136">
        <v>3</v>
      </c>
      <c r="F903" s="500">
        <f t="shared" si="9"/>
        <v>3</v>
      </c>
      <c r="G903" s="42"/>
      <c r="H903" s="42"/>
      <c r="I903" s="42"/>
      <c r="J903" s="42"/>
      <c r="K903" s="42"/>
      <c r="L903" s="42"/>
      <c r="M903" s="42">
        <v>1</v>
      </c>
      <c r="N903" s="42"/>
      <c r="Q903" s="4" t="s">
        <v>4344</v>
      </c>
      <c r="R903" s="445">
        <v>2</v>
      </c>
      <c r="U903" s="4" t="s">
        <v>2045</v>
      </c>
      <c r="V903" s="445">
        <v>12</v>
      </c>
    </row>
    <row r="904" spans="1:22" x14ac:dyDescent="0.2">
      <c r="A904" s="487" t="s">
        <v>3885</v>
      </c>
      <c r="B904" s="42">
        <v>6</v>
      </c>
      <c r="C904" s="42">
        <v>4</v>
      </c>
      <c r="D904" s="42"/>
      <c r="E904" s="136">
        <v>11</v>
      </c>
      <c r="F904" s="500">
        <f t="shared" si="9"/>
        <v>2.75</v>
      </c>
      <c r="G904" s="42"/>
      <c r="H904" s="42"/>
      <c r="I904" s="42"/>
      <c r="J904" s="42"/>
      <c r="K904" s="42"/>
      <c r="L904" s="42"/>
      <c r="M904" s="42">
        <v>1</v>
      </c>
      <c r="N904" s="42"/>
      <c r="Q904" s="4" t="s">
        <v>881</v>
      </c>
      <c r="R904" s="445">
        <v>2</v>
      </c>
      <c r="U904" s="4" t="s">
        <v>4119</v>
      </c>
      <c r="V904" s="445">
        <v>12</v>
      </c>
    </row>
    <row r="905" spans="1:22" x14ac:dyDescent="0.2">
      <c r="A905" s="487" t="s">
        <v>3892</v>
      </c>
      <c r="B905" s="42">
        <v>1</v>
      </c>
      <c r="C905" s="42">
        <v>1</v>
      </c>
      <c r="D905" s="42"/>
      <c r="E905" s="136">
        <v>2</v>
      </c>
      <c r="F905" s="500">
        <f t="shared" si="9"/>
        <v>2</v>
      </c>
      <c r="G905" s="42"/>
      <c r="H905" s="42"/>
      <c r="I905" s="42"/>
      <c r="J905" s="42"/>
      <c r="K905" s="42"/>
      <c r="L905" s="42"/>
      <c r="M905" s="42"/>
      <c r="N905" s="42"/>
      <c r="Q905" s="4" t="s">
        <v>1668</v>
      </c>
      <c r="R905" s="445">
        <v>2</v>
      </c>
      <c r="U905" s="4" t="s">
        <v>4511</v>
      </c>
      <c r="V905" s="445">
        <v>12</v>
      </c>
    </row>
    <row r="906" spans="1:22" x14ac:dyDescent="0.2">
      <c r="A906" s="487" t="s">
        <v>1829</v>
      </c>
      <c r="B906" s="42">
        <v>1</v>
      </c>
      <c r="C906" s="42">
        <v>1</v>
      </c>
      <c r="D906" s="42"/>
      <c r="E906" s="136">
        <v>2</v>
      </c>
      <c r="F906" s="500">
        <f t="shared" si="9"/>
        <v>2</v>
      </c>
      <c r="G906" s="42"/>
      <c r="H906" s="42"/>
      <c r="I906" s="42"/>
      <c r="J906" s="42"/>
      <c r="K906" s="42"/>
      <c r="L906" s="42"/>
      <c r="M906" s="42"/>
      <c r="N906" s="42"/>
      <c r="Q906" s="4" t="s">
        <v>3973</v>
      </c>
      <c r="R906" s="445">
        <v>2</v>
      </c>
      <c r="U906" s="4" t="s">
        <v>4014</v>
      </c>
      <c r="V906" s="445">
        <v>11</v>
      </c>
    </row>
    <row r="907" spans="1:22" x14ac:dyDescent="0.2">
      <c r="A907" s="487" t="s">
        <v>3902</v>
      </c>
      <c r="B907" s="42">
        <v>4</v>
      </c>
      <c r="C907" s="42">
        <v>2</v>
      </c>
      <c r="D907" s="42"/>
      <c r="E907" s="136">
        <v>3</v>
      </c>
      <c r="F907" s="500">
        <f t="shared" si="9"/>
        <v>1.5</v>
      </c>
      <c r="G907" s="42"/>
      <c r="H907" s="42"/>
      <c r="I907" s="42"/>
      <c r="J907" s="42"/>
      <c r="K907" s="42"/>
      <c r="L907" s="42"/>
      <c r="M907" s="42"/>
      <c r="N907" s="42"/>
      <c r="Q907" s="4" t="s">
        <v>4424</v>
      </c>
      <c r="R907" s="445">
        <v>2</v>
      </c>
      <c r="U907" s="4" t="s">
        <v>4505</v>
      </c>
      <c r="V907" s="445">
        <v>11</v>
      </c>
    </row>
    <row r="908" spans="1:22" x14ac:dyDescent="0.2">
      <c r="A908" s="487" t="s">
        <v>1827</v>
      </c>
      <c r="B908" s="42">
        <v>1</v>
      </c>
      <c r="C908" s="42">
        <v>2</v>
      </c>
      <c r="D908" s="42"/>
      <c r="E908" s="136">
        <v>2</v>
      </c>
      <c r="F908" s="136">
        <f t="shared" si="9"/>
        <v>1</v>
      </c>
      <c r="G908" s="42"/>
      <c r="H908" s="42"/>
      <c r="I908" s="42"/>
      <c r="J908" s="42"/>
      <c r="K908" s="42"/>
      <c r="L908" s="42"/>
      <c r="M908" s="42"/>
      <c r="N908" s="42"/>
      <c r="Q908" s="4" t="s">
        <v>4135</v>
      </c>
      <c r="R908" s="445">
        <v>2</v>
      </c>
      <c r="U908" s="4" t="s">
        <v>1743</v>
      </c>
      <c r="V908" s="445">
        <v>11</v>
      </c>
    </row>
    <row r="909" spans="1:22" x14ac:dyDescent="0.2">
      <c r="A909" s="487" t="s">
        <v>3903</v>
      </c>
      <c r="B909" s="42">
        <v>4</v>
      </c>
      <c r="C909" s="42">
        <v>1</v>
      </c>
      <c r="D909" s="42">
        <v>1</v>
      </c>
      <c r="E909" s="136">
        <v>3</v>
      </c>
      <c r="F909" s="136"/>
      <c r="G909" s="42"/>
      <c r="H909" s="42"/>
      <c r="I909" s="42"/>
      <c r="J909" s="42"/>
      <c r="K909" s="42"/>
      <c r="L909" s="42"/>
      <c r="M909" s="42">
        <v>1</v>
      </c>
      <c r="N909" s="42"/>
      <c r="Q909" s="4" t="s">
        <v>1832</v>
      </c>
      <c r="R909" s="445">
        <v>2</v>
      </c>
      <c r="U909" s="4" t="s">
        <v>1653</v>
      </c>
      <c r="V909" s="445">
        <v>11</v>
      </c>
    </row>
    <row r="910" spans="1:22" x14ac:dyDescent="0.2">
      <c r="A910" s="487" t="s">
        <v>1830</v>
      </c>
      <c r="B910" s="42">
        <v>3</v>
      </c>
      <c r="C910" s="42" t="s">
        <v>3838</v>
      </c>
      <c r="D910" s="42"/>
      <c r="E910" s="136">
        <v>0</v>
      </c>
      <c r="F910" s="136"/>
      <c r="G910" s="42"/>
      <c r="H910" s="42"/>
      <c r="I910" s="42"/>
      <c r="J910" s="42"/>
      <c r="K910" s="42"/>
      <c r="L910" s="42"/>
      <c r="M910" s="42">
        <v>4</v>
      </c>
      <c r="N910" s="42"/>
      <c r="Q910" s="4" t="s">
        <v>4131</v>
      </c>
      <c r="R910" s="445">
        <v>2</v>
      </c>
      <c r="U910" s="4" t="s">
        <v>2023</v>
      </c>
      <c r="V910" s="445">
        <v>11</v>
      </c>
    </row>
    <row r="911" spans="1:22" x14ac:dyDescent="0.2">
      <c r="A911" s="490" t="s">
        <v>3904</v>
      </c>
      <c r="B911" s="121">
        <v>1</v>
      </c>
      <c r="C911" s="121">
        <v>1</v>
      </c>
      <c r="D911" s="121">
        <v>1</v>
      </c>
      <c r="E911" s="491">
        <v>0</v>
      </c>
      <c r="F911" s="136"/>
      <c r="G911" s="42"/>
      <c r="H911" s="42"/>
      <c r="I911" s="42"/>
      <c r="J911" s="42"/>
      <c r="K911" s="42"/>
      <c r="L911" s="42"/>
      <c r="M911" s="121">
        <v>1</v>
      </c>
      <c r="N911" s="42"/>
      <c r="Q911" s="4" t="s">
        <v>4173</v>
      </c>
      <c r="R911" s="445">
        <v>2</v>
      </c>
      <c r="U911" s="4" t="s">
        <v>1755</v>
      </c>
      <c r="V911" s="445">
        <v>11</v>
      </c>
    </row>
    <row r="912" spans="1:22" x14ac:dyDescent="0.2">
      <c r="A912" s="487" t="s">
        <v>3905</v>
      </c>
      <c r="B912" s="42">
        <v>13</v>
      </c>
      <c r="C912" s="42">
        <v>13</v>
      </c>
      <c r="D912" s="42">
        <v>4</v>
      </c>
      <c r="E912" s="136">
        <v>512</v>
      </c>
      <c r="F912" s="500">
        <f t="shared" si="9"/>
        <v>56.888888888888886</v>
      </c>
      <c r="G912" s="42"/>
      <c r="H912" s="42"/>
      <c r="I912" s="42"/>
      <c r="J912" s="42"/>
      <c r="K912" s="42"/>
      <c r="L912" s="42"/>
      <c r="M912" s="42">
        <v>10</v>
      </c>
      <c r="N912" s="42"/>
      <c r="Q912" s="4" t="s">
        <v>4094</v>
      </c>
      <c r="R912" s="445">
        <v>2</v>
      </c>
      <c r="U912" s="4" t="s">
        <v>3984</v>
      </c>
      <c r="V912" s="445">
        <v>11</v>
      </c>
    </row>
    <row r="913" spans="1:22" x14ac:dyDescent="0.2">
      <c r="A913" s="487" t="s">
        <v>3906</v>
      </c>
      <c r="B913" s="42">
        <v>12</v>
      </c>
      <c r="C913" s="42">
        <v>12</v>
      </c>
      <c r="D913" s="42">
        <v>1</v>
      </c>
      <c r="E913" s="136">
        <v>377</v>
      </c>
      <c r="F913" s="500">
        <f t="shared" si="9"/>
        <v>34.272727272727273</v>
      </c>
      <c r="G913" s="42"/>
      <c r="H913" s="42"/>
      <c r="I913" s="42"/>
      <c r="J913" s="42"/>
      <c r="K913" s="42"/>
      <c r="L913" s="42"/>
      <c r="M913" s="42">
        <v>4</v>
      </c>
      <c r="N913" s="42"/>
      <c r="Q913" s="4" t="s">
        <v>1767</v>
      </c>
      <c r="R913" s="445">
        <v>2</v>
      </c>
      <c r="U913" s="4" t="s">
        <v>4170</v>
      </c>
      <c r="V913" s="445">
        <v>11</v>
      </c>
    </row>
    <row r="914" spans="1:22" x14ac:dyDescent="0.2">
      <c r="A914" s="487" t="s">
        <v>3080</v>
      </c>
      <c r="B914" s="42">
        <v>12</v>
      </c>
      <c r="C914" s="42">
        <v>12</v>
      </c>
      <c r="D914" s="42">
        <v>1</v>
      </c>
      <c r="E914" s="136">
        <v>375</v>
      </c>
      <c r="F914" s="500">
        <f t="shared" si="9"/>
        <v>34.090909090909093</v>
      </c>
      <c r="G914" s="42"/>
      <c r="H914" s="42"/>
      <c r="I914" s="42"/>
      <c r="J914" s="42"/>
      <c r="K914" s="42"/>
      <c r="L914" s="42"/>
      <c r="M914" s="42">
        <v>2</v>
      </c>
      <c r="N914" s="42"/>
      <c r="Q914" s="4" t="s">
        <v>1673</v>
      </c>
      <c r="R914" s="445">
        <v>2</v>
      </c>
      <c r="U914" s="4" t="s">
        <v>4313</v>
      </c>
      <c r="V914" s="445">
        <v>11</v>
      </c>
    </row>
    <row r="915" spans="1:22" x14ac:dyDescent="0.2">
      <c r="A915" s="487" t="s">
        <v>3907</v>
      </c>
      <c r="B915" s="42">
        <v>2</v>
      </c>
      <c r="C915" s="42">
        <v>2</v>
      </c>
      <c r="D915" s="42"/>
      <c r="E915" s="136">
        <v>63</v>
      </c>
      <c r="F915" s="500">
        <f t="shared" si="9"/>
        <v>31.5</v>
      </c>
      <c r="G915" s="42"/>
      <c r="H915" s="42"/>
      <c r="I915" s="42"/>
      <c r="J915" s="42"/>
      <c r="K915" s="42"/>
      <c r="L915" s="42"/>
      <c r="M915" s="42">
        <v>4</v>
      </c>
      <c r="N915" s="42"/>
      <c r="Q915" s="4" t="s">
        <v>1909</v>
      </c>
      <c r="R915" s="445">
        <v>2</v>
      </c>
      <c r="U915" s="4" t="s">
        <v>2036</v>
      </c>
      <c r="V915" s="445">
        <v>11</v>
      </c>
    </row>
    <row r="916" spans="1:22" x14ac:dyDescent="0.2">
      <c r="A916" s="487" t="s">
        <v>3050</v>
      </c>
      <c r="B916" s="42">
        <v>13</v>
      </c>
      <c r="C916" s="42">
        <v>13</v>
      </c>
      <c r="D916" s="42"/>
      <c r="E916" s="136">
        <v>372</v>
      </c>
      <c r="F916" s="500">
        <f t="shared" si="9"/>
        <v>28.615384615384617</v>
      </c>
      <c r="G916" s="42"/>
      <c r="H916" s="42"/>
      <c r="I916" s="42"/>
      <c r="J916" s="42"/>
      <c r="K916" s="42"/>
      <c r="L916" s="42"/>
      <c r="M916" s="42">
        <v>10</v>
      </c>
      <c r="N916" s="42"/>
      <c r="Q916" s="4" t="s">
        <v>4059</v>
      </c>
      <c r="R916" s="445">
        <v>2</v>
      </c>
      <c r="U916" s="4" t="s">
        <v>4042</v>
      </c>
      <c r="V916" s="445">
        <v>11</v>
      </c>
    </row>
    <row r="917" spans="1:22" x14ac:dyDescent="0.2">
      <c r="A917" s="487" t="s">
        <v>3908</v>
      </c>
      <c r="B917" s="42">
        <v>8</v>
      </c>
      <c r="C917" s="42">
        <v>7</v>
      </c>
      <c r="D917" s="42"/>
      <c r="E917" s="136">
        <v>151</v>
      </c>
      <c r="F917" s="500">
        <f t="shared" si="9"/>
        <v>21.571428571428573</v>
      </c>
      <c r="G917" s="42"/>
      <c r="H917" s="42"/>
      <c r="I917" s="42"/>
      <c r="J917" s="42"/>
      <c r="K917" s="42"/>
      <c r="L917" s="42"/>
      <c r="M917" s="42">
        <v>4</v>
      </c>
      <c r="N917" s="42"/>
      <c r="Q917" s="4" t="s">
        <v>1698</v>
      </c>
      <c r="R917" s="445">
        <v>2</v>
      </c>
      <c r="U917" s="4" t="s">
        <v>4366</v>
      </c>
      <c r="V917" s="445">
        <v>11</v>
      </c>
    </row>
    <row r="918" spans="1:22" x14ac:dyDescent="0.2">
      <c r="A918" s="487" t="s">
        <v>3896</v>
      </c>
      <c r="B918" s="42">
        <v>8</v>
      </c>
      <c r="C918" s="42">
        <v>6</v>
      </c>
      <c r="D918" s="42">
        <v>1</v>
      </c>
      <c r="E918" s="136">
        <v>107</v>
      </c>
      <c r="F918" s="500">
        <f t="shared" si="9"/>
        <v>21.4</v>
      </c>
      <c r="G918" s="42"/>
      <c r="H918" s="42"/>
      <c r="I918" s="42"/>
      <c r="J918" s="42"/>
      <c r="K918" s="42"/>
      <c r="L918" s="42"/>
      <c r="M918" s="42">
        <v>2</v>
      </c>
      <c r="N918" s="42"/>
      <c r="Q918" s="4" t="s">
        <v>1989</v>
      </c>
      <c r="R918" s="445">
        <v>2</v>
      </c>
      <c r="U918" s="4" t="s">
        <v>4501</v>
      </c>
      <c r="V918" s="445">
        <v>11</v>
      </c>
    </row>
    <row r="919" spans="1:22" x14ac:dyDescent="0.2">
      <c r="A919" s="487" t="s">
        <v>3909</v>
      </c>
      <c r="B919" s="42">
        <v>11</v>
      </c>
      <c r="C919" s="42">
        <v>11</v>
      </c>
      <c r="D919" s="42"/>
      <c r="E919" s="136">
        <v>189</v>
      </c>
      <c r="F919" s="500">
        <f t="shared" si="9"/>
        <v>17.181818181818183</v>
      </c>
      <c r="G919" s="42"/>
      <c r="H919" s="42"/>
      <c r="I919" s="42"/>
      <c r="J919" s="42"/>
      <c r="K919" s="42"/>
      <c r="L919" s="42"/>
      <c r="M919" s="42">
        <v>5</v>
      </c>
      <c r="N919" s="42"/>
      <c r="Q919" s="4" t="s">
        <v>1752</v>
      </c>
      <c r="R919" s="445">
        <v>2</v>
      </c>
      <c r="U919" s="4" t="s">
        <v>1945</v>
      </c>
      <c r="V919" s="445">
        <v>10</v>
      </c>
    </row>
    <row r="920" spans="1:22" x14ac:dyDescent="0.2">
      <c r="A920" s="487" t="s">
        <v>3910</v>
      </c>
      <c r="B920" s="42">
        <v>13</v>
      </c>
      <c r="C920" s="42">
        <v>11</v>
      </c>
      <c r="D920" s="42">
        <v>2</v>
      </c>
      <c r="E920" s="136">
        <v>127</v>
      </c>
      <c r="F920" s="500">
        <f t="shared" si="9"/>
        <v>14.111111111111111</v>
      </c>
      <c r="G920" s="42"/>
      <c r="H920" s="42"/>
      <c r="I920" s="42"/>
      <c r="J920" s="42"/>
      <c r="K920" s="42"/>
      <c r="L920" s="42"/>
      <c r="M920" s="42">
        <v>6</v>
      </c>
      <c r="N920" s="42"/>
      <c r="Q920" s="4" t="s">
        <v>1693</v>
      </c>
      <c r="R920" s="445">
        <v>2</v>
      </c>
      <c r="U920" s="4" t="s">
        <v>1683</v>
      </c>
      <c r="V920" s="445">
        <v>10</v>
      </c>
    </row>
    <row r="921" spans="1:22" x14ac:dyDescent="0.2">
      <c r="A921" s="487" t="s">
        <v>3903</v>
      </c>
      <c r="B921" s="42">
        <v>9</v>
      </c>
      <c r="C921" s="42">
        <v>5</v>
      </c>
      <c r="D921" s="42">
        <v>2</v>
      </c>
      <c r="E921" s="136">
        <v>42</v>
      </c>
      <c r="F921" s="500">
        <f t="shared" si="9"/>
        <v>14</v>
      </c>
      <c r="G921" s="42"/>
      <c r="H921" s="42"/>
      <c r="I921" s="42"/>
      <c r="J921" s="42"/>
      <c r="K921" s="42"/>
      <c r="L921" s="42"/>
      <c r="M921" s="42">
        <v>3</v>
      </c>
      <c r="N921" s="42"/>
      <c r="Q921" s="4" t="s">
        <v>1730</v>
      </c>
      <c r="R921" s="445">
        <v>2</v>
      </c>
      <c r="U921" s="4" t="s">
        <v>792</v>
      </c>
      <c r="V921" s="445">
        <v>10</v>
      </c>
    </row>
    <row r="922" spans="1:22" x14ac:dyDescent="0.2">
      <c r="A922" s="487" t="s">
        <v>3886</v>
      </c>
      <c r="B922" s="42">
        <v>9</v>
      </c>
      <c r="C922" s="42">
        <v>8</v>
      </c>
      <c r="D922" s="42"/>
      <c r="E922" s="136">
        <v>106</v>
      </c>
      <c r="F922" s="500">
        <f t="shared" si="9"/>
        <v>13.25</v>
      </c>
      <c r="G922" s="42"/>
      <c r="H922" s="42"/>
      <c r="I922" s="42"/>
      <c r="J922" s="42"/>
      <c r="K922" s="42"/>
      <c r="L922" s="42"/>
      <c r="M922" s="42">
        <v>4</v>
      </c>
      <c r="N922" s="42"/>
      <c r="Q922" s="4" t="s">
        <v>4451</v>
      </c>
      <c r="R922" s="445">
        <v>2</v>
      </c>
      <c r="U922" s="4" t="s">
        <v>1723</v>
      </c>
      <c r="V922" s="445">
        <v>10</v>
      </c>
    </row>
    <row r="923" spans="1:22" x14ac:dyDescent="0.2">
      <c r="A923" s="487" t="s">
        <v>3911</v>
      </c>
      <c r="B923" s="42">
        <v>4</v>
      </c>
      <c r="C923" s="42">
        <v>4</v>
      </c>
      <c r="D923" s="42">
        <v>1</v>
      </c>
      <c r="E923" s="136">
        <v>34</v>
      </c>
      <c r="F923" s="500">
        <f t="shared" si="9"/>
        <v>11.333333333333334</v>
      </c>
      <c r="G923" s="42"/>
      <c r="H923" s="42"/>
      <c r="I923" s="42"/>
      <c r="J923" s="42"/>
      <c r="K923" s="42"/>
      <c r="L923" s="42"/>
      <c r="M923" s="42">
        <v>1</v>
      </c>
      <c r="N923" s="42"/>
      <c r="Q923" s="4" t="s">
        <v>4376</v>
      </c>
      <c r="R923" s="445">
        <v>2</v>
      </c>
      <c r="U923" s="4" t="s">
        <v>1710</v>
      </c>
      <c r="V923" s="445">
        <v>10</v>
      </c>
    </row>
    <row r="924" spans="1:22" x14ac:dyDescent="0.2">
      <c r="A924" s="487" t="s">
        <v>3060</v>
      </c>
      <c r="B924" s="42">
        <v>13</v>
      </c>
      <c r="C924" s="42">
        <v>10</v>
      </c>
      <c r="D924" s="42">
        <v>3</v>
      </c>
      <c r="E924" s="136">
        <v>78</v>
      </c>
      <c r="F924" s="500">
        <f t="shared" si="9"/>
        <v>11.142857142857142</v>
      </c>
      <c r="G924" s="42"/>
      <c r="H924" s="42"/>
      <c r="I924" s="42"/>
      <c r="J924" s="42"/>
      <c r="K924" s="42"/>
      <c r="L924" s="42"/>
      <c r="M924" s="42">
        <v>1</v>
      </c>
      <c r="N924" s="42"/>
      <c r="Q924" s="4" t="s">
        <v>1676</v>
      </c>
      <c r="R924" s="445">
        <v>2</v>
      </c>
      <c r="U924" s="4" t="s">
        <v>1977</v>
      </c>
      <c r="V924" s="445">
        <v>10</v>
      </c>
    </row>
    <row r="925" spans="1:22" x14ac:dyDescent="0.2">
      <c r="A925" s="487" t="s">
        <v>3897</v>
      </c>
      <c r="B925" s="42">
        <v>3</v>
      </c>
      <c r="C925" s="42">
        <v>3</v>
      </c>
      <c r="D925" s="42">
        <v>2</v>
      </c>
      <c r="E925" s="136">
        <v>7</v>
      </c>
      <c r="F925" s="136">
        <f t="shared" si="9"/>
        <v>7</v>
      </c>
      <c r="G925" s="42"/>
      <c r="H925" s="42"/>
      <c r="I925" s="42"/>
      <c r="J925" s="42"/>
      <c r="K925" s="42"/>
      <c r="L925" s="42"/>
      <c r="M925" s="42"/>
      <c r="N925" s="42"/>
      <c r="Q925" s="4" t="s">
        <v>4029</v>
      </c>
      <c r="R925" s="445">
        <v>2</v>
      </c>
      <c r="U925" s="4" t="s">
        <v>4094</v>
      </c>
      <c r="V925" s="445">
        <v>10</v>
      </c>
    </row>
    <row r="926" spans="1:22" x14ac:dyDescent="0.2">
      <c r="A926" s="487" t="s">
        <v>3885</v>
      </c>
      <c r="B926" s="42">
        <v>12</v>
      </c>
      <c r="C926" s="42">
        <v>6</v>
      </c>
      <c r="D926" s="42">
        <v>6</v>
      </c>
      <c r="E926" s="136">
        <v>74</v>
      </c>
      <c r="F926" s="136"/>
      <c r="G926" s="42"/>
      <c r="H926" s="42"/>
      <c r="I926" s="42"/>
      <c r="J926" s="42"/>
      <c r="K926" s="42"/>
      <c r="L926" s="42"/>
      <c r="M926" s="42">
        <v>4</v>
      </c>
      <c r="N926" s="42"/>
      <c r="Q926" s="4" t="s">
        <v>1678</v>
      </c>
      <c r="R926" s="445">
        <v>2</v>
      </c>
      <c r="U926" s="4" t="s">
        <v>4490</v>
      </c>
      <c r="V926" s="445">
        <v>10</v>
      </c>
    </row>
    <row r="927" spans="1:22" x14ac:dyDescent="0.2">
      <c r="A927" s="490" t="s">
        <v>3881</v>
      </c>
      <c r="B927" s="121">
        <v>1</v>
      </c>
      <c r="C927" s="121">
        <v>1</v>
      </c>
      <c r="D927" s="121">
        <v>1</v>
      </c>
      <c r="E927" s="491">
        <v>1</v>
      </c>
      <c r="F927" s="136"/>
      <c r="G927" s="42"/>
      <c r="H927" s="42"/>
      <c r="I927" s="42"/>
      <c r="J927" s="42"/>
      <c r="K927" s="42"/>
      <c r="L927" s="42"/>
      <c r="M927" s="121">
        <v>1</v>
      </c>
      <c r="N927" s="42"/>
      <c r="Q927" s="4" t="s">
        <v>1664</v>
      </c>
      <c r="R927" s="445">
        <v>2</v>
      </c>
      <c r="U927" s="4" t="s">
        <v>4428</v>
      </c>
      <c r="V927" s="445">
        <v>10</v>
      </c>
    </row>
    <row r="928" spans="1:22" x14ac:dyDescent="0.2">
      <c r="A928" s="487" t="s">
        <v>3905</v>
      </c>
      <c r="B928" s="42">
        <v>12</v>
      </c>
      <c r="C928" s="42">
        <v>11</v>
      </c>
      <c r="D928" s="42">
        <v>4</v>
      </c>
      <c r="E928" s="136">
        <v>402</v>
      </c>
      <c r="F928" s="500">
        <f t="shared" si="9"/>
        <v>57.428571428571431</v>
      </c>
      <c r="G928" s="42"/>
      <c r="H928" s="42"/>
      <c r="I928" s="42"/>
      <c r="J928" s="42"/>
      <c r="K928" s="42"/>
      <c r="L928" s="42"/>
      <c r="M928" s="42">
        <v>9</v>
      </c>
      <c r="N928" s="42"/>
      <c r="Q928" s="4" t="s">
        <v>433</v>
      </c>
      <c r="R928" s="445">
        <v>2</v>
      </c>
      <c r="U928" s="4" t="s">
        <v>4126</v>
      </c>
      <c r="V928" s="445">
        <v>10</v>
      </c>
    </row>
    <row r="929" spans="1:22" x14ac:dyDescent="0.2">
      <c r="A929" s="487" t="s">
        <v>3906</v>
      </c>
      <c r="B929" s="42">
        <v>11</v>
      </c>
      <c r="C929" s="42">
        <v>11</v>
      </c>
      <c r="D929" s="42">
        <v>2</v>
      </c>
      <c r="E929" s="136">
        <v>394</v>
      </c>
      <c r="F929" s="500">
        <f t="shared" si="9"/>
        <v>43.777777777777779</v>
      </c>
      <c r="G929" s="42"/>
      <c r="H929" s="42"/>
      <c r="I929" s="42"/>
      <c r="J929" s="42"/>
      <c r="K929" s="42"/>
      <c r="L929" s="42"/>
      <c r="M929" s="42">
        <v>4</v>
      </c>
      <c r="N929" s="42"/>
      <c r="Q929" s="4" t="s">
        <v>4379</v>
      </c>
      <c r="R929" s="445">
        <v>2</v>
      </c>
      <c r="U929" s="4" t="s">
        <v>1779</v>
      </c>
      <c r="V929" s="445">
        <v>10</v>
      </c>
    </row>
    <row r="930" spans="1:22" x14ac:dyDescent="0.2">
      <c r="A930" s="487" t="s">
        <v>3908</v>
      </c>
      <c r="B930" s="42">
        <v>12</v>
      </c>
      <c r="C930" s="42">
        <v>11</v>
      </c>
      <c r="D930" s="42">
        <v>2</v>
      </c>
      <c r="E930" s="136">
        <v>371</v>
      </c>
      <c r="F930" s="500">
        <f t="shared" si="9"/>
        <v>41.222222222222221</v>
      </c>
      <c r="G930" s="42"/>
      <c r="H930" s="42"/>
      <c r="I930" s="42"/>
      <c r="J930" s="42"/>
      <c r="K930" s="42"/>
      <c r="L930" s="42"/>
      <c r="M930" s="42">
        <v>9</v>
      </c>
      <c r="N930" s="42"/>
      <c r="Q930" s="4" t="s">
        <v>2009</v>
      </c>
      <c r="R930" s="445">
        <v>2</v>
      </c>
      <c r="U930" s="4" t="s">
        <v>1692</v>
      </c>
      <c r="V930" s="445">
        <v>10</v>
      </c>
    </row>
    <row r="931" spans="1:22" x14ac:dyDescent="0.2">
      <c r="A931" s="487" t="s">
        <v>3913</v>
      </c>
      <c r="B931" s="42">
        <v>10</v>
      </c>
      <c r="C931" s="42">
        <v>10</v>
      </c>
      <c r="D931" s="42">
        <v>2</v>
      </c>
      <c r="E931" s="136">
        <v>268</v>
      </c>
      <c r="F931" s="500">
        <f t="shared" si="9"/>
        <v>33.5</v>
      </c>
      <c r="G931" s="42"/>
      <c r="H931" s="42"/>
      <c r="I931" s="42"/>
      <c r="J931" s="42"/>
      <c r="K931" s="42"/>
      <c r="L931" s="42"/>
      <c r="M931" s="42">
        <v>5</v>
      </c>
      <c r="N931" s="42"/>
      <c r="Q931" s="4" t="s">
        <v>1777</v>
      </c>
      <c r="R931" s="445">
        <v>2</v>
      </c>
      <c r="U931" s="4" t="s">
        <v>1654</v>
      </c>
      <c r="V931" s="445">
        <v>9</v>
      </c>
    </row>
    <row r="932" spans="1:22" x14ac:dyDescent="0.2">
      <c r="A932" s="487" t="s">
        <v>3050</v>
      </c>
      <c r="B932" s="42">
        <v>12</v>
      </c>
      <c r="C932" s="42">
        <v>11</v>
      </c>
      <c r="D932" s="42"/>
      <c r="E932" s="136">
        <v>355</v>
      </c>
      <c r="F932" s="500">
        <f t="shared" si="9"/>
        <v>32.272727272727273</v>
      </c>
      <c r="G932" s="42"/>
      <c r="H932" s="42"/>
      <c r="I932" s="42"/>
      <c r="J932" s="42"/>
      <c r="K932" s="42"/>
      <c r="L932" s="42"/>
      <c r="M932" s="42">
        <v>15</v>
      </c>
      <c r="N932" s="42">
        <v>4</v>
      </c>
      <c r="Q932" s="4" t="s">
        <v>2012</v>
      </c>
      <c r="R932" s="445">
        <v>2</v>
      </c>
      <c r="U932" s="4" t="s">
        <v>1967</v>
      </c>
      <c r="V932" s="445">
        <v>9</v>
      </c>
    </row>
    <row r="933" spans="1:22" x14ac:dyDescent="0.2">
      <c r="A933" s="487" t="s">
        <v>3907</v>
      </c>
      <c r="B933" s="42">
        <v>12</v>
      </c>
      <c r="C933" s="42">
        <v>11</v>
      </c>
      <c r="D933" s="42"/>
      <c r="E933" s="136">
        <v>351</v>
      </c>
      <c r="F933" s="500">
        <f t="shared" si="9"/>
        <v>31.90909090909091</v>
      </c>
      <c r="G933" s="42"/>
      <c r="H933" s="42"/>
      <c r="I933" s="42"/>
      <c r="J933" s="42"/>
      <c r="K933" s="42"/>
      <c r="L933" s="42"/>
      <c r="M933" s="42">
        <v>12</v>
      </c>
      <c r="N933" s="42"/>
      <c r="Q933" s="4" t="s">
        <v>1908</v>
      </c>
      <c r="R933" s="445">
        <v>2</v>
      </c>
      <c r="U933" s="4" t="s">
        <v>881</v>
      </c>
      <c r="V933" s="445">
        <v>9</v>
      </c>
    </row>
    <row r="934" spans="1:22" x14ac:dyDescent="0.2">
      <c r="A934" s="487" t="s">
        <v>3885</v>
      </c>
      <c r="B934" s="42">
        <v>11</v>
      </c>
      <c r="C934" s="42">
        <v>7</v>
      </c>
      <c r="D934" s="42">
        <v>4</v>
      </c>
      <c r="E934" s="136">
        <v>91</v>
      </c>
      <c r="F934" s="500">
        <f t="shared" si="9"/>
        <v>30.333333333333332</v>
      </c>
      <c r="G934" s="42"/>
      <c r="H934" s="42"/>
      <c r="I934" s="42"/>
      <c r="J934" s="42"/>
      <c r="K934" s="42"/>
      <c r="L934" s="42"/>
      <c r="M934" s="42">
        <v>1</v>
      </c>
      <c r="N934" s="42"/>
      <c r="Q934" s="4" t="s">
        <v>3694</v>
      </c>
      <c r="R934" s="445">
        <v>2</v>
      </c>
      <c r="U934" s="4" t="s">
        <v>4173</v>
      </c>
      <c r="V934" s="445">
        <v>9</v>
      </c>
    </row>
    <row r="935" spans="1:22" x14ac:dyDescent="0.2">
      <c r="A935" s="487" t="s">
        <v>3060</v>
      </c>
      <c r="B935" s="42">
        <v>12</v>
      </c>
      <c r="C935" s="42">
        <v>8</v>
      </c>
      <c r="D935" s="42">
        <v>6</v>
      </c>
      <c r="E935" s="136">
        <v>44</v>
      </c>
      <c r="F935" s="500">
        <f t="shared" si="9"/>
        <v>22</v>
      </c>
      <c r="G935" s="42"/>
      <c r="H935" s="42"/>
      <c r="I935" s="42"/>
      <c r="J935" s="42"/>
      <c r="K935" s="42"/>
      <c r="L935" s="42"/>
      <c r="M935" s="42">
        <v>5</v>
      </c>
      <c r="N935" s="42"/>
      <c r="Q935" s="4" t="s">
        <v>1671</v>
      </c>
      <c r="R935" s="445">
        <v>2</v>
      </c>
      <c r="U935" s="4" t="s">
        <v>1980</v>
      </c>
      <c r="V935" s="445">
        <v>9</v>
      </c>
    </row>
    <row r="936" spans="1:22" x14ac:dyDescent="0.2">
      <c r="A936" s="487" t="s">
        <v>3898</v>
      </c>
      <c r="B936" s="42">
        <v>10</v>
      </c>
      <c r="C936" s="42">
        <v>9</v>
      </c>
      <c r="D936" s="42">
        <v>1</v>
      </c>
      <c r="E936" s="136">
        <v>146</v>
      </c>
      <c r="F936" s="500">
        <f t="shared" si="9"/>
        <v>18.25</v>
      </c>
      <c r="G936" s="42"/>
      <c r="H936" s="42"/>
      <c r="I936" s="42"/>
      <c r="J936" s="42"/>
      <c r="K936" s="42"/>
      <c r="L936" s="42"/>
      <c r="M936" s="42">
        <v>2</v>
      </c>
      <c r="N936" s="42"/>
      <c r="Q936" s="4" t="s">
        <v>2972</v>
      </c>
      <c r="R936" s="445">
        <v>2</v>
      </c>
      <c r="U936" s="4" t="s">
        <v>2968</v>
      </c>
      <c r="V936" s="445">
        <v>9</v>
      </c>
    </row>
    <row r="937" spans="1:22" x14ac:dyDescent="0.2">
      <c r="A937" s="487" t="s">
        <v>3896</v>
      </c>
      <c r="B937" s="42">
        <v>3</v>
      </c>
      <c r="C937" s="42">
        <v>2</v>
      </c>
      <c r="D937" s="42"/>
      <c r="E937" s="136">
        <v>36</v>
      </c>
      <c r="F937" s="500">
        <f t="shared" si="9"/>
        <v>18</v>
      </c>
      <c r="G937" s="42"/>
      <c r="H937" s="42"/>
      <c r="I937" s="42"/>
      <c r="J937" s="42"/>
      <c r="K937" s="42"/>
      <c r="L937" s="42"/>
      <c r="M937" s="42">
        <v>1</v>
      </c>
      <c r="N937" s="42"/>
      <c r="Q937" s="4" t="s">
        <v>4267</v>
      </c>
      <c r="R937" s="445">
        <v>2</v>
      </c>
      <c r="U937" s="4" t="s">
        <v>4454</v>
      </c>
      <c r="V937" s="445">
        <v>9</v>
      </c>
    </row>
    <row r="938" spans="1:22" x14ac:dyDescent="0.2">
      <c r="A938" s="487" t="s">
        <v>3080</v>
      </c>
      <c r="B938" s="42">
        <v>8</v>
      </c>
      <c r="C938" s="42">
        <v>7</v>
      </c>
      <c r="D938" s="42">
        <v>1</v>
      </c>
      <c r="E938" s="136">
        <v>80</v>
      </c>
      <c r="F938" s="500">
        <f t="shared" si="9"/>
        <v>13.333333333333334</v>
      </c>
      <c r="G938" s="42"/>
      <c r="H938" s="42"/>
      <c r="I938" s="42"/>
      <c r="J938" s="42"/>
      <c r="K938" s="42"/>
      <c r="L938" s="42"/>
      <c r="M938" s="42">
        <v>2</v>
      </c>
      <c r="N938" s="42"/>
      <c r="Q938" s="4" t="s">
        <v>1670</v>
      </c>
      <c r="R938" s="445">
        <v>2</v>
      </c>
      <c r="U938" s="4" t="s">
        <v>4546</v>
      </c>
      <c r="V938" s="445">
        <v>9</v>
      </c>
    </row>
    <row r="939" spans="1:22" x14ac:dyDescent="0.2">
      <c r="A939" s="487" t="s">
        <v>3911</v>
      </c>
      <c r="B939" s="42">
        <v>9</v>
      </c>
      <c r="C939" s="42">
        <v>8</v>
      </c>
      <c r="D939" s="42">
        <v>2</v>
      </c>
      <c r="E939" s="136">
        <v>76</v>
      </c>
      <c r="F939" s="500">
        <f t="shared" si="9"/>
        <v>12.666666666666666</v>
      </c>
      <c r="G939" s="42"/>
      <c r="H939" s="42"/>
      <c r="I939" s="42"/>
      <c r="J939" s="42"/>
      <c r="K939" s="42"/>
      <c r="L939" s="42"/>
      <c r="M939" s="42">
        <v>2</v>
      </c>
      <c r="N939" s="42"/>
      <c r="Q939" s="4" t="s">
        <v>2978</v>
      </c>
      <c r="R939" s="445">
        <v>2</v>
      </c>
      <c r="U939" s="4" t="s">
        <v>1715</v>
      </c>
      <c r="V939" s="445">
        <v>9</v>
      </c>
    </row>
    <row r="940" spans="1:22" x14ac:dyDescent="0.2">
      <c r="A940" s="487" t="s">
        <v>3881</v>
      </c>
      <c r="B940" s="42">
        <v>9</v>
      </c>
      <c r="C940" s="42">
        <v>6</v>
      </c>
      <c r="D940" s="42"/>
      <c r="E940" s="136">
        <v>54</v>
      </c>
      <c r="F940" s="500">
        <f t="shared" si="9"/>
        <v>9</v>
      </c>
      <c r="G940" s="42"/>
      <c r="H940" s="42"/>
      <c r="I940" s="42"/>
      <c r="J940" s="42"/>
      <c r="K940" s="42"/>
      <c r="L940" s="42"/>
      <c r="M940" s="42">
        <v>2</v>
      </c>
      <c r="N940" s="42"/>
      <c r="Q940" s="4" t="s">
        <v>4161</v>
      </c>
      <c r="R940" s="445">
        <v>2</v>
      </c>
      <c r="U940" s="4" t="s">
        <v>4187</v>
      </c>
      <c r="V940" s="445">
        <v>9</v>
      </c>
    </row>
    <row r="941" spans="1:22" x14ac:dyDescent="0.2">
      <c r="A941" s="490" t="s">
        <v>3902</v>
      </c>
      <c r="B941" s="121">
        <v>1</v>
      </c>
      <c r="C941" s="121" t="s">
        <v>3838</v>
      </c>
      <c r="D941" s="121"/>
      <c r="E941" s="491">
        <v>0</v>
      </c>
      <c r="F941" s="500"/>
      <c r="G941" s="42"/>
      <c r="H941" s="42"/>
      <c r="I941" s="42"/>
      <c r="J941" s="42"/>
      <c r="K941" s="42"/>
      <c r="L941" s="42"/>
      <c r="M941" s="121"/>
      <c r="N941" s="42"/>
      <c r="Q941" s="4" t="s">
        <v>2979</v>
      </c>
      <c r="R941" s="445">
        <v>2</v>
      </c>
      <c r="U941" s="4" t="s">
        <v>1651</v>
      </c>
      <c r="V941" s="445">
        <v>9</v>
      </c>
    </row>
    <row r="942" spans="1:22" x14ac:dyDescent="0.2">
      <c r="A942" s="487" t="s">
        <v>3905</v>
      </c>
      <c r="B942" s="42">
        <v>11</v>
      </c>
      <c r="C942" s="42">
        <v>11</v>
      </c>
      <c r="D942" s="42">
        <v>1</v>
      </c>
      <c r="E942" s="136">
        <v>318</v>
      </c>
      <c r="F942" s="500">
        <f t="shared" si="9"/>
        <v>31.8</v>
      </c>
      <c r="G942" s="42"/>
      <c r="H942" s="42"/>
      <c r="I942" s="42"/>
      <c r="J942" s="42"/>
      <c r="K942" s="42"/>
      <c r="L942" s="42"/>
      <c r="M942" s="42">
        <v>5</v>
      </c>
      <c r="N942" s="42"/>
      <c r="Q942" s="4" t="s">
        <v>2028</v>
      </c>
      <c r="R942" s="445">
        <v>2</v>
      </c>
      <c r="U942" s="4" t="s">
        <v>1766</v>
      </c>
      <c r="V942" s="445">
        <v>9</v>
      </c>
    </row>
    <row r="943" spans="1:22" x14ac:dyDescent="0.2">
      <c r="A943" s="487" t="s">
        <v>3050</v>
      </c>
      <c r="B943" s="42">
        <v>11</v>
      </c>
      <c r="C943" s="42">
        <v>11</v>
      </c>
      <c r="D943" s="42"/>
      <c r="E943" s="136">
        <v>336</v>
      </c>
      <c r="F943" s="500">
        <f t="shared" si="9"/>
        <v>30.545454545454547</v>
      </c>
      <c r="G943" s="42"/>
      <c r="H943" s="42"/>
      <c r="I943" s="42"/>
      <c r="J943" s="42"/>
      <c r="K943" s="42"/>
      <c r="L943" s="42"/>
      <c r="M943" s="42">
        <v>20</v>
      </c>
      <c r="N943" s="42">
        <v>1</v>
      </c>
      <c r="Q943" s="4" t="s">
        <v>1687</v>
      </c>
      <c r="R943" s="445">
        <v>2</v>
      </c>
      <c r="U943" s="4" t="s">
        <v>4024</v>
      </c>
      <c r="V943" s="445">
        <v>8</v>
      </c>
    </row>
    <row r="944" spans="1:22" x14ac:dyDescent="0.2">
      <c r="A944" s="487" t="s">
        <v>3885</v>
      </c>
      <c r="B944" s="42">
        <v>2</v>
      </c>
      <c r="C944" s="42">
        <v>2</v>
      </c>
      <c r="D944" s="42"/>
      <c r="E944" s="136">
        <v>55</v>
      </c>
      <c r="F944" s="500">
        <f t="shared" si="9"/>
        <v>27.5</v>
      </c>
      <c r="G944" s="42"/>
      <c r="H944" s="42"/>
      <c r="I944" s="42"/>
      <c r="J944" s="42"/>
      <c r="K944" s="42"/>
      <c r="L944" s="42"/>
      <c r="M944" s="42"/>
      <c r="N944" s="42"/>
      <c r="Q944" s="4" t="s">
        <v>1682</v>
      </c>
      <c r="R944" s="445">
        <v>2</v>
      </c>
      <c r="U944" s="4" t="s">
        <v>4143</v>
      </c>
      <c r="V944" s="445">
        <v>8</v>
      </c>
    </row>
    <row r="945" spans="1:22" x14ac:dyDescent="0.2">
      <c r="A945" s="487" t="s">
        <v>3908</v>
      </c>
      <c r="B945" s="42">
        <v>4</v>
      </c>
      <c r="C945" s="42">
        <v>5</v>
      </c>
      <c r="D945" s="42"/>
      <c r="E945" s="136">
        <v>130</v>
      </c>
      <c r="F945" s="500">
        <f t="shared" si="9"/>
        <v>26</v>
      </c>
      <c r="G945" s="42"/>
      <c r="H945" s="42"/>
      <c r="I945" s="42"/>
      <c r="J945" s="42"/>
      <c r="K945" s="42"/>
      <c r="L945" s="42"/>
      <c r="M945" s="42">
        <v>1</v>
      </c>
      <c r="N945" s="42"/>
      <c r="Q945" s="4" t="s">
        <v>3984</v>
      </c>
      <c r="R945" s="445">
        <v>2</v>
      </c>
      <c r="U945" s="4" t="s">
        <v>1730</v>
      </c>
      <c r="V945" s="445">
        <v>8</v>
      </c>
    </row>
    <row r="946" spans="1:22" x14ac:dyDescent="0.2">
      <c r="A946" s="487" t="s">
        <v>3060</v>
      </c>
      <c r="B946" s="42">
        <v>8</v>
      </c>
      <c r="C946" s="42">
        <v>8</v>
      </c>
      <c r="D946" s="42">
        <v>3</v>
      </c>
      <c r="E946" s="136">
        <v>102</v>
      </c>
      <c r="F946" s="500">
        <f t="shared" si="9"/>
        <v>20.399999999999999</v>
      </c>
      <c r="G946" s="42"/>
      <c r="H946" s="42"/>
      <c r="I946" s="42"/>
      <c r="J946" s="42"/>
      <c r="K946" s="42"/>
      <c r="L946" s="42"/>
      <c r="M946" s="42">
        <v>2</v>
      </c>
      <c r="N946" s="42"/>
      <c r="Q946" s="4" t="s">
        <v>3994</v>
      </c>
      <c r="R946" s="445">
        <v>2</v>
      </c>
      <c r="U946" s="4" t="s">
        <v>1717</v>
      </c>
      <c r="V946" s="445">
        <v>8</v>
      </c>
    </row>
    <row r="947" spans="1:22" x14ac:dyDescent="0.2">
      <c r="A947" s="487" t="s">
        <v>3913</v>
      </c>
      <c r="B947" s="42">
        <v>6</v>
      </c>
      <c r="C947" s="42">
        <v>6</v>
      </c>
      <c r="D947" s="42">
        <v>1</v>
      </c>
      <c r="E947" s="136">
        <v>101</v>
      </c>
      <c r="F947" s="500">
        <f t="shared" si="9"/>
        <v>20.2</v>
      </c>
      <c r="G947" s="42"/>
      <c r="H947" s="42"/>
      <c r="I947" s="42"/>
      <c r="J947" s="42"/>
      <c r="K947" s="42"/>
      <c r="L947" s="42"/>
      <c r="M947" s="42">
        <v>2</v>
      </c>
      <c r="N947" s="42"/>
      <c r="Q947" s="4" t="s">
        <v>1086</v>
      </c>
      <c r="R947" s="445">
        <v>2</v>
      </c>
      <c r="U947" s="4" t="s">
        <v>4312</v>
      </c>
      <c r="V947" s="445">
        <v>8</v>
      </c>
    </row>
    <row r="948" spans="1:22" x14ac:dyDescent="0.2">
      <c r="A948" s="487" t="s">
        <v>3080</v>
      </c>
      <c r="B948" s="42">
        <v>11</v>
      </c>
      <c r="C948" s="42">
        <v>11</v>
      </c>
      <c r="D948" s="42"/>
      <c r="E948" s="136">
        <v>209</v>
      </c>
      <c r="F948" s="500">
        <f t="shared" si="9"/>
        <v>19</v>
      </c>
      <c r="G948" s="42"/>
      <c r="H948" s="42"/>
      <c r="I948" s="42"/>
      <c r="J948" s="42"/>
      <c r="K948" s="42"/>
      <c r="L948" s="42"/>
      <c r="M948" s="42">
        <v>4</v>
      </c>
      <c r="N948" s="42"/>
      <c r="Q948" s="4" t="s">
        <v>1680</v>
      </c>
      <c r="R948" s="445">
        <v>2</v>
      </c>
      <c r="U948" s="4" t="s">
        <v>2012</v>
      </c>
      <c r="V948" s="445">
        <v>8</v>
      </c>
    </row>
    <row r="949" spans="1:22" x14ac:dyDescent="0.2">
      <c r="A949" s="487" t="s">
        <v>3881</v>
      </c>
      <c r="B949" s="42">
        <v>7</v>
      </c>
      <c r="C949" s="42">
        <v>6</v>
      </c>
      <c r="D949" s="42"/>
      <c r="E949" s="136">
        <v>99</v>
      </c>
      <c r="F949" s="500">
        <f t="shared" si="9"/>
        <v>16.5</v>
      </c>
      <c r="G949" s="42"/>
      <c r="H949" s="42"/>
      <c r="I949" s="42"/>
      <c r="J949" s="42"/>
      <c r="K949" s="42"/>
      <c r="L949" s="42"/>
      <c r="M949" s="42">
        <v>2</v>
      </c>
      <c r="N949" s="42"/>
      <c r="Q949" s="4" t="s">
        <v>4223</v>
      </c>
      <c r="R949" s="445">
        <v>2</v>
      </c>
      <c r="U949" s="4" t="s">
        <v>3705</v>
      </c>
      <c r="V949" s="445">
        <v>8</v>
      </c>
    </row>
    <row r="950" spans="1:22" x14ac:dyDescent="0.2">
      <c r="A950" s="487" t="s">
        <v>3898</v>
      </c>
      <c r="B950" s="42">
        <v>9</v>
      </c>
      <c r="C950" s="42">
        <v>9</v>
      </c>
      <c r="D950" s="42"/>
      <c r="E950" s="136">
        <v>145</v>
      </c>
      <c r="F950" s="500">
        <f t="shared" si="9"/>
        <v>16.111111111111111</v>
      </c>
      <c r="G950" s="42"/>
      <c r="H950" s="42"/>
      <c r="I950" s="42"/>
      <c r="J950" s="42"/>
      <c r="K950" s="42"/>
      <c r="L950" s="42"/>
      <c r="M950" s="42">
        <v>4</v>
      </c>
      <c r="N950" s="42"/>
      <c r="Q950" s="4" t="s">
        <v>1675</v>
      </c>
      <c r="R950" s="445">
        <v>2</v>
      </c>
      <c r="U950" s="4" t="s">
        <v>2972</v>
      </c>
      <c r="V950" s="445">
        <v>8</v>
      </c>
    </row>
    <row r="951" spans="1:22" x14ac:dyDescent="0.2">
      <c r="A951" s="487" t="s">
        <v>3915</v>
      </c>
      <c r="B951" s="42">
        <v>2</v>
      </c>
      <c r="C951" s="42">
        <v>3</v>
      </c>
      <c r="D951" s="42">
        <v>1</v>
      </c>
      <c r="E951" s="136">
        <v>28</v>
      </c>
      <c r="F951" s="500">
        <f t="shared" si="9"/>
        <v>14</v>
      </c>
      <c r="G951" s="42"/>
      <c r="H951" s="42"/>
      <c r="I951" s="42"/>
      <c r="J951" s="42"/>
      <c r="K951" s="42"/>
      <c r="L951" s="42"/>
      <c r="M951" s="42"/>
      <c r="N951" s="42"/>
      <c r="Q951" s="4" t="s">
        <v>3968</v>
      </c>
      <c r="R951" s="445">
        <v>2</v>
      </c>
      <c r="U951" s="4" t="s">
        <v>4432</v>
      </c>
      <c r="V951" s="445">
        <v>8</v>
      </c>
    </row>
    <row r="952" spans="1:22" x14ac:dyDescent="0.2">
      <c r="A952" s="487" t="s">
        <v>1830</v>
      </c>
      <c r="B952" s="42">
        <v>8</v>
      </c>
      <c r="C952" s="42">
        <v>9</v>
      </c>
      <c r="D952" s="42">
        <v>3</v>
      </c>
      <c r="E952" s="136">
        <v>78</v>
      </c>
      <c r="F952" s="500">
        <f t="shared" si="9"/>
        <v>13</v>
      </c>
      <c r="G952" s="42"/>
      <c r="H952" s="42"/>
      <c r="I952" s="42"/>
      <c r="J952" s="42"/>
      <c r="K952" s="42"/>
      <c r="L952" s="42"/>
      <c r="M952" s="42">
        <v>6</v>
      </c>
      <c r="N952" s="42"/>
      <c r="Q952" s="4" t="s">
        <v>1246</v>
      </c>
      <c r="R952" s="445">
        <v>2</v>
      </c>
      <c r="U952" s="4" t="s">
        <v>1656</v>
      </c>
      <c r="V952" s="445">
        <v>8</v>
      </c>
    </row>
    <row r="953" spans="1:22" x14ac:dyDescent="0.2">
      <c r="A953" s="487" t="s">
        <v>3916</v>
      </c>
      <c r="B953" s="42">
        <v>5</v>
      </c>
      <c r="C953" s="42">
        <v>5</v>
      </c>
      <c r="D953" s="42">
        <v>1</v>
      </c>
      <c r="E953" s="136">
        <v>49</v>
      </c>
      <c r="F953" s="500">
        <f t="shared" si="9"/>
        <v>12.25</v>
      </c>
      <c r="G953" s="42"/>
      <c r="H953" s="42"/>
      <c r="I953" s="42"/>
      <c r="J953" s="42"/>
      <c r="K953" s="42"/>
      <c r="L953" s="42"/>
      <c r="M953" s="42">
        <v>3</v>
      </c>
      <c r="N953" s="42"/>
      <c r="Q953" s="4" t="s">
        <v>4170</v>
      </c>
      <c r="R953" s="445">
        <v>2</v>
      </c>
      <c r="U953" s="4" t="s">
        <v>4452</v>
      </c>
      <c r="V953" s="445">
        <v>8</v>
      </c>
    </row>
    <row r="954" spans="1:22" x14ac:dyDescent="0.2">
      <c r="A954" s="487" t="s">
        <v>3903</v>
      </c>
      <c r="B954" s="42">
        <v>7</v>
      </c>
      <c r="C954" s="42">
        <v>6</v>
      </c>
      <c r="D954" s="42">
        <v>3</v>
      </c>
      <c r="E954" s="136">
        <v>35</v>
      </c>
      <c r="F954" s="500">
        <f t="shared" si="9"/>
        <v>11.666666666666666</v>
      </c>
      <c r="G954" s="42"/>
      <c r="H954" s="42"/>
      <c r="I954" s="42"/>
      <c r="J954" s="42"/>
      <c r="K954" s="42"/>
      <c r="L954" s="42"/>
      <c r="M954" s="42">
        <v>2</v>
      </c>
      <c r="N954" s="42"/>
      <c r="Q954" s="4" t="s">
        <v>4155</v>
      </c>
      <c r="R954" s="445">
        <v>2</v>
      </c>
      <c r="U954" s="4" t="s">
        <v>1694</v>
      </c>
      <c r="V954" s="445">
        <v>7</v>
      </c>
    </row>
    <row r="955" spans="1:22" x14ac:dyDescent="0.2">
      <c r="A955" s="487" t="s">
        <v>3917</v>
      </c>
      <c r="B955" s="42">
        <v>3</v>
      </c>
      <c r="C955" s="42">
        <v>3</v>
      </c>
      <c r="D955" s="42"/>
      <c r="E955" s="136">
        <v>35</v>
      </c>
      <c r="F955" s="500">
        <f t="shared" si="9"/>
        <v>11.666666666666666</v>
      </c>
      <c r="G955" s="42"/>
      <c r="H955" s="42"/>
      <c r="I955" s="42"/>
      <c r="J955" s="42"/>
      <c r="K955" s="42"/>
      <c r="L955" s="42"/>
      <c r="M955" s="42"/>
      <c r="N955" s="42"/>
      <c r="Q955" s="4" t="s">
        <v>3588</v>
      </c>
      <c r="R955" s="445">
        <v>2</v>
      </c>
      <c r="U955" s="4" t="s">
        <v>1645</v>
      </c>
      <c r="V955" s="445">
        <v>7</v>
      </c>
    </row>
    <row r="956" spans="1:22" x14ac:dyDescent="0.2">
      <c r="A956" s="487" t="s">
        <v>3918</v>
      </c>
      <c r="B956" s="42">
        <v>3</v>
      </c>
      <c r="C956" s="42">
        <v>3</v>
      </c>
      <c r="D956" s="42"/>
      <c r="E956" s="136">
        <v>30</v>
      </c>
      <c r="F956" s="500">
        <f t="shared" si="9"/>
        <v>10</v>
      </c>
      <c r="G956" s="42"/>
      <c r="H956" s="42"/>
      <c r="I956" s="42"/>
      <c r="J956" s="42"/>
      <c r="K956" s="42"/>
      <c r="L956" s="42"/>
      <c r="M956" s="42">
        <v>2</v>
      </c>
      <c r="N956" s="42"/>
      <c r="Q956" s="4" t="s">
        <v>1764</v>
      </c>
      <c r="R956" s="445">
        <v>2</v>
      </c>
      <c r="U956" s="4" t="s">
        <v>4376</v>
      </c>
      <c r="V956" s="445">
        <v>7</v>
      </c>
    </row>
    <row r="957" spans="1:22" x14ac:dyDescent="0.2">
      <c r="A957" s="487" t="s">
        <v>3882</v>
      </c>
      <c r="B957" s="42">
        <v>3</v>
      </c>
      <c r="C957" s="42">
        <v>3</v>
      </c>
      <c r="D957" s="42"/>
      <c r="E957" s="136">
        <v>29</v>
      </c>
      <c r="F957" s="500">
        <f t="shared" si="9"/>
        <v>9.6666666666666661</v>
      </c>
      <c r="G957" s="42"/>
      <c r="H957" s="42"/>
      <c r="I957" s="42"/>
      <c r="J957" s="42"/>
      <c r="K957" s="42"/>
      <c r="L957" s="42"/>
      <c r="M957" s="42">
        <v>1</v>
      </c>
      <c r="N957" s="42"/>
      <c r="Q957" s="4" t="s">
        <v>4515</v>
      </c>
      <c r="R957" s="445">
        <v>2</v>
      </c>
      <c r="U957" s="4" t="s">
        <v>1708</v>
      </c>
      <c r="V957" s="445">
        <v>7</v>
      </c>
    </row>
    <row r="958" spans="1:22" x14ac:dyDescent="0.2">
      <c r="A958" s="487" t="s">
        <v>3886</v>
      </c>
      <c r="B958" s="42">
        <v>2</v>
      </c>
      <c r="C958" s="42">
        <v>3</v>
      </c>
      <c r="D958" s="42"/>
      <c r="E958" s="136">
        <v>27</v>
      </c>
      <c r="F958" s="500">
        <f t="shared" si="9"/>
        <v>9</v>
      </c>
      <c r="G958" s="42"/>
      <c r="H958" s="42"/>
      <c r="I958" s="42"/>
      <c r="J958" s="42"/>
      <c r="K958" s="42"/>
      <c r="L958" s="42"/>
      <c r="M958" s="42"/>
      <c r="N958" s="42"/>
      <c r="Q958" s="4" t="s">
        <v>2039</v>
      </c>
      <c r="R958" s="445">
        <v>2</v>
      </c>
      <c r="U958" s="4" t="s">
        <v>1676</v>
      </c>
      <c r="V958" s="445">
        <v>7</v>
      </c>
    </row>
    <row r="959" spans="1:22" x14ac:dyDescent="0.2">
      <c r="A959" s="487" t="s">
        <v>3919</v>
      </c>
      <c r="B959" s="42">
        <v>3</v>
      </c>
      <c r="C959" s="42">
        <v>3</v>
      </c>
      <c r="D959" s="42"/>
      <c r="E959" s="136">
        <v>25</v>
      </c>
      <c r="F959" s="500">
        <f t="shared" si="9"/>
        <v>8.3333333333333339</v>
      </c>
      <c r="G959" s="42"/>
      <c r="H959" s="42"/>
      <c r="I959" s="42"/>
      <c r="J959" s="42"/>
      <c r="K959" s="42"/>
      <c r="L959" s="42"/>
      <c r="M959" s="42">
        <v>1</v>
      </c>
      <c r="N959" s="42"/>
      <c r="Q959" s="4" t="s">
        <v>4162</v>
      </c>
      <c r="R959" s="445">
        <v>2</v>
      </c>
      <c r="U959" s="4" t="s">
        <v>2001</v>
      </c>
      <c r="V959" s="445">
        <v>7</v>
      </c>
    </row>
    <row r="960" spans="1:22" x14ac:dyDescent="0.2">
      <c r="A960" s="487" t="s">
        <v>3875</v>
      </c>
      <c r="B960" s="42">
        <v>5</v>
      </c>
      <c r="C960" s="42">
        <v>4</v>
      </c>
      <c r="D960" s="42"/>
      <c r="E960" s="136">
        <v>28</v>
      </c>
      <c r="F960" s="500">
        <f t="shared" si="9"/>
        <v>7</v>
      </c>
      <c r="G960" s="42"/>
      <c r="H960" s="42"/>
      <c r="I960" s="42"/>
      <c r="J960" s="42"/>
      <c r="K960" s="42"/>
      <c r="L960" s="42"/>
      <c r="M960" s="42">
        <v>1</v>
      </c>
      <c r="N960" s="42"/>
      <c r="Q960" s="4" t="s">
        <v>1727</v>
      </c>
      <c r="R960" s="445">
        <v>2</v>
      </c>
      <c r="U960" s="4" t="s">
        <v>4327</v>
      </c>
      <c r="V960" s="445">
        <v>7</v>
      </c>
    </row>
    <row r="961" spans="1:22" x14ac:dyDescent="0.2">
      <c r="A961" s="487" t="s">
        <v>3902</v>
      </c>
      <c r="B961" s="42">
        <v>5</v>
      </c>
      <c r="C961" s="42">
        <v>4</v>
      </c>
      <c r="D961" s="42"/>
      <c r="E961" s="136">
        <v>16</v>
      </c>
      <c r="F961" s="500">
        <f t="shared" si="9"/>
        <v>4</v>
      </c>
      <c r="G961" s="42"/>
      <c r="H961" s="42"/>
      <c r="I961" s="42"/>
      <c r="J961" s="42"/>
      <c r="K961" s="42"/>
      <c r="L961" s="42"/>
      <c r="M961" s="42">
        <v>3</v>
      </c>
      <c r="N961" s="42"/>
      <c r="Q961" s="4" t="s">
        <v>1742</v>
      </c>
      <c r="R961" s="445">
        <v>2</v>
      </c>
      <c r="U961" s="4" t="s">
        <v>2983</v>
      </c>
      <c r="V961" s="445">
        <v>7</v>
      </c>
    </row>
    <row r="962" spans="1:22" x14ac:dyDescent="0.2">
      <c r="A962" s="487" t="s">
        <v>3911</v>
      </c>
      <c r="B962" s="42">
        <v>3</v>
      </c>
      <c r="C962" s="42">
        <v>3</v>
      </c>
      <c r="D962" s="42"/>
      <c r="E962" s="136">
        <v>5</v>
      </c>
      <c r="F962" s="500">
        <f t="shared" si="9"/>
        <v>1.6666666666666667</v>
      </c>
      <c r="G962" s="42"/>
      <c r="H962" s="42"/>
      <c r="I962" s="42"/>
      <c r="J962" s="42"/>
      <c r="K962" s="42"/>
      <c r="L962" s="42"/>
      <c r="M962" s="42">
        <v>1</v>
      </c>
      <c r="N962" s="42"/>
      <c r="Q962" s="4" t="s">
        <v>4560</v>
      </c>
      <c r="R962" s="445">
        <v>2</v>
      </c>
      <c r="U962" s="4" t="s">
        <v>4383</v>
      </c>
      <c r="V962" s="445">
        <v>7</v>
      </c>
    </row>
    <row r="963" spans="1:22" x14ac:dyDescent="0.2">
      <c r="A963" s="490" t="s">
        <v>3056</v>
      </c>
      <c r="B963" s="121">
        <v>3</v>
      </c>
      <c r="C963" s="121">
        <v>2</v>
      </c>
      <c r="D963" s="121">
        <v>1</v>
      </c>
      <c r="E963" s="491">
        <v>1</v>
      </c>
      <c r="F963" s="500">
        <f t="shared" si="9"/>
        <v>1</v>
      </c>
      <c r="G963" s="42"/>
      <c r="H963" s="42"/>
      <c r="I963" s="42"/>
      <c r="J963" s="42"/>
      <c r="K963" s="42"/>
      <c r="L963" s="42"/>
      <c r="M963" s="121">
        <v>1</v>
      </c>
      <c r="N963" s="42"/>
      <c r="Q963" s="4" t="s">
        <v>4486</v>
      </c>
      <c r="R963" s="445">
        <v>2</v>
      </c>
      <c r="U963" s="4" t="s">
        <v>2067</v>
      </c>
      <c r="V963" s="445">
        <v>7</v>
      </c>
    </row>
    <row r="964" spans="1:22" x14ac:dyDescent="0.2">
      <c r="A964" s="487" t="s">
        <v>3050</v>
      </c>
      <c r="B964" s="42">
        <v>10</v>
      </c>
      <c r="C964" s="42">
        <v>11</v>
      </c>
      <c r="D964" s="42"/>
      <c r="E964" s="136">
        <v>434</v>
      </c>
      <c r="F964" s="500">
        <f t="shared" si="9"/>
        <v>39.454545454545453</v>
      </c>
      <c r="G964" s="42"/>
      <c r="H964" s="42"/>
      <c r="I964" s="42"/>
      <c r="J964" s="42"/>
      <c r="K964" s="42"/>
      <c r="L964" s="42"/>
      <c r="M964" s="42">
        <v>17</v>
      </c>
      <c r="N964" s="42"/>
      <c r="Q964" s="4" t="s">
        <v>4187</v>
      </c>
      <c r="R964" s="445">
        <v>2</v>
      </c>
      <c r="U964" s="4" t="s">
        <v>4517</v>
      </c>
      <c r="V964" s="445">
        <v>7</v>
      </c>
    </row>
    <row r="965" spans="1:22" x14ac:dyDescent="0.2">
      <c r="A965" s="487" t="s">
        <v>3044</v>
      </c>
      <c r="B965" s="42">
        <v>6</v>
      </c>
      <c r="C965" s="42">
        <v>6</v>
      </c>
      <c r="D965" s="42">
        <v>1</v>
      </c>
      <c r="E965" s="136">
        <v>154</v>
      </c>
      <c r="F965" s="500">
        <f t="shared" ref="F965:F1028" si="10">E965/(C965-D965)</f>
        <v>30.8</v>
      </c>
      <c r="G965" s="42"/>
      <c r="H965" s="42"/>
      <c r="I965" s="42"/>
      <c r="J965" s="42"/>
      <c r="K965" s="42"/>
      <c r="L965" s="42"/>
      <c r="M965" s="42">
        <v>5</v>
      </c>
      <c r="N965" s="42"/>
      <c r="Q965" s="4" t="s">
        <v>676</v>
      </c>
      <c r="R965" s="445">
        <v>2</v>
      </c>
      <c r="U965" s="4" t="s">
        <v>1288</v>
      </c>
      <c r="V965" s="445">
        <v>6</v>
      </c>
    </row>
    <row r="966" spans="1:22" x14ac:dyDescent="0.2">
      <c r="A966" s="487" t="s">
        <v>3921</v>
      </c>
      <c r="B966" s="42">
        <v>9</v>
      </c>
      <c r="C966" s="42">
        <v>10</v>
      </c>
      <c r="D966" s="42">
        <v>1</v>
      </c>
      <c r="E966" s="136">
        <v>266</v>
      </c>
      <c r="F966" s="500">
        <f t="shared" si="10"/>
        <v>29.555555555555557</v>
      </c>
      <c r="G966" s="42"/>
      <c r="H966" s="42"/>
      <c r="I966" s="42"/>
      <c r="J966" s="42"/>
      <c r="K966" s="42"/>
      <c r="L966" s="42"/>
      <c r="M966" s="42">
        <v>1</v>
      </c>
      <c r="N966" s="42"/>
      <c r="Q966" s="4" t="s">
        <v>3992</v>
      </c>
      <c r="R966" s="445">
        <v>2</v>
      </c>
      <c r="U966" s="4" t="s">
        <v>1707</v>
      </c>
      <c r="V966" s="445">
        <v>6</v>
      </c>
    </row>
    <row r="967" spans="1:22" x14ac:dyDescent="0.2">
      <c r="A967" s="487" t="s">
        <v>3908</v>
      </c>
      <c r="B967" s="42">
        <v>8</v>
      </c>
      <c r="C967" s="42">
        <v>9</v>
      </c>
      <c r="D967" s="42"/>
      <c r="E967" s="136">
        <v>222</v>
      </c>
      <c r="F967" s="500">
        <f t="shared" si="10"/>
        <v>24.666666666666668</v>
      </c>
      <c r="G967" s="42"/>
      <c r="H967" s="42"/>
      <c r="I967" s="42"/>
      <c r="J967" s="42"/>
      <c r="K967" s="42"/>
      <c r="L967" s="42"/>
      <c r="M967" s="42">
        <v>5</v>
      </c>
      <c r="N967" s="42"/>
      <c r="Q967" s="4" t="s">
        <v>3961</v>
      </c>
      <c r="R967" s="445">
        <v>2</v>
      </c>
      <c r="U967" s="4" t="s">
        <v>1728</v>
      </c>
      <c r="V967" s="445">
        <v>6</v>
      </c>
    </row>
    <row r="968" spans="1:22" x14ac:dyDescent="0.2">
      <c r="A968" s="487" t="s">
        <v>3922</v>
      </c>
      <c r="B968" s="42">
        <v>7</v>
      </c>
      <c r="C968" s="42">
        <v>6</v>
      </c>
      <c r="D968" s="42">
        <v>1</v>
      </c>
      <c r="E968" s="136">
        <v>96</v>
      </c>
      <c r="F968" s="500">
        <f t="shared" si="10"/>
        <v>19.2</v>
      </c>
      <c r="G968" s="42"/>
      <c r="H968" s="42"/>
      <c r="I968" s="42"/>
      <c r="J968" s="42"/>
      <c r="K968" s="42"/>
      <c r="L968" s="42"/>
      <c r="M968" s="42"/>
      <c r="N968" s="42"/>
      <c r="Q968" s="4" t="s">
        <v>4357</v>
      </c>
      <c r="R968" s="445">
        <v>2</v>
      </c>
      <c r="U968" s="4" t="s">
        <v>3939</v>
      </c>
      <c r="V968" s="445">
        <v>6</v>
      </c>
    </row>
    <row r="969" spans="1:22" x14ac:dyDescent="0.2">
      <c r="A969" s="487" t="s">
        <v>3080</v>
      </c>
      <c r="B969" s="42">
        <v>10</v>
      </c>
      <c r="C969" s="42">
        <v>10</v>
      </c>
      <c r="D969" s="42"/>
      <c r="E969" s="136">
        <v>181</v>
      </c>
      <c r="F969" s="500">
        <f t="shared" si="10"/>
        <v>18.100000000000001</v>
      </c>
      <c r="G969" s="42"/>
      <c r="H969" s="42"/>
      <c r="I969" s="42"/>
      <c r="J969" s="42"/>
      <c r="K969" s="42"/>
      <c r="L969" s="42"/>
      <c r="M969" s="42">
        <v>5</v>
      </c>
      <c r="N969" s="42"/>
      <c r="Q969" s="4" t="s">
        <v>4547</v>
      </c>
      <c r="R969" s="445">
        <v>2</v>
      </c>
      <c r="U969" s="4" t="s">
        <v>4059</v>
      </c>
      <c r="V969" s="445">
        <v>6</v>
      </c>
    </row>
    <row r="970" spans="1:22" x14ac:dyDescent="0.2">
      <c r="A970" s="487" t="s">
        <v>3902</v>
      </c>
      <c r="B970" s="42">
        <v>7</v>
      </c>
      <c r="C970" s="42">
        <v>6</v>
      </c>
      <c r="D970" s="42">
        <v>1</v>
      </c>
      <c r="E970" s="136">
        <v>83</v>
      </c>
      <c r="F970" s="500">
        <f t="shared" si="10"/>
        <v>16.600000000000001</v>
      </c>
      <c r="G970" s="42"/>
      <c r="H970" s="42"/>
      <c r="I970" s="42"/>
      <c r="J970" s="42"/>
      <c r="K970" s="42"/>
      <c r="L970" s="42"/>
      <c r="M970" s="42">
        <v>1</v>
      </c>
      <c r="N970" s="42"/>
      <c r="Q970" s="4" t="s">
        <v>4268</v>
      </c>
      <c r="R970" s="445">
        <v>2</v>
      </c>
      <c r="U970" s="4" t="s">
        <v>1760</v>
      </c>
      <c r="V970" s="445">
        <v>6</v>
      </c>
    </row>
    <row r="971" spans="1:22" x14ac:dyDescent="0.2">
      <c r="A971" s="487" t="s">
        <v>3897</v>
      </c>
      <c r="B971" s="42">
        <v>6</v>
      </c>
      <c r="C971" s="42">
        <v>6</v>
      </c>
      <c r="D971" s="42"/>
      <c r="E971" s="136">
        <v>93</v>
      </c>
      <c r="F971" s="500">
        <f t="shared" si="10"/>
        <v>15.5</v>
      </c>
      <c r="G971" s="42"/>
      <c r="H971" s="42"/>
      <c r="I971" s="42"/>
      <c r="J971" s="42"/>
      <c r="K971" s="42"/>
      <c r="L971" s="42"/>
      <c r="M971" s="42">
        <v>1</v>
      </c>
      <c r="N971" s="42"/>
      <c r="Q971" s="4" t="s">
        <v>4366</v>
      </c>
      <c r="R971" s="445">
        <v>2</v>
      </c>
      <c r="U971" s="4" t="s">
        <v>1711</v>
      </c>
      <c r="V971" s="445">
        <v>6</v>
      </c>
    </row>
    <row r="972" spans="1:22" x14ac:dyDescent="0.2">
      <c r="A972" s="487" t="s">
        <v>3911</v>
      </c>
      <c r="B972" s="42">
        <v>6</v>
      </c>
      <c r="C972" s="42">
        <v>7</v>
      </c>
      <c r="D972" s="42"/>
      <c r="E972" s="136">
        <v>105</v>
      </c>
      <c r="F972" s="500">
        <f t="shared" si="10"/>
        <v>15</v>
      </c>
      <c r="G972" s="42"/>
      <c r="H972" s="42"/>
      <c r="I972" s="42"/>
      <c r="J972" s="42"/>
      <c r="K972" s="42"/>
      <c r="L972" s="42"/>
      <c r="M972" s="42">
        <v>2</v>
      </c>
      <c r="N972" s="42"/>
      <c r="Q972" s="4" t="s">
        <v>4102</v>
      </c>
      <c r="R972" s="445">
        <v>2</v>
      </c>
      <c r="U972" s="4" t="s">
        <v>2970</v>
      </c>
      <c r="V972" s="445">
        <v>6</v>
      </c>
    </row>
    <row r="973" spans="1:22" x14ac:dyDescent="0.2">
      <c r="A973" s="487" t="s">
        <v>3917</v>
      </c>
      <c r="B973" s="42">
        <v>5</v>
      </c>
      <c r="C973" s="42">
        <v>6</v>
      </c>
      <c r="D973" s="42">
        <v>1</v>
      </c>
      <c r="E973" s="136">
        <v>71</v>
      </c>
      <c r="F973" s="500">
        <f t="shared" si="10"/>
        <v>14.2</v>
      </c>
      <c r="G973" s="42"/>
      <c r="H973" s="42"/>
      <c r="I973" s="42"/>
      <c r="J973" s="42"/>
      <c r="K973" s="42"/>
      <c r="L973" s="42"/>
      <c r="M973" s="42">
        <v>1</v>
      </c>
      <c r="N973" s="42"/>
      <c r="Q973" s="4" t="s">
        <v>4188</v>
      </c>
      <c r="R973" s="445">
        <v>2</v>
      </c>
      <c r="U973" s="4" t="s">
        <v>1675</v>
      </c>
      <c r="V973" s="445">
        <v>6</v>
      </c>
    </row>
    <row r="974" spans="1:22" x14ac:dyDescent="0.2">
      <c r="A974" s="487" t="s">
        <v>3885</v>
      </c>
      <c r="B974" s="42">
        <v>9</v>
      </c>
      <c r="C974" s="42">
        <v>10</v>
      </c>
      <c r="D974" s="42">
        <v>2</v>
      </c>
      <c r="E974" s="136">
        <v>87</v>
      </c>
      <c r="F974" s="500">
        <f t="shared" si="10"/>
        <v>10.875</v>
      </c>
      <c r="G974" s="42"/>
      <c r="H974" s="42"/>
      <c r="I974" s="42"/>
      <c r="J974" s="42"/>
      <c r="K974" s="42"/>
      <c r="L974" s="42"/>
      <c r="M974" s="42">
        <v>1</v>
      </c>
      <c r="N974" s="42"/>
      <c r="Q974" s="4" t="s">
        <v>4423</v>
      </c>
      <c r="R974" s="445">
        <v>2</v>
      </c>
      <c r="U974" s="4" t="s">
        <v>4563</v>
      </c>
      <c r="V974" s="445">
        <v>6</v>
      </c>
    </row>
    <row r="975" spans="1:22" x14ac:dyDescent="0.2">
      <c r="A975" s="487" t="s">
        <v>3923</v>
      </c>
      <c r="B975" s="42">
        <v>4</v>
      </c>
      <c r="C975" s="42">
        <v>4</v>
      </c>
      <c r="D975" s="42">
        <v>2</v>
      </c>
      <c r="E975" s="136">
        <v>20</v>
      </c>
      <c r="F975" s="500">
        <f t="shared" si="10"/>
        <v>10</v>
      </c>
      <c r="G975" s="42"/>
      <c r="H975" s="42"/>
      <c r="I975" s="42"/>
      <c r="J975" s="42"/>
      <c r="K975" s="42"/>
      <c r="L975" s="42"/>
      <c r="M975" s="42"/>
      <c r="N975" s="42"/>
      <c r="Q975" s="4" t="s">
        <v>4119</v>
      </c>
      <c r="R975" s="445">
        <v>2</v>
      </c>
      <c r="U975" s="4" t="s">
        <v>4165</v>
      </c>
      <c r="V975" s="445">
        <v>6</v>
      </c>
    </row>
    <row r="976" spans="1:22" x14ac:dyDescent="0.2">
      <c r="A976" s="487" t="s">
        <v>3060</v>
      </c>
      <c r="B976" s="42">
        <v>3</v>
      </c>
      <c r="C976" s="42">
        <v>2</v>
      </c>
      <c r="D976" s="42">
        <v>1</v>
      </c>
      <c r="E976" s="136">
        <v>9</v>
      </c>
      <c r="F976" s="500">
        <f t="shared" si="10"/>
        <v>9</v>
      </c>
      <c r="G976" s="42"/>
      <c r="H976" s="42"/>
      <c r="I976" s="42"/>
      <c r="J976" s="42"/>
      <c r="K976" s="42"/>
      <c r="L976" s="42"/>
      <c r="M976" s="42">
        <v>2</v>
      </c>
      <c r="N976" s="42"/>
      <c r="Q976" s="4" t="s">
        <v>4468</v>
      </c>
      <c r="R976" s="445">
        <v>2</v>
      </c>
      <c r="U976" s="4" t="s">
        <v>1655</v>
      </c>
      <c r="V976" s="445">
        <v>6</v>
      </c>
    </row>
    <row r="977" spans="1:22" x14ac:dyDescent="0.2">
      <c r="A977" s="487" t="s">
        <v>3915</v>
      </c>
      <c r="B977" s="42">
        <v>4</v>
      </c>
      <c r="C977" s="42">
        <v>4</v>
      </c>
      <c r="D977" s="42">
        <v>3</v>
      </c>
      <c r="E977" s="136">
        <v>9</v>
      </c>
      <c r="F977" s="500">
        <f t="shared" si="10"/>
        <v>9</v>
      </c>
      <c r="G977" s="42"/>
      <c r="H977" s="42"/>
      <c r="I977" s="42"/>
      <c r="J977" s="42"/>
      <c r="K977" s="42"/>
      <c r="L977" s="42"/>
      <c r="M977" s="42">
        <v>2</v>
      </c>
      <c r="N977" s="42"/>
      <c r="Q977" s="4" t="s">
        <v>4099</v>
      </c>
      <c r="R977" s="445">
        <v>2</v>
      </c>
      <c r="U977" s="4" t="s">
        <v>1714</v>
      </c>
      <c r="V977" s="445">
        <v>6</v>
      </c>
    </row>
    <row r="978" spans="1:22" x14ac:dyDescent="0.2">
      <c r="A978" s="487" t="s">
        <v>1830</v>
      </c>
      <c r="B978" s="42">
        <v>4</v>
      </c>
      <c r="C978" s="42">
        <v>3</v>
      </c>
      <c r="D978" s="42">
        <v>2</v>
      </c>
      <c r="E978" s="136">
        <v>7</v>
      </c>
      <c r="F978" s="500">
        <f t="shared" si="10"/>
        <v>7</v>
      </c>
      <c r="G978" s="42"/>
      <c r="H978" s="42"/>
      <c r="I978" s="42"/>
      <c r="J978" s="42"/>
      <c r="K978" s="42"/>
      <c r="L978" s="42"/>
      <c r="M978" s="42">
        <v>1</v>
      </c>
      <c r="N978" s="42"/>
      <c r="Q978" s="4" t="s">
        <v>4205</v>
      </c>
      <c r="R978" s="445">
        <v>2</v>
      </c>
      <c r="U978" s="4" t="s">
        <v>1718</v>
      </c>
      <c r="V978" s="445">
        <v>5</v>
      </c>
    </row>
    <row r="979" spans="1:22" x14ac:dyDescent="0.2">
      <c r="A979" s="487" t="s">
        <v>3916</v>
      </c>
      <c r="B979" s="42">
        <v>4</v>
      </c>
      <c r="C979" s="42">
        <v>5</v>
      </c>
      <c r="D979" s="42"/>
      <c r="E979" s="136">
        <v>34</v>
      </c>
      <c r="F979" s="500">
        <f t="shared" si="10"/>
        <v>6.8</v>
      </c>
      <c r="G979" s="42"/>
      <c r="H979" s="42"/>
      <c r="I979" s="42"/>
      <c r="J979" s="42"/>
      <c r="K979" s="42"/>
      <c r="L979" s="42"/>
      <c r="M979" s="42">
        <v>1</v>
      </c>
      <c r="N979" s="42"/>
      <c r="Q979" s="4" t="s">
        <v>4025</v>
      </c>
      <c r="R979" s="445">
        <v>2</v>
      </c>
      <c r="U979" s="4" t="s">
        <v>4270</v>
      </c>
      <c r="V979" s="445">
        <v>5</v>
      </c>
    </row>
    <row r="980" spans="1:22" x14ac:dyDescent="0.2">
      <c r="A980" s="487" t="s">
        <v>3919</v>
      </c>
      <c r="B980" s="42">
        <v>2</v>
      </c>
      <c r="C980" s="42">
        <v>2</v>
      </c>
      <c r="D980" s="42"/>
      <c r="E980" s="136">
        <v>10</v>
      </c>
      <c r="F980" s="500">
        <f t="shared" si="10"/>
        <v>5</v>
      </c>
      <c r="G980" s="42"/>
      <c r="H980" s="42"/>
      <c r="I980" s="42"/>
      <c r="J980" s="42"/>
      <c r="K980" s="42"/>
      <c r="L980" s="42"/>
      <c r="M980" s="42"/>
      <c r="N980" s="42"/>
      <c r="Q980" s="4" t="s">
        <v>1720</v>
      </c>
      <c r="R980" s="445">
        <v>2</v>
      </c>
      <c r="U980" s="4" t="s">
        <v>4183</v>
      </c>
      <c r="V980" s="445">
        <v>5</v>
      </c>
    </row>
    <row r="981" spans="1:22" x14ac:dyDescent="0.2">
      <c r="A981" s="487" t="s">
        <v>3056</v>
      </c>
      <c r="B981" s="42">
        <v>2</v>
      </c>
      <c r="C981" s="42">
        <v>1</v>
      </c>
      <c r="D981" s="42"/>
      <c r="E981" s="136">
        <v>5</v>
      </c>
      <c r="F981" s="500">
        <f t="shared" si="10"/>
        <v>5</v>
      </c>
      <c r="G981" s="42"/>
      <c r="H981" s="42"/>
      <c r="I981" s="42"/>
      <c r="J981" s="42"/>
      <c r="K981" s="42"/>
      <c r="L981" s="42"/>
      <c r="M981" s="42"/>
      <c r="N981" s="42"/>
      <c r="Q981" s="4" t="s">
        <v>4279</v>
      </c>
      <c r="R981" s="445">
        <v>1</v>
      </c>
      <c r="U981" s="4" t="s">
        <v>4281</v>
      </c>
      <c r="V981" s="445">
        <v>5</v>
      </c>
    </row>
    <row r="982" spans="1:22" x14ac:dyDescent="0.2">
      <c r="A982" s="490" t="s">
        <v>3882</v>
      </c>
      <c r="B982" s="121">
        <v>4</v>
      </c>
      <c r="C982" s="121">
        <v>4</v>
      </c>
      <c r="D982" s="121">
        <v>1</v>
      </c>
      <c r="E982" s="491">
        <v>8</v>
      </c>
      <c r="F982" s="500">
        <f t="shared" si="10"/>
        <v>2.6666666666666665</v>
      </c>
      <c r="G982" s="42"/>
      <c r="H982" s="42"/>
      <c r="I982" s="42"/>
      <c r="J982" s="42"/>
      <c r="K982" s="42"/>
      <c r="L982" s="42"/>
      <c r="M982" s="121">
        <v>1</v>
      </c>
      <c r="N982" s="42"/>
      <c r="Q982" s="4" t="s">
        <v>4512</v>
      </c>
      <c r="R982" s="445">
        <v>1</v>
      </c>
      <c r="U982" s="4" t="s">
        <v>4020</v>
      </c>
      <c r="V982" s="445">
        <v>5</v>
      </c>
    </row>
    <row r="983" spans="1:22" x14ac:dyDescent="0.2">
      <c r="A983" s="487" t="s">
        <v>3060</v>
      </c>
      <c r="B983" s="42">
        <v>10</v>
      </c>
      <c r="C983" s="42">
        <v>5</v>
      </c>
      <c r="D983" s="42">
        <v>4</v>
      </c>
      <c r="E983" s="136">
        <v>119</v>
      </c>
      <c r="F983" s="500">
        <f t="shared" si="10"/>
        <v>119</v>
      </c>
      <c r="G983" s="42"/>
      <c r="H983" s="42"/>
      <c r="I983" s="42"/>
      <c r="J983" s="42"/>
      <c r="K983" s="42"/>
      <c r="L983" s="42"/>
      <c r="M983" s="42">
        <v>3</v>
      </c>
      <c r="N983" s="42"/>
      <c r="Q983" s="4" t="s">
        <v>1736</v>
      </c>
      <c r="R983" s="445">
        <v>1</v>
      </c>
      <c r="U983" s="4" t="s">
        <v>4245</v>
      </c>
      <c r="V983" s="445">
        <v>5</v>
      </c>
    </row>
    <row r="984" spans="1:22" x14ac:dyDescent="0.2">
      <c r="A984" s="487" t="s">
        <v>3908</v>
      </c>
      <c r="B984" s="42">
        <v>10</v>
      </c>
      <c r="C984" s="42">
        <v>9</v>
      </c>
      <c r="D984" s="42">
        <v>3</v>
      </c>
      <c r="E984" s="136">
        <v>223</v>
      </c>
      <c r="F984" s="500">
        <f t="shared" si="10"/>
        <v>37.166666666666664</v>
      </c>
      <c r="G984" s="42"/>
      <c r="H984" s="42"/>
      <c r="I984" s="42"/>
      <c r="J984" s="42"/>
      <c r="K984" s="42"/>
      <c r="L984" s="42"/>
      <c r="M984" s="42">
        <v>3</v>
      </c>
      <c r="N984" s="42">
        <v>1</v>
      </c>
      <c r="Q984" s="4" t="s">
        <v>4519</v>
      </c>
      <c r="R984" s="445">
        <v>1</v>
      </c>
      <c r="U984" s="4" t="s">
        <v>4144</v>
      </c>
      <c r="V984" s="445">
        <v>5</v>
      </c>
    </row>
    <row r="985" spans="1:22" x14ac:dyDescent="0.2">
      <c r="A985" s="487" t="s">
        <v>3925</v>
      </c>
      <c r="B985" s="42">
        <v>9</v>
      </c>
      <c r="C985" s="42">
        <v>9</v>
      </c>
      <c r="D985" s="42">
        <v>1</v>
      </c>
      <c r="E985" s="136">
        <v>254</v>
      </c>
      <c r="F985" s="500">
        <f t="shared" si="10"/>
        <v>31.75</v>
      </c>
      <c r="G985" s="42"/>
      <c r="H985" s="42"/>
      <c r="I985" s="42"/>
      <c r="J985" s="42"/>
      <c r="K985" s="42"/>
      <c r="L985" s="42"/>
      <c r="M985" s="42">
        <v>5</v>
      </c>
      <c r="N985" s="42"/>
      <c r="Q985" s="4" t="s">
        <v>57</v>
      </c>
      <c r="R985" s="445">
        <v>1</v>
      </c>
      <c r="U985" s="4" t="s">
        <v>4388</v>
      </c>
      <c r="V985" s="445">
        <v>5</v>
      </c>
    </row>
    <row r="986" spans="1:22" x14ac:dyDescent="0.2">
      <c r="A986" s="487" t="s">
        <v>3926</v>
      </c>
      <c r="B986" s="42">
        <v>2</v>
      </c>
      <c r="C986" s="42">
        <v>2</v>
      </c>
      <c r="D986" s="42"/>
      <c r="E986" s="136">
        <v>54</v>
      </c>
      <c r="F986" s="500">
        <f t="shared" si="10"/>
        <v>27</v>
      </c>
      <c r="G986" s="42"/>
      <c r="H986" s="42"/>
      <c r="I986" s="42"/>
      <c r="J986" s="42"/>
      <c r="K986" s="42"/>
      <c r="L986" s="42"/>
      <c r="M986" s="42"/>
      <c r="N986" s="42"/>
      <c r="Q986" s="4" t="s">
        <v>4426</v>
      </c>
      <c r="R986" s="445">
        <v>1</v>
      </c>
      <c r="U986" s="4" t="s">
        <v>1712</v>
      </c>
      <c r="V986" s="445">
        <v>5</v>
      </c>
    </row>
    <row r="987" spans="1:22" x14ac:dyDescent="0.2">
      <c r="A987" s="487" t="s">
        <v>3905</v>
      </c>
      <c r="B987" s="42">
        <v>11</v>
      </c>
      <c r="C987" s="42">
        <v>8</v>
      </c>
      <c r="D987" s="42">
        <v>1</v>
      </c>
      <c r="E987" s="136">
        <v>180</v>
      </c>
      <c r="F987" s="500">
        <f t="shared" si="10"/>
        <v>25.714285714285715</v>
      </c>
      <c r="G987" s="42"/>
      <c r="H987" s="42"/>
      <c r="I987" s="42"/>
      <c r="J987" s="42"/>
      <c r="K987" s="42"/>
      <c r="L987" s="42"/>
      <c r="M987" s="42">
        <v>5</v>
      </c>
      <c r="N987" s="42"/>
      <c r="Q987" s="4" t="s">
        <v>1945</v>
      </c>
      <c r="R987" s="445">
        <v>1</v>
      </c>
      <c r="U987" s="4" t="s">
        <v>981</v>
      </c>
      <c r="V987" s="445">
        <v>5</v>
      </c>
    </row>
    <row r="988" spans="1:22" x14ac:dyDescent="0.2">
      <c r="A988" s="487" t="s">
        <v>3050</v>
      </c>
      <c r="B988" s="42">
        <v>11</v>
      </c>
      <c r="C988" s="42">
        <v>10</v>
      </c>
      <c r="D988" s="42"/>
      <c r="E988" s="136">
        <v>252</v>
      </c>
      <c r="F988" s="500">
        <f t="shared" si="10"/>
        <v>25.2</v>
      </c>
      <c r="G988" s="42"/>
      <c r="H988" s="42"/>
      <c r="I988" s="42"/>
      <c r="J988" s="42"/>
      <c r="K988" s="42"/>
      <c r="L988" s="42"/>
      <c r="M988" s="42">
        <v>9</v>
      </c>
      <c r="N988" s="42">
        <v>2</v>
      </c>
      <c r="Q988" s="4" t="s">
        <v>1718</v>
      </c>
      <c r="R988" s="445">
        <v>1</v>
      </c>
      <c r="U988" s="4" t="s">
        <v>1908</v>
      </c>
      <c r="V988" s="445">
        <v>5</v>
      </c>
    </row>
    <row r="989" spans="1:22" x14ac:dyDescent="0.2">
      <c r="A989" s="487" t="s">
        <v>3528</v>
      </c>
      <c r="B989" s="42">
        <v>1</v>
      </c>
      <c r="C989" s="42">
        <v>1</v>
      </c>
      <c r="D989" s="42"/>
      <c r="E989" s="136">
        <v>18</v>
      </c>
      <c r="F989" s="500">
        <f t="shared" si="10"/>
        <v>18</v>
      </c>
      <c r="G989" s="42"/>
      <c r="H989" s="42"/>
      <c r="I989" s="42"/>
      <c r="J989" s="42"/>
      <c r="K989" s="42"/>
      <c r="L989" s="42"/>
      <c r="M989" s="42">
        <v>1</v>
      </c>
      <c r="N989" s="42"/>
      <c r="Q989" s="4" t="s">
        <v>4164</v>
      </c>
      <c r="R989" s="445">
        <v>1</v>
      </c>
      <c r="U989" s="4" t="s">
        <v>4197</v>
      </c>
      <c r="V989" s="445">
        <v>5</v>
      </c>
    </row>
    <row r="990" spans="1:22" x14ac:dyDescent="0.2">
      <c r="A990" s="487" t="s">
        <v>3044</v>
      </c>
      <c r="B990" s="42">
        <v>8</v>
      </c>
      <c r="C990" s="42">
        <v>7</v>
      </c>
      <c r="D990" s="42">
        <v>2</v>
      </c>
      <c r="E990" s="136">
        <v>84</v>
      </c>
      <c r="F990" s="500">
        <f t="shared" si="10"/>
        <v>16.8</v>
      </c>
      <c r="G990" s="42"/>
      <c r="H990" s="42"/>
      <c r="I990" s="42"/>
      <c r="J990" s="42"/>
      <c r="K990" s="42"/>
      <c r="L990" s="42"/>
      <c r="M990" s="42">
        <v>2</v>
      </c>
      <c r="N990" s="42"/>
      <c r="Q990" s="4" t="s">
        <v>4150</v>
      </c>
      <c r="R990" s="445">
        <v>1</v>
      </c>
      <c r="U990" s="4" t="s">
        <v>2025</v>
      </c>
      <c r="V990" s="445">
        <v>5</v>
      </c>
    </row>
    <row r="991" spans="1:22" x14ac:dyDescent="0.2">
      <c r="A991" s="487" t="s">
        <v>3902</v>
      </c>
      <c r="B991" s="42">
        <v>11</v>
      </c>
      <c r="C991" s="42">
        <v>8</v>
      </c>
      <c r="D991" s="42">
        <v>3</v>
      </c>
      <c r="E991" s="136">
        <v>82</v>
      </c>
      <c r="F991" s="500">
        <f t="shared" si="10"/>
        <v>16.399999999999999</v>
      </c>
      <c r="G991" s="42"/>
      <c r="H991" s="42"/>
      <c r="I991" s="42"/>
      <c r="J991" s="42"/>
      <c r="K991" s="42"/>
      <c r="L991" s="42"/>
      <c r="M991" s="42">
        <v>2</v>
      </c>
      <c r="N991" s="42"/>
      <c r="Q991" s="4" t="s">
        <v>4345</v>
      </c>
      <c r="R991" s="445">
        <v>1</v>
      </c>
      <c r="U991" s="4" t="s">
        <v>3144</v>
      </c>
      <c r="V991" s="445">
        <v>5</v>
      </c>
    </row>
    <row r="992" spans="1:22" x14ac:dyDescent="0.2">
      <c r="A992" s="487" t="s">
        <v>3899</v>
      </c>
      <c r="B992" s="42">
        <v>5</v>
      </c>
      <c r="C992" s="42">
        <v>4</v>
      </c>
      <c r="D992" s="42"/>
      <c r="E992" s="136">
        <v>55</v>
      </c>
      <c r="F992" s="500">
        <f t="shared" si="10"/>
        <v>13.75</v>
      </c>
      <c r="G992" s="42"/>
      <c r="H992" s="42"/>
      <c r="I992" s="42"/>
      <c r="J992" s="42"/>
      <c r="K992" s="42"/>
      <c r="L992" s="42"/>
      <c r="M992" s="42"/>
      <c r="N992" s="42"/>
      <c r="Q992" s="4" t="s">
        <v>3043</v>
      </c>
      <c r="R992" s="445">
        <v>1</v>
      </c>
      <c r="U992" s="4" t="s">
        <v>2051</v>
      </c>
      <c r="V992" s="445">
        <v>5</v>
      </c>
    </row>
    <row r="993" spans="1:22" x14ac:dyDescent="0.2">
      <c r="A993" s="487" t="s">
        <v>3911</v>
      </c>
      <c r="B993" s="42">
        <v>3</v>
      </c>
      <c r="C993" s="42">
        <v>3</v>
      </c>
      <c r="D993" s="42"/>
      <c r="E993" s="136">
        <v>39</v>
      </c>
      <c r="F993" s="500">
        <f t="shared" si="10"/>
        <v>13</v>
      </c>
      <c r="G993" s="42"/>
      <c r="H993" s="42"/>
      <c r="I993" s="42"/>
      <c r="J993" s="42"/>
      <c r="K993" s="42"/>
      <c r="L993" s="42"/>
      <c r="M993" s="42"/>
      <c r="N993" s="42"/>
      <c r="Q993" s="4" t="s">
        <v>2959</v>
      </c>
      <c r="R993" s="445">
        <v>1</v>
      </c>
      <c r="U993" s="4" t="s">
        <v>2056</v>
      </c>
      <c r="V993" s="445">
        <v>5</v>
      </c>
    </row>
    <row r="994" spans="1:22" x14ac:dyDescent="0.2">
      <c r="A994" s="487" t="s">
        <v>3928</v>
      </c>
      <c r="B994" s="42">
        <v>5</v>
      </c>
      <c r="C994" s="42">
        <v>5</v>
      </c>
      <c r="D994" s="42"/>
      <c r="E994" s="136">
        <v>56</v>
      </c>
      <c r="F994" s="500">
        <f t="shared" si="10"/>
        <v>11.2</v>
      </c>
      <c r="G994" s="42"/>
      <c r="H994" s="42"/>
      <c r="I994" s="42"/>
      <c r="J994" s="42"/>
      <c r="K994" s="42"/>
      <c r="L994" s="42"/>
      <c r="M994" s="42">
        <v>1</v>
      </c>
      <c r="N994" s="42"/>
      <c r="Q994" s="4" t="s">
        <v>1707</v>
      </c>
      <c r="R994" s="445">
        <v>1</v>
      </c>
      <c r="U994" s="4" t="s">
        <v>4372</v>
      </c>
      <c r="V994" s="445">
        <v>5</v>
      </c>
    </row>
    <row r="995" spans="1:22" x14ac:dyDescent="0.2">
      <c r="A995" s="487" t="s">
        <v>3903</v>
      </c>
      <c r="B995" s="42">
        <v>6</v>
      </c>
      <c r="C995" s="42">
        <v>7</v>
      </c>
      <c r="D995" s="42"/>
      <c r="E995" s="136">
        <v>72</v>
      </c>
      <c r="F995" s="500">
        <f t="shared" si="10"/>
        <v>10.285714285714286</v>
      </c>
      <c r="G995" s="42"/>
      <c r="H995" s="42"/>
      <c r="I995" s="42"/>
      <c r="J995" s="42"/>
      <c r="K995" s="42"/>
      <c r="L995" s="42"/>
      <c r="M995" s="42">
        <v>3</v>
      </c>
      <c r="N995" s="42"/>
      <c r="Q995" s="4" t="s">
        <v>4184</v>
      </c>
      <c r="R995" s="445">
        <v>1</v>
      </c>
      <c r="U995" s="4" t="s">
        <v>4566</v>
      </c>
      <c r="V995" s="445">
        <v>5</v>
      </c>
    </row>
    <row r="996" spans="1:22" x14ac:dyDescent="0.2">
      <c r="A996" s="487" t="s">
        <v>3053</v>
      </c>
      <c r="B996" s="42">
        <v>3</v>
      </c>
      <c r="C996" s="42">
        <v>3</v>
      </c>
      <c r="D996" s="42">
        <v>1</v>
      </c>
      <c r="E996" s="136">
        <v>18</v>
      </c>
      <c r="F996" s="500">
        <f t="shared" si="10"/>
        <v>9</v>
      </c>
      <c r="G996" s="42"/>
      <c r="H996" s="42"/>
      <c r="I996" s="42"/>
      <c r="J996" s="42"/>
      <c r="K996" s="42"/>
      <c r="L996" s="42"/>
      <c r="M996" s="42"/>
      <c r="N996" s="42"/>
      <c r="Q996" s="4" t="s">
        <v>1706</v>
      </c>
      <c r="R996" s="445">
        <v>1</v>
      </c>
      <c r="U996" s="4" t="s">
        <v>4519</v>
      </c>
      <c r="V996" s="445">
        <v>4</v>
      </c>
    </row>
    <row r="997" spans="1:22" x14ac:dyDescent="0.2">
      <c r="A997" s="487" t="s">
        <v>3856</v>
      </c>
      <c r="B997" s="42">
        <v>11</v>
      </c>
      <c r="C997" s="42">
        <v>6</v>
      </c>
      <c r="D997" s="42">
        <v>2</v>
      </c>
      <c r="E997" s="136">
        <v>28</v>
      </c>
      <c r="F997" s="500">
        <f t="shared" si="10"/>
        <v>7</v>
      </c>
      <c r="G997" s="42"/>
      <c r="H997" s="42"/>
      <c r="I997" s="42"/>
      <c r="J997" s="42"/>
      <c r="K997" s="42"/>
      <c r="L997" s="42"/>
      <c r="M997" s="42">
        <v>2</v>
      </c>
      <c r="N997" s="42"/>
      <c r="Q997" s="4" t="s">
        <v>1739</v>
      </c>
      <c r="R997" s="445">
        <v>1</v>
      </c>
      <c r="U997" s="4" t="s">
        <v>4039</v>
      </c>
      <c r="V997" s="445">
        <v>4</v>
      </c>
    </row>
    <row r="998" spans="1:22" x14ac:dyDescent="0.2">
      <c r="A998" s="487" t="s">
        <v>3921</v>
      </c>
      <c r="B998" s="42">
        <v>4</v>
      </c>
      <c r="C998" s="42">
        <v>2</v>
      </c>
      <c r="D998" s="42"/>
      <c r="E998" s="136">
        <v>13</v>
      </c>
      <c r="F998" s="500">
        <f t="shared" si="10"/>
        <v>6.5</v>
      </c>
      <c r="G998" s="42"/>
      <c r="H998" s="42"/>
      <c r="I998" s="42"/>
      <c r="J998" s="42"/>
      <c r="K998" s="42"/>
      <c r="L998" s="42"/>
      <c r="M998" s="42"/>
      <c r="N998" s="42"/>
      <c r="Q998" s="4" t="s">
        <v>3954</v>
      </c>
      <c r="R998" s="445">
        <v>1</v>
      </c>
      <c r="U998" s="4" t="s">
        <v>1686</v>
      </c>
      <c r="V998" s="445">
        <v>4</v>
      </c>
    </row>
    <row r="999" spans="1:22" x14ac:dyDescent="0.2">
      <c r="A999" s="487" t="s">
        <v>3903</v>
      </c>
      <c r="B999" s="42">
        <v>5</v>
      </c>
      <c r="C999" s="42">
        <v>3</v>
      </c>
      <c r="D999" s="42"/>
      <c r="E999" s="136">
        <v>17</v>
      </c>
      <c r="F999" s="500">
        <f t="shared" si="10"/>
        <v>5.666666666666667</v>
      </c>
      <c r="G999" s="42"/>
      <c r="H999" s="42"/>
      <c r="I999" s="42"/>
      <c r="J999" s="42"/>
      <c r="K999" s="42"/>
      <c r="L999" s="42"/>
      <c r="M999" s="42"/>
      <c r="N999" s="42"/>
      <c r="Q999" s="4" t="s">
        <v>1955</v>
      </c>
      <c r="R999" s="445">
        <v>1</v>
      </c>
      <c r="U999" s="4" t="s">
        <v>1679</v>
      </c>
      <c r="V999" s="445">
        <v>4</v>
      </c>
    </row>
    <row r="1000" spans="1:22" x14ac:dyDescent="0.2">
      <c r="A1000" s="487" t="s">
        <v>3927</v>
      </c>
      <c r="B1000" s="42">
        <v>3</v>
      </c>
      <c r="C1000" s="42">
        <v>3</v>
      </c>
      <c r="D1000" s="42"/>
      <c r="E1000" s="136">
        <v>15</v>
      </c>
      <c r="F1000" s="136">
        <f t="shared" si="10"/>
        <v>5</v>
      </c>
      <c r="G1000" s="42"/>
      <c r="H1000" s="42"/>
      <c r="I1000" s="42"/>
      <c r="J1000" s="42"/>
      <c r="K1000" s="42"/>
      <c r="L1000" s="42"/>
      <c r="M1000" s="42">
        <v>1</v>
      </c>
      <c r="N1000" s="42"/>
      <c r="Q1000" s="4" t="s">
        <v>3030</v>
      </c>
      <c r="R1000" s="445">
        <v>1</v>
      </c>
      <c r="U1000" s="4" t="s">
        <v>4040</v>
      </c>
      <c r="V1000" s="445">
        <v>4</v>
      </c>
    </row>
    <row r="1001" spans="1:22" x14ac:dyDescent="0.2">
      <c r="A1001" s="490" t="s">
        <v>1830</v>
      </c>
      <c r="B1001" s="121">
        <v>3</v>
      </c>
      <c r="C1001" s="121" t="s">
        <v>3838</v>
      </c>
      <c r="D1001" s="121"/>
      <c r="E1001" s="491">
        <v>0</v>
      </c>
      <c r="F1001" s="136"/>
      <c r="G1001" s="42"/>
      <c r="H1001" s="42"/>
      <c r="I1001" s="42"/>
      <c r="J1001" s="42"/>
      <c r="K1001" s="42"/>
      <c r="L1001" s="42"/>
      <c r="M1001" s="121">
        <v>1</v>
      </c>
      <c r="N1001" s="121"/>
      <c r="Q1001" s="4" t="s">
        <v>2960</v>
      </c>
      <c r="R1001" s="445">
        <v>1</v>
      </c>
      <c r="U1001" s="4" t="s">
        <v>4399</v>
      </c>
      <c r="V1001" s="445">
        <v>4</v>
      </c>
    </row>
    <row r="1002" spans="1:22" x14ac:dyDescent="0.2">
      <c r="A1002" s="487" t="s">
        <v>3050</v>
      </c>
      <c r="B1002" s="42">
        <v>11</v>
      </c>
      <c r="C1002" s="42">
        <v>11</v>
      </c>
      <c r="D1002" s="42">
        <v>1</v>
      </c>
      <c r="E1002" s="136">
        <v>533</v>
      </c>
      <c r="F1002" s="500">
        <f t="shared" si="10"/>
        <v>53.3</v>
      </c>
      <c r="G1002" s="42"/>
      <c r="H1002" s="42"/>
      <c r="I1002" s="42"/>
      <c r="J1002" s="42"/>
      <c r="K1002" s="42"/>
      <c r="L1002" s="42"/>
      <c r="M1002" s="42">
        <v>18</v>
      </c>
      <c r="N1002" s="42">
        <v>2</v>
      </c>
      <c r="Q1002" s="4" t="s">
        <v>2960</v>
      </c>
      <c r="R1002" s="445">
        <v>1</v>
      </c>
      <c r="U1002" s="4" t="s">
        <v>4166</v>
      </c>
      <c r="V1002" s="445">
        <v>4</v>
      </c>
    </row>
    <row r="1003" spans="1:22" x14ac:dyDescent="0.2">
      <c r="A1003" s="487" t="s">
        <v>3929</v>
      </c>
      <c r="B1003" s="42">
        <v>7</v>
      </c>
      <c r="C1003" s="42">
        <v>8</v>
      </c>
      <c r="D1003" s="42">
        <v>1</v>
      </c>
      <c r="E1003" s="136">
        <v>220</v>
      </c>
      <c r="F1003" s="500">
        <f t="shared" si="10"/>
        <v>31.428571428571427</v>
      </c>
      <c r="G1003" s="42"/>
      <c r="H1003" s="42"/>
      <c r="I1003" s="42"/>
      <c r="J1003" s="42"/>
      <c r="K1003" s="42"/>
      <c r="L1003" s="42"/>
      <c r="M1003" s="42">
        <v>3</v>
      </c>
      <c r="N1003" s="42"/>
      <c r="Q1003" s="4" t="s">
        <v>4444</v>
      </c>
      <c r="R1003" s="445">
        <v>1</v>
      </c>
      <c r="U1003" s="4" t="s">
        <v>3865</v>
      </c>
      <c r="V1003" s="445">
        <v>4</v>
      </c>
    </row>
    <row r="1004" spans="1:22" x14ac:dyDescent="0.2">
      <c r="A1004" s="487" t="s">
        <v>3060</v>
      </c>
      <c r="B1004" s="42">
        <v>11</v>
      </c>
      <c r="C1004" s="42">
        <v>8</v>
      </c>
      <c r="D1004" s="42">
        <v>3</v>
      </c>
      <c r="E1004" s="136">
        <v>141</v>
      </c>
      <c r="F1004" s="500">
        <f t="shared" si="10"/>
        <v>28.2</v>
      </c>
      <c r="G1004" s="42"/>
      <c r="H1004" s="42"/>
      <c r="I1004" s="42"/>
      <c r="J1004" s="42"/>
      <c r="K1004" s="42"/>
      <c r="L1004" s="42"/>
      <c r="M1004" s="42">
        <v>7</v>
      </c>
      <c r="N1004" s="42"/>
      <c r="Q1004" s="4" t="s">
        <v>4048</v>
      </c>
      <c r="R1004" s="445">
        <v>1</v>
      </c>
      <c r="U1004" s="4" t="s">
        <v>1909</v>
      </c>
      <c r="V1004" s="445">
        <v>4</v>
      </c>
    </row>
    <row r="1005" spans="1:22" x14ac:dyDescent="0.2">
      <c r="A1005" s="487" t="s">
        <v>3044</v>
      </c>
      <c r="B1005" s="42">
        <v>12</v>
      </c>
      <c r="C1005" s="42">
        <v>11</v>
      </c>
      <c r="D1005" s="42">
        <v>1</v>
      </c>
      <c r="E1005" s="136">
        <v>246</v>
      </c>
      <c r="F1005" s="500">
        <f t="shared" si="10"/>
        <v>24.6</v>
      </c>
      <c r="G1005" s="42"/>
      <c r="H1005" s="42"/>
      <c r="I1005" s="42"/>
      <c r="J1005" s="42"/>
      <c r="K1005" s="42"/>
      <c r="L1005" s="42"/>
      <c r="M1005" s="42">
        <v>3</v>
      </c>
      <c r="N1005" s="42"/>
      <c r="Q1005" s="4" t="s">
        <v>4250</v>
      </c>
      <c r="R1005" s="445">
        <v>1</v>
      </c>
      <c r="U1005" s="4" t="s">
        <v>1982</v>
      </c>
      <c r="V1005" s="445">
        <v>4</v>
      </c>
    </row>
    <row r="1006" spans="1:22" x14ac:dyDescent="0.2">
      <c r="A1006" s="487" t="s">
        <v>3056</v>
      </c>
      <c r="B1006" s="42">
        <v>7</v>
      </c>
      <c r="C1006" s="42">
        <v>5</v>
      </c>
      <c r="D1006" s="42">
        <v>2</v>
      </c>
      <c r="E1006" s="136">
        <v>54</v>
      </c>
      <c r="F1006" s="500">
        <f t="shared" si="10"/>
        <v>18</v>
      </c>
      <c r="G1006" s="42"/>
      <c r="H1006" s="42"/>
      <c r="I1006" s="42"/>
      <c r="J1006" s="42"/>
      <c r="K1006" s="42"/>
      <c r="L1006" s="42"/>
      <c r="M1006" s="42"/>
      <c r="N1006" s="42"/>
      <c r="Q1006" s="4" t="s">
        <v>3901</v>
      </c>
      <c r="R1006" s="445">
        <v>1</v>
      </c>
      <c r="U1006" s="4" t="s">
        <v>4338</v>
      </c>
      <c r="V1006" s="445">
        <v>4</v>
      </c>
    </row>
    <row r="1007" spans="1:22" x14ac:dyDescent="0.2">
      <c r="A1007" s="487" t="s">
        <v>3930</v>
      </c>
      <c r="B1007" s="42">
        <v>5</v>
      </c>
      <c r="C1007" s="42">
        <v>5</v>
      </c>
      <c r="D1007" s="42"/>
      <c r="E1007" s="136">
        <v>80</v>
      </c>
      <c r="F1007" s="500">
        <f t="shared" si="10"/>
        <v>16</v>
      </c>
      <c r="G1007" s="42"/>
      <c r="H1007" s="42"/>
      <c r="I1007" s="42"/>
      <c r="J1007" s="42"/>
      <c r="K1007" s="42"/>
      <c r="L1007" s="42"/>
      <c r="M1007" s="42">
        <v>1</v>
      </c>
      <c r="N1007" s="42"/>
      <c r="Q1007" s="4" t="s">
        <v>1961</v>
      </c>
      <c r="R1007" s="445">
        <v>1</v>
      </c>
      <c r="U1007" s="4" t="s">
        <v>433</v>
      </c>
      <c r="V1007" s="445">
        <v>4</v>
      </c>
    </row>
    <row r="1008" spans="1:22" x14ac:dyDescent="0.2">
      <c r="A1008" s="487" t="s">
        <v>3926</v>
      </c>
      <c r="B1008" s="42">
        <v>9</v>
      </c>
      <c r="C1008" s="42">
        <v>10</v>
      </c>
      <c r="D1008" s="42">
        <v>2</v>
      </c>
      <c r="E1008" s="136">
        <v>122</v>
      </c>
      <c r="F1008" s="500">
        <f t="shared" si="10"/>
        <v>15.25</v>
      </c>
      <c r="G1008" s="42"/>
      <c r="H1008" s="42"/>
      <c r="I1008" s="42"/>
      <c r="J1008" s="42"/>
      <c r="K1008" s="42"/>
      <c r="L1008" s="42"/>
      <c r="M1008" s="42">
        <v>6</v>
      </c>
      <c r="N1008" s="42"/>
      <c r="Q1008" s="4" t="s">
        <v>3033</v>
      </c>
      <c r="R1008" s="445">
        <v>1</v>
      </c>
      <c r="U1008" s="4" t="s">
        <v>2004</v>
      </c>
      <c r="V1008" s="445">
        <v>4</v>
      </c>
    </row>
    <row r="1009" spans="1:22" x14ac:dyDescent="0.2">
      <c r="A1009" s="487" t="s">
        <v>3053</v>
      </c>
      <c r="B1009" s="42">
        <v>12</v>
      </c>
      <c r="C1009" s="42">
        <v>10</v>
      </c>
      <c r="D1009" s="42">
        <v>1</v>
      </c>
      <c r="E1009" s="136">
        <v>129</v>
      </c>
      <c r="F1009" s="500">
        <f t="shared" si="10"/>
        <v>14.333333333333334</v>
      </c>
      <c r="G1009" s="42"/>
      <c r="H1009" s="42"/>
      <c r="I1009" s="42"/>
      <c r="J1009" s="42"/>
      <c r="K1009" s="42"/>
      <c r="L1009" s="42"/>
      <c r="M1009" s="42">
        <v>7</v>
      </c>
      <c r="N1009" s="42"/>
      <c r="Q1009" s="4" t="s">
        <v>4064</v>
      </c>
      <c r="R1009" s="445">
        <v>1</v>
      </c>
      <c r="U1009" s="4" t="s">
        <v>3817</v>
      </c>
      <c r="V1009" s="445">
        <v>4</v>
      </c>
    </row>
    <row r="1010" spans="1:22" x14ac:dyDescent="0.2">
      <c r="A1010" s="487" t="s">
        <v>3931</v>
      </c>
      <c r="B1010" s="42">
        <v>8</v>
      </c>
      <c r="C1010" s="42">
        <v>8</v>
      </c>
      <c r="D1010" s="42">
        <v>1</v>
      </c>
      <c r="E1010" s="136">
        <v>87</v>
      </c>
      <c r="F1010" s="500">
        <f t="shared" si="10"/>
        <v>12.428571428571429</v>
      </c>
      <c r="G1010" s="42"/>
      <c r="H1010" s="42"/>
      <c r="I1010" s="42"/>
      <c r="J1010" s="42"/>
      <c r="K1010" s="42"/>
      <c r="L1010" s="42"/>
      <c r="M1010" s="42">
        <v>1</v>
      </c>
      <c r="N1010" s="42"/>
      <c r="Q1010" s="4" t="s">
        <v>1728</v>
      </c>
      <c r="R1010" s="445">
        <v>1</v>
      </c>
      <c r="U1010" s="4" t="s">
        <v>4267</v>
      </c>
      <c r="V1010" s="445">
        <v>4</v>
      </c>
    </row>
    <row r="1011" spans="1:22" x14ac:dyDescent="0.2">
      <c r="A1011" s="487" t="s">
        <v>3927</v>
      </c>
      <c r="B1011" s="42">
        <v>1</v>
      </c>
      <c r="C1011" s="42">
        <v>1</v>
      </c>
      <c r="D1011" s="42"/>
      <c r="E1011" s="136">
        <v>11</v>
      </c>
      <c r="F1011" s="500">
        <f t="shared" si="10"/>
        <v>11</v>
      </c>
      <c r="G1011" s="42"/>
      <c r="H1011" s="42"/>
      <c r="I1011" s="42"/>
      <c r="J1011" s="42"/>
      <c r="K1011" s="42"/>
      <c r="L1011" s="42"/>
      <c r="M1011" s="42"/>
      <c r="N1011" s="42"/>
      <c r="Q1011" s="4" t="s">
        <v>1763</v>
      </c>
      <c r="R1011" s="445">
        <v>1</v>
      </c>
      <c r="U1011" s="4" t="s">
        <v>1729</v>
      </c>
      <c r="V1011" s="445">
        <v>4</v>
      </c>
    </row>
    <row r="1012" spans="1:22" x14ac:dyDescent="0.2">
      <c r="A1012" s="487" t="s">
        <v>3922</v>
      </c>
      <c r="B1012" s="42">
        <v>12</v>
      </c>
      <c r="C1012" s="42">
        <v>12</v>
      </c>
      <c r="D1012" s="42"/>
      <c r="E1012" s="136">
        <v>129</v>
      </c>
      <c r="F1012" s="500">
        <f t="shared" si="10"/>
        <v>10.75</v>
      </c>
      <c r="G1012" s="42"/>
      <c r="H1012" s="42"/>
      <c r="I1012" s="42"/>
      <c r="J1012" s="42"/>
      <c r="K1012" s="42"/>
      <c r="L1012" s="42"/>
      <c r="M1012" s="42">
        <v>2</v>
      </c>
      <c r="N1012" s="42"/>
      <c r="Q1012" s="4" t="s">
        <v>4389</v>
      </c>
      <c r="R1012" s="445">
        <v>1</v>
      </c>
      <c r="U1012" s="4" t="s">
        <v>676</v>
      </c>
      <c r="V1012" s="445">
        <v>4</v>
      </c>
    </row>
    <row r="1013" spans="1:22" x14ac:dyDescent="0.2">
      <c r="A1013" s="487" t="s">
        <v>3915</v>
      </c>
      <c r="B1013" s="42">
        <v>9</v>
      </c>
      <c r="C1013" s="42">
        <v>6</v>
      </c>
      <c r="D1013" s="42">
        <v>1</v>
      </c>
      <c r="E1013" s="136">
        <v>40</v>
      </c>
      <c r="F1013" s="136">
        <f t="shared" si="10"/>
        <v>8</v>
      </c>
      <c r="G1013" s="42"/>
      <c r="H1013" s="42"/>
      <c r="I1013" s="42"/>
      <c r="J1013" s="42"/>
      <c r="K1013" s="42"/>
      <c r="L1013" s="42"/>
      <c r="M1013" s="42">
        <v>1</v>
      </c>
      <c r="N1013" s="42"/>
      <c r="Q1013" s="4" t="s">
        <v>4206</v>
      </c>
      <c r="R1013" s="445">
        <v>1</v>
      </c>
      <c r="U1013" s="4" t="s">
        <v>2047</v>
      </c>
      <c r="V1013" s="445">
        <v>4</v>
      </c>
    </row>
    <row r="1014" spans="1:22" x14ac:dyDescent="0.2">
      <c r="A1014" s="487" t="s">
        <v>3911</v>
      </c>
      <c r="B1014" s="42">
        <v>1</v>
      </c>
      <c r="C1014" s="42">
        <v>1</v>
      </c>
      <c r="D1014" s="42"/>
      <c r="E1014" s="136">
        <v>8</v>
      </c>
      <c r="F1014" s="136">
        <f t="shared" si="10"/>
        <v>8</v>
      </c>
      <c r="G1014" s="42"/>
      <c r="H1014" s="42"/>
      <c r="I1014" s="42"/>
      <c r="J1014" s="42"/>
      <c r="K1014" s="42"/>
      <c r="L1014" s="42"/>
      <c r="M1014" s="42"/>
      <c r="N1014" s="42"/>
      <c r="Q1014" s="4" t="s">
        <v>4281</v>
      </c>
      <c r="R1014" s="445">
        <v>1</v>
      </c>
      <c r="U1014" s="4" t="s">
        <v>2987</v>
      </c>
      <c r="V1014" s="445">
        <v>4</v>
      </c>
    </row>
    <row r="1015" spans="1:22" x14ac:dyDescent="0.2">
      <c r="A1015" s="487" t="s">
        <v>3899</v>
      </c>
      <c r="B1015" s="42">
        <v>4</v>
      </c>
      <c r="C1015" s="42">
        <v>4</v>
      </c>
      <c r="D1015" s="42">
        <v>1</v>
      </c>
      <c r="E1015" s="136">
        <v>19</v>
      </c>
      <c r="F1015" s="500">
        <f t="shared" si="10"/>
        <v>6.333333333333333</v>
      </c>
      <c r="G1015" s="42"/>
      <c r="H1015" s="42"/>
      <c r="I1015" s="42"/>
      <c r="J1015" s="42"/>
      <c r="K1015" s="42"/>
      <c r="L1015" s="42"/>
      <c r="M1015" s="42">
        <v>1</v>
      </c>
      <c r="N1015" s="42"/>
      <c r="Q1015" s="4" t="s">
        <v>1754</v>
      </c>
      <c r="R1015" s="445">
        <v>1</v>
      </c>
      <c r="U1015" s="4" t="s">
        <v>1719</v>
      </c>
      <c r="V1015" s="445">
        <v>4</v>
      </c>
    </row>
    <row r="1016" spans="1:22" x14ac:dyDescent="0.2">
      <c r="A1016" s="487" t="s">
        <v>3932</v>
      </c>
      <c r="B1016" s="42">
        <v>5</v>
      </c>
      <c r="C1016" s="42">
        <v>3</v>
      </c>
      <c r="D1016" s="42">
        <v>2</v>
      </c>
      <c r="E1016" s="136">
        <v>4</v>
      </c>
      <c r="F1016" s="500">
        <f t="shared" si="10"/>
        <v>4</v>
      </c>
      <c r="G1016" s="42"/>
      <c r="H1016" s="42"/>
      <c r="I1016" s="42"/>
      <c r="J1016" s="42"/>
      <c r="K1016" s="42"/>
      <c r="L1016" s="42"/>
      <c r="M1016" s="42"/>
      <c r="N1016" s="42"/>
      <c r="Q1016" s="4" t="s">
        <v>1745</v>
      </c>
      <c r="R1016" s="445">
        <v>1</v>
      </c>
      <c r="U1016" s="4" t="s">
        <v>4205</v>
      </c>
      <c r="V1016" s="445">
        <v>4</v>
      </c>
    </row>
    <row r="1017" spans="1:22" x14ac:dyDescent="0.2">
      <c r="A1017" s="487" t="s">
        <v>3856</v>
      </c>
      <c r="B1017" s="42">
        <v>12</v>
      </c>
      <c r="C1017" s="42">
        <v>5</v>
      </c>
      <c r="D1017" s="42">
        <v>1</v>
      </c>
      <c r="E1017" s="136">
        <v>7</v>
      </c>
      <c r="F1017" s="500">
        <f t="shared" si="10"/>
        <v>1.75</v>
      </c>
      <c r="G1017" s="42"/>
      <c r="H1017" s="42"/>
      <c r="I1017" s="42"/>
      <c r="J1017" s="42"/>
      <c r="K1017" s="42"/>
      <c r="L1017" s="42"/>
      <c r="M1017" s="42">
        <v>6</v>
      </c>
      <c r="N1017" s="42"/>
      <c r="Q1017" s="4" t="s">
        <v>4020</v>
      </c>
      <c r="R1017" s="445">
        <v>1</v>
      </c>
      <c r="U1017" s="4" t="s">
        <v>4164</v>
      </c>
      <c r="V1017" s="445">
        <v>3</v>
      </c>
    </row>
    <row r="1018" spans="1:22" x14ac:dyDescent="0.2">
      <c r="A1018" s="487" t="s">
        <v>3933</v>
      </c>
      <c r="B1018" s="42">
        <v>1</v>
      </c>
      <c r="C1018" s="42">
        <v>1</v>
      </c>
      <c r="D1018" s="42">
        <v>1</v>
      </c>
      <c r="E1018" s="136">
        <v>32</v>
      </c>
      <c r="F1018" s="136"/>
      <c r="G1018" s="42"/>
      <c r="H1018" s="42"/>
      <c r="I1018" s="42"/>
      <c r="J1018" s="42"/>
      <c r="K1018" s="42"/>
      <c r="L1018" s="42"/>
      <c r="M1018" s="42"/>
      <c r="N1018" s="42"/>
      <c r="Q1018" s="4" t="s">
        <v>4333</v>
      </c>
      <c r="R1018" s="445">
        <v>1</v>
      </c>
      <c r="U1018" s="4" t="s">
        <v>2959</v>
      </c>
      <c r="V1018" s="445">
        <v>3</v>
      </c>
    </row>
    <row r="1019" spans="1:22" x14ac:dyDescent="0.2">
      <c r="A1019" s="487" t="s">
        <v>3934</v>
      </c>
      <c r="B1019" s="42">
        <v>1</v>
      </c>
      <c r="C1019" s="42">
        <v>1</v>
      </c>
      <c r="D1019" s="42">
        <v>1</v>
      </c>
      <c r="E1019" s="136">
        <v>0</v>
      </c>
      <c r="F1019" s="136"/>
      <c r="G1019" s="42"/>
      <c r="H1019" s="42"/>
      <c r="I1019" s="42"/>
      <c r="J1019" s="42"/>
      <c r="K1019" s="42"/>
      <c r="L1019" s="42"/>
      <c r="M1019" s="42">
        <v>1</v>
      </c>
      <c r="N1019" s="42"/>
      <c r="Q1019" s="4" t="s">
        <v>2962</v>
      </c>
      <c r="R1019" s="445">
        <v>1</v>
      </c>
      <c r="U1019" s="4" t="s">
        <v>4184</v>
      </c>
      <c r="V1019" s="445">
        <v>3</v>
      </c>
    </row>
    <row r="1020" spans="1:22" x14ac:dyDescent="0.2">
      <c r="A1020" s="487" t="s">
        <v>1825</v>
      </c>
      <c r="B1020" s="42">
        <v>1</v>
      </c>
      <c r="C1020" s="42">
        <v>1</v>
      </c>
      <c r="D1020" s="42"/>
      <c r="E1020" s="136">
        <v>0</v>
      </c>
      <c r="F1020" s="136">
        <f t="shared" si="10"/>
        <v>0</v>
      </c>
      <c r="G1020" s="42"/>
      <c r="H1020" s="42"/>
      <c r="I1020" s="42"/>
      <c r="J1020" s="42"/>
      <c r="K1020" s="42"/>
      <c r="L1020" s="42"/>
      <c r="M1020" s="42">
        <v>3</v>
      </c>
      <c r="N1020" s="42"/>
      <c r="Q1020" s="4" t="s">
        <v>4359</v>
      </c>
      <c r="R1020" s="445">
        <v>1</v>
      </c>
      <c r="U1020" s="4" t="s">
        <v>3954</v>
      </c>
      <c r="V1020" s="445">
        <v>3</v>
      </c>
    </row>
    <row r="1021" spans="1:22" x14ac:dyDescent="0.2">
      <c r="A1021" s="490" t="s">
        <v>3052</v>
      </c>
      <c r="B1021" s="121">
        <v>2</v>
      </c>
      <c r="C1021" s="121" t="s">
        <v>3838</v>
      </c>
      <c r="D1021" s="121"/>
      <c r="E1021" s="491">
        <v>0</v>
      </c>
      <c r="F1021" s="136"/>
      <c r="G1021" s="42"/>
      <c r="H1021" s="42"/>
      <c r="I1021" s="42"/>
      <c r="J1021" s="42"/>
      <c r="K1021" s="42"/>
      <c r="L1021" s="42"/>
      <c r="M1021" s="121"/>
      <c r="N1021" s="42"/>
      <c r="Q1021" s="4" t="s">
        <v>4479</v>
      </c>
      <c r="R1021" s="445">
        <v>1</v>
      </c>
      <c r="U1021" s="4" t="s">
        <v>4048</v>
      </c>
      <c r="V1021" s="445">
        <v>3</v>
      </c>
    </row>
    <row r="1022" spans="1:22" x14ac:dyDescent="0.2">
      <c r="A1022" s="487" t="s">
        <v>3050</v>
      </c>
      <c r="B1022" s="42">
        <v>9</v>
      </c>
      <c r="C1022" s="42">
        <v>9</v>
      </c>
      <c r="D1022" s="42"/>
      <c r="E1022" s="136">
        <v>354</v>
      </c>
      <c r="F1022" s="500">
        <f t="shared" si="10"/>
        <v>39.333333333333336</v>
      </c>
      <c r="G1022" s="42"/>
      <c r="H1022" s="42"/>
      <c r="I1022" s="42"/>
      <c r="J1022" s="42"/>
      <c r="K1022" s="42"/>
      <c r="L1022" s="42"/>
      <c r="M1022" s="42">
        <v>12</v>
      </c>
      <c r="N1022" s="42"/>
      <c r="Q1022" s="4" t="s">
        <v>4040</v>
      </c>
      <c r="R1022" s="445">
        <v>1</v>
      </c>
      <c r="U1022" s="4" t="s">
        <v>3901</v>
      </c>
      <c r="V1022" s="445">
        <v>3</v>
      </c>
    </row>
    <row r="1023" spans="1:22" x14ac:dyDescent="0.2">
      <c r="A1023" s="487" t="s">
        <v>3056</v>
      </c>
      <c r="B1023" s="42">
        <v>7</v>
      </c>
      <c r="C1023" s="42">
        <v>7</v>
      </c>
      <c r="D1023" s="42"/>
      <c r="E1023" s="136">
        <v>116</v>
      </c>
      <c r="F1023" s="500">
        <f t="shared" si="10"/>
        <v>16.571428571428573</v>
      </c>
      <c r="G1023" s="42"/>
      <c r="H1023" s="42"/>
      <c r="I1023" s="42"/>
      <c r="J1023" s="42"/>
      <c r="K1023" s="42"/>
      <c r="L1023" s="42"/>
      <c r="M1023" s="42">
        <v>2</v>
      </c>
      <c r="N1023" s="42"/>
      <c r="Q1023" s="4" t="s">
        <v>4513</v>
      </c>
      <c r="R1023" s="445">
        <v>1</v>
      </c>
      <c r="U1023" s="4" t="s">
        <v>3782</v>
      </c>
      <c r="V1023" s="445">
        <v>3</v>
      </c>
    </row>
    <row r="1024" spans="1:22" x14ac:dyDescent="0.2">
      <c r="A1024" s="487" t="s">
        <v>3933</v>
      </c>
      <c r="B1024" s="42">
        <v>8</v>
      </c>
      <c r="C1024" s="42">
        <v>8</v>
      </c>
      <c r="D1024" s="42">
        <v>2</v>
      </c>
      <c r="E1024" s="136">
        <v>121</v>
      </c>
      <c r="F1024" s="500">
        <f t="shared" si="10"/>
        <v>20.166666666666668</v>
      </c>
      <c r="G1024" s="42"/>
      <c r="H1024" s="42"/>
      <c r="I1024" s="42"/>
      <c r="J1024" s="42"/>
      <c r="K1024" s="42"/>
      <c r="L1024" s="42"/>
      <c r="M1024" s="42">
        <v>2</v>
      </c>
      <c r="N1024" s="42"/>
      <c r="Q1024" s="4" t="s">
        <v>4476</v>
      </c>
      <c r="R1024" s="445">
        <v>1</v>
      </c>
      <c r="U1024" s="4" t="s">
        <v>1689</v>
      </c>
      <c r="V1024" s="445">
        <v>3</v>
      </c>
    </row>
    <row r="1025" spans="1:22" x14ac:dyDescent="0.2">
      <c r="A1025" s="487" t="s">
        <v>3044</v>
      </c>
      <c r="B1025" s="42">
        <v>9</v>
      </c>
      <c r="C1025" s="42">
        <v>10</v>
      </c>
      <c r="D1025" s="42">
        <v>3</v>
      </c>
      <c r="E1025" s="136">
        <v>280</v>
      </c>
      <c r="F1025" s="500">
        <f t="shared" si="10"/>
        <v>40</v>
      </c>
      <c r="G1025" s="42"/>
      <c r="H1025" s="42"/>
      <c r="I1025" s="42"/>
      <c r="J1025" s="42"/>
      <c r="K1025" s="42"/>
      <c r="L1025" s="42"/>
      <c r="M1025" s="42">
        <v>3</v>
      </c>
      <c r="N1025" s="42"/>
      <c r="Q1025" s="4" t="s">
        <v>4491</v>
      </c>
      <c r="R1025" s="445">
        <v>1</v>
      </c>
      <c r="U1025" s="4" t="s">
        <v>4389</v>
      </c>
      <c r="V1025" s="445">
        <v>3</v>
      </c>
    </row>
    <row r="1026" spans="1:22" x14ac:dyDescent="0.2">
      <c r="A1026" s="487" t="s">
        <v>3053</v>
      </c>
      <c r="B1026" s="42">
        <v>5</v>
      </c>
      <c r="C1026" s="42">
        <v>4</v>
      </c>
      <c r="D1026" s="42"/>
      <c r="E1026" s="136">
        <v>84</v>
      </c>
      <c r="F1026" s="500">
        <f t="shared" si="10"/>
        <v>21</v>
      </c>
      <c r="G1026" s="42"/>
      <c r="H1026" s="42"/>
      <c r="I1026" s="42"/>
      <c r="J1026" s="42"/>
      <c r="K1026" s="42"/>
      <c r="L1026" s="42"/>
      <c r="M1026" s="42">
        <v>3</v>
      </c>
      <c r="N1026" s="42"/>
      <c r="Q1026" s="4" t="s">
        <v>4027</v>
      </c>
      <c r="R1026" s="445">
        <v>1</v>
      </c>
      <c r="U1026" s="4" t="s">
        <v>2962</v>
      </c>
      <c r="V1026" s="445">
        <v>3</v>
      </c>
    </row>
    <row r="1027" spans="1:22" x14ac:dyDescent="0.2">
      <c r="A1027" s="487" t="s">
        <v>3911</v>
      </c>
      <c r="B1027" s="42">
        <v>6</v>
      </c>
      <c r="C1027" s="42">
        <v>6</v>
      </c>
      <c r="D1027" s="42"/>
      <c r="E1027" s="136">
        <v>106</v>
      </c>
      <c r="F1027" s="500">
        <f t="shared" si="10"/>
        <v>17.666666666666668</v>
      </c>
      <c r="G1027" s="42"/>
      <c r="H1027" s="42"/>
      <c r="I1027" s="42"/>
      <c r="J1027" s="42"/>
      <c r="K1027" s="42"/>
      <c r="L1027" s="42"/>
      <c r="M1027" s="42">
        <v>2</v>
      </c>
      <c r="N1027" s="42"/>
      <c r="Q1027" s="4" t="s">
        <v>1737</v>
      </c>
      <c r="R1027" s="445">
        <v>1</v>
      </c>
      <c r="U1027" s="4" t="s">
        <v>1989</v>
      </c>
      <c r="V1027" s="445">
        <v>3</v>
      </c>
    </row>
    <row r="1028" spans="1:22" x14ac:dyDescent="0.2">
      <c r="A1028" s="487" t="s">
        <v>3060</v>
      </c>
      <c r="B1028" s="42">
        <v>9</v>
      </c>
      <c r="C1028" s="42">
        <v>8</v>
      </c>
      <c r="D1028" s="42">
        <v>1</v>
      </c>
      <c r="E1028" s="136">
        <v>171</v>
      </c>
      <c r="F1028" s="500">
        <f t="shared" si="10"/>
        <v>24.428571428571427</v>
      </c>
      <c r="G1028" s="42"/>
      <c r="H1028" s="42"/>
      <c r="I1028" s="42"/>
      <c r="J1028" s="42"/>
      <c r="K1028" s="42"/>
      <c r="L1028" s="42"/>
      <c r="M1028" s="42">
        <v>3</v>
      </c>
      <c r="N1028" s="42"/>
      <c r="Q1028" s="4" t="s">
        <v>1723</v>
      </c>
      <c r="R1028" s="445">
        <v>1</v>
      </c>
      <c r="U1028" s="4" t="s">
        <v>4219</v>
      </c>
      <c r="V1028" s="445">
        <v>3</v>
      </c>
    </row>
    <row r="1029" spans="1:22" x14ac:dyDescent="0.2">
      <c r="A1029" s="487" t="s">
        <v>3922</v>
      </c>
      <c r="B1029" s="42">
        <v>6</v>
      </c>
      <c r="C1029" s="42">
        <v>7</v>
      </c>
      <c r="D1029" s="42">
        <v>1</v>
      </c>
      <c r="E1029" s="136">
        <v>104</v>
      </c>
      <c r="F1029" s="500">
        <f t="shared" ref="F1029:F1077" si="11">E1029/(C1029-D1029)</f>
        <v>17.333333333333332</v>
      </c>
      <c r="G1029" s="42"/>
      <c r="H1029" s="42"/>
      <c r="I1029" s="42"/>
      <c r="J1029" s="42"/>
      <c r="K1029" s="42"/>
      <c r="L1029" s="42"/>
      <c r="M1029" s="42"/>
      <c r="N1029" s="42"/>
      <c r="Q1029" s="4" t="s">
        <v>4399</v>
      </c>
      <c r="R1029" s="445">
        <v>1</v>
      </c>
      <c r="U1029" s="4" t="s">
        <v>4367</v>
      </c>
      <c r="V1029" s="445">
        <v>3</v>
      </c>
    </row>
    <row r="1030" spans="1:22" x14ac:dyDescent="0.2">
      <c r="A1030" s="487" t="s">
        <v>3856</v>
      </c>
      <c r="B1030" s="42">
        <v>8</v>
      </c>
      <c r="C1030" s="42">
        <v>7</v>
      </c>
      <c r="D1030" s="42">
        <v>3</v>
      </c>
      <c r="E1030" s="136">
        <v>58</v>
      </c>
      <c r="F1030" s="500">
        <f t="shared" si="11"/>
        <v>14.5</v>
      </c>
      <c r="G1030" s="42"/>
      <c r="H1030" s="42"/>
      <c r="I1030" s="42"/>
      <c r="J1030" s="42"/>
      <c r="K1030" s="42"/>
      <c r="L1030" s="42"/>
      <c r="M1030" s="42">
        <v>2</v>
      </c>
      <c r="N1030" s="42"/>
      <c r="Q1030" s="4" t="s">
        <v>4446</v>
      </c>
      <c r="R1030" s="445">
        <v>1</v>
      </c>
      <c r="U1030" s="4" t="s">
        <v>1733</v>
      </c>
      <c r="V1030" s="445">
        <v>3</v>
      </c>
    </row>
    <row r="1031" spans="1:22" x14ac:dyDescent="0.2">
      <c r="A1031" s="487" t="s">
        <v>3915</v>
      </c>
      <c r="B1031" s="42">
        <v>7</v>
      </c>
      <c r="C1031" s="42">
        <v>6</v>
      </c>
      <c r="D1031" s="42">
        <v>3</v>
      </c>
      <c r="E1031" s="136">
        <v>19</v>
      </c>
      <c r="F1031" s="500">
        <f t="shared" si="11"/>
        <v>6.333333333333333</v>
      </c>
      <c r="G1031" s="42"/>
      <c r="H1031" s="42"/>
      <c r="I1031" s="42"/>
      <c r="J1031" s="42"/>
      <c r="K1031" s="42"/>
      <c r="L1031" s="42"/>
      <c r="M1031" s="42">
        <v>3</v>
      </c>
      <c r="N1031" s="42"/>
      <c r="Q1031" s="4" t="s">
        <v>1972</v>
      </c>
      <c r="R1031" s="445">
        <v>1</v>
      </c>
      <c r="U1031" s="4" t="s">
        <v>4148</v>
      </c>
      <c r="V1031" s="445">
        <v>3</v>
      </c>
    </row>
    <row r="1032" spans="1:22" x14ac:dyDescent="0.2">
      <c r="A1032" s="487" t="s">
        <v>3885</v>
      </c>
      <c r="B1032" s="42">
        <v>3</v>
      </c>
      <c r="C1032" s="42">
        <v>3</v>
      </c>
      <c r="D1032" s="42"/>
      <c r="E1032" s="136">
        <v>14</v>
      </c>
      <c r="F1032" s="500">
        <f t="shared" si="11"/>
        <v>4.666666666666667</v>
      </c>
      <c r="G1032" s="42"/>
      <c r="H1032" s="42"/>
      <c r="I1032" s="42"/>
      <c r="J1032" s="42"/>
      <c r="K1032" s="42"/>
      <c r="L1032" s="42"/>
      <c r="M1032" s="42">
        <v>2</v>
      </c>
      <c r="N1032" s="42"/>
      <c r="Q1032" s="4" t="s">
        <v>1667</v>
      </c>
      <c r="R1032" s="445">
        <v>1</v>
      </c>
      <c r="U1032" s="4" t="s">
        <v>2017</v>
      </c>
      <c r="V1032" s="445">
        <v>3</v>
      </c>
    </row>
    <row r="1033" spans="1:22" x14ac:dyDescent="0.2">
      <c r="A1033" s="487" t="s">
        <v>3930</v>
      </c>
      <c r="B1033" s="42">
        <v>3</v>
      </c>
      <c r="C1033" s="42">
        <v>4</v>
      </c>
      <c r="D1033" s="42"/>
      <c r="E1033" s="136">
        <v>45</v>
      </c>
      <c r="F1033" s="500">
        <f t="shared" si="11"/>
        <v>11.25</v>
      </c>
      <c r="G1033" s="42"/>
      <c r="H1033" s="42"/>
      <c r="I1033" s="42"/>
      <c r="J1033" s="42"/>
      <c r="K1033" s="42"/>
      <c r="L1033" s="42"/>
      <c r="M1033" s="42">
        <v>1</v>
      </c>
      <c r="N1033" s="42"/>
      <c r="Q1033" s="4" t="s">
        <v>1757</v>
      </c>
      <c r="R1033" s="445">
        <v>1</v>
      </c>
      <c r="U1033" s="4" t="s">
        <v>4240</v>
      </c>
      <c r="V1033" s="445">
        <v>3</v>
      </c>
    </row>
    <row r="1034" spans="1:22" x14ac:dyDescent="0.2">
      <c r="A1034" s="487" t="s">
        <v>3926</v>
      </c>
      <c r="B1034" s="42">
        <v>3</v>
      </c>
      <c r="C1034" s="42">
        <v>4</v>
      </c>
      <c r="D1034" s="42">
        <v>1</v>
      </c>
      <c r="E1034" s="136">
        <v>20</v>
      </c>
      <c r="F1034" s="500">
        <f t="shared" si="11"/>
        <v>6.666666666666667</v>
      </c>
      <c r="G1034" s="42"/>
      <c r="H1034" s="42"/>
      <c r="I1034" s="42"/>
      <c r="J1034" s="42"/>
      <c r="K1034" s="42"/>
      <c r="L1034" s="42"/>
      <c r="M1034" s="42"/>
      <c r="N1034" s="42"/>
      <c r="Q1034" s="4" t="s">
        <v>1734</v>
      </c>
      <c r="R1034" s="445">
        <v>1</v>
      </c>
      <c r="U1034" s="4" t="s">
        <v>1616</v>
      </c>
      <c r="V1034" s="445">
        <v>3</v>
      </c>
    </row>
    <row r="1035" spans="1:22" x14ac:dyDescent="0.2">
      <c r="A1035" s="487" t="s">
        <v>3913</v>
      </c>
      <c r="B1035" s="42">
        <v>3</v>
      </c>
      <c r="C1035" s="42">
        <v>3</v>
      </c>
      <c r="D1035" s="42"/>
      <c r="E1035" s="136">
        <v>19</v>
      </c>
      <c r="F1035" s="500">
        <f t="shared" si="11"/>
        <v>6.333333333333333</v>
      </c>
      <c r="G1035" s="42"/>
      <c r="H1035" s="42"/>
      <c r="I1035" s="42"/>
      <c r="J1035" s="42"/>
      <c r="K1035" s="42"/>
      <c r="L1035" s="42"/>
      <c r="M1035" s="42">
        <v>1</v>
      </c>
      <c r="N1035" s="42"/>
      <c r="Q1035" s="4" t="s">
        <v>1710</v>
      </c>
      <c r="R1035" s="445">
        <v>1</v>
      </c>
      <c r="U1035" s="4" t="s">
        <v>4266</v>
      </c>
      <c r="V1035" s="445">
        <v>3</v>
      </c>
    </row>
    <row r="1036" spans="1:22" x14ac:dyDescent="0.2">
      <c r="A1036" s="487" t="s">
        <v>3935</v>
      </c>
      <c r="B1036" s="42">
        <v>1</v>
      </c>
      <c r="C1036" s="42">
        <v>1</v>
      </c>
      <c r="D1036" s="42"/>
      <c r="E1036" s="136">
        <v>8</v>
      </c>
      <c r="F1036" s="136">
        <f t="shared" si="11"/>
        <v>8</v>
      </c>
      <c r="G1036" s="42"/>
      <c r="H1036" s="42"/>
      <c r="I1036" s="42"/>
      <c r="J1036" s="42"/>
      <c r="K1036" s="42"/>
      <c r="L1036" s="42"/>
      <c r="M1036" s="42"/>
      <c r="N1036" s="42"/>
      <c r="Q1036" s="4" t="s">
        <v>1977</v>
      </c>
      <c r="R1036" s="445">
        <v>1</v>
      </c>
      <c r="U1036" s="4" t="s">
        <v>1662</v>
      </c>
      <c r="V1036" s="445">
        <v>3</v>
      </c>
    </row>
    <row r="1037" spans="1:22" x14ac:dyDescent="0.2">
      <c r="A1037" s="487" t="s">
        <v>3927</v>
      </c>
      <c r="B1037" s="42">
        <v>2</v>
      </c>
      <c r="C1037" s="42">
        <v>2</v>
      </c>
      <c r="D1037" s="42"/>
      <c r="E1037" s="136">
        <v>28</v>
      </c>
      <c r="F1037" s="136">
        <f t="shared" si="11"/>
        <v>14</v>
      </c>
      <c r="G1037" s="42"/>
      <c r="H1037" s="42"/>
      <c r="I1037" s="42"/>
      <c r="J1037" s="42"/>
      <c r="K1037" s="42"/>
      <c r="L1037" s="42"/>
      <c r="M1037" s="42"/>
      <c r="N1037" s="42"/>
      <c r="Q1037" s="4" t="s">
        <v>4264</v>
      </c>
      <c r="R1037" s="445">
        <v>1</v>
      </c>
      <c r="U1037" s="4" t="s">
        <v>2028</v>
      </c>
      <c r="V1037" s="445">
        <v>3</v>
      </c>
    </row>
    <row r="1038" spans="1:22" x14ac:dyDescent="0.2">
      <c r="A1038" s="490" t="s">
        <v>3936</v>
      </c>
      <c r="B1038" s="121">
        <v>4</v>
      </c>
      <c r="C1038" s="121">
        <v>4</v>
      </c>
      <c r="D1038" s="121"/>
      <c r="E1038" s="491">
        <v>37</v>
      </c>
      <c r="F1038" s="500">
        <f t="shared" si="11"/>
        <v>9.25</v>
      </c>
      <c r="G1038" s="42"/>
      <c r="H1038" s="42"/>
      <c r="I1038" s="42"/>
      <c r="J1038" s="42"/>
      <c r="K1038" s="42"/>
      <c r="L1038" s="42"/>
      <c r="M1038" s="121">
        <v>2</v>
      </c>
      <c r="N1038" s="42"/>
      <c r="Q1038" s="4" t="s">
        <v>1519</v>
      </c>
      <c r="R1038" s="445">
        <v>1</v>
      </c>
      <c r="U1038" s="4" t="s">
        <v>1682</v>
      </c>
      <c r="V1038" s="445">
        <v>3</v>
      </c>
    </row>
    <row r="1039" spans="1:22" x14ac:dyDescent="0.2">
      <c r="A1039" s="487" t="s">
        <v>3907</v>
      </c>
      <c r="B1039" s="42">
        <v>7</v>
      </c>
      <c r="C1039" s="42">
        <v>5</v>
      </c>
      <c r="D1039" s="42">
        <v>1</v>
      </c>
      <c r="E1039" s="136">
        <v>187</v>
      </c>
      <c r="F1039" s="500">
        <f t="shared" si="11"/>
        <v>46.75</v>
      </c>
      <c r="G1039" s="42"/>
      <c r="H1039" s="42"/>
      <c r="I1039" s="42"/>
      <c r="J1039" s="42"/>
      <c r="K1039" s="42"/>
      <c r="L1039" s="42"/>
      <c r="M1039" s="42">
        <v>3</v>
      </c>
      <c r="N1039" s="42"/>
      <c r="Q1039" s="4" t="s">
        <v>1744</v>
      </c>
      <c r="R1039" s="445">
        <v>1</v>
      </c>
      <c r="U1039" s="4" t="s">
        <v>4394</v>
      </c>
      <c r="V1039" s="445">
        <v>2</v>
      </c>
    </row>
    <row r="1040" spans="1:22" x14ac:dyDescent="0.2">
      <c r="A1040" s="487" t="s">
        <v>3044</v>
      </c>
      <c r="B1040" s="42">
        <v>11</v>
      </c>
      <c r="C1040" s="42">
        <v>11</v>
      </c>
      <c r="D1040" s="42">
        <v>2</v>
      </c>
      <c r="E1040" s="136">
        <v>404</v>
      </c>
      <c r="F1040" s="500">
        <f t="shared" si="11"/>
        <v>44.888888888888886</v>
      </c>
      <c r="G1040" s="42"/>
      <c r="H1040" s="42"/>
      <c r="I1040" s="42"/>
      <c r="J1040" s="42"/>
      <c r="K1040" s="42"/>
      <c r="L1040" s="42"/>
      <c r="M1040" s="42">
        <v>5</v>
      </c>
      <c r="N1040" s="42"/>
      <c r="Q1040" s="4" t="s">
        <v>1978</v>
      </c>
      <c r="R1040" s="445">
        <v>1</v>
      </c>
      <c r="U1040" s="4" t="s">
        <v>4345</v>
      </c>
      <c r="V1040" s="445">
        <v>2</v>
      </c>
    </row>
    <row r="1041" spans="1:22" x14ac:dyDescent="0.2">
      <c r="A1041" s="487" t="s">
        <v>3050</v>
      </c>
      <c r="B1041" s="42">
        <v>13</v>
      </c>
      <c r="C1041" s="42">
        <v>13</v>
      </c>
      <c r="D1041" s="42"/>
      <c r="E1041" s="136">
        <v>410</v>
      </c>
      <c r="F1041" s="500">
        <f t="shared" si="11"/>
        <v>31.53846153846154</v>
      </c>
      <c r="G1041" s="42"/>
      <c r="H1041" s="42"/>
      <c r="I1041" s="42"/>
      <c r="J1041" s="42"/>
      <c r="K1041" s="42"/>
      <c r="L1041" s="42"/>
      <c r="M1041" s="42">
        <v>20</v>
      </c>
      <c r="N1041" s="42">
        <v>5</v>
      </c>
      <c r="Q1041" s="4" t="s">
        <v>4217</v>
      </c>
      <c r="R1041" s="445">
        <v>1</v>
      </c>
      <c r="U1041" s="4" t="s">
        <v>4476</v>
      </c>
      <c r="V1041" s="445">
        <v>2</v>
      </c>
    </row>
    <row r="1042" spans="1:22" x14ac:dyDescent="0.2">
      <c r="A1042" s="487" t="s">
        <v>3885</v>
      </c>
      <c r="B1042" s="42">
        <v>3</v>
      </c>
      <c r="C1042" s="42">
        <v>3</v>
      </c>
      <c r="D1042" s="42">
        <v>2</v>
      </c>
      <c r="E1042" s="136">
        <v>24</v>
      </c>
      <c r="F1042" s="500">
        <f t="shared" si="11"/>
        <v>24</v>
      </c>
      <c r="G1042" s="42"/>
      <c r="H1042" s="42"/>
      <c r="I1042" s="42"/>
      <c r="J1042" s="42"/>
      <c r="K1042" s="42"/>
      <c r="L1042" s="42"/>
      <c r="M1042" s="42">
        <v>1</v>
      </c>
      <c r="N1042" s="42"/>
      <c r="Q1042" s="4" t="s">
        <v>4082</v>
      </c>
      <c r="R1042" s="445">
        <v>1</v>
      </c>
      <c r="U1042" s="4" t="s">
        <v>1652</v>
      </c>
      <c r="V1042" s="445">
        <v>2</v>
      </c>
    </row>
    <row r="1043" spans="1:22" x14ac:dyDescent="0.2">
      <c r="A1043" s="487" t="s">
        <v>3911</v>
      </c>
      <c r="B1043" s="42">
        <v>12</v>
      </c>
      <c r="C1043" s="42">
        <v>12</v>
      </c>
      <c r="D1043" s="42">
        <v>1</v>
      </c>
      <c r="E1043" s="136">
        <v>239</v>
      </c>
      <c r="F1043" s="500">
        <f t="shared" si="11"/>
        <v>21.727272727272727</v>
      </c>
      <c r="G1043" s="42"/>
      <c r="H1043" s="42"/>
      <c r="I1043" s="42"/>
      <c r="J1043" s="42"/>
      <c r="K1043" s="42"/>
      <c r="L1043" s="42"/>
      <c r="M1043" s="42">
        <v>10</v>
      </c>
      <c r="N1043" s="42"/>
      <c r="Q1043" s="4" t="s">
        <v>1741</v>
      </c>
      <c r="R1043" s="445">
        <v>1</v>
      </c>
      <c r="U1043" s="4" t="s">
        <v>4204</v>
      </c>
      <c r="V1043" s="445">
        <v>2</v>
      </c>
    </row>
    <row r="1044" spans="1:22" x14ac:dyDescent="0.2">
      <c r="A1044" s="487" t="s">
        <v>3905</v>
      </c>
      <c r="B1044" s="42">
        <v>12</v>
      </c>
      <c r="C1044" s="42">
        <v>12</v>
      </c>
      <c r="D1044" s="42">
        <v>2</v>
      </c>
      <c r="E1044" s="136">
        <v>182</v>
      </c>
      <c r="F1044" s="500">
        <f t="shared" si="11"/>
        <v>18.2</v>
      </c>
      <c r="G1044" s="42"/>
      <c r="H1044" s="42"/>
      <c r="I1044" s="42"/>
      <c r="J1044" s="42"/>
      <c r="K1044" s="42"/>
      <c r="L1044" s="42"/>
      <c r="M1044" s="42">
        <v>5</v>
      </c>
      <c r="N1044" s="42"/>
      <c r="Q1044" s="4" t="s">
        <v>1980</v>
      </c>
      <c r="R1044" s="445">
        <v>1</v>
      </c>
      <c r="U1044" s="4" t="s">
        <v>4390</v>
      </c>
      <c r="V1044" s="445">
        <v>2</v>
      </c>
    </row>
    <row r="1045" spans="1:22" x14ac:dyDescent="0.2">
      <c r="A1045" s="487" t="s">
        <v>3915</v>
      </c>
      <c r="B1045" s="42">
        <v>13</v>
      </c>
      <c r="C1045" s="42">
        <v>9</v>
      </c>
      <c r="D1045" s="42">
        <v>4</v>
      </c>
      <c r="E1045" s="136">
        <v>82</v>
      </c>
      <c r="F1045" s="500">
        <f t="shared" si="11"/>
        <v>16.399999999999999</v>
      </c>
      <c r="G1045" s="42"/>
      <c r="H1045" s="42"/>
      <c r="I1045" s="42"/>
      <c r="J1045" s="42"/>
      <c r="K1045" s="42"/>
      <c r="L1045" s="42"/>
      <c r="M1045" s="42">
        <v>8</v>
      </c>
      <c r="N1045" s="42"/>
      <c r="Q1045" s="4" t="s">
        <v>514</v>
      </c>
      <c r="R1045" s="445">
        <v>1</v>
      </c>
      <c r="U1045" s="4" t="s">
        <v>4041</v>
      </c>
      <c r="V1045" s="445">
        <v>2</v>
      </c>
    </row>
    <row r="1046" spans="1:22" x14ac:dyDescent="0.2">
      <c r="A1046" s="487" t="s">
        <v>3053</v>
      </c>
      <c r="B1046" s="42">
        <v>7</v>
      </c>
      <c r="C1046" s="42">
        <v>6</v>
      </c>
      <c r="D1046" s="42">
        <v>1</v>
      </c>
      <c r="E1046" s="136">
        <v>72</v>
      </c>
      <c r="F1046" s="500">
        <f t="shared" si="11"/>
        <v>14.4</v>
      </c>
      <c r="G1046" s="42"/>
      <c r="H1046" s="42"/>
      <c r="I1046" s="42"/>
      <c r="J1046" s="42"/>
      <c r="K1046" s="42"/>
      <c r="L1046" s="42"/>
      <c r="M1046" s="42">
        <v>4</v>
      </c>
      <c r="N1046" s="42"/>
      <c r="Q1046" s="4" t="s">
        <v>4428</v>
      </c>
      <c r="R1046" s="445">
        <v>1</v>
      </c>
      <c r="U1046" s="4" t="s">
        <v>1248</v>
      </c>
      <c r="V1046" s="445">
        <v>2</v>
      </c>
    </row>
    <row r="1047" spans="1:22" x14ac:dyDescent="0.2">
      <c r="A1047" s="487" t="s">
        <v>3933</v>
      </c>
      <c r="B1047" s="42">
        <v>3</v>
      </c>
      <c r="C1047" s="42">
        <v>3</v>
      </c>
      <c r="D1047" s="42">
        <v>1</v>
      </c>
      <c r="E1047" s="136">
        <v>26</v>
      </c>
      <c r="F1047" s="500">
        <f t="shared" si="11"/>
        <v>13</v>
      </c>
      <c r="G1047" s="42"/>
      <c r="H1047" s="42"/>
      <c r="I1047" s="42"/>
      <c r="J1047" s="42"/>
      <c r="K1047" s="42"/>
      <c r="L1047" s="42"/>
      <c r="M1047" s="42"/>
      <c r="N1047" s="42"/>
      <c r="Q1047" s="4" t="s">
        <v>4061</v>
      </c>
      <c r="R1047" s="445">
        <v>1</v>
      </c>
      <c r="U1047" s="4" t="s">
        <v>2030</v>
      </c>
      <c r="V1047" s="445">
        <v>2</v>
      </c>
    </row>
    <row r="1048" spans="1:22" x14ac:dyDescent="0.2">
      <c r="A1048" s="487" t="s">
        <v>3925</v>
      </c>
      <c r="B1048" s="42">
        <v>8</v>
      </c>
      <c r="C1048" s="42">
        <v>8</v>
      </c>
      <c r="D1048" s="42">
        <v>1</v>
      </c>
      <c r="E1048" s="136">
        <v>81</v>
      </c>
      <c r="F1048" s="500">
        <f t="shared" si="11"/>
        <v>11.571428571428571</v>
      </c>
      <c r="G1048" s="42"/>
      <c r="H1048" s="42"/>
      <c r="I1048" s="42"/>
      <c r="J1048" s="42"/>
      <c r="K1048" s="42"/>
      <c r="L1048" s="42"/>
      <c r="M1048" s="42">
        <v>6</v>
      </c>
      <c r="N1048" s="42"/>
      <c r="Q1048" s="4" t="s">
        <v>4314</v>
      </c>
      <c r="R1048" s="445">
        <v>1</v>
      </c>
      <c r="U1048" s="4" t="s">
        <v>3968</v>
      </c>
      <c r="V1048" s="445">
        <v>2</v>
      </c>
    </row>
    <row r="1049" spans="1:22" x14ac:dyDescent="0.2">
      <c r="A1049" s="487" t="s">
        <v>3937</v>
      </c>
      <c r="B1049" s="42">
        <v>3</v>
      </c>
      <c r="C1049" s="42">
        <v>3</v>
      </c>
      <c r="D1049" s="42"/>
      <c r="E1049" s="136">
        <v>34</v>
      </c>
      <c r="F1049" s="500">
        <f t="shared" si="11"/>
        <v>11.333333333333334</v>
      </c>
      <c r="G1049" s="42"/>
      <c r="H1049" s="42"/>
      <c r="I1049" s="42"/>
      <c r="J1049" s="42"/>
      <c r="K1049" s="42"/>
      <c r="L1049" s="42"/>
      <c r="M1049" s="42">
        <v>1</v>
      </c>
      <c r="N1049" s="42"/>
      <c r="Q1049" s="4" t="s">
        <v>4340</v>
      </c>
      <c r="R1049" s="445">
        <v>1</v>
      </c>
      <c r="U1049" s="4" t="s">
        <v>4392</v>
      </c>
      <c r="V1049" s="445">
        <v>2</v>
      </c>
    </row>
    <row r="1050" spans="1:22" x14ac:dyDescent="0.2">
      <c r="A1050" s="487" t="s">
        <v>1825</v>
      </c>
      <c r="B1050" s="42">
        <v>4</v>
      </c>
      <c r="C1050" s="42">
        <v>5</v>
      </c>
      <c r="D1050" s="42">
        <v>1</v>
      </c>
      <c r="E1050" s="136">
        <v>38</v>
      </c>
      <c r="F1050" s="500">
        <f t="shared" si="11"/>
        <v>9.5</v>
      </c>
      <c r="G1050" s="42"/>
      <c r="H1050" s="42"/>
      <c r="I1050" s="42"/>
      <c r="J1050" s="42"/>
      <c r="K1050" s="42"/>
      <c r="L1050" s="42"/>
      <c r="M1050" s="42">
        <v>2</v>
      </c>
      <c r="N1050" s="42"/>
      <c r="Q1050" s="4" t="s">
        <v>4204</v>
      </c>
      <c r="R1050" s="445">
        <v>1</v>
      </c>
      <c r="U1050" s="4" t="s">
        <v>3588</v>
      </c>
      <c r="V1050" s="445">
        <v>2</v>
      </c>
    </row>
    <row r="1051" spans="1:22" x14ac:dyDescent="0.2">
      <c r="A1051" s="487" t="s">
        <v>3060</v>
      </c>
      <c r="B1051" s="42">
        <v>10</v>
      </c>
      <c r="C1051" s="42">
        <v>7</v>
      </c>
      <c r="D1051" s="42"/>
      <c r="E1051" s="136">
        <v>62</v>
      </c>
      <c r="F1051" s="500">
        <f t="shared" si="11"/>
        <v>8.8571428571428577</v>
      </c>
      <c r="G1051" s="42"/>
      <c r="H1051" s="42"/>
      <c r="I1051" s="42"/>
      <c r="J1051" s="42"/>
      <c r="K1051" s="42"/>
      <c r="L1051" s="42"/>
      <c r="M1051" s="42">
        <v>2</v>
      </c>
      <c r="N1051" s="42"/>
      <c r="Q1051" s="4" t="s">
        <v>1988</v>
      </c>
      <c r="R1051" s="445">
        <v>1</v>
      </c>
      <c r="U1051" s="4" t="s">
        <v>2041</v>
      </c>
      <c r="V1051" s="445">
        <v>2</v>
      </c>
    </row>
    <row r="1052" spans="1:22" x14ac:dyDescent="0.2">
      <c r="A1052" s="487" t="s">
        <v>3051</v>
      </c>
      <c r="B1052" s="42">
        <v>3</v>
      </c>
      <c r="C1052" s="42">
        <v>2</v>
      </c>
      <c r="D1052" s="42"/>
      <c r="E1052" s="136">
        <v>17</v>
      </c>
      <c r="F1052" s="500">
        <f t="shared" si="11"/>
        <v>8.5</v>
      </c>
      <c r="G1052" s="42"/>
      <c r="H1052" s="42"/>
      <c r="I1052" s="42"/>
      <c r="J1052" s="42"/>
      <c r="K1052" s="42"/>
      <c r="L1052" s="42"/>
      <c r="M1052" s="42">
        <v>2</v>
      </c>
      <c r="N1052" s="42"/>
      <c r="Q1052" s="4" t="s">
        <v>1716</v>
      </c>
      <c r="R1052" s="445">
        <v>1</v>
      </c>
      <c r="U1052" s="4" t="s">
        <v>4368</v>
      </c>
      <c r="V1052" s="445">
        <v>2</v>
      </c>
    </row>
    <row r="1053" spans="1:22" x14ac:dyDescent="0.2">
      <c r="A1053" s="487" t="s">
        <v>3056</v>
      </c>
      <c r="B1053" s="42">
        <v>12</v>
      </c>
      <c r="C1053" s="42">
        <v>12</v>
      </c>
      <c r="D1053" s="42">
        <v>4</v>
      </c>
      <c r="E1053" s="136">
        <v>60</v>
      </c>
      <c r="F1053" s="500">
        <f t="shared" si="11"/>
        <v>7.5</v>
      </c>
      <c r="G1053" s="42"/>
      <c r="H1053" s="42"/>
      <c r="I1053" s="42"/>
      <c r="J1053" s="42"/>
      <c r="K1053" s="42"/>
      <c r="L1053" s="42"/>
      <c r="M1053" s="42">
        <v>7</v>
      </c>
      <c r="N1053" s="42"/>
      <c r="Q1053" s="4" t="s">
        <v>2967</v>
      </c>
      <c r="R1053" s="445">
        <v>1</v>
      </c>
      <c r="U1053" s="4" t="s">
        <v>4246</v>
      </c>
      <c r="V1053" s="445">
        <v>2</v>
      </c>
    </row>
    <row r="1054" spans="1:22" x14ac:dyDescent="0.2">
      <c r="A1054" s="487" t="s">
        <v>3938</v>
      </c>
      <c r="B1054" s="42">
        <v>2</v>
      </c>
      <c r="C1054" s="42">
        <v>2</v>
      </c>
      <c r="D1054" s="42"/>
      <c r="E1054" s="136">
        <v>13</v>
      </c>
      <c r="F1054" s="500">
        <f t="shared" si="11"/>
        <v>6.5</v>
      </c>
      <c r="G1054" s="42"/>
      <c r="H1054" s="42"/>
      <c r="I1054" s="42"/>
      <c r="J1054" s="42"/>
      <c r="K1054" s="42"/>
      <c r="L1054" s="42"/>
      <c r="M1054" s="42"/>
      <c r="N1054" s="42"/>
      <c r="Q1054" s="4" t="s">
        <v>4339</v>
      </c>
      <c r="R1054" s="445">
        <v>1</v>
      </c>
      <c r="U1054" s="4" t="s">
        <v>1961</v>
      </c>
      <c r="V1054" s="445">
        <v>1</v>
      </c>
    </row>
    <row r="1055" spans="1:22" x14ac:dyDescent="0.2">
      <c r="A1055" s="487" t="s">
        <v>3038</v>
      </c>
      <c r="B1055" s="42">
        <v>4</v>
      </c>
      <c r="C1055" s="42">
        <v>2</v>
      </c>
      <c r="D1055" s="42">
        <v>1</v>
      </c>
      <c r="E1055" s="136">
        <v>6</v>
      </c>
      <c r="F1055" s="500">
        <f t="shared" si="11"/>
        <v>6</v>
      </c>
      <c r="G1055" s="42"/>
      <c r="H1055" s="42"/>
      <c r="I1055" s="42"/>
      <c r="J1055" s="42"/>
      <c r="K1055" s="42"/>
      <c r="L1055" s="42"/>
      <c r="M1055" s="42">
        <v>1</v>
      </c>
      <c r="N1055" s="42"/>
      <c r="Q1055" s="4" t="s">
        <v>4338</v>
      </c>
      <c r="R1055" s="445">
        <v>1</v>
      </c>
      <c r="U1055" s="4" t="s">
        <v>4064</v>
      </c>
      <c r="V1055" s="445">
        <v>1</v>
      </c>
    </row>
    <row r="1056" spans="1:22" x14ac:dyDescent="0.2">
      <c r="A1056" s="487" t="s">
        <v>3058</v>
      </c>
      <c r="B1056" s="42">
        <v>6</v>
      </c>
      <c r="C1056" s="42">
        <v>5</v>
      </c>
      <c r="D1056" s="42">
        <v>1</v>
      </c>
      <c r="E1056" s="136">
        <v>23</v>
      </c>
      <c r="F1056" s="500">
        <f t="shared" si="11"/>
        <v>5.75</v>
      </c>
      <c r="G1056" s="42"/>
      <c r="H1056" s="42"/>
      <c r="I1056" s="42"/>
      <c r="J1056" s="42"/>
      <c r="K1056" s="42"/>
      <c r="L1056" s="42"/>
      <c r="M1056" s="42">
        <v>6</v>
      </c>
      <c r="N1056" s="42"/>
      <c r="Q1056" s="4" t="s">
        <v>1993</v>
      </c>
      <c r="R1056" s="445">
        <v>1</v>
      </c>
      <c r="U1056" s="4" t="s">
        <v>1754</v>
      </c>
      <c r="V1056" s="445">
        <v>1</v>
      </c>
    </row>
    <row r="1057" spans="1:22" x14ac:dyDescent="0.2">
      <c r="A1057" s="487" t="s">
        <v>3939</v>
      </c>
      <c r="B1057" s="42">
        <v>5</v>
      </c>
      <c r="C1057" s="42">
        <v>3</v>
      </c>
      <c r="D1057" s="42"/>
      <c r="E1057" s="136">
        <v>6</v>
      </c>
      <c r="F1057" s="136">
        <f t="shared" si="11"/>
        <v>2</v>
      </c>
      <c r="G1057" s="42"/>
      <c r="H1057" s="42"/>
      <c r="I1057" s="42"/>
      <c r="J1057" s="42"/>
      <c r="K1057" s="42"/>
      <c r="L1057" s="42"/>
      <c r="M1057" s="42">
        <v>1</v>
      </c>
      <c r="N1057" s="42"/>
      <c r="Q1057" s="4" t="s">
        <v>1711</v>
      </c>
      <c r="R1057" s="445">
        <v>1</v>
      </c>
      <c r="U1057" s="4" t="s">
        <v>1969</v>
      </c>
      <c r="V1057" s="445">
        <v>1</v>
      </c>
    </row>
    <row r="1058" spans="1:22" x14ac:dyDescent="0.2">
      <c r="A1058" s="487" t="s">
        <v>3902</v>
      </c>
      <c r="B1058" s="42">
        <v>2</v>
      </c>
      <c r="C1058" s="42">
        <v>2</v>
      </c>
      <c r="D1058" s="42"/>
      <c r="E1058" s="136">
        <v>3</v>
      </c>
      <c r="F1058" s="136">
        <f t="shared" si="11"/>
        <v>1.5</v>
      </c>
      <c r="G1058" s="42"/>
      <c r="H1058" s="42"/>
      <c r="I1058" s="42"/>
      <c r="J1058" s="42"/>
      <c r="K1058" s="42"/>
      <c r="L1058" s="42"/>
      <c r="M1058" s="42"/>
      <c r="N1058" s="42"/>
      <c r="Q1058" s="4" t="s">
        <v>4388</v>
      </c>
      <c r="R1058" s="445">
        <v>1</v>
      </c>
      <c r="U1058" s="4" t="s">
        <v>4565</v>
      </c>
      <c r="V1058" s="445">
        <v>1</v>
      </c>
    </row>
    <row r="1059" spans="1:22" x14ac:dyDescent="0.2">
      <c r="A1059" s="487" t="s">
        <v>3940</v>
      </c>
      <c r="B1059" s="42">
        <v>1</v>
      </c>
      <c r="C1059" s="42">
        <v>1</v>
      </c>
      <c r="D1059" s="42"/>
      <c r="E1059" s="136">
        <v>0</v>
      </c>
      <c r="F1059" s="136">
        <f t="shared" si="11"/>
        <v>0</v>
      </c>
      <c r="G1059" s="42"/>
      <c r="H1059" s="42"/>
      <c r="I1059" s="42"/>
      <c r="J1059" s="42"/>
      <c r="K1059" s="42"/>
      <c r="L1059" s="42"/>
      <c r="M1059" s="42"/>
      <c r="N1059" s="42"/>
      <c r="Q1059" s="4" t="s">
        <v>1708</v>
      </c>
      <c r="R1059" s="445">
        <v>1</v>
      </c>
      <c r="U1059" s="4" t="s">
        <v>4314</v>
      </c>
      <c r="V1059" s="445">
        <v>1</v>
      </c>
    </row>
    <row r="1060" spans="1:22" x14ac:dyDescent="0.2">
      <c r="A1060" s="487" t="s">
        <v>3882</v>
      </c>
      <c r="B1060" s="42">
        <v>1</v>
      </c>
      <c r="C1060" s="42" t="s">
        <v>3838</v>
      </c>
      <c r="D1060" s="42"/>
      <c r="E1060" s="136">
        <v>0</v>
      </c>
      <c r="F1060" s="136"/>
      <c r="G1060" s="42"/>
      <c r="H1060" s="42"/>
      <c r="I1060" s="42"/>
      <c r="J1060" s="42"/>
      <c r="K1060" s="42"/>
      <c r="L1060" s="42"/>
      <c r="M1060" s="42">
        <v>1</v>
      </c>
      <c r="N1060" s="42"/>
      <c r="Q1060" s="4" t="s">
        <v>1726</v>
      </c>
      <c r="R1060" s="445">
        <v>1</v>
      </c>
      <c r="U1060" s="4" t="s">
        <v>1752</v>
      </c>
      <c r="V1060" s="445">
        <v>1</v>
      </c>
    </row>
    <row r="1061" spans="1:22" x14ac:dyDescent="0.2">
      <c r="A1061" s="490" t="s">
        <v>3856</v>
      </c>
      <c r="B1061" s="121">
        <v>1</v>
      </c>
      <c r="C1061" s="121" t="s">
        <v>3838</v>
      </c>
      <c r="D1061" s="121"/>
      <c r="E1061" s="491">
        <v>0</v>
      </c>
      <c r="F1061" s="136"/>
      <c r="G1061" s="42"/>
      <c r="H1061" s="42"/>
      <c r="I1061" s="42"/>
      <c r="J1061" s="42"/>
      <c r="K1061" s="42"/>
      <c r="L1061" s="42"/>
      <c r="M1061" s="121"/>
      <c r="N1061" s="42"/>
      <c r="Q1061" s="4" t="s">
        <v>1747</v>
      </c>
      <c r="R1061" s="445">
        <v>1</v>
      </c>
      <c r="U1061" s="4" t="s">
        <v>2967</v>
      </c>
      <c r="V1061" s="445">
        <v>1</v>
      </c>
    </row>
    <row r="1062" spans="1:22" x14ac:dyDescent="0.2">
      <c r="A1062" s="487" t="s">
        <v>3050</v>
      </c>
      <c r="B1062" s="42">
        <v>14</v>
      </c>
      <c r="C1062" s="42">
        <v>13</v>
      </c>
      <c r="D1062" s="42">
        <v>1</v>
      </c>
      <c r="E1062" s="136">
        <v>425</v>
      </c>
      <c r="F1062" s="500">
        <f t="shared" si="11"/>
        <v>35.416666666666664</v>
      </c>
      <c r="G1062" s="42"/>
      <c r="H1062" s="42"/>
      <c r="I1062" s="42"/>
      <c r="J1062" s="42"/>
      <c r="K1062" s="42"/>
      <c r="L1062" s="42"/>
      <c r="M1062" s="42">
        <v>17</v>
      </c>
      <c r="N1062" s="42">
        <v>1</v>
      </c>
      <c r="Q1062" s="4" t="s">
        <v>2968</v>
      </c>
      <c r="R1062" s="445">
        <v>1</v>
      </c>
      <c r="U1062" s="4" t="s">
        <v>1678</v>
      </c>
      <c r="V1062" s="445">
        <v>1</v>
      </c>
    </row>
    <row r="1063" spans="1:22" x14ac:dyDescent="0.2">
      <c r="A1063" s="487" t="s">
        <v>3055</v>
      </c>
      <c r="B1063" s="42">
        <v>10</v>
      </c>
      <c r="C1063" s="42">
        <v>7</v>
      </c>
      <c r="D1063" s="42">
        <v>2</v>
      </c>
      <c r="E1063" s="136">
        <v>145</v>
      </c>
      <c r="F1063" s="500">
        <f t="shared" si="11"/>
        <v>29</v>
      </c>
      <c r="G1063" s="42"/>
      <c r="H1063" s="42"/>
      <c r="I1063" s="42"/>
      <c r="J1063" s="42"/>
      <c r="K1063" s="42"/>
      <c r="L1063" s="42"/>
      <c r="M1063" s="42">
        <v>2</v>
      </c>
      <c r="N1063" s="42"/>
      <c r="Q1063" s="4" t="s">
        <v>1712</v>
      </c>
      <c r="R1063" s="445">
        <v>1</v>
      </c>
      <c r="U1063" s="4" t="s">
        <v>2009</v>
      </c>
      <c r="V1063" s="445">
        <v>1</v>
      </c>
    </row>
    <row r="1064" spans="1:22" x14ac:dyDescent="0.2">
      <c r="A1064" s="487" t="s">
        <v>3054</v>
      </c>
      <c r="B1064" s="42">
        <v>14</v>
      </c>
      <c r="C1064" s="42">
        <v>12</v>
      </c>
      <c r="D1064" s="42">
        <v>1</v>
      </c>
      <c r="E1064" s="136">
        <v>316</v>
      </c>
      <c r="F1064" s="500">
        <f t="shared" si="11"/>
        <v>28.727272727272727</v>
      </c>
      <c r="G1064" s="42"/>
      <c r="H1064" s="42"/>
      <c r="I1064" s="42"/>
      <c r="J1064" s="42"/>
      <c r="K1064" s="42"/>
      <c r="L1064" s="42"/>
      <c r="M1064" s="42">
        <v>9</v>
      </c>
      <c r="N1064" s="42"/>
      <c r="Q1064" s="4" t="s">
        <v>1717</v>
      </c>
      <c r="R1064" s="445">
        <v>1</v>
      </c>
      <c r="U1064" s="4" t="s">
        <v>4178</v>
      </c>
      <c r="V1064" s="445">
        <v>1</v>
      </c>
    </row>
    <row r="1065" spans="1:22" x14ac:dyDescent="0.2">
      <c r="A1065" s="487" t="s">
        <v>3044</v>
      </c>
      <c r="B1065" s="42">
        <v>13</v>
      </c>
      <c r="C1065" s="42">
        <v>11</v>
      </c>
      <c r="D1065" s="42"/>
      <c r="E1065" s="136">
        <v>293</v>
      </c>
      <c r="F1065" s="500">
        <f t="shared" si="11"/>
        <v>26.636363636363637</v>
      </c>
      <c r="G1065" s="42"/>
      <c r="H1065" s="42"/>
      <c r="I1065" s="42"/>
      <c r="J1065" s="42"/>
      <c r="K1065" s="42"/>
      <c r="L1065" s="42"/>
      <c r="M1065" s="42">
        <v>6</v>
      </c>
      <c r="N1065" s="42"/>
      <c r="Q1065" s="4" t="s">
        <v>1999</v>
      </c>
      <c r="R1065" s="445">
        <v>1</v>
      </c>
      <c r="U1065" s="4" t="s">
        <v>1666</v>
      </c>
      <c r="V1065" s="445">
        <v>1</v>
      </c>
    </row>
    <row r="1066" spans="1:22" x14ac:dyDescent="0.2">
      <c r="A1066" s="487" t="s">
        <v>3058</v>
      </c>
      <c r="B1066" s="42">
        <v>14</v>
      </c>
      <c r="C1066" s="42">
        <v>11</v>
      </c>
      <c r="D1066" s="42">
        <v>3</v>
      </c>
      <c r="E1066" s="136">
        <v>213</v>
      </c>
      <c r="F1066" s="500">
        <f t="shared" si="11"/>
        <v>26.625</v>
      </c>
      <c r="G1066" s="42"/>
      <c r="H1066" s="42"/>
      <c r="I1066" s="42"/>
      <c r="J1066" s="42"/>
      <c r="K1066" s="42"/>
      <c r="L1066" s="42"/>
      <c r="M1066" s="42">
        <v>4</v>
      </c>
      <c r="N1066" s="42"/>
      <c r="Q1066" s="4" t="s">
        <v>2000</v>
      </c>
      <c r="R1066" s="445">
        <v>1</v>
      </c>
      <c r="U1066" s="4" t="s">
        <v>4378</v>
      </c>
      <c r="V1066" s="445">
        <v>1</v>
      </c>
    </row>
    <row r="1067" spans="1:22" x14ac:dyDescent="0.2">
      <c r="A1067" s="487" t="s">
        <v>3942</v>
      </c>
      <c r="B1067" s="42">
        <v>11</v>
      </c>
      <c r="C1067" s="42">
        <v>8</v>
      </c>
      <c r="D1067" s="42">
        <v>2</v>
      </c>
      <c r="E1067" s="136">
        <v>130</v>
      </c>
      <c r="F1067" s="500">
        <f t="shared" si="11"/>
        <v>21.666666666666668</v>
      </c>
      <c r="G1067" s="42"/>
      <c r="H1067" s="42"/>
      <c r="I1067" s="42"/>
      <c r="J1067" s="42"/>
      <c r="K1067" s="42"/>
      <c r="L1067" s="42"/>
      <c r="M1067" s="42">
        <v>1</v>
      </c>
      <c r="N1067" s="42"/>
      <c r="Q1067" s="4" t="s">
        <v>2001</v>
      </c>
      <c r="R1067" s="445">
        <v>1</v>
      </c>
      <c r="U1067" s="4" t="s">
        <v>1702</v>
      </c>
      <c r="V1067" s="445">
        <v>1</v>
      </c>
    </row>
    <row r="1068" spans="1:22" x14ac:dyDescent="0.2">
      <c r="A1068" s="487" t="s">
        <v>3053</v>
      </c>
      <c r="B1068" s="42">
        <v>14</v>
      </c>
      <c r="C1068" s="42">
        <v>12</v>
      </c>
      <c r="D1068" s="42"/>
      <c r="E1068" s="136">
        <v>208</v>
      </c>
      <c r="F1068" s="500">
        <f t="shared" si="11"/>
        <v>17.333333333333332</v>
      </c>
      <c r="G1068" s="42"/>
      <c r="H1068" s="42"/>
      <c r="I1068" s="42"/>
      <c r="J1068" s="42"/>
      <c r="K1068" s="42"/>
      <c r="L1068" s="42"/>
      <c r="M1068" s="42">
        <v>9</v>
      </c>
      <c r="N1068" s="42"/>
      <c r="Q1068" s="4" t="s">
        <v>2004</v>
      </c>
      <c r="R1068" s="445">
        <v>1</v>
      </c>
      <c r="U1068" s="4" t="s">
        <v>4223</v>
      </c>
      <c r="V1068" s="445">
        <v>1</v>
      </c>
    </row>
    <row r="1069" spans="1:22" x14ac:dyDescent="0.2">
      <c r="A1069" s="487" t="s">
        <v>3940</v>
      </c>
      <c r="B1069" s="42">
        <v>14</v>
      </c>
      <c r="C1069" s="42">
        <v>11</v>
      </c>
      <c r="D1069" s="42">
        <v>2</v>
      </c>
      <c r="E1069" s="136">
        <v>130</v>
      </c>
      <c r="F1069" s="500">
        <f t="shared" si="11"/>
        <v>14.444444444444445</v>
      </c>
      <c r="G1069" s="42"/>
      <c r="H1069" s="42"/>
      <c r="I1069" s="42"/>
      <c r="J1069" s="42"/>
      <c r="K1069" s="42"/>
      <c r="L1069" s="42"/>
      <c r="M1069" s="42">
        <v>3</v>
      </c>
      <c r="N1069" s="42"/>
      <c r="Q1069" s="4" t="s">
        <v>4434</v>
      </c>
      <c r="R1069" s="445">
        <v>1</v>
      </c>
      <c r="U1069" s="4" t="s">
        <v>1246</v>
      </c>
      <c r="V1069" s="445">
        <v>1</v>
      </c>
    </row>
    <row r="1070" spans="1:22" x14ac:dyDescent="0.2">
      <c r="A1070" s="487" t="s">
        <v>3056</v>
      </c>
      <c r="B1070" s="42">
        <v>6</v>
      </c>
      <c r="C1070" s="42">
        <v>4</v>
      </c>
      <c r="D1070" s="42">
        <v>2</v>
      </c>
      <c r="E1070" s="136">
        <v>28</v>
      </c>
      <c r="F1070" s="500">
        <f t="shared" si="11"/>
        <v>14</v>
      </c>
      <c r="G1070" s="42"/>
      <c r="H1070" s="42"/>
      <c r="I1070" s="42"/>
      <c r="J1070" s="42"/>
      <c r="K1070" s="42"/>
      <c r="L1070" s="42"/>
      <c r="M1070" s="42"/>
      <c r="N1070" s="42"/>
      <c r="Q1070" s="4" t="s">
        <v>4385</v>
      </c>
      <c r="R1070" s="445">
        <v>1</v>
      </c>
      <c r="U1070" s="4" t="s">
        <v>4154</v>
      </c>
      <c r="V1070" s="445">
        <v>1</v>
      </c>
    </row>
    <row r="1071" spans="1:22" x14ac:dyDescent="0.2">
      <c r="A1071" s="487" t="s">
        <v>3943</v>
      </c>
      <c r="B1071" s="42">
        <v>4</v>
      </c>
      <c r="C1071" s="42">
        <v>3</v>
      </c>
      <c r="D1071" s="42">
        <v>2</v>
      </c>
      <c r="E1071" s="136">
        <v>13</v>
      </c>
      <c r="F1071" s="500">
        <f t="shared" si="11"/>
        <v>13</v>
      </c>
      <c r="G1071" s="42"/>
      <c r="H1071" s="42"/>
      <c r="I1071" s="42"/>
      <c r="J1071" s="42"/>
      <c r="K1071" s="42"/>
      <c r="L1071" s="42"/>
      <c r="M1071" s="42">
        <v>1</v>
      </c>
      <c r="N1071" s="42"/>
      <c r="Q1071" s="4" t="s">
        <v>4390</v>
      </c>
      <c r="R1071" s="445">
        <v>1</v>
      </c>
      <c r="U1071" s="4" t="s">
        <v>4332</v>
      </c>
      <c r="V1071" s="445">
        <v>1</v>
      </c>
    </row>
    <row r="1072" spans="1:22" x14ac:dyDescent="0.2">
      <c r="A1072" s="487" t="s">
        <v>3944</v>
      </c>
      <c r="B1072" s="42">
        <v>4</v>
      </c>
      <c r="C1072" s="42">
        <v>3</v>
      </c>
      <c r="D1072" s="42"/>
      <c r="E1072" s="136">
        <v>36</v>
      </c>
      <c r="F1072" s="500">
        <f t="shared" si="11"/>
        <v>12</v>
      </c>
      <c r="G1072" s="42"/>
      <c r="H1072" s="42"/>
      <c r="I1072" s="42"/>
      <c r="J1072" s="42"/>
      <c r="K1072" s="42"/>
      <c r="L1072" s="42"/>
      <c r="M1072" s="42"/>
      <c r="N1072" s="42"/>
      <c r="Q1072" s="4" t="s">
        <v>4159</v>
      </c>
      <c r="R1072" s="445">
        <v>1</v>
      </c>
      <c r="U1072" s="4" t="s">
        <v>1720</v>
      </c>
      <c r="V1072" s="445">
        <v>1</v>
      </c>
    </row>
    <row r="1073" spans="1:22" x14ac:dyDescent="0.2">
      <c r="A1073" s="487" t="s">
        <v>3029</v>
      </c>
      <c r="B1073" s="42">
        <v>7</v>
      </c>
      <c r="C1073" s="42">
        <v>4</v>
      </c>
      <c r="D1073" s="42">
        <v>1</v>
      </c>
      <c r="E1073" s="136">
        <v>29</v>
      </c>
      <c r="F1073" s="500">
        <f t="shared" si="11"/>
        <v>9.6666666666666661</v>
      </c>
      <c r="G1073" s="42"/>
      <c r="H1073" s="42"/>
      <c r="I1073" s="42"/>
      <c r="J1073" s="42"/>
      <c r="K1073" s="42"/>
      <c r="L1073" s="42"/>
      <c r="M1073" s="42">
        <v>3</v>
      </c>
      <c r="N1073" s="42"/>
      <c r="Q1073" s="4" t="s">
        <v>4346</v>
      </c>
      <c r="R1073" s="445">
        <v>1</v>
      </c>
      <c r="U1073" s="4" t="s">
        <v>4279</v>
      </c>
      <c r="V1073" s="445">
        <v>0</v>
      </c>
    </row>
    <row r="1074" spans="1:22" x14ac:dyDescent="0.2">
      <c r="A1074" s="487" t="s">
        <v>3051</v>
      </c>
      <c r="B1074" s="42">
        <v>11</v>
      </c>
      <c r="C1074" s="42">
        <v>11</v>
      </c>
      <c r="D1074" s="42">
        <v>1</v>
      </c>
      <c r="E1074" s="136">
        <v>90</v>
      </c>
      <c r="F1074" s="136">
        <f t="shared" si="11"/>
        <v>9</v>
      </c>
      <c r="G1074" s="42"/>
      <c r="H1074" s="42"/>
      <c r="I1074" s="42"/>
      <c r="J1074" s="42"/>
      <c r="K1074" s="42"/>
      <c r="L1074" s="42"/>
      <c r="M1074" s="42">
        <v>5</v>
      </c>
      <c r="N1074" s="42"/>
      <c r="Q1074" s="4" t="s">
        <v>1733</v>
      </c>
      <c r="R1074" s="445">
        <v>1</v>
      </c>
      <c r="U1074" s="4" t="s">
        <v>1736</v>
      </c>
      <c r="V1074" s="445">
        <v>0</v>
      </c>
    </row>
    <row r="1075" spans="1:22" x14ac:dyDescent="0.2">
      <c r="A1075" s="487" t="s">
        <v>3915</v>
      </c>
      <c r="B1075" s="42">
        <v>14</v>
      </c>
      <c r="C1075" s="42">
        <v>7</v>
      </c>
      <c r="D1075" s="42">
        <v>2</v>
      </c>
      <c r="E1075" s="136">
        <v>41</v>
      </c>
      <c r="F1075" s="136">
        <f t="shared" si="11"/>
        <v>8.1999999999999993</v>
      </c>
      <c r="G1075" s="42"/>
      <c r="H1075" s="42"/>
      <c r="I1075" s="42"/>
      <c r="J1075" s="42"/>
      <c r="K1075" s="42"/>
      <c r="L1075" s="42"/>
      <c r="M1075" s="42">
        <v>4</v>
      </c>
      <c r="N1075" s="42"/>
      <c r="Q1075" s="4" t="s">
        <v>4327</v>
      </c>
      <c r="R1075" s="445">
        <v>1</v>
      </c>
      <c r="U1075" s="4" t="s">
        <v>4426</v>
      </c>
      <c r="V1075" s="445">
        <v>0</v>
      </c>
    </row>
    <row r="1076" spans="1:22" x14ac:dyDescent="0.2">
      <c r="A1076" s="487" t="s">
        <v>3882</v>
      </c>
      <c r="B1076" s="42">
        <v>3</v>
      </c>
      <c r="C1076" s="42">
        <v>2</v>
      </c>
      <c r="D1076" s="42">
        <v>1</v>
      </c>
      <c r="E1076" s="136">
        <v>1</v>
      </c>
      <c r="F1076" s="136">
        <f t="shared" si="11"/>
        <v>1</v>
      </c>
      <c r="G1076" s="42"/>
      <c r="H1076" s="42"/>
      <c r="I1076" s="42"/>
      <c r="J1076" s="42"/>
      <c r="K1076" s="42"/>
      <c r="L1076" s="42"/>
      <c r="M1076" s="42">
        <v>1</v>
      </c>
      <c r="N1076" s="42"/>
      <c r="Q1076" s="4" t="s">
        <v>1740</v>
      </c>
      <c r="R1076" s="445">
        <v>1</v>
      </c>
      <c r="U1076" s="4" t="s">
        <v>4150</v>
      </c>
      <c r="V1076" s="445">
        <v>0</v>
      </c>
    </row>
    <row r="1077" spans="1:22" x14ac:dyDescent="0.2">
      <c r="A1077" s="487" t="s">
        <v>3041</v>
      </c>
      <c r="B1077" s="42">
        <v>1</v>
      </c>
      <c r="C1077" s="42">
        <v>1</v>
      </c>
      <c r="D1077" s="42"/>
      <c r="E1077" s="136">
        <v>0</v>
      </c>
      <c r="F1077" s="136">
        <f t="shared" si="11"/>
        <v>0</v>
      </c>
      <c r="G1077" s="42"/>
      <c r="H1077" s="42"/>
      <c r="I1077" s="42"/>
      <c r="J1077" s="42"/>
      <c r="K1077" s="42"/>
      <c r="L1077" s="42"/>
      <c r="M1077" s="42"/>
      <c r="N1077" s="42"/>
      <c r="Q1077" s="4" t="s">
        <v>1743</v>
      </c>
      <c r="R1077" s="445">
        <v>1</v>
      </c>
      <c r="U1077" s="4" t="s">
        <v>1955</v>
      </c>
      <c r="V1077" s="445">
        <v>0</v>
      </c>
    </row>
    <row r="1078" spans="1:22" x14ac:dyDescent="0.2">
      <c r="A1078" s="487" t="s">
        <v>3050</v>
      </c>
      <c r="B1078" s="42">
        <v>12</v>
      </c>
      <c r="C1078" s="42">
        <v>12</v>
      </c>
      <c r="D1078" s="42"/>
      <c r="E1078" s="136">
        <v>661</v>
      </c>
      <c r="F1078" s="42"/>
      <c r="G1078" s="42"/>
      <c r="H1078" s="42"/>
      <c r="I1078" s="42"/>
      <c r="J1078" s="42"/>
      <c r="K1078" s="42"/>
      <c r="L1078" s="42"/>
      <c r="M1078" s="42">
        <v>22</v>
      </c>
      <c r="N1078" s="42">
        <v>4</v>
      </c>
      <c r="Q1078" s="4" t="s">
        <v>4148</v>
      </c>
      <c r="R1078" s="445">
        <v>1</v>
      </c>
      <c r="U1078" s="4" t="s">
        <v>3030</v>
      </c>
      <c r="V1078" s="445">
        <v>0</v>
      </c>
    </row>
    <row r="1079" spans="1:22" x14ac:dyDescent="0.2">
      <c r="A1079" s="487" t="s">
        <v>3051</v>
      </c>
      <c r="B1079" s="42">
        <v>8</v>
      </c>
      <c r="C1079" s="42">
        <v>8</v>
      </c>
      <c r="D1079" s="42"/>
      <c r="E1079" s="136">
        <v>313</v>
      </c>
      <c r="F1079" s="42"/>
      <c r="G1079" s="42"/>
      <c r="H1079" s="42"/>
      <c r="I1079" s="42"/>
      <c r="J1079" s="42"/>
      <c r="K1079" s="42"/>
      <c r="L1079" s="42"/>
      <c r="M1079" s="42">
        <v>2</v>
      </c>
      <c r="N1079" s="42"/>
      <c r="Q1079" s="4" t="s">
        <v>2013</v>
      </c>
      <c r="R1079" s="445">
        <v>1</v>
      </c>
      <c r="U1079" s="4" t="s">
        <v>2960</v>
      </c>
      <c r="V1079" s="445">
        <v>0</v>
      </c>
    </row>
    <row r="1080" spans="1:22" x14ac:dyDescent="0.2">
      <c r="A1080" s="487" t="s">
        <v>3053</v>
      </c>
      <c r="B1080" s="42">
        <v>12</v>
      </c>
      <c r="C1080" s="42">
        <v>12</v>
      </c>
      <c r="D1080" s="42">
        <v>1</v>
      </c>
      <c r="E1080" s="136">
        <v>315</v>
      </c>
      <c r="F1080" s="42"/>
      <c r="G1080" s="42"/>
      <c r="H1080" s="42"/>
      <c r="I1080" s="42"/>
      <c r="J1080" s="42"/>
      <c r="K1080" s="42"/>
      <c r="L1080" s="42"/>
      <c r="M1080" s="42">
        <v>6</v>
      </c>
      <c r="N1080" s="42"/>
      <c r="Q1080" s="4" t="s">
        <v>2014</v>
      </c>
      <c r="R1080" s="445">
        <v>1</v>
      </c>
      <c r="U1080" s="4" t="s">
        <v>4250</v>
      </c>
      <c r="V1080" s="445">
        <v>0</v>
      </c>
    </row>
    <row r="1081" spans="1:22" x14ac:dyDescent="0.2">
      <c r="A1081" s="487" t="s">
        <v>3054</v>
      </c>
      <c r="B1081" s="42">
        <v>12</v>
      </c>
      <c r="C1081" s="42">
        <v>11</v>
      </c>
      <c r="D1081" s="42">
        <v>1</v>
      </c>
      <c r="E1081" s="136">
        <v>285</v>
      </c>
      <c r="F1081" s="42"/>
      <c r="G1081" s="42"/>
      <c r="H1081" s="42"/>
      <c r="I1081" s="42"/>
      <c r="J1081" s="42"/>
      <c r="K1081" s="42"/>
      <c r="L1081" s="42"/>
      <c r="M1081" s="42">
        <v>10</v>
      </c>
      <c r="N1081" s="42"/>
      <c r="Q1081" s="4" t="s">
        <v>2017</v>
      </c>
      <c r="R1081" s="445">
        <v>1</v>
      </c>
      <c r="U1081" s="4" t="s">
        <v>3033</v>
      </c>
      <c r="V1081" s="445">
        <v>0</v>
      </c>
    </row>
    <row r="1082" spans="1:22" x14ac:dyDescent="0.2">
      <c r="A1082" s="487" t="s">
        <v>3058</v>
      </c>
      <c r="B1082" s="42">
        <v>12</v>
      </c>
      <c r="C1082" s="42">
        <v>12</v>
      </c>
      <c r="D1082" s="42">
        <v>1</v>
      </c>
      <c r="E1082" s="136">
        <v>274</v>
      </c>
      <c r="F1082" s="42"/>
      <c r="G1082" s="42"/>
      <c r="H1082" s="42"/>
      <c r="I1082" s="42"/>
      <c r="J1082" s="42"/>
      <c r="K1082" s="42"/>
      <c r="L1082" s="42"/>
      <c r="M1082" s="42">
        <v>5</v>
      </c>
      <c r="N1082" s="42"/>
      <c r="Q1082" s="4" t="s">
        <v>1738</v>
      </c>
      <c r="R1082" s="445">
        <v>1</v>
      </c>
      <c r="U1082" s="4" t="s">
        <v>1657</v>
      </c>
      <c r="V1082" s="445">
        <v>0</v>
      </c>
    </row>
    <row r="1083" spans="1:22" x14ac:dyDescent="0.2">
      <c r="A1083" s="487" t="s">
        <v>3933</v>
      </c>
      <c r="B1083" s="42">
        <v>3</v>
      </c>
      <c r="C1083" s="42">
        <v>3</v>
      </c>
      <c r="D1083" s="42"/>
      <c r="E1083" s="136">
        <v>59</v>
      </c>
      <c r="F1083" s="42"/>
      <c r="G1083" s="42"/>
      <c r="H1083" s="42"/>
      <c r="I1083" s="42"/>
      <c r="J1083" s="42"/>
      <c r="K1083" s="42"/>
      <c r="L1083" s="42"/>
      <c r="M1083" s="42">
        <v>2</v>
      </c>
      <c r="N1083" s="42"/>
      <c r="Q1083" s="4" t="s">
        <v>1768</v>
      </c>
      <c r="R1083" s="445">
        <v>1</v>
      </c>
      <c r="U1083" s="4" t="s">
        <v>4206</v>
      </c>
      <c r="V1083" s="445">
        <v>0</v>
      </c>
    </row>
    <row r="1084" spans="1:22" x14ac:dyDescent="0.2">
      <c r="A1084" s="487" t="s">
        <v>3029</v>
      </c>
      <c r="B1084" s="42">
        <v>11</v>
      </c>
      <c r="C1084" s="42">
        <v>8</v>
      </c>
      <c r="D1084" s="42">
        <v>3</v>
      </c>
      <c r="E1084" s="136">
        <v>97</v>
      </c>
      <c r="F1084" s="42"/>
      <c r="G1084" s="42"/>
      <c r="H1084" s="42"/>
      <c r="I1084" s="42"/>
      <c r="J1084" s="42"/>
      <c r="K1084" s="42"/>
      <c r="L1084" s="42"/>
      <c r="M1084" s="42">
        <v>5</v>
      </c>
      <c r="N1084" s="42"/>
      <c r="Q1084" s="4" t="s">
        <v>4539</v>
      </c>
      <c r="R1084" s="445">
        <v>1</v>
      </c>
      <c r="U1084" s="4" t="s">
        <v>1745</v>
      </c>
      <c r="V1084" s="445">
        <v>0</v>
      </c>
    </row>
    <row r="1085" spans="1:22" x14ac:dyDescent="0.2">
      <c r="A1085" s="487" t="s">
        <v>3055</v>
      </c>
      <c r="B1085" s="42">
        <v>12</v>
      </c>
      <c r="C1085" s="42">
        <v>8</v>
      </c>
      <c r="D1085" s="42">
        <v>3</v>
      </c>
      <c r="E1085" s="136">
        <v>94</v>
      </c>
      <c r="F1085" s="42"/>
      <c r="G1085" s="42"/>
      <c r="H1085" s="42"/>
      <c r="I1085" s="42"/>
      <c r="J1085" s="42"/>
      <c r="K1085" s="42"/>
      <c r="L1085" s="42"/>
      <c r="M1085" s="42">
        <v>1</v>
      </c>
      <c r="N1085" s="42"/>
      <c r="Q1085" s="4" t="s">
        <v>4454</v>
      </c>
      <c r="R1085" s="445">
        <v>1</v>
      </c>
      <c r="U1085" s="4" t="s">
        <v>4333</v>
      </c>
      <c r="V1085" s="445">
        <v>0</v>
      </c>
    </row>
    <row r="1086" spans="1:22" x14ac:dyDescent="0.2">
      <c r="A1086" s="487" t="s">
        <v>3044</v>
      </c>
      <c r="B1086" s="42">
        <v>9</v>
      </c>
      <c r="C1086" s="42">
        <v>8</v>
      </c>
      <c r="D1086" s="42">
        <v>1</v>
      </c>
      <c r="E1086" s="136">
        <v>119</v>
      </c>
      <c r="F1086" s="42"/>
      <c r="G1086" s="42"/>
      <c r="H1086" s="42"/>
      <c r="I1086" s="42"/>
      <c r="J1086" s="42"/>
      <c r="K1086" s="42"/>
      <c r="L1086" s="42"/>
      <c r="M1086" s="42">
        <v>1</v>
      </c>
      <c r="N1086" s="42"/>
      <c r="Q1086" s="4" t="s">
        <v>4041</v>
      </c>
      <c r="R1086" s="445">
        <v>1</v>
      </c>
      <c r="U1086" s="4" t="s">
        <v>4186</v>
      </c>
      <c r="V1086" s="445">
        <v>0</v>
      </c>
    </row>
    <row r="1087" spans="1:22" x14ac:dyDescent="0.2">
      <c r="A1087" s="487" t="s">
        <v>3945</v>
      </c>
      <c r="B1087" s="42">
        <v>1</v>
      </c>
      <c r="C1087" s="42">
        <v>1</v>
      </c>
      <c r="D1087" s="42"/>
      <c r="E1087" s="136">
        <v>17</v>
      </c>
      <c r="F1087" s="42"/>
      <c r="G1087" s="42"/>
      <c r="H1087" s="42"/>
      <c r="I1087" s="42"/>
      <c r="J1087" s="42"/>
      <c r="K1087" s="42"/>
      <c r="L1087" s="42"/>
      <c r="M1087" s="42"/>
      <c r="N1087" s="42"/>
      <c r="Q1087" s="4" t="s">
        <v>4561</v>
      </c>
      <c r="R1087" s="445">
        <v>1</v>
      </c>
      <c r="U1087" s="4" t="s">
        <v>4491</v>
      </c>
      <c r="V1087" s="445">
        <v>0</v>
      </c>
    </row>
    <row r="1088" spans="1:22" x14ac:dyDescent="0.2">
      <c r="A1088" s="487" t="s">
        <v>3052</v>
      </c>
      <c r="B1088" s="42">
        <v>9</v>
      </c>
      <c r="C1088" s="42">
        <v>7</v>
      </c>
      <c r="D1088" s="42">
        <v>2</v>
      </c>
      <c r="E1088" s="136">
        <v>77</v>
      </c>
      <c r="F1088" s="42"/>
      <c r="G1088" s="42"/>
      <c r="H1088" s="42"/>
      <c r="I1088" s="42"/>
      <c r="J1088" s="42"/>
      <c r="K1088" s="42"/>
      <c r="L1088" s="42"/>
      <c r="M1088" s="42">
        <v>3</v>
      </c>
      <c r="N1088" s="42"/>
      <c r="Q1088" s="4" t="s">
        <v>4241</v>
      </c>
      <c r="R1088" s="445">
        <v>1</v>
      </c>
      <c r="U1088" s="4" t="s">
        <v>4027</v>
      </c>
      <c r="V1088" s="445">
        <v>0</v>
      </c>
    </row>
    <row r="1089" spans="1:22" x14ac:dyDescent="0.2">
      <c r="A1089" s="487" t="s">
        <v>3060</v>
      </c>
      <c r="B1089" s="42">
        <v>3</v>
      </c>
      <c r="C1089" s="42">
        <v>1</v>
      </c>
      <c r="D1089" s="42"/>
      <c r="E1089" s="136">
        <v>14</v>
      </c>
      <c r="F1089" s="42"/>
      <c r="G1089" s="42"/>
      <c r="H1089" s="42"/>
      <c r="I1089" s="42"/>
      <c r="J1089" s="42"/>
      <c r="K1089" s="42"/>
      <c r="L1089" s="42"/>
      <c r="M1089" s="42">
        <v>2</v>
      </c>
      <c r="N1089" s="42"/>
      <c r="Q1089" s="4" t="s">
        <v>4443</v>
      </c>
      <c r="R1089" s="445">
        <v>1</v>
      </c>
      <c r="U1089" s="4" t="s">
        <v>1737</v>
      </c>
      <c r="V1089" s="445">
        <v>0</v>
      </c>
    </row>
    <row r="1090" spans="1:22" x14ac:dyDescent="0.2">
      <c r="A1090" s="487" t="s">
        <v>3041</v>
      </c>
      <c r="B1090" s="42">
        <v>4</v>
      </c>
      <c r="C1090" s="42">
        <v>4</v>
      </c>
      <c r="D1090" s="42">
        <v>1</v>
      </c>
      <c r="E1090" s="136">
        <v>33</v>
      </c>
      <c r="F1090" s="42"/>
      <c r="G1090" s="42"/>
      <c r="H1090" s="42"/>
      <c r="I1090" s="42"/>
      <c r="J1090" s="42"/>
      <c r="K1090" s="42"/>
      <c r="L1090" s="42"/>
      <c r="M1090" s="42">
        <v>2</v>
      </c>
      <c r="N1090" s="42"/>
      <c r="Q1090" s="4" t="s">
        <v>4158</v>
      </c>
      <c r="R1090" s="445">
        <v>1</v>
      </c>
      <c r="U1090" s="4" t="s">
        <v>4344</v>
      </c>
      <c r="V1090" s="445">
        <v>0</v>
      </c>
    </row>
    <row r="1091" spans="1:22" x14ac:dyDescent="0.2">
      <c r="A1091" s="487" t="s">
        <v>3056</v>
      </c>
      <c r="B1091" s="42">
        <v>10</v>
      </c>
      <c r="C1091" s="42">
        <v>9</v>
      </c>
      <c r="D1091" s="42">
        <v>3</v>
      </c>
      <c r="E1091" s="136">
        <v>57</v>
      </c>
      <c r="F1091" s="42"/>
      <c r="G1091" s="42"/>
      <c r="H1091" s="42"/>
      <c r="I1091" s="42"/>
      <c r="J1091" s="42"/>
      <c r="K1091" s="42"/>
      <c r="L1091" s="42"/>
      <c r="M1091" s="42">
        <v>1</v>
      </c>
      <c r="N1091" s="42"/>
      <c r="Q1091" s="4" t="s">
        <v>4377</v>
      </c>
      <c r="R1091" s="445">
        <v>1</v>
      </c>
      <c r="U1091" s="4" t="s">
        <v>1757</v>
      </c>
      <c r="V1091" s="445">
        <v>0</v>
      </c>
    </row>
    <row r="1092" spans="1:22" x14ac:dyDescent="0.2">
      <c r="A1092" s="487" t="s">
        <v>3915</v>
      </c>
      <c r="B1092" s="42">
        <v>1</v>
      </c>
      <c r="C1092" s="42">
        <v>1</v>
      </c>
      <c r="D1092" s="42"/>
      <c r="E1092" s="136">
        <v>8</v>
      </c>
      <c r="F1092" s="42"/>
      <c r="G1092" s="42"/>
      <c r="H1092" s="42"/>
      <c r="I1092" s="42"/>
      <c r="J1092" s="42"/>
      <c r="K1092" s="42"/>
      <c r="L1092" s="42"/>
      <c r="M1092" s="42"/>
      <c r="N1092" s="42"/>
      <c r="Q1092" s="4" t="s">
        <v>2022</v>
      </c>
      <c r="R1092" s="445">
        <v>1</v>
      </c>
      <c r="U1092" s="4" t="s">
        <v>4424</v>
      </c>
      <c r="V1092" s="445">
        <v>0</v>
      </c>
    </row>
    <row r="1093" spans="1:22" x14ac:dyDescent="0.2">
      <c r="A1093" s="487" t="s">
        <v>3943</v>
      </c>
      <c r="B1093" s="42">
        <v>10</v>
      </c>
      <c r="C1093" s="42">
        <v>6</v>
      </c>
      <c r="D1093" s="42">
        <v>2</v>
      </c>
      <c r="E1093" s="136">
        <v>23</v>
      </c>
      <c r="F1093" s="42"/>
      <c r="G1093" s="42"/>
      <c r="H1093" s="42"/>
      <c r="I1093" s="42"/>
      <c r="J1093" s="42"/>
      <c r="K1093" s="42"/>
      <c r="L1093" s="42"/>
      <c r="M1093" s="42">
        <v>1</v>
      </c>
      <c r="N1093" s="42"/>
      <c r="Q1093" s="4" t="s">
        <v>2023</v>
      </c>
      <c r="R1093" s="445">
        <v>1</v>
      </c>
      <c r="U1093" s="4" t="s">
        <v>4264</v>
      </c>
      <c r="V1093" s="445">
        <v>0</v>
      </c>
    </row>
    <row r="1094" spans="1:22" x14ac:dyDescent="0.2">
      <c r="A1094" s="487" t="s">
        <v>3946</v>
      </c>
      <c r="B1094" s="42">
        <v>3</v>
      </c>
      <c r="C1094" s="42">
        <v>1</v>
      </c>
      <c r="D1094" s="42"/>
      <c r="E1094" s="136">
        <v>4</v>
      </c>
      <c r="F1094" s="42"/>
      <c r="G1094" s="42"/>
      <c r="H1094" s="42"/>
      <c r="I1094" s="42"/>
      <c r="J1094" s="42"/>
      <c r="K1094" s="42"/>
      <c r="L1094" s="42"/>
      <c r="M1094" s="42">
        <v>1</v>
      </c>
      <c r="N1094" s="42"/>
      <c r="Q1094" s="4" t="s">
        <v>4477</v>
      </c>
      <c r="R1094" s="445">
        <v>1</v>
      </c>
      <c r="U1094" s="4" t="s">
        <v>4493</v>
      </c>
      <c r="V1094" s="445">
        <v>0</v>
      </c>
    </row>
    <row r="1095" spans="1:22" x14ac:dyDescent="0.2">
      <c r="A1095" s="487" t="s">
        <v>3050</v>
      </c>
      <c r="B1095" s="42">
        <v>12</v>
      </c>
      <c r="C1095" s="42">
        <v>11</v>
      </c>
      <c r="D1095" s="42"/>
      <c r="E1095" s="136">
        <v>233</v>
      </c>
      <c r="F1095" s="42"/>
      <c r="G1095" s="42"/>
      <c r="H1095" s="42"/>
      <c r="I1095" s="42"/>
      <c r="J1095" s="42"/>
      <c r="K1095" s="42"/>
      <c r="L1095" s="42"/>
      <c r="M1095" s="42">
        <v>16</v>
      </c>
      <c r="N1095" s="42">
        <v>2</v>
      </c>
      <c r="Q1095" s="4" t="s">
        <v>1746</v>
      </c>
      <c r="R1095" s="445">
        <v>1</v>
      </c>
      <c r="U1095" s="4" t="s">
        <v>4131</v>
      </c>
      <c r="V1095" s="445">
        <v>0</v>
      </c>
    </row>
    <row r="1096" spans="1:22" x14ac:dyDescent="0.2">
      <c r="A1096" s="487" t="s">
        <v>3051</v>
      </c>
      <c r="B1096" s="42">
        <v>12</v>
      </c>
      <c r="C1096" s="42">
        <v>11</v>
      </c>
      <c r="D1096" s="42"/>
      <c r="E1096" s="136">
        <v>260</v>
      </c>
      <c r="F1096" s="42"/>
      <c r="G1096" s="42"/>
      <c r="H1096" s="42"/>
      <c r="I1096" s="42"/>
      <c r="J1096" s="42"/>
      <c r="K1096" s="42"/>
      <c r="L1096" s="42"/>
      <c r="M1096" s="42">
        <v>6</v>
      </c>
      <c r="N1096" s="42"/>
      <c r="Q1096" s="4" t="s">
        <v>2026</v>
      </c>
      <c r="R1096" s="445">
        <v>1</v>
      </c>
      <c r="U1096" s="4" t="s">
        <v>1744</v>
      </c>
      <c r="V1096" s="445">
        <v>0</v>
      </c>
    </row>
    <row r="1097" spans="1:22" x14ac:dyDescent="0.2">
      <c r="A1097" s="487" t="s">
        <v>3053</v>
      </c>
      <c r="B1097" s="42">
        <v>12</v>
      </c>
      <c r="C1097" s="42">
        <v>11</v>
      </c>
      <c r="D1097" s="42"/>
      <c r="E1097" s="136">
        <v>229</v>
      </c>
      <c r="F1097" s="42"/>
      <c r="G1097" s="42"/>
      <c r="H1097" s="42"/>
      <c r="I1097" s="42"/>
      <c r="J1097" s="42"/>
      <c r="K1097" s="42"/>
      <c r="L1097" s="42"/>
      <c r="M1097" s="42">
        <v>4</v>
      </c>
      <c r="N1097" s="42"/>
      <c r="Q1097" s="4" t="s">
        <v>4266</v>
      </c>
      <c r="R1097" s="445">
        <v>1</v>
      </c>
      <c r="U1097" s="4" t="s">
        <v>1741</v>
      </c>
      <c r="V1097" s="445">
        <v>0</v>
      </c>
    </row>
    <row r="1098" spans="1:22" x14ac:dyDescent="0.2">
      <c r="A1098" s="487" t="s">
        <v>3058</v>
      </c>
      <c r="B1098" s="42">
        <v>12</v>
      </c>
      <c r="C1098" s="42">
        <v>11</v>
      </c>
      <c r="D1098" s="42"/>
      <c r="E1098" s="136">
        <v>291</v>
      </c>
      <c r="F1098" s="42"/>
      <c r="G1098" s="42"/>
      <c r="H1098" s="42"/>
      <c r="I1098" s="42"/>
      <c r="J1098" s="42"/>
      <c r="K1098" s="42"/>
      <c r="L1098" s="42"/>
      <c r="M1098" s="42">
        <v>1</v>
      </c>
      <c r="N1098" s="42"/>
      <c r="Q1098" s="4" t="s">
        <v>4391</v>
      </c>
      <c r="R1098" s="445">
        <v>1</v>
      </c>
      <c r="U1098" s="4" t="s">
        <v>514</v>
      </c>
      <c r="V1098" s="445">
        <v>0</v>
      </c>
    </row>
    <row r="1099" spans="1:22" x14ac:dyDescent="0.2">
      <c r="A1099" s="487" t="s">
        <v>3054</v>
      </c>
      <c r="B1099" s="42">
        <v>12</v>
      </c>
      <c r="C1099" s="42">
        <v>11</v>
      </c>
      <c r="D1099" s="42">
        <v>3</v>
      </c>
      <c r="E1099" s="136">
        <v>266</v>
      </c>
      <c r="F1099" s="42"/>
      <c r="G1099" s="42"/>
      <c r="H1099" s="42"/>
      <c r="I1099" s="42"/>
      <c r="J1099" s="42"/>
      <c r="K1099" s="42"/>
      <c r="L1099" s="42"/>
      <c r="M1099" s="42">
        <v>3</v>
      </c>
      <c r="N1099" s="42"/>
      <c r="Q1099" s="4" t="s">
        <v>1755</v>
      </c>
      <c r="R1099" s="445">
        <v>1</v>
      </c>
      <c r="U1099" s="4" t="s">
        <v>4340</v>
      </c>
      <c r="V1099" s="445">
        <v>0</v>
      </c>
    </row>
    <row r="1100" spans="1:22" x14ac:dyDescent="0.2">
      <c r="A1100" s="487" t="s">
        <v>3042</v>
      </c>
      <c r="B1100" s="42">
        <v>12</v>
      </c>
      <c r="C1100" s="42">
        <v>11</v>
      </c>
      <c r="D1100" s="42">
        <v>1</v>
      </c>
      <c r="E1100" s="136">
        <v>242</v>
      </c>
      <c r="F1100" s="42"/>
      <c r="G1100" s="42"/>
      <c r="H1100" s="42"/>
      <c r="I1100" s="42"/>
      <c r="J1100" s="42"/>
      <c r="K1100" s="42"/>
      <c r="L1100" s="42"/>
      <c r="M1100" s="42">
        <v>5</v>
      </c>
      <c r="N1100" s="42"/>
      <c r="Q1100" s="4" t="s">
        <v>3079</v>
      </c>
      <c r="R1100" s="445">
        <v>1</v>
      </c>
      <c r="U1100" s="4" t="s">
        <v>1988</v>
      </c>
      <c r="V1100" s="445">
        <v>0</v>
      </c>
    </row>
    <row r="1101" spans="1:22" x14ac:dyDescent="0.2">
      <c r="A1101" s="487" t="s">
        <v>3151</v>
      </c>
      <c r="B1101" s="42">
        <v>3</v>
      </c>
      <c r="C1101" s="42">
        <v>2</v>
      </c>
      <c r="D1101" s="42"/>
      <c r="E1101" s="136">
        <v>1</v>
      </c>
      <c r="F1101" s="42"/>
      <c r="G1101" s="42"/>
      <c r="H1101" s="42"/>
      <c r="I1101" s="42"/>
      <c r="J1101" s="42"/>
      <c r="K1101" s="42"/>
      <c r="L1101" s="42"/>
      <c r="M1101" s="42">
        <v>3</v>
      </c>
      <c r="N1101" s="42"/>
      <c r="Q1101" s="4" t="s">
        <v>2980</v>
      </c>
      <c r="R1101" s="445">
        <v>1</v>
      </c>
      <c r="U1101" s="4" t="s">
        <v>4339</v>
      </c>
      <c r="V1101" s="445">
        <v>0</v>
      </c>
    </row>
    <row r="1102" spans="1:22" x14ac:dyDescent="0.2">
      <c r="A1102" s="487" t="s">
        <v>3029</v>
      </c>
      <c r="B1102" s="42">
        <v>9</v>
      </c>
      <c r="C1102" s="42">
        <v>7</v>
      </c>
      <c r="D1102" s="42">
        <v>3</v>
      </c>
      <c r="E1102" s="136">
        <v>59</v>
      </c>
      <c r="F1102" s="42"/>
      <c r="G1102" s="42"/>
      <c r="H1102" s="42"/>
      <c r="I1102" s="42"/>
      <c r="J1102" s="42"/>
      <c r="K1102" s="42"/>
      <c r="L1102" s="42"/>
      <c r="M1102" s="42">
        <v>8</v>
      </c>
      <c r="N1102" s="42"/>
      <c r="Q1102" s="4" t="s">
        <v>2981</v>
      </c>
      <c r="R1102" s="445">
        <v>1</v>
      </c>
      <c r="U1102" s="4" t="s">
        <v>969</v>
      </c>
      <c r="V1102" s="445">
        <v>0</v>
      </c>
    </row>
    <row r="1103" spans="1:22" x14ac:dyDescent="0.2">
      <c r="A1103" s="487" t="s">
        <v>3052</v>
      </c>
      <c r="B1103" s="42">
        <v>12</v>
      </c>
      <c r="C1103" s="42">
        <v>9</v>
      </c>
      <c r="D1103" s="42">
        <v>4</v>
      </c>
      <c r="E1103" s="136">
        <v>82</v>
      </c>
      <c r="F1103" s="42"/>
      <c r="G1103" s="42"/>
      <c r="H1103" s="42"/>
      <c r="I1103" s="42"/>
      <c r="J1103" s="42"/>
      <c r="K1103" s="42"/>
      <c r="L1103" s="42"/>
      <c r="M1103" s="42">
        <v>7</v>
      </c>
      <c r="N1103" s="42"/>
      <c r="Q1103" s="4" t="s">
        <v>4127</v>
      </c>
      <c r="R1103" s="445">
        <v>1</v>
      </c>
      <c r="U1103" s="4" t="s">
        <v>2000</v>
      </c>
      <c r="V1103" s="445">
        <v>0</v>
      </c>
    </row>
    <row r="1104" spans="1:22" x14ac:dyDescent="0.2">
      <c r="A1104" s="487" t="s">
        <v>3056</v>
      </c>
      <c r="B1104" s="42">
        <v>8</v>
      </c>
      <c r="C1104" s="42">
        <v>3</v>
      </c>
      <c r="D1104" s="42">
        <v>3</v>
      </c>
      <c r="E1104" s="136">
        <v>20</v>
      </c>
      <c r="F1104" s="42"/>
      <c r="G1104" s="42"/>
      <c r="H1104" s="42"/>
      <c r="I1104" s="42"/>
      <c r="J1104" s="42"/>
      <c r="K1104" s="42"/>
      <c r="L1104" s="42"/>
      <c r="M1104" s="42">
        <v>3</v>
      </c>
      <c r="N1104" s="42"/>
      <c r="Q1104" s="4" t="s">
        <v>2030</v>
      </c>
      <c r="R1104" s="445">
        <v>1</v>
      </c>
      <c r="U1104" s="4" t="s">
        <v>4379</v>
      </c>
      <c r="V1104" s="445">
        <v>0</v>
      </c>
    </row>
    <row r="1105" spans="1:22" x14ac:dyDescent="0.2">
      <c r="A1105" s="487" t="s">
        <v>3943</v>
      </c>
      <c r="B1105" s="42">
        <v>10</v>
      </c>
      <c r="C1105" s="42">
        <v>3</v>
      </c>
      <c r="D1105" s="42">
        <v>1</v>
      </c>
      <c r="E1105" s="136">
        <v>5</v>
      </c>
      <c r="F1105" s="42"/>
      <c r="G1105" s="42"/>
      <c r="H1105" s="42"/>
      <c r="I1105" s="42"/>
      <c r="J1105" s="42"/>
      <c r="K1105" s="42"/>
      <c r="L1105" s="42"/>
      <c r="M1105" s="42"/>
      <c r="N1105" s="42"/>
      <c r="Q1105" s="4" t="s">
        <v>1702</v>
      </c>
      <c r="R1105" s="445">
        <v>1</v>
      </c>
      <c r="U1105" s="4" t="s">
        <v>4385</v>
      </c>
      <c r="V1105" s="445">
        <v>0</v>
      </c>
    </row>
    <row r="1106" spans="1:22" x14ac:dyDescent="0.2">
      <c r="A1106" s="487" t="s">
        <v>3915</v>
      </c>
      <c r="B1106" s="42">
        <v>1</v>
      </c>
      <c r="C1106" s="42"/>
      <c r="D1106" s="42" t="s">
        <v>3838</v>
      </c>
      <c r="E1106" s="136">
        <v>0</v>
      </c>
      <c r="F1106" s="42"/>
      <c r="G1106" s="42"/>
      <c r="H1106" s="42"/>
      <c r="I1106" s="42"/>
      <c r="J1106" s="42"/>
      <c r="K1106" s="42"/>
      <c r="L1106" s="42"/>
      <c r="M1106" s="42"/>
      <c r="N1106" s="42"/>
      <c r="Q1106" s="4" t="s">
        <v>4432</v>
      </c>
      <c r="R1106" s="445">
        <v>1</v>
      </c>
      <c r="U1106" s="4" t="s">
        <v>4346</v>
      </c>
      <c r="V1106" s="445">
        <v>0</v>
      </c>
    </row>
    <row r="1107" spans="1:22" x14ac:dyDescent="0.2">
      <c r="A1107" s="487" t="s">
        <v>3044</v>
      </c>
      <c r="B1107" s="42">
        <v>3</v>
      </c>
      <c r="C1107" s="42">
        <v>3</v>
      </c>
      <c r="D1107" s="42"/>
      <c r="E1107" s="136">
        <v>49</v>
      </c>
      <c r="F1107" s="42"/>
      <c r="G1107" s="42"/>
      <c r="H1107" s="42"/>
      <c r="I1107" s="42"/>
      <c r="J1107" s="42"/>
      <c r="K1107" s="42"/>
      <c r="L1107" s="42"/>
      <c r="M1107" s="42">
        <v>2</v>
      </c>
      <c r="N1107" s="42"/>
      <c r="Q1107" s="4" t="s">
        <v>4210</v>
      </c>
      <c r="R1107" s="445">
        <v>1</v>
      </c>
      <c r="U1107" s="4" t="s">
        <v>1740</v>
      </c>
      <c r="V1107" s="445">
        <v>0</v>
      </c>
    </row>
    <row r="1108" spans="1:22" x14ac:dyDescent="0.2">
      <c r="A1108" s="487" t="s">
        <v>3041</v>
      </c>
      <c r="B1108" s="42">
        <v>3</v>
      </c>
      <c r="C1108" s="42">
        <v>3</v>
      </c>
      <c r="D1108" s="42"/>
      <c r="E1108" s="136">
        <v>17</v>
      </c>
      <c r="F1108" s="42"/>
      <c r="G1108" s="42"/>
      <c r="H1108" s="42"/>
      <c r="I1108" s="42"/>
      <c r="J1108" s="42"/>
      <c r="K1108" s="42"/>
      <c r="L1108" s="42"/>
      <c r="M1108" s="42"/>
      <c r="N1108" s="42"/>
      <c r="Q1108" s="4" t="s">
        <v>4315</v>
      </c>
      <c r="R1108" s="445">
        <v>1</v>
      </c>
      <c r="U1108" s="4" t="s">
        <v>2013</v>
      </c>
      <c r="V1108" s="445">
        <v>0</v>
      </c>
    </row>
    <row r="1109" spans="1:22" x14ac:dyDescent="0.2">
      <c r="A1109" s="487" t="s">
        <v>3946</v>
      </c>
      <c r="B1109" s="42">
        <v>3</v>
      </c>
      <c r="C1109" s="42">
        <v>3</v>
      </c>
      <c r="D1109" s="42">
        <v>1</v>
      </c>
      <c r="E1109" s="136">
        <v>16</v>
      </c>
      <c r="F1109" s="42"/>
      <c r="G1109" s="42"/>
      <c r="H1109" s="42"/>
      <c r="I1109" s="42"/>
      <c r="J1109" s="42"/>
      <c r="K1109" s="42"/>
      <c r="L1109" s="42"/>
      <c r="M1109" s="42">
        <v>1</v>
      </c>
      <c r="N1109" s="42"/>
      <c r="Q1109" s="4" t="s">
        <v>4392</v>
      </c>
      <c r="R1109" s="445">
        <v>1</v>
      </c>
      <c r="U1109" s="4" t="s">
        <v>4539</v>
      </c>
      <c r="V1109" s="445">
        <v>0</v>
      </c>
    </row>
    <row r="1110" spans="1:22" x14ac:dyDescent="0.2">
      <c r="A1110" s="487" t="s">
        <v>3060</v>
      </c>
      <c r="B1110" s="42">
        <v>5</v>
      </c>
      <c r="C1110" s="42">
        <v>3</v>
      </c>
      <c r="D1110" s="42">
        <v>1</v>
      </c>
      <c r="E1110" s="136">
        <v>23</v>
      </c>
      <c r="F1110" s="42"/>
      <c r="G1110" s="42"/>
      <c r="H1110" s="42"/>
      <c r="I1110" s="42"/>
      <c r="J1110" s="42"/>
      <c r="K1110" s="42"/>
      <c r="L1110" s="42"/>
      <c r="M1110" s="42">
        <v>1</v>
      </c>
      <c r="N1110" s="42"/>
      <c r="Q1110" s="4" t="s">
        <v>4154</v>
      </c>
      <c r="R1110" s="445">
        <v>1</v>
      </c>
      <c r="U1110" s="4" t="s">
        <v>4561</v>
      </c>
      <c r="V1110" s="445">
        <v>0</v>
      </c>
    </row>
    <row r="1111" spans="1:22" x14ac:dyDescent="0.2">
      <c r="A1111" s="487" t="s">
        <v>3936</v>
      </c>
      <c r="B1111" s="42">
        <v>4</v>
      </c>
      <c r="C1111" s="42">
        <v>4</v>
      </c>
      <c r="D1111" s="42">
        <v>1</v>
      </c>
      <c r="E1111" s="136">
        <v>52</v>
      </c>
      <c r="F1111" s="42"/>
      <c r="G1111" s="42"/>
      <c r="H1111" s="42"/>
      <c r="I1111" s="42"/>
      <c r="J1111" s="42"/>
      <c r="K1111" s="42"/>
      <c r="L1111" s="42"/>
      <c r="M1111" s="42">
        <v>2</v>
      </c>
      <c r="N1111" s="42"/>
      <c r="Q1111" s="4" t="s">
        <v>4563</v>
      </c>
      <c r="R1111" s="445">
        <v>1</v>
      </c>
      <c r="U1111" s="4" t="s">
        <v>4241</v>
      </c>
      <c r="V1111" s="445">
        <v>0</v>
      </c>
    </row>
    <row r="1112" spans="1:22" x14ac:dyDescent="0.2">
      <c r="A1112" s="487" t="s">
        <v>3953</v>
      </c>
      <c r="B1112" s="42">
        <v>2</v>
      </c>
      <c r="C1112" s="42">
        <v>2</v>
      </c>
      <c r="D1112" s="42"/>
      <c r="E1112" s="136">
        <v>71</v>
      </c>
      <c r="F1112" s="42"/>
      <c r="G1112" s="42"/>
      <c r="H1112" s="42"/>
      <c r="I1112" s="42"/>
      <c r="J1112" s="42"/>
      <c r="K1112" s="42"/>
      <c r="L1112" s="42"/>
      <c r="M1112" s="42"/>
      <c r="N1112" s="42"/>
      <c r="Q1112" s="4" t="s">
        <v>4478</v>
      </c>
      <c r="R1112" s="445">
        <v>1</v>
      </c>
      <c r="U1112" s="4" t="s">
        <v>1670</v>
      </c>
      <c r="V1112" s="445">
        <v>0</v>
      </c>
    </row>
    <row r="1113" spans="1:22" x14ac:dyDescent="0.2">
      <c r="A1113" s="487" t="s">
        <v>3058</v>
      </c>
      <c r="B1113" s="42">
        <v>13</v>
      </c>
      <c r="C1113" s="42">
        <v>13</v>
      </c>
      <c r="D1113" s="42">
        <v>2</v>
      </c>
      <c r="E1113" s="136">
        <v>333</v>
      </c>
      <c r="F1113" s="42"/>
      <c r="G1113" s="42"/>
      <c r="H1113" s="42"/>
      <c r="I1113" s="42"/>
      <c r="J1113" s="42"/>
      <c r="K1113" s="42"/>
      <c r="L1113" s="42"/>
      <c r="M1113" s="42">
        <v>4</v>
      </c>
      <c r="N1113" s="42"/>
      <c r="Q1113" s="4" t="s">
        <v>4396</v>
      </c>
      <c r="R1113" s="445">
        <v>1</v>
      </c>
      <c r="U1113" s="4" t="s">
        <v>1746</v>
      </c>
      <c r="V1113" s="445">
        <v>0</v>
      </c>
    </row>
    <row r="1114" spans="1:22" x14ac:dyDescent="0.2">
      <c r="A1114" s="487" t="s">
        <v>3050</v>
      </c>
      <c r="B1114" s="42">
        <v>13</v>
      </c>
      <c r="C1114" s="42">
        <v>13</v>
      </c>
      <c r="D1114" s="42">
        <v>1</v>
      </c>
      <c r="E1114" s="136">
        <v>345</v>
      </c>
      <c r="F1114" s="42"/>
      <c r="G1114" s="42"/>
      <c r="H1114" s="42"/>
      <c r="I1114" s="42"/>
      <c r="J1114" s="42"/>
      <c r="K1114" s="42"/>
      <c r="L1114" s="42"/>
      <c r="M1114" s="42">
        <v>28</v>
      </c>
      <c r="N1114" s="42">
        <v>1</v>
      </c>
      <c r="Q1114" s="4" t="s">
        <v>2983</v>
      </c>
      <c r="R1114" s="445">
        <v>1</v>
      </c>
      <c r="U1114" s="4" t="s">
        <v>2688</v>
      </c>
      <c r="V1114" s="445">
        <v>0</v>
      </c>
    </row>
    <row r="1115" spans="1:22" x14ac:dyDescent="0.2">
      <c r="A1115" s="487" t="s">
        <v>3054</v>
      </c>
      <c r="B1115" s="42">
        <v>13</v>
      </c>
      <c r="C1115" s="42">
        <v>11</v>
      </c>
      <c r="D1115" s="42">
        <v>3</v>
      </c>
      <c r="E1115" s="136">
        <v>226</v>
      </c>
      <c r="F1115" s="42"/>
      <c r="G1115" s="42"/>
      <c r="H1115" s="42"/>
      <c r="I1115" s="42"/>
      <c r="J1115" s="42"/>
      <c r="K1115" s="42"/>
      <c r="L1115" s="42"/>
      <c r="M1115" s="42">
        <v>15</v>
      </c>
      <c r="N1115" s="42"/>
      <c r="Q1115" s="4" t="s">
        <v>4532</v>
      </c>
      <c r="R1115" s="445">
        <v>1</v>
      </c>
      <c r="U1115" s="4" t="s">
        <v>2026</v>
      </c>
      <c r="V1115" s="445">
        <v>0</v>
      </c>
    </row>
    <row r="1116" spans="1:22" x14ac:dyDescent="0.2">
      <c r="A1116" s="487" t="s">
        <v>3051</v>
      </c>
      <c r="B1116" s="42">
        <v>11</v>
      </c>
      <c r="C1116" s="42">
        <v>11</v>
      </c>
      <c r="D1116" s="42">
        <v>1</v>
      </c>
      <c r="E1116" s="136">
        <v>215</v>
      </c>
      <c r="F1116" s="42"/>
      <c r="G1116" s="42"/>
      <c r="H1116" s="42"/>
      <c r="I1116" s="42"/>
      <c r="J1116" s="42"/>
      <c r="K1116" s="42"/>
      <c r="L1116" s="42"/>
      <c r="M1116" s="42">
        <v>4</v>
      </c>
      <c r="N1116" s="42"/>
      <c r="Q1116" s="4" t="s">
        <v>2040</v>
      </c>
      <c r="R1116" s="445">
        <v>1</v>
      </c>
      <c r="U1116" s="4" t="s">
        <v>4120</v>
      </c>
      <c r="V1116" s="445">
        <v>0</v>
      </c>
    </row>
    <row r="1117" spans="1:22" x14ac:dyDescent="0.2">
      <c r="A1117" s="487" t="s">
        <v>3060</v>
      </c>
      <c r="B1117" s="42">
        <v>8</v>
      </c>
      <c r="C1117" s="42">
        <v>6</v>
      </c>
      <c r="D1117" s="42">
        <v>4</v>
      </c>
      <c r="E1117" s="136">
        <v>43</v>
      </c>
      <c r="F1117" s="42"/>
      <c r="G1117" s="42"/>
      <c r="H1117" s="42"/>
      <c r="I1117" s="42"/>
      <c r="J1117" s="42"/>
      <c r="K1117" s="42"/>
      <c r="L1117" s="42"/>
      <c r="M1117" s="42">
        <v>3</v>
      </c>
      <c r="N1117" s="42"/>
      <c r="Q1117" s="4" t="s">
        <v>3144</v>
      </c>
      <c r="R1117" s="445">
        <v>1</v>
      </c>
      <c r="U1117" s="4" t="s">
        <v>2979</v>
      </c>
      <c r="V1117" s="445">
        <v>0</v>
      </c>
    </row>
    <row r="1118" spans="1:22" x14ac:dyDescent="0.2">
      <c r="A1118" s="487" t="s">
        <v>3945</v>
      </c>
      <c r="B1118" s="42">
        <v>3</v>
      </c>
      <c r="C1118" s="42">
        <v>2</v>
      </c>
      <c r="D1118" s="42"/>
      <c r="E1118" s="136">
        <v>43</v>
      </c>
      <c r="F1118" s="42"/>
      <c r="G1118" s="42"/>
      <c r="H1118" s="42"/>
      <c r="I1118" s="42"/>
      <c r="J1118" s="42"/>
      <c r="K1118" s="42"/>
      <c r="L1118" s="42"/>
      <c r="M1118" s="42">
        <v>2</v>
      </c>
      <c r="N1118" s="42"/>
      <c r="Q1118" s="4" t="s">
        <v>4540</v>
      </c>
      <c r="R1118" s="445">
        <v>1</v>
      </c>
      <c r="U1118" s="4" t="s">
        <v>2980</v>
      </c>
      <c r="V1118" s="445">
        <v>0</v>
      </c>
    </row>
    <row r="1119" spans="1:22" x14ac:dyDescent="0.2">
      <c r="A1119" s="487" t="s">
        <v>3053</v>
      </c>
      <c r="B1119" s="42">
        <v>6</v>
      </c>
      <c r="C1119" s="42">
        <v>6</v>
      </c>
      <c r="D1119" s="42"/>
      <c r="E1119" s="136">
        <v>100</v>
      </c>
      <c r="F1119" s="42"/>
      <c r="G1119" s="42"/>
      <c r="H1119" s="42"/>
      <c r="I1119" s="42"/>
      <c r="J1119" s="42"/>
      <c r="K1119" s="42"/>
      <c r="L1119" s="42"/>
      <c r="M1119" s="42">
        <v>1</v>
      </c>
      <c r="N1119" s="42"/>
      <c r="Q1119" s="4" t="s">
        <v>1729</v>
      </c>
      <c r="R1119" s="445">
        <v>1</v>
      </c>
      <c r="U1119" s="4" t="s">
        <v>4127</v>
      </c>
      <c r="V1119" s="445">
        <v>0</v>
      </c>
    </row>
    <row r="1120" spans="1:22" x14ac:dyDescent="0.2">
      <c r="A1120" s="487" t="s">
        <v>3041</v>
      </c>
      <c r="B1120" s="42">
        <v>8</v>
      </c>
      <c r="C1120" s="42">
        <v>8</v>
      </c>
      <c r="D1120" s="42">
        <v>1</v>
      </c>
      <c r="E1120" s="136">
        <v>76</v>
      </c>
      <c r="F1120" s="42"/>
      <c r="G1120" s="42"/>
      <c r="H1120" s="42"/>
      <c r="I1120" s="42"/>
      <c r="J1120" s="42"/>
      <c r="K1120" s="42"/>
      <c r="L1120" s="42"/>
      <c r="M1120" s="42">
        <v>3</v>
      </c>
      <c r="N1120" s="42"/>
      <c r="Q1120" s="4" t="s">
        <v>1715</v>
      </c>
      <c r="R1120" s="445">
        <v>1</v>
      </c>
      <c r="U1120" s="4" t="s">
        <v>2031</v>
      </c>
      <c r="V1120" s="445">
        <v>0</v>
      </c>
    </row>
    <row r="1121" spans="1:22" x14ac:dyDescent="0.2">
      <c r="A1121" s="487" t="s">
        <v>3059</v>
      </c>
      <c r="B1121" s="42">
        <v>10</v>
      </c>
      <c r="C1121" s="42">
        <v>9</v>
      </c>
      <c r="D1121" s="42">
        <v>2</v>
      </c>
      <c r="E1121" s="136">
        <v>111</v>
      </c>
      <c r="F1121" s="42"/>
      <c r="G1121" s="42"/>
      <c r="H1121" s="42"/>
      <c r="I1121" s="42"/>
      <c r="J1121" s="42"/>
      <c r="K1121" s="42"/>
      <c r="L1121" s="42"/>
      <c r="M1121" s="42">
        <v>4</v>
      </c>
      <c r="N1121" s="42"/>
      <c r="Q1121" s="4" t="s">
        <v>1714</v>
      </c>
      <c r="R1121" s="445">
        <v>1</v>
      </c>
      <c r="U1121" s="4" t="s">
        <v>4315</v>
      </c>
      <c r="V1121" s="445">
        <v>0</v>
      </c>
    </row>
    <row r="1122" spans="1:22" x14ac:dyDescent="0.2">
      <c r="A1122" s="487" t="s">
        <v>3042</v>
      </c>
      <c r="B1122" s="42">
        <v>13</v>
      </c>
      <c r="C1122" s="42">
        <v>13</v>
      </c>
      <c r="D1122" s="42">
        <v>1</v>
      </c>
      <c r="E1122" s="136">
        <v>195</v>
      </c>
      <c r="F1122" s="42"/>
      <c r="G1122" s="42"/>
      <c r="H1122" s="42"/>
      <c r="I1122" s="42"/>
      <c r="J1122" s="42"/>
      <c r="K1122" s="42"/>
      <c r="L1122" s="42"/>
      <c r="M1122" s="42">
        <v>7</v>
      </c>
      <c r="N1122" s="42"/>
      <c r="Q1122" s="4" t="s">
        <v>2041</v>
      </c>
      <c r="R1122" s="445">
        <v>1</v>
      </c>
      <c r="U1122" s="4" t="s">
        <v>4396</v>
      </c>
      <c r="V1122" s="445">
        <v>0</v>
      </c>
    </row>
    <row r="1123" spans="1:22" x14ac:dyDescent="0.2">
      <c r="A1123" s="487" t="s">
        <v>3052</v>
      </c>
      <c r="B1123" s="42">
        <v>13</v>
      </c>
      <c r="C1123" s="42">
        <v>10</v>
      </c>
      <c r="D1123" s="42">
        <v>1</v>
      </c>
      <c r="E1123" s="136">
        <v>90</v>
      </c>
      <c r="F1123" s="42"/>
      <c r="G1123" s="42"/>
      <c r="H1123" s="42"/>
      <c r="I1123" s="42"/>
      <c r="J1123" s="42"/>
      <c r="K1123" s="42"/>
      <c r="L1123" s="42"/>
      <c r="M1123" s="42">
        <v>5</v>
      </c>
      <c r="N1123" s="42"/>
      <c r="Q1123" s="4" t="s">
        <v>2043</v>
      </c>
      <c r="R1123" s="445">
        <v>1</v>
      </c>
      <c r="U1123" s="4" t="s">
        <v>4532</v>
      </c>
      <c r="V1123" s="445">
        <v>0</v>
      </c>
    </row>
    <row r="1124" spans="1:22" x14ac:dyDescent="0.2">
      <c r="A1124" s="487" t="s">
        <v>3943</v>
      </c>
      <c r="B1124" s="42">
        <v>12</v>
      </c>
      <c r="C1124" s="42">
        <v>7</v>
      </c>
      <c r="D1124" s="42">
        <v>5</v>
      </c>
      <c r="E1124" s="136">
        <v>18</v>
      </c>
      <c r="F1124" s="42"/>
      <c r="G1124" s="42"/>
      <c r="H1124" s="42"/>
      <c r="I1124" s="42"/>
      <c r="J1124" s="42"/>
      <c r="K1124" s="42"/>
      <c r="L1124" s="42"/>
      <c r="M1124" s="42">
        <v>1</v>
      </c>
      <c r="N1124" s="42"/>
      <c r="Q1124" s="4" t="s">
        <v>4043</v>
      </c>
      <c r="R1124" s="445">
        <v>1</v>
      </c>
      <c r="U1124" s="4" t="s">
        <v>2040</v>
      </c>
      <c r="V1124" s="445">
        <v>0</v>
      </c>
    </row>
    <row r="1125" spans="1:22" x14ac:dyDescent="0.2">
      <c r="A1125" s="487" t="s">
        <v>3055</v>
      </c>
      <c r="B1125" s="42">
        <v>12</v>
      </c>
      <c r="C1125" s="42">
        <v>10</v>
      </c>
      <c r="D1125" s="42">
        <v>2</v>
      </c>
      <c r="E1125" s="136">
        <v>49</v>
      </c>
      <c r="F1125" s="42"/>
      <c r="G1125" s="42"/>
      <c r="H1125" s="42"/>
      <c r="I1125" s="42"/>
      <c r="J1125" s="42"/>
      <c r="K1125" s="42"/>
      <c r="L1125" s="42"/>
      <c r="M1125" s="42">
        <v>3</v>
      </c>
      <c r="N1125" s="42"/>
      <c r="Q1125" s="4" t="s">
        <v>3589</v>
      </c>
      <c r="R1125" s="445">
        <v>1</v>
      </c>
      <c r="U1125" s="4" t="s">
        <v>4540</v>
      </c>
      <c r="V1125" s="445">
        <v>0</v>
      </c>
    </row>
    <row r="1126" spans="1:22" x14ac:dyDescent="0.2">
      <c r="A1126" s="487" t="s">
        <v>3916</v>
      </c>
      <c r="B1126" s="42">
        <v>1</v>
      </c>
      <c r="C1126" s="42">
        <v>1</v>
      </c>
      <c r="D1126" s="42"/>
      <c r="E1126" s="136">
        <v>2</v>
      </c>
      <c r="F1126" s="42"/>
      <c r="G1126" s="42"/>
      <c r="H1126" s="42"/>
      <c r="I1126" s="42"/>
      <c r="J1126" s="42"/>
      <c r="K1126" s="42"/>
      <c r="L1126" s="42"/>
      <c r="M1126" s="42"/>
      <c r="N1126" s="42"/>
      <c r="Q1126" s="4" t="s">
        <v>2054</v>
      </c>
      <c r="R1126" s="445">
        <v>1</v>
      </c>
      <c r="U1126" s="4" t="s">
        <v>1742</v>
      </c>
      <c r="V1126" s="445">
        <v>0</v>
      </c>
    </row>
    <row r="1127" spans="1:22" x14ac:dyDescent="0.2">
      <c r="A1127" s="487" t="s">
        <v>3954</v>
      </c>
      <c r="B1127" s="42">
        <v>1</v>
      </c>
      <c r="C1127" s="42">
        <v>2</v>
      </c>
      <c r="D1127" s="42"/>
      <c r="E1127" s="136">
        <v>3</v>
      </c>
      <c r="F1127" s="42"/>
      <c r="G1127" s="42"/>
      <c r="H1127" s="42"/>
      <c r="I1127" s="42"/>
      <c r="J1127" s="42"/>
      <c r="K1127" s="42"/>
      <c r="L1127" s="42"/>
      <c r="M1127" s="42"/>
      <c r="N1127" s="42"/>
      <c r="Q1127" s="4" t="s">
        <v>4368</v>
      </c>
      <c r="R1127" s="445">
        <v>1</v>
      </c>
      <c r="U1127" s="4" t="s">
        <v>2043</v>
      </c>
      <c r="V1127" s="445">
        <v>0</v>
      </c>
    </row>
    <row r="1128" spans="1:22" x14ac:dyDescent="0.2">
      <c r="A1128" s="487" t="s">
        <v>3063</v>
      </c>
      <c r="B1128" s="42">
        <v>1</v>
      </c>
      <c r="C1128" s="42">
        <v>1</v>
      </c>
      <c r="D1128" s="42"/>
      <c r="E1128" s="136">
        <v>0</v>
      </c>
      <c r="F1128" s="42"/>
      <c r="G1128" s="42"/>
      <c r="H1128" s="42"/>
      <c r="I1128" s="42"/>
      <c r="J1128" s="42"/>
      <c r="K1128" s="42"/>
      <c r="L1128" s="42"/>
      <c r="M1128" s="42">
        <v>1</v>
      </c>
      <c r="N1128" s="42"/>
      <c r="Q1128" s="4" t="s">
        <v>2055</v>
      </c>
      <c r="R1128" s="445">
        <v>1</v>
      </c>
      <c r="U1128" s="4" t="s">
        <v>4357</v>
      </c>
      <c r="V1128" s="445">
        <v>0</v>
      </c>
    </row>
    <row r="1129" spans="1:22" x14ac:dyDescent="0.2">
      <c r="A1129" s="487" t="s">
        <v>3955</v>
      </c>
      <c r="B1129" s="42">
        <v>2</v>
      </c>
      <c r="C1129" s="42">
        <v>1</v>
      </c>
      <c r="D1129" s="42">
        <v>1</v>
      </c>
      <c r="E1129" s="136">
        <v>0</v>
      </c>
      <c r="F1129" s="42"/>
      <c r="G1129" s="42"/>
      <c r="H1129" s="42"/>
      <c r="I1129" s="42"/>
      <c r="J1129" s="42"/>
      <c r="K1129" s="42"/>
      <c r="L1129" s="42"/>
      <c r="M1129" s="42">
        <v>1</v>
      </c>
      <c r="N1129" s="42"/>
      <c r="Q1129" s="4" t="s">
        <v>4384</v>
      </c>
      <c r="R1129" s="445">
        <v>1</v>
      </c>
      <c r="U1129" s="4" t="s">
        <v>4268</v>
      </c>
      <c r="V1129" s="445">
        <v>0</v>
      </c>
    </row>
    <row r="1130" spans="1:22" x14ac:dyDescent="0.2">
      <c r="A1130" s="487" t="s">
        <v>3029</v>
      </c>
      <c r="B1130" s="42">
        <v>1</v>
      </c>
      <c r="C1130" s="42" t="s">
        <v>3838</v>
      </c>
      <c r="D1130" s="42"/>
      <c r="E1130" s="136">
        <v>0</v>
      </c>
      <c r="F1130" s="42"/>
      <c r="G1130" s="42"/>
      <c r="H1130" s="42"/>
      <c r="I1130" s="42"/>
      <c r="J1130" s="42"/>
      <c r="K1130" s="42"/>
      <c r="L1130" s="42"/>
      <c r="M1130" s="42">
        <v>1</v>
      </c>
      <c r="N1130" s="42"/>
      <c r="Q1130" s="4" t="s">
        <v>2058</v>
      </c>
      <c r="R1130" s="445">
        <v>1</v>
      </c>
      <c r="U1130" s="4" t="s">
        <v>2058</v>
      </c>
      <c r="V1130" s="445">
        <v>0</v>
      </c>
    </row>
    <row r="1131" spans="1:22" x14ac:dyDescent="0.2">
      <c r="A1131" s="487" t="s">
        <v>3058</v>
      </c>
      <c r="B1131" s="42">
        <v>10</v>
      </c>
      <c r="C1131" s="42">
        <v>8</v>
      </c>
      <c r="D1131" s="42">
        <v>3</v>
      </c>
      <c r="E1131" s="136">
        <v>223</v>
      </c>
      <c r="F1131" s="42"/>
      <c r="G1131" s="42"/>
      <c r="H1131" s="42"/>
      <c r="I1131" s="42"/>
      <c r="J1131" s="42"/>
      <c r="K1131" s="42"/>
      <c r="L1131" s="42"/>
      <c r="M1131" s="42">
        <v>6</v>
      </c>
      <c r="N1131" s="42"/>
      <c r="Q1131" s="4" t="s">
        <v>2989</v>
      </c>
      <c r="R1131" s="445">
        <v>1</v>
      </c>
      <c r="U1131" s="4" t="s">
        <v>1735</v>
      </c>
      <c r="V1131" s="445">
        <v>0</v>
      </c>
    </row>
    <row r="1132" spans="1:22" x14ac:dyDescent="0.2">
      <c r="A1132" s="487" t="s">
        <v>3060</v>
      </c>
      <c r="B1132" s="42">
        <v>6</v>
      </c>
      <c r="C1132" s="42">
        <v>4</v>
      </c>
      <c r="D1132" s="42">
        <v>2</v>
      </c>
      <c r="E1132" s="136">
        <v>76</v>
      </c>
      <c r="F1132" s="42"/>
      <c r="G1132" s="42"/>
      <c r="H1132" s="42"/>
      <c r="I1132" s="42"/>
      <c r="J1132" s="42"/>
      <c r="K1132" s="42"/>
      <c r="L1132" s="42"/>
      <c r="M1132" s="42">
        <v>1</v>
      </c>
      <c r="N1132" s="42"/>
      <c r="Q1132" s="4" t="s">
        <v>1735</v>
      </c>
      <c r="R1132" s="445">
        <v>1</v>
      </c>
      <c r="U1132" s="4" t="s">
        <v>4188</v>
      </c>
      <c r="V1132" s="445">
        <v>0</v>
      </c>
    </row>
    <row r="1133" spans="1:22" x14ac:dyDescent="0.2">
      <c r="A1133" s="487" t="s">
        <v>3062</v>
      </c>
      <c r="B1133" s="42">
        <v>10</v>
      </c>
      <c r="C1133" s="42">
        <v>10</v>
      </c>
      <c r="D1133" s="42">
        <v>1</v>
      </c>
      <c r="E1133" s="136">
        <v>282</v>
      </c>
      <c r="F1133" s="42"/>
      <c r="G1133" s="42"/>
      <c r="H1133" s="42"/>
      <c r="I1133" s="42"/>
      <c r="J1133" s="42"/>
      <c r="K1133" s="42"/>
      <c r="L1133" s="42"/>
      <c r="M1133" s="42">
        <v>4</v>
      </c>
      <c r="N1133" s="42"/>
      <c r="Q1133" s="4" t="s">
        <v>4383</v>
      </c>
      <c r="R1133" s="445">
        <v>1</v>
      </c>
      <c r="U1133" s="4" t="s">
        <v>4423</v>
      </c>
      <c r="V1133" s="445">
        <v>0</v>
      </c>
    </row>
    <row r="1134" spans="1:22" x14ac:dyDescent="0.2">
      <c r="A1134" s="487" t="s">
        <v>3052</v>
      </c>
      <c r="B1134" s="42">
        <v>10</v>
      </c>
      <c r="C1134" s="42">
        <v>7</v>
      </c>
      <c r="D1134" s="42">
        <v>2</v>
      </c>
      <c r="E1134" s="136">
        <v>137</v>
      </c>
      <c r="F1134" s="42"/>
      <c r="G1134" s="42"/>
      <c r="H1134" s="42"/>
      <c r="I1134" s="42"/>
      <c r="J1134" s="42"/>
      <c r="K1134" s="42"/>
      <c r="L1134" s="42"/>
      <c r="M1134" s="42">
        <v>4</v>
      </c>
      <c r="N1134" s="42"/>
      <c r="Q1134" s="4" t="s">
        <v>4372</v>
      </c>
      <c r="R1134" s="445">
        <v>1</v>
      </c>
      <c r="U1134" s="4" t="s">
        <v>2990</v>
      </c>
      <c r="V1134" s="445">
        <v>0</v>
      </c>
    </row>
    <row r="1135" spans="1:22" x14ac:dyDescent="0.2">
      <c r="A1135" s="487" t="s">
        <v>3042</v>
      </c>
      <c r="B1135" s="42">
        <v>8</v>
      </c>
      <c r="C1135" s="42">
        <v>7</v>
      </c>
      <c r="D1135" s="42">
        <v>2</v>
      </c>
      <c r="E1135" s="136">
        <v>129</v>
      </c>
      <c r="F1135" s="42"/>
      <c r="G1135" s="42"/>
      <c r="H1135" s="42"/>
      <c r="I1135" s="42"/>
      <c r="J1135" s="42"/>
      <c r="K1135" s="42"/>
      <c r="L1135" s="42"/>
      <c r="M1135" s="42">
        <v>1</v>
      </c>
      <c r="N1135" s="42"/>
      <c r="Q1135" s="4" t="s">
        <v>4501</v>
      </c>
      <c r="R1135" s="445">
        <v>1</v>
      </c>
      <c r="U1135" s="4" t="s">
        <v>4361</v>
      </c>
      <c r="V1135" s="445">
        <v>0</v>
      </c>
    </row>
    <row r="1136" spans="1:22" x14ac:dyDescent="0.2">
      <c r="A1136" s="487" t="s">
        <v>3050</v>
      </c>
      <c r="B1136" s="42">
        <v>9</v>
      </c>
      <c r="C1136" s="42">
        <v>8</v>
      </c>
      <c r="D1136" s="42">
        <v>1</v>
      </c>
      <c r="E1136" s="136">
        <v>171</v>
      </c>
      <c r="F1136" s="42"/>
      <c r="G1136" s="42"/>
      <c r="H1136" s="42"/>
      <c r="I1136" s="42"/>
      <c r="J1136" s="42"/>
      <c r="K1136" s="42"/>
      <c r="L1136" s="42"/>
      <c r="M1136" s="42">
        <v>10</v>
      </c>
      <c r="N1136" s="42"/>
      <c r="Q1136" s="4" t="s">
        <v>2067</v>
      </c>
      <c r="R1136" s="445">
        <v>1</v>
      </c>
      <c r="U1136" s="4" t="s">
        <v>4177</v>
      </c>
      <c r="V1136" s="445"/>
    </row>
    <row r="1137" spans="1:22" x14ac:dyDescent="0.2">
      <c r="A1137" s="487" t="s">
        <v>3957</v>
      </c>
      <c r="B1137" s="42">
        <v>10</v>
      </c>
      <c r="C1137" s="42">
        <v>5</v>
      </c>
      <c r="D1137" s="42">
        <v>1</v>
      </c>
      <c r="E1137" s="136">
        <v>72</v>
      </c>
      <c r="F1137" s="42"/>
      <c r="G1137" s="42"/>
      <c r="H1137" s="42"/>
      <c r="I1137" s="42"/>
      <c r="J1137" s="42"/>
      <c r="K1137" s="42"/>
      <c r="L1137" s="42"/>
      <c r="M1137" s="42">
        <v>2</v>
      </c>
      <c r="N1137" s="42"/>
      <c r="Q1137" s="4" t="s">
        <v>4332</v>
      </c>
      <c r="R1137" s="445">
        <v>1</v>
      </c>
      <c r="U1137" s="4" t="s">
        <v>4446</v>
      </c>
      <c r="V1137" s="445"/>
    </row>
    <row r="1138" spans="1:22" x14ac:dyDescent="0.2">
      <c r="A1138" s="487" t="s">
        <v>3958</v>
      </c>
      <c r="B1138" s="42">
        <v>6</v>
      </c>
      <c r="C1138" s="42">
        <v>5</v>
      </c>
      <c r="D1138" s="42">
        <v>1</v>
      </c>
      <c r="E1138" s="136">
        <v>67</v>
      </c>
      <c r="F1138" s="42"/>
      <c r="G1138" s="42"/>
      <c r="H1138" s="42"/>
      <c r="I1138" s="42"/>
      <c r="J1138" s="42"/>
      <c r="K1138" s="42"/>
      <c r="L1138" s="42"/>
      <c r="M1138" s="42">
        <v>2</v>
      </c>
      <c r="N1138" s="42"/>
      <c r="Q1138" s="4" t="s">
        <v>1719</v>
      </c>
      <c r="R1138" s="445">
        <v>1</v>
      </c>
      <c r="U1138" s="4" t="s">
        <v>4443</v>
      </c>
      <c r="V1138" s="445"/>
    </row>
    <row r="1139" spans="1:22" x14ac:dyDescent="0.2">
      <c r="A1139" s="487" t="s">
        <v>3041</v>
      </c>
      <c r="B1139" s="42">
        <v>8</v>
      </c>
      <c r="C1139" s="42">
        <v>6</v>
      </c>
      <c r="D1139" s="42">
        <v>1</v>
      </c>
      <c r="E1139" s="136">
        <v>84</v>
      </c>
      <c r="F1139" s="42"/>
      <c r="G1139" s="42"/>
      <c r="H1139" s="42"/>
      <c r="I1139" s="42"/>
      <c r="J1139" s="42"/>
      <c r="K1139" s="42"/>
      <c r="L1139" s="42"/>
      <c r="M1139" s="42">
        <v>4</v>
      </c>
      <c r="N1139" s="42"/>
      <c r="Q1139" s="4" t="s">
        <v>1258</v>
      </c>
      <c r="R1139" s="445">
        <v>1</v>
      </c>
      <c r="U1139" s="4" t="s">
        <v>4477</v>
      </c>
      <c r="V1139" s="445"/>
    </row>
    <row r="1140" spans="1:22" x14ac:dyDescent="0.2">
      <c r="A1140" s="487" t="s">
        <v>3051</v>
      </c>
      <c r="B1140" s="42">
        <v>9</v>
      </c>
      <c r="C1140" s="42">
        <v>9</v>
      </c>
      <c r="D1140" s="42">
        <v>1</v>
      </c>
      <c r="E1140" s="136">
        <v>126</v>
      </c>
      <c r="F1140" s="42"/>
      <c r="G1140" s="42"/>
      <c r="H1140" s="42"/>
      <c r="I1140" s="42"/>
      <c r="J1140" s="42"/>
      <c r="K1140" s="42"/>
      <c r="L1140" s="42"/>
      <c r="M1140" s="42">
        <v>7</v>
      </c>
      <c r="N1140" s="42"/>
      <c r="Q1140" s="4" t="s">
        <v>2990</v>
      </c>
      <c r="R1140" s="445">
        <v>1</v>
      </c>
      <c r="U1140" s="4" t="s">
        <v>4391</v>
      </c>
      <c r="V1140" s="445"/>
    </row>
    <row r="1141" spans="1:22" x14ac:dyDescent="0.2">
      <c r="A1141" s="487" t="s">
        <v>3946</v>
      </c>
      <c r="B1141" s="42">
        <v>9</v>
      </c>
      <c r="C1141" s="42">
        <v>5</v>
      </c>
      <c r="D1141" s="42">
        <v>1</v>
      </c>
      <c r="E1141" s="136">
        <v>60</v>
      </c>
      <c r="F1141" s="42"/>
      <c r="G1141" s="42"/>
      <c r="H1141" s="42"/>
      <c r="I1141" s="42"/>
      <c r="J1141" s="42"/>
      <c r="K1141" s="42"/>
      <c r="L1141" s="42"/>
      <c r="M1141" s="42">
        <v>2</v>
      </c>
      <c r="N1141" s="42"/>
      <c r="Q1141" s="4" t="s">
        <v>4361</v>
      </c>
      <c r="R1141" s="445">
        <v>1</v>
      </c>
      <c r="U1141" s="4" t="s">
        <v>4210</v>
      </c>
      <c r="V1141" s="445"/>
    </row>
    <row r="1142" spans="1:22" x14ac:dyDescent="0.2">
      <c r="A1142" s="487" t="s">
        <v>3916</v>
      </c>
      <c r="B1142" s="42">
        <v>6</v>
      </c>
      <c r="C1142" s="42">
        <v>6</v>
      </c>
      <c r="D1142" s="42"/>
      <c r="E1142" s="136">
        <v>60</v>
      </c>
      <c r="F1142" s="42"/>
      <c r="G1142" s="42"/>
      <c r="H1142" s="42"/>
      <c r="I1142" s="42"/>
      <c r="J1142" s="42"/>
      <c r="K1142" s="42"/>
      <c r="L1142" s="42"/>
      <c r="M1142" s="42">
        <v>6</v>
      </c>
      <c r="N1142" s="42"/>
      <c r="Q1142" s="4" t="s">
        <v>4566</v>
      </c>
      <c r="R1142" s="445">
        <v>1</v>
      </c>
      <c r="U1142" s="4" t="s">
        <v>4155</v>
      </c>
      <c r="V1142" s="445"/>
    </row>
    <row r="1143" spans="1:22" x14ac:dyDescent="0.2">
      <c r="A1143" s="487" t="s">
        <v>3056</v>
      </c>
      <c r="B1143" s="42">
        <v>3</v>
      </c>
      <c r="C1143" s="42">
        <v>1</v>
      </c>
      <c r="D1143" s="42"/>
      <c r="E1143" s="136">
        <v>4</v>
      </c>
      <c r="F1143" s="42"/>
      <c r="G1143" s="42"/>
      <c r="H1143" s="42"/>
      <c r="I1143" s="42"/>
      <c r="J1143" s="42"/>
      <c r="K1143" s="42"/>
      <c r="L1143" s="42"/>
      <c r="M1143" s="42"/>
      <c r="N1143" s="42"/>
      <c r="Q1143" s="4" t="s">
        <v>1261</v>
      </c>
      <c r="R1143" s="445">
        <v>1</v>
      </c>
      <c r="U1143" s="4" t="s">
        <v>4122</v>
      </c>
      <c r="V1143" s="445"/>
    </row>
    <row r="1144" spans="1:22" x14ac:dyDescent="0.2">
      <c r="A1144" s="487" t="s">
        <v>3959</v>
      </c>
      <c r="B1144" s="42">
        <v>2</v>
      </c>
      <c r="C1144" s="42">
        <v>2</v>
      </c>
      <c r="D1144" s="42"/>
      <c r="E1144" s="136">
        <v>7</v>
      </c>
      <c r="F1144" s="42"/>
      <c r="G1144" s="42"/>
      <c r="H1144" s="42"/>
      <c r="I1144" s="42"/>
      <c r="J1144" s="42"/>
      <c r="K1144" s="42"/>
      <c r="L1144" s="42"/>
      <c r="M1144" s="42">
        <v>1</v>
      </c>
      <c r="N1144" s="42"/>
      <c r="Q1144" s="4" t="s">
        <v>4246</v>
      </c>
      <c r="R1144" s="445">
        <v>1</v>
      </c>
      <c r="U1144" s="4" t="s">
        <v>4162</v>
      </c>
      <c r="V1144" s="445"/>
    </row>
    <row r="1145" spans="1:22" x14ac:dyDescent="0.2">
      <c r="A1145" s="487" t="s">
        <v>3882</v>
      </c>
      <c r="B1145" s="42">
        <v>2</v>
      </c>
      <c r="C1145" s="42">
        <v>1</v>
      </c>
      <c r="D1145" s="42"/>
      <c r="E1145" s="136">
        <v>0</v>
      </c>
      <c r="F1145" s="42"/>
      <c r="G1145" s="42"/>
      <c r="H1145" s="42"/>
      <c r="I1145" s="42"/>
      <c r="J1145" s="42"/>
      <c r="K1145" s="42"/>
      <c r="L1145" s="42"/>
      <c r="M1145" s="42"/>
      <c r="N1145" s="42"/>
      <c r="Q1145" s="4" t="s">
        <v>4517</v>
      </c>
      <c r="R1145" s="445">
        <v>1</v>
      </c>
      <c r="U1145" s="4" t="s">
        <v>4043</v>
      </c>
      <c r="V1145" s="445"/>
    </row>
    <row r="1146" spans="1:22" x14ac:dyDescent="0.2">
      <c r="A1146" s="487" t="s">
        <v>3063</v>
      </c>
      <c r="B1146" s="42">
        <v>1</v>
      </c>
      <c r="C1146" s="42" t="s">
        <v>3838</v>
      </c>
      <c r="D1146" s="42"/>
      <c r="E1146" s="136">
        <v>0</v>
      </c>
      <c r="F1146" s="42"/>
      <c r="G1146" s="42"/>
      <c r="H1146" s="42"/>
      <c r="I1146" s="42"/>
      <c r="J1146" s="42"/>
      <c r="K1146" s="42"/>
      <c r="L1146" s="42"/>
      <c r="M1146" s="42"/>
      <c r="N1146" s="42"/>
      <c r="Q1146" s="4" t="s">
        <v>2688</v>
      </c>
      <c r="R1146" s="445">
        <v>0</v>
      </c>
      <c r="U1146" s="4" t="s">
        <v>4384</v>
      </c>
      <c r="V1146" s="445"/>
    </row>
    <row r="1147" spans="1:22" x14ac:dyDescent="0.2">
      <c r="A1147" s="487" t="s">
        <v>3053</v>
      </c>
      <c r="B1147" s="42">
        <v>1</v>
      </c>
      <c r="C1147" s="42" t="s">
        <v>3838</v>
      </c>
      <c r="D1147" s="42"/>
      <c r="E1147" s="136">
        <v>0</v>
      </c>
      <c r="F1147" s="42"/>
      <c r="G1147" s="42"/>
      <c r="H1147" s="42"/>
      <c r="I1147" s="42"/>
      <c r="J1147" s="42"/>
      <c r="K1147" s="42"/>
      <c r="L1147" s="42"/>
      <c r="M1147" s="42"/>
      <c r="N1147" s="42"/>
      <c r="Q1147" s="4" t="s">
        <v>4570</v>
      </c>
      <c r="R1147" s="445"/>
      <c r="U1147" s="4" t="s">
        <v>4570</v>
      </c>
      <c r="V1147" s="445"/>
    </row>
    <row r="1148" spans="1:22" x14ac:dyDescent="0.2">
      <c r="A1148" s="487" t="s">
        <v>3062</v>
      </c>
      <c r="B1148" s="42">
        <v>11</v>
      </c>
      <c r="C1148" s="42">
        <v>11</v>
      </c>
      <c r="D1148" s="42">
        <v>1</v>
      </c>
      <c r="E1148" s="136">
        <v>395</v>
      </c>
      <c r="F1148" s="42"/>
      <c r="G1148" s="42"/>
      <c r="H1148" s="42"/>
      <c r="I1148" s="42"/>
      <c r="J1148" s="42"/>
      <c r="K1148" s="42"/>
      <c r="L1148" s="42"/>
      <c r="M1148" s="42">
        <v>11</v>
      </c>
      <c r="N1148" s="42"/>
    </row>
    <row r="1149" spans="1:22" x14ac:dyDescent="0.2">
      <c r="A1149" s="487" t="s">
        <v>3051</v>
      </c>
      <c r="B1149" s="42">
        <v>12</v>
      </c>
      <c r="C1149" s="42">
        <v>12</v>
      </c>
      <c r="D1149" s="42">
        <v>1</v>
      </c>
      <c r="E1149" s="136">
        <v>313</v>
      </c>
      <c r="F1149" s="42"/>
      <c r="G1149" s="42"/>
      <c r="H1149" s="42"/>
      <c r="I1149" s="42"/>
      <c r="J1149" s="42"/>
      <c r="K1149" s="42"/>
      <c r="L1149" s="42"/>
      <c r="M1149" s="42">
        <v>4</v>
      </c>
      <c r="N1149" s="42"/>
    </row>
    <row r="1150" spans="1:22" x14ac:dyDescent="0.2">
      <c r="A1150" s="487" t="s">
        <v>3960</v>
      </c>
      <c r="B1150" s="42">
        <v>6</v>
      </c>
      <c r="C1150" s="42">
        <v>6</v>
      </c>
      <c r="D1150" s="42"/>
      <c r="E1150" s="136">
        <v>166</v>
      </c>
      <c r="F1150" s="42"/>
      <c r="G1150" s="42"/>
      <c r="H1150" s="42"/>
      <c r="I1150" s="42"/>
      <c r="J1150" s="42"/>
      <c r="K1150" s="42"/>
      <c r="L1150" s="42"/>
      <c r="M1150" s="42">
        <v>2</v>
      </c>
      <c r="N1150" s="42"/>
    </row>
    <row r="1151" spans="1:22" x14ac:dyDescent="0.2">
      <c r="A1151" s="487" t="s">
        <v>3036</v>
      </c>
      <c r="B1151" s="42">
        <v>7</v>
      </c>
      <c r="C1151" s="42">
        <v>6</v>
      </c>
      <c r="D1151" s="42">
        <v>3</v>
      </c>
      <c r="E1151" s="136">
        <v>66</v>
      </c>
      <c r="F1151" s="42"/>
      <c r="G1151" s="42"/>
      <c r="H1151" s="42"/>
      <c r="I1151" s="42"/>
      <c r="J1151" s="42"/>
      <c r="K1151" s="42"/>
      <c r="L1151" s="42"/>
      <c r="M1151" s="42">
        <v>2</v>
      </c>
      <c r="N1151" s="42"/>
    </row>
    <row r="1152" spans="1:22" x14ac:dyDescent="0.2">
      <c r="A1152" s="487" t="s">
        <v>3063</v>
      </c>
      <c r="B1152" s="42">
        <v>12</v>
      </c>
      <c r="C1152" s="42">
        <v>11</v>
      </c>
      <c r="D1152" s="42"/>
      <c r="E1152" s="136">
        <v>214</v>
      </c>
      <c r="F1152" s="42"/>
      <c r="G1152" s="42"/>
      <c r="H1152" s="42"/>
      <c r="I1152" s="42"/>
      <c r="J1152" s="42"/>
      <c r="K1152" s="42"/>
      <c r="L1152" s="42"/>
      <c r="M1152" s="42">
        <v>9</v>
      </c>
      <c r="N1152" s="42"/>
    </row>
    <row r="1153" spans="1:14" x14ac:dyDescent="0.2">
      <c r="A1153" s="487" t="s">
        <v>3042</v>
      </c>
      <c r="B1153" s="42">
        <v>12</v>
      </c>
      <c r="C1153" s="42">
        <v>10</v>
      </c>
      <c r="D1153" s="42"/>
      <c r="E1153" s="136">
        <v>168</v>
      </c>
      <c r="F1153" s="42"/>
      <c r="G1153" s="42"/>
      <c r="H1153" s="42"/>
      <c r="I1153" s="42"/>
      <c r="J1153" s="42"/>
      <c r="K1153" s="42"/>
      <c r="L1153" s="42"/>
      <c r="M1153" s="42">
        <v>5</v>
      </c>
      <c r="N1153" s="42"/>
    </row>
    <row r="1154" spans="1:14" x14ac:dyDescent="0.2">
      <c r="A1154" s="487" t="s">
        <v>3961</v>
      </c>
      <c r="B1154" s="42">
        <v>2</v>
      </c>
      <c r="C1154" s="42">
        <v>2</v>
      </c>
      <c r="D1154" s="42"/>
      <c r="E1154" s="136">
        <v>30</v>
      </c>
      <c r="F1154" s="42"/>
      <c r="G1154" s="42"/>
      <c r="H1154" s="42"/>
      <c r="I1154" s="42"/>
      <c r="J1154" s="42"/>
      <c r="K1154" s="42"/>
      <c r="L1154" s="42"/>
      <c r="M1154" s="42"/>
      <c r="N1154" s="42"/>
    </row>
    <row r="1155" spans="1:14" x14ac:dyDescent="0.2">
      <c r="A1155" s="487" t="s">
        <v>3946</v>
      </c>
      <c r="B1155" s="42">
        <v>12</v>
      </c>
      <c r="C1155" s="42">
        <v>11</v>
      </c>
      <c r="D1155" s="42"/>
      <c r="E1155" s="136">
        <v>154</v>
      </c>
      <c r="F1155" s="42"/>
      <c r="G1155" s="42"/>
      <c r="H1155" s="42"/>
      <c r="I1155" s="42"/>
      <c r="J1155" s="42"/>
      <c r="K1155" s="42"/>
      <c r="L1155" s="42"/>
      <c r="M1155" s="42">
        <v>3</v>
      </c>
      <c r="N1155" s="42"/>
    </row>
    <row r="1156" spans="1:14" x14ac:dyDescent="0.2">
      <c r="A1156" s="487" t="s">
        <v>3053</v>
      </c>
      <c r="B1156" s="42">
        <v>12</v>
      </c>
      <c r="C1156" s="42">
        <v>11</v>
      </c>
      <c r="D1156" s="42">
        <v>2</v>
      </c>
      <c r="E1156" s="136">
        <v>106</v>
      </c>
      <c r="F1156" s="42"/>
      <c r="G1156" s="42"/>
      <c r="H1156" s="42"/>
      <c r="I1156" s="42"/>
      <c r="J1156" s="42"/>
      <c r="K1156" s="42"/>
      <c r="L1156" s="42"/>
      <c r="M1156" s="42">
        <v>7</v>
      </c>
      <c r="N1156" s="42"/>
    </row>
    <row r="1157" spans="1:14" x14ac:dyDescent="0.2">
      <c r="A1157" s="487" t="s">
        <v>3962</v>
      </c>
      <c r="B1157" s="42">
        <v>7</v>
      </c>
      <c r="C1157" s="42">
        <v>6</v>
      </c>
      <c r="D1157" s="42">
        <v>1</v>
      </c>
      <c r="E1157" s="136">
        <v>47</v>
      </c>
      <c r="F1157" s="42"/>
      <c r="G1157" s="42"/>
      <c r="H1157" s="42"/>
      <c r="I1157" s="42"/>
      <c r="J1157" s="42"/>
      <c r="K1157" s="42"/>
      <c r="L1157" s="42"/>
      <c r="M1157" s="42">
        <v>6</v>
      </c>
      <c r="N1157" s="42"/>
    </row>
    <row r="1158" spans="1:14" x14ac:dyDescent="0.2">
      <c r="A1158" s="487" t="s">
        <v>3052</v>
      </c>
      <c r="B1158" s="42">
        <v>12</v>
      </c>
      <c r="C1158" s="42">
        <v>11</v>
      </c>
      <c r="D1158" s="42">
        <v>2</v>
      </c>
      <c r="E1158" s="136">
        <v>62</v>
      </c>
      <c r="F1158" s="42"/>
      <c r="G1158" s="42"/>
      <c r="H1158" s="42"/>
      <c r="I1158" s="42"/>
      <c r="J1158" s="42"/>
      <c r="K1158" s="42"/>
      <c r="L1158" s="42"/>
      <c r="M1158" s="42">
        <v>3</v>
      </c>
      <c r="N1158" s="42"/>
    </row>
    <row r="1159" spans="1:14" x14ac:dyDescent="0.2">
      <c r="A1159" s="487" t="s">
        <v>3963</v>
      </c>
      <c r="B1159" s="42">
        <v>5</v>
      </c>
      <c r="C1159" s="42">
        <v>2</v>
      </c>
      <c r="D1159" s="42"/>
      <c r="E1159" s="136">
        <v>18</v>
      </c>
      <c r="F1159" s="42"/>
      <c r="G1159" s="42"/>
      <c r="H1159" s="42"/>
      <c r="I1159" s="42"/>
      <c r="J1159" s="42"/>
      <c r="K1159" s="42"/>
      <c r="L1159" s="42"/>
      <c r="M1159" s="42">
        <v>3</v>
      </c>
      <c r="N1159" s="42"/>
    </row>
    <row r="1160" spans="1:14" x14ac:dyDescent="0.2">
      <c r="A1160" s="487" t="s">
        <v>3964</v>
      </c>
      <c r="B1160" s="42">
        <v>7</v>
      </c>
      <c r="C1160" s="42">
        <v>4</v>
      </c>
      <c r="D1160" s="42">
        <v>1</v>
      </c>
      <c r="E1160" s="136">
        <v>8</v>
      </c>
      <c r="F1160" s="42"/>
      <c r="G1160" s="42"/>
      <c r="H1160" s="42"/>
      <c r="I1160" s="42"/>
      <c r="J1160" s="42"/>
      <c r="K1160" s="42"/>
      <c r="L1160" s="42"/>
      <c r="M1160" s="42">
        <v>5</v>
      </c>
      <c r="N1160" s="42"/>
    </row>
    <row r="1161" spans="1:14" x14ac:dyDescent="0.2">
      <c r="A1161" s="487" t="s">
        <v>3029</v>
      </c>
      <c r="B1161" s="42">
        <v>2</v>
      </c>
      <c r="C1161" s="42">
        <v>1</v>
      </c>
      <c r="D1161" s="42"/>
      <c r="E1161" s="136">
        <v>2</v>
      </c>
      <c r="F1161" s="42"/>
      <c r="G1161" s="42"/>
      <c r="H1161" s="42"/>
      <c r="I1161" s="42"/>
      <c r="J1161" s="42"/>
      <c r="K1161" s="42"/>
      <c r="L1161" s="42"/>
      <c r="M1161" s="42">
        <v>1</v>
      </c>
      <c r="N1161" s="42"/>
    </row>
    <row r="1162" spans="1:14" x14ac:dyDescent="0.2">
      <c r="A1162" s="487" t="s">
        <v>3151</v>
      </c>
      <c r="B1162" s="42">
        <v>1</v>
      </c>
      <c r="C1162" s="42">
        <v>1</v>
      </c>
      <c r="D1162" s="42"/>
      <c r="E1162" s="136">
        <v>0</v>
      </c>
      <c r="F1162" s="42"/>
      <c r="G1162" s="42"/>
      <c r="H1162" s="42"/>
      <c r="I1162" s="42"/>
      <c r="J1162" s="42"/>
      <c r="K1162" s="42"/>
      <c r="L1162" s="42"/>
      <c r="M1162" s="42">
        <v>2</v>
      </c>
      <c r="N1162" s="42"/>
    </row>
    <row r="1163" spans="1:14" x14ac:dyDescent="0.2">
      <c r="A1163" s="487" t="s">
        <v>3064</v>
      </c>
      <c r="B1163" s="42">
        <v>12</v>
      </c>
      <c r="C1163" s="42">
        <v>8</v>
      </c>
      <c r="D1163" s="42">
        <v>4</v>
      </c>
      <c r="E1163" s="136">
        <v>8</v>
      </c>
      <c r="F1163" s="42"/>
      <c r="G1163" s="42"/>
      <c r="H1163" s="42"/>
      <c r="I1163" s="42"/>
      <c r="J1163" s="42"/>
      <c r="K1163" s="42"/>
      <c r="L1163" s="42"/>
      <c r="M1163" s="42">
        <v>2</v>
      </c>
      <c r="N1163" s="42"/>
    </row>
    <row r="1164" spans="1:14" x14ac:dyDescent="0.2">
      <c r="A1164" s="487" t="s">
        <v>3051</v>
      </c>
      <c r="B1164" s="42">
        <v>13</v>
      </c>
      <c r="C1164" s="42">
        <v>14</v>
      </c>
      <c r="D1164" s="42">
        <v>1</v>
      </c>
      <c r="E1164" s="136">
        <v>516</v>
      </c>
      <c r="F1164" s="42"/>
      <c r="G1164" s="42"/>
      <c r="H1164" s="42"/>
      <c r="I1164" s="42"/>
      <c r="J1164" s="42"/>
      <c r="K1164" s="42"/>
      <c r="L1164" s="42"/>
      <c r="M1164" s="42">
        <v>4</v>
      </c>
      <c r="N1164" s="42"/>
    </row>
    <row r="1165" spans="1:14" x14ac:dyDescent="0.2">
      <c r="A1165" s="487" t="s">
        <v>3061</v>
      </c>
      <c r="B1165" s="42">
        <v>6</v>
      </c>
      <c r="C1165" s="42">
        <v>6</v>
      </c>
      <c r="D1165" s="42">
        <v>1</v>
      </c>
      <c r="E1165" s="136">
        <v>181</v>
      </c>
      <c r="F1165" s="42"/>
      <c r="G1165" s="42"/>
      <c r="H1165" s="42"/>
      <c r="I1165" s="42"/>
      <c r="J1165" s="42"/>
      <c r="K1165" s="42"/>
      <c r="L1165" s="42"/>
      <c r="M1165" s="42">
        <v>6</v>
      </c>
      <c r="N1165" s="42"/>
    </row>
    <row r="1166" spans="1:14" x14ac:dyDescent="0.2">
      <c r="A1166" s="487" t="s">
        <v>3062</v>
      </c>
      <c r="B1166" s="42">
        <v>13</v>
      </c>
      <c r="C1166" s="42">
        <v>12</v>
      </c>
      <c r="D1166" s="42">
        <v>1</v>
      </c>
      <c r="E1166" s="136">
        <v>220</v>
      </c>
      <c r="F1166" s="42"/>
      <c r="G1166" s="42"/>
      <c r="H1166" s="42"/>
      <c r="I1166" s="42"/>
      <c r="J1166" s="42"/>
      <c r="K1166" s="42"/>
      <c r="L1166" s="42"/>
      <c r="M1166" s="42">
        <v>5</v>
      </c>
      <c r="N1166" s="42"/>
    </row>
    <row r="1167" spans="1:14" x14ac:dyDescent="0.2">
      <c r="A1167" s="487" t="s">
        <v>3041</v>
      </c>
      <c r="B1167" s="42">
        <v>6</v>
      </c>
      <c r="C1167" s="42">
        <v>6</v>
      </c>
      <c r="D1167" s="42"/>
      <c r="E1167" s="136">
        <v>147</v>
      </c>
      <c r="F1167" s="42"/>
      <c r="G1167" s="42"/>
      <c r="H1167" s="42"/>
      <c r="I1167" s="42"/>
      <c r="J1167" s="42"/>
      <c r="K1167" s="42"/>
      <c r="L1167" s="42"/>
      <c r="M1167" s="42">
        <v>1</v>
      </c>
      <c r="N1167" s="42"/>
    </row>
    <row r="1168" spans="1:14" x14ac:dyDescent="0.2">
      <c r="A1168" s="487" t="s">
        <v>3044</v>
      </c>
      <c r="B1168" s="42">
        <v>12</v>
      </c>
      <c r="C1168" s="42">
        <v>10</v>
      </c>
      <c r="D1168" s="42">
        <v>4</v>
      </c>
      <c r="E1168" s="136">
        <v>279</v>
      </c>
      <c r="F1168" s="42"/>
      <c r="G1168" s="42"/>
      <c r="H1168" s="42"/>
      <c r="I1168" s="42"/>
      <c r="J1168" s="42"/>
      <c r="K1168" s="42"/>
      <c r="L1168" s="42"/>
      <c r="M1168" s="42">
        <v>9</v>
      </c>
      <c r="N1168" s="42"/>
    </row>
    <row r="1169" spans="1:14" x14ac:dyDescent="0.2">
      <c r="A1169" s="487" t="s">
        <v>3059</v>
      </c>
      <c r="B1169" s="42">
        <v>13</v>
      </c>
      <c r="C1169" s="42">
        <v>11</v>
      </c>
      <c r="D1169" s="42">
        <v>2</v>
      </c>
      <c r="E1169" s="136">
        <v>204</v>
      </c>
      <c r="F1169" s="42"/>
      <c r="G1169" s="42"/>
      <c r="H1169" s="42"/>
      <c r="I1169" s="42"/>
      <c r="J1169" s="42"/>
      <c r="K1169" s="42"/>
      <c r="L1169" s="42"/>
      <c r="M1169" s="42">
        <v>2</v>
      </c>
      <c r="N1169" s="42"/>
    </row>
    <row r="1170" spans="1:14" x14ac:dyDescent="0.2">
      <c r="A1170" s="487" t="s">
        <v>3063</v>
      </c>
      <c r="B1170" s="42">
        <v>12</v>
      </c>
      <c r="C1170" s="42">
        <v>10</v>
      </c>
      <c r="D1170" s="42"/>
      <c r="E1170" s="136">
        <v>209</v>
      </c>
      <c r="F1170" s="42"/>
      <c r="G1170" s="42"/>
      <c r="H1170" s="42"/>
      <c r="I1170" s="42"/>
      <c r="J1170" s="42"/>
      <c r="K1170" s="42"/>
      <c r="L1170" s="42"/>
      <c r="M1170" s="42">
        <v>13</v>
      </c>
      <c r="N1170" s="42">
        <v>1</v>
      </c>
    </row>
    <row r="1171" spans="1:14" x14ac:dyDescent="0.2">
      <c r="A1171" s="487" t="s">
        <v>3045</v>
      </c>
      <c r="B1171" s="42">
        <v>9</v>
      </c>
      <c r="C1171" s="42">
        <v>7</v>
      </c>
      <c r="D1171" s="42">
        <v>3</v>
      </c>
      <c r="E1171" s="136">
        <v>68</v>
      </c>
      <c r="F1171" s="42"/>
      <c r="G1171" s="42"/>
      <c r="H1171" s="42"/>
      <c r="I1171" s="42"/>
      <c r="J1171" s="42"/>
      <c r="K1171" s="42"/>
      <c r="L1171" s="42"/>
      <c r="M1171" s="42">
        <v>4</v>
      </c>
      <c r="N1171" s="42"/>
    </row>
    <row r="1172" spans="1:14" x14ac:dyDescent="0.2">
      <c r="A1172" s="487" t="s">
        <v>3052</v>
      </c>
      <c r="B1172" s="42">
        <v>7</v>
      </c>
      <c r="C1172" s="42">
        <v>2</v>
      </c>
      <c r="D1172" s="42">
        <v>2</v>
      </c>
      <c r="E1172" s="136">
        <v>24</v>
      </c>
      <c r="F1172" s="42"/>
      <c r="G1172" s="42"/>
      <c r="H1172" s="42"/>
      <c r="I1172" s="42"/>
      <c r="J1172" s="42"/>
      <c r="K1172" s="42"/>
      <c r="L1172" s="42"/>
      <c r="M1172" s="42">
        <v>3</v>
      </c>
      <c r="N1172" s="42"/>
    </row>
    <row r="1173" spans="1:14" x14ac:dyDescent="0.2">
      <c r="A1173" s="487" t="s">
        <v>3042</v>
      </c>
      <c r="B1173" s="42">
        <v>12</v>
      </c>
      <c r="C1173" s="42">
        <v>10</v>
      </c>
      <c r="D1173" s="42">
        <v>5</v>
      </c>
      <c r="E1173" s="136">
        <v>192</v>
      </c>
      <c r="F1173" s="42"/>
      <c r="G1173" s="42"/>
      <c r="H1173" s="42"/>
      <c r="I1173" s="42"/>
      <c r="J1173" s="42"/>
      <c r="K1173" s="42"/>
      <c r="L1173" s="42"/>
      <c r="M1173" s="42">
        <v>4</v>
      </c>
      <c r="N1173" s="42"/>
    </row>
    <row r="1174" spans="1:14" x14ac:dyDescent="0.2">
      <c r="A1174" s="487" t="s">
        <v>3964</v>
      </c>
      <c r="B1174" s="42">
        <v>10</v>
      </c>
      <c r="C1174" s="42">
        <v>4</v>
      </c>
      <c r="D1174" s="42">
        <v>1</v>
      </c>
      <c r="E1174" s="136">
        <v>17</v>
      </c>
      <c r="F1174" s="42"/>
      <c r="G1174" s="42"/>
      <c r="H1174" s="42"/>
      <c r="I1174" s="42"/>
      <c r="J1174" s="42"/>
      <c r="K1174" s="42"/>
      <c r="L1174" s="42"/>
      <c r="M1174" s="42">
        <v>2</v>
      </c>
      <c r="N1174" s="42"/>
    </row>
    <row r="1175" spans="1:14" x14ac:dyDescent="0.2">
      <c r="A1175" s="487" t="s">
        <v>3064</v>
      </c>
      <c r="B1175" s="42">
        <v>12</v>
      </c>
      <c r="C1175" s="42">
        <v>4</v>
      </c>
      <c r="D1175" s="42">
        <v>2</v>
      </c>
      <c r="E1175" s="136">
        <v>11</v>
      </c>
      <c r="F1175" s="42"/>
      <c r="G1175" s="42"/>
      <c r="H1175" s="42"/>
      <c r="I1175" s="42"/>
      <c r="J1175" s="42"/>
      <c r="K1175" s="42"/>
      <c r="L1175" s="42"/>
      <c r="M1175" s="42">
        <v>3</v>
      </c>
      <c r="N1175" s="42"/>
    </row>
    <row r="1176" spans="1:14" x14ac:dyDescent="0.2">
      <c r="A1176" s="487" t="s">
        <v>3916</v>
      </c>
      <c r="B1176" s="42">
        <v>5</v>
      </c>
      <c r="C1176" s="42">
        <v>5</v>
      </c>
      <c r="D1176" s="42">
        <v>1</v>
      </c>
      <c r="E1176" s="136">
        <v>146</v>
      </c>
      <c r="F1176" s="42"/>
      <c r="G1176" s="42"/>
      <c r="H1176" s="42"/>
      <c r="I1176" s="42"/>
      <c r="J1176" s="42"/>
      <c r="K1176" s="42"/>
      <c r="L1176" s="42"/>
      <c r="M1176" s="42">
        <v>3</v>
      </c>
      <c r="N1176" s="42"/>
    </row>
    <row r="1177" spans="1:14" x14ac:dyDescent="0.2">
      <c r="A1177" s="487" t="s">
        <v>3036</v>
      </c>
      <c r="B1177" s="42">
        <v>3</v>
      </c>
      <c r="C1177" s="42">
        <v>3</v>
      </c>
      <c r="D1177" s="42"/>
      <c r="E1177" s="136">
        <v>9</v>
      </c>
      <c r="F1177" s="42"/>
      <c r="G1177" s="42"/>
      <c r="H1177" s="42"/>
      <c r="I1177" s="42"/>
      <c r="J1177" s="42"/>
      <c r="K1177" s="42"/>
      <c r="L1177" s="42"/>
      <c r="M1177" s="42"/>
      <c r="N1177" s="42"/>
    </row>
    <row r="1178" spans="1:14" x14ac:dyDescent="0.2">
      <c r="A1178" s="487" t="s">
        <v>3867</v>
      </c>
      <c r="B1178" s="42">
        <v>3</v>
      </c>
      <c r="C1178" s="42">
        <v>1</v>
      </c>
      <c r="D1178" s="42"/>
      <c r="E1178" s="136">
        <v>7</v>
      </c>
      <c r="F1178" s="42"/>
      <c r="G1178" s="42"/>
      <c r="H1178" s="42"/>
      <c r="I1178" s="42"/>
      <c r="J1178" s="42"/>
      <c r="K1178" s="42"/>
      <c r="L1178" s="42"/>
      <c r="M1178" s="42"/>
      <c r="N1178" s="42"/>
    </row>
    <row r="1179" spans="1:14" x14ac:dyDescent="0.2">
      <c r="A1179" s="487" t="s">
        <v>3946</v>
      </c>
      <c r="B1179" s="42">
        <v>5</v>
      </c>
      <c r="C1179" s="42">
        <v>3</v>
      </c>
      <c r="D1179" s="42"/>
      <c r="E1179" s="136">
        <v>19</v>
      </c>
      <c r="F1179" s="42"/>
      <c r="G1179" s="42"/>
      <c r="H1179" s="42"/>
      <c r="I1179" s="42"/>
      <c r="J1179" s="42"/>
      <c r="K1179" s="42"/>
      <c r="L1179" s="42"/>
      <c r="M1179" s="42"/>
      <c r="N1179" s="42"/>
    </row>
    <row r="1180" spans="1:14" x14ac:dyDescent="0.2">
      <c r="A1180" s="487" t="s">
        <v>3151</v>
      </c>
      <c r="B1180" s="42">
        <v>1</v>
      </c>
      <c r="C1180" s="42" t="s">
        <v>3838</v>
      </c>
      <c r="D1180" s="42"/>
      <c r="E1180" s="136">
        <v>0</v>
      </c>
      <c r="F1180" s="42"/>
      <c r="G1180" s="42"/>
      <c r="H1180" s="42"/>
      <c r="I1180" s="42"/>
      <c r="J1180" s="42"/>
      <c r="K1180" s="42"/>
      <c r="L1180" s="42"/>
      <c r="M1180" s="42"/>
      <c r="N1180" s="42"/>
    </row>
    <row r="1181" spans="1:14" x14ac:dyDescent="0.2">
      <c r="A1181" s="487" t="s">
        <v>3053</v>
      </c>
      <c r="B1181" s="42">
        <v>4</v>
      </c>
      <c r="C1181" s="42">
        <v>4</v>
      </c>
      <c r="D1181" s="42">
        <v>1</v>
      </c>
      <c r="E1181" s="136">
        <v>119</v>
      </c>
      <c r="F1181" s="42"/>
      <c r="G1181" s="42"/>
      <c r="H1181" s="42"/>
      <c r="I1181" s="42"/>
      <c r="J1181" s="42"/>
      <c r="K1181" s="42"/>
      <c r="L1181" s="42"/>
      <c r="M1181" s="42">
        <v>5</v>
      </c>
      <c r="N1181" s="42"/>
    </row>
    <row r="1182" spans="1:14" x14ac:dyDescent="0.2">
      <c r="A1182" s="487" t="s">
        <v>3969</v>
      </c>
      <c r="B1182" s="42">
        <v>10</v>
      </c>
      <c r="C1182" s="42">
        <v>8</v>
      </c>
      <c r="D1182" s="42">
        <v>1</v>
      </c>
      <c r="E1182" s="136">
        <v>224</v>
      </c>
      <c r="F1182" s="42"/>
      <c r="G1182" s="42"/>
      <c r="H1182" s="42"/>
      <c r="I1182" s="42"/>
      <c r="J1182" s="42"/>
      <c r="K1182" s="42"/>
      <c r="L1182" s="42"/>
      <c r="M1182" s="42">
        <v>3</v>
      </c>
      <c r="N1182" s="42"/>
    </row>
    <row r="1183" spans="1:14" x14ac:dyDescent="0.2">
      <c r="A1183" s="487" t="s">
        <v>3062</v>
      </c>
      <c r="B1183" s="42">
        <v>12</v>
      </c>
      <c r="C1183" s="42">
        <v>11</v>
      </c>
      <c r="D1183" s="42">
        <v>2</v>
      </c>
      <c r="E1183" s="136">
        <v>284</v>
      </c>
      <c r="F1183" s="42"/>
      <c r="G1183" s="42"/>
      <c r="H1183" s="42"/>
      <c r="I1183" s="42"/>
      <c r="J1183" s="42"/>
      <c r="K1183" s="42"/>
      <c r="L1183" s="42"/>
      <c r="M1183" s="42">
        <v>5</v>
      </c>
      <c r="N1183" s="42"/>
    </row>
    <row r="1184" spans="1:14" x14ac:dyDescent="0.2">
      <c r="A1184" s="487" t="s">
        <v>3051</v>
      </c>
      <c r="B1184" s="42">
        <v>12</v>
      </c>
      <c r="C1184" s="42">
        <v>11</v>
      </c>
      <c r="D1184" s="42"/>
      <c r="E1184" s="136">
        <v>290</v>
      </c>
      <c r="F1184" s="42"/>
      <c r="G1184" s="42"/>
      <c r="H1184" s="42"/>
      <c r="I1184" s="42"/>
      <c r="J1184" s="42"/>
      <c r="K1184" s="42"/>
      <c r="L1184" s="42"/>
      <c r="M1184" s="42">
        <v>5</v>
      </c>
      <c r="N1184" s="42"/>
    </row>
    <row r="1185" spans="1:14" x14ac:dyDescent="0.2">
      <c r="A1185" s="487" t="s">
        <v>3061</v>
      </c>
      <c r="B1185" s="42">
        <v>12</v>
      </c>
      <c r="C1185" s="42">
        <v>11</v>
      </c>
      <c r="D1185" s="42">
        <v>1</v>
      </c>
      <c r="E1185" s="136">
        <v>260</v>
      </c>
      <c r="F1185" s="42"/>
      <c r="G1185" s="42"/>
      <c r="H1185" s="42"/>
      <c r="I1185" s="42"/>
      <c r="J1185" s="42"/>
      <c r="K1185" s="42"/>
      <c r="L1185" s="42"/>
      <c r="M1185" s="42">
        <v>1</v>
      </c>
      <c r="N1185" s="42"/>
    </row>
    <row r="1186" spans="1:14" x14ac:dyDescent="0.2">
      <c r="A1186" s="487" t="s">
        <v>3970</v>
      </c>
      <c r="B1186" s="42">
        <v>12</v>
      </c>
      <c r="C1186" s="42">
        <v>8</v>
      </c>
      <c r="D1186" s="42">
        <v>3</v>
      </c>
      <c r="E1186" s="136">
        <v>89</v>
      </c>
      <c r="F1186" s="42"/>
      <c r="G1186" s="42"/>
      <c r="H1186" s="42"/>
      <c r="I1186" s="42"/>
      <c r="J1186" s="42"/>
      <c r="K1186" s="42"/>
      <c r="L1186" s="42"/>
      <c r="M1186" s="42">
        <v>3</v>
      </c>
      <c r="N1186" s="42"/>
    </row>
    <row r="1187" spans="1:14" x14ac:dyDescent="0.2">
      <c r="A1187" s="487" t="s">
        <v>3045</v>
      </c>
      <c r="B1187" s="42">
        <v>6</v>
      </c>
      <c r="C1187" s="42">
        <v>5</v>
      </c>
      <c r="D1187" s="42">
        <v>3</v>
      </c>
      <c r="E1187" s="136">
        <v>30</v>
      </c>
      <c r="F1187" s="42"/>
      <c r="G1187" s="42"/>
      <c r="H1187" s="42"/>
      <c r="I1187" s="42"/>
      <c r="J1187" s="42"/>
      <c r="K1187" s="42"/>
      <c r="L1187" s="42"/>
      <c r="M1187" s="42">
        <v>1</v>
      </c>
      <c r="N1187" s="42"/>
    </row>
    <row r="1188" spans="1:14" x14ac:dyDescent="0.2">
      <c r="A1188" s="487" t="s">
        <v>3971</v>
      </c>
      <c r="B1188" s="42">
        <v>11</v>
      </c>
      <c r="C1188" s="42">
        <v>7</v>
      </c>
      <c r="D1188" s="42">
        <v>2</v>
      </c>
      <c r="E1188" s="136">
        <v>72</v>
      </c>
      <c r="F1188" s="42"/>
      <c r="G1188" s="42"/>
      <c r="H1188" s="42"/>
      <c r="I1188" s="42"/>
      <c r="J1188" s="42"/>
      <c r="K1188" s="42"/>
      <c r="L1188" s="42"/>
      <c r="M1188" s="42">
        <v>17</v>
      </c>
      <c r="N1188" s="42">
        <v>5</v>
      </c>
    </row>
    <row r="1189" spans="1:14" x14ac:dyDescent="0.2">
      <c r="A1189" s="487" t="s">
        <v>2526</v>
      </c>
      <c r="B1189" s="42">
        <v>12</v>
      </c>
      <c r="C1189" s="42">
        <v>10</v>
      </c>
      <c r="D1189" s="42">
        <v>1</v>
      </c>
      <c r="E1189" s="136">
        <v>126</v>
      </c>
      <c r="F1189" s="42"/>
      <c r="G1189" s="42"/>
      <c r="H1189" s="42"/>
      <c r="I1189" s="42"/>
      <c r="J1189" s="42"/>
      <c r="K1189" s="42"/>
      <c r="L1189" s="42"/>
      <c r="M1189" s="42">
        <v>2</v>
      </c>
      <c r="N1189" s="42"/>
    </row>
    <row r="1190" spans="1:14" x14ac:dyDescent="0.2">
      <c r="A1190" s="487" t="s">
        <v>3044</v>
      </c>
      <c r="B1190" s="42">
        <v>8</v>
      </c>
      <c r="C1190" s="42">
        <v>6</v>
      </c>
      <c r="D1190" s="42"/>
      <c r="E1190" s="136">
        <v>70</v>
      </c>
      <c r="F1190" s="42"/>
      <c r="G1190" s="42"/>
      <c r="H1190" s="42"/>
      <c r="I1190" s="42"/>
      <c r="J1190" s="42"/>
      <c r="K1190" s="42"/>
      <c r="L1190" s="42"/>
      <c r="M1190" s="42">
        <v>8</v>
      </c>
      <c r="N1190" s="42"/>
    </row>
    <row r="1191" spans="1:14" x14ac:dyDescent="0.2">
      <c r="A1191" s="487" t="s">
        <v>3042</v>
      </c>
      <c r="B1191" s="42">
        <v>10</v>
      </c>
      <c r="C1191" s="42">
        <v>6</v>
      </c>
      <c r="D1191" s="42">
        <v>1</v>
      </c>
      <c r="E1191" s="136">
        <v>54</v>
      </c>
      <c r="F1191" s="42"/>
      <c r="G1191" s="42"/>
      <c r="H1191" s="42"/>
      <c r="I1191" s="42"/>
      <c r="J1191" s="42"/>
      <c r="K1191" s="42"/>
      <c r="L1191" s="42"/>
      <c r="M1191" s="42">
        <v>1</v>
      </c>
      <c r="N1191" s="42"/>
    </row>
    <row r="1192" spans="1:14" x14ac:dyDescent="0.2">
      <c r="A1192" s="487" t="s">
        <v>3972</v>
      </c>
      <c r="B1192" s="42">
        <v>4</v>
      </c>
      <c r="C1192" s="42">
        <v>2</v>
      </c>
      <c r="D1192" s="42">
        <v>1</v>
      </c>
      <c r="E1192" s="136">
        <v>4</v>
      </c>
      <c r="F1192" s="42"/>
      <c r="G1192" s="42"/>
      <c r="H1192" s="42"/>
      <c r="I1192" s="42"/>
      <c r="J1192" s="42"/>
      <c r="K1192" s="42"/>
      <c r="L1192" s="42"/>
      <c r="M1192" s="42"/>
      <c r="N1192" s="42"/>
    </row>
    <row r="1193" spans="1:14" x14ac:dyDescent="0.2">
      <c r="A1193" s="487" t="s">
        <v>3973</v>
      </c>
      <c r="B1193" s="42">
        <v>4</v>
      </c>
      <c r="C1193" s="42">
        <v>3</v>
      </c>
      <c r="D1193" s="42"/>
      <c r="E1193" s="136">
        <v>8</v>
      </c>
      <c r="F1193" s="42"/>
      <c r="G1193" s="42"/>
      <c r="H1193" s="42"/>
      <c r="I1193" s="42"/>
      <c r="J1193" s="42"/>
      <c r="K1193" s="42"/>
      <c r="L1193" s="42"/>
      <c r="M1193" s="42">
        <v>1</v>
      </c>
      <c r="N1193" s="42"/>
    </row>
    <row r="1194" spans="1:14" x14ac:dyDescent="0.2">
      <c r="A1194" s="487" t="s">
        <v>3041</v>
      </c>
      <c r="B1194" s="42">
        <v>4</v>
      </c>
      <c r="C1194" s="42">
        <v>3</v>
      </c>
      <c r="D1194" s="42"/>
      <c r="E1194" s="136">
        <v>6</v>
      </c>
      <c r="F1194" s="42"/>
      <c r="G1194" s="42"/>
      <c r="H1194" s="42"/>
      <c r="I1194" s="42"/>
      <c r="J1194" s="42"/>
      <c r="K1194" s="42"/>
      <c r="L1194" s="42"/>
      <c r="M1194" s="42">
        <v>1</v>
      </c>
      <c r="N1194" s="42"/>
    </row>
    <row r="1195" spans="1:14" x14ac:dyDescent="0.2">
      <c r="A1195" s="487" t="s">
        <v>3060</v>
      </c>
      <c r="B1195" s="42">
        <v>6</v>
      </c>
      <c r="C1195" s="42">
        <v>0</v>
      </c>
      <c r="D1195" s="42"/>
      <c r="E1195" s="136">
        <v>0</v>
      </c>
      <c r="F1195" s="42"/>
      <c r="G1195" s="42"/>
      <c r="H1195" s="42"/>
      <c r="I1195" s="42"/>
      <c r="J1195" s="42"/>
      <c r="K1195" s="42"/>
      <c r="L1195" s="42"/>
      <c r="M1195" s="42">
        <v>1</v>
      </c>
      <c r="N1195" s="42"/>
    </row>
    <row r="1196" spans="1:14" x14ac:dyDescent="0.2">
      <c r="A1196" s="487" t="s">
        <v>3964</v>
      </c>
      <c r="B1196" s="42">
        <v>3</v>
      </c>
      <c r="C1196" s="42">
        <v>2</v>
      </c>
      <c r="D1196" s="42">
        <v>1</v>
      </c>
      <c r="E1196" s="136">
        <v>0</v>
      </c>
      <c r="F1196" s="42"/>
      <c r="G1196" s="42"/>
      <c r="H1196" s="42"/>
      <c r="I1196" s="42"/>
      <c r="J1196" s="42"/>
      <c r="K1196" s="42"/>
      <c r="L1196" s="42"/>
      <c r="M1196" s="42"/>
      <c r="N1196" s="42"/>
    </row>
    <row r="1197" spans="1:14" x14ac:dyDescent="0.2">
      <c r="A1197" s="487" t="s">
        <v>3962</v>
      </c>
      <c r="B1197" s="42">
        <v>1</v>
      </c>
      <c r="C1197" s="42" t="s">
        <v>3838</v>
      </c>
      <c r="D1197" s="42"/>
      <c r="E1197" s="136">
        <v>0</v>
      </c>
      <c r="F1197" s="42"/>
      <c r="G1197" s="42"/>
      <c r="H1197" s="42"/>
      <c r="I1197" s="42"/>
      <c r="J1197" s="42"/>
      <c r="K1197" s="42"/>
      <c r="L1197" s="42"/>
      <c r="M1197" s="42"/>
      <c r="N1197" s="42"/>
    </row>
    <row r="1198" spans="1:14" x14ac:dyDescent="0.2">
      <c r="A1198" s="487" t="s">
        <v>3059</v>
      </c>
      <c r="B1198" s="42">
        <v>11</v>
      </c>
      <c r="C1198" s="42">
        <v>11</v>
      </c>
      <c r="D1198" s="42">
        <v>1</v>
      </c>
      <c r="E1198" s="136">
        <v>429</v>
      </c>
      <c r="F1198" s="42"/>
      <c r="G1198" s="42"/>
      <c r="H1198" s="42"/>
      <c r="I1198" s="42"/>
      <c r="J1198" s="42"/>
      <c r="K1198" s="42"/>
      <c r="L1198" s="42"/>
      <c r="M1198" s="42">
        <v>6</v>
      </c>
      <c r="N1198" s="42"/>
    </row>
    <row r="1199" spans="1:14" x14ac:dyDescent="0.2">
      <c r="A1199" s="487" t="s">
        <v>3053</v>
      </c>
      <c r="B1199" s="42">
        <v>10</v>
      </c>
      <c r="C1199" s="42">
        <v>11</v>
      </c>
      <c r="D1199" s="42">
        <v>2</v>
      </c>
      <c r="E1199" s="136">
        <v>246</v>
      </c>
      <c r="F1199" s="42"/>
      <c r="G1199" s="42"/>
      <c r="H1199" s="42"/>
      <c r="I1199" s="42"/>
      <c r="J1199" s="42"/>
      <c r="K1199" s="42"/>
      <c r="L1199" s="42"/>
      <c r="M1199" s="42">
        <v>4</v>
      </c>
      <c r="N1199" s="42"/>
    </row>
    <row r="1200" spans="1:14" x14ac:dyDescent="0.2">
      <c r="A1200" s="487" t="s">
        <v>3062</v>
      </c>
      <c r="B1200" s="42">
        <v>11</v>
      </c>
      <c r="C1200" s="42">
        <v>12</v>
      </c>
      <c r="D1200" s="42"/>
      <c r="E1200" s="136">
        <v>287</v>
      </c>
      <c r="F1200" s="42"/>
      <c r="G1200" s="42"/>
      <c r="H1200" s="42"/>
      <c r="I1200" s="42"/>
      <c r="J1200" s="42"/>
      <c r="K1200" s="42"/>
      <c r="L1200" s="42"/>
      <c r="M1200" s="42">
        <v>4</v>
      </c>
      <c r="N1200" s="42"/>
    </row>
    <row r="1201" spans="1:14" x14ac:dyDescent="0.2">
      <c r="A1201" s="487" t="s">
        <v>3061</v>
      </c>
      <c r="B1201" s="42">
        <v>11</v>
      </c>
      <c r="C1201" s="42">
        <v>12</v>
      </c>
      <c r="D1201" s="42"/>
      <c r="E1201" s="136">
        <v>234</v>
      </c>
      <c r="F1201" s="42"/>
      <c r="G1201" s="42"/>
      <c r="H1201" s="42"/>
      <c r="I1201" s="42"/>
      <c r="J1201" s="42"/>
      <c r="K1201" s="42"/>
      <c r="L1201" s="42"/>
      <c r="M1201" s="42">
        <v>5</v>
      </c>
      <c r="N1201" s="42"/>
    </row>
    <row r="1202" spans="1:14" x14ac:dyDescent="0.2">
      <c r="A1202" s="487" t="s">
        <v>3040</v>
      </c>
      <c r="B1202" s="42">
        <v>1</v>
      </c>
      <c r="C1202" s="42">
        <v>2</v>
      </c>
      <c r="D1202" s="42"/>
      <c r="E1202" s="136">
        <v>34</v>
      </c>
      <c r="F1202" s="42"/>
      <c r="G1202" s="42"/>
      <c r="H1202" s="42"/>
      <c r="I1202" s="42"/>
      <c r="J1202" s="42"/>
      <c r="K1202" s="42"/>
      <c r="L1202" s="42"/>
      <c r="M1202" s="42"/>
      <c r="N1202" s="42"/>
    </row>
    <row r="1203" spans="1:14" x14ac:dyDescent="0.2">
      <c r="A1203" s="487" t="s">
        <v>3051</v>
      </c>
      <c r="B1203" s="42">
        <v>11</v>
      </c>
      <c r="C1203" s="42">
        <v>11</v>
      </c>
      <c r="D1203" s="42"/>
      <c r="E1203" s="136">
        <v>168</v>
      </c>
      <c r="F1203" s="42"/>
      <c r="G1203" s="42"/>
      <c r="H1203" s="42"/>
      <c r="I1203" s="42"/>
      <c r="J1203" s="42"/>
      <c r="K1203" s="42"/>
      <c r="L1203" s="42"/>
      <c r="M1203" s="42">
        <v>9</v>
      </c>
      <c r="N1203" s="42"/>
    </row>
    <row r="1204" spans="1:14" x14ac:dyDescent="0.2">
      <c r="A1204" s="487" t="s">
        <v>3046</v>
      </c>
      <c r="B1204" s="42">
        <v>3</v>
      </c>
      <c r="C1204" s="42">
        <v>2</v>
      </c>
      <c r="D1204" s="42">
        <v>1</v>
      </c>
      <c r="E1204" s="136">
        <v>15</v>
      </c>
      <c r="F1204" s="42"/>
      <c r="G1204" s="42"/>
      <c r="H1204" s="42"/>
      <c r="I1204" s="42"/>
      <c r="J1204" s="42"/>
      <c r="K1204" s="42"/>
      <c r="L1204" s="42"/>
      <c r="M1204" s="42">
        <v>2</v>
      </c>
      <c r="N1204" s="42"/>
    </row>
    <row r="1205" spans="1:14" x14ac:dyDescent="0.2">
      <c r="A1205" s="487" t="s">
        <v>3974</v>
      </c>
      <c r="B1205" s="42">
        <v>5</v>
      </c>
      <c r="C1205" s="42">
        <v>6</v>
      </c>
      <c r="D1205" s="42"/>
      <c r="E1205" s="136">
        <v>90</v>
      </c>
      <c r="F1205" s="42"/>
      <c r="G1205" s="42"/>
      <c r="H1205" s="42"/>
      <c r="I1205" s="42"/>
      <c r="J1205" s="42"/>
      <c r="K1205" s="42"/>
      <c r="L1205" s="42"/>
      <c r="M1205" s="42">
        <v>1</v>
      </c>
      <c r="N1205" s="42"/>
    </row>
    <row r="1206" spans="1:14" x14ac:dyDescent="0.2">
      <c r="A1206" s="487" t="s">
        <v>3042</v>
      </c>
      <c r="B1206" s="42">
        <v>7</v>
      </c>
      <c r="C1206" s="42">
        <v>6</v>
      </c>
      <c r="D1206" s="42">
        <v>1</v>
      </c>
      <c r="E1206" s="136">
        <v>63</v>
      </c>
      <c r="F1206" s="42"/>
      <c r="G1206" s="42"/>
      <c r="H1206" s="42"/>
      <c r="I1206" s="42"/>
      <c r="J1206" s="42"/>
      <c r="K1206" s="42"/>
      <c r="L1206" s="42"/>
      <c r="M1206" s="42">
        <v>1</v>
      </c>
      <c r="N1206" s="42"/>
    </row>
    <row r="1207" spans="1:14" x14ac:dyDescent="0.2">
      <c r="A1207" s="487" t="s">
        <v>3975</v>
      </c>
      <c r="B1207" s="42">
        <v>6</v>
      </c>
      <c r="C1207" s="42">
        <v>5</v>
      </c>
      <c r="D1207" s="42">
        <v>1</v>
      </c>
      <c r="E1207" s="136">
        <v>49</v>
      </c>
      <c r="F1207" s="42"/>
      <c r="G1207" s="42"/>
      <c r="H1207" s="42"/>
      <c r="I1207" s="42"/>
      <c r="J1207" s="42"/>
      <c r="K1207" s="42"/>
      <c r="L1207" s="42"/>
      <c r="M1207" s="42">
        <v>1</v>
      </c>
      <c r="N1207" s="42"/>
    </row>
    <row r="1208" spans="1:14" x14ac:dyDescent="0.2">
      <c r="A1208" s="487" t="s">
        <v>3970</v>
      </c>
      <c r="B1208" s="42">
        <v>10</v>
      </c>
      <c r="C1208" s="42">
        <v>10</v>
      </c>
      <c r="D1208" s="42">
        <v>2</v>
      </c>
      <c r="E1208" s="136">
        <v>88</v>
      </c>
      <c r="F1208" s="42"/>
      <c r="G1208" s="42"/>
      <c r="H1208" s="42"/>
      <c r="I1208" s="42"/>
      <c r="J1208" s="42"/>
      <c r="K1208" s="42"/>
      <c r="L1208" s="42"/>
      <c r="M1208" s="42"/>
      <c r="N1208" s="42"/>
    </row>
    <row r="1209" spans="1:14" x14ac:dyDescent="0.2">
      <c r="A1209" s="487" t="s">
        <v>3976</v>
      </c>
      <c r="B1209" s="42">
        <v>10</v>
      </c>
      <c r="C1209" s="42">
        <v>9</v>
      </c>
      <c r="D1209" s="42">
        <v>2</v>
      </c>
      <c r="E1209" s="136">
        <v>71</v>
      </c>
      <c r="F1209" s="42"/>
      <c r="G1209" s="42"/>
      <c r="H1209" s="42"/>
      <c r="I1209" s="42"/>
      <c r="J1209" s="42"/>
      <c r="K1209" s="42"/>
      <c r="L1209" s="42"/>
      <c r="M1209" s="42">
        <v>13</v>
      </c>
      <c r="N1209" s="42"/>
    </row>
    <row r="1210" spans="1:14" x14ac:dyDescent="0.2">
      <c r="A1210" s="487" t="s">
        <v>3977</v>
      </c>
      <c r="B1210" s="42">
        <v>6</v>
      </c>
      <c r="C1210" s="42">
        <v>6</v>
      </c>
      <c r="D1210" s="42"/>
      <c r="E1210" s="136">
        <v>43</v>
      </c>
      <c r="F1210" s="42"/>
      <c r="G1210" s="42"/>
      <c r="H1210" s="42"/>
      <c r="I1210" s="42"/>
      <c r="J1210" s="42"/>
      <c r="K1210" s="42"/>
      <c r="L1210" s="42"/>
      <c r="M1210" s="42">
        <v>1</v>
      </c>
      <c r="N1210" s="42"/>
    </row>
    <row r="1211" spans="1:14" x14ac:dyDescent="0.2">
      <c r="A1211" s="487" t="s">
        <v>3972</v>
      </c>
      <c r="B1211" s="42">
        <v>9</v>
      </c>
      <c r="C1211" s="42">
        <v>8</v>
      </c>
      <c r="D1211" s="42">
        <v>5</v>
      </c>
      <c r="E1211" s="136">
        <v>20</v>
      </c>
      <c r="F1211" s="42"/>
      <c r="G1211" s="42"/>
      <c r="H1211" s="42"/>
      <c r="I1211" s="42"/>
      <c r="J1211" s="42"/>
      <c r="K1211" s="42"/>
      <c r="L1211" s="42"/>
      <c r="M1211" s="42">
        <v>1</v>
      </c>
      <c r="N1211" s="42"/>
    </row>
    <row r="1212" spans="1:14" x14ac:dyDescent="0.2">
      <c r="A1212" s="487" t="s">
        <v>2526</v>
      </c>
      <c r="B1212" s="42">
        <v>1</v>
      </c>
      <c r="C1212" s="42">
        <v>1</v>
      </c>
      <c r="D1212" s="42"/>
      <c r="E1212" s="136">
        <v>6</v>
      </c>
      <c r="F1212" s="42"/>
      <c r="G1212" s="42"/>
      <c r="H1212" s="42"/>
      <c r="I1212" s="42"/>
      <c r="J1212" s="42"/>
      <c r="K1212" s="42"/>
      <c r="L1212" s="42"/>
      <c r="M1212" s="42">
        <v>1</v>
      </c>
      <c r="N1212" s="42"/>
    </row>
    <row r="1213" spans="1:14" x14ac:dyDescent="0.2">
      <c r="A1213" s="487" t="s">
        <v>3978</v>
      </c>
      <c r="B1213" s="42">
        <v>1</v>
      </c>
      <c r="C1213" s="42">
        <v>1</v>
      </c>
      <c r="D1213" s="42"/>
      <c r="E1213" s="136">
        <v>6</v>
      </c>
      <c r="F1213" s="42"/>
      <c r="G1213" s="42"/>
      <c r="H1213" s="42"/>
      <c r="I1213" s="42"/>
      <c r="J1213" s="42"/>
      <c r="K1213" s="42"/>
      <c r="L1213" s="42"/>
      <c r="M1213" s="42"/>
      <c r="N1213" s="42"/>
    </row>
    <row r="1214" spans="1:14" x14ac:dyDescent="0.2">
      <c r="A1214" s="487" t="s">
        <v>3063</v>
      </c>
      <c r="B1214" s="42">
        <v>5</v>
      </c>
      <c r="C1214" s="42">
        <v>5</v>
      </c>
      <c r="D1214" s="42"/>
      <c r="E1214" s="136">
        <v>20</v>
      </c>
      <c r="F1214" s="42"/>
      <c r="G1214" s="42"/>
      <c r="H1214" s="42"/>
      <c r="I1214" s="42"/>
      <c r="J1214" s="42"/>
      <c r="K1214" s="42"/>
      <c r="L1214" s="42"/>
      <c r="M1214" s="42">
        <v>1</v>
      </c>
      <c r="N1214" s="42"/>
    </row>
    <row r="1215" spans="1:14" x14ac:dyDescent="0.2">
      <c r="A1215" s="487" t="s">
        <v>3041</v>
      </c>
      <c r="B1215" s="42">
        <v>1</v>
      </c>
      <c r="C1215" s="42">
        <v>1</v>
      </c>
      <c r="D1215" s="42"/>
      <c r="E1215" s="136">
        <v>1</v>
      </c>
      <c r="F1215" s="42"/>
      <c r="G1215" s="42"/>
      <c r="H1215" s="42"/>
      <c r="I1215" s="42"/>
      <c r="J1215" s="42"/>
      <c r="K1215" s="42"/>
      <c r="L1215" s="42"/>
      <c r="M1215" s="42"/>
      <c r="N1215" s="42"/>
    </row>
    <row r="1216" spans="1:14" x14ac:dyDescent="0.2">
      <c r="A1216" s="487" t="s">
        <v>3049</v>
      </c>
      <c r="B1216" s="42">
        <v>1</v>
      </c>
      <c r="C1216" s="42">
        <v>1</v>
      </c>
      <c r="D1216" s="42"/>
      <c r="E1216" s="136">
        <v>1</v>
      </c>
      <c r="F1216" s="42"/>
      <c r="G1216" s="42"/>
      <c r="H1216" s="42"/>
      <c r="I1216" s="42"/>
      <c r="J1216" s="42"/>
      <c r="K1216" s="42"/>
      <c r="L1216" s="42"/>
      <c r="M1216" s="42"/>
      <c r="N1216" s="42"/>
    </row>
    <row r="1217" spans="1:14" x14ac:dyDescent="0.2">
      <c r="A1217" s="487" t="s">
        <v>3039</v>
      </c>
      <c r="B1217" s="42">
        <v>1</v>
      </c>
      <c r="C1217" s="42">
        <v>1</v>
      </c>
      <c r="D1217" s="42"/>
      <c r="E1217" s="136">
        <v>1</v>
      </c>
      <c r="F1217" s="42"/>
      <c r="G1217" s="42"/>
      <c r="H1217" s="42"/>
      <c r="I1217" s="42"/>
      <c r="J1217" s="42"/>
      <c r="K1217" s="42"/>
      <c r="L1217" s="42"/>
      <c r="M1217" s="42"/>
      <c r="N1217" s="42"/>
    </row>
    <row r="1218" spans="1:14" x14ac:dyDescent="0.2">
      <c r="A1218" s="487" t="s">
        <v>3048</v>
      </c>
      <c r="B1218" s="42">
        <v>1</v>
      </c>
      <c r="C1218" s="42">
        <v>1</v>
      </c>
      <c r="D1218" s="42">
        <v>1</v>
      </c>
      <c r="E1218" s="136">
        <v>0</v>
      </c>
      <c r="F1218" s="42"/>
      <c r="G1218" s="42"/>
      <c r="H1218" s="42"/>
      <c r="I1218" s="42"/>
      <c r="J1218" s="42"/>
      <c r="K1218" s="42"/>
      <c r="L1218" s="42"/>
      <c r="M1218" s="42"/>
      <c r="N1218" s="42"/>
    </row>
    <row r="1219" spans="1:14" x14ac:dyDescent="0.2">
      <c r="A1219" s="487" t="s">
        <v>3042</v>
      </c>
      <c r="B1219" s="42">
        <v>8</v>
      </c>
      <c r="C1219" s="42">
        <v>8</v>
      </c>
      <c r="D1219" s="42"/>
      <c r="E1219" s="136">
        <v>321</v>
      </c>
      <c r="F1219" s="42">
        <v>80.25</v>
      </c>
      <c r="G1219" s="42"/>
      <c r="H1219" s="42"/>
      <c r="I1219" s="42"/>
      <c r="J1219" s="42"/>
      <c r="K1219" s="42"/>
      <c r="L1219" s="42"/>
      <c r="M1219" s="42"/>
      <c r="N1219" s="42"/>
    </row>
    <row r="1220" spans="1:14" x14ac:dyDescent="0.2">
      <c r="A1220" s="487" t="s">
        <v>3061</v>
      </c>
      <c r="B1220" s="42">
        <v>7</v>
      </c>
      <c r="C1220" s="42">
        <v>7</v>
      </c>
      <c r="D1220" s="42"/>
      <c r="E1220" s="136">
        <v>150</v>
      </c>
      <c r="F1220" s="42">
        <v>25</v>
      </c>
      <c r="G1220" s="42"/>
      <c r="H1220" s="42"/>
      <c r="I1220" s="42"/>
      <c r="J1220" s="42"/>
      <c r="K1220" s="42"/>
      <c r="L1220" s="42"/>
      <c r="M1220" s="42"/>
      <c r="N1220" s="42"/>
    </row>
    <row r="1221" spans="1:14" x14ac:dyDescent="0.2">
      <c r="A1221" s="487" t="s">
        <v>3980</v>
      </c>
      <c r="B1221" s="42">
        <v>6</v>
      </c>
      <c r="C1221" s="42">
        <v>6</v>
      </c>
      <c r="D1221" s="42"/>
      <c r="E1221" s="136">
        <v>75</v>
      </c>
      <c r="F1221" s="42">
        <v>25</v>
      </c>
      <c r="G1221" s="42"/>
      <c r="H1221" s="42"/>
      <c r="I1221" s="42"/>
      <c r="J1221" s="42"/>
      <c r="K1221" s="42"/>
      <c r="L1221" s="42"/>
      <c r="M1221" s="42"/>
      <c r="N1221" s="42"/>
    </row>
    <row r="1222" spans="1:14" x14ac:dyDescent="0.2">
      <c r="A1222" s="487" t="s">
        <v>3981</v>
      </c>
      <c r="B1222" s="42">
        <v>9</v>
      </c>
      <c r="C1222" s="42">
        <v>9</v>
      </c>
      <c r="D1222" s="42"/>
      <c r="E1222" s="136">
        <v>212</v>
      </c>
      <c r="F1222" s="42">
        <v>23.55</v>
      </c>
      <c r="G1222" s="42"/>
      <c r="H1222" s="42"/>
      <c r="I1222" s="42"/>
      <c r="J1222" s="42"/>
      <c r="K1222" s="42"/>
      <c r="L1222" s="42"/>
      <c r="M1222" s="42"/>
      <c r="N1222" s="42"/>
    </row>
    <row r="1223" spans="1:14" x14ac:dyDescent="0.2">
      <c r="A1223" s="487" t="s">
        <v>3051</v>
      </c>
      <c r="B1223" s="42">
        <v>11</v>
      </c>
      <c r="C1223" s="42">
        <v>11</v>
      </c>
      <c r="D1223" s="42"/>
      <c r="E1223" s="136">
        <v>229</v>
      </c>
      <c r="F1223" s="42">
        <v>22.9</v>
      </c>
      <c r="G1223" s="42"/>
      <c r="H1223" s="42"/>
      <c r="I1223" s="42"/>
      <c r="J1223" s="42"/>
      <c r="K1223" s="42"/>
      <c r="L1223" s="42"/>
      <c r="M1223" s="42"/>
      <c r="N1223" s="42"/>
    </row>
    <row r="1224" spans="1:14" x14ac:dyDescent="0.2">
      <c r="A1224" s="487" t="s">
        <v>3058</v>
      </c>
      <c r="B1224" s="42">
        <v>10</v>
      </c>
      <c r="C1224" s="42">
        <v>10</v>
      </c>
      <c r="D1224" s="42"/>
      <c r="E1224" s="136">
        <v>208</v>
      </c>
      <c r="F1224" s="42">
        <v>20.8</v>
      </c>
      <c r="G1224" s="42"/>
      <c r="H1224" s="42"/>
      <c r="I1224" s="42"/>
      <c r="J1224" s="42"/>
      <c r="K1224" s="42"/>
      <c r="L1224" s="42"/>
      <c r="M1224" s="42"/>
      <c r="N1224" s="42"/>
    </row>
    <row r="1225" spans="1:14" x14ac:dyDescent="0.2">
      <c r="A1225" s="487" t="s">
        <v>3045</v>
      </c>
      <c r="B1225" s="42">
        <v>6</v>
      </c>
      <c r="C1225" s="42">
        <v>6</v>
      </c>
      <c r="D1225" s="42"/>
      <c r="E1225" s="136">
        <v>97</v>
      </c>
      <c r="F1225" s="42">
        <v>16.16</v>
      </c>
      <c r="G1225" s="42"/>
      <c r="H1225" s="42"/>
      <c r="I1225" s="42"/>
      <c r="J1225" s="42"/>
      <c r="K1225" s="42"/>
      <c r="L1225" s="42"/>
      <c r="M1225" s="42"/>
      <c r="N1225" s="42"/>
    </row>
    <row r="1226" spans="1:14" x14ac:dyDescent="0.2">
      <c r="A1226" s="487" t="s">
        <v>3046</v>
      </c>
      <c r="B1226" s="42">
        <v>4</v>
      </c>
      <c r="C1226" s="42">
        <v>4</v>
      </c>
      <c r="D1226" s="42"/>
      <c r="E1226" s="136">
        <v>48</v>
      </c>
      <c r="F1226" s="42">
        <v>12</v>
      </c>
      <c r="G1226" s="42"/>
      <c r="H1226" s="42"/>
      <c r="I1226" s="42"/>
      <c r="J1226" s="42"/>
      <c r="K1226" s="42"/>
      <c r="L1226" s="42"/>
      <c r="M1226" s="42"/>
      <c r="N1226" s="42"/>
    </row>
    <row r="1227" spans="1:14" x14ac:dyDescent="0.2">
      <c r="A1227" s="487" t="s">
        <v>3043</v>
      </c>
      <c r="B1227" s="42">
        <v>10</v>
      </c>
      <c r="C1227" s="42">
        <v>10</v>
      </c>
      <c r="D1227" s="42"/>
      <c r="E1227" s="136">
        <v>105</v>
      </c>
      <c r="F1227" s="42">
        <v>10.5</v>
      </c>
      <c r="G1227" s="42"/>
      <c r="H1227" s="42"/>
      <c r="I1227" s="42"/>
      <c r="J1227" s="42"/>
      <c r="K1227" s="42"/>
      <c r="L1227" s="42"/>
      <c r="M1227" s="42"/>
      <c r="N1227" s="42"/>
    </row>
    <row r="1228" spans="1:14" x14ac:dyDescent="0.2">
      <c r="A1228" s="487" t="s">
        <v>3060</v>
      </c>
      <c r="B1228" s="42">
        <v>7</v>
      </c>
      <c r="C1228" s="42">
        <v>7</v>
      </c>
      <c r="D1228" s="42"/>
      <c r="E1228" s="136">
        <v>60</v>
      </c>
      <c r="F1228" s="42">
        <v>10</v>
      </c>
      <c r="G1228" s="42"/>
      <c r="H1228" s="42"/>
      <c r="I1228" s="42"/>
      <c r="J1228" s="42"/>
      <c r="K1228" s="42"/>
      <c r="L1228" s="42"/>
      <c r="M1228" s="42"/>
      <c r="N1228" s="42"/>
    </row>
    <row r="1229" spans="1:14" x14ac:dyDescent="0.2">
      <c r="A1229" s="487" t="s">
        <v>3044</v>
      </c>
      <c r="B1229" s="42">
        <v>6</v>
      </c>
      <c r="C1229" s="42">
        <v>6</v>
      </c>
      <c r="D1229" s="42"/>
      <c r="E1229" s="136">
        <v>57</v>
      </c>
      <c r="F1229" s="42">
        <v>9.5</v>
      </c>
      <c r="G1229" s="42"/>
      <c r="H1229" s="42"/>
      <c r="I1229" s="42"/>
      <c r="J1229" s="42"/>
      <c r="K1229" s="42"/>
      <c r="L1229" s="42"/>
      <c r="M1229" s="42"/>
      <c r="N1229" s="42"/>
    </row>
    <row r="1230" spans="1:14" x14ac:dyDescent="0.2">
      <c r="A1230" s="487" t="s">
        <v>3036</v>
      </c>
      <c r="B1230" s="42">
        <v>6</v>
      </c>
      <c r="C1230" s="42">
        <v>6</v>
      </c>
      <c r="D1230" s="42"/>
      <c r="E1230" s="136">
        <v>56</v>
      </c>
      <c r="F1230" s="42">
        <v>9.33</v>
      </c>
      <c r="G1230" s="42"/>
      <c r="H1230" s="42"/>
      <c r="I1230" s="42"/>
      <c r="J1230" s="42"/>
      <c r="K1230" s="42"/>
      <c r="L1230" s="42"/>
      <c r="M1230" s="42"/>
      <c r="N1230" s="42"/>
    </row>
    <row r="1231" spans="1:14" x14ac:dyDescent="0.2">
      <c r="A1231" s="487" t="s">
        <v>2526</v>
      </c>
      <c r="B1231" s="42">
        <v>4</v>
      </c>
      <c r="C1231" s="42">
        <v>4</v>
      </c>
      <c r="D1231" s="42"/>
      <c r="E1231" s="136">
        <v>26</v>
      </c>
      <c r="F1231" s="42">
        <v>8.66</v>
      </c>
      <c r="G1231" s="42"/>
      <c r="H1231" s="42"/>
      <c r="I1231" s="42"/>
      <c r="J1231" s="42"/>
      <c r="K1231" s="42"/>
      <c r="L1231" s="42"/>
      <c r="M1231" s="42"/>
      <c r="N1231" s="42"/>
    </row>
    <row r="1232" spans="1:14" x14ac:dyDescent="0.2">
      <c r="A1232" s="487" t="s">
        <v>3982</v>
      </c>
      <c r="B1232" s="42">
        <v>8</v>
      </c>
      <c r="C1232" s="42">
        <v>8</v>
      </c>
      <c r="D1232" s="42"/>
      <c r="E1232" s="136">
        <v>35</v>
      </c>
      <c r="F1232" s="42">
        <v>5</v>
      </c>
      <c r="G1232" s="42"/>
      <c r="H1232" s="42"/>
      <c r="I1232" s="42"/>
      <c r="J1232" s="42"/>
      <c r="K1232" s="42"/>
      <c r="L1232" s="42"/>
      <c r="M1232" s="42"/>
      <c r="N1232" s="42"/>
    </row>
    <row r="1233" spans="1:14" x14ac:dyDescent="0.2">
      <c r="A1233" s="487" t="s">
        <v>3041</v>
      </c>
      <c r="B1233" s="42">
        <v>4</v>
      </c>
      <c r="C1233" s="42">
        <v>4</v>
      </c>
      <c r="D1233" s="42"/>
      <c r="E1233" s="136">
        <v>19</v>
      </c>
      <c r="F1233" s="42">
        <v>4.75</v>
      </c>
      <c r="G1233" s="42"/>
      <c r="H1233" s="42"/>
      <c r="I1233" s="42"/>
      <c r="J1233" s="42"/>
      <c r="K1233" s="42"/>
      <c r="L1233" s="42"/>
      <c r="M1233" s="42"/>
      <c r="N1233" s="42"/>
    </row>
    <row r="1234" spans="1:14" x14ac:dyDescent="0.2">
      <c r="A1234" s="487" t="s">
        <v>3048</v>
      </c>
      <c r="B1234" s="42">
        <v>6</v>
      </c>
      <c r="C1234" s="42">
        <v>6</v>
      </c>
      <c r="D1234" s="42"/>
      <c r="E1234" s="136">
        <v>6</v>
      </c>
      <c r="F1234" s="42">
        <v>3</v>
      </c>
      <c r="G1234" s="42"/>
      <c r="H1234" s="42"/>
      <c r="I1234" s="42"/>
      <c r="J1234" s="42"/>
      <c r="K1234" s="42"/>
      <c r="L1234" s="42"/>
      <c r="M1234" s="42"/>
      <c r="N1234" s="42"/>
    </row>
    <row r="1235" spans="1:14" x14ac:dyDescent="0.2">
      <c r="A1235" s="487" t="s">
        <v>3972</v>
      </c>
      <c r="B1235" s="42">
        <v>3</v>
      </c>
      <c r="C1235" s="42">
        <v>3</v>
      </c>
      <c r="D1235" s="42"/>
      <c r="E1235" s="136">
        <v>0</v>
      </c>
      <c r="F1235" s="42">
        <v>0</v>
      </c>
      <c r="G1235" s="42"/>
      <c r="H1235" s="42"/>
      <c r="I1235" s="42"/>
      <c r="J1235" s="42"/>
      <c r="K1235" s="42"/>
      <c r="L1235" s="42"/>
      <c r="M1235" s="42"/>
      <c r="N1235" s="42"/>
    </row>
    <row r="1236" spans="1:14" x14ac:dyDescent="0.2">
      <c r="A1236" s="487" t="s">
        <v>3984</v>
      </c>
      <c r="B1236" s="42">
        <v>2</v>
      </c>
      <c r="C1236" s="42">
        <v>2</v>
      </c>
      <c r="D1236" s="42"/>
      <c r="E1236" s="136">
        <v>11</v>
      </c>
      <c r="F1236" s="377">
        <f t="shared" ref="F1236:F1237" si="12">E1236/(C1236-D1236)</f>
        <v>5.5</v>
      </c>
      <c r="G1236" s="42"/>
      <c r="H1236" s="42"/>
      <c r="I1236" s="42"/>
      <c r="J1236" s="42"/>
      <c r="K1236" s="42"/>
      <c r="L1236" s="42"/>
      <c r="M1236" s="42"/>
      <c r="N1236" s="42"/>
    </row>
    <row r="1237" spans="1:14" x14ac:dyDescent="0.2">
      <c r="A1237" s="487" t="s">
        <v>3985</v>
      </c>
      <c r="B1237" s="42">
        <v>3</v>
      </c>
      <c r="C1237" s="42">
        <v>3</v>
      </c>
      <c r="D1237" s="42"/>
      <c r="E1237" s="136">
        <v>56</v>
      </c>
      <c r="F1237" s="377">
        <f t="shared" si="12"/>
        <v>18.666666666666668</v>
      </c>
      <c r="G1237" s="42"/>
      <c r="H1237" s="42"/>
      <c r="I1237" s="42"/>
      <c r="J1237" s="42"/>
      <c r="K1237" s="42"/>
      <c r="L1237" s="42"/>
      <c r="M1237" s="42"/>
      <c r="N1237" s="42"/>
    </row>
    <row r="1238" spans="1:14" x14ac:dyDescent="0.2">
      <c r="A1238" s="487" t="s">
        <v>3986</v>
      </c>
      <c r="B1238" s="42">
        <v>10</v>
      </c>
      <c r="C1238" s="42">
        <v>11</v>
      </c>
      <c r="D1238" s="42">
        <v>2</v>
      </c>
      <c r="E1238" s="136">
        <v>277</v>
      </c>
      <c r="F1238" s="377">
        <f>E1238/(C1238-D1238)</f>
        <v>30.777777777777779</v>
      </c>
      <c r="G1238" s="42"/>
      <c r="H1238" s="42"/>
      <c r="I1238" s="42"/>
      <c r="J1238" s="42"/>
      <c r="K1238" s="42"/>
      <c r="L1238" s="42"/>
      <c r="M1238" s="42"/>
      <c r="N1238" s="42"/>
    </row>
    <row r="1239" spans="1:14" x14ac:dyDescent="0.2">
      <c r="A1239" s="487" t="s">
        <v>3993</v>
      </c>
      <c r="B1239" s="42">
        <v>10</v>
      </c>
      <c r="C1239" s="42">
        <v>10</v>
      </c>
      <c r="D1239" s="42">
        <v>1</v>
      </c>
      <c r="E1239" s="136">
        <v>190</v>
      </c>
      <c r="F1239" s="377">
        <f t="shared" ref="F1239:F1251" si="13">E1239/(C1239-D1239)</f>
        <v>21.111111111111111</v>
      </c>
      <c r="G1239" s="42"/>
      <c r="H1239" s="42"/>
      <c r="I1239" s="42"/>
      <c r="J1239" s="42"/>
      <c r="K1239" s="42"/>
      <c r="L1239" s="42"/>
      <c r="M1239" s="42"/>
      <c r="N1239" s="42"/>
    </row>
    <row r="1240" spans="1:14" x14ac:dyDescent="0.2">
      <c r="A1240" s="487" t="s">
        <v>3988</v>
      </c>
      <c r="B1240" s="42">
        <v>10</v>
      </c>
      <c r="C1240" s="42">
        <v>11</v>
      </c>
      <c r="D1240" s="42">
        <v>1</v>
      </c>
      <c r="E1240" s="136">
        <v>359</v>
      </c>
      <c r="F1240" s="377">
        <f t="shared" si="13"/>
        <v>35.9</v>
      </c>
      <c r="G1240" s="42"/>
      <c r="H1240" s="42"/>
      <c r="I1240" s="42"/>
      <c r="J1240" s="42"/>
      <c r="K1240" s="42"/>
      <c r="L1240" s="42"/>
      <c r="M1240" s="42"/>
      <c r="N1240" s="42"/>
    </row>
    <row r="1241" spans="1:14" x14ac:dyDescent="0.2">
      <c r="A1241" s="487" t="s">
        <v>3042</v>
      </c>
      <c r="B1241" s="42">
        <v>8</v>
      </c>
      <c r="C1241" s="42">
        <v>8</v>
      </c>
      <c r="D1241" s="42"/>
      <c r="E1241" s="136">
        <v>207</v>
      </c>
      <c r="F1241" s="377">
        <f t="shared" si="13"/>
        <v>25.875</v>
      </c>
      <c r="G1241" s="42"/>
      <c r="H1241" s="42"/>
      <c r="I1241" s="42"/>
      <c r="J1241" s="42"/>
      <c r="K1241" s="42"/>
      <c r="L1241" s="42"/>
      <c r="M1241" s="42"/>
      <c r="N1241" s="42"/>
    </row>
    <row r="1242" spans="1:14" x14ac:dyDescent="0.2">
      <c r="A1242" s="487" t="s">
        <v>3989</v>
      </c>
      <c r="B1242" s="42">
        <v>9</v>
      </c>
      <c r="C1242" s="42">
        <v>9</v>
      </c>
      <c r="D1242" s="42">
        <v>3</v>
      </c>
      <c r="E1242" s="136">
        <v>233</v>
      </c>
      <c r="F1242" s="377">
        <f t="shared" si="13"/>
        <v>38.833333333333336</v>
      </c>
      <c r="G1242" s="42"/>
      <c r="H1242" s="42"/>
      <c r="I1242" s="42"/>
      <c r="J1242" s="42"/>
      <c r="K1242" s="42"/>
      <c r="L1242" s="42"/>
      <c r="M1242" s="42"/>
      <c r="N1242" s="42"/>
    </row>
    <row r="1243" spans="1:14" x14ac:dyDescent="0.2">
      <c r="A1243" s="487" t="s">
        <v>3043</v>
      </c>
      <c r="B1243" s="42">
        <v>9</v>
      </c>
      <c r="C1243" s="42">
        <v>9</v>
      </c>
      <c r="D1243" s="42">
        <v>3</v>
      </c>
      <c r="E1243" s="136">
        <v>120</v>
      </c>
      <c r="F1243" s="377">
        <f t="shared" si="13"/>
        <v>20</v>
      </c>
      <c r="G1243" s="42"/>
      <c r="H1243" s="42"/>
      <c r="I1243" s="42"/>
      <c r="J1243" s="42"/>
      <c r="K1243" s="42"/>
      <c r="L1243" s="42"/>
      <c r="M1243" s="42"/>
      <c r="N1243" s="42"/>
    </row>
    <row r="1244" spans="1:14" x14ac:dyDescent="0.2">
      <c r="A1244" s="487" t="s">
        <v>3046</v>
      </c>
      <c r="B1244" s="42">
        <v>8</v>
      </c>
      <c r="C1244" s="42">
        <v>7</v>
      </c>
      <c r="D1244" s="42">
        <v>2</v>
      </c>
      <c r="E1244" s="136">
        <v>68</v>
      </c>
      <c r="F1244" s="377">
        <f t="shared" si="13"/>
        <v>13.6</v>
      </c>
      <c r="G1244" s="42"/>
      <c r="H1244" s="42"/>
      <c r="I1244" s="42"/>
      <c r="J1244" s="42"/>
      <c r="K1244" s="42"/>
      <c r="L1244" s="42"/>
      <c r="M1244" s="42"/>
      <c r="N1244" s="42"/>
    </row>
    <row r="1245" spans="1:14" x14ac:dyDescent="0.2">
      <c r="A1245" s="487" t="s">
        <v>3060</v>
      </c>
      <c r="B1245" s="42">
        <v>3</v>
      </c>
      <c r="C1245" s="42">
        <v>2</v>
      </c>
      <c r="D1245" s="42">
        <v>2</v>
      </c>
      <c r="E1245" s="136">
        <v>12</v>
      </c>
      <c r="F1245" s="377">
        <v>0</v>
      </c>
      <c r="G1245" s="42"/>
      <c r="H1245" s="42"/>
      <c r="I1245" s="42"/>
      <c r="J1245" s="42"/>
      <c r="K1245" s="42"/>
      <c r="L1245" s="42"/>
      <c r="M1245" s="42"/>
      <c r="N1245" s="42"/>
    </row>
    <row r="1246" spans="1:14" x14ac:dyDescent="0.2">
      <c r="A1246" s="487" t="s">
        <v>3982</v>
      </c>
      <c r="B1246" s="42">
        <v>10</v>
      </c>
      <c r="C1246" s="42">
        <v>4</v>
      </c>
      <c r="D1246" s="42"/>
      <c r="E1246" s="136">
        <v>34</v>
      </c>
      <c r="F1246" s="377">
        <f t="shared" si="13"/>
        <v>8.5</v>
      </c>
      <c r="G1246" s="42"/>
      <c r="H1246" s="42"/>
      <c r="I1246" s="42"/>
      <c r="J1246" s="42"/>
      <c r="K1246" s="42"/>
      <c r="L1246" s="42"/>
      <c r="M1246" s="42"/>
      <c r="N1246" s="42"/>
    </row>
    <row r="1247" spans="1:14" x14ac:dyDescent="0.2">
      <c r="A1247" s="487" t="s">
        <v>3061</v>
      </c>
      <c r="B1247" s="42">
        <v>8</v>
      </c>
      <c r="C1247" s="42">
        <v>9</v>
      </c>
      <c r="D1247" s="42"/>
      <c r="E1247" s="136">
        <v>204</v>
      </c>
      <c r="F1247" s="377">
        <f t="shared" si="13"/>
        <v>22.666666666666668</v>
      </c>
      <c r="G1247" s="42"/>
      <c r="H1247" s="42"/>
      <c r="I1247" s="42"/>
      <c r="J1247" s="42"/>
      <c r="K1247" s="42"/>
      <c r="L1247" s="42"/>
      <c r="M1247" s="42"/>
      <c r="N1247" s="42"/>
    </row>
    <row r="1248" spans="1:14" x14ac:dyDescent="0.2">
      <c r="A1248" s="487" t="s">
        <v>3990</v>
      </c>
      <c r="B1248" s="42">
        <v>3</v>
      </c>
      <c r="C1248" s="42">
        <v>3</v>
      </c>
      <c r="D1248" s="42"/>
      <c r="E1248" s="136">
        <v>3</v>
      </c>
      <c r="F1248" s="377">
        <f t="shared" si="13"/>
        <v>1</v>
      </c>
      <c r="G1248" s="42"/>
      <c r="H1248" s="42"/>
      <c r="I1248" s="42"/>
      <c r="J1248" s="42"/>
      <c r="K1248" s="42"/>
      <c r="L1248" s="42"/>
      <c r="M1248" s="42"/>
      <c r="N1248" s="42"/>
    </row>
    <row r="1249" spans="1:14" x14ac:dyDescent="0.2">
      <c r="A1249" s="487" t="s">
        <v>3981</v>
      </c>
      <c r="B1249" s="42">
        <v>3</v>
      </c>
      <c r="C1249" s="42">
        <v>3</v>
      </c>
      <c r="D1249" s="42"/>
      <c r="E1249" s="136">
        <v>45</v>
      </c>
      <c r="F1249" s="377">
        <f t="shared" si="13"/>
        <v>15</v>
      </c>
      <c r="G1249" s="42"/>
      <c r="H1249" s="42"/>
      <c r="I1249" s="42"/>
      <c r="J1249" s="42"/>
      <c r="K1249" s="42"/>
      <c r="L1249" s="42"/>
      <c r="M1249" s="42"/>
      <c r="N1249" s="42"/>
    </row>
    <row r="1250" spans="1:14" x14ac:dyDescent="0.2">
      <c r="A1250" s="487" t="s">
        <v>3041</v>
      </c>
      <c r="B1250" s="42">
        <v>5</v>
      </c>
      <c r="C1250" s="42">
        <v>5</v>
      </c>
      <c r="D1250" s="42"/>
      <c r="E1250" s="136">
        <v>33</v>
      </c>
      <c r="F1250" s="42">
        <f t="shared" si="13"/>
        <v>6.6</v>
      </c>
      <c r="G1250" s="42"/>
      <c r="H1250" s="42"/>
      <c r="I1250" s="42"/>
      <c r="J1250" s="42"/>
      <c r="K1250" s="42"/>
      <c r="L1250" s="42"/>
      <c r="M1250" s="42"/>
      <c r="N1250" s="42"/>
    </row>
    <row r="1251" spans="1:14" x14ac:dyDescent="0.2">
      <c r="A1251" s="487" t="s">
        <v>3991</v>
      </c>
      <c r="B1251" s="42">
        <v>3</v>
      </c>
      <c r="C1251" s="42">
        <v>3</v>
      </c>
      <c r="D1251" s="42">
        <v>2</v>
      </c>
      <c r="E1251" s="136">
        <v>60</v>
      </c>
      <c r="F1251" s="42">
        <f t="shared" si="13"/>
        <v>60</v>
      </c>
      <c r="G1251" s="42"/>
      <c r="H1251" s="42"/>
      <c r="I1251" s="42"/>
      <c r="J1251" s="42"/>
      <c r="K1251" s="42"/>
      <c r="L1251" s="42"/>
      <c r="M1251" s="42"/>
      <c r="N1251" s="42"/>
    </row>
    <row r="1252" spans="1:14" x14ac:dyDescent="0.2">
      <c r="A1252" s="487" t="s">
        <v>3051</v>
      </c>
      <c r="B1252" s="42">
        <v>1</v>
      </c>
      <c r="C1252" s="42" t="s">
        <v>3838</v>
      </c>
      <c r="D1252" s="42"/>
      <c r="E1252" s="136"/>
      <c r="F1252" s="42">
        <v>0</v>
      </c>
      <c r="G1252" s="42"/>
      <c r="H1252" s="42"/>
      <c r="I1252" s="42"/>
      <c r="J1252" s="42"/>
      <c r="K1252" s="42"/>
      <c r="L1252" s="42"/>
      <c r="M1252" s="42"/>
      <c r="N1252" s="42"/>
    </row>
    <row r="1253" spans="1:14" x14ac:dyDescent="0.2">
      <c r="A1253" s="487" t="s">
        <v>676</v>
      </c>
      <c r="B1253" s="42">
        <v>2</v>
      </c>
      <c r="C1253" s="42">
        <v>2</v>
      </c>
      <c r="D1253" s="42"/>
      <c r="E1253" s="136">
        <v>4</v>
      </c>
      <c r="F1253" s="42">
        <f>E1253/C1253</f>
        <v>2</v>
      </c>
      <c r="G1253" s="42"/>
      <c r="H1253" s="42"/>
      <c r="I1253" s="42"/>
      <c r="J1253" s="42"/>
      <c r="K1253" s="42"/>
      <c r="L1253" s="42"/>
      <c r="M1253" s="42"/>
      <c r="N1253" s="42"/>
    </row>
    <row r="1254" spans="1:14" x14ac:dyDescent="0.2">
      <c r="A1254" s="487" t="s">
        <v>3988</v>
      </c>
      <c r="B1254" s="42">
        <v>2</v>
      </c>
      <c r="C1254" s="42">
        <v>2</v>
      </c>
      <c r="D1254" s="42"/>
      <c r="E1254" s="136">
        <v>36</v>
      </c>
      <c r="F1254" s="42">
        <f t="shared" ref="F1254:F1264" si="14">E1254/C1254</f>
        <v>18</v>
      </c>
      <c r="G1254" s="42"/>
      <c r="H1254" s="42"/>
      <c r="I1254" s="42"/>
      <c r="J1254" s="42"/>
      <c r="K1254" s="42"/>
      <c r="L1254" s="42"/>
      <c r="M1254" s="42"/>
      <c r="N1254" s="42"/>
    </row>
    <row r="1255" spans="1:14" x14ac:dyDescent="0.2">
      <c r="A1255" s="487" t="s">
        <v>3992</v>
      </c>
      <c r="B1255" s="42">
        <v>2</v>
      </c>
      <c r="C1255" s="42">
        <v>2</v>
      </c>
      <c r="D1255" s="42"/>
      <c r="E1255" s="136">
        <v>32</v>
      </c>
      <c r="F1255" s="42">
        <f t="shared" si="14"/>
        <v>16</v>
      </c>
      <c r="G1255" s="42"/>
      <c r="H1255" s="42"/>
      <c r="I1255" s="42"/>
      <c r="J1255" s="42"/>
      <c r="K1255" s="42"/>
      <c r="L1255" s="42"/>
      <c r="M1255" s="42"/>
      <c r="N1255" s="42"/>
    </row>
    <row r="1256" spans="1:14" x14ac:dyDescent="0.2">
      <c r="A1256" s="487" t="s">
        <v>3042</v>
      </c>
      <c r="B1256" s="42">
        <v>2</v>
      </c>
      <c r="C1256" s="42">
        <v>2</v>
      </c>
      <c r="D1256" s="42"/>
      <c r="E1256" s="136">
        <v>27</v>
      </c>
      <c r="F1256" s="42">
        <f t="shared" si="14"/>
        <v>13.5</v>
      </c>
      <c r="G1256" s="42"/>
      <c r="H1256" s="42"/>
      <c r="I1256" s="42"/>
      <c r="J1256" s="42"/>
      <c r="K1256" s="42"/>
      <c r="L1256" s="42"/>
      <c r="M1256" s="42"/>
      <c r="N1256" s="42"/>
    </row>
    <row r="1257" spans="1:14" x14ac:dyDescent="0.2">
      <c r="A1257" s="487" t="s">
        <v>3993</v>
      </c>
      <c r="B1257" s="42">
        <v>2</v>
      </c>
      <c r="C1257" s="42">
        <v>2</v>
      </c>
      <c r="D1257" s="42"/>
      <c r="E1257" s="136">
        <v>94</v>
      </c>
      <c r="F1257" s="42">
        <f t="shared" si="14"/>
        <v>47</v>
      </c>
      <c r="G1257" s="42"/>
      <c r="H1257" s="42"/>
      <c r="I1257" s="42"/>
      <c r="J1257" s="42"/>
      <c r="K1257" s="42"/>
      <c r="L1257" s="42"/>
      <c r="M1257" s="42"/>
      <c r="N1257" s="42"/>
    </row>
    <row r="1258" spans="1:14" x14ac:dyDescent="0.2">
      <c r="A1258" s="487" t="s">
        <v>3994</v>
      </c>
      <c r="B1258" s="42">
        <v>2</v>
      </c>
      <c r="C1258" s="42">
        <v>2</v>
      </c>
      <c r="D1258" s="42"/>
      <c r="E1258" s="136">
        <v>33</v>
      </c>
      <c r="F1258" s="42">
        <f t="shared" si="14"/>
        <v>16.5</v>
      </c>
      <c r="G1258" s="42"/>
      <c r="H1258" s="42"/>
      <c r="I1258" s="42"/>
      <c r="J1258" s="42"/>
      <c r="K1258" s="42"/>
      <c r="L1258" s="42"/>
      <c r="M1258" s="42"/>
      <c r="N1258" s="42"/>
    </row>
    <row r="1259" spans="1:14" x14ac:dyDescent="0.2">
      <c r="A1259" s="487" t="s">
        <v>3982</v>
      </c>
      <c r="B1259" s="42">
        <v>2</v>
      </c>
      <c r="C1259" s="42">
        <v>2</v>
      </c>
      <c r="D1259" s="42"/>
      <c r="E1259" s="136">
        <v>1</v>
      </c>
      <c r="F1259" s="42">
        <f t="shared" si="14"/>
        <v>0.5</v>
      </c>
      <c r="G1259" s="42"/>
      <c r="H1259" s="42"/>
      <c r="I1259" s="42"/>
      <c r="J1259" s="42"/>
      <c r="K1259" s="42"/>
      <c r="L1259" s="42"/>
      <c r="M1259" s="42"/>
      <c r="N1259" s="42"/>
    </row>
    <row r="1260" spans="1:14" x14ac:dyDescent="0.2">
      <c r="A1260" s="487" t="s">
        <v>1086</v>
      </c>
      <c r="B1260" s="42">
        <v>2</v>
      </c>
      <c r="C1260" s="42">
        <v>2</v>
      </c>
      <c r="D1260" s="42"/>
      <c r="E1260" s="136">
        <v>47</v>
      </c>
      <c r="F1260" s="42">
        <f t="shared" si="14"/>
        <v>23.5</v>
      </c>
      <c r="G1260" s="42"/>
      <c r="H1260" s="42"/>
      <c r="I1260" s="42"/>
      <c r="J1260" s="42"/>
      <c r="K1260" s="42"/>
      <c r="L1260" s="42"/>
      <c r="M1260" s="42"/>
      <c r="N1260" s="42"/>
    </row>
    <row r="1261" spans="1:14" x14ac:dyDescent="0.2">
      <c r="A1261" s="487" t="s">
        <v>3986</v>
      </c>
      <c r="B1261" s="42">
        <v>2</v>
      </c>
      <c r="C1261" s="42">
        <v>2</v>
      </c>
      <c r="D1261" s="42"/>
      <c r="E1261" s="136">
        <v>68</v>
      </c>
      <c r="F1261" s="42">
        <f t="shared" si="14"/>
        <v>34</v>
      </c>
      <c r="G1261" s="42"/>
      <c r="H1261" s="42"/>
      <c r="I1261" s="42"/>
      <c r="J1261" s="42"/>
      <c r="K1261" s="42"/>
      <c r="L1261" s="42"/>
      <c r="M1261" s="42"/>
      <c r="N1261" s="42"/>
    </row>
    <row r="1262" spans="1:14" x14ac:dyDescent="0.2">
      <c r="A1262" s="487" t="s">
        <v>3043</v>
      </c>
      <c r="B1262" s="42">
        <v>2</v>
      </c>
      <c r="C1262" s="42">
        <v>2</v>
      </c>
      <c r="D1262" s="42"/>
      <c r="E1262" s="136">
        <v>86</v>
      </c>
      <c r="F1262" s="42">
        <f t="shared" si="14"/>
        <v>43</v>
      </c>
      <c r="G1262" s="42"/>
      <c r="H1262" s="42"/>
      <c r="I1262" s="42"/>
      <c r="J1262" s="42"/>
      <c r="K1262" s="42"/>
      <c r="L1262" s="42"/>
      <c r="M1262" s="42"/>
      <c r="N1262" s="42"/>
    </row>
    <row r="1263" spans="1:14" x14ac:dyDescent="0.2">
      <c r="A1263" s="487" t="s">
        <v>3045</v>
      </c>
      <c r="B1263" s="42">
        <v>2</v>
      </c>
      <c r="C1263" s="42">
        <v>2</v>
      </c>
      <c r="D1263" s="42"/>
      <c r="E1263" s="136">
        <v>56</v>
      </c>
      <c r="F1263" s="42">
        <f t="shared" si="14"/>
        <v>28</v>
      </c>
      <c r="G1263" s="42"/>
      <c r="H1263" s="42"/>
      <c r="I1263" s="42"/>
      <c r="J1263" s="42"/>
      <c r="K1263" s="42"/>
      <c r="L1263" s="42"/>
      <c r="M1263" s="42"/>
      <c r="N1263" s="42"/>
    </row>
    <row r="1264" spans="1:14" x14ac:dyDescent="0.2">
      <c r="A1264" s="487" t="s">
        <v>433</v>
      </c>
      <c r="B1264" s="42">
        <v>2</v>
      </c>
      <c r="C1264" s="42">
        <v>2</v>
      </c>
      <c r="D1264" s="42"/>
      <c r="E1264" s="136">
        <v>4</v>
      </c>
      <c r="F1264" s="42">
        <f t="shared" si="14"/>
        <v>2</v>
      </c>
      <c r="G1264" s="42"/>
      <c r="H1264" s="42"/>
      <c r="I1264" s="42"/>
      <c r="J1264" s="42"/>
      <c r="K1264" s="42"/>
      <c r="L1264" s="42"/>
      <c r="M1264" s="42"/>
      <c r="N1264" s="42"/>
    </row>
    <row r="1265" spans="1:14" x14ac:dyDescent="0.2">
      <c r="A1265" s="487" t="s">
        <v>3151</v>
      </c>
      <c r="B1265" s="42">
        <v>1</v>
      </c>
      <c r="C1265" s="42" t="s">
        <v>3838</v>
      </c>
      <c r="D1265" s="42"/>
      <c r="E1265" s="136">
        <v>0</v>
      </c>
      <c r="F1265" s="42">
        <v>0</v>
      </c>
      <c r="G1265" s="42"/>
      <c r="H1265" s="42"/>
      <c r="I1265" s="42"/>
      <c r="J1265" s="42"/>
      <c r="K1265" s="42"/>
      <c r="L1265" s="42"/>
      <c r="M1265" s="42"/>
      <c r="N1265" s="42"/>
    </row>
    <row r="1266" spans="1:14" x14ac:dyDescent="0.2">
      <c r="A1266" s="487" t="s">
        <v>4127</v>
      </c>
      <c r="B1266" s="42">
        <v>1</v>
      </c>
      <c r="C1266" s="42" t="s">
        <v>3838</v>
      </c>
      <c r="D1266" s="42"/>
      <c r="E1266" s="136">
        <v>0</v>
      </c>
      <c r="F1266" s="42">
        <v>0</v>
      </c>
      <c r="G1266" s="42"/>
      <c r="H1266" s="42"/>
      <c r="I1266" s="42"/>
      <c r="J1266" s="42"/>
      <c r="K1266" s="42"/>
      <c r="L1266" s="42"/>
      <c r="M1266" s="42"/>
      <c r="N1266" s="42"/>
    </row>
    <row r="1267" spans="1:14" x14ac:dyDescent="0.2">
      <c r="A1267" s="487" t="s">
        <v>1579</v>
      </c>
      <c r="B1267" s="42">
        <v>4</v>
      </c>
      <c r="C1267" s="42">
        <v>4</v>
      </c>
      <c r="D1267" s="42">
        <v>0</v>
      </c>
      <c r="E1267" s="42">
        <v>137</v>
      </c>
      <c r="F1267" s="500">
        <v>34.25</v>
      </c>
      <c r="G1267" s="42"/>
      <c r="H1267" s="42"/>
      <c r="I1267" s="42"/>
      <c r="J1267" s="42"/>
      <c r="K1267" s="42"/>
      <c r="L1267" s="42"/>
      <c r="M1267" s="42">
        <v>6</v>
      </c>
      <c r="N1267" s="42"/>
    </row>
    <row r="1268" spans="1:14" x14ac:dyDescent="0.2">
      <c r="A1268" s="487" t="s">
        <v>1900</v>
      </c>
      <c r="B1268" s="42">
        <v>4</v>
      </c>
      <c r="C1268" s="42">
        <v>4</v>
      </c>
      <c r="D1268" s="42">
        <v>0</v>
      </c>
      <c r="E1268" s="42">
        <v>106</v>
      </c>
      <c r="F1268" s="500">
        <v>26.5</v>
      </c>
      <c r="G1268" s="42"/>
      <c r="H1268" s="42"/>
      <c r="I1268" s="42"/>
      <c r="J1268" s="42"/>
      <c r="K1268" s="42"/>
      <c r="L1268" s="42"/>
      <c r="M1268" s="42">
        <v>4</v>
      </c>
      <c r="N1268" s="42"/>
    </row>
    <row r="1269" spans="1:14" x14ac:dyDescent="0.2">
      <c r="A1269" s="487" t="s">
        <v>1669</v>
      </c>
      <c r="B1269" s="42">
        <v>4</v>
      </c>
      <c r="C1269" s="42">
        <v>3</v>
      </c>
      <c r="D1269" s="42">
        <v>2</v>
      </c>
      <c r="E1269" s="42">
        <v>25</v>
      </c>
      <c r="F1269" s="500">
        <v>25</v>
      </c>
      <c r="G1269" s="42"/>
      <c r="H1269" s="42"/>
      <c r="I1269" s="42"/>
      <c r="J1269" s="42"/>
      <c r="K1269" s="42"/>
      <c r="L1269" s="42"/>
      <c r="M1269" s="42">
        <v>2</v>
      </c>
      <c r="N1269" s="42"/>
    </row>
    <row r="1270" spans="1:14" x14ac:dyDescent="0.2">
      <c r="A1270" s="487" t="s">
        <v>1580</v>
      </c>
      <c r="B1270" s="42">
        <v>4</v>
      </c>
      <c r="C1270" s="42">
        <v>3</v>
      </c>
      <c r="D1270" s="42">
        <v>0</v>
      </c>
      <c r="E1270" s="42">
        <v>56</v>
      </c>
      <c r="F1270" s="500">
        <v>18.666666666666668</v>
      </c>
      <c r="G1270" s="42"/>
      <c r="H1270" s="42"/>
      <c r="I1270" s="42"/>
      <c r="J1270" s="42"/>
      <c r="K1270" s="42"/>
      <c r="L1270" s="42"/>
      <c r="M1270" s="42">
        <v>2</v>
      </c>
      <c r="N1270" s="42"/>
    </row>
    <row r="1271" spans="1:14" x14ac:dyDescent="0.2">
      <c r="A1271" s="487" t="s">
        <v>1968</v>
      </c>
      <c r="B1271" s="42">
        <v>1</v>
      </c>
      <c r="C1271" s="42">
        <v>1</v>
      </c>
      <c r="D1271" s="42">
        <v>0</v>
      </c>
      <c r="E1271" s="42">
        <v>7</v>
      </c>
      <c r="F1271" s="500">
        <v>7</v>
      </c>
      <c r="G1271" s="42"/>
      <c r="H1271" s="42"/>
      <c r="I1271" s="42"/>
      <c r="J1271" s="42"/>
      <c r="K1271" s="42"/>
      <c r="L1271" s="42"/>
      <c r="M1271" s="42">
        <v>3</v>
      </c>
      <c r="N1271" s="42"/>
    </row>
    <row r="1272" spans="1:14" x14ac:dyDescent="0.2">
      <c r="A1272" s="487" t="s">
        <v>1497</v>
      </c>
      <c r="B1272" s="42">
        <v>1</v>
      </c>
      <c r="C1272" s="42">
        <v>1</v>
      </c>
      <c r="D1272" s="42">
        <v>0</v>
      </c>
      <c r="E1272" s="42">
        <v>4</v>
      </c>
      <c r="F1272" s="500">
        <v>4</v>
      </c>
      <c r="G1272" s="42"/>
      <c r="H1272" s="42"/>
      <c r="I1272" s="42"/>
      <c r="J1272" s="42"/>
      <c r="K1272" s="42"/>
      <c r="L1272" s="42"/>
      <c r="M1272" s="42">
        <v>3</v>
      </c>
      <c r="N1272" s="42"/>
    </row>
    <row r="1273" spans="1:14" x14ac:dyDescent="0.2">
      <c r="A1273" s="487" t="s">
        <v>1591</v>
      </c>
      <c r="B1273" s="42">
        <v>4</v>
      </c>
      <c r="C1273" s="42">
        <v>3</v>
      </c>
      <c r="D1273" s="42">
        <v>1</v>
      </c>
      <c r="E1273" s="42">
        <v>19</v>
      </c>
      <c r="F1273" s="500">
        <v>9.5</v>
      </c>
      <c r="G1273" s="42"/>
      <c r="H1273" s="42"/>
      <c r="I1273" s="42"/>
      <c r="J1273" s="42"/>
      <c r="K1273" s="42"/>
      <c r="L1273" s="42"/>
      <c r="M1273" s="42">
        <v>2</v>
      </c>
      <c r="N1273" s="42"/>
    </row>
    <row r="1274" spans="1:14" x14ac:dyDescent="0.2">
      <c r="A1274" s="487" t="s">
        <v>1571</v>
      </c>
      <c r="B1274" s="42">
        <v>1</v>
      </c>
      <c r="C1274" s="42">
        <v>1</v>
      </c>
      <c r="D1274" s="42">
        <v>0</v>
      </c>
      <c r="E1274" s="42">
        <v>34</v>
      </c>
      <c r="F1274" s="500">
        <v>34</v>
      </c>
      <c r="G1274" s="42"/>
      <c r="H1274" s="42"/>
      <c r="I1274" s="42"/>
      <c r="J1274" s="42"/>
      <c r="K1274" s="42"/>
      <c r="L1274" s="42"/>
      <c r="M1274" s="42">
        <v>0</v>
      </c>
      <c r="N1274" s="42"/>
    </row>
    <row r="1275" spans="1:14" x14ac:dyDescent="0.2">
      <c r="A1275" s="487" t="s">
        <v>1559</v>
      </c>
      <c r="B1275" s="42">
        <v>4</v>
      </c>
      <c r="C1275" s="42">
        <v>3</v>
      </c>
      <c r="D1275" s="42">
        <v>2</v>
      </c>
      <c r="E1275" s="42">
        <v>6</v>
      </c>
      <c r="F1275" s="500">
        <v>6</v>
      </c>
      <c r="G1275" s="42"/>
      <c r="H1275" s="42"/>
      <c r="I1275" s="42"/>
      <c r="J1275" s="42"/>
      <c r="K1275" s="42"/>
      <c r="L1275" s="42"/>
      <c r="M1275" s="42">
        <v>2</v>
      </c>
      <c r="N1275" s="42"/>
    </row>
    <row r="1276" spans="1:14" x14ac:dyDescent="0.2">
      <c r="A1276" s="487" t="s">
        <v>1467</v>
      </c>
      <c r="B1276" s="42">
        <v>4</v>
      </c>
      <c r="C1276" s="42">
        <v>4</v>
      </c>
      <c r="D1276" s="42">
        <v>1</v>
      </c>
      <c r="E1276" s="42">
        <v>97</v>
      </c>
      <c r="F1276" s="500">
        <v>32.333333333333336</v>
      </c>
      <c r="G1276" s="42"/>
      <c r="H1276" s="42"/>
      <c r="I1276" s="42"/>
      <c r="J1276" s="42"/>
      <c r="K1276" s="42"/>
      <c r="L1276" s="42"/>
      <c r="M1276" s="42">
        <v>7</v>
      </c>
      <c r="N1276" s="42"/>
    </row>
    <row r="1277" spans="1:14" x14ac:dyDescent="0.2">
      <c r="A1277" s="487" t="s">
        <v>1724</v>
      </c>
      <c r="B1277" s="42">
        <v>3</v>
      </c>
      <c r="C1277" s="42">
        <v>2</v>
      </c>
      <c r="D1277" s="42">
        <v>0</v>
      </c>
      <c r="E1277" s="42">
        <v>62</v>
      </c>
      <c r="F1277" s="500">
        <v>20.666666666666668</v>
      </c>
      <c r="G1277" s="42"/>
      <c r="H1277" s="42"/>
      <c r="I1277" s="42"/>
      <c r="J1277" s="42"/>
      <c r="K1277" s="42"/>
      <c r="L1277" s="42"/>
      <c r="M1277" s="42">
        <v>1</v>
      </c>
      <c r="N1277" s="42"/>
    </row>
    <row r="1278" spans="1:14" x14ac:dyDescent="0.2">
      <c r="A1278" s="487" t="s">
        <v>1606</v>
      </c>
      <c r="B1278" s="42">
        <v>1</v>
      </c>
      <c r="C1278" s="42">
        <v>0</v>
      </c>
      <c r="D1278" s="42">
        <v>0</v>
      </c>
      <c r="E1278" s="42">
        <v>0</v>
      </c>
      <c r="F1278" s="500">
        <v>0</v>
      </c>
      <c r="G1278" s="42"/>
      <c r="H1278" s="42"/>
      <c r="I1278" s="42"/>
      <c r="J1278" s="42"/>
      <c r="K1278" s="42"/>
      <c r="L1278" s="42"/>
      <c r="M1278" s="42">
        <v>0</v>
      </c>
      <c r="N1278" s="42"/>
    </row>
    <row r="1279" spans="1:14" x14ac:dyDescent="0.2">
      <c r="A1279" s="487" t="s">
        <v>4550</v>
      </c>
      <c r="B1279" s="42">
        <v>3</v>
      </c>
      <c r="C1279" s="42">
        <v>2</v>
      </c>
      <c r="D1279" s="42">
        <v>0</v>
      </c>
      <c r="E1279" s="42">
        <v>7</v>
      </c>
      <c r="F1279" s="500">
        <v>3.5</v>
      </c>
      <c r="G1279" s="42"/>
      <c r="H1279" s="42"/>
      <c r="I1279" s="42"/>
      <c r="J1279" s="42"/>
      <c r="K1279" s="42"/>
      <c r="L1279" s="42"/>
      <c r="M1279" s="42">
        <v>5</v>
      </c>
      <c r="N1279" s="42"/>
    </row>
    <row r="1280" spans="1:14" x14ac:dyDescent="0.2">
      <c r="A1280" s="487" t="s">
        <v>4553</v>
      </c>
      <c r="B1280" s="42">
        <v>1</v>
      </c>
      <c r="C1280" s="42">
        <v>0</v>
      </c>
      <c r="D1280" s="42">
        <v>0</v>
      </c>
      <c r="E1280" s="42">
        <v>0</v>
      </c>
      <c r="F1280" s="500">
        <v>0</v>
      </c>
      <c r="G1280" s="42"/>
      <c r="H1280" s="42"/>
      <c r="I1280" s="42"/>
      <c r="J1280" s="42"/>
      <c r="K1280" s="42"/>
      <c r="L1280" s="42"/>
      <c r="M1280" s="42">
        <v>0</v>
      </c>
      <c r="N1280" s="42"/>
    </row>
    <row r="1281" spans="1:14" x14ac:dyDescent="0.2">
      <c r="A1281" s="487" t="s">
        <v>4551</v>
      </c>
      <c r="B1281" s="42">
        <v>1</v>
      </c>
      <c r="C1281" s="42">
        <v>1</v>
      </c>
      <c r="D1281" s="42">
        <v>1</v>
      </c>
      <c r="E1281" s="42">
        <v>11</v>
      </c>
      <c r="F1281" s="500">
        <v>11</v>
      </c>
      <c r="G1281" s="42"/>
      <c r="H1281" s="42"/>
      <c r="I1281" s="42"/>
      <c r="J1281" s="42"/>
      <c r="K1281" s="42"/>
      <c r="L1281" s="42"/>
      <c r="M1281" s="42">
        <v>0</v>
      </c>
      <c r="N1281" s="42"/>
    </row>
    <row r="1282" spans="1:14" x14ac:dyDescent="0.2">
      <c r="A1282" s="487" t="s">
        <v>4552</v>
      </c>
      <c r="B1282" s="42">
        <v>3</v>
      </c>
      <c r="C1282" s="42">
        <v>3</v>
      </c>
      <c r="D1282" s="42">
        <v>0</v>
      </c>
      <c r="E1282" s="42">
        <v>121</v>
      </c>
      <c r="F1282" s="500">
        <v>40.333333333333336</v>
      </c>
      <c r="G1282" s="42"/>
      <c r="H1282" s="42"/>
      <c r="I1282" s="42"/>
      <c r="J1282" s="42"/>
      <c r="K1282" s="42"/>
      <c r="L1282" s="42"/>
      <c r="M1282" s="42">
        <v>3</v>
      </c>
      <c r="N1282" s="42"/>
    </row>
    <row r="1283" spans="1:14" x14ac:dyDescent="0.2">
      <c r="A1283" s="487" t="s">
        <v>3045</v>
      </c>
      <c r="B1283" s="42">
        <v>1</v>
      </c>
      <c r="C1283" s="42">
        <v>1</v>
      </c>
      <c r="D1283" s="42">
        <v>0</v>
      </c>
      <c r="E1283" s="136">
        <v>7</v>
      </c>
      <c r="F1283" s="377">
        <f t="shared" ref="F1283:F1284" si="15">E1283/(C1283-D1283)</f>
        <v>7</v>
      </c>
      <c r="G1283" s="42"/>
      <c r="H1283" s="42"/>
      <c r="I1283" s="42"/>
      <c r="J1283" s="42"/>
      <c r="K1283" s="42"/>
      <c r="L1283" s="42"/>
      <c r="M1283" s="42">
        <v>1</v>
      </c>
      <c r="N1283" s="42"/>
    </row>
    <row r="1284" spans="1:14" x14ac:dyDescent="0.2">
      <c r="A1284" s="487" t="s">
        <v>4502</v>
      </c>
      <c r="B1284" s="42">
        <v>1</v>
      </c>
      <c r="C1284" s="42">
        <v>1</v>
      </c>
      <c r="D1284" s="42">
        <v>0</v>
      </c>
      <c r="E1284" s="136">
        <v>8</v>
      </c>
      <c r="F1284" s="377">
        <f t="shared" si="15"/>
        <v>8</v>
      </c>
      <c r="G1284" s="42"/>
      <c r="H1284" s="42"/>
      <c r="I1284" s="42"/>
      <c r="J1284" s="42"/>
      <c r="K1284" s="42"/>
      <c r="L1284" s="42"/>
      <c r="M1284" s="42">
        <v>0</v>
      </c>
      <c r="N1284" s="42"/>
    </row>
    <row r="1285" spans="1:14" x14ac:dyDescent="0.2">
      <c r="A1285" s="42" t="s">
        <v>3794</v>
      </c>
      <c r="B1285" s="42">
        <v>9</v>
      </c>
      <c r="C1285" s="42">
        <v>5</v>
      </c>
      <c r="D1285" s="42">
        <v>1</v>
      </c>
      <c r="E1285" s="42">
        <v>20</v>
      </c>
      <c r="F1285" s="42">
        <f>E1285/C1285</f>
        <v>4</v>
      </c>
      <c r="G1285" s="42"/>
      <c r="H1285" s="42"/>
      <c r="I1285" s="42"/>
      <c r="J1285" s="42"/>
      <c r="K1285" s="42"/>
      <c r="L1285" s="42"/>
      <c r="M1285" s="42"/>
      <c r="N1285" s="42"/>
    </row>
    <row r="1286" spans="1:14" x14ac:dyDescent="0.2">
      <c r="A1286" s="42" t="s">
        <v>246</v>
      </c>
      <c r="B1286" s="42">
        <v>6</v>
      </c>
      <c r="C1286" s="42">
        <v>8</v>
      </c>
      <c r="D1286" s="42"/>
      <c r="E1286" s="42">
        <v>78</v>
      </c>
      <c r="F1286" s="377">
        <f t="shared" ref="F1286:F1300" si="16">E1286/C1286</f>
        <v>9.75</v>
      </c>
      <c r="G1286" s="42"/>
      <c r="H1286" s="42"/>
      <c r="I1286" s="42"/>
      <c r="J1286" s="42"/>
      <c r="K1286" s="42"/>
      <c r="L1286" s="42"/>
      <c r="M1286" s="42"/>
      <c r="N1286" s="42"/>
    </row>
    <row r="1287" spans="1:14" x14ac:dyDescent="0.2">
      <c r="A1287" s="42" t="s">
        <v>3795</v>
      </c>
      <c r="B1287" s="42">
        <v>9</v>
      </c>
      <c r="C1287" s="42">
        <v>4</v>
      </c>
      <c r="D1287" s="42">
        <v>3</v>
      </c>
      <c r="E1287" s="42">
        <v>29</v>
      </c>
      <c r="F1287" s="377">
        <f t="shared" si="16"/>
        <v>7.25</v>
      </c>
      <c r="G1287" s="42"/>
      <c r="H1287" s="42"/>
      <c r="I1287" s="42"/>
      <c r="J1287" s="42"/>
      <c r="K1287" s="42"/>
      <c r="L1287" s="42"/>
      <c r="M1287" s="42"/>
      <c r="N1287" s="42"/>
    </row>
    <row r="1288" spans="1:14" x14ac:dyDescent="0.2">
      <c r="A1288" s="42" t="s">
        <v>3797</v>
      </c>
      <c r="B1288" s="42">
        <v>5</v>
      </c>
      <c r="C1288" s="42">
        <v>6</v>
      </c>
      <c r="D1288" s="42"/>
      <c r="E1288" s="42">
        <v>117</v>
      </c>
      <c r="F1288" s="377">
        <f t="shared" si="16"/>
        <v>19.5</v>
      </c>
      <c r="G1288" s="42"/>
      <c r="H1288" s="42"/>
      <c r="I1288" s="42"/>
      <c r="J1288" s="42"/>
      <c r="K1288" s="42"/>
      <c r="L1288" s="42"/>
      <c r="M1288" s="42"/>
      <c r="N1288" s="42"/>
    </row>
    <row r="1289" spans="1:14" x14ac:dyDescent="0.2">
      <c r="A1289" s="42" t="s">
        <v>3798</v>
      </c>
      <c r="B1289" s="42">
        <v>6</v>
      </c>
      <c r="C1289" s="42">
        <v>7</v>
      </c>
      <c r="D1289" s="42"/>
      <c r="E1289" s="42">
        <v>146</v>
      </c>
      <c r="F1289" s="377">
        <f t="shared" si="16"/>
        <v>20.857142857142858</v>
      </c>
      <c r="G1289" s="42"/>
      <c r="H1289" s="42"/>
      <c r="I1289" s="42"/>
      <c r="J1289" s="42"/>
      <c r="K1289" s="42"/>
      <c r="L1289" s="42"/>
      <c r="M1289" s="42"/>
      <c r="N1289" s="42"/>
    </row>
    <row r="1290" spans="1:14" x14ac:dyDescent="0.2">
      <c r="A1290" s="42" t="s">
        <v>3796</v>
      </c>
      <c r="B1290" s="42">
        <v>7</v>
      </c>
      <c r="C1290" s="42">
        <v>8</v>
      </c>
      <c r="D1290" s="42">
        <v>1</v>
      </c>
      <c r="E1290" s="42">
        <v>114</v>
      </c>
      <c r="F1290" s="377">
        <f t="shared" si="16"/>
        <v>14.25</v>
      </c>
      <c r="G1290" s="42"/>
      <c r="H1290" s="42"/>
      <c r="I1290" s="42"/>
      <c r="J1290" s="42"/>
      <c r="K1290" s="42"/>
      <c r="L1290" s="42"/>
      <c r="M1290" s="42"/>
      <c r="N1290" s="42"/>
    </row>
    <row r="1291" spans="1:14" x14ac:dyDescent="0.2">
      <c r="A1291" s="42" t="s">
        <v>3694</v>
      </c>
      <c r="B1291" s="42">
        <v>8</v>
      </c>
      <c r="C1291" s="42">
        <v>10</v>
      </c>
      <c r="D1291" s="42">
        <v>1</v>
      </c>
      <c r="E1291" s="42">
        <v>52</v>
      </c>
      <c r="F1291" s="377">
        <f t="shared" si="16"/>
        <v>5.2</v>
      </c>
      <c r="G1291" s="42"/>
      <c r="H1291" s="42"/>
      <c r="I1291" s="42"/>
      <c r="J1291" s="42"/>
      <c r="K1291" s="42"/>
      <c r="L1291" s="42"/>
      <c r="M1291" s="42"/>
      <c r="N1291" s="42"/>
    </row>
    <row r="1292" spans="1:14" x14ac:dyDescent="0.2">
      <c r="A1292" s="42" t="s">
        <v>3800</v>
      </c>
      <c r="B1292" s="42">
        <v>6</v>
      </c>
      <c r="C1292" s="42">
        <v>6</v>
      </c>
      <c r="D1292" s="42">
        <v>2</v>
      </c>
      <c r="E1292" s="42">
        <v>33</v>
      </c>
      <c r="F1292" s="377">
        <f t="shared" si="16"/>
        <v>5.5</v>
      </c>
      <c r="G1292" s="42"/>
      <c r="H1292" s="42"/>
      <c r="I1292" s="42"/>
      <c r="J1292" s="42"/>
      <c r="K1292" s="42"/>
      <c r="L1292" s="42"/>
      <c r="M1292" s="42"/>
      <c r="N1292" s="42"/>
    </row>
    <row r="1293" spans="1:14" x14ac:dyDescent="0.2">
      <c r="A1293" s="42" t="s">
        <v>3792</v>
      </c>
      <c r="B1293" s="42">
        <v>3</v>
      </c>
      <c r="C1293" s="42">
        <v>3</v>
      </c>
      <c r="D1293" s="42">
        <v>1</v>
      </c>
      <c r="E1293" s="42">
        <v>31</v>
      </c>
      <c r="F1293" s="377">
        <f t="shared" si="16"/>
        <v>10.333333333333334</v>
      </c>
      <c r="G1293" s="42"/>
      <c r="H1293" s="42"/>
      <c r="I1293" s="42"/>
      <c r="J1293" s="42"/>
      <c r="K1293" s="42"/>
      <c r="L1293" s="42"/>
      <c r="M1293" s="42"/>
      <c r="N1293" s="42"/>
    </row>
    <row r="1294" spans="1:14" x14ac:dyDescent="0.2">
      <c r="A1294" s="42" t="s">
        <v>3781</v>
      </c>
      <c r="B1294" s="42">
        <v>3</v>
      </c>
      <c r="C1294" s="42">
        <v>4</v>
      </c>
      <c r="D1294" s="42"/>
      <c r="E1294" s="42">
        <v>109</v>
      </c>
      <c r="F1294" s="377">
        <f t="shared" si="16"/>
        <v>27.25</v>
      </c>
      <c r="G1294" s="42"/>
      <c r="H1294" s="42"/>
      <c r="I1294" s="42"/>
      <c r="J1294" s="42"/>
      <c r="K1294" s="42"/>
      <c r="L1294" s="42"/>
      <c r="M1294" s="42"/>
      <c r="N1294" s="42"/>
    </row>
    <row r="1295" spans="1:14" x14ac:dyDescent="0.2">
      <c r="A1295" s="42" t="s">
        <v>3782</v>
      </c>
      <c r="B1295" s="42">
        <v>3</v>
      </c>
      <c r="C1295" s="42">
        <v>3</v>
      </c>
      <c r="D1295" s="42"/>
      <c r="E1295" s="42">
        <v>3</v>
      </c>
      <c r="F1295" s="377">
        <f t="shared" si="16"/>
        <v>1</v>
      </c>
      <c r="G1295" s="42"/>
      <c r="H1295" s="42"/>
      <c r="I1295" s="42"/>
      <c r="J1295" s="42"/>
      <c r="K1295" s="42"/>
      <c r="L1295" s="42"/>
      <c r="M1295" s="42"/>
      <c r="N1295" s="42"/>
    </row>
    <row r="1296" spans="1:14" x14ac:dyDescent="0.2">
      <c r="A1296" s="42" t="s">
        <v>3093</v>
      </c>
      <c r="B1296" s="42">
        <v>4</v>
      </c>
      <c r="C1296" s="42">
        <v>4</v>
      </c>
      <c r="D1296" s="42"/>
      <c r="E1296" s="42">
        <v>175</v>
      </c>
      <c r="F1296" s="377">
        <f t="shared" si="16"/>
        <v>43.75</v>
      </c>
      <c r="G1296" s="42"/>
      <c r="H1296" s="42"/>
      <c r="I1296" s="42"/>
      <c r="J1296" s="42"/>
      <c r="K1296" s="42"/>
      <c r="L1296" s="42"/>
      <c r="M1296" s="42"/>
      <c r="N1296" s="42"/>
    </row>
    <row r="1297" spans="1:14" x14ac:dyDescent="0.2">
      <c r="A1297" s="42" t="s">
        <v>3799</v>
      </c>
      <c r="B1297" s="42">
        <v>2</v>
      </c>
      <c r="C1297" s="42">
        <v>2</v>
      </c>
      <c r="D1297" s="42"/>
      <c r="E1297" s="42">
        <v>85</v>
      </c>
      <c r="F1297" s="377">
        <f t="shared" si="16"/>
        <v>42.5</v>
      </c>
      <c r="G1297" s="42"/>
      <c r="H1297" s="42"/>
      <c r="I1297" s="42"/>
      <c r="J1297" s="42"/>
      <c r="K1297" s="42"/>
      <c r="L1297" s="42"/>
      <c r="M1297" s="42"/>
      <c r="N1297" s="42"/>
    </row>
    <row r="1298" spans="1:14" x14ac:dyDescent="0.2">
      <c r="A1298" s="42" t="s">
        <v>3801</v>
      </c>
      <c r="B1298" s="42">
        <v>4</v>
      </c>
      <c r="C1298" s="42">
        <v>5</v>
      </c>
      <c r="D1298" s="42"/>
      <c r="E1298" s="42">
        <v>120</v>
      </c>
      <c r="F1298" s="377">
        <f t="shared" si="16"/>
        <v>24</v>
      </c>
      <c r="G1298" s="42"/>
      <c r="H1298" s="42"/>
      <c r="I1298" s="42"/>
      <c r="J1298" s="42"/>
      <c r="K1298" s="42"/>
      <c r="L1298" s="42"/>
      <c r="M1298" s="42"/>
      <c r="N1298" s="42"/>
    </row>
    <row r="1299" spans="1:14" x14ac:dyDescent="0.2">
      <c r="A1299" s="42" t="s">
        <v>3785</v>
      </c>
      <c r="B1299" s="42">
        <v>4</v>
      </c>
      <c r="C1299" s="42">
        <v>4</v>
      </c>
      <c r="D1299" s="42">
        <v>1</v>
      </c>
      <c r="E1299" s="42">
        <v>133</v>
      </c>
      <c r="F1299" s="377">
        <f t="shared" si="16"/>
        <v>33.25</v>
      </c>
      <c r="G1299" s="42"/>
      <c r="H1299" s="42"/>
      <c r="I1299" s="42"/>
      <c r="J1299" s="42"/>
      <c r="K1299" s="42"/>
      <c r="L1299" s="42"/>
      <c r="M1299" s="42"/>
      <c r="N1299" s="42"/>
    </row>
    <row r="1300" spans="1:14" x14ac:dyDescent="0.2">
      <c r="A1300" s="42" t="s">
        <v>3585</v>
      </c>
      <c r="B1300" s="42">
        <v>2</v>
      </c>
      <c r="C1300" s="42">
        <v>2</v>
      </c>
      <c r="D1300" s="42">
        <v>1</v>
      </c>
      <c r="E1300" s="42">
        <v>115</v>
      </c>
      <c r="F1300" s="42">
        <f t="shared" si="16"/>
        <v>57.5</v>
      </c>
      <c r="G1300" s="42"/>
      <c r="H1300" s="42"/>
      <c r="I1300" s="42"/>
      <c r="J1300" s="42"/>
      <c r="K1300" s="42"/>
      <c r="L1300" s="42"/>
      <c r="M1300" s="42"/>
      <c r="N1300" s="42"/>
    </row>
    <row r="1301" spans="1:14" x14ac:dyDescent="0.2">
      <c r="A1301" s="42" t="s">
        <v>3806</v>
      </c>
      <c r="B1301" s="42">
        <v>4</v>
      </c>
      <c r="C1301" s="42">
        <v>5</v>
      </c>
      <c r="D1301" s="42">
        <v>2</v>
      </c>
      <c r="E1301" s="42">
        <v>84</v>
      </c>
      <c r="F1301" s="377">
        <f t="shared" ref="F1301:F1305" si="17">E1301/(C1301-D1301)</f>
        <v>28</v>
      </c>
      <c r="G1301" s="42"/>
      <c r="H1301" s="42"/>
      <c r="I1301" s="42"/>
      <c r="J1301" s="42"/>
      <c r="K1301" s="42"/>
      <c r="L1301" s="42"/>
      <c r="M1301" s="42"/>
      <c r="N1301" s="42"/>
    </row>
    <row r="1302" spans="1:14" x14ac:dyDescent="0.2">
      <c r="A1302" s="42" t="s">
        <v>4450</v>
      </c>
      <c r="B1302" s="42">
        <v>4</v>
      </c>
      <c r="C1302" s="42">
        <v>5</v>
      </c>
      <c r="D1302" s="42"/>
      <c r="E1302" s="42">
        <v>52</v>
      </c>
      <c r="F1302" s="377">
        <f t="shared" si="17"/>
        <v>10.4</v>
      </c>
      <c r="G1302" s="42"/>
      <c r="H1302" s="42"/>
      <c r="I1302" s="42"/>
      <c r="J1302" s="42"/>
      <c r="K1302" s="42"/>
      <c r="L1302" s="42"/>
      <c r="M1302" s="42"/>
      <c r="N1302" s="42"/>
    </row>
    <row r="1303" spans="1:14" x14ac:dyDescent="0.2">
      <c r="A1303" s="42" t="s">
        <v>3803</v>
      </c>
      <c r="B1303" s="42">
        <v>5</v>
      </c>
      <c r="C1303" s="42">
        <v>6</v>
      </c>
      <c r="D1303" s="42">
        <v>2</v>
      </c>
      <c r="E1303" s="42">
        <v>39</v>
      </c>
      <c r="F1303" s="377">
        <f t="shared" si="17"/>
        <v>9.75</v>
      </c>
      <c r="G1303" s="42"/>
      <c r="H1303" s="42"/>
      <c r="I1303" s="42"/>
      <c r="J1303" s="42"/>
      <c r="K1303" s="42"/>
      <c r="L1303" s="42"/>
      <c r="M1303" s="42"/>
      <c r="N1303" s="42"/>
    </row>
    <row r="1304" spans="1:14" x14ac:dyDescent="0.2">
      <c r="A1304" s="42" t="s">
        <v>4452</v>
      </c>
      <c r="B1304" s="42">
        <v>3</v>
      </c>
      <c r="C1304" s="42">
        <v>4</v>
      </c>
      <c r="D1304" s="42"/>
      <c r="E1304" s="42">
        <v>8</v>
      </c>
      <c r="F1304" s="377">
        <f t="shared" si="17"/>
        <v>2</v>
      </c>
      <c r="G1304" s="42"/>
      <c r="H1304" s="42"/>
      <c r="I1304" s="42"/>
      <c r="J1304" s="42"/>
      <c r="K1304" s="42"/>
      <c r="L1304" s="42"/>
      <c r="M1304" s="42"/>
      <c r="N1304" s="42"/>
    </row>
    <row r="1305" spans="1:14" x14ac:dyDescent="0.2">
      <c r="A1305" s="42" t="s">
        <v>4451</v>
      </c>
      <c r="B1305" s="42">
        <v>2</v>
      </c>
      <c r="C1305" s="42">
        <v>2</v>
      </c>
      <c r="D1305" s="42"/>
      <c r="E1305" s="42">
        <v>16</v>
      </c>
      <c r="F1305" s="377">
        <f t="shared" si="17"/>
        <v>8</v>
      </c>
      <c r="G1305" s="42"/>
      <c r="H1305" s="42"/>
      <c r="I1305" s="42"/>
      <c r="J1305" s="42"/>
      <c r="K1305" s="42"/>
      <c r="L1305" s="42"/>
      <c r="M1305" s="42"/>
      <c r="N1305" s="42"/>
    </row>
    <row r="1306" spans="1:14" x14ac:dyDescent="0.2">
      <c r="A1306" s="42" t="s">
        <v>3799</v>
      </c>
      <c r="B1306" s="42">
        <v>9</v>
      </c>
      <c r="C1306" s="42">
        <v>12</v>
      </c>
      <c r="D1306" s="42"/>
      <c r="E1306" s="42">
        <v>253</v>
      </c>
      <c r="F1306" s="377">
        <v>21.08</v>
      </c>
      <c r="G1306" s="42"/>
      <c r="H1306" s="42"/>
      <c r="I1306" s="42"/>
      <c r="J1306" s="42"/>
      <c r="K1306" s="42"/>
      <c r="L1306" s="42"/>
      <c r="M1306" s="42"/>
      <c r="N1306" s="42"/>
    </row>
    <row r="1307" spans="1:14" x14ac:dyDescent="0.2">
      <c r="A1307" s="42" t="s">
        <v>4000</v>
      </c>
      <c r="B1307" s="42">
        <v>4</v>
      </c>
      <c r="C1307" s="42">
        <f>E1307/F1307</f>
        <v>5</v>
      </c>
      <c r="D1307" s="42"/>
      <c r="E1307" s="42">
        <v>36</v>
      </c>
      <c r="F1307" s="377">
        <v>7.2</v>
      </c>
      <c r="G1307" s="42"/>
      <c r="H1307" s="42"/>
      <c r="I1307" s="42"/>
      <c r="J1307" s="42"/>
      <c r="K1307" s="42"/>
      <c r="L1307" s="42"/>
      <c r="M1307" s="42"/>
      <c r="N1307" s="42"/>
    </row>
    <row r="1308" spans="1:14" x14ac:dyDescent="0.2">
      <c r="A1308" s="42" t="s">
        <v>4012</v>
      </c>
      <c r="B1308" s="42">
        <v>9</v>
      </c>
      <c r="C1308" s="398">
        <f t="shared" ref="C1308:C1318" si="18">E1308/F1308</f>
        <v>12.005028284098051</v>
      </c>
      <c r="D1308" s="42"/>
      <c r="E1308" s="42">
        <v>191</v>
      </c>
      <c r="F1308" s="377">
        <v>15.91</v>
      </c>
      <c r="G1308" s="42"/>
      <c r="H1308" s="42"/>
      <c r="I1308" s="42"/>
      <c r="J1308" s="42"/>
      <c r="K1308" s="42"/>
      <c r="L1308" s="42"/>
      <c r="M1308" s="42"/>
      <c r="N1308" s="42"/>
    </row>
    <row r="1309" spans="1:14" x14ac:dyDescent="0.2">
      <c r="A1309" s="42" t="s">
        <v>4002</v>
      </c>
      <c r="B1309" s="42">
        <v>9</v>
      </c>
      <c r="C1309" s="398">
        <f t="shared" si="18"/>
        <v>11.007462686567164</v>
      </c>
      <c r="D1309" s="42"/>
      <c r="E1309" s="42">
        <v>118</v>
      </c>
      <c r="F1309" s="377">
        <v>10.72</v>
      </c>
      <c r="G1309" s="42"/>
      <c r="H1309" s="42"/>
      <c r="I1309" s="42"/>
      <c r="J1309" s="42"/>
      <c r="K1309" s="42"/>
      <c r="L1309" s="42"/>
      <c r="M1309" s="42"/>
      <c r="N1309" s="42"/>
    </row>
    <row r="1310" spans="1:14" x14ac:dyDescent="0.2">
      <c r="A1310" s="42" t="s">
        <v>3093</v>
      </c>
      <c r="B1310" s="42">
        <v>6</v>
      </c>
      <c r="C1310" s="398">
        <f t="shared" si="18"/>
        <v>6.0032894736842106</v>
      </c>
      <c r="D1310" s="42"/>
      <c r="E1310" s="42">
        <v>73</v>
      </c>
      <c r="F1310" s="377">
        <v>12.16</v>
      </c>
      <c r="G1310" s="42"/>
      <c r="H1310" s="42"/>
      <c r="I1310" s="42"/>
      <c r="J1310" s="42"/>
      <c r="K1310" s="42"/>
      <c r="L1310" s="42"/>
      <c r="M1310" s="42"/>
      <c r="N1310" s="42"/>
    </row>
    <row r="1311" spans="1:14" x14ac:dyDescent="0.2">
      <c r="A1311" s="42" t="s">
        <v>3187</v>
      </c>
      <c r="B1311" s="42">
        <v>6</v>
      </c>
      <c r="C1311" s="398">
        <f t="shared" si="18"/>
        <v>5</v>
      </c>
      <c r="D1311" s="42"/>
      <c r="E1311" s="42">
        <v>44</v>
      </c>
      <c r="F1311" s="377">
        <v>8.8000000000000007</v>
      </c>
      <c r="G1311" s="42"/>
      <c r="H1311" s="42"/>
      <c r="I1311" s="42"/>
      <c r="J1311" s="42"/>
      <c r="K1311" s="42"/>
      <c r="L1311" s="42"/>
      <c r="M1311" s="42"/>
      <c r="N1311" s="42"/>
    </row>
    <row r="1312" spans="1:14" x14ac:dyDescent="0.2">
      <c r="A1312" s="42" t="s">
        <v>4003</v>
      </c>
      <c r="B1312" s="42">
        <v>7</v>
      </c>
      <c r="C1312" s="398">
        <f t="shared" si="18"/>
        <v>7.0028011204481793</v>
      </c>
      <c r="D1312" s="42"/>
      <c r="E1312" s="42">
        <v>50</v>
      </c>
      <c r="F1312" s="377">
        <v>7.14</v>
      </c>
      <c r="G1312" s="42"/>
      <c r="H1312" s="42"/>
      <c r="I1312" s="42"/>
      <c r="J1312" s="42"/>
      <c r="K1312" s="42"/>
      <c r="L1312" s="42"/>
      <c r="M1312" s="42"/>
      <c r="N1312" s="42"/>
    </row>
    <row r="1313" spans="1:14" x14ac:dyDescent="0.2">
      <c r="A1313" s="42" t="s">
        <v>4004</v>
      </c>
      <c r="B1313" s="42">
        <v>9</v>
      </c>
      <c r="C1313" s="398">
        <f t="shared" si="18"/>
        <v>4.5667447306791571</v>
      </c>
      <c r="D1313" s="42"/>
      <c r="E1313" s="42">
        <v>39</v>
      </c>
      <c r="F1313" s="377">
        <v>8.5399999999999991</v>
      </c>
      <c r="G1313" s="42"/>
      <c r="H1313" s="42"/>
      <c r="I1313" s="42"/>
      <c r="J1313" s="42"/>
      <c r="K1313" s="42"/>
      <c r="L1313" s="42"/>
      <c r="M1313" s="42"/>
      <c r="N1313" s="42"/>
    </row>
    <row r="1314" spans="1:14" x14ac:dyDescent="0.2">
      <c r="A1314" s="42" t="s">
        <v>4005</v>
      </c>
      <c r="B1314" s="42">
        <v>7</v>
      </c>
      <c r="C1314" s="398">
        <f t="shared" si="18"/>
        <v>9.7560975609756113</v>
      </c>
      <c r="D1314" s="42"/>
      <c r="E1314" s="42">
        <v>40</v>
      </c>
      <c r="F1314" s="377">
        <v>4.0999999999999996</v>
      </c>
      <c r="G1314" s="42"/>
      <c r="H1314" s="42"/>
      <c r="I1314" s="42"/>
      <c r="J1314" s="42"/>
      <c r="K1314" s="42"/>
      <c r="L1314" s="42"/>
      <c r="M1314" s="42"/>
      <c r="N1314" s="42"/>
    </row>
    <row r="1315" spans="1:14" x14ac:dyDescent="0.2">
      <c r="A1315" s="42" t="s">
        <v>4006</v>
      </c>
      <c r="B1315" s="42">
        <v>7</v>
      </c>
      <c r="C1315" s="398">
        <f t="shared" si="18"/>
        <v>7.0032573289902285</v>
      </c>
      <c r="D1315" s="42"/>
      <c r="E1315" s="42">
        <v>43</v>
      </c>
      <c r="F1315" s="377">
        <v>6.14</v>
      </c>
      <c r="G1315" s="42"/>
      <c r="H1315" s="42"/>
      <c r="I1315" s="42"/>
      <c r="J1315" s="42"/>
      <c r="K1315" s="42"/>
      <c r="L1315" s="42"/>
      <c r="M1315" s="42"/>
      <c r="N1315" s="42"/>
    </row>
    <row r="1316" spans="1:14" x14ac:dyDescent="0.2">
      <c r="A1316" s="42" t="s">
        <v>4007</v>
      </c>
      <c r="B1316" s="42">
        <v>8</v>
      </c>
      <c r="C1316" s="398">
        <f t="shared" si="18"/>
        <v>12</v>
      </c>
      <c r="D1316" s="42"/>
      <c r="E1316" s="42">
        <v>180</v>
      </c>
      <c r="F1316" s="377">
        <v>15</v>
      </c>
      <c r="G1316" s="42"/>
      <c r="H1316" s="42"/>
      <c r="I1316" s="42"/>
      <c r="J1316" s="42"/>
      <c r="K1316" s="42"/>
      <c r="L1316" s="42"/>
      <c r="M1316" s="42"/>
      <c r="N1316" s="42"/>
    </row>
    <row r="1317" spans="1:14" x14ac:dyDescent="0.2">
      <c r="A1317" s="42" t="s">
        <v>4008</v>
      </c>
      <c r="B1317" s="42">
        <v>5</v>
      </c>
      <c r="C1317" s="398">
        <f t="shared" si="18"/>
        <v>8</v>
      </c>
      <c r="D1317" s="42"/>
      <c r="E1317" s="42">
        <v>86</v>
      </c>
      <c r="F1317" s="377">
        <v>10.75</v>
      </c>
      <c r="G1317" s="42"/>
      <c r="H1317" s="42"/>
      <c r="I1317" s="42"/>
      <c r="J1317" s="42"/>
      <c r="K1317" s="42"/>
      <c r="L1317" s="42"/>
      <c r="M1317" s="42"/>
      <c r="N1317" s="42"/>
    </row>
    <row r="1318" spans="1:14" x14ac:dyDescent="0.2">
      <c r="A1318" s="42" t="s">
        <v>4311</v>
      </c>
      <c r="B1318" s="42">
        <v>4</v>
      </c>
      <c r="C1318" s="398">
        <f t="shared" si="18"/>
        <v>5.9804485336400228</v>
      </c>
      <c r="D1318" s="42"/>
      <c r="E1318" s="42">
        <v>104</v>
      </c>
      <c r="F1318" s="377">
        <v>17.39</v>
      </c>
      <c r="G1318" s="42"/>
      <c r="H1318" s="42"/>
      <c r="I1318" s="42"/>
      <c r="J1318" s="42"/>
      <c r="K1318" s="42"/>
      <c r="L1318" s="42"/>
      <c r="M1318" s="42"/>
      <c r="N1318" s="42"/>
    </row>
    <row r="1319" spans="1:14" x14ac:dyDescent="0.2">
      <c r="A1319" s="42" t="s">
        <v>3799</v>
      </c>
      <c r="B1319" s="42">
        <v>4</v>
      </c>
      <c r="C1319" s="42">
        <v>6</v>
      </c>
      <c r="D1319" s="42">
        <v>1</v>
      </c>
      <c r="E1319" s="42">
        <v>59</v>
      </c>
      <c r="F1319" s="377">
        <f>E1319/(C1319-D1319)</f>
        <v>11.8</v>
      </c>
      <c r="G1319" s="42"/>
      <c r="H1319" s="42"/>
      <c r="I1319" s="42"/>
      <c r="J1319" s="42"/>
      <c r="K1319" s="42"/>
      <c r="L1319" s="42"/>
      <c r="M1319" s="42"/>
      <c r="N1319" s="42"/>
    </row>
    <row r="1320" spans="1:14" x14ac:dyDescent="0.2">
      <c r="A1320" s="42" t="s">
        <v>4001</v>
      </c>
      <c r="B1320" s="42">
        <v>7</v>
      </c>
      <c r="C1320" s="42">
        <v>9</v>
      </c>
      <c r="D1320" s="42">
        <v>1</v>
      </c>
      <c r="E1320" s="42">
        <v>215</v>
      </c>
      <c r="F1320" s="377">
        <f t="shared" ref="F1320:F1337" si="19">E1320/(C1320-D1320)</f>
        <v>26.875</v>
      </c>
      <c r="G1320" s="42"/>
      <c r="H1320" s="42"/>
      <c r="I1320" s="42"/>
      <c r="J1320" s="42"/>
      <c r="K1320" s="42"/>
      <c r="L1320" s="42"/>
      <c r="M1320" s="42"/>
      <c r="N1320" s="42"/>
    </row>
    <row r="1321" spans="1:14" x14ac:dyDescent="0.2">
      <c r="A1321" s="42" t="s">
        <v>4008</v>
      </c>
      <c r="B1321" s="42">
        <v>8</v>
      </c>
      <c r="C1321" s="42">
        <v>12</v>
      </c>
      <c r="D1321" s="42"/>
      <c r="E1321" s="42">
        <v>119</v>
      </c>
      <c r="F1321" s="377">
        <f t="shared" si="19"/>
        <v>9.9166666666666661</v>
      </c>
      <c r="G1321" s="42"/>
      <c r="H1321" s="42"/>
      <c r="I1321" s="42"/>
      <c r="J1321" s="42"/>
      <c r="K1321" s="42"/>
      <c r="L1321" s="42"/>
      <c r="M1321" s="42"/>
      <c r="N1321" s="42"/>
    </row>
    <row r="1322" spans="1:14" x14ac:dyDescent="0.2">
      <c r="A1322" s="42" t="s">
        <v>4007</v>
      </c>
      <c r="B1322" s="42">
        <v>6</v>
      </c>
      <c r="C1322" s="42">
        <v>9</v>
      </c>
      <c r="D1322" s="42"/>
      <c r="E1322" s="42">
        <v>166</v>
      </c>
      <c r="F1322" s="377">
        <f t="shared" si="19"/>
        <v>18.444444444444443</v>
      </c>
      <c r="G1322" s="42"/>
      <c r="H1322" s="42"/>
      <c r="I1322" s="42"/>
      <c r="J1322" s="42"/>
      <c r="K1322" s="42"/>
      <c r="L1322" s="42"/>
      <c r="M1322" s="42"/>
      <c r="N1322" s="42"/>
    </row>
    <row r="1323" spans="1:14" x14ac:dyDescent="0.2">
      <c r="A1323" s="42" t="s">
        <v>3093</v>
      </c>
      <c r="B1323" s="42">
        <v>6</v>
      </c>
      <c r="C1323" s="42">
        <v>10</v>
      </c>
      <c r="D1323" s="42">
        <v>1</v>
      </c>
      <c r="E1323" s="42">
        <v>161</v>
      </c>
      <c r="F1323" s="377">
        <f t="shared" si="19"/>
        <v>17.888888888888889</v>
      </c>
      <c r="G1323" s="42"/>
      <c r="H1323" s="42"/>
      <c r="I1323" s="42"/>
      <c r="J1323" s="42"/>
      <c r="K1323" s="42"/>
      <c r="L1323" s="42"/>
      <c r="M1323" s="42"/>
      <c r="N1323" s="42"/>
    </row>
    <row r="1324" spans="1:14" x14ac:dyDescent="0.2">
      <c r="A1324" s="42" t="s">
        <v>4311</v>
      </c>
      <c r="B1324" s="42">
        <v>5</v>
      </c>
      <c r="C1324" s="42">
        <v>7</v>
      </c>
      <c r="D1324" s="42">
        <v>0</v>
      </c>
      <c r="E1324" s="42">
        <v>65</v>
      </c>
      <c r="F1324" s="377">
        <f t="shared" si="19"/>
        <v>9.2857142857142865</v>
      </c>
      <c r="G1324" s="42"/>
      <c r="H1324" s="42"/>
      <c r="I1324" s="42"/>
      <c r="J1324" s="42"/>
      <c r="K1324" s="42"/>
      <c r="L1324" s="42"/>
      <c r="M1324" s="42"/>
      <c r="N1324" s="42"/>
    </row>
    <row r="1325" spans="1:14" x14ac:dyDescent="0.2">
      <c r="A1325" s="42" t="s">
        <v>4002</v>
      </c>
      <c r="B1325" s="42">
        <v>8</v>
      </c>
      <c r="C1325" s="42">
        <v>12</v>
      </c>
      <c r="D1325" s="42">
        <v>1</v>
      </c>
      <c r="E1325" s="42">
        <v>98</v>
      </c>
      <c r="F1325" s="377">
        <f t="shared" si="19"/>
        <v>8.9090909090909083</v>
      </c>
      <c r="G1325" s="42"/>
      <c r="H1325" s="42"/>
      <c r="I1325" s="42"/>
      <c r="J1325" s="42"/>
      <c r="K1325" s="42"/>
      <c r="L1325" s="42"/>
      <c r="M1325" s="42"/>
      <c r="N1325" s="42"/>
    </row>
    <row r="1326" spans="1:14" x14ac:dyDescent="0.2">
      <c r="A1326" s="42" t="s">
        <v>3187</v>
      </c>
      <c r="B1326" s="42">
        <v>4</v>
      </c>
      <c r="C1326" s="42">
        <v>7</v>
      </c>
      <c r="D1326" s="42">
        <v>2</v>
      </c>
      <c r="E1326" s="42">
        <v>21</v>
      </c>
      <c r="F1326" s="377">
        <f t="shared" si="19"/>
        <v>4.2</v>
      </c>
      <c r="G1326" s="42"/>
      <c r="H1326" s="42"/>
      <c r="I1326" s="42"/>
      <c r="J1326" s="42"/>
      <c r="K1326" s="42"/>
      <c r="L1326" s="42"/>
      <c r="M1326" s="42"/>
      <c r="N1326" s="42"/>
    </row>
    <row r="1327" spans="1:14" x14ac:dyDescent="0.2">
      <c r="A1327" s="42" t="s">
        <v>4312</v>
      </c>
      <c r="B1327" s="42">
        <v>3</v>
      </c>
      <c r="C1327" s="42">
        <v>4</v>
      </c>
      <c r="D1327" s="42">
        <v>1</v>
      </c>
      <c r="E1327" s="42">
        <v>8</v>
      </c>
      <c r="F1327" s="377">
        <f t="shared" si="19"/>
        <v>2.6666666666666665</v>
      </c>
      <c r="G1327" s="42"/>
      <c r="H1327" s="42"/>
      <c r="I1327" s="42"/>
      <c r="J1327" s="42"/>
      <c r="K1327" s="42"/>
      <c r="L1327" s="42"/>
      <c r="M1327" s="42"/>
      <c r="N1327" s="42"/>
    </row>
    <row r="1328" spans="1:14" x14ac:dyDescent="0.2">
      <c r="A1328" s="42" t="s">
        <v>4313</v>
      </c>
      <c r="B1328" s="42">
        <v>3</v>
      </c>
      <c r="C1328" s="42">
        <v>5</v>
      </c>
      <c r="D1328" s="42">
        <v>1</v>
      </c>
      <c r="E1328" s="42">
        <v>11</v>
      </c>
      <c r="F1328" s="377">
        <f t="shared" si="19"/>
        <v>2.75</v>
      </c>
      <c r="G1328" s="42"/>
      <c r="H1328" s="42"/>
      <c r="I1328" s="42"/>
      <c r="J1328" s="42"/>
      <c r="K1328" s="42"/>
      <c r="L1328" s="42"/>
      <c r="M1328" s="42"/>
      <c r="N1328" s="42"/>
    </row>
    <row r="1329" spans="1:14" x14ac:dyDescent="0.2">
      <c r="A1329" s="42" t="s">
        <v>4314</v>
      </c>
      <c r="B1329" s="42">
        <v>1</v>
      </c>
      <c r="C1329" s="42">
        <v>1</v>
      </c>
      <c r="D1329" s="42">
        <v>0</v>
      </c>
      <c r="E1329" s="42">
        <v>1</v>
      </c>
      <c r="F1329" s="377">
        <f t="shared" si="19"/>
        <v>1</v>
      </c>
      <c r="G1329" s="42"/>
      <c r="H1329" s="42"/>
      <c r="I1329" s="42"/>
      <c r="J1329" s="42"/>
      <c r="K1329" s="42"/>
      <c r="L1329" s="42"/>
      <c r="M1329" s="42"/>
      <c r="N1329" s="42"/>
    </row>
    <row r="1330" spans="1:14" x14ac:dyDescent="0.2">
      <c r="A1330" s="42" t="s">
        <v>4140</v>
      </c>
      <c r="B1330" s="42">
        <v>4</v>
      </c>
      <c r="C1330" s="42">
        <v>5</v>
      </c>
      <c r="D1330" s="42">
        <v>0</v>
      </c>
      <c r="E1330" s="42">
        <v>2</v>
      </c>
      <c r="F1330" s="377">
        <f t="shared" si="19"/>
        <v>0.4</v>
      </c>
      <c r="G1330" s="42"/>
      <c r="H1330" s="42"/>
      <c r="I1330" s="42"/>
      <c r="J1330" s="42"/>
      <c r="K1330" s="42"/>
      <c r="L1330" s="42"/>
      <c r="M1330" s="42"/>
      <c r="N1330" s="42"/>
    </row>
    <row r="1331" spans="1:14" x14ac:dyDescent="0.2">
      <c r="A1331" s="42" t="s">
        <v>4323</v>
      </c>
      <c r="B1331" s="42">
        <v>7</v>
      </c>
      <c r="C1331" s="42">
        <v>12</v>
      </c>
      <c r="D1331" s="42">
        <v>4</v>
      </c>
      <c r="E1331" s="42">
        <v>55</v>
      </c>
      <c r="F1331" s="377">
        <f t="shared" si="19"/>
        <v>6.875</v>
      </c>
      <c r="G1331" s="42"/>
      <c r="H1331" s="42"/>
      <c r="I1331" s="42"/>
      <c r="J1331" s="42"/>
      <c r="K1331" s="42"/>
      <c r="L1331" s="42"/>
      <c r="M1331" s="42"/>
      <c r="N1331" s="42"/>
    </row>
    <row r="1332" spans="1:14" x14ac:dyDescent="0.2">
      <c r="A1332" s="42" t="s">
        <v>4316</v>
      </c>
      <c r="B1332" s="42">
        <v>5</v>
      </c>
      <c r="C1332" s="42">
        <v>10</v>
      </c>
      <c r="D1332" s="42">
        <v>4</v>
      </c>
      <c r="E1332" s="42">
        <v>37</v>
      </c>
      <c r="F1332" s="377">
        <f t="shared" si="19"/>
        <v>6.166666666666667</v>
      </c>
      <c r="G1332" s="42"/>
      <c r="H1332" s="42"/>
      <c r="I1332" s="42"/>
      <c r="J1332" s="42"/>
      <c r="K1332" s="42"/>
      <c r="L1332" s="42"/>
      <c r="M1332" s="42"/>
      <c r="N1332" s="42"/>
    </row>
    <row r="1333" spans="1:14" x14ac:dyDescent="0.2">
      <c r="A1333" s="42" t="s">
        <v>4315</v>
      </c>
      <c r="B1333" s="42">
        <v>1</v>
      </c>
      <c r="C1333" s="42">
        <v>1</v>
      </c>
      <c r="D1333" s="42">
        <v>1</v>
      </c>
      <c r="E1333" s="42">
        <v>0</v>
      </c>
      <c r="F1333" s="377">
        <v>0</v>
      </c>
      <c r="G1333" s="42"/>
      <c r="H1333" s="42"/>
      <c r="I1333" s="42"/>
      <c r="J1333" s="42"/>
      <c r="K1333" s="42"/>
      <c r="L1333" s="42"/>
      <c r="M1333" s="42"/>
      <c r="N1333" s="42"/>
    </row>
    <row r="1334" spans="1:14" x14ac:dyDescent="0.2">
      <c r="A1334" s="42" t="s">
        <v>4319</v>
      </c>
      <c r="B1334" s="42">
        <v>4</v>
      </c>
      <c r="C1334" s="42">
        <v>5</v>
      </c>
      <c r="D1334" s="42">
        <v>1</v>
      </c>
      <c r="E1334" s="42">
        <v>43</v>
      </c>
      <c r="F1334" s="377">
        <f t="shared" si="19"/>
        <v>10.75</v>
      </c>
      <c r="G1334" s="42"/>
      <c r="H1334" s="42"/>
      <c r="I1334" s="42"/>
      <c r="J1334" s="42"/>
      <c r="K1334" s="42"/>
      <c r="L1334" s="42"/>
      <c r="M1334" s="42"/>
      <c r="N1334" s="42"/>
    </row>
    <row r="1335" spans="1:14" x14ac:dyDescent="0.2">
      <c r="A1335" s="42" t="s">
        <v>4321</v>
      </c>
      <c r="B1335" s="42">
        <v>5</v>
      </c>
      <c r="C1335" s="42">
        <v>5</v>
      </c>
      <c r="D1335" s="42">
        <v>0</v>
      </c>
      <c r="E1335" s="42">
        <v>36</v>
      </c>
      <c r="F1335" s="377">
        <f t="shared" si="19"/>
        <v>7.2</v>
      </c>
      <c r="G1335" s="42"/>
      <c r="H1335" s="42"/>
      <c r="I1335" s="42"/>
      <c r="J1335" s="42"/>
      <c r="K1335" s="42"/>
      <c r="L1335" s="42"/>
      <c r="M1335" s="42"/>
      <c r="N1335" s="42"/>
    </row>
    <row r="1336" spans="1:14" x14ac:dyDescent="0.2">
      <c r="A1336" s="42" t="s">
        <v>4263</v>
      </c>
      <c r="B1336" s="42">
        <v>1</v>
      </c>
      <c r="C1336" s="42">
        <v>1</v>
      </c>
      <c r="D1336" s="42">
        <v>0</v>
      </c>
      <c r="E1336" s="42">
        <v>6</v>
      </c>
      <c r="F1336" s="377">
        <f t="shared" si="19"/>
        <v>6</v>
      </c>
      <c r="G1336" s="42"/>
      <c r="H1336" s="42"/>
      <c r="I1336" s="42"/>
      <c r="J1336" s="42"/>
      <c r="K1336" s="42"/>
      <c r="L1336" s="42"/>
      <c r="M1336" s="42"/>
      <c r="N1336" s="42"/>
    </row>
    <row r="1337" spans="1:14" x14ac:dyDescent="0.2">
      <c r="A1337" s="42" t="s">
        <v>4320</v>
      </c>
      <c r="B1337" s="42">
        <v>3</v>
      </c>
      <c r="C1337" s="42">
        <v>6</v>
      </c>
      <c r="D1337" s="42">
        <v>0</v>
      </c>
      <c r="E1337" s="42">
        <v>67</v>
      </c>
      <c r="F1337" s="377">
        <f t="shared" si="19"/>
        <v>11.166666666666666</v>
      </c>
      <c r="G1337" s="42"/>
      <c r="H1337" s="42"/>
      <c r="I1337" s="42"/>
      <c r="J1337" s="42"/>
      <c r="K1337" s="42"/>
      <c r="L1337" s="42"/>
      <c r="M1337" s="42"/>
      <c r="N1337" s="42"/>
    </row>
    <row r="1338" spans="1:14" x14ac:dyDescent="0.2">
      <c r="A1338" s="42" t="s">
        <v>3799</v>
      </c>
      <c r="B1338" s="42">
        <v>8</v>
      </c>
      <c r="C1338" s="42">
        <v>11</v>
      </c>
      <c r="D1338" s="42"/>
      <c r="E1338" s="42">
        <v>165</v>
      </c>
      <c r="F1338" s="377">
        <v>15</v>
      </c>
      <c r="G1338" s="42"/>
      <c r="H1338" s="42"/>
      <c r="I1338" s="42"/>
      <c r="J1338" s="42"/>
      <c r="K1338" s="42"/>
      <c r="L1338" s="42"/>
      <c r="M1338" s="42"/>
      <c r="N1338" s="42"/>
    </row>
    <row r="1339" spans="1:14" x14ac:dyDescent="0.2">
      <c r="A1339" s="42" t="s">
        <v>3093</v>
      </c>
      <c r="B1339" s="42">
        <v>8</v>
      </c>
      <c r="C1339" s="42">
        <v>11</v>
      </c>
      <c r="D1339" s="42"/>
      <c r="E1339" s="42">
        <v>91</v>
      </c>
      <c r="F1339" s="377">
        <v>8.3000000000000007</v>
      </c>
      <c r="G1339" s="42"/>
      <c r="H1339" s="42"/>
      <c r="I1339" s="42"/>
      <c r="J1339" s="42"/>
      <c r="K1339" s="42"/>
      <c r="L1339" s="42"/>
      <c r="M1339" s="42"/>
      <c r="N1339" s="42"/>
    </row>
    <row r="1340" spans="1:14" x14ac:dyDescent="0.2">
      <c r="A1340" s="42" t="s">
        <v>4001</v>
      </c>
      <c r="B1340" s="42">
        <v>8</v>
      </c>
      <c r="C1340" s="42">
        <v>10</v>
      </c>
      <c r="D1340" s="42"/>
      <c r="E1340" s="42">
        <v>152</v>
      </c>
      <c r="F1340" s="377">
        <v>15.2</v>
      </c>
      <c r="G1340" s="42"/>
      <c r="H1340" s="42"/>
      <c r="I1340" s="42"/>
      <c r="J1340" s="42"/>
      <c r="K1340" s="42"/>
      <c r="L1340" s="42"/>
      <c r="M1340" s="42"/>
      <c r="N1340" s="42"/>
    </row>
    <row r="1341" spans="1:14" x14ac:dyDescent="0.2">
      <c r="A1341" s="42" t="s">
        <v>4319</v>
      </c>
      <c r="B1341" s="42">
        <v>8</v>
      </c>
      <c r="C1341" s="42">
        <v>11</v>
      </c>
      <c r="D1341" s="42">
        <v>1</v>
      </c>
      <c r="E1341" s="42">
        <v>87</v>
      </c>
      <c r="F1341" s="377">
        <v>8.9</v>
      </c>
      <c r="G1341" s="42"/>
      <c r="H1341" s="42"/>
      <c r="I1341" s="42"/>
      <c r="J1341" s="42"/>
      <c r="K1341" s="42"/>
      <c r="L1341" s="42"/>
      <c r="M1341" s="42"/>
      <c r="N1341" s="42"/>
    </row>
    <row r="1342" spans="1:14" x14ac:dyDescent="0.2">
      <c r="A1342" s="42" t="s">
        <v>3187</v>
      </c>
      <c r="B1342" s="42">
        <v>5</v>
      </c>
      <c r="C1342" s="42">
        <v>7</v>
      </c>
      <c r="D1342" s="42">
        <v>1</v>
      </c>
      <c r="E1342" s="42">
        <v>52</v>
      </c>
      <c r="F1342" s="377">
        <v>8.6</v>
      </c>
      <c r="G1342" s="42"/>
      <c r="H1342" s="42"/>
      <c r="I1342" s="42"/>
      <c r="J1342" s="42"/>
      <c r="K1342" s="42"/>
      <c r="L1342" s="42"/>
      <c r="M1342" s="42"/>
      <c r="N1342" s="42"/>
    </row>
    <row r="1343" spans="1:14" x14ac:dyDescent="0.2">
      <c r="A1343" s="42" t="s">
        <v>4013</v>
      </c>
      <c r="B1343" s="42">
        <v>7</v>
      </c>
      <c r="C1343" s="42">
        <v>10</v>
      </c>
      <c r="D1343" s="42">
        <v>1</v>
      </c>
      <c r="E1343" s="42">
        <v>43</v>
      </c>
      <c r="F1343" s="377">
        <v>4.7</v>
      </c>
      <c r="G1343" s="42"/>
      <c r="H1343" s="42"/>
      <c r="I1343" s="42"/>
      <c r="J1343" s="42"/>
      <c r="K1343" s="42"/>
      <c r="L1343" s="42"/>
      <c r="M1343" s="42"/>
      <c r="N1343" s="42"/>
    </row>
    <row r="1344" spans="1:14" x14ac:dyDescent="0.2">
      <c r="A1344" s="42" t="s">
        <v>3072</v>
      </c>
      <c r="B1344" s="42">
        <v>9</v>
      </c>
      <c r="C1344" s="42">
        <v>13</v>
      </c>
      <c r="D1344" s="42">
        <v>3</v>
      </c>
      <c r="E1344" s="42">
        <v>66</v>
      </c>
      <c r="F1344" s="377">
        <v>6.6</v>
      </c>
      <c r="G1344" s="42"/>
      <c r="H1344" s="42"/>
      <c r="I1344" s="42"/>
      <c r="J1344" s="42"/>
      <c r="K1344" s="42"/>
      <c r="L1344" s="42"/>
      <c r="M1344" s="42"/>
      <c r="N1344" s="42"/>
    </row>
    <row r="1345" spans="1:14" x14ac:dyDescent="0.2">
      <c r="A1345" s="42" t="s">
        <v>4014</v>
      </c>
      <c r="B1345" s="42">
        <v>5</v>
      </c>
      <c r="C1345" s="42">
        <v>6</v>
      </c>
      <c r="D1345" s="42">
        <v>3</v>
      </c>
      <c r="E1345" s="42">
        <v>11</v>
      </c>
      <c r="F1345" s="377">
        <v>3.6</v>
      </c>
      <c r="G1345" s="42"/>
      <c r="H1345" s="42"/>
      <c r="I1345" s="42"/>
      <c r="J1345" s="42"/>
      <c r="K1345" s="42"/>
      <c r="L1345" s="42"/>
      <c r="M1345" s="42"/>
      <c r="N1345" s="42"/>
    </row>
    <row r="1346" spans="1:14" x14ac:dyDescent="0.2">
      <c r="A1346" s="42" t="s">
        <v>4015</v>
      </c>
      <c r="B1346" s="42">
        <v>7</v>
      </c>
      <c r="C1346" s="42">
        <v>8</v>
      </c>
      <c r="D1346" s="42">
        <v>6</v>
      </c>
      <c r="E1346" s="42">
        <v>28</v>
      </c>
      <c r="F1346" s="377">
        <v>14</v>
      </c>
      <c r="G1346" s="42"/>
      <c r="H1346" s="42"/>
      <c r="I1346" s="42"/>
      <c r="J1346" s="42"/>
      <c r="K1346" s="42"/>
      <c r="L1346" s="42"/>
      <c r="M1346" s="42"/>
      <c r="N1346" s="42"/>
    </row>
    <row r="1347" spans="1:14" x14ac:dyDescent="0.2">
      <c r="A1347" s="42" t="s">
        <v>3694</v>
      </c>
      <c r="B1347" s="42">
        <v>3</v>
      </c>
      <c r="C1347" s="42">
        <v>5</v>
      </c>
      <c r="D1347" s="42"/>
      <c r="E1347" s="42">
        <v>50</v>
      </c>
      <c r="F1347" s="377">
        <v>10</v>
      </c>
      <c r="G1347" s="42"/>
      <c r="H1347" s="42"/>
      <c r="I1347" s="42"/>
      <c r="J1347" s="42"/>
      <c r="K1347" s="42"/>
      <c r="L1347" s="42"/>
      <c r="M1347" s="42"/>
      <c r="N1347" s="42"/>
    </row>
    <row r="1348" spans="1:14" x14ac:dyDescent="0.2">
      <c r="A1348" s="42" t="s">
        <v>4253</v>
      </c>
      <c r="B1348" s="42">
        <v>7</v>
      </c>
      <c r="C1348" s="42">
        <v>11</v>
      </c>
      <c r="D1348" s="42"/>
      <c r="E1348" s="42">
        <v>181</v>
      </c>
      <c r="F1348" s="377">
        <v>16.399999999999999</v>
      </c>
      <c r="G1348" s="42"/>
      <c r="H1348" s="42"/>
      <c r="I1348" s="42"/>
      <c r="J1348" s="42"/>
      <c r="K1348" s="42"/>
      <c r="L1348" s="42"/>
      <c r="M1348" s="42"/>
      <c r="N1348" s="42"/>
    </row>
    <row r="1349" spans="1:14" x14ac:dyDescent="0.2">
      <c r="A1349" s="42" t="s">
        <v>4002</v>
      </c>
      <c r="B1349" s="42">
        <v>6</v>
      </c>
      <c r="C1349" s="42">
        <v>10</v>
      </c>
      <c r="D1349" s="42">
        <v>2</v>
      </c>
      <c r="E1349" s="42">
        <v>119</v>
      </c>
      <c r="F1349" s="377">
        <v>14.8</v>
      </c>
      <c r="G1349" s="42"/>
      <c r="H1349" s="42"/>
      <c r="I1349" s="42"/>
      <c r="J1349" s="42"/>
      <c r="K1349" s="42"/>
      <c r="L1349" s="42"/>
      <c r="M1349" s="42"/>
      <c r="N1349" s="42"/>
    </row>
    <row r="1350" spans="1:14" x14ac:dyDescent="0.2">
      <c r="A1350" s="42" t="s">
        <v>4260</v>
      </c>
      <c r="B1350" s="42">
        <v>5</v>
      </c>
      <c r="C1350" s="42">
        <v>10</v>
      </c>
      <c r="D1350" s="42">
        <v>2</v>
      </c>
      <c r="E1350" s="42">
        <v>165</v>
      </c>
      <c r="F1350" s="377">
        <v>20.7</v>
      </c>
      <c r="G1350" s="42"/>
      <c r="H1350" s="42"/>
      <c r="I1350" s="42"/>
      <c r="J1350" s="42"/>
      <c r="K1350" s="42"/>
      <c r="L1350" s="42"/>
      <c r="M1350" s="42"/>
      <c r="N1350" s="42"/>
    </row>
    <row r="1351" spans="1:14" x14ac:dyDescent="0.2">
      <c r="A1351" s="42" t="s">
        <v>3557</v>
      </c>
      <c r="B1351" s="42">
        <v>1</v>
      </c>
      <c r="C1351" s="42">
        <v>2</v>
      </c>
      <c r="D1351" s="42"/>
      <c r="E1351" s="42">
        <v>5</v>
      </c>
      <c r="F1351" s="377">
        <v>2.5</v>
      </c>
      <c r="G1351" s="42"/>
      <c r="H1351" s="42"/>
      <c r="I1351" s="42"/>
      <c r="J1351" s="42"/>
      <c r="K1351" s="42"/>
      <c r="L1351" s="42"/>
      <c r="M1351" s="42"/>
      <c r="N1351" s="42"/>
    </row>
    <row r="1352" spans="1:14" x14ac:dyDescent="0.2">
      <c r="A1352" s="42" t="s">
        <v>4253</v>
      </c>
      <c r="B1352" s="42">
        <v>9</v>
      </c>
      <c r="C1352" s="42">
        <v>10</v>
      </c>
      <c r="D1352" s="42">
        <v>1</v>
      </c>
      <c r="E1352" s="42">
        <v>62</v>
      </c>
      <c r="F1352" s="377">
        <v>6.8888888888888893</v>
      </c>
      <c r="G1352" s="42"/>
      <c r="H1352" s="42"/>
      <c r="I1352" s="42"/>
      <c r="J1352" s="42"/>
      <c r="K1352" s="42"/>
      <c r="L1352" s="42"/>
      <c r="M1352" s="42"/>
      <c r="N1352" s="42"/>
    </row>
    <row r="1353" spans="1:14" x14ac:dyDescent="0.2">
      <c r="A1353" s="42" t="s">
        <v>4001</v>
      </c>
      <c r="B1353" s="42">
        <v>10</v>
      </c>
      <c r="C1353" s="42">
        <v>11</v>
      </c>
      <c r="D1353" s="42"/>
      <c r="E1353" s="42">
        <v>158</v>
      </c>
      <c r="F1353" s="377">
        <v>14.363636363636363</v>
      </c>
      <c r="G1353" s="42"/>
      <c r="H1353" s="42"/>
      <c r="I1353" s="42"/>
      <c r="J1353" s="42"/>
      <c r="K1353" s="42"/>
      <c r="L1353" s="42"/>
      <c r="M1353" s="42"/>
      <c r="N1353" s="42"/>
    </row>
    <row r="1354" spans="1:14" x14ac:dyDescent="0.2">
      <c r="A1354" s="42" t="s">
        <v>4244</v>
      </c>
      <c r="B1354" s="42">
        <v>4</v>
      </c>
      <c r="C1354" s="42">
        <v>5</v>
      </c>
      <c r="D1354" s="42"/>
      <c r="E1354" s="42">
        <v>128</v>
      </c>
      <c r="F1354" s="377">
        <v>25.6</v>
      </c>
      <c r="G1354" s="42"/>
      <c r="H1354" s="42"/>
      <c r="I1354" s="42"/>
      <c r="J1354" s="42"/>
      <c r="K1354" s="42"/>
      <c r="L1354" s="42"/>
      <c r="M1354" s="42"/>
      <c r="N1354" s="42"/>
    </row>
    <row r="1355" spans="1:14" x14ac:dyDescent="0.2">
      <c r="A1355" s="42" t="s">
        <v>4002</v>
      </c>
      <c r="B1355" s="42">
        <v>8</v>
      </c>
      <c r="C1355" s="42">
        <v>8</v>
      </c>
      <c r="D1355" s="42">
        <v>2</v>
      </c>
      <c r="E1355" s="42">
        <v>74</v>
      </c>
      <c r="F1355" s="377">
        <v>12.333333333333334</v>
      </c>
      <c r="G1355" s="42"/>
      <c r="H1355" s="42"/>
      <c r="I1355" s="42"/>
      <c r="J1355" s="42"/>
      <c r="K1355" s="42"/>
      <c r="L1355" s="42"/>
      <c r="M1355" s="42"/>
      <c r="N1355" s="42"/>
    </row>
    <row r="1356" spans="1:14" x14ac:dyDescent="0.2">
      <c r="A1356" s="42" t="s">
        <v>4254</v>
      </c>
      <c r="B1356" s="42">
        <v>9</v>
      </c>
      <c r="C1356" s="42">
        <v>10</v>
      </c>
      <c r="D1356" s="42">
        <v>1</v>
      </c>
      <c r="E1356" s="42">
        <v>87</v>
      </c>
      <c r="F1356" s="377">
        <v>9.6666666666666661</v>
      </c>
      <c r="G1356" s="42"/>
      <c r="H1356" s="42"/>
      <c r="I1356" s="42"/>
      <c r="J1356" s="42"/>
      <c r="K1356" s="42"/>
      <c r="L1356" s="42"/>
      <c r="M1356" s="42"/>
      <c r="N1356" s="42"/>
    </row>
    <row r="1357" spans="1:14" x14ac:dyDescent="0.2">
      <c r="A1357" s="42" t="s">
        <v>2387</v>
      </c>
      <c r="B1357" s="42">
        <v>3</v>
      </c>
      <c r="C1357" s="42">
        <v>5</v>
      </c>
      <c r="D1357" s="42">
        <v>2</v>
      </c>
      <c r="E1357" s="42">
        <v>4</v>
      </c>
      <c r="F1357" s="377">
        <v>1.3333333333333333</v>
      </c>
      <c r="G1357" s="42"/>
      <c r="H1357" s="42"/>
      <c r="I1357" s="42"/>
      <c r="J1357" s="42"/>
      <c r="K1357" s="42"/>
      <c r="L1357" s="42"/>
      <c r="M1357" s="42"/>
      <c r="N1357" s="42"/>
    </row>
    <row r="1358" spans="1:14" x14ac:dyDescent="0.2">
      <c r="A1358" s="42" t="s">
        <v>4240</v>
      </c>
      <c r="B1358" s="42">
        <v>3</v>
      </c>
      <c r="C1358" s="42">
        <v>3</v>
      </c>
      <c r="D1358" s="42">
        <v>1</v>
      </c>
      <c r="E1358" s="42">
        <v>3</v>
      </c>
      <c r="F1358" s="377">
        <v>1.5</v>
      </c>
      <c r="G1358" s="42"/>
      <c r="H1358" s="42"/>
      <c r="I1358" s="42"/>
      <c r="J1358" s="42"/>
      <c r="K1358" s="42"/>
      <c r="L1358" s="42"/>
      <c r="M1358" s="42"/>
      <c r="N1358" s="42"/>
    </row>
    <row r="1359" spans="1:14" x14ac:dyDescent="0.2">
      <c r="A1359" s="42" t="s">
        <v>4241</v>
      </c>
      <c r="B1359" s="42">
        <v>1</v>
      </c>
      <c r="C1359" s="42">
        <v>2</v>
      </c>
      <c r="D1359" s="42"/>
      <c r="E1359" s="42">
        <v>0</v>
      </c>
      <c r="F1359" s="377">
        <v>0</v>
      </c>
      <c r="G1359" s="42"/>
      <c r="H1359" s="42"/>
      <c r="I1359" s="42"/>
      <c r="J1359" s="42"/>
      <c r="K1359" s="42"/>
      <c r="L1359" s="42"/>
      <c r="M1359" s="42"/>
      <c r="N1359" s="42"/>
    </row>
    <row r="1360" spans="1:14" x14ac:dyDescent="0.2">
      <c r="A1360" s="42" t="s">
        <v>4242</v>
      </c>
      <c r="B1360" s="42">
        <v>5</v>
      </c>
      <c r="C1360" s="42">
        <v>6</v>
      </c>
      <c r="D1360" s="42"/>
      <c r="E1360" s="42">
        <v>52</v>
      </c>
      <c r="F1360" s="377">
        <v>8.6666666666666661</v>
      </c>
      <c r="G1360" s="42"/>
      <c r="H1360" s="42"/>
      <c r="I1360" s="42"/>
      <c r="J1360" s="42"/>
      <c r="K1360" s="42"/>
      <c r="L1360" s="42"/>
      <c r="M1360" s="42"/>
      <c r="N1360" s="42"/>
    </row>
    <row r="1361" spans="1:14" x14ac:dyDescent="0.2">
      <c r="A1361" s="42" t="s">
        <v>4243</v>
      </c>
      <c r="B1361" s="42">
        <v>5</v>
      </c>
      <c r="C1361" s="42">
        <v>8</v>
      </c>
      <c r="D1361" s="42">
        <v>2</v>
      </c>
      <c r="E1361" s="42">
        <v>20</v>
      </c>
      <c r="F1361" s="377">
        <v>3.3333333333333335</v>
      </c>
      <c r="G1361" s="42"/>
      <c r="H1361" s="42"/>
      <c r="I1361" s="42"/>
      <c r="J1361" s="42"/>
      <c r="K1361" s="42"/>
      <c r="L1361" s="42"/>
      <c r="M1361" s="42"/>
      <c r="N1361" s="42"/>
    </row>
    <row r="1362" spans="1:14" x14ac:dyDescent="0.2">
      <c r="A1362" s="42" t="s">
        <v>4247</v>
      </c>
      <c r="B1362" s="42">
        <v>8</v>
      </c>
      <c r="C1362" s="42">
        <v>8</v>
      </c>
      <c r="D1362" s="42">
        <v>1</v>
      </c>
      <c r="E1362" s="42">
        <v>19</v>
      </c>
      <c r="F1362" s="377">
        <v>2.7142857142857144</v>
      </c>
      <c r="G1362" s="42"/>
      <c r="H1362" s="42"/>
      <c r="I1362" s="42"/>
      <c r="J1362" s="42"/>
      <c r="K1362" s="42"/>
      <c r="L1362" s="42"/>
      <c r="M1362" s="42"/>
      <c r="N1362" s="42"/>
    </row>
    <row r="1363" spans="1:14" x14ac:dyDescent="0.2">
      <c r="A1363" s="42" t="s">
        <v>4245</v>
      </c>
      <c r="B1363" s="42">
        <v>3</v>
      </c>
      <c r="C1363" s="42">
        <v>3</v>
      </c>
      <c r="D1363" s="42"/>
      <c r="E1363" s="42">
        <v>5</v>
      </c>
      <c r="F1363" s="377">
        <v>1.6666666666666667</v>
      </c>
      <c r="G1363" s="42"/>
      <c r="H1363" s="42"/>
      <c r="I1363" s="42"/>
      <c r="J1363" s="42"/>
      <c r="K1363" s="42"/>
      <c r="L1363" s="42"/>
      <c r="M1363" s="42"/>
      <c r="N1363" s="42"/>
    </row>
    <row r="1364" spans="1:14" x14ac:dyDescent="0.2">
      <c r="A1364" s="42" t="s">
        <v>4246</v>
      </c>
      <c r="B1364" s="42">
        <v>1</v>
      </c>
      <c r="C1364" s="42">
        <v>1</v>
      </c>
      <c r="D1364" s="42"/>
      <c r="E1364" s="42">
        <v>2</v>
      </c>
      <c r="F1364" s="377">
        <v>2</v>
      </c>
      <c r="G1364" s="42"/>
      <c r="H1364" s="42"/>
      <c r="I1364" s="42"/>
      <c r="J1364" s="42"/>
      <c r="K1364" s="42"/>
      <c r="L1364" s="42"/>
      <c r="M1364" s="42"/>
      <c r="N1364" s="42"/>
    </row>
    <row r="1365" spans="1:14" x14ac:dyDescent="0.2">
      <c r="A1365" s="42" t="s">
        <v>4248</v>
      </c>
      <c r="B1365" s="42">
        <v>3</v>
      </c>
      <c r="C1365" s="42">
        <v>3</v>
      </c>
      <c r="D1365" s="42">
        <v>1</v>
      </c>
      <c r="E1365" s="42">
        <v>14</v>
      </c>
      <c r="F1365" s="377">
        <v>7</v>
      </c>
      <c r="G1365" s="42"/>
      <c r="H1365" s="42"/>
      <c r="I1365" s="42"/>
      <c r="J1365" s="42"/>
      <c r="K1365" s="42"/>
      <c r="L1365" s="42"/>
      <c r="M1365" s="42"/>
      <c r="N1365" s="42"/>
    </row>
    <row r="1366" spans="1:14" x14ac:dyDescent="0.2">
      <c r="A1366" s="42" t="s">
        <v>3799</v>
      </c>
      <c r="B1366" s="42">
        <v>2</v>
      </c>
      <c r="C1366" s="42">
        <v>2</v>
      </c>
      <c r="D1366" s="42"/>
      <c r="E1366" s="42">
        <v>26</v>
      </c>
      <c r="F1366" s="377">
        <v>13</v>
      </c>
      <c r="G1366" s="42"/>
      <c r="H1366" s="42"/>
      <c r="I1366" s="42"/>
      <c r="J1366" s="42"/>
      <c r="K1366" s="42"/>
      <c r="L1366" s="42"/>
      <c r="M1366" s="42"/>
      <c r="N1366" s="42"/>
    </row>
    <row r="1367" spans="1:14" x14ac:dyDescent="0.2">
      <c r="A1367" s="42" t="s">
        <v>4249</v>
      </c>
      <c r="B1367" s="42">
        <v>7</v>
      </c>
      <c r="C1367" s="42">
        <v>5</v>
      </c>
      <c r="D1367" s="42"/>
      <c r="E1367" s="42">
        <v>5</v>
      </c>
      <c r="F1367" s="377">
        <v>1</v>
      </c>
      <c r="G1367" s="42"/>
      <c r="H1367" s="42"/>
      <c r="I1367" s="42"/>
      <c r="J1367" s="42"/>
      <c r="K1367" s="42"/>
      <c r="L1367" s="42"/>
      <c r="M1367" s="42"/>
      <c r="N1367" s="42"/>
    </row>
    <row r="1368" spans="1:14" x14ac:dyDescent="0.2">
      <c r="A1368" s="42" t="s">
        <v>4250</v>
      </c>
      <c r="B1368" s="42">
        <v>1</v>
      </c>
      <c r="C1368" s="42">
        <v>1</v>
      </c>
      <c r="D1368" s="42"/>
      <c r="E1368" s="42">
        <v>0</v>
      </c>
      <c r="F1368" s="377">
        <v>0</v>
      </c>
      <c r="G1368" s="42"/>
      <c r="H1368" s="42"/>
      <c r="I1368" s="42"/>
      <c r="J1368" s="42"/>
      <c r="K1368" s="42"/>
      <c r="L1368" s="42"/>
      <c r="M1368" s="42"/>
      <c r="N1368" s="42"/>
    </row>
    <row r="1369" spans="1:14" x14ac:dyDescent="0.2">
      <c r="A1369" s="42" t="s">
        <v>4251</v>
      </c>
      <c r="B1369" s="42">
        <v>6</v>
      </c>
      <c r="C1369" s="42">
        <v>5</v>
      </c>
      <c r="D1369" s="42">
        <v>1</v>
      </c>
      <c r="E1369" s="42">
        <v>53</v>
      </c>
      <c r="F1369" s="377">
        <v>13.25</v>
      </c>
      <c r="G1369" s="42"/>
      <c r="H1369" s="42"/>
      <c r="I1369" s="42"/>
      <c r="J1369" s="42"/>
      <c r="K1369" s="42"/>
      <c r="L1369" s="42"/>
      <c r="M1369" s="42"/>
      <c r="N1369" s="42"/>
    </row>
    <row r="1370" spans="1:14" x14ac:dyDescent="0.2">
      <c r="A1370" s="42" t="s">
        <v>4260</v>
      </c>
      <c r="B1370" s="42">
        <v>5</v>
      </c>
      <c r="C1370" s="42">
        <v>5</v>
      </c>
      <c r="D1370" s="42">
        <v>1</v>
      </c>
      <c r="E1370" s="42">
        <v>182</v>
      </c>
      <c r="F1370" s="377">
        <v>45.5</v>
      </c>
      <c r="G1370" s="42"/>
      <c r="H1370" s="42"/>
      <c r="I1370" s="42"/>
      <c r="J1370" s="42"/>
      <c r="K1370" s="42"/>
      <c r="L1370" s="42"/>
      <c r="M1370" s="42"/>
      <c r="N1370" s="42"/>
    </row>
    <row r="1371" spans="1:14" x14ac:dyDescent="0.2">
      <c r="A1371" s="42" t="s">
        <v>3694</v>
      </c>
      <c r="B1371" s="42">
        <v>4</v>
      </c>
      <c r="C1371" s="42">
        <v>3</v>
      </c>
      <c r="D1371" s="42"/>
      <c r="E1371" s="42">
        <v>106</v>
      </c>
      <c r="F1371" s="377">
        <v>35.333333333333336</v>
      </c>
      <c r="G1371" s="42"/>
      <c r="H1371" s="42"/>
      <c r="I1371" s="42"/>
      <c r="J1371" s="42"/>
      <c r="K1371" s="42"/>
      <c r="L1371" s="42"/>
      <c r="M1371" s="42"/>
      <c r="N1371" s="42"/>
    </row>
    <row r="1372" spans="1:14" x14ac:dyDescent="0.2">
      <c r="A1372" s="42" t="s">
        <v>4244</v>
      </c>
      <c r="B1372" s="42">
        <v>6</v>
      </c>
      <c r="C1372" s="42">
        <v>7</v>
      </c>
      <c r="D1372" s="42">
        <v>2</v>
      </c>
      <c r="E1372" s="42">
        <v>116</v>
      </c>
      <c r="F1372" s="377">
        <v>23.2</v>
      </c>
      <c r="G1372" s="42"/>
      <c r="H1372" s="42"/>
      <c r="I1372" s="42"/>
      <c r="J1372" s="42"/>
      <c r="K1372" s="42"/>
      <c r="L1372" s="42"/>
      <c r="M1372" s="42"/>
      <c r="N1372" s="42"/>
    </row>
    <row r="1373" spans="1:14" x14ac:dyDescent="0.2">
      <c r="A1373" s="42" t="s">
        <v>4260</v>
      </c>
      <c r="B1373" s="42">
        <v>4</v>
      </c>
      <c r="C1373" s="42">
        <v>4</v>
      </c>
      <c r="D1373" s="42"/>
      <c r="E1373" s="42">
        <v>58</v>
      </c>
      <c r="F1373" s="377">
        <v>14.5</v>
      </c>
      <c r="G1373" s="42"/>
      <c r="H1373" s="42"/>
      <c r="I1373" s="42"/>
      <c r="J1373" s="42"/>
      <c r="K1373" s="42"/>
      <c r="L1373" s="42"/>
      <c r="M1373" s="42"/>
      <c r="N1373" s="42"/>
    </row>
    <row r="1374" spans="1:14" x14ac:dyDescent="0.2">
      <c r="A1374" s="42" t="s">
        <v>4001</v>
      </c>
      <c r="B1374" s="42">
        <v>5</v>
      </c>
      <c r="C1374" s="42">
        <v>6</v>
      </c>
      <c r="D1374" s="42"/>
      <c r="E1374" s="42">
        <v>153</v>
      </c>
      <c r="F1374" s="377">
        <v>25.5</v>
      </c>
      <c r="G1374" s="42"/>
      <c r="H1374" s="42"/>
      <c r="I1374" s="42"/>
      <c r="J1374" s="42"/>
      <c r="K1374" s="42"/>
      <c r="L1374" s="42"/>
      <c r="M1374" s="42"/>
      <c r="N1374" s="42"/>
    </row>
    <row r="1375" spans="1:14" x14ac:dyDescent="0.2">
      <c r="A1375" s="42" t="s">
        <v>4261</v>
      </c>
      <c r="B1375" s="42">
        <v>2</v>
      </c>
      <c r="C1375" s="42">
        <v>3</v>
      </c>
      <c r="D1375" s="42"/>
      <c r="E1375" s="42">
        <v>74</v>
      </c>
      <c r="F1375" s="377">
        <v>24.666666666666668</v>
      </c>
      <c r="G1375" s="42"/>
      <c r="H1375" s="42"/>
      <c r="I1375" s="42"/>
      <c r="J1375" s="42"/>
      <c r="K1375" s="42"/>
      <c r="L1375" s="42"/>
      <c r="M1375" s="42"/>
      <c r="N1375" s="42"/>
    </row>
    <row r="1376" spans="1:14" x14ac:dyDescent="0.2">
      <c r="A1376" s="42" t="s">
        <v>4018</v>
      </c>
      <c r="B1376" s="42">
        <v>6</v>
      </c>
      <c r="C1376" s="42">
        <v>5</v>
      </c>
      <c r="D1376" s="42">
        <v>2</v>
      </c>
      <c r="E1376" s="42">
        <v>44</v>
      </c>
      <c r="F1376" s="377">
        <v>14.666666666666666</v>
      </c>
      <c r="G1376" s="42"/>
      <c r="H1376" s="42"/>
      <c r="I1376" s="42"/>
      <c r="J1376" s="42"/>
      <c r="K1376" s="42"/>
      <c r="L1376" s="42"/>
      <c r="M1376" s="42"/>
      <c r="N1376" s="42"/>
    </row>
    <row r="1377" spans="1:14" x14ac:dyDescent="0.2">
      <c r="A1377" s="42" t="s">
        <v>4249</v>
      </c>
      <c r="B1377" s="42">
        <v>5</v>
      </c>
      <c r="C1377" s="42">
        <v>6</v>
      </c>
      <c r="D1377" s="42">
        <v>1</v>
      </c>
      <c r="E1377" s="42">
        <v>44</v>
      </c>
      <c r="F1377" s="377">
        <v>8.8000000000000007</v>
      </c>
      <c r="G1377" s="42"/>
      <c r="H1377" s="42"/>
      <c r="I1377" s="42"/>
      <c r="J1377" s="42"/>
      <c r="K1377" s="42"/>
      <c r="L1377" s="42"/>
      <c r="M1377" s="42"/>
      <c r="N1377" s="42"/>
    </row>
    <row r="1378" spans="1:14" x14ac:dyDescent="0.2">
      <c r="A1378" s="42" t="s">
        <v>4262</v>
      </c>
      <c r="B1378" s="42">
        <v>6</v>
      </c>
      <c r="C1378" s="42">
        <v>6</v>
      </c>
      <c r="D1378" s="42"/>
      <c r="E1378" s="42">
        <v>55</v>
      </c>
      <c r="F1378" s="377">
        <v>9.1666666666666661</v>
      </c>
      <c r="G1378" s="42"/>
      <c r="H1378" s="42"/>
      <c r="I1378" s="42"/>
      <c r="J1378" s="42"/>
      <c r="K1378" s="42"/>
      <c r="L1378" s="42"/>
      <c r="M1378" s="42"/>
      <c r="N1378" s="42"/>
    </row>
    <row r="1379" spans="1:14" x14ac:dyDescent="0.2">
      <c r="A1379" s="42" t="s">
        <v>4270</v>
      </c>
      <c r="B1379" s="42">
        <v>4</v>
      </c>
      <c r="C1379" s="42">
        <v>2</v>
      </c>
      <c r="D1379" s="42">
        <v>1</v>
      </c>
      <c r="E1379" s="42">
        <v>5</v>
      </c>
      <c r="F1379" s="377">
        <v>5</v>
      </c>
      <c r="G1379" s="42"/>
      <c r="H1379" s="42"/>
      <c r="I1379" s="42"/>
      <c r="J1379" s="42"/>
      <c r="K1379" s="42"/>
      <c r="L1379" s="42"/>
      <c r="M1379" s="42"/>
      <c r="N1379" s="42"/>
    </row>
    <row r="1380" spans="1:14" x14ac:dyDescent="0.2">
      <c r="A1380" s="42" t="s">
        <v>4243</v>
      </c>
      <c r="B1380" s="42">
        <v>1</v>
      </c>
      <c r="C1380" s="42">
        <v>2</v>
      </c>
      <c r="D1380" s="42"/>
      <c r="E1380" s="42">
        <v>1</v>
      </c>
      <c r="F1380" s="377">
        <v>0.5</v>
      </c>
      <c r="G1380" s="42"/>
      <c r="H1380" s="42"/>
      <c r="I1380" s="42"/>
      <c r="J1380" s="42"/>
      <c r="K1380" s="42"/>
      <c r="L1380" s="42"/>
      <c r="M1380" s="42"/>
      <c r="N1380" s="42"/>
    </row>
    <row r="1381" spans="1:14" x14ac:dyDescent="0.2">
      <c r="A1381" s="42" t="s">
        <v>4004</v>
      </c>
      <c r="B1381" s="42">
        <v>6</v>
      </c>
      <c r="C1381" s="42">
        <v>6</v>
      </c>
      <c r="D1381" s="42">
        <v>2</v>
      </c>
      <c r="E1381" s="42">
        <v>23</v>
      </c>
      <c r="F1381" s="377">
        <v>5.75</v>
      </c>
      <c r="G1381" s="42"/>
      <c r="H1381" s="42"/>
      <c r="I1381" s="42"/>
      <c r="J1381" s="42"/>
      <c r="K1381" s="42"/>
      <c r="L1381" s="42"/>
      <c r="M1381" s="42"/>
      <c r="N1381" s="42"/>
    </row>
    <row r="1382" spans="1:14" x14ac:dyDescent="0.2">
      <c r="A1382" s="42" t="s">
        <v>4263</v>
      </c>
      <c r="B1382" s="42">
        <v>2</v>
      </c>
      <c r="C1382" s="42">
        <v>3</v>
      </c>
      <c r="D1382" s="42">
        <v>1</v>
      </c>
      <c r="E1382" s="42">
        <v>16</v>
      </c>
      <c r="F1382" s="377">
        <v>8</v>
      </c>
      <c r="G1382" s="42"/>
      <c r="H1382" s="42"/>
      <c r="I1382" s="42"/>
      <c r="J1382" s="42"/>
      <c r="K1382" s="42"/>
      <c r="L1382" s="42"/>
      <c r="M1382" s="42"/>
      <c r="N1382" s="42"/>
    </row>
    <row r="1383" spans="1:14" x14ac:dyDescent="0.2">
      <c r="A1383" s="42" t="s">
        <v>4264</v>
      </c>
      <c r="B1383" s="42">
        <v>1</v>
      </c>
      <c r="C1383" s="42">
        <v>0</v>
      </c>
      <c r="D1383" s="42"/>
      <c r="E1383" s="42">
        <v>0</v>
      </c>
      <c r="F1383" s="377">
        <v>0</v>
      </c>
      <c r="G1383" s="42"/>
      <c r="H1383" s="42"/>
      <c r="I1383" s="42"/>
      <c r="J1383" s="42"/>
      <c r="K1383" s="42"/>
      <c r="L1383" s="42"/>
      <c r="M1383" s="42"/>
      <c r="N1383" s="42"/>
    </row>
    <row r="1384" spans="1:14" x14ac:dyDescent="0.2">
      <c r="A1384" s="42" t="s">
        <v>4265</v>
      </c>
      <c r="B1384" s="42">
        <v>4</v>
      </c>
      <c r="C1384" s="42">
        <v>4</v>
      </c>
      <c r="D1384" s="42"/>
      <c r="E1384" s="42">
        <v>59</v>
      </c>
      <c r="F1384" s="377">
        <v>14.75</v>
      </c>
      <c r="G1384" s="42"/>
      <c r="H1384" s="42"/>
      <c r="I1384" s="42"/>
      <c r="J1384" s="42"/>
      <c r="K1384" s="42"/>
      <c r="L1384" s="42"/>
      <c r="M1384" s="42"/>
      <c r="N1384" s="42"/>
    </row>
    <row r="1385" spans="1:14" x14ac:dyDescent="0.2">
      <c r="A1385" s="42" t="s">
        <v>4002</v>
      </c>
      <c r="B1385" s="42">
        <v>5</v>
      </c>
      <c r="C1385" s="42">
        <v>5</v>
      </c>
      <c r="D1385" s="42">
        <v>1</v>
      </c>
      <c r="E1385" s="42">
        <v>78</v>
      </c>
      <c r="F1385" s="377">
        <v>19.5</v>
      </c>
      <c r="G1385" s="42"/>
      <c r="H1385" s="42"/>
      <c r="I1385" s="42"/>
      <c r="J1385" s="42"/>
      <c r="K1385" s="42"/>
      <c r="L1385" s="42"/>
      <c r="M1385" s="42"/>
      <c r="N1385" s="42"/>
    </row>
    <row r="1386" spans="1:14" x14ac:dyDescent="0.2">
      <c r="A1386" s="42" t="s">
        <v>4266</v>
      </c>
      <c r="B1386" s="42">
        <v>1</v>
      </c>
      <c r="C1386" s="42">
        <v>1</v>
      </c>
      <c r="D1386" s="42"/>
      <c r="E1386" s="42">
        <v>3</v>
      </c>
      <c r="F1386" s="377">
        <v>3</v>
      </c>
      <c r="G1386" s="42"/>
      <c r="H1386" s="42"/>
      <c r="I1386" s="42"/>
      <c r="J1386" s="42"/>
      <c r="K1386" s="42"/>
      <c r="L1386" s="42"/>
      <c r="M1386" s="42"/>
      <c r="N1386" s="42"/>
    </row>
    <row r="1387" spans="1:14" x14ac:dyDescent="0.2">
      <c r="A1387" s="42" t="s">
        <v>3649</v>
      </c>
      <c r="B1387" s="42">
        <v>1</v>
      </c>
      <c r="C1387" s="42">
        <v>1</v>
      </c>
      <c r="D1387" s="42"/>
      <c r="E1387" s="42">
        <v>21</v>
      </c>
      <c r="F1387" s="377">
        <v>21</v>
      </c>
      <c r="G1387" s="42"/>
      <c r="H1387" s="42"/>
      <c r="I1387" s="42"/>
      <c r="J1387" s="42"/>
      <c r="K1387" s="42"/>
      <c r="L1387" s="42"/>
      <c r="M1387" s="42"/>
      <c r="N1387" s="42"/>
    </row>
    <row r="1388" spans="1:14" x14ac:dyDescent="0.2">
      <c r="A1388" s="42" t="s">
        <v>4267</v>
      </c>
      <c r="B1388" s="42">
        <v>2</v>
      </c>
      <c r="C1388" s="42">
        <v>2</v>
      </c>
      <c r="D1388" s="42"/>
      <c r="E1388" s="42">
        <v>4</v>
      </c>
      <c r="F1388" s="377">
        <v>2</v>
      </c>
      <c r="G1388" s="42"/>
      <c r="H1388" s="42"/>
      <c r="I1388" s="42"/>
      <c r="J1388" s="42"/>
      <c r="K1388" s="42"/>
      <c r="L1388" s="42"/>
      <c r="M1388" s="42"/>
      <c r="N1388" s="42"/>
    </row>
    <row r="1389" spans="1:14" x14ac:dyDescent="0.2">
      <c r="A1389" s="42" t="s">
        <v>4268</v>
      </c>
      <c r="B1389" s="42">
        <v>2</v>
      </c>
      <c r="C1389" s="42">
        <v>1</v>
      </c>
      <c r="D1389" s="42"/>
      <c r="E1389" s="42">
        <v>0</v>
      </c>
      <c r="F1389" s="377">
        <v>0</v>
      </c>
      <c r="G1389" s="42"/>
      <c r="H1389" s="42"/>
      <c r="I1389" s="42"/>
      <c r="J1389" s="42"/>
      <c r="K1389" s="42"/>
      <c r="L1389" s="42"/>
      <c r="M1389" s="42"/>
      <c r="N1389" s="42"/>
    </row>
    <row r="1390" spans="1:14" x14ac:dyDescent="0.2">
      <c r="A1390" s="42" t="s">
        <v>3189</v>
      </c>
      <c r="B1390" s="42">
        <v>2</v>
      </c>
      <c r="C1390" s="42">
        <v>2</v>
      </c>
      <c r="D1390" s="42"/>
      <c r="E1390" s="42">
        <v>6</v>
      </c>
      <c r="F1390" s="377">
        <v>3</v>
      </c>
      <c r="G1390" s="42"/>
      <c r="H1390" s="42"/>
      <c r="I1390" s="42"/>
      <c r="J1390" s="42"/>
      <c r="K1390" s="42"/>
      <c r="L1390" s="42"/>
      <c r="M1390" s="42"/>
      <c r="N1390" s="42"/>
    </row>
    <row r="1391" spans="1:14" x14ac:dyDescent="0.2">
      <c r="A1391" s="42" t="s">
        <v>4018</v>
      </c>
      <c r="B1391" s="42">
        <v>11</v>
      </c>
      <c r="C1391" s="42">
        <v>15</v>
      </c>
      <c r="D1391" s="42">
        <v>1</v>
      </c>
      <c r="E1391" s="42">
        <v>251</v>
      </c>
      <c r="F1391" s="377">
        <f>E1391/(C1391-D1391)</f>
        <v>17.928571428571427</v>
      </c>
      <c r="G1391" s="42"/>
      <c r="H1391" s="42"/>
      <c r="I1391" s="42"/>
      <c r="J1391" s="42"/>
      <c r="K1391" s="42"/>
      <c r="L1391" s="42"/>
      <c r="M1391" s="42"/>
      <c r="N1391" s="42"/>
    </row>
    <row r="1392" spans="1:14" x14ac:dyDescent="0.2">
      <c r="A1392" s="42" t="s">
        <v>4012</v>
      </c>
      <c r="B1392" s="42">
        <v>11</v>
      </c>
      <c r="C1392" s="42">
        <v>17</v>
      </c>
      <c r="D1392" s="42">
        <v>2</v>
      </c>
      <c r="E1392" s="42">
        <v>410</v>
      </c>
      <c r="F1392" s="377">
        <f t="shared" ref="F1392:F1455" si="20">E1392/(C1392-D1392)</f>
        <v>27.333333333333332</v>
      </c>
      <c r="G1392" s="42"/>
      <c r="H1392" s="42"/>
      <c r="I1392" s="42"/>
      <c r="J1392" s="42"/>
      <c r="K1392" s="42"/>
      <c r="L1392" s="42"/>
      <c r="M1392" s="42"/>
      <c r="N1392" s="42"/>
    </row>
    <row r="1393" spans="1:14" x14ac:dyDescent="0.2">
      <c r="A1393" s="42" t="s">
        <v>3649</v>
      </c>
      <c r="B1393" s="42">
        <v>4</v>
      </c>
      <c r="C1393" s="42">
        <v>5</v>
      </c>
      <c r="D1393" s="42"/>
      <c r="E1393" s="42">
        <v>28</v>
      </c>
      <c r="F1393" s="377">
        <f t="shared" si="20"/>
        <v>5.6</v>
      </c>
      <c r="G1393" s="42"/>
      <c r="H1393" s="42"/>
      <c r="I1393" s="42"/>
      <c r="J1393" s="42"/>
      <c r="K1393" s="42"/>
      <c r="L1393" s="42"/>
      <c r="M1393" s="42"/>
      <c r="N1393" s="42"/>
    </row>
    <row r="1394" spans="1:14" x14ac:dyDescent="0.2">
      <c r="A1394" s="42" t="s">
        <v>4019</v>
      </c>
      <c r="B1394" s="42">
        <v>10</v>
      </c>
      <c r="C1394" s="42">
        <v>15</v>
      </c>
      <c r="D1394" s="42">
        <v>3</v>
      </c>
      <c r="E1394" s="42">
        <v>70</v>
      </c>
      <c r="F1394" s="377">
        <f t="shared" si="20"/>
        <v>5.833333333333333</v>
      </c>
      <c r="G1394" s="42"/>
      <c r="H1394" s="42"/>
      <c r="I1394" s="42"/>
      <c r="J1394" s="42"/>
      <c r="K1394" s="42"/>
      <c r="L1394" s="42"/>
      <c r="M1394" s="42"/>
      <c r="N1394" s="42"/>
    </row>
    <row r="1395" spans="1:14" x14ac:dyDescent="0.2">
      <c r="A1395" s="42" t="s">
        <v>4020</v>
      </c>
      <c r="B1395" s="42">
        <v>1</v>
      </c>
      <c r="C1395" s="42">
        <v>1</v>
      </c>
      <c r="D1395" s="42">
        <v>1</v>
      </c>
      <c r="E1395" s="42">
        <v>5</v>
      </c>
      <c r="F1395" s="42">
        <v>0</v>
      </c>
      <c r="G1395" s="42"/>
      <c r="H1395" s="42"/>
      <c r="I1395" s="42"/>
      <c r="J1395" s="42"/>
      <c r="K1395" s="42"/>
      <c r="L1395" s="42"/>
      <c r="M1395" s="42"/>
      <c r="N1395" s="42"/>
    </row>
    <row r="1396" spans="1:14" x14ac:dyDescent="0.2">
      <c r="A1396" s="42" t="s">
        <v>4021</v>
      </c>
      <c r="B1396" s="42">
        <v>5</v>
      </c>
      <c r="C1396" s="42">
        <v>7</v>
      </c>
      <c r="D1396" s="42"/>
      <c r="E1396" s="42">
        <v>144</v>
      </c>
      <c r="F1396" s="377">
        <f t="shared" si="20"/>
        <v>20.571428571428573</v>
      </c>
      <c r="G1396" s="42"/>
      <c r="H1396" s="42"/>
      <c r="I1396" s="42"/>
      <c r="J1396" s="42"/>
      <c r="K1396" s="42"/>
      <c r="L1396" s="42"/>
      <c r="M1396" s="42"/>
      <c r="N1396" s="42"/>
    </row>
    <row r="1397" spans="1:14" x14ac:dyDescent="0.2">
      <c r="A1397" s="42" t="s">
        <v>4004</v>
      </c>
      <c r="B1397" s="42">
        <v>6</v>
      </c>
      <c r="C1397" s="42">
        <v>9</v>
      </c>
      <c r="D1397" s="42">
        <v>2</v>
      </c>
      <c r="E1397" s="42">
        <v>8</v>
      </c>
      <c r="F1397" s="377">
        <f t="shared" si="20"/>
        <v>1.1428571428571428</v>
      </c>
      <c r="G1397" s="42"/>
      <c r="H1397" s="42"/>
      <c r="I1397" s="42"/>
      <c r="J1397" s="42"/>
      <c r="K1397" s="42"/>
      <c r="L1397" s="42"/>
      <c r="M1397" s="42"/>
      <c r="N1397" s="42"/>
    </row>
    <row r="1398" spans="1:14" x14ac:dyDescent="0.2">
      <c r="A1398" s="42" t="s">
        <v>4022</v>
      </c>
      <c r="B1398" s="42">
        <v>6</v>
      </c>
      <c r="C1398" s="42">
        <v>10</v>
      </c>
      <c r="D1398" s="42">
        <v>1</v>
      </c>
      <c r="E1398" s="42">
        <v>43</v>
      </c>
      <c r="F1398" s="377">
        <f t="shared" si="20"/>
        <v>4.7777777777777777</v>
      </c>
      <c r="G1398" s="42"/>
      <c r="H1398" s="42"/>
      <c r="I1398" s="42"/>
      <c r="J1398" s="42"/>
      <c r="K1398" s="42"/>
      <c r="L1398" s="42"/>
      <c r="M1398" s="42"/>
      <c r="N1398" s="42"/>
    </row>
    <row r="1399" spans="1:14" x14ac:dyDescent="0.2">
      <c r="A1399" s="42" t="s">
        <v>4023</v>
      </c>
      <c r="B1399" s="42">
        <v>11</v>
      </c>
      <c r="C1399" s="42">
        <v>16</v>
      </c>
      <c r="D1399" s="42">
        <v>1</v>
      </c>
      <c r="E1399" s="42">
        <v>176</v>
      </c>
      <c r="F1399" s="377">
        <f t="shared" si="20"/>
        <v>11.733333333333333</v>
      </c>
      <c r="G1399" s="42"/>
      <c r="H1399" s="42"/>
      <c r="I1399" s="42"/>
      <c r="J1399" s="42"/>
      <c r="K1399" s="42"/>
      <c r="L1399" s="42"/>
      <c r="M1399" s="42"/>
      <c r="N1399" s="42"/>
    </row>
    <row r="1400" spans="1:14" x14ac:dyDescent="0.2">
      <c r="A1400" s="42" t="s">
        <v>4024</v>
      </c>
      <c r="B1400" s="42">
        <v>4</v>
      </c>
      <c r="C1400" s="42">
        <v>5</v>
      </c>
      <c r="D1400" s="42"/>
      <c r="E1400" s="42">
        <v>8</v>
      </c>
      <c r="F1400" s="377">
        <f t="shared" si="20"/>
        <v>1.6</v>
      </c>
      <c r="G1400" s="42"/>
      <c r="H1400" s="42"/>
      <c r="I1400" s="42"/>
      <c r="J1400" s="42"/>
      <c r="K1400" s="42"/>
      <c r="L1400" s="42"/>
      <c r="M1400" s="42"/>
      <c r="N1400" s="42"/>
    </row>
    <row r="1401" spans="1:14" x14ac:dyDescent="0.2">
      <c r="A1401" s="42" t="s">
        <v>4025</v>
      </c>
      <c r="B1401" s="42">
        <v>2</v>
      </c>
      <c r="C1401" s="42">
        <v>3</v>
      </c>
      <c r="D1401" s="42"/>
      <c r="E1401" s="42">
        <v>18</v>
      </c>
      <c r="F1401" s="377">
        <f t="shared" si="20"/>
        <v>6</v>
      </c>
      <c r="G1401" s="42"/>
      <c r="H1401" s="42"/>
      <c r="I1401" s="42"/>
      <c r="J1401" s="42"/>
      <c r="K1401" s="42"/>
      <c r="L1401" s="42"/>
      <c r="M1401" s="42"/>
      <c r="N1401" s="42"/>
    </row>
    <row r="1402" spans="1:14" x14ac:dyDescent="0.2">
      <c r="A1402" s="42" t="s">
        <v>4026</v>
      </c>
      <c r="B1402" s="42">
        <v>5</v>
      </c>
      <c r="C1402" s="42">
        <v>7</v>
      </c>
      <c r="D1402" s="42"/>
      <c r="E1402" s="42">
        <v>32</v>
      </c>
      <c r="F1402" s="377">
        <f t="shared" si="20"/>
        <v>4.5714285714285712</v>
      </c>
      <c r="G1402" s="42"/>
      <c r="H1402" s="42"/>
      <c r="I1402" s="42"/>
      <c r="J1402" s="42"/>
      <c r="K1402" s="42"/>
      <c r="L1402" s="42"/>
      <c r="M1402" s="42"/>
      <c r="N1402" s="42"/>
    </row>
    <row r="1403" spans="1:14" x14ac:dyDescent="0.2">
      <c r="A1403" s="42" t="s">
        <v>4027</v>
      </c>
      <c r="B1403" s="42">
        <v>1</v>
      </c>
      <c r="C1403" s="42">
        <v>1</v>
      </c>
      <c r="D1403" s="42"/>
      <c r="E1403" s="42">
        <v>0</v>
      </c>
      <c r="F1403" s="377">
        <f t="shared" si="20"/>
        <v>0</v>
      </c>
      <c r="G1403" s="42"/>
      <c r="H1403" s="42"/>
      <c r="I1403" s="42"/>
      <c r="J1403" s="42"/>
      <c r="K1403" s="42"/>
      <c r="L1403" s="42"/>
      <c r="M1403" s="42"/>
      <c r="N1403" s="42"/>
    </row>
    <row r="1404" spans="1:14" x14ac:dyDescent="0.2">
      <c r="A1404" s="42" t="s">
        <v>1288</v>
      </c>
      <c r="B1404" s="42">
        <v>3</v>
      </c>
      <c r="C1404" s="42">
        <v>3</v>
      </c>
      <c r="D1404" s="42">
        <v>1</v>
      </c>
      <c r="E1404" s="42">
        <v>6</v>
      </c>
      <c r="F1404" s="377">
        <f t="shared" si="20"/>
        <v>3</v>
      </c>
      <c r="G1404" s="42"/>
      <c r="H1404" s="42"/>
      <c r="I1404" s="42"/>
      <c r="J1404" s="42"/>
      <c r="K1404" s="42"/>
      <c r="L1404" s="42"/>
      <c r="M1404" s="42"/>
      <c r="N1404" s="42"/>
    </row>
    <row r="1405" spans="1:14" x14ac:dyDescent="0.2">
      <c r="A1405" s="42" t="s">
        <v>3189</v>
      </c>
      <c r="B1405" s="42">
        <v>9</v>
      </c>
      <c r="C1405" s="42">
        <v>14</v>
      </c>
      <c r="D1405" s="42">
        <v>1</v>
      </c>
      <c r="E1405" s="42">
        <v>66</v>
      </c>
      <c r="F1405" s="377">
        <f t="shared" si="20"/>
        <v>5.0769230769230766</v>
      </c>
      <c r="G1405" s="42"/>
      <c r="H1405" s="42"/>
      <c r="I1405" s="42"/>
      <c r="J1405" s="42"/>
      <c r="K1405" s="42"/>
      <c r="L1405" s="42"/>
      <c r="M1405" s="42"/>
      <c r="N1405" s="42"/>
    </row>
    <row r="1406" spans="1:14" x14ac:dyDescent="0.2">
      <c r="A1406" s="42" t="s">
        <v>4028</v>
      </c>
      <c r="B1406" s="42">
        <v>6</v>
      </c>
      <c r="C1406" s="42">
        <v>9</v>
      </c>
      <c r="D1406" s="42"/>
      <c r="E1406" s="42">
        <v>86</v>
      </c>
      <c r="F1406" s="377">
        <f t="shared" si="20"/>
        <v>9.5555555555555554</v>
      </c>
      <c r="G1406" s="42"/>
      <c r="H1406" s="42"/>
      <c r="I1406" s="42"/>
      <c r="J1406" s="42"/>
      <c r="K1406" s="42"/>
      <c r="L1406" s="42"/>
      <c r="M1406" s="42"/>
      <c r="N1406" s="42"/>
    </row>
    <row r="1407" spans="1:14" x14ac:dyDescent="0.2">
      <c r="A1407" s="42" t="s">
        <v>3183</v>
      </c>
      <c r="B1407" s="42">
        <v>3</v>
      </c>
      <c r="C1407" s="42">
        <v>4</v>
      </c>
      <c r="D1407" s="42"/>
      <c r="E1407" s="42">
        <v>97</v>
      </c>
      <c r="F1407" s="377">
        <f t="shared" si="20"/>
        <v>24.25</v>
      </c>
      <c r="G1407" s="42"/>
      <c r="H1407" s="42"/>
      <c r="I1407" s="42"/>
      <c r="J1407" s="42"/>
      <c r="K1407" s="42"/>
      <c r="L1407" s="42"/>
      <c r="M1407" s="42"/>
      <c r="N1407" s="42"/>
    </row>
    <row r="1408" spans="1:14" x14ac:dyDescent="0.2">
      <c r="A1408" s="42" t="s">
        <v>4029</v>
      </c>
      <c r="B1408" s="42">
        <v>2</v>
      </c>
      <c r="C1408" s="42">
        <v>3</v>
      </c>
      <c r="D1408" s="42"/>
      <c r="E1408" s="42">
        <v>15</v>
      </c>
      <c r="F1408" s="377">
        <f t="shared" si="20"/>
        <v>5</v>
      </c>
      <c r="G1408" s="42"/>
      <c r="H1408" s="42"/>
      <c r="I1408" s="42"/>
      <c r="J1408" s="42"/>
      <c r="K1408" s="42"/>
      <c r="L1408" s="42"/>
      <c r="M1408" s="42"/>
      <c r="N1408" s="42"/>
    </row>
    <row r="1409" spans="1:14" x14ac:dyDescent="0.2">
      <c r="A1409" s="42" t="s">
        <v>354</v>
      </c>
      <c r="B1409" s="42">
        <v>3</v>
      </c>
      <c r="C1409" s="42">
        <v>4</v>
      </c>
      <c r="D1409" s="42"/>
      <c r="E1409" s="42">
        <v>14</v>
      </c>
      <c r="F1409" s="377">
        <f t="shared" si="20"/>
        <v>3.5</v>
      </c>
      <c r="G1409" s="42"/>
      <c r="H1409" s="42"/>
      <c r="I1409" s="42"/>
      <c r="J1409" s="42"/>
      <c r="K1409" s="42"/>
      <c r="L1409" s="42"/>
      <c r="M1409" s="42"/>
      <c r="N1409" s="42"/>
    </row>
    <row r="1410" spans="1:14" x14ac:dyDescent="0.2">
      <c r="A1410" s="42" t="s">
        <v>188</v>
      </c>
      <c r="B1410" s="42">
        <v>1</v>
      </c>
      <c r="C1410" s="42">
        <v>2</v>
      </c>
      <c r="D1410" s="42"/>
      <c r="E1410" s="42">
        <v>17</v>
      </c>
      <c r="F1410" s="377">
        <f t="shared" si="20"/>
        <v>8.5</v>
      </c>
      <c r="G1410" s="42"/>
      <c r="H1410" s="42"/>
      <c r="I1410" s="42"/>
      <c r="J1410" s="42"/>
      <c r="K1410" s="42"/>
      <c r="L1410" s="42"/>
      <c r="M1410" s="42"/>
      <c r="N1410" s="42"/>
    </row>
    <row r="1411" spans="1:14" x14ac:dyDescent="0.2">
      <c r="A1411" s="42" t="s">
        <v>57</v>
      </c>
      <c r="B1411" s="42">
        <v>1</v>
      </c>
      <c r="C1411" s="42">
        <v>1</v>
      </c>
      <c r="D1411" s="42"/>
      <c r="E1411" s="42">
        <v>39</v>
      </c>
      <c r="F1411" s="377">
        <f t="shared" si="20"/>
        <v>39</v>
      </c>
      <c r="G1411" s="42"/>
      <c r="H1411" s="42"/>
      <c r="I1411" s="42"/>
      <c r="J1411" s="42"/>
      <c r="K1411" s="42"/>
      <c r="L1411" s="42"/>
      <c r="M1411" s="42"/>
      <c r="N1411" s="42"/>
    </row>
    <row r="1412" spans="1:14" x14ac:dyDescent="0.2">
      <c r="A1412" s="42" t="s">
        <v>571</v>
      </c>
      <c r="B1412" s="42">
        <v>4</v>
      </c>
      <c r="C1412" s="42">
        <v>6</v>
      </c>
      <c r="D1412" s="42">
        <v>4</v>
      </c>
      <c r="E1412" s="42">
        <v>66</v>
      </c>
      <c r="F1412" s="377">
        <f t="shared" si="20"/>
        <v>33</v>
      </c>
      <c r="G1412" s="42"/>
      <c r="H1412" s="42"/>
      <c r="I1412" s="42"/>
      <c r="J1412" s="42"/>
      <c r="K1412" s="42"/>
      <c r="L1412" s="42"/>
      <c r="M1412" s="42"/>
      <c r="N1412" s="42"/>
    </row>
    <row r="1413" spans="1:14" x14ac:dyDescent="0.2">
      <c r="A1413" s="42" t="s">
        <v>4030</v>
      </c>
      <c r="B1413" s="42">
        <v>4</v>
      </c>
      <c r="C1413" s="42">
        <v>8</v>
      </c>
      <c r="D1413" s="42"/>
      <c r="E1413" s="42">
        <v>66</v>
      </c>
      <c r="F1413" s="377">
        <f t="shared" si="20"/>
        <v>8.25</v>
      </c>
      <c r="G1413" s="42"/>
      <c r="H1413" s="42"/>
      <c r="I1413" s="42"/>
      <c r="J1413" s="42"/>
      <c r="K1413" s="42"/>
      <c r="L1413" s="42"/>
      <c r="M1413" s="42"/>
      <c r="N1413" s="42"/>
    </row>
    <row r="1414" spans="1:14" x14ac:dyDescent="0.2">
      <c r="A1414" s="42" t="s">
        <v>4038</v>
      </c>
      <c r="B1414" s="42">
        <v>5</v>
      </c>
      <c r="C1414" s="42">
        <v>5</v>
      </c>
      <c r="D1414" s="42">
        <v>1</v>
      </c>
      <c r="E1414" s="42">
        <v>126</v>
      </c>
      <c r="F1414" s="377">
        <f t="shared" si="20"/>
        <v>31.5</v>
      </c>
      <c r="G1414" s="42"/>
      <c r="H1414" s="42"/>
      <c r="I1414" s="42"/>
      <c r="J1414" s="42"/>
      <c r="K1414" s="42"/>
      <c r="L1414" s="42"/>
      <c r="M1414" s="42"/>
      <c r="N1414" s="42"/>
    </row>
    <row r="1415" spans="1:14" x14ac:dyDescent="0.2">
      <c r="A1415" s="42" t="s">
        <v>3077</v>
      </c>
      <c r="B1415" s="42">
        <v>10</v>
      </c>
      <c r="C1415" s="42">
        <v>8</v>
      </c>
      <c r="D1415" s="42">
        <v>1</v>
      </c>
      <c r="E1415" s="42">
        <v>96</v>
      </c>
      <c r="F1415" s="377">
        <f t="shared" si="20"/>
        <v>13.714285714285714</v>
      </c>
      <c r="G1415" s="42"/>
      <c r="H1415" s="42"/>
      <c r="I1415" s="42"/>
      <c r="J1415" s="42"/>
      <c r="K1415" s="42"/>
      <c r="L1415" s="42"/>
      <c r="M1415" s="42"/>
      <c r="N1415" s="42"/>
    </row>
    <row r="1416" spans="1:14" x14ac:dyDescent="0.2">
      <c r="A1416" s="42" t="s">
        <v>3635</v>
      </c>
      <c r="B1416" s="42">
        <v>3</v>
      </c>
      <c r="C1416" s="42">
        <v>3</v>
      </c>
      <c r="D1416" s="42">
        <v>1</v>
      </c>
      <c r="E1416" s="42">
        <v>57</v>
      </c>
      <c r="F1416" s="377">
        <f t="shared" si="20"/>
        <v>28.5</v>
      </c>
      <c r="G1416" s="42"/>
      <c r="H1416" s="42"/>
      <c r="I1416" s="42"/>
      <c r="J1416" s="42"/>
      <c r="K1416" s="42"/>
      <c r="L1416" s="42"/>
      <c r="M1416" s="42"/>
      <c r="N1416" s="42"/>
    </row>
    <row r="1417" spans="1:14" x14ac:dyDescent="0.2">
      <c r="A1417" s="42" t="s">
        <v>4018</v>
      </c>
      <c r="B1417" s="42">
        <v>12</v>
      </c>
      <c r="C1417" s="42">
        <v>14</v>
      </c>
      <c r="D1417" s="42">
        <v>2</v>
      </c>
      <c r="E1417" s="42">
        <v>160</v>
      </c>
      <c r="F1417" s="377">
        <f t="shared" si="20"/>
        <v>13.333333333333334</v>
      </c>
      <c r="G1417" s="42"/>
      <c r="H1417" s="42"/>
      <c r="I1417" s="42"/>
      <c r="J1417" s="42"/>
      <c r="K1417" s="42"/>
      <c r="L1417" s="42"/>
      <c r="M1417" s="42"/>
      <c r="N1417" s="42"/>
    </row>
    <row r="1418" spans="1:14" x14ac:dyDescent="0.2">
      <c r="A1418" s="42" t="s">
        <v>3189</v>
      </c>
      <c r="B1418" s="42">
        <v>9</v>
      </c>
      <c r="C1418" s="42">
        <v>9</v>
      </c>
      <c r="D1418" s="42">
        <v>4</v>
      </c>
      <c r="E1418" s="42">
        <v>23</v>
      </c>
      <c r="F1418" s="377">
        <f t="shared" si="20"/>
        <v>4.5999999999999996</v>
      </c>
      <c r="G1418" s="42"/>
      <c r="H1418" s="42"/>
      <c r="I1418" s="42"/>
      <c r="J1418" s="42"/>
      <c r="K1418" s="42"/>
      <c r="L1418" s="42"/>
      <c r="M1418" s="42"/>
      <c r="N1418" s="42"/>
    </row>
    <row r="1419" spans="1:14" x14ac:dyDescent="0.2">
      <c r="A1419" s="42" t="s">
        <v>4039</v>
      </c>
      <c r="B1419" s="42">
        <v>4</v>
      </c>
      <c r="C1419" s="42">
        <v>4</v>
      </c>
      <c r="D1419" s="42"/>
      <c r="E1419" s="42">
        <v>4</v>
      </c>
      <c r="F1419" s="377">
        <f t="shared" si="20"/>
        <v>1</v>
      </c>
      <c r="G1419" s="42"/>
      <c r="H1419" s="42"/>
      <c r="I1419" s="42"/>
      <c r="J1419" s="42"/>
      <c r="K1419" s="42"/>
      <c r="L1419" s="42"/>
      <c r="M1419" s="42"/>
      <c r="N1419" s="42"/>
    </row>
    <row r="1420" spans="1:14" x14ac:dyDescent="0.2">
      <c r="A1420" s="42" t="s">
        <v>4040</v>
      </c>
      <c r="B1420" s="42">
        <v>1</v>
      </c>
      <c r="C1420" s="42">
        <v>1</v>
      </c>
      <c r="D1420" s="42"/>
      <c r="E1420" s="42">
        <v>4</v>
      </c>
      <c r="F1420" s="377">
        <f t="shared" si="20"/>
        <v>4</v>
      </c>
      <c r="G1420" s="42"/>
      <c r="H1420" s="42"/>
      <c r="I1420" s="42"/>
      <c r="J1420" s="42"/>
      <c r="K1420" s="42"/>
      <c r="L1420" s="42"/>
      <c r="M1420" s="42"/>
      <c r="N1420" s="42"/>
    </row>
    <row r="1421" spans="1:14" x14ac:dyDescent="0.2">
      <c r="A1421" s="42" t="s">
        <v>3088</v>
      </c>
      <c r="B1421" s="42">
        <v>1</v>
      </c>
      <c r="C1421" s="42">
        <v>1</v>
      </c>
      <c r="D1421" s="42"/>
      <c r="E1421" s="42">
        <v>98</v>
      </c>
      <c r="F1421" s="377">
        <f t="shared" si="20"/>
        <v>98</v>
      </c>
      <c r="G1421" s="42"/>
      <c r="H1421" s="42"/>
      <c r="I1421" s="42"/>
      <c r="J1421" s="42"/>
      <c r="K1421" s="42"/>
      <c r="L1421" s="42"/>
      <c r="M1421" s="42"/>
      <c r="N1421" s="42"/>
    </row>
    <row r="1422" spans="1:14" x14ac:dyDescent="0.2">
      <c r="A1422" s="42" t="s">
        <v>3183</v>
      </c>
      <c r="B1422" s="42">
        <v>2</v>
      </c>
      <c r="C1422" s="42">
        <v>2</v>
      </c>
      <c r="D1422" s="42"/>
      <c r="E1422" s="42">
        <v>48</v>
      </c>
      <c r="F1422" s="377">
        <f t="shared" si="20"/>
        <v>24</v>
      </c>
      <c r="G1422" s="42"/>
      <c r="H1422" s="42"/>
      <c r="I1422" s="42"/>
      <c r="J1422" s="42"/>
      <c r="K1422" s="42"/>
      <c r="L1422" s="42"/>
      <c r="M1422" s="42"/>
      <c r="N1422" s="42"/>
    </row>
    <row r="1423" spans="1:14" x14ac:dyDescent="0.2">
      <c r="A1423" s="42" t="s">
        <v>4019</v>
      </c>
      <c r="B1423" s="42">
        <v>7</v>
      </c>
      <c r="C1423" s="42">
        <v>8</v>
      </c>
      <c r="D1423" s="42">
        <v>1</v>
      </c>
      <c r="E1423" s="42">
        <v>29</v>
      </c>
      <c r="F1423" s="377">
        <f t="shared" si="20"/>
        <v>4.1428571428571432</v>
      </c>
      <c r="G1423" s="42"/>
      <c r="H1423" s="42"/>
      <c r="I1423" s="42"/>
      <c r="J1423" s="42"/>
      <c r="K1423" s="42"/>
      <c r="L1423" s="42"/>
      <c r="M1423" s="42"/>
      <c r="N1423" s="42"/>
    </row>
    <row r="1424" spans="1:14" x14ac:dyDescent="0.2">
      <c r="A1424" s="42" t="s">
        <v>4030</v>
      </c>
      <c r="B1424" s="42">
        <v>8</v>
      </c>
      <c r="C1424" s="42">
        <v>10</v>
      </c>
      <c r="D1424" s="42">
        <v>1</v>
      </c>
      <c r="E1424" s="42">
        <v>181</v>
      </c>
      <c r="F1424" s="377">
        <f t="shared" si="20"/>
        <v>20.111111111111111</v>
      </c>
      <c r="G1424" s="42"/>
      <c r="H1424" s="42"/>
      <c r="I1424" s="42"/>
      <c r="J1424" s="42"/>
      <c r="K1424" s="42"/>
      <c r="L1424" s="42"/>
      <c r="M1424" s="42"/>
      <c r="N1424" s="42"/>
    </row>
    <row r="1425" spans="1:14" x14ac:dyDescent="0.2">
      <c r="A1425" s="42" t="s">
        <v>3694</v>
      </c>
      <c r="B1425" s="42">
        <v>8</v>
      </c>
      <c r="C1425" s="42">
        <v>9</v>
      </c>
      <c r="D1425" s="42"/>
      <c r="E1425" s="42">
        <v>181</v>
      </c>
      <c r="F1425" s="377">
        <f t="shared" si="20"/>
        <v>20.111111111111111</v>
      </c>
      <c r="G1425" s="42"/>
      <c r="H1425" s="42"/>
      <c r="I1425" s="42"/>
      <c r="J1425" s="42"/>
      <c r="K1425" s="42"/>
      <c r="L1425" s="42"/>
      <c r="M1425" s="42"/>
      <c r="N1425" s="42"/>
    </row>
    <row r="1426" spans="1:14" x14ac:dyDescent="0.2">
      <c r="A1426" s="42" t="s">
        <v>4041</v>
      </c>
      <c r="B1426" s="42">
        <v>1</v>
      </c>
      <c r="C1426" s="42">
        <v>1</v>
      </c>
      <c r="D1426" s="42">
        <v>1</v>
      </c>
      <c r="E1426" s="42">
        <v>2</v>
      </c>
      <c r="F1426" s="377">
        <v>0</v>
      </c>
      <c r="G1426" s="42"/>
      <c r="H1426" s="42"/>
      <c r="I1426" s="42"/>
      <c r="J1426" s="42"/>
      <c r="K1426" s="42"/>
      <c r="L1426" s="42"/>
      <c r="M1426" s="42"/>
      <c r="N1426" s="42"/>
    </row>
    <row r="1427" spans="1:14" x14ac:dyDescent="0.2">
      <c r="A1427" s="42" t="s">
        <v>3649</v>
      </c>
      <c r="B1427" s="42">
        <v>9</v>
      </c>
      <c r="C1427" s="42">
        <v>11</v>
      </c>
      <c r="D1427" s="42"/>
      <c r="E1427" s="42">
        <v>154</v>
      </c>
      <c r="F1427" s="377">
        <f t="shared" si="20"/>
        <v>14</v>
      </c>
      <c r="G1427" s="42"/>
      <c r="H1427" s="42"/>
      <c r="I1427" s="42"/>
      <c r="J1427" s="42"/>
      <c r="K1427" s="42"/>
      <c r="L1427" s="42"/>
      <c r="M1427" s="42"/>
      <c r="N1427" s="42"/>
    </row>
    <row r="1428" spans="1:14" x14ac:dyDescent="0.2">
      <c r="A1428" s="42" t="s">
        <v>4012</v>
      </c>
      <c r="B1428" s="42">
        <v>11</v>
      </c>
      <c r="C1428" s="42">
        <v>13</v>
      </c>
      <c r="D1428" s="42"/>
      <c r="E1428" s="42">
        <v>319</v>
      </c>
      <c r="F1428" s="377">
        <f t="shared" si="20"/>
        <v>24.53846153846154</v>
      </c>
      <c r="G1428" s="42"/>
      <c r="H1428" s="42"/>
      <c r="I1428" s="42"/>
      <c r="J1428" s="42"/>
      <c r="K1428" s="42"/>
      <c r="L1428" s="42"/>
      <c r="M1428" s="42"/>
      <c r="N1428" s="42"/>
    </row>
    <row r="1429" spans="1:14" x14ac:dyDescent="0.2">
      <c r="A1429" s="42" t="s">
        <v>3586</v>
      </c>
      <c r="B1429" s="42">
        <v>4</v>
      </c>
      <c r="C1429" s="42">
        <v>4</v>
      </c>
      <c r="D1429" s="42">
        <v>1</v>
      </c>
      <c r="E1429" s="42">
        <v>2</v>
      </c>
      <c r="F1429" s="377">
        <f t="shared" si="20"/>
        <v>0.66666666666666663</v>
      </c>
      <c r="G1429" s="42"/>
      <c r="H1429" s="42"/>
      <c r="I1429" s="42"/>
      <c r="J1429" s="42"/>
      <c r="K1429" s="42"/>
      <c r="L1429" s="42"/>
      <c r="M1429" s="42"/>
      <c r="N1429" s="42"/>
    </row>
    <row r="1430" spans="1:14" x14ac:dyDescent="0.2">
      <c r="A1430" s="42" t="s">
        <v>4028</v>
      </c>
      <c r="B1430" s="42">
        <v>1</v>
      </c>
      <c r="C1430" s="42">
        <v>1</v>
      </c>
      <c r="D1430" s="42"/>
      <c r="E1430" s="42">
        <v>7</v>
      </c>
      <c r="F1430" s="377">
        <f t="shared" si="20"/>
        <v>7</v>
      </c>
      <c r="G1430" s="42"/>
      <c r="H1430" s="42"/>
      <c r="I1430" s="42"/>
      <c r="J1430" s="42"/>
      <c r="K1430" s="42"/>
      <c r="L1430" s="42"/>
      <c r="M1430" s="42"/>
      <c r="N1430" s="42"/>
    </row>
    <row r="1431" spans="1:14" x14ac:dyDescent="0.2">
      <c r="A1431" s="42" t="s">
        <v>4023</v>
      </c>
      <c r="B1431" s="42">
        <v>9</v>
      </c>
      <c r="C1431" s="42">
        <v>11</v>
      </c>
      <c r="D1431" s="42"/>
      <c r="E1431" s="42">
        <v>255</v>
      </c>
      <c r="F1431" s="377">
        <f t="shared" si="20"/>
        <v>23.181818181818183</v>
      </c>
      <c r="G1431" s="42"/>
      <c r="H1431" s="42"/>
      <c r="I1431" s="42"/>
      <c r="J1431" s="42"/>
      <c r="K1431" s="42"/>
      <c r="L1431" s="42"/>
      <c r="M1431" s="42"/>
      <c r="N1431" s="42"/>
    </row>
    <row r="1432" spans="1:14" x14ac:dyDescent="0.2">
      <c r="A1432" s="42" t="s">
        <v>4042</v>
      </c>
      <c r="B1432" s="42">
        <v>2</v>
      </c>
      <c r="C1432" s="42">
        <v>2</v>
      </c>
      <c r="D1432" s="42">
        <v>1</v>
      </c>
      <c r="E1432" s="42">
        <v>3</v>
      </c>
      <c r="F1432" s="377">
        <f t="shared" si="20"/>
        <v>3</v>
      </c>
      <c r="G1432" s="42"/>
      <c r="H1432" s="42"/>
      <c r="I1432" s="42"/>
      <c r="J1432" s="42"/>
      <c r="K1432" s="42"/>
      <c r="L1432" s="42"/>
      <c r="M1432" s="42"/>
      <c r="N1432" s="42"/>
    </row>
    <row r="1433" spans="1:14" x14ac:dyDescent="0.2">
      <c r="A1433" s="42" t="s">
        <v>3074</v>
      </c>
      <c r="B1433" s="42">
        <v>1</v>
      </c>
      <c r="C1433" s="42">
        <v>1</v>
      </c>
      <c r="D1433" s="42"/>
      <c r="E1433" s="42">
        <v>2</v>
      </c>
      <c r="F1433" s="377">
        <f t="shared" si="20"/>
        <v>2</v>
      </c>
      <c r="G1433" s="42"/>
      <c r="H1433" s="42"/>
      <c r="I1433" s="42"/>
      <c r="J1433" s="42"/>
      <c r="K1433" s="42"/>
      <c r="L1433" s="42"/>
      <c r="M1433" s="42"/>
      <c r="N1433" s="42"/>
    </row>
    <row r="1434" spans="1:14" x14ac:dyDescent="0.2">
      <c r="A1434" s="42" t="s">
        <v>3090</v>
      </c>
      <c r="B1434" s="42">
        <v>5</v>
      </c>
      <c r="C1434" s="42">
        <v>6</v>
      </c>
      <c r="D1434" s="42">
        <v>1</v>
      </c>
      <c r="E1434" s="42">
        <v>147</v>
      </c>
      <c r="F1434" s="377">
        <f t="shared" si="20"/>
        <v>29.4</v>
      </c>
      <c r="G1434" s="42"/>
      <c r="H1434" s="42"/>
      <c r="I1434" s="42"/>
      <c r="J1434" s="42"/>
      <c r="K1434" s="42"/>
      <c r="L1434" s="42"/>
      <c r="M1434" s="42"/>
      <c r="N1434" s="42"/>
    </row>
    <row r="1435" spans="1:14" x14ac:dyDescent="0.2">
      <c r="A1435" s="42" t="s">
        <v>3081</v>
      </c>
      <c r="B1435" s="42">
        <v>6</v>
      </c>
      <c r="C1435" s="42">
        <v>7</v>
      </c>
      <c r="D1435" s="42">
        <v>1</v>
      </c>
      <c r="E1435" s="42">
        <v>153</v>
      </c>
      <c r="F1435" s="377">
        <f t="shared" si="20"/>
        <v>25.5</v>
      </c>
      <c r="G1435" s="42"/>
      <c r="H1435" s="42"/>
      <c r="I1435" s="42"/>
      <c r="J1435" s="42"/>
      <c r="K1435" s="42"/>
      <c r="L1435" s="42"/>
      <c r="M1435" s="42"/>
      <c r="N1435" s="42"/>
    </row>
    <row r="1436" spans="1:14" x14ac:dyDescent="0.2">
      <c r="A1436" s="42" t="s">
        <v>4043</v>
      </c>
      <c r="B1436" s="42">
        <v>1</v>
      </c>
      <c r="C1436" s="42">
        <v>1</v>
      </c>
      <c r="D1436" s="42" t="s">
        <v>3838</v>
      </c>
      <c r="E1436" s="42"/>
      <c r="F1436" s="377">
        <v>0</v>
      </c>
      <c r="G1436" s="42"/>
      <c r="H1436" s="42"/>
      <c r="I1436" s="42"/>
      <c r="J1436" s="42"/>
      <c r="K1436" s="42"/>
      <c r="L1436" s="42"/>
      <c r="M1436" s="42"/>
      <c r="N1436" s="42"/>
    </row>
    <row r="1437" spans="1:14" x14ac:dyDescent="0.2">
      <c r="A1437" s="42" t="s">
        <v>4021</v>
      </c>
      <c r="B1437" s="42">
        <v>7</v>
      </c>
      <c r="C1437" s="42">
        <v>9</v>
      </c>
      <c r="D1437" s="42">
        <v>1</v>
      </c>
      <c r="E1437" s="42">
        <v>141</v>
      </c>
      <c r="F1437" s="377">
        <f t="shared" si="20"/>
        <v>17.625</v>
      </c>
      <c r="G1437" s="42"/>
      <c r="H1437" s="42"/>
      <c r="I1437" s="42"/>
      <c r="J1437" s="42"/>
      <c r="K1437" s="42"/>
      <c r="L1437" s="42"/>
      <c r="M1437" s="42"/>
      <c r="N1437" s="42"/>
    </row>
    <row r="1438" spans="1:14" x14ac:dyDescent="0.2">
      <c r="A1438" s="42" t="s">
        <v>4001</v>
      </c>
      <c r="B1438" s="42">
        <v>6</v>
      </c>
      <c r="C1438" s="172">
        <v>9</v>
      </c>
      <c r="D1438" s="172"/>
      <c r="E1438" s="42">
        <v>161</v>
      </c>
      <c r="F1438" s="377">
        <f t="shared" si="20"/>
        <v>17.888888888888889</v>
      </c>
      <c r="G1438" s="42"/>
      <c r="H1438" s="42"/>
      <c r="I1438" s="42"/>
      <c r="J1438" s="42"/>
      <c r="K1438" s="42"/>
      <c r="L1438" s="42"/>
      <c r="M1438" s="42"/>
      <c r="N1438" s="42"/>
    </row>
    <row r="1439" spans="1:14" x14ac:dyDescent="0.2">
      <c r="A1439" s="42" t="s">
        <v>4021</v>
      </c>
      <c r="B1439" s="42">
        <v>7</v>
      </c>
      <c r="C1439" s="172">
        <v>10</v>
      </c>
      <c r="D1439" s="172"/>
      <c r="E1439" s="42">
        <v>140</v>
      </c>
      <c r="F1439" s="377">
        <f t="shared" si="20"/>
        <v>14</v>
      </c>
      <c r="G1439" s="42"/>
      <c r="H1439" s="42"/>
      <c r="I1439" s="42"/>
      <c r="J1439" s="42"/>
      <c r="K1439" s="42"/>
      <c r="L1439" s="42"/>
      <c r="M1439" s="42"/>
      <c r="N1439" s="42"/>
    </row>
    <row r="1440" spans="1:14" x14ac:dyDescent="0.2">
      <c r="A1440" s="42" t="s">
        <v>4044</v>
      </c>
      <c r="B1440" s="42">
        <v>10</v>
      </c>
      <c r="C1440" s="172">
        <v>13</v>
      </c>
      <c r="D1440" s="172">
        <v>4</v>
      </c>
      <c r="E1440" s="42">
        <v>91</v>
      </c>
      <c r="F1440" s="377">
        <f t="shared" si="20"/>
        <v>10.111111111111111</v>
      </c>
      <c r="G1440" s="42"/>
      <c r="H1440" s="42"/>
      <c r="I1440" s="42"/>
      <c r="J1440" s="42"/>
      <c r="K1440" s="42"/>
      <c r="L1440" s="42"/>
      <c r="M1440" s="42"/>
      <c r="N1440" s="42"/>
    </row>
    <row r="1441" spans="1:14" x14ac:dyDescent="0.2">
      <c r="A1441" s="42" t="s">
        <v>4018</v>
      </c>
      <c r="B1441" s="42">
        <v>10</v>
      </c>
      <c r="C1441" s="172">
        <v>15</v>
      </c>
      <c r="D1441" s="172"/>
      <c r="E1441" s="42">
        <v>179</v>
      </c>
      <c r="F1441" s="377">
        <f t="shared" si="20"/>
        <v>11.933333333333334</v>
      </c>
      <c r="G1441" s="42"/>
      <c r="H1441" s="42"/>
      <c r="I1441" s="42"/>
      <c r="J1441" s="42"/>
      <c r="K1441" s="42"/>
      <c r="L1441" s="42"/>
      <c r="M1441" s="42"/>
      <c r="N1441" s="42"/>
    </row>
    <row r="1442" spans="1:14" x14ac:dyDescent="0.2">
      <c r="A1442" s="42" t="s">
        <v>3595</v>
      </c>
      <c r="B1442" s="42">
        <v>5</v>
      </c>
      <c r="C1442" s="172">
        <v>8</v>
      </c>
      <c r="D1442" s="172">
        <v>1</v>
      </c>
      <c r="E1442" s="42">
        <v>65</v>
      </c>
      <c r="F1442" s="377">
        <f t="shared" si="20"/>
        <v>9.2857142857142865</v>
      </c>
      <c r="G1442" s="42"/>
      <c r="H1442" s="42"/>
      <c r="I1442" s="42"/>
      <c r="J1442" s="42"/>
      <c r="K1442" s="42"/>
      <c r="L1442" s="42"/>
      <c r="M1442" s="42"/>
      <c r="N1442" s="42"/>
    </row>
    <row r="1443" spans="1:14" x14ac:dyDescent="0.2">
      <c r="A1443" s="42" t="s">
        <v>4277</v>
      </c>
      <c r="B1443" s="42">
        <v>3</v>
      </c>
      <c r="C1443" s="172">
        <v>5</v>
      </c>
      <c r="D1443" s="172">
        <v>1</v>
      </c>
      <c r="E1443" s="42">
        <v>31</v>
      </c>
      <c r="F1443" s="377">
        <f t="shared" si="20"/>
        <v>7.75</v>
      </c>
      <c r="G1443" s="42"/>
      <c r="H1443" s="42"/>
      <c r="I1443" s="42"/>
      <c r="J1443" s="42"/>
      <c r="K1443" s="42"/>
      <c r="L1443" s="42"/>
      <c r="M1443" s="42"/>
      <c r="N1443" s="42"/>
    </row>
    <row r="1444" spans="1:14" x14ac:dyDescent="0.2">
      <c r="A1444" s="42" t="s">
        <v>3183</v>
      </c>
      <c r="B1444" s="42">
        <v>10</v>
      </c>
      <c r="C1444" s="172">
        <v>13</v>
      </c>
      <c r="D1444" s="172">
        <v>1</v>
      </c>
      <c r="E1444" s="42">
        <v>244</v>
      </c>
      <c r="F1444" s="377">
        <f t="shared" si="20"/>
        <v>20.333333333333332</v>
      </c>
      <c r="G1444" s="42"/>
      <c r="H1444" s="42"/>
      <c r="I1444" s="42"/>
      <c r="J1444" s="42"/>
      <c r="K1444" s="42"/>
      <c r="L1444" s="42"/>
      <c r="M1444" s="42"/>
      <c r="N1444" s="42"/>
    </row>
    <row r="1445" spans="1:14" x14ac:dyDescent="0.2">
      <c r="A1445" s="42" t="s">
        <v>3080</v>
      </c>
      <c r="B1445" s="42">
        <v>1</v>
      </c>
      <c r="C1445" s="172">
        <v>2</v>
      </c>
      <c r="D1445" s="172">
        <v>1</v>
      </c>
      <c r="E1445" s="42">
        <v>16</v>
      </c>
      <c r="F1445" s="377">
        <f t="shared" si="20"/>
        <v>16</v>
      </c>
      <c r="G1445" s="42"/>
      <c r="H1445" s="42"/>
      <c r="I1445" s="42"/>
      <c r="J1445" s="42"/>
      <c r="K1445" s="42"/>
      <c r="L1445" s="42"/>
      <c r="M1445" s="42"/>
      <c r="N1445" s="42"/>
    </row>
    <row r="1446" spans="1:14" x14ac:dyDescent="0.2">
      <c r="A1446" s="42" t="s">
        <v>3189</v>
      </c>
      <c r="B1446" s="42">
        <v>10</v>
      </c>
      <c r="C1446" s="172">
        <v>12</v>
      </c>
      <c r="D1446" s="172">
        <v>2</v>
      </c>
      <c r="E1446" s="42">
        <v>60</v>
      </c>
      <c r="F1446" s="377">
        <f t="shared" si="20"/>
        <v>6</v>
      </c>
      <c r="G1446" s="42"/>
      <c r="H1446" s="42"/>
      <c r="I1446" s="42"/>
      <c r="J1446" s="42"/>
      <c r="K1446" s="42"/>
      <c r="L1446" s="42"/>
      <c r="M1446" s="42"/>
      <c r="N1446" s="42"/>
    </row>
    <row r="1447" spans="1:14" x14ac:dyDescent="0.2">
      <c r="A1447" s="42" t="s">
        <v>4282</v>
      </c>
      <c r="B1447" s="42">
        <v>3</v>
      </c>
      <c r="C1447" s="172">
        <v>4</v>
      </c>
      <c r="D1447" s="172"/>
      <c r="E1447" s="42">
        <v>14</v>
      </c>
      <c r="F1447" s="377">
        <f t="shared" si="20"/>
        <v>3.5</v>
      </c>
      <c r="G1447" s="42"/>
      <c r="H1447" s="42"/>
      <c r="I1447" s="42"/>
      <c r="J1447" s="42"/>
      <c r="K1447" s="42"/>
      <c r="L1447" s="42"/>
      <c r="M1447" s="42"/>
      <c r="N1447" s="42"/>
    </row>
    <row r="1448" spans="1:14" x14ac:dyDescent="0.2">
      <c r="A1448" s="42" t="s">
        <v>3586</v>
      </c>
      <c r="B1448" s="42">
        <v>7</v>
      </c>
      <c r="C1448" s="172">
        <v>11</v>
      </c>
      <c r="D1448" s="172">
        <v>2</v>
      </c>
      <c r="E1448" s="42">
        <v>98</v>
      </c>
      <c r="F1448" s="377">
        <f t="shared" si="20"/>
        <v>10.888888888888889</v>
      </c>
      <c r="G1448" s="42"/>
      <c r="H1448" s="42"/>
      <c r="I1448" s="42"/>
      <c r="J1448" s="42"/>
      <c r="K1448" s="42"/>
      <c r="L1448" s="42"/>
      <c r="M1448" s="42"/>
      <c r="N1448" s="42"/>
    </row>
    <row r="1449" spans="1:14" x14ac:dyDescent="0.2">
      <c r="A1449" s="42" t="s">
        <v>3694</v>
      </c>
      <c r="B1449" s="42">
        <v>6</v>
      </c>
      <c r="C1449" s="172">
        <v>8</v>
      </c>
      <c r="D1449" s="172"/>
      <c r="E1449" s="42">
        <v>85</v>
      </c>
      <c r="F1449" s="377">
        <f t="shared" si="20"/>
        <v>10.625</v>
      </c>
      <c r="G1449" s="42"/>
      <c r="H1449" s="42"/>
      <c r="I1449" s="42"/>
      <c r="J1449" s="42"/>
      <c r="K1449" s="42"/>
      <c r="L1449" s="42"/>
      <c r="M1449" s="42"/>
      <c r="N1449" s="42"/>
    </row>
    <row r="1450" spans="1:14" x14ac:dyDescent="0.2">
      <c r="A1450" s="42" t="s">
        <v>3075</v>
      </c>
      <c r="B1450" s="42">
        <v>7</v>
      </c>
      <c r="C1450" s="172">
        <v>11</v>
      </c>
      <c r="D1450" s="172">
        <v>6</v>
      </c>
      <c r="E1450" s="42">
        <v>135</v>
      </c>
      <c r="F1450" s="377">
        <f t="shared" si="20"/>
        <v>27</v>
      </c>
      <c r="G1450" s="42"/>
      <c r="H1450" s="42"/>
      <c r="I1450" s="42"/>
      <c r="J1450" s="42"/>
      <c r="K1450" s="42"/>
      <c r="L1450" s="42"/>
      <c r="M1450" s="42"/>
      <c r="N1450" s="42"/>
    </row>
    <row r="1451" spans="1:14" x14ac:dyDescent="0.2">
      <c r="A1451" s="42" t="s">
        <v>4042</v>
      </c>
      <c r="B1451" s="42">
        <v>1</v>
      </c>
      <c r="C1451" s="172">
        <v>1</v>
      </c>
      <c r="D1451" s="172"/>
      <c r="E1451" s="42">
        <v>0</v>
      </c>
      <c r="F1451" s="377">
        <f t="shared" si="20"/>
        <v>0</v>
      </c>
      <c r="G1451" s="42"/>
      <c r="H1451" s="42"/>
      <c r="I1451" s="42"/>
      <c r="J1451" s="42"/>
      <c r="K1451" s="42"/>
      <c r="L1451" s="42"/>
      <c r="M1451" s="42"/>
      <c r="N1451" s="42"/>
    </row>
    <row r="1452" spans="1:14" x14ac:dyDescent="0.2">
      <c r="A1452" s="42" t="s">
        <v>3188</v>
      </c>
      <c r="B1452" s="42">
        <v>4</v>
      </c>
      <c r="C1452" s="172">
        <v>4</v>
      </c>
      <c r="D1452" s="172">
        <v>3</v>
      </c>
      <c r="E1452" s="42">
        <v>9</v>
      </c>
      <c r="F1452" s="377">
        <f t="shared" si="20"/>
        <v>9</v>
      </c>
      <c r="G1452" s="42"/>
      <c r="H1452" s="42"/>
      <c r="I1452" s="42"/>
      <c r="J1452" s="42"/>
      <c r="K1452" s="42"/>
      <c r="L1452" s="42"/>
      <c r="M1452" s="42"/>
      <c r="N1452" s="42"/>
    </row>
    <row r="1453" spans="1:14" x14ac:dyDescent="0.2">
      <c r="A1453" s="42" t="s">
        <v>3090</v>
      </c>
      <c r="B1453" s="42">
        <v>2</v>
      </c>
      <c r="C1453" s="172">
        <v>3</v>
      </c>
      <c r="D1453" s="172">
        <v>1</v>
      </c>
      <c r="E1453" s="42">
        <v>184</v>
      </c>
      <c r="F1453" s="377">
        <f t="shared" si="20"/>
        <v>92</v>
      </c>
      <c r="G1453" s="42"/>
      <c r="H1453" s="42"/>
      <c r="I1453" s="42"/>
      <c r="J1453" s="42"/>
      <c r="K1453" s="42"/>
      <c r="L1453" s="42"/>
      <c r="M1453" s="42"/>
      <c r="N1453" s="42"/>
    </row>
    <row r="1454" spans="1:14" x14ac:dyDescent="0.2">
      <c r="A1454" s="42" t="s">
        <v>3728</v>
      </c>
      <c r="B1454" s="42">
        <v>2</v>
      </c>
      <c r="C1454" s="172">
        <v>2</v>
      </c>
      <c r="D1454" s="172"/>
      <c r="E1454" s="42">
        <v>0</v>
      </c>
      <c r="F1454" s="377">
        <f t="shared" si="20"/>
        <v>0</v>
      </c>
      <c r="G1454" s="42"/>
      <c r="H1454" s="42"/>
      <c r="I1454" s="42"/>
      <c r="J1454" s="42"/>
      <c r="K1454" s="42"/>
      <c r="L1454" s="42"/>
      <c r="M1454" s="42"/>
      <c r="N1454" s="42"/>
    </row>
    <row r="1455" spans="1:14" x14ac:dyDescent="0.2">
      <c r="A1455" s="42" t="s">
        <v>4278</v>
      </c>
      <c r="B1455" s="42">
        <v>7</v>
      </c>
      <c r="C1455" s="172">
        <v>11</v>
      </c>
      <c r="D1455" s="172">
        <v>2</v>
      </c>
      <c r="E1455" s="42">
        <v>247</v>
      </c>
      <c r="F1455" s="377">
        <f t="shared" si="20"/>
        <v>27.444444444444443</v>
      </c>
      <c r="G1455" s="42"/>
      <c r="H1455" s="42"/>
      <c r="I1455" s="42"/>
      <c r="J1455" s="42"/>
      <c r="K1455" s="42"/>
      <c r="L1455" s="42"/>
      <c r="M1455" s="42"/>
      <c r="N1455" s="42"/>
    </row>
    <row r="1456" spans="1:14" x14ac:dyDescent="0.2">
      <c r="A1456" s="42" t="s">
        <v>4279</v>
      </c>
      <c r="B1456" s="42">
        <v>1</v>
      </c>
      <c r="C1456" s="172">
        <v>1</v>
      </c>
      <c r="D1456" s="172"/>
      <c r="E1456" s="42">
        <v>0</v>
      </c>
      <c r="F1456" s="377">
        <f t="shared" ref="F1456:F1459" si="21">E1456/(C1456-D1456)</f>
        <v>0</v>
      </c>
      <c r="G1456" s="42"/>
      <c r="H1456" s="42"/>
      <c r="I1456" s="42"/>
      <c r="J1456" s="42"/>
      <c r="K1456" s="42"/>
      <c r="L1456" s="42"/>
      <c r="M1456" s="42"/>
      <c r="N1456" s="42"/>
    </row>
    <row r="1457" spans="1:14" x14ac:dyDescent="0.2">
      <c r="A1457" s="42" t="s">
        <v>3597</v>
      </c>
      <c r="B1457" s="42">
        <v>2</v>
      </c>
      <c r="C1457" s="172">
        <v>1</v>
      </c>
      <c r="D1457" s="172"/>
      <c r="E1457" s="42">
        <v>2</v>
      </c>
      <c r="F1457" s="377">
        <f t="shared" si="21"/>
        <v>2</v>
      </c>
      <c r="G1457" s="42"/>
      <c r="H1457" s="42"/>
      <c r="I1457" s="42"/>
      <c r="J1457" s="42"/>
      <c r="K1457" s="42"/>
      <c r="L1457" s="42"/>
      <c r="M1457" s="42"/>
      <c r="N1457" s="42"/>
    </row>
    <row r="1458" spans="1:14" x14ac:dyDescent="0.2">
      <c r="A1458" s="42" t="s">
        <v>4280</v>
      </c>
      <c r="B1458" s="42">
        <v>6</v>
      </c>
      <c r="C1458" s="172">
        <v>8</v>
      </c>
      <c r="D1458" s="172">
        <v>2</v>
      </c>
      <c r="E1458" s="42">
        <v>94</v>
      </c>
      <c r="F1458" s="377">
        <f t="shared" si="21"/>
        <v>15.666666666666666</v>
      </c>
      <c r="G1458" s="42"/>
      <c r="H1458" s="42"/>
      <c r="I1458" s="42"/>
      <c r="J1458" s="42"/>
      <c r="K1458" s="42"/>
      <c r="L1458" s="42"/>
      <c r="M1458" s="42"/>
      <c r="N1458" s="42"/>
    </row>
    <row r="1459" spans="1:14" x14ac:dyDescent="0.2">
      <c r="A1459" s="42" t="s">
        <v>4281</v>
      </c>
      <c r="B1459" s="42">
        <v>1</v>
      </c>
      <c r="C1459" s="172">
        <v>1</v>
      </c>
      <c r="D1459" s="172"/>
      <c r="E1459" s="42">
        <v>5</v>
      </c>
      <c r="F1459" s="377">
        <f t="shared" si="21"/>
        <v>5</v>
      </c>
      <c r="G1459" s="42"/>
      <c r="H1459" s="42"/>
      <c r="I1459" s="42"/>
      <c r="J1459" s="42"/>
      <c r="K1459" s="42"/>
      <c r="L1459" s="42"/>
      <c r="M1459" s="42"/>
      <c r="N1459" s="42"/>
    </row>
    <row r="1460" spans="1:14" x14ac:dyDescent="0.2">
      <c r="A1460" s="172" t="s">
        <v>3586</v>
      </c>
      <c r="B1460" s="172">
        <v>7</v>
      </c>
      <c r="C1460" s="172">
        <v>10</v>
      </c>
      <c r="D1460" s="172">
        <v>2</v>
      </c>
      <c r="E1460" s="172">
        <v>75</v>
      </c>
      <c r="F1460" s="396">
        <v>9.375</v>
      </c>
      <c r="G1460" s="172"/>
      <c r="H1460" s="172"/>
      <c r="I1460" s="42"/>
      <c r="J1460" s="42"/>
      <c r="K1460" s="42"/>
      <c r="L1460" s="42"/>
      <c r="M1460" s="42"/>
      <c r="N1460" s="42"/>
    </row>
    <row r="1461" spans="1:14" x14ac:dyDescent="0.2">
      <c r="A1461" s="172" t="s">
        <v>4406</v>
      </c>
      <c r="B1461" s="172">
        <v>8</v>
      </c>
      <c r="C1461" s="172">
        <v>10</v>
      </c>
      <c r="D1461" s="172">
        <v>0</v>
      </c>
      <c r="E1461" s="172">
        <v>47</v>
      </c>
      <c r="F1461" s="396">
        <v>4.7</v>
      </c>
      <c r="G1461" s="172"/>
      <c r="H1461" s="172"/>
      <c r="I1461" s="42"/>
      <c r="J1461" s="42"/>
      <c r="K1461" s="42"/>
      <c r="L1461" s="42"/>
      <c r="M1461" s="42"/>
      <c r="N1461" s="42"/>
    </row>
    <row r="1462" spans="1:14" x14ac:dyDescent="0.2">
      <c r="A1462" s="172" t="s">
        <v>3183</v>
      </c>
      <c r="B1462" s="172">
        <v>9</v>
      </c>
      <c r="C1462" s="172">
        <v>12</v>
      </c>
      <c r="D1462" s="172">
        <v>0</v>
      </c>
      <c r="E1462" s="172">
        <v>235</v>
      </c>
      <c r="F1462" s="396">
        <v>19.583333333333332</v>
      </c>
      <c r="G1462" s="172"/>
      <c r="H1462" s="172"/>
      <c r="I1462" s="42"/>
      <c r="J1462" s="42"/>
      <c r="K1462" s="42"/>
      <c r="L1462" s="42"/>
      <c r="M1462" s="42"/>
      <c r="N1462" s="42"/>
    </row>
    <row r="1463" spans="1:14" x14ac:dyDescent="0.2">
      <c r="A1463" s="172" t="s">
        <v>4021</v>
      </c>
      <c r="B1463" s="172">
        <v>5</v>
      </c>
      <c r="C1463" s="172">
        <v>7</v>
      </c>
      <c r="D1463" s="172">
        <v>1</v>
      </c>
      <c r="E1463" s="172">
        <v>30</v>
      </c>
      <c r="F1463" s="396">
        <v>5</v>
      </c>
      <c r="G1463" s="172"/>
      <c r="H1463" s="172"/>
      <c r="I1463" s="42"/>
      <c r="J1463" s="42"/>
      <c r="K1463" s="42"/>
      <c r="L1463" s="42"/>
      <c r="M1463" s="42"/>
      <c r="N1463" s="42"/>
    </row>
    <row r="1464" spans="1:14" x14ac:dyDescent="0.2">
      <c r="A1464" s="172" t="s">
        <v>4030</v>
      </c>
      <c r="B1464" s="172">
        <v>9</v>
      </c>
      <c r="C1464" s="172">
        <v>11</v>
      </c>
      <c r="D1464" s="172">
        <v>0</v>
      </c>
      <c r="E1464" s="172">
        <v>228</v>
      </c>
      <c r="F1464" s="396">
        <v>20.727272727272727</v>
      </c>
      <c r="G1464" s="172"/>
      <c r="H1464" s="172"/>
      <c r="I1464" s="42"/>
      <c r="J1464" s="42"/>
      <c r="K1464" s="42"/>
      <c r="L1464" s="42"/>
      <c r="M1464" s="42"/>
      <c r="N1464" s="42"/>
    </row>
    <row r="1465" spans="1:14" x14ac:dyDescent="0.2">
      <c r="A1465" s="172" t="s">
        <v>4455</v>
      </c>
      <c r="B1465" s="172">
        <v>5</v>
      </c>
      <c r="C1465" s="172">
        <v>6</v>
      </c>
      <c r="D1465" s="172">
        <v>2</v>
      </c>
      <c r="E1465" s="172">
        <v>156</v>
      </c>
      <c r="F1465" s="396">
        <v>39</v>
      </c>
      <c r="G1465" s="172"/>
      <c r="H1465" s="172"/>
      <c r="I1465" s="42"/>
      <c r="J1465" s="42"/>
      <c r="K1465" s="42"/>
      <c r="L1465" s="42"/>
      <c r="M1465" s="42"/>
      <c r="N1465" s="42"/>
    </row>
    <row r="1466" spans="1:14" x14ac:dyDescent="0.2">
      <c r="A1466" s="172" t="s">
        <v>3075</v>
      </c>
      <c r="B1466" s="172">
        <v>5</v>
      </c>
      <c r="C1466" s="172">
        <v>6</v>
      </c>
      <c r="D1466" s="172">
        <v>0</v>
      </c>
      <c r="E1466" s="172">
        <v>22</v>
      </c>
      <c r="F1466" s="396">
        <v>3.6666666666666665</v>
      </c>
      <c r="G1466" s="172"/>
      <c r="H1466" s="172"/>
      <c r="I1466" s="42"/>
      <c r="J1466" s="42"/>
      <c r="K1466" s="42"/>
      <c r="L1466" s="42"/>
      <c r="M1466" s="42"/>
      <c r="N1466" s="42"/>
    </row>
    <row r="1467" spans="1:14" x14ac:dyDescent="0.2">
      <c r="A1467" s="172" t="s">
        <v>4044</v>
      </c>
      <c r="B1467" s="172">
        <v>9</v>
      </c>
      <c r="C1467" s="172">
        <v>10</v>
      </c>
      <c r="D1467" s="172">
        <v>2</v>
      </c>
      <c r="E1467" s="172">
        <v>81</v>
      </c>
      <c r="F1467" s="396">
        <v>10.125</v>
      </c>
      <c r="G1467" s="172"/>
      <c r="H1467" s="172"/>
      <c r="I1467" s="42"/>
      <c r="J1467" s="42"/>
      <c r="K1467" s="42"/>
      <c r="L1467" s="42"/>
      <c r="M1467" s="42"/>
      <c r="N1467" s="42"/>
    </row>
    <row r="1468" spans="1:14" x14ac:dyDescent="0.2">
      <c r="A1468" s="172" t="s">
        <v>3189</v>
      </c>
      <c r="B1468" s="172">
        <v>9</v>
      </c>
      <c r="C1468" s="172">
        <v>11</v>
      </c>
      <c r="D1468" s="172">
        <v>2</v>
      </c>
      <c r="E1468" s="172">
        <v>51</v>
      </c>
      <c r="F1468" s="396">
        <v>5.666666666666667</v>
      </c>
      <c r="G1468" s="172"/>
      <c r="H1468" s="172"/>
      <c r="I1468" s="42"/>
      <c r="J1468" s="42"/>
      <c r="K1468" s="42"/>
      <c r="L1468" s="42"/>
      <c r="M1468" s="42"/>
      <c r="N1468" s="42"/>
    </row>
    <row r="1469" spans="1:14" x14ac:dyDescent="0.2">
      <c r="A1469" s="172" t="s">
        <v>3188</v>
      </c>
      <c r="B1469" s="172">
        <v>7</v>
      </c>
      <c r="C1469" s="172">
        <v>7</v>
      </c>
      <c r="D1469" s="172">
        <v>4</v>
      </c>
      <c r="E1469" s="172">
        <v>56</v>
      </c>
      <c r="F1469" s="396">
        <v>18.666666666666668</v>
      </c>
      <c r="G1469" s="172"/>
      <c r="H1469" s="172"/>
      <c r="I1469" s="42"/>
      <c r="J1469" s="42"/>
      <c r="K1469" s="42"/>
      <c r="L1469" s="42"/>
      <c r="M1469" s="42"/>
      <c r="N1469" s="42"/>
    </row>
    <row r="1470" spans="1:14" x14ac:dyDescent="0.2">
      <c r="A1470" s="172" t="s">
        <v>4042</v>
      </c>
      <c r="B1470" s="172">
        <v>1</v>
      </c>
      <c r="C1470" s="172">
        <v>2</v>
      </c>
      <c r="D1470" s="172">
        <v>0</v>
      </c>
      <c r="E1470" s="172">
        <v>8</v>
      </c>
      <c r="F1470" s="396">
        <v>4</v>
      </c>
      <c r="G1470" s="172"/>
      <c r="H1470" s="172"/>
      <c r="I1470" s="42"/>
      <c r="J1470" s="42"/>
      <c r="K1470" s="42"/>
      <c r="L1470" s="42"/>
      <c r="M1470" s="42"/>
      <c r="N1470" s="42"/>
    </row>
    <row r="1471" spans="1:14" x14ac:dyDescent="0.2">
      <c r="A1471" s="172" t="s">
        <v>4453</v>
      </c>
      <c r="B1471" s="172">
        <v>8</v>
      </c>
      <c r="C1471" s="172">
        <v>9</v>
      </c>
      <c r="D1471" s="172">
        <v>1</v>
      </c>
      <c r="E1471" s="172">
        <v>151</v>
      </c>
      <c r="F1471" s="396">
        <v>18.875</v>
      </c>
      <c r="G1471" s="172"/>
      <c r="H1471" s="172"/>
      <c r="I1471" s="42"/>
      <c r="J1471" s="42"/>
      <c r="K1471" s="42"/>
      <c r="L1471" s="42"/>
      <c r="M1471" s="42"/>
      <c r="N1471" s="42"/>
    </row>
    <row r="1472" spans="1:14" x14ac:dyDescent="0.2">
      <c r="A1472" s="172" t="s">
        <v>4018</v>
      </c>
      <c r="B1472" s="172">
        <v>8</v>
      </c>
      <c r="C1472" s="172">
        <v>10</v>
      </c>
      <c r="D1472" s="172">
        <v>0</v>
      </c>
      <c r="E1472" s="172">
        <v>160</v>
      </c>
      <c r="F1472" s="396">
        <v>16</v>
      </c>
      <c r="G1472" s="172"/>
      <c r="H1472" s="172"/>
      <c r="I1472" s="42"/>
      <c r="J1472" s="42"/>
      <c r="K1472" s="42"/>
      <c r="L1472" s="42"/>
      <c r="M1472" s="42"/>
      <c r="N1472" s="42"/>
    </row>
    <row r="1473" spans="1:14" x14ac:dyDescent="0.2">
      <c r="A1473" s="172" t="s">
        <v>4454</v>
      </c>
      <c r="B1473" s="172">
        <v>1</v>
      </c>
      <c r="C1473" s="172">
        <v>1</v>
      </c>
      <c r="D1473" s="172">
        <v>0</v>
      </c>
      <c r="E1473" s="172">
        <v>9</v>
      </c>
      <c r="F1473" s="396">
        <v>9</v>
      </c>
      <c r="G1473" s="172"/>
      <c r="H1473" s="172"/>
      <c r="I1473" s="42"/>
      <c r="J1473" s="42"/>
      <c r="K1473" s="42"/>
      <c r="L1473" s="42"/>
      <c r="M1473" s="42"/>
      <c r="N1473" s="42"/>
    </row>
    <row r="1474" spans="1:14" x14ac:dyDescent="0.2">
      <c r="A1474" s="172" t="s">
        <v>3080</v>
      </c>
      <c r="B1474" s="172">
        <v>4</v>
      </c>
      <c r="C1474" s="172">
        <v>5</v>
      </c>
      <c r="D1474" s="172">
        <v>2</v>
      </c>
      <c r="E1474" s="172">
        <v>52</v>
      </c>
      <c r="F1474" s="396">
        <v>17.333333333333332</v>
      </c>
      <c r="G1474" s="172"/>
      <c r="H1474" s="172"/>
      <c r="I1474" s="42"/>
      <c r="J1474" s="42"/>
      <c r="K1474" s="42"/>
      <c r="L1474" s="42"/>
      <c r="M1474" s="42"/>
      <c r="N1474" s="42"/>
    </row>
    <row r="1475" spans="1:14" x14ac:dyDescent="0.2">
      <c r="A1475" s="172" t="s">
        <v>4277</v>
      </c>
      <c r="B1475" s="172">
        <v>2</v>
      </c>
      <c r="C1475" s="172">
        <v>3</v>
      </c>
      <c r="D1475" s="172">
        <v>1</v>
      </c>
      <c r="E1475" s="172">
        <v>40</v>
      </c>
      <c r="F1475" s="396">
        <v>20</v>
      </c>
      <c r="G1475" s="172"/>
      <c r="H1475" s="172"/>
      <c r="I1475" s="42"/>
      <c r="J1475" s="42"/>
      <c r="K1475" s="42"/>
      <c r="L1475" s="42"/>
      <c r="M1475" s="42"/>
      <c r="N1475" s="42"/>
    </row>
    <row r="1476" spans="1:14" x14ac:dyDescent="0.2">
      <c r="A1476" s="172" t="s">
        <v>3093</v>
      </c>
      <c r="B1476" s="172">
        <v>2</v>
      </c>
      <c r="C1476" s="172">
        <v>2</v>
      </c>
      <c r="D1476" s="172">
        <v>0</v>
      </c>
      <c r="E1476" s="172">
        <v>80</v>
      </c>
      <c r="F1476" s="172">
        <v>40</v>
      </c>
      <c r="G1476" s="172"/>
      <c r="H1476" s="172"/>
      <c r="I1476" s="42"/>
      <c r="J1476" s="42"/>
      <c r="K1476" s="42"/>
      <c r="L1476" s="42"/>
      <c r="M1476" s="42"/>
      <c r="N1476" s="42"/>
    </row>
    <row r="1477" spans="1:14" x14ac:dyDescent="0.2">
      <c r="A1477" s="42" t="s">
        <v>3183</v>
      </c>
      <c r="B1477" s="42">
        <v>12</v>
      </c>
      <c r="C1477" s="42">
        <v>18</v>
      </c>
      <c r="D1477" s="42"/>
      <c r="E1477" s="42">
        <v>374</v>
      </c>
      <c r="F1477" s="377">
        <f>E1477/C1477</f>
        <v>20.777777777777779</v>
      </c>
      <c r="G1477" s="42"/>
      <c r="H1477" s="42"/>
      <c r="I1477" s="42"/>
      <c r="J1477" s="42"/>
      <c r="K1477" s="42"/>
      <c r="L1477" s="42"/>
      <c r="M1477" s="42">
        <v>1</v>
      </c>
      <c r="N1477" s="42"/>
    </row>
    <row r="1478" spans="1:14" x14ac:dyDescent="0.2">
      <c r="A1478" s="42" t="s">
        <v>3184</v>
      </c>
      <c r="B1478" s="42">
        <v>12</v>
      </c>
      <c r="C1478" s="42">
        <v>17</v>
      </c>
      <c r="D1478" s="42"/>
      <c r="E1478" s="42">
        <v>507</v>
      </c>
      <c r="F1478" s="377">
        <f t="shared" ref="F1478:F1490" si="22">E1478/C1478</f>
        <v>29.823529411764707</v>
      </c>
      <c r="G1478" s="42"/>
      <c r="H1478" s="42"/>
      <c r="I1478" s="42"/>
      <c r="J1478" s="42"/>
      <c r="K1478" s="42"/>
      <c r="L1478" s="42"/>
      <c r="M1478" s="42"/>
      <c r="N1478" s="42"/>
    </row>
    <row r="1479" spans="1:14" x14ac:dyDescent="0.2">
      <c r="A1479" s="42" t="s">
        <v>3075</v>
      </c>
      <c r="B1479" s="42">
        <v>8</v>
      </c>
      <c r="C1479" s="42">
        <v>15</v>
      </c>
      <c r="D1479" s="42"/>
      <c r="E1479" s="42">
        <v>158</v>
      </c>
      <c r="F1479" s="377">
        <f t="shared" si="22"/>
        <v>10.533333333333333</v>
      </c>
      <c r="G1479" s="42"/>
      <c r="H1479" s="42"/>
      <c r="I1479" s="42"/>
      <c r="J1479" s="42"/>
      <c r="K1479" s="42"/>
      <c r="L1479" s="42"/>
      <c r="M1479" s="42">
        <v>2</v>
      </c>
      <c r="N1479" s="42"/>
    </row>
    <row r="1480" spans="1:14" x14ac:dyDescent="0.2">
      <c r="A1480" s="42" t="s">
        <v>3694</v>
      </c>
      <c r="B1480" s="42">
        <v>10</v>
      </c>
      <c r="C1480" s="42">
        <v>15</v>
      </c>
      <c r="D1480" s="42"/>
      <c r="E1480" s="42">
        <v>249</v>
      </c>
      <c r="F1480" s="377">
        <f t="shared" si="22"/>
        <v>16.600000000000001</v>
      </c>
      <c r="G1480" s="42"/>
      <c r="H1480" s="42"/>
      <c r="I1480" s="42"/>
      <c r="J1480" s="42"/>
      <c r="K1480" s="42"/>
      <c r="L1480" s="42"/>
      <c r="M1480" s="42">
        <v>2</v>
      </c>
      <c r="N1480" s="42"/>
    </row>
    <row r="1481" spans="1:14" x14ac:dyDescent="0.2">
      <c r="A1481" s="42" t="s">
        <v>3187</v>
      </c>
      <c r="B1481" s="42">
        <v>8</v>
      </c>
      <c r="C1481" s="42">
        <v>10</v>
      </c>
      <c r="D1481" s="42"/>
      <c r="E1481" s="42">
        <v>81</v>
      </c>
      <c r="F1481" s="377">
        <f t="shared" si="22"/>
        <v>8.1</v>
      </c>
      <c r="G1481" s="42"/>
      <c r="H1481" s="42"/>
      <c r="I1481" s="42"/>
      <c r="J1481" s="42"/>
      <c r="K1481" s="42"/>
      <c r="L1481" s="42"/>
      <c r="M1481" s="42"/>
      <c r="N1481" s="42"/>
    </row>
    <row r="1482" spans="1:14" x14ac:dyDescent="0.2">
      <c r="A1482" s="42" t="s">
        <v>3587</v>
      </c>
      <c r="B1482" s="42">
        <v>8</v>
      </c>
      <c r="C1482" s="42">
        <v>8</v>
      </c>
      <c r="D1482" s="42"/>
      <c r="E1482" s="42">
        <v>45</v>
      </c>
      <c r="F1482" s="377">
        <f t="shared" si="22"/>
        <v>5.625</v>
      </c>
      <c r="G1482" s="42"/>
      <c r="H1482" s="42"/>
      <c r="I1482" s="42"/>
      <c r="J1482" s="42"/>
      <c r="K1482" s="42"/>
      <c r="L1482" s="42"/>
      <c r="M1482" s="42">
        <v>1</v>
      </c>
      <c r="N1482" s="42"/>
    </row>
    <row r="1483" spans="1:14" x14ac:dyDescent="0.2">
      <c r="A1483" s="42" t="s">
        <v>3188</v>
      </c>
      <c r="B1483" s="42">
        <v>12</v>
      </c>
      <c r="C1483" s="42">
        <v>16</v>
      </c>
      <c r="D1483" s="42"/>
      <c r="E1483" s="42">
        <v>136</v>
      </c>
      <c r="F1483" s="377">
        <f t="shared" si="22"/>
        <v>8.5</v>
      </c>
      <c r="G1483" s="42"/>
      <c r="H1483" s="42"/>
      <c r="I1483" s="42"/>
      <c r="J1483" s="42"/>
      <c r="K1483" s="42"/>
      <c r="L1483" s="42"/>
      <c r="M1483" s="42">
        <v>2</v>
      </c>
      <c r="N1483" s="42"/>
    </row>
    <row r="1484" spans="1:14" x14ac:dyDescent="0.2">
      <c r="A1484" s="42" t="s">
        <v>3082</v>
      </c>
      <c r="B1484" s="42">
        <v>11</v>
      </c>
      <c r="C1484" s="42">
        <v>15</v>
      </c>
      <c r="D1484" s="42"/>
      <c r="E1484" s="42">
        <v>228</v>
      </c>
      <c r="F1484" s="377">
        <f t="shared" si="22"/>
        <v>15.2</v>
      </c>
      <c r="G1484" s="42"/>
      <c r="H1484" s="42"/>
      <c r="I1484" s="42"/>
      <c r="J1484" s="42"/>
      <c r="K1484" s="42"/>
      <c r="L1484" s="42"/>
      <c r="M1484" s="42"/>
      <c r="N1484" s="42"/>
    </row>
    <row r="1485" spans="1:14" x14ac:dyDescent="0.2">
      <c r="A1485" s="42" t="s">
        <v>3186</v>
      </c>
      <c r="B1485" s="42">
        <v>10</v>
      </c>
      <c r="C1485" s="42">
        <v>13</v>
      </c>
      <c r="D1485" s="42"/>
      <c r="E1485" s="42">
        <v>174</v>
      </c>
      <c r="F1485" s="377">
        <f t="shared" si="22"/>
        <v>13.384615384615385</v>
      </c>
      <c r="G1485" s="42"/>
      <c r="H1485" s="42"/>
      <c r="I1485" s="42"/>
      <c r="J1485" s="42"/>
      <c r="K1485" s="42"/>
      <c r="L1485" s="42"/>
      <c r="M1485" s="42"/>
      <c r="N1485" s="42"/>
    </row>
    <row r="1486" spans="1:14" x14ac:dyDescent="0.2">
      <c r="A1486" s="42" t="s">
        <v>3189</v>
      </c>
      <c r="B1486" s="42">
        <v>9</v>
      </c>
      <c r="C1486" s="42">
        <v>9</v>
      </c>
      <c r="D1486" s="42"/>
      <c r="E1486" s="42">
        <v>54</v>
      </c>
      <c r="F1486" s="377">
        <f t="shared" si="22"/>
        <v>6</v>
      </c>
      <c r="G1486" s="42"/>
      <c r="H1486" s="42"/>
      <c r="I1486" s="42"/>
      <c r="J1486" s="42"/>
      <c r="K1486" s="42"/>
      <c r="L1486" s="42"/>
      <c r="M1486" s="42">
        <v>2</v>
      </c>
      <c r="N1486" s="42"/>
    </row>
    <row r="1487" spans="1:14" x14ac:dyDescent="0.2">
      <c r="A1487" s="42" t="s">
        <v>4047</v>
      </c>
      <c r="B1487" s="42">
        <v>8</v>
      </c>
      <c r="C1487" s="42">
        <v>9</v>
      </c>
      <c r="D1487" s="42"/>
      <c r="E1487" s="42">
        <v>54</v>
      </c>
      <c r="F1487" s="377">
        <f t="shared" si="22"/>
        <v>6</v>
      </c>
      <c r="G1487" s="42"/>
      <c r="H1487" s="42"/>
      <c r="I1487" s="42"/>
      <c r="J1487" s="42"/>
      <c r="K1487" s="42"/>
      <c r="L1487" s="42"/>
      <c r="M1487" s="42">
        <v>2</v>
      </c>
      <c r="N1487" s="42"/>
    </row>
    <row r="1488" spans="1:14" x14ac:dyDescent="0.2">
      <c r="A1488" s="42" t="s">
        <v>3080</v>
      </c>
      <c r="B1488" s="42">
        <v>9</v>
      </c>
      <c r="C1488" s="42">
        <v>12</v>
      </c>
      <c r="D1488" s="42"/>
      <c r="E1488" s="42">
        <v>102</v>
      </c>
      <c r="F1488" s="377">
        <f t="shared" si="22"/>
        <v>8.5</v>
      </c>
      <c r="G1488" s="42"/>
      <c r="H1488" s="42"/>
      <c r="I1488" s="42"/>
      <c r="J1488" s="42"/>
      <c r="K1488" s="42"/>
      <c r="L1488" s="42"/>
      <c r="M1488" s="42"/>
      <c r="N1488" s="42"/>
    </row>
    <row r="1489" spans="1:14" x14ac:dyDescent="0.2">
      <c r="A1489" s="42" t="s">
        <v>1831</v>
      </c>
      <c r="B1489" s="42">
        <v>9</v>
      </c>
      <c r="C1489" s="42">
        <v>8</v>
      </c>
      <c r="D1489" s="42"/>
      <c r="E1489" s="42">
        <v>78</v>
      </c>
      <c r="F1489" s="377">
        <f t="shared" si="22"/>
        <v>9.75</v>
      </c>
      <c r="G1489" s="42"/>
      <c r="H1489" s="42"/>
      <c r="I1489" s="42"/>
      <c r="J1489" s="42"/>
      <c r="K1489" s="42"/>
      <c r="L1489" s="42"/>
      <c r="M1489" s="42">
        <v>1</v>
      </c>
      <c r="N1489" s="42"/>
    </row>
    <row r="1490" spans="1:14" x14ac:dyDescent="0.2">
      <c r="A1490" s="42" t="s">
        <v>4048</v>
      </c>
      <c r="B1490" s="42">
        <v>1</v>
      </c>
      <c r="C1490" s="42">
        <v>2</v>
      </c>
      <c r="D1490" s="42"/>
      <c r="E1490" s="42">
        <v>3</v>
      </c>
      <c r="F1490" s="377">
        <f t="shared" si="22"/>
        <v>1.5</v>
      </c>
      <c r="G1490" s="42"/>
      <c r="H1490" s="42"/>
      <c r="I1490" s="42"/>
      <c r="J1490" s="42"/>
      <c r="K1490" s="42"/>
      <c r="L1490" s="42"/>
      <c r="M1490" s="42"/>
      <c r="N1490" s="42"/>
    </row>
    <row r="1491" spans="1:14" x14ac:dyDescent="0.2">
      <c r="A1491" s="42" t="s">
        <v>4395</v>
      </c>
      <c r="B1491" s="42">
        <v>11</v>
      </c>
      <c r="C1491" s="42">
        <v>14</v>
      </c>
      <c r="D1491" s="42"/>
      <c r="E1491" s="42">
        <v>98</v>
      </c>
      <c r="F1491" s="377">
        <f>E1491/(C1491-D1491)</f>
        <v>7</v>
      </c>
      <c r="G1491" s="42"/>
      <c r="H1491" s="42"/>
      <c r="I1491" s="42"/>
      <c r="J1491" s="42"/>
      <c r="K1491" s="42"/>
      <c r="L1491" s="42"/>
      <c r="M1491" s="42"/>
      <c r="N1491" s="42"/>
    </row>
    <row r="1492" spans="1:14" x14ac:dyDescent="0.2">
      <c r="A1492" s="42" t="s">
        <v>3585</v>
      </c>
      <c r="B1492" s="42">
        <v>8</v>
      </c>
      <c r="C1492" s="42">
        <v>11</v>
      </c>
      <c r="D1492" s="42">
        <v>3</v>
      </c>
      <c r="E1492" s="42">
        <v>422</v>
      </c>
      <c r="F1492" s="377">
        <f t="shared" ref="F1492:F1509" si="23">E1492/(C1492-D1492)</f>
        <v>52.75</v>
      </c>
      <c r="G1492" s="42"/>
      <c r="H1492" s="42"/>
      <c r="I1492" s="42"/>
      <c r="J1492" s="42"/>
      <c r="K1492" s="42"/>
      <c r="L1492" s="42"/>
      <c r="M1492" s="42"/>
      <c r="N1492" s="42"/>
    </row>
    <row r="1493" spans="1:14" x14ac:dyDescent="0.2">
      <c r="A1493" s="42" t="s">
        <v>3075</v>
      </c>
      <c r="B1493" s="42">
        <v>8</v>
      </c>
      <c r="C1493" s="42">
        <v>10</v>
      </c>
      <c r="D1493" s="42"/>
      <c r="E1493" s="42">
        <v>193</v>
      </c>
      <c r="F1493" s="377">
        <f t="shared" si="23"/>
        <v>19.3</v>
      </c>
      <c r="G1493" s="42"/>
      <c r="H1493" s="42"/>
      <c r="I1493" s="42"/>
      <c r="J1493" s="42"/>
      <c r="K1493" s="42"/>
      <c r="L1493" s="42"/>
      <c r="M1493" s="42"/>
      <c r="N1493" s="42"/>
    </row>
    <row r="1494" spans="1:14" x14ac:dyDescent="0.2">
      <c r="A1494" s="42" t="s">
        <v>3183</v>
      </c>
      <c r="B1494" s="42">
        <v>11</v>
      </c>
      <c r="C1494" s="42">
        <v>15</v>
      </c>
      <c r="D1494" s="42">
        <v>2</v>
      </c>
      <c r="E1494" s="42">
        <v>200</v>
      </c>
      <c r="F1494" s="377">
        <f t="shared" si="23"/>
        <v>15.384615384615385</v>
      </c>
      <c r="G1494" s="42"/>
      <c r="H1494" s="42"/>
      <c r="I1494" s="42"/>
      <c r="J1494" s="42"/>
      <c r="K1494" s="42"/>
      <c r="L1494" s="42"/>
      <c r="M1494" s="42"/>
      <c r="N1494" s="42"/>
    </row>
    <row r="1495" spans="1:14" x14ac:dyDescent="0.2">
      <c r="A1495" s="42" t="s">
        <v>3082</v>
      </c>
      <c r="B1495" s="42">
        <v>12</v>
      </c>
      <c r="C1495" s="42">
        <v>19</v>
      </c>
      <c r="D1495" s="42">
        <v>3</v>
      </c>
      <c r="E1495" s="42">
        <v>223</v>
      </c>
      <c r="F1495" s="377">
        <f t="shared" si="23"/>
        <v>13.9375</v>
      </c>
      <c r="G1495" s="42"/>
      <c r="H1495" s="42"/>
      <c r="I1495" s="42"/>
      <c r="J1495" s="42"/>
      <c r="K1495" s="42"/>
      <c r="L1495" s="42"/>
      <c r="M1495" s="42"/>
      <c r="N1495" s="42"/>
    </row>
    <row r="1496" spans="1:14" x14ac:dyDescent="0.2">
      <c r="A1496" s="42" t="s">
        <v>3187</v>
      </c>
      <c r="B1496" s="42">
        <v>8</v>
      </c>
      <c r="C1496" s="42">
        <v>9</v>
      </c>
      <c r="D1496" s="42">
        <v>2</v>
      </c>
      <c r="E1496" s="42">
        <v>149</v>
      </c>
      <c r="F1496" s="377">
        <f t="shared" si="23"/>
        <v>21.285714285714285</v>
      </c>
      <c r="G1496" s="42"/>
      <c r="H1496" s="42"/>
      <c r="I1496" s="42"/>
      <c r="J1496" s="42"/>
      <c r="K1496" s="42"/>
      <c r="L1496" s="42"/>
      <c r="M1496" s="42"/>
      <c r="N1496" s="42"/>
    </row>
    <row r="1497" spans="1:14" x14ac:dyDescent="0.2">
      <c r="A1497" s="42" t="s">
        <v>3080</v>
      </c>
      <c r="B1497" s="42">
        <v>10</v>
      </c>
      <c r="C1497" s="42">
        <v>14</v>
      </c>
      <c r="D1497" s="42">
        <v>2</v>
      </c>
      <c r="E1497" s="42">
        <v>161</v>
      </c>
      <c r="F1497" s="377">
        <f t="shared" si="23"/>
        <v>13.416666666666666</v>
      </c>
      <c r="G1497" s="42"/>
      <c r="H1497" s="42"/>
      <c r="I1497" s="42"/>
      <c r="J1497" s="42"/>
      <c r="K1497" s="42"/>
      <c r="L1497" s="42"/>
      <c r="M1497" s="42"/>
      <c r="N1497" s="42"/>
    </row>
    <row r="1498" spans="1:14" x14ac:dyDescent="0.2">
      <c r="A1498" s="42" t="s">
        <v>1831</v>
      </c>
      <c r="B1498" s="42">
        <v>5</v>
      </c>
      <c r="C1498" s="42">
        <v>7</v>
      </c>
      <c r="D1498" s="42">
        <v>0</v>
      </c>
      <c r="E1498" s="42">
        <v>41</v>
      </c>
      <c r="F1498" s="377">
        <f t="shared" si="23"/>
        <v>5.8571428571428568</v>
      </c>
      <c r="G1498" s="42"/>
      <c r="H1498" s="42"/>
      <c r="I1498" s="42"/>
      <c r="J1498" s="42"/>
      <c r="K1498" s="42"/>
      <c r="L1498" s="42"/>
      <c r="M1498" s="42"/>
      <c r="N1498" s="42"/>
    </row>
    <row r="1499" spans="1:14" x14ac:dyDescent="0.2">
      <c r="A1499" s="42" t="s">
        <v>3188</v>
      </c>
      <c r="B1499" s="42">
        <v>12</v>
      </c>
      <c r="C1499" s="42">
        <v>14</v>
      </c>
      <c r="D1499" s="42">
        <v>4</v>
      </c>
      <c r="E1499" s="42">
        <v>113</v>
      </c>
      <c r="F1499" s="377">
        <f t="shared" si="23"/>
        <v>11.3</v>
      </c>
      <c r="G1499" s="42"/>
      <c r="H1499" s="42"/>
      <c r="I1499" s="42"/>
      <c r="J1499" s="42"/>
      <c r="K1499" s="42"/>
      <c r="L1499" s="42"/>
      <c r="M1499" s="42"/>
      <c r="N1499" s="42"/>
    </row>
    <row r="1500" spans="1:14" x14ac:dyDescent="0.2">
      <c r="A1500" s="42" t="s">
        <v>4396</v>
      </c>
      <c r="B1500" s="42">
        <v>1</v>
      </c>
      <c r="C1500" s="42">
        <v>1</v>
      </c>
      <c r="D1500" s="42"/>
      <c r="E1500" s="42">
        <v>0</v>
      </c>
      <c r="F1500" s="377">
        <f t="shared" si="23"/>
        <v>0</v>
      </c>
      <c r="G1500" s="42"/>
      <c r="H1500" s="42"/>
      <c r="I1500" s="42"/>
      <c r="J1500" s="42"/>
      <c r="K1500" s="42"/>
      <c r="L1500" s="42"/>
      <c r="M1500" s="42"/>
      <c r="N1500" s="42"/>
    </row>
    <row r="1501" spans="1:14" x14ac:dyDescent="0.2">
      <c r="A1501" s="42" t="s">
        <v>3189</v>
      </c>
      <c r="B1501" s="42">
        <v>12</v>
      </c>
      <c r="C1501" s="42">
        <v>10</v>
      </c>
      <c r="D1501" s="42">
        <v>4</v>
      </c>
      <c r="E1501" s="42">
        <v>55</v>
      </c>
      <c r="F1501" s="377">
        <f t="shared" si="23"/>
        <v>9.1666666666666661</v>
      </c>
      <c r="G1501" s="42"/>
      <c r="H1501" s="42"/>
      <c r="I1501" s="42"/>
      <c r="J1501" s="42"/>
      <c r="K1501" s="42"/>
      <c r="L1501" s="42"/>
      <c r="M1501" s="42"/>
      <c r="N1501" s="42"/>
    </row>
    <row r="1502" spans="1:14" x14ac:dyDescent="0.2">
      <c r="A1502" s="42" t="s">
        <v>3587</v>
      </c>
      <c r="B1502" s="42">
        <v>1</v>
      </c>
      <c r="C1502" s="42">
        <v>1</v>
      </c>
      <c r="D1502" s="42">
        <v>1</v>
      </c>
      <c r="E1502" s="42">
        <v>1</v>
      </c>
      <c r="F1502" s="377">
        <v>0</v>
      </c>
      <c r="G1502" s="42"/>
      <c r="H1502" s="42"/>
      <c r="I1502" s="42"/>
      <c r="J1502" s="42"/>
      <c r="K1502" s="42"/>
      <c r="L1502" s="42"/>
      <c r="M1502" s="42"/>
      <c r="N1502" s="42"/>
    </row>
    <row r="1503" spans="1:14" x14ac:dyDescent="0.2">
      <c r="A1503" s="42" t="s">
        <v>4399</v>
      </c>
      <c r="B1503" s="42">
        <v>1</v>
      </c>
      <c r="C1503" s="42">
        <v>1</v>
      </c>
      <c r="D1503" s="42"/>
      <c r="E1503" s="42">
        <v>4</v>
      </c>
      <c r="F1503" s="377">
        <f t="shared" si="23"/>
        <v>4</v>
      </c>
      <c r="G1503" s="42"/>
      <c r="H1503" s="42"/>
      <c r="I1503" s="42"/>
      <c r="J1503" s="42"/>
      <c r="K1503" s="42"/>
      <c r="L1503" s="42"/>
      <c r="M1503" s="42"/>
      <c r="N1503" s="42"/>
    </row>
    <row r="1504" spans="1:14" x14ac:dyDescent="0.2">
      <c r="A1504" s="42" t="s">
        <v>4403</v>
      </c>
      <c r="B1504" s="42">
        <v>8</v>
      </c>
      <c r="C1504" s="42">
        <v>9</v>
      </c>
      <c r="D1504" s="42">
        <v>2</v>
      </c>
      <c r="E1504" s="42">
        <v>58</v>
      </c>
      <c r="F1504" s="377">
        <f t="shared" si="23"/>
        <v>8.2857142857142865</v>
      </c>
      <c r="G1504" s="42"/>
      <c r="H1504" s="42"/>
      <c r="I1504" s="42"/>
      <c r="J1504" s="42"/>
      <c r="K1504" s="42"/>
      <c r="L1504" s="42"/>
      <c r="M1504" s="42"/>
      <c r="N1504" s="42"/>
    </row>
    <row r="1505" spans="1:14" x14ac:dyDescent="0.2">
      <c r="A1505" s="42" t="s">
        <v>4404</v>
      </c>
      <c r="B1505" s="42">
        <v>8</v>
      </c>
      <c r="C1505" s="42">
        <v>9</v>
      </c>
      <c r="D1505" s="42">
        <v>2</v>
      </c>
      <c r="E1505" s="42">
        <v>93</v>
      </c>
      <c r="F1505" s="377">
        <f t="shared" si="23"/>
        <v>13.285714285714286</v>
      </c>
      <c r="G1505" s="42"/>
      <c r="H1505" s="42"/>
      <c r="I1505" s="42"/>
      <c r="J1505" s="42"/>
      <c r="K1505" s="42"/>
      <c r="L1505" s="42"/>
      <c r="M1505" s="42"/>
      <c r="N1505" s="42"/>
    </row>
    <row r="1506" spans="1:14" x14ac:dyDescent="0.2">
      <c r="A1506" s="42" t="s">
        <v>514</v>
      </c>
      <c r="B1506" s="42">
        <v>1</v>
      </c>
      <c r="C1506" s="42">
        <v>0</v>
      </c>
      <c r="D1506" s="42"/>
      <c r="E1506" s="42">
        <v>0</v>
      </c>
      <c r="F1506" s="377">
        <v>0</v>
      </c>
      <c r="G1506" s="42"/>
      <c r="H1506" s="42"/>
      <c r="I1506" s="42"/>
      <c r="J1506" s="42"/>
      <c r="K1506" s="42"/>
      <c r="L1506" s="42"/>
      <c r="M1506" s="42"/>
      <c r="N1506" s="42"/>
    </row>
    <row r="1507" spans="1:14" x14ac:dyDescent="0.2">
      <c r="A1507" s="42" t="s">
        <v>4406</v>
      </c>
      <c r="B1507" s="42">
        <v>8</v>
      </c>
      <c r="C1507" s="42">
        <v>10</v>
      </c>
      <c r="D1507" s="42">
        <v>2</v>
      </c>
      <c r="E1507" s="42">
        <v>176</v>
      </c>
      <c r="F1507" s="377">
        <f t="shared" si="23"/>
        <v>22</v>
      </c>
      <c r="G1507" s="42"/>
      <c r="H1507" s="42"/>
      <c r="I1507" s="42"/>
      <c r="J1507" s="42"/>
      <c r="K1507" s="42"/>
      <c r="L1507" s="42"/>
      <c r="M1507" s="42"/>
      <c r="N1507" s="42"/>
    </row>
    <row r="1508" spans="1:14" x14ac:dyDescent="0.2">
      <c r="A1508" s="42" t="s">
        <v>3184</v>
      </c>
      <c r="B1508" s="42">
        <v>6</v>
      </c>
      <c r="C1508" s="42">
        <v>6</v>
      </c>
      <c r="D1508" s="42">
        <v>1</v>
      </c>
      <c r="E1508" s="42">
        <v>124</v>
      </c>
      <c r="F1508" s="377">
        <f t="shared" si="23"/>
        <v>24.8</v>
      </c>
      <c r="G1508" s="42"/>
      <c r="H1508" s="42"/>
      <c r="I1508" s="42"/>
      <c r="J1508" s="42"/>
      <c r="K1508" s="42"/>
      <c r="L1508" s="42"/>
      <c r="M1508" s="42"/>
      <c r="N1508" s="42"/>
    </row>
    <row r="1509" spans="1:14" x14ac:dyDescent="0.2">
      <c r="A1509" s="42" t="s">
        <v>4056</v>
      </c>
      <c r="B1509" s="42">
        <v>2</v>
      </c>
      <c r="C1509" s="42">
        <v>2</v>
      </c>
      <c r="D1509" s="42">
        <v>1</v>
      </c>
      <c r="E1509" s="42">
        <v>0</v>
      </c>
      <c r="F1509" s="377">
        <f t="shared" si="23"/>
        <v>0</v>
      </c>
      <c r="G1509" s="42"/>
      <c r="H1509" s="42"/>
      <c r="I1509" s="42"/>
      <c r="J1509" s="42"/>
      <c r="K1509" s="42"/>
      <c r="L1509" s="42"/>
      <c r="M1509" s="42"/>
      <c r="N1509" s="42"/>
    </row>
    <row r="1510" spans="1:14" x14ac:dyDescent="0.2">
      <c r="A1510" s="42" t="s">
        <v>3185</v>
      </c>
      <c r="B1510" s="42">
        <v>8</v>
      </c>
      <c r="C1510" s="42">
        <v>10</v>
      </c>
      <c r="D1510" s="42">
        <v>0</v>
      </c>
      <c r="E1510" s="42">
        <v>187</v>
      </c>
      <c r="F1510" s="377">
        <v>18.7</v>
      </c>
      <c r="G1510" s="42"/>
      <c r="H1510" s="42"/>
      <c r="I1510" s="42"/>
      <c r="J1510" s="42"/>
      <c r="K1510" s="42"/>
      <c r="L1510" s="42"/>
      <c r="M1510" s="42"/>
      <c r="N1510" s="42"/>
    </row>
    <row r="1511" spans="1:14" x14ac:dyDescent="0.2">
      <c r="A1511" s="42" t="s">
        <v>3188</v>
      </c>
      <c r="B1511" s="42">
        <v>10</v>
      </c>
      <c r="C1511" s="42">
        <v>12</v>
      </c>
      <c r="D1511" s="42">
        <v>1</v>
      </c>
      <c r="E1511" s="42">
        <v>261</v>
      </c>
      <c r="F1511" s="377">
        <v>23.727272727272727</v>
      </c>
      <c r="G1511" s="42"/>
      <c r="H1511" s="42"/>
      <c r="I1511" s="42"/>
      <c r="J1511" s="42"/>
      <c r="K1511" s="42"/>
      <c r="L1511" s="42"/>
      <c r="M1511" s="42"/>
      <c r="N1511" s="42"/>
    </row>
    <row r="1512" spans="1:14" x14ac:dyDescent="0.2">
      <c r="A1512" s="42" t="s">
        <v>3080</v>
      </c>
      <c r="B1512" s="42">
        <v>10</v>
      </c>
      <c r="C1512" s="42">
        <v>12</v>
      </c>
      <c r="D1512" s="42">
        <v>1</v>
      </c>
      <c r="E1512" s="42">
        <v>219</v>
      </c>
      <c r="F1512" s="377">
        <v>19.90909090909091</v>
      </c>
      <c r="G1512" s="42"/>
      <c r="H1512" s="42"/>
      <c r="I1512" s="42"/>
      <c r="J1512" s="42"/>
      <c r="K1512" s="42"/>
      <c r="L1512" s="42"/>
      <c r="M1512" s="42"/>
      <c r="N1512" s="42"/>
    </row>
    <row r="1513" spans="1:14" x14ac:dyDescent="0.2">
      <c r="A1513" s="42" t="s">
        <v>3082</v>
      </c>
      <c r="B1513" s="42">
        <v>10</v>
      </c>
      <c r="C1513" s="42">
        <v>12</v>
      </c>
      <c r="D1513" s="42">
        <v>2</v>
      </c>
      <c r="E1513" s="42">
        <v>188</v>
      </c>
      <c r="F1513" s="377">
        <v>18.8</v>
      </c>
      <c r="G1513" s="42"/>
      <c r="H1513" s="42"/>
      <c r="I1513" s="42"/>
      <c r="J1513" s="42"/>
      <c r="K1513" s="42"/>
      <c r="L1513" s="42"/>
      <c r="M1513" s="42"/>
      <c r="N1513" s="42"/>
    </row>
    <row r="1514" spans="1:14" x14ac:dyDescent="0.2">
      <c r="A1514" s="42" t="s">
        <v>3541</v>
      </c>
      <c r="B1514" s="42">
        <v>9</v>
      </c>
      <c r="C1514" s="42">
        <v>10</v>
      </c>
      <c r="D1514" s="42">
        <v>4</v>
      </c>
      <c r="E1514" s="42">
        <v>184</v>
      </c>
      <c r="F1514" s="377">
        <v>30.666666666666668</v>
      </c>
      <c r="G1514" s="42"/>
      <c r="H1514" s="42"/>
      <c r="I1514" s="42"/>
      <c r="J1514" s="42"/>
      <c r="K1514" s="42"/>
      <c r="L1514" s="42"/>
      <c r="M1514" s="42"/>
      <c r="N1514" s="42"/>
    </row>
    <row r="1515" spans="1:14" x14ac:dyDescent="0.2">
      <c r="A1515" s="42" t="s">
        <v>4412</v>
      </c>
      <c r="B1515" s="42">
        <v>10</v>
      </c>
      <c r="C1515" s="42">
        <v>9</v>
      </c>
      <c r="D1515" s="42">
        <v>4</v>
      </c>
      <c r="E1515" s="42">
        <v>125</v>
      </c>
      <c r="F1515" s="377">
        <v>25</v>
      </c>
      <c r="G1515" s="42"/>
      <c r="H1515" s="42"/>
      <c r="I1515" s="42"/>
      <c r="J1515" s="42"/>
      <c r="K1515" s="42"/>
      <c r="L1515" s="42"/>
      <c r="M1515" s="42"/>
      <c r="N1515" s="42"/>
    </row>
    <row r="1516" spans="1:14" x14ac:dyDescent="0.2">
      <c r="A1516" s="42" t="s">
        <v>4404</v>
      </c>
      <c r="B1516" s="42">
        <v>5</v>
      </c>
      <c r="C1516" s="42">
        <v>4</v>
      </c>
      <c r="D1516" s="42">
        <v>1</v>
      </c>
      <c r="E1516" s="42">
        <v>45</v>
      </c>
      <c r="F1516" s="377">
        <v>15</v>
      </c>
      <c r="G1516" s="42"/>
      <c r="H1516" s="42"/>
      <c r="I1516" s="42"/>
      <c r="J1516" s="42"/>
      <c r="K1516" s="42"/>
      <c r="L1516" s="42"/>
      <c r="M1516" s="42"/>
      <c r="N1516" s="42"/>
    </row>
    <row r="1517" spans="1:14" x14ac:dyDescent="0.2">
      <c r="A1517" s="42" t="s">
        <v>3189</v>
      </c>
      <c r="B1517" s="42">
        <v>10</v>
      </c>
      <c r="C1517" s="42">
        <v>6</v>
      </c>
      <c r="D1517" s="42">
        <v>1</v>
      </c>
      <c r="E1517" s="42">
        <v>21</v>
      </c>
      <c r="F1517" s="377">
        <v>4.2</v>
      </c>
      <c r="G1517" s="42"/>
      <c r="H1517" s="42"/>
      <c r="I1517" s="42"/>
      <c r="J1517" s="42"/>
      <c r="K1517" s="42"/>
      <c r="L1517" s="42"/>
      <c r="M1517" s="42"/>
      <c r="N1517" s="42"/>
    </row>
    <row r="1518" spans="1:14" x14ac:dyDescent="0.2">
      <c r="A1518" s="42" t="s">
        <v>4413</v>
      </c>
      <c r="B1518" s="42">
        <v>8</v>
      </c>
      <c r="C1518" s="42">
        <v>8</v>
      </c>
      <c r="D1518" s="42">
        <v>1</v>
      </c>
      <c r="E1518" s="42">
        <v>52</v>
      </c>
      <c r="F1518" s="377">
        <v>7.4285714285714288</v>
      </c>
      <c r="G1518" s="42"/>
      <c r="H1518" s="42"/>
      <c r="I1518" s="42"/>
      <c r="J1518" s="42"/>
      <c r="K1518" s="42"/>
      <c r="L1518" s="42"/>
      <c r="M1518" s="42"/>
      <c r="N1518" s="42"/>
    </row>
    <row r="1519" spans="1:14" x14ac:dyDescent="0.2">
      <c r="A1519" s="42" t="s">
        <v>4056</v>
      </c>
      <c r="B1519" s="42">
        <v>5</v>
      </c>
      <c r="C1519" s="42">
        <v>3</v>
      </c>
      <c r="D1519" s="42">
        <v>1</v>
      </c>
      <c r="E1519" s="42">
        <v>5</v>
      </c>
      <c r="F1519" s="377">
        <v>2.5</v>
      </c>
      <c r="G1519" s="42"/>
      <c r="H1519" s="42"/>
      <c r="I1519" s="42"/>
      <c r="J1519" s="42"/>
      <c r="K1519" s="42"/>
      <c r="L1519" s="42"/>
      <c r="M1519" s="42"/>
      <c r="N1519" s="42"/>
    </row>
    <row r="1520" spans="1:14" x14ac:dyDescent="0.2">
      <c r="A1520" s="42" t="s">
        <v>4058</v>
      </c>
      <c r="B1520" s="42">
        <v>5</v>
      </c>
      <c r="C1520" s="42">
        <v>4</v>
      </c>
      <c r="D1520" s="42">
        <v>1</v>
      </c>
      <c r="E1520" s="42">
        <v>13</v>
      </c>
      <c r="F1520" s="377">
        <v>4.333333333333333</v>
      </c>
      <c r="G1520" s="42"/>
      <c r="H1520" s="42"/>
      <c r="I1520" s="42"/>
      <c r="J1520" s="42"/>
      <c r="K1520" s="42"/>
      <c r="L1520" s="42"/>
      <c r="M1520" s="42"/>
      <c r="N1520" s="42"/>
    </row>
    <row r="1521" spans="1:14" x14ac:dyDescent="0.2">
      <c r="A1521" s="42" t="s">
        <v>4395</v>
      </c>
      <c r="B1521" s="42">
        <v>2</v>
      </c>
      <c r="C1521" s="42">
        <v>1</v>
      </c>
      <c r="D1521" s="42">
        <v>1</v>
      </c>
      <c r="E1521" s="42">
        <v>0</v>
      </c>
      <c r="F1521" s="377">
        <v>0</v>
      </c>
      <c r="G1521" s="42"/>
      <c r="H1521" s="42"/>
      <c r="I1521" s="42"/>
      <c r="J1521" s="42"/>
      <c r="K1521" s="42"/>
      <c r="L1521" s="42"/>
      <c r="M1521" s="42"/>
      <c r="N1521" s="42"/>
    </row>
    <row r="1522" spans="1:14" x14ac:dyDescent="0.2">
      <c r="A1522" s="42" t="s">
        <v>3093</v>
      </c>
      <c r="B1522" s="42">
        <v>4</v>
      </c>
      <c r="C1522" s="42">
        <v>4</v>
      </c>
      <c r="D1522" s="42">
        <v>0</v>
      </c>
      <c r="E1522" s="42">
        <v>111</v>
      </c>
      <c r="F1522" s="377">
        <v>27.75</v>
      </c>
      <c r="G1522" s="42"/>
      <c r="H1522" s="42"/>
      <c r="I1522" s="42"/>
      <c r="J1522" s="42"/>
      <c r="K1522" s="42"/>
      <c r="L1522" s="42"/>
      <c r="M1522" s="42"/>
      <c r="N1522" s="42"/>
    </row>
    <row r="1523" spans="1:14" x14ac:dyDescent="0.2">
      <c r="A1523" s="42" t="s">
        <v>4423</v>
      </c>
      <c r="B1523" s="42">
        <v>2</v>
      </c>
      <c r="C1523" s="42">
        <v>0</v>
      </c>
      <c r="D1523" s="42">
        <v>3</v>
      </c>
      <c r="E1523" s="42">
        <v>0</v>
      </c>
      <c r="F1523" s="377">
        <v>0</v>
      </c>
      <c r="G1523" s="42"/>
      <c r="H1523" s="42"/>
      <c r="I1523" s="42"/>
      <c r="J1523" s="42"/>
      <c r="K1523" s="42"/>
      <c r="L1523" s="42"/>
      <c r="M1523" s="42"/>
      <c r="N1523" s="42"/>
    </row>
    <row r="1524" spans="1:14" x14ac:dyDescent="0.2">
      <c r="A1524" s="42" t="s">
        <v>4424</v>
      </c>
      <c r="B1524" s="42">
        <v>2</v>
      </c>
      <c r="C1524" s="42">
        <v>0</v>
      </c>
      <c r="D1524" s="42">
        <v>1</v>
      </c>
      <c r="E1524" s="42">
        <v>0</v>
      </c>
      <c r="F1524" s="377">
        <v>0</v>
      </c>
      <c r="G1524" s="42"/>
      <c r="H1524" s="42"/>
      <c r="I1524" s="42"/>
      <c r="J1524" s="42"/>
      <c r="K1524" s="42"/>
      <c r="L1524" s="42"/>
      <c r="M1524" s="42"/>
      <c r="N1524" s="42"/>
    </row>
    <row r="1525" spans="1:14" x14ac:dyDescent="0.2">
      <c r="A1525" s="42" t="s">
        <v>3455</v>
      </c>
      <c r="B1525" s="42">
        <v>4</v>
      </c>
      <c r="C1525" s="42">
        <v>4</v>
      </c>
      <c r="D1525" s="42">
        <v>1</v>
      </c>
      <c r="E1525" s="42">
        <v>209</v>
      </c>
      <c r="F1525" s="377">
        <v>69.666666666666671</v>
      </c>
      <c r="G1525" s="42"/>
      <c r="H1525" s="42"/>
      <c r="I1525" s="42"/>
      <c r="J1525" s="42"/>
      <c r="K1525" s="42"/>
      <c r="L1525" s="42"/>
      <c r="M1525" s="42"/>
      <c r="N1525" s="42"/>
    </row>
    <row r="1526" spans="1:14" x14ac:dyDescent="0.2">
      <c r="A1526" s="42" t="s">
        <v>3187</v>
      </c>
      <c r="B1526" s="42">
        <v>4</v>
      </c>
      <c r="C1526" s="42">
        <v>2</v>
      </c>
      <c r="D1526" s="42">
        <v>1</v>
      </c>
      <c r="E1526" s="42">
        <v>13</v>
      </c>
      <c r="F1526" s="377">
        <v>13</v>
      </c>
      <c r="G1526" s="42"/>
      <c r="H1526" s="42"/>
      <c r="I1526" s="42"/>
      <c r="J1526" s="42"/>
      <c r="K1526" s="42"/>
      <c r="L1526" s="42"/>
      <c r="M1526" s="42"/>
      <c r="N1526" s="42"/>
    </row>
    <row r="1527" spans="1:14" x14ac:dyDescent="0.2">
      <c r="A1527" s="42" t="s">
        <v>4426</v>
      </c>
      <c r="B1527" s="42">
        <v>1</v>
      </c>
      <c r="C1527" s="42">
        <v>0</v>
      </c>
      <c r="D1527" s="42">
        <v>0</v>
      </c>
      <c r="E1527" s="42">
        <v>0</v>
      </c>
      <c r="F1527" s="377">
        <v>0</v>
      </c>
      <c r="G1527" s="42"/>
      <c r="H1527" s="42"/>
      <c r="I1527" s="42"/>
      <c r="J1527" s="42"/>
      <c r="K1527" s="42"/>
      <c r="L1527" s="42"/>
      <c r="M1527" s="42"/>
      <c r="N1527" s="42"/>
    </row>
    <row r="1528" spans="1:14" x14ac:dyDescent="0.2">
      <c r="A1528" s="538" t="s">
        <v>3185</v>
      </c>
      <c r="B1528" s="42">
        <v>11</v>
      </c>
      <c r="C1528" s="42">
        <v>17</v>
      </c>
      <c r="D1528" s="42">
        <v>0</v>
      </c>
      <c r="E1528" s="42">
        <v>256</v>
      </c>
      <c r="F1528" s="451">
        <v>15.058823529411764</v>
      </c>
      <c r="G1528" s="42"/>
      <c r="H1528" s="42"/>
      <c r="I1528" s="42"/>
      <c r="J1528" s="42"/>
      <c r="K1528" s="42"/>
      <c r="L1528" s="42"/>
      <c r="M1528" s="42"/>
      <c r="N1528" s="42"/>
    </row>
    <row r="1529" spans="1:14" x14ac:dyDescent="0.2">
      <c r="A1529" s="538" t="s">
        <v>3188</v>
      </c>
      <c r="B1529" s="42">
        <v>10</v>
      </c>
      <c r="C1529" s="42">
        <v>13</v>
      </c>
      <c r="D1529" s="42">
        <v>0</v>
      </c>
      <c r="E1529" s="42">
        <v>145</v>
      </c>
      <c r="F1529" s="451">
        <v>11.153846153846153</v>
      </c>
      <c r="G1529" s="42"/>
      <c r="H1529" s="42"/>
      <c r="I1529" s="42"/>
      <c r="J1529" s="42"/>
      <c r="K1529" s="42"/>
      <c r="L1529" s="42"/>
      <c r="M1529" s="42"/>
      <c r="N1529" s="42"/>
    </row>
    <row r="1530" spans="1:14" x14ac:dyDescent="0.2">
      <c r="A1530" s="42" t="s">
        <v>3080</v>
      </c>
      <c r="B1530" s="42">
        <v>11</v>
      </c>
      <c r="C1530" s="42">
        <v>16</v>
      </c>
      <c r="D1530" s="42">
        <v>1</v>
      </c>
      <c r="E1530" s="42">
        <v>266</v>
      </c>
      <c r="F1530" s="451">
        <v>17.733333333333334</v>
      </c>
      <c r="G1530" s="42"/>
      <c r="H1530" s="42"/>
      <c r="I1530" s="42"/>
      <c r="J1530" s="42"/>
      <c r="K1530" s="42"/>
      <c r="L1530" s="42"/>
      <c r="M1530" s="42"/>
      <c r="N1530" s="42"/>
    </row>
    <row r="1531" spans="1:14" x14ac:dyDescent="0.2">
      <c r="A1531" s="42" t="s">
        <v>3093</v>
      </c>
      <c r="B1531" s="42">
        <v>10</v>
      </c>
      <c r="C1531" s="42">
        <v>15</v>
      </c>
      <c r="D1531" s="42">
        <v>1</v>
      </c>
      <c r="E1531" s="42">
        <v>156</v>
      </c>
      <c r="F1531" s="451">
        <v>11.142857142857142</v>
      </c>
      <c r="G1531" s="42"/>
      <c r="H1531" s="42"/>
      <c r="I1531" s="42"/>
      <c r="J1531" s="42"/>
      <c r="K1531" s="42"/>
      <c r="L1531" s="42"/>
      <c r="M1531" s="42"/>
      <c r="N1531" s="42"/>
    </row>
    <row r="1532" spans="1:14" x14ac:dyDescent="0.2">
      <c r="A1532" s="538" t="s">
        <v>4412</v>
      </c>
      <c r="B1532" s="42">
        <v>11</v>
      </c>
      <c r="C1532" s="42">
        <v>14</v>
      </c>
      <c r="D1532" s="42">
        <v>1</v>
      </c>
      <c r="E1532" s="42">
        <v>149</v>
      </c>
      <c r="F1532" s="451">
        <v>11.461538461538462</v>
      </c>
      <c r="G1532" s="42"/>
      <c r="H1532" s="42"/>
      <c r="I1532" s="42"/>
      <c r="J1532" s="42"/>
      <c r="K1532" s="42"/>
      <c r="L1532" s="42"/>
      <c r="M1532" s="42"/>
      <c r="N1532" s="42"/>
    </row>
    <row r="1533" spans="1:14" x14ac:dyDescent="0.2">
      <c r="A1533" s="42" t="s">
        <v>3187</v>
      </c>
      <c r="B1533" s="42">
        <v>3</v>
      </c>
      <c r="C1533" s="42">
        <v>4</v>
      </c>
      <c r="D1533" s="42">
        <v>1</v>
      </c>
      <c r="E1533" s="42">
        <v>34</v>
      </c>
      <c r="F1533" s="451">
        <v>11.333333333333334</v>
      </c>
      <c r="G1533" s="42"/>
      <c r="H1533" s="42"/>
      <c r="I1533" s="42"/>
      <c r="J1533" s="42"/>
      <c r="K1533" s="42"/>
      <c r="L1533" s="42"/>
      <c r="M1533" s="42"/>
      <c r="N1533" s="42"/>
    </row>
    <row r="1534" spans="1:14" x14ac:dyDescent="0.2">
      <c r="A1534" s="42" t="s">
        <v>4429</v>
      </c>
      <c r="B1534" s="42">
        <v>3</v>
      </c>
      <c r="C1534" s="42">
        <v>4</v>
      </c>
      <c r="D1534" s="42">
        <v>1</v>
      </c>
      <c r="E1534" s="42">
        <v>46</v>
      </c>
      <c r="F1534" s="451">
        <v>15.333333333333334</v>
      </c>
      <c r="G1534" s="42"/>
      <c r="H1534" s="42"/>
      <c r="I1534" s="42"/>
      <c r="J1534" s="42"/>
      <c r="K1534" s="42"/>
      <c r="L1534" s="42"/>
      <c r="M1534" s="42"/>
      <c r="N1534" s="42"/>
    </row>
    <row r="1535" spans="1:14" x14ac:dyDescent="0.2">
      <c r="A1535" s="42" t="s">
        <v>3189</v>
      </c>
      <c r="B1535" s="42">
        <v>11</v>
      </c>
      <c r="C1535" s="42">
        <v>15</v>
      </c>
      <c r="D1535" s="42">
        <v>1</v>
      </c>
      <c r="E1535" s="42">
        <v>105</v>
      </c>
      <c r="F1535" s="451">
        <v>7.5</v>
      </c>
      <c r="G1535" s="42"/>
      <c r="H1535" s="42"/>
      <c r="I1535" s="42"/>
      <c r="J1535" s="42"/>
      <c r="K1535" s="42"/>
      <c r="L1535" s="42"/>
      <c r="M1535" s="42"/>
      <c r="N1535" s="42"/>
    </row>
    <row r="1536" spans="1:14" x14ac:dyDescent="0.2">
      <c r="A1536" s="42" t="s">
        <v>4055</v>
      </c>
      <c r="B1536" s="42">
        <v>11</v>
      </c>
      <c r="C1536" s="42">
        <v>13</v>
      </c>
      <c r="D1536" s="42">
        <v>1</v>
      </c>
      <c r="E1536" s="42">
        <v>40</v>
      </c>
      <c r="F1536" s="451">
        <v>3.3333333333333335</v>
      </c>
      <c r="G1536" s="42"/>
      <c r="H1536" s="42"/>
      <c r="I1536" s="42"/>
      <c r="J1536" s="42"/>
      <c r="K1536" s="42"/>
      <c r="L1536" s="42"/>
      <c r="M1536" s="42"/>
      <c r="N1536" s="42"/>
    </row>
    <row r="1537" spans="1:14" x14ac:dyDescent="0.2">
      <c r="A1537" s="538" t="s">
        <v>4056</v>
      </c>
      <c r="B1537" s="42">
        <v>9</v>
      </c>
      <c r="C1537" s="42">
        <v>10</v>
      </c>
      <c r="D1537" s="42">
        <v>4</v>
      </c>
      <c r="E1537" s="42">
        <v>13</v>
      </c>
      <c r="F1537" s="451">
        <v>2.1666666666666665</v>
      </c>
      <c r="G1537" s="42"/>
      <c r="H1537" s="42"/>
      <c r="I1537" s="42"/>
      <c r="J1537" s="42"/>
      <c r="K1537" s="42"/>
      <c r="L1537" s="42"/>
      <c r="M1537" s="42"/>
      <c r="N1537" s="42"/>
    </row>
    <row r="1538" spans="1:14" x14ac:dyDescent="0.2">
      <c r="A1538" s="42" t="s">
        <v>3098</v>
      </c>
      <c r="B1538" s="42">
        <v>7</v>
      </c>
      <c r="C1538" s="42">
        <v>9</v>
      </c>
      <c r="D1538" s="42">
        <v>2</v>
      </c>
      <c r="E1538" s="42">
        <v>18</v>
      </c>
      <c r="F1538" s="451">
        <v>2.5714285714285716</v>
      </c>
      <c r="G1538" s="42"/>
      <c r="H1538" s="42"/>
      <c r="I1538" s="42"/>
      <c r="J1538" s="42"/>
      <c r="K1538" s="42"/>
      <c r="L1538" s="42"/>
      <c r="M1538" s="42"/>
      <c r="N1538" s="42"/>
    </row>
    <row r="1539" spans="1:14" x14ac:dyDescent="0.2">
      <c r="A1539" s="42" t="s">
        <v>4430</v>
      </c>
      <c r="B1539" s="42">
        <v>1</v>
      </c>
      <c r="C1539" s="42">
        <v>2</v>
      </c>
      <c r="D1539" s="42">
        <v>1</v>
      </c>
      <c r="E1539" s="42">
        <v>102</v>
      </c>
      <c r="F1539" s="451">
        <v>102</v>
      </c>
      <c r="G1539" s="42"/>
      <c r="H1539" s="42"/>
      <c r="I1539" s="42"/>
      <c r="J1539" s="42"/>
      <c r="K1539" s="42"/>
      <c r="L1539" s="42"/>
      <c r="M1539" s="42"/>
      <c r="N1539" s="42"/>
    </row>
    <row r="1540" spans="1:14" x14ac:dyDescent="0.2">
      <c r="A1540" s="42" t="s">
        <v>4428</v>
      </c>
      <c r="B1540" s="42">
        <v>1</v>
      </c>
      <c r="C1540" s="42">
        <v>2</v>
      </c>
      <c r="D1540" s="42">
        <v>0</v>
      </c>
      <c r="E1540" s="42">
        <v>10</v>
      </c>
      <c r="F1540" s="451">
        <v>5</v>
      </c>
      <c r="G1540" s="42"/>
      <c r="H1540" s="42"/>
      <c r="I1540" s="42"/>
      <c r="J1540" s="42"/>
      <c r="K1540" s="42"/>
      <c r="L1540" s="42"/>
      <c r="M1540" s="42"/>
      <c r="N1540" s="42"/>
    </row>
    <row r="1541" spans="1:14" x14ac:dyDescent="0.2">
      <c r="A1541" s="42" t="s">
        <v>3585</v>
      </c>
      <c r="B1541" s="42">
        <v>8</v>
      </c>
      <c r="C1541" s="42">
        <v>11</v>
      </c>
      <c r="D1541" s="42">
        <v>3</v>
      </c>
      <c r="E1541" s="42">
        <v>216</v>
      </c>
      <c r="F1541" s="451">
        <v>27</v>
      </c>
      <c r="G1541" s="42"/>
      <c r="H1541" s="42"/>
      <c r="I1541" s="42"/>
      <c r="J1541" s="42"/>
      <c r="K1541" s="42"/>
      <c r="L1541" s="42"/>
      <c r="M1541" s="42"/>
      <c r="N1541" s="42"/>
    </row>
    <row r="1542" spans="1:14" x14ac:dyDescent="0.2">
      <c r="A1542" s="42" t="s">
        <v>4432</v>
      </c>
      <c r="B1542" s="42">
        <v>1</v>
      </c>
      <c r="C1542" s="42">
        <v>2</v>
      </c>
      <c r="D1542" s="42">
        <v>1</v>
      </c>
      <c r="E1542" s="42">
        <v>8</v>
      </c>
      <c r="F1542" s="451">
        <v>8</v>
      </c>
      <c r="G1542" s="42"/>
      <c r="H1542" s="42"/>
      <c r="I1542" s="42"/>
      <c r="J1542" s="42"/>
      <c r="K1542" s="42"/>
      <c r="L1542" s="42"/>
      <c r="M1542" s="42"/>
      <c r="N1542" s="42"/>
    </row>
    <row r="1543" spans="1:14" x14ac:dyDescent="0.2">
      <c r="A1543" s="42" t="s">
        <v>4052</v>
      </c>
      <c r="B1543" s="42">
        <v>7</v>
      </c>
      <c r="C1543" s="42">
        <v>8</v>
      </c>
      <c r="D1543" s="42">
        <v>1</v>
      </c>
      <c r="E1543" s="42">
        <v>59</v>
      </c>
      <c r="F1543" s="451">
        <v>8.4285714285714288</v>
      </c>
      <c r="G1543" s="42"/>
      <c r="H1543" s="42"/>
      <c r="I1543" s="42"/>
      <c r="J1543" s="42"/>
      <c r="K1543" s="42"/>
      <c r="L1543" s="42"/>
      <c r="M1543" s="42"/>
      <c r="N1543" s="42"/>
    </row>
    <row r="1544" spans="1:14" x14ac:dyDescent="0.2">
      <c r="A1544" s="42" t="s">
        <v>4434</v>
      </c>
      <c r="B1544" s="42">
        <v>1</v>
      </c>
      <c r="C1544" s="42">
        <v>1</v>
      </c>
      <c r="D1544" s="42">
        <v>0</v>
      </c>
      <c r="E1544" s="42">
        <v>26</v>
      </c>
      <c r="F1544" s="451">
        <v>26</v>
      </c>
      <c r="G1544" s="42"/>
      <c r="H1544" s="42"/>
      <c r="I1544" s="42"/>
      <c r="J1544" s="42"/>
      <c r="K1544" s="42"/>
      <c r="L1544" s="42"/>
      <c r="M1544" s="42"/>
      <c r="N1544" s="42"/>
    </row>
    <row r="1545" spans="1:14" x14ac:dyDescent="0.2">
      <c r="A1545" s="42" t="s">
        <v>3184</v>
      </c>
      <c r="B1545" s="42">
        <v>5</v>
      </c>
      <c r="C1545" s="42">
        <v>7</v>
      </c>
      <c r="D1545" s="42">
        <v>0</v>
      </c>
      <c r="E1545" s="42">
        <v>182</v>
      </c>
      <c r="F1545" s="451">
        <v>26</v>
      </c>
      <c r="G1545" s="42"/>
      <c r="H1545" s="42"/>
      <c r="I1545" s="42"/>
      <c r="J1545" s="42"/>
      <c r="K1545" s="42"/>
      <c r="L1545" s="42"/>
      <c r="M1545" s="42"/>
      <c r="N1545" s="42"/>
    </row>
    <row r="1546" spans="1:14" x14ac:dyDescent="0.2">
      <c r="A1546" s="42" t="s">
        <v>3185</v>
      </c>
      <c r="B1546" s="42">
        <v>11</v>
      </c>
      <c r="C1546" s="42">
        <v>12</v>
      </c>
      <c r="D1546" s="42">
        <v>1</v>
      </c>
      <c r="E1546" s="42">
        <v>117</v>
      </c>
      <c r="F1546" s="451">
        <v>10.636363636363637</v>
      </c>
      <c r="G1546" s="42"/>
      <c r="H1546" s="42"/>
      <c r="I1546" s="42"/>
      <c r="J1546" s="42"/>
      <c r="K1546" s="42"/>
      <c r="L1546" s="42"/>
      <c r="M1546" s="42"/>
      <c r="N1546" s="42"/>
    </row>
    <row r="1547" spans="1:14" x14ac:dyDescent="0.2">
      <c r="A1547" s="42" t="s">
        <v>4074</v>
      </c>
      <c r="B1547" s="42">
        <v>7</v>
      </c>
      <c r="C1547" s="42">
        <v>9</v>
      </c>
      <c r="D1547" s="42">
        <v>1</v>
      </c>
      <c r="E1547" s="42">
        <v>249</v>
      </c>
      <c r="F1547" s="451">
        <v>31.125</v>
      </c>
      <c r="G1547" s="42"/>
      <c r="H1547" s="42"/>
      <c r="I1547" s="42"/>
      <c r="J1547" s="42"/>
      <c r="K1547" s="42"/>
      <c r="L1547" s="42"/>
      <c r="M1547" s="42"/>
      <c r="N1547" s="42"/>
    </row>
    <row r="1548" spans="1:14" x14ac:dyDescent="0.2">
      <c r="A1548" s="42" t="s">
        <v>3080</v>
      </c>
      <c r="B1548" s="42">
        <v>6</v>
      </c>
      <c r="C1548" s="42">
        <v>6</v>
      </c>
      <c r="D1548" s="42">
        <v>1</v>
      </c>
      <c r="E1548" s="42">
        <v>135</v>
      </c>
      <c r="F1548" s="451">
        <v>27</v>
      </c>
      <c r="G1548" s="42"/>
      <c r="H1548" s="42"/>
      <c r="I1548" s="42"/>
      <c r="J1548" s="42"/>
      <c r="K1548" s="42"/>
      <c r="L1548" s="42"/>
      <c r="M1548" s="42"/>
      <c r="N1548" s="42"/>
    </row>
    <row r="1549" spans="1:14" x14ac:dyDescent="0.2">
      <c r="A1549" s="42" t="s">
        <v>3093</v>
      </c>
      <c r="B1549" s="42">
        <v>10</v>
      </c>
      <c r="C1549" s="42">
        <v>12</v>
      </c>
      <c r="D1549" s="42">
        <v>1</v>
      </c>
      <c r="E1549" s="42">
        <v>102</v>
      </c>
      <c r="F1549" s="451">
        <v>9.2727272727272734</v>
      </c>
      <c r="G1549" s="42"/>
      <c r="H1549" s="42"/>
      <c r="I1549" s="42"/>
      <c r="J1549" s="42"/>
      <c r="K1549" s="42"/>
      <c r="L1549" s="42"/>
      <c r="M1549" s="42"/>
      <c r="N1549" s="42"/>
    </row>
    <row r="1550" spans="1:14" x14ac:dyDescent="0.2">
      <c r="A1550" s="42" t="s">
        <v>4052</v>
      </c>
      <c r="B1550" s="42">
        <v>10</v>
      </c>
      <c r="C1550" s="42">
        <v>11</v>
      </c>
      <c r="D1550" s="42">
        <v>2</v>
      </c>
      <c r="E1550" s="42">
        <v>35</v>
      </c>
      <c r="F1550" s="451">
        <v>3.8888888888888888</v>
      </c>
      <c r="G1550" s="42"/>
      <c r="H1550" s="42"/>
      <c r="I1550" s="42"/>
      <c r="J1550" s="42"/>
      <c r="K1550" s="42"/>
      <c r="L1550" s="42"/>
      <c r="M1550" s="42"/>
      <c r="N1550" s="42"/>
    </row>
    <row r="1551" spans="1:14" x14ac:dyDescent="0.2">
      <c r="A1551" s="42" t="s">
        <v>4050</v>
      </c>
      <c r="B1551" s="42">
        <v>7</v>
      </c>
      <c r="C1551" s="42">
        <v>9</v>
      </c>
      <c r="D1551" s="42">
        <v>1</v>
      </c>
      <c r="E1551" s="42">
        <v>87</v>
      </c>
      <c r="F1551" s="451">
        <v>10.875</v>
      </c>
      <c r="G1551" s="42"/>
      <c r="H1551" s="42"/>
      <c r="I1551" s="42"/>
      <c r="J1551" s="42"/>
      <c r="K1551" s="42"/>
      <c r="L1551" s="42"/>
      <c r="M1551" s="42"/>
      <c r="N1551" s="42"/>
    </row>
    <row r="1552" spans="1:14" x14ac:dyDescent="0.2">
      <c r="A1552" s="42" t="s">
        <v>4444</v>
      </c>
      <c r="B1552" s="42">
        <v>1</v>
      </c>
      <c r="C1552" s="42">
        <v>2</v>
      </c>
      <c r="D1552" s="42">
        <v>0</v>
      </c>
      <c r="E1552" s="42">
        <v>40</v>
      </c>
      <c r="F1552" s="451">
        <v>20</v>
      </c>
      <c r="G1552" s="42"/>
      <c r="H1552" s="42"/>
      <c r="I1552" s="42"/>
      <c r="J1552" s="42"/>
      <c r="K1552" s="42"/>
      <c r="L1552" s="42"/>
      <c r="M1552" s="42"/>
      <c r="N1552" s="42"/>
    </row>
    <row r="1553" spans="1:14" x14ac:dyDescent="0.2">
      <c r="A1553" s="42" t="s">
        <v>3189</v>
      </c>
      <c r="B1553" s="42">
        <v>10</v>
      </c>
      <c r="C1553" s="42">
        <v>8</v>
      </c>
      <c r="D1553" s="42">
        <v>0</v>
      </c>
      <c r="E1553" s="42">
        <v>36</v>
      </c>
      <c r="F1553" s="451">
        <v>4.5</v>
      </c>
      <c r="G1553" s="42"/>
      <c r="H1553" s="42"/>
      <c r="I1553" s="42"/>
      <c r="J1553" s="42"/>
      <c r="K1553" s="42"/>
      <c r="L1553" s="42"/>
      <c r="M1553" s="42"/>
      <c r="N1553" s="42"/>
    </row>
    <row r="1554" spans="1:14" x14ac:dyDescent="0.2">
      <c r="A1554" s="42" t="s">
        <v>4049</v>
      </c>
      <c r="B1554" s="42">
        <v>4</v>
      </c>
      <c r="C1554" s="42">
        <v>5</v>
      </c>
      <c r="D1554" s="42">
        <v>1</v>
      </c>
      <c r="E1554" s="42">
        <v>81</v>
      </c>
      <c r="F1554" s="451">
        <v>20.25</v>
      </c>
      <c r="G1554" s="42"/>
      <c r="H1554" s="42"/>
      <c r="I1554" s="42"/>
      <c r="J1554" s="42"/>
      <c r="K1554" s="42"/>
      <c r="L1554" s="42"/>
      <c r="M1554" s="42"/>
      <c r="N1554" s="42"/>
    </row>
    <row r="1555" spans="1:14" x14ac:dyDescent="0.2">
      <c r="A1555" s="42" t="s">
        <v>4056</v>
      </c>
      <c r="B1555" s="42">
        <v>5</v>
      </c>
      <c r="C1555" s="42">
        <v>3</v>
      </c>
      <c r="D1555" s="42">
        <v>2</v>
      </c>
      <c r="E1555" s="42">
        <v>2</v>
      </c>
      <c r="F1555" s="451">
        <v>2</v>
      </c>
      <c r="G1555" s="42"/>
      <c r="H1555" s="42"/>
      <c r="I1555" s="42"/>
      <c r="J1555" s="42"/>
      <c r="K1555" s="42"/>
      <c r="L1555" s="42"/>
      <c r="M1555" s="42"/>
      <c r="N1555" s="42"/>
    </row>
    <row r="1556" spans="1:14" x14ac:dyDescent="0.2">
      <c r="A1556" s="42" t="s">
        <v>3098</v>
      </c>
      <c r="B1556" s="42">
        <v>3</v>
      </c>
      <c r="C1556" s="42">
        <v>3</v>
      </c>
      <c r="D1556" s="42">
        <v>2</v>
      </c>
      <c r="E1556" s="42">
        <v>1</v>
      </c>
      <c r="F1556" s="451">
        <v>1</v>
      </c>
      <c r="G1556" s="42"/>
      <c r="H1556" s="42"/>
      <c r="I1556" s="42"/>
      <c r="J1556" s="42"/>
      <c r="K1556" s="42"/>
      <c r="L1556" s="42"/>
      <c r="M1556" s="42"/>
      <c r="N1556" s="42"/>
    </row>
    <row r="1557" spans="1:14" x14ac:dyDescent="0.2">
      <c r="A1557" s="42" t="s">
        <v>3455</v>
      </c>
      <c r="B1557" s="42">
        <v>4</v>
      </c>
      <c r="C1557" s="42">
        <v>5</v>
      </c>
      <c r="D1557" s="42">
        <v>1</v>
      </c>
      <c r="E1557" s="42">
        <v>159</v>
      </c>
      <c r="F1557" s="451">
        <v>39.75</v>
      </c>
      <c r="G1557" s="42"/>
      <c r="H1557" s="42"/>
      <c r="I1557" s="42"/>
      <c r="J1557" s="42"/>
      <c r="K1557" s="42"/>
      <c r="L1557" s="42"/>
      <c r="M1557" s="42"/>
      <c r="N1557" s="42"/>
    </row>
    <row r="1558" spans="1:14" x14ac:dyDescent="0.2">
      <c r="A1558" s="42" t="s">
        <v>4051</v>
      </c>
      <c r="B1558" s="42">
        <v>8</v>
      </c>
      <c r="C1558" s="42">
        <v>6</v>
      </c>
      <c r="D1558" s="42">
        <v>0</v>
      </c>
      <c r="E1558" s="42">
        <v>11</v>
      </c>
      <c r="F1558" s="451">
        <v>1.8333333333333333</v>
      </c>
      <c r="G1558" s="42"/>
      <c r="H1558" s="42"/>
      <c r="I1558" s="42"/>
      <c r="J1558" s="42"/>
      <c r="K1558" s="42"/>
      <c r="L1558" s="42"/>
      <c r="M1558" s="42"/>
      <c r="N1558" s="42"/>
    </row>
    <row r="1559" spans="1:14" x14ac:dyDescent="0.2">
      <c r="A1559" s="42" t="s">
        <v>3585</v>
      </c>
      <c r="B1559" s="42">
        <v>5</v>
      </c>
      <c r="C1559" s="42">
        <v>6</v>
      </c>
      <c r="D1559" s="42">
        <v>1</v>
      </c>
      <c r="E1559" s="42">
        <v>123</v>
      </c>
      <c r="F1559" s="451">
        <v>24.6</v>
      </c>
      <c r="G1559" s="42"/>
      <c r="H1559" s="42"/>
      <c r="I1559" s="42"/>
      <c r="J1559" s="42"/>
      <c r="K1559" s="42"/>
      <c r="L1559" s="42"/>
      <c r="M1559" s="42"/>
      <c r="N1559" s="42"/>
    </row>
    <row r="1560" spans="1:14" x14ac:dyDescent="0.2">
      <c r="A1560" s="42" t="s">
        <v>4058</v>
      </c>
      <c r="B1560" s="42">
        <v>8</v>
      </c>
      <c r="C1560" s="42">
        <v>6</v>
      </c>
      <c r="D1560" s="42">
        <v>2</v>
      </c>
      <c r="E1560" s="42">
        <v>20</v>
      </c>
      <c r="F1560" s="451">
        <v>5</v>
      </c>
      <c r="G1560" s="42"/>
      <c r="H1560" s="42"/>
      <c r="I1560" s="42"/>
      <c r="J1560" s="42"/>
      <c r="K1560" s="42"/>
      <c r="L1560" s="42"/>
      <c r="M1560" s="42"/>
      <c r="N1560" s="42"/>
    </row>
    <row r="1561" spans="1:14" x14ac:dyDescent="0.2">
      <c r="A1561" s="42" t="s">
        <v>4442</v>
      </c>
      <c r="B1561" s="42">
        <v>3</v>
      </c>
      <c r="C1561" s="42">
        <v>4</v>
      </c>
      <c r="D1561" s="42">
        <v>0</v>
      </c>
      <c r="E1561" s="42">
        <v>57</v>
      </c>
      <c r="F1561" s="451">
        <v>14.25</v>
      </c>
      <c r="G1561" s="42"/>
      <c r="H1561" s="42"/>
      <c r="I1561" s="42"/>
      <c r="J1561" s="42"/>
      <c r="K1561" s="42"/>
      <c r="L1561" s="42"/>
      <c r="M1561" s="42"/>
      <c r="N1561" s="42"/>
    </row>
    <row r="1562" spans="1:14" x14ac:dyDescent="0.2">
      <c r="A1562" s="42" t="s">
        <v>3090</v>
      </c>
      <c r="B1562" s="42">
        <v>4</v>
      </c>
      <c r="C1562" s="42">
        <v>4</v>
      </c>
      <c r="D1562" s="42">
        <v>0</v>
      </c>
      <c r="E1562" s="42">
        <v>78</v>
      </c>
      <c r="F1562" s="451">
        <v>19.5</v>
      </c>
      <c r="G1562" s="42"/>
      <c r="H1562" s="42"/>
      <c r="I1562" s="42"/>
      <c r="J1562" s="42"/>
      <c r="K1562" s="42"/>
      <c r="L1562" s="42"/>
      <c r="M1562" s="42"/>
      <c r="N1562" s="42"/>
    </row>
    <row r="1563" spans="1:14" x14ac:dyDescent="0.2">
      <c r="A1563" s="42" t="s">
        <v>3184</v>
      </c>
      <c r="B1563" s="42">
        <v>11</v>
      </c>
      <c r="C1563" s="42">
        <v>11</v>
      </c>
      <c r="D1563" s="42">
        <v>1</v>
      </c>
      <c r="E1563" s="42">
        <v>213</v>
      </c>
      <c r="F1563" s="451">
        <v>21.3</v>
      </c>
      <c r="G1563" s="42"/>
      <c r="H1563" s="42"/>
      <c r="I1563" s="42"/>
      <c r="J1563" s="42"/>
      <c r="K1563" s="42"/>
      <c r="L1563" s="42"/>
      <c r="M1563" s="42"/>
      <c r="N1563" s="42"/>
    </row>
    <row r="1564" spans="1:14" x14ac:dyDescent="0.2">
      <c r="A1564" s="42" t="s">
        <v>4446</v>
      </c>
      <c r="B1564" s="42">
        <v>1</v>
      </c>
      <c r="C1564" s="42">
        <v>0</v>
      </c>
      <c r="D1564" s="42">
        <v>0</v>
      </c>
      <c r="E1564" s="42"/>
      <c r="F1564" s="451">
        <v>0</v>
      </c>
      <c r="G1564" s="42"/>
      <c r="H1564" s="42"/>
      <c r="I1564" s="42"/>
      <c r="J1564" s="42"/>
      <c r="K1564" s="42"/>
      <c r="L1564" s="42"/>
      <c r="M1564" s="42"/>
      <c r="N1564" s="42"/>
    </row>
    <row r="1565" spans="1:14" x14ac:dyDescent="0.2">
      <c r="A1565" s="42" t="s">
        <v>4443</v>
      </c>
      <c r="B1565" s="42">
        <v>1</v>
      </c>
      <c r="C1565" s="42">
        <v>1</v>
      </c>
      <c r="D1565" s="42">
        <v>1</v>
      </c>
      <c r="E1565" s="42"/>
      <c r="F1565" s="42">
        <v>0</v>
      </c>
      <c r="G1565" s="42"/>
      <c r="H1565" s="42"/>
      <c r="I1565" s="42"/>
      <c r="J1565" s="42"/>
      <c r="K1565" s="42"/>
      <c r="L1565" s="42"/>
      <c r="M1565" s="42"/>
      <c r="N1565" s="42"/>
    </row>
    <row r="1566" spans="1:14" x14ac:dyDescent="0.2">
      <c r="A1566" s="42" t="s">
        <v>3585</v>
      </c>
      <c r="B1566" s="172">
        <v>7</v>
      </c>
      <c r="C1566" s="42">
        <v>11</v>
      </c>
      <c r="D1566" s="42">
        <v>1</v>
      </c>
      <c r="E1566" s="42">
        <v>267</v>
      </c>
      <c r="F1566" s="377">
        <f t="shared" ref="F1566:F1629" si="24">E1566/(C1566-D1566)</f>
        <v>26.7</v>
      </c>
      <c r="G1566" s="42"/>
      <c r="H1566" s="42"/>
      <c r="I1566" s="42"/>
      <c r="J1566" s="42"/>
      <c r="K1566" s="42"/>
      <c r="L1566" s="42"/>
      <c r="M1566" s="42"/>
      <c r="N1566" s="42"/>
    </row>
    <row r="1567" spans="1:14" x14ac:dyDescent="0.2">
      <c r="A1567" s="42" t="s">
        <v>3093</v>
      </c>
      <c r="B1567" s="172">
        <v>10</v>
      </c>
      <c r="C1567" s="42">
        <v>15</v>
      </c>
      <c r="D1567" s="42">
        <v>1</v>
      </c>
      <c r="E1567" s="42">
        <v>168</v>
      </c>
      <c r="F1567" s="377">
        <f t="shared" si="24"/>
        <v>12</v>
      </c>
      <c r="G1567" s="42"/>
      <c r="H1567" s="42"/>
      <c r="I1567" s="42"/>
      <c r="J1567" s="42"/>
      <c r="K1567" s="42"/>
      <c r="L1567" s="42"/>
      <c r="M1567" s="42"/>
      <c r="N1567" s="42"/>
    </row>
    <row r="1568" spans="1:14" x14ac:dyDescent="0.2">
      <c r="A1568" s="42" t="s">
        <v>3694</v>
      </c>
      <c r="B1568" s="172">
        <v>7</v>
      </c>
      <c r="C1568" s="42">
        <v>7</v>
      </c>
      <c r="D1568" s="42"/>
      <c r="E1568" s="42">
        <v>97</v>
      </c>
      <c r="F1568" s="377">
        <f t="shared" si="24"/>
        <v>13.857142857142858</v>
      </c>
      <c r="G1568" s="42"/>
      <c r="H1568" s="42"/>
      <c r="I1568" s="42"/>
      <c r="J1568" s="42"/>
      <c r="K1568" s="42"/>
      <c r="L1568" s="42"/>
      <c r="M1568" s="42"/>
      <c r="N1568" s="42"/>
    </row>
    <row r="1569" spans="1:14" x14ac:dyDescent="0.2">
      <c r="A1569" s="42" t="s">
        <v>4049</v>
      </c>
      <c r="B1569" s="172">
        <v>10</v>
      </c>
      <c r="C1569" s="42">
        <v>15</v>
      </c>
      <c r="D1569" s="42"/>
      <c r="E1569" s="42">
        <v>71</v>
      </c>
      <c r="F1569" s="377">
        <f t="shared" si="24"/>
        <v>4.7333333333333334</v>
      </c>
      <c r="G1569" s="42"/>
      <c r="H1569" s="42"/>
      <c r="I1569" s="42"/>
      <c r="J1569" s="42"/>
      <c r="K1569" s="42"/>
      <c r="L1569" s="42"/>
      <c r="M1569" s="42"/>
      <c r="N1569" s="42"/>
    </row>
    <row r="1570" spans="1:14" x14ac:dyDescent="0.2">
      <c r="A1570" s="42" t="s">
        <v>4050</v>
      </c>
      <c r="B1570" s="172">
        <v>4</v>
      </c>
      <c r="C1570" s="42">
        <v>5</v>
      </c>
      <c r="D1570" s="42">
        <v>1</v>
      </c>
      <c r="E1570" s="42">
        <v>26</v>
      </c>
      <c r="F1570" s="377">
        <f t="shared" si="24"/>
        <v>6.5</v>
      </c>
      <c r="G1570" s="42"/>
      <c r="H1570" s="42"/>
      <c r="I1570" s="42"/>
      <c r="J1570" s="42"/>
      <c r="K1570" s="42"/>
      <c r="L1570" s="42"/>
      <c r="M1570" s="42"/>
      <c r="N1570" s="42"/>
    </row>
    <row r="1571" spans="1:14" x14ac:dyDescent="0.2">
      <c r="A1571" s="42" t="s">
        <v>4052</v>
      </c>
      <c r="B1571" s="172">
        <v>10</v>
      </c>
      <c r="C1571" s="42">
        <v>14</v>
      </c>
      <c r="D1571" s="42">
        <v>1</v>
      </c>
      <c r="E1571" s="42">
        <v>190</v>
      </c>
      <c r="F1571" s="377">
        <f t="shared" si="24"/>
        <v>14.615384615384615</v>
      </c>
      <c r="G1571" s="42"/>
      <c r="H1571" s="42"/>
      <c r="I1571" s="42"/>
      <c r="J1571" s="42"/>
      <c r="K1571" s="42"/>
      <c r="L1571" s="42"/>
      <c r="M1571" s="42"/>
      <c r="N1571" s="42"/>
    </row>
    <row r="1572" spans="1:14" x14ac:dyDescent="0.2">
      <c r="A1572" s="42" t="s">
        <v>4053</v>
      </c>
      <c r="B1572" s="172">
        <v>5</v>
      </c>
      <c r="C1572" s="42">
        <v>6</v>
      </c>
      <c r="D1572" s="42"/>
      <c r="E1572" s="42">
        <v>142</v>
      </c>
      <c r="F1572" s="377">
        <f t="shared" si="24"/>
        <v>23.666666666666668</v>
      </c>
      <c r="G1572" s="42"/>
      <c r="H1572" s="42"/>
      <c r="I1572" s="42"/>
      <c r="J1572" s="42"/>
      <c r="K1572" s="42"/>
      <c r="L1572" s="42"/>
      <c r="M1572" s="42"/>
      <c r="N1572" s="42"/>
    </row>
    <row r="1573" spans="1:14" x14ac:dyDescent="0.2">
      <c r="A1573" s="42" t="s">
        <v>4051</v>
      </c>
      <c r="B1573" s="172">
        <v>8</v>
      </c>
      <c r="C1573" s="42">
        <v>12</v>
      </c>
      <c r="D1573" s="42">
        <v>3</v>
      </c>
      <c r="E1573" s="42">
        <v>49</v>
      </c>
      <c r="F1573" s="377">
        <f t="shared" si="24"/>
        <v>5.4444444444444446</v>
      </c>
      <c r="G1573" s="42"/>
      <c r="H1573" s="42"/>
      <c r="I1573" s="42"/>
      <c r="J1573" s="42"/>
      <c r="K1573" s="42"/>
      <c r="L1573" s="42"/>
      <c r="M1573" s="42"/>
      <c r="N1573" s="42"/>
    </row>
    <row r="1574" spans="1:14" x14ac:dyDescent="0.2">
      <c r="A1574" s="42" t="s">
        <v>3189</v>
      </c>
      <c r="B1574" s="172">
        <v>7</v>
      </c>
      <c r="C1574" s="42">
        <v>9</v>
      </c>
      <c r="D1574" s="42">
        <v>4</v>
      </c>
      <c r="E1574" s="42">
        <v>72</v>
      </c>
      <c r="F1574" s="377">
        <f t="shared" si="24"/>
        <v>14.4</v>
      </c>
      <c r="G1574" s="42"/>
      <c r="H1574" s="42"/>
      <c r="I1574" s="42"/>
      <c r="J1574" s="42"/>
      <c r="K1574" s="42"/>
      <c r="L1574" s="42"/>
      <c r="M1574" s="42"/>
      <c r="N1574" s="42"/>
    </row>
    <row r="1575" spans="1:14" x14ac:dyDescent="0.2">
      <c r="A1575" s="42" t="s">
        <v>4056</v>
      </c>
      <c r="B1575" s="172">
        <v>6</v>
      </c>
      <c r="C1575" s="42">
        <v>7</v>
      </c>
      <c r="D1575" s="42">
        <v>1</v>
      </c>
      <c r="E1575" s="42">
        <v>7</v>
      </c>
      <c r="F1575" s="377">
        <f t="shared" si="24"/>
        <v>1.1666666666666667</v>
      </c>
      <c r="G1575" s="42"/>
      <c r="H1575" s="42"/>
      <c r="I1575" s="42"/>
      <c r="J1575" s="42"/>
      <c r="K1575" s="42"/>
      <c r="L1575" s="42"/>
      <c r="M1575" s="42"/>
      <c r="N1575" s="42"/>
    </row>
    <row r="1576" spans="1:14" x14ac:dyDescent="0.2">
      <c r="A1576" s="42" t="s">
        <v>3098</v>
      </c>
      <c r="B1576" s="172">
        <v>7</v>
      </c>
      <c r="C1576" s="42">
        <v>8</v>
      </c>
      <c r="D1576" s="42">
        <v>2</v>
      </c>
      <c r="E1576" s="42">
        <v>25</v>
      </c>
      <c r="F1576" s="377">
        <f t="shared" si="24"/>
        <v>4.166666666666667</v>
      </c>
      <c r="G1576" s="42"/>
      <c r="H1576" s="42"/>
      <c r="I1576" s="42"/>
      <c r="J1576" s="42"/>
      <c r="K1576" s="42"/>
      <c r="L1576" s="42"/>
      <c r="M1576" s="42"/>
      <c r="N1576" s="42"/>
    </row>
    <row r="1577" spans="1:14" x14ac:dyDescent="0.2">
      <c r="A1577" s="42" t="s">
        <v>4055</v>
      </c>
      <c r="B1577" s="172">
        <v>4</v>
      </c>
      <c r="C1577" s="42">
        <v>6</v>
      </c>
      <c r="D1577" s="42">
        <v>2</v>
      </c>
      <c r="E1577" s="42">
        <v>22</v>
      </c>
      <c r="F1577" s="377">
        <f t="shared" si="24"/>
        <v>5.5</v>
      </c>
      <c r="G1577" s="42"/>
      <c r="H1577" s="42"/>
      <c r="I1577" s="42"/>
      <c r="J1577" s="42"/>
      <c r="K1577" s="42"/>
      <c r="L1577" s="42"/>
      <c r="M1577" s="42"/>
      <c r="N1577" s="42"/>
    </row>
    <row r="1578" spans="1:14" x14ac:dyDescent="0.2">
      <c r="A1578" s="42" t="s">
        <v>4059</v>
      </c>
      <c r="B1578" s="172">
        <v>2</v>
      </c>
      <c r="C1578" s="42">
        <v>3</v>
      </c>
      <c r="D1578" s="42"/>
      <c r="E1578" s="42">
        <v>6</v>
      </c>
      <c r="F1578" s="377">
        <f t="shared" si="24"/>
        <v>2</v>
      </c>
      <c r="G1578" s="42"/>
      <c r="H1578" s="42"/>
      <c r="I1578" s="42"/>
      <c r="J1578" s="42"/>
      <c r="K1578" s="42"/>
      <c r="L1578" s="42"/>
      <c r="M1578" s="42"/>
      <c r="N1578" s="42"/>
    </row>
    <row r="1579" spans="1:14" x14ac:dyDescent="0.2">
      <c r="A1579" s="42" t="s">
        <v>4058</v>
      </c>
      <c r="B1579" s="172">
        <v>1</v>
      </c>
      <c r="C1579" s="42">
        <v>1</v>
      </c>
      <c r="D1579" s="42"/>
      <c r="E1579" s="42">
        <v>0</v>
      </c>
      <c r="F1579" s="377">
        <f t="shared" si="24"/>
        <v>0</v>
      </c>
      <c r="G1579" s="42"/>
      <c r="H1579" s="42"/>
      <c r="I1579" s="42"/>
      <c r="J1579" s="42"/>
      <c r="K1579" s="42"/>
      <c r="L1579" s="42"/>
      <c r="M1579" s="42"/>
      <c r="N1579" s="42"/>
    </row>
    <row r="1580" spans="1:14" x14ac:dyDescent="0.2">
      <c r="A1580" s="42" t="s">
        <v>3077</v>
      </c>
      <c r="B1580" s="172">
        <v>1</v>
      </c>
      <c r="C1580" s="42">
        <v>2</v>
      </c>
      <c r="D1580" s="42"/>
      <c r="E1580" s="42">
        <v>85</v>
      </c>
      <c r="F1580" s="377">
        <f t="shared" si="24"/>
        <v>42.5</v>
      </c>
      <c r="G1580" s="42"/>
      <c r="H1580" s="42"/>
      <c r="I1580" s="42"/>
      <c r="J1580" s="42"/>
      <c r="K1580" s="42"/>
      <c r="L1580" s="42"/>
      <c r="M1580" s="42"/>
      <c r="N1580" s="42"/>
    </row>
    <row r="1581" spans="1:14" x14ac:dyDescent="0.2">
      <c r="A1581" s="42" t="s">
        <v>4057</v>
      </c>
      <c r="B1581" s="172">
        <v>6</v>
      </c>
      <c r="C1581" s="42">
        <v>6</v>
      </c>
      <c r="D1581" s="42">
        <v>2</v>
      </c>
      <c r="E1581" s="42">
        <v>62</v>
      </c>
      <c r="F1581" s="377">
        <f t="shared" si="24"/>
        <v>15.5</v>
      </c>
      <c r="G1581" s="42"/>
      <c r="H1581" s="42"/>
      <c r="I1581" s="42"/>
      <c r="J1581" s="42"/>
      <c r="K1581" s="42"/>
      <c r="L1581" s="42"/>
      <c r="M1581" s="42"/>
      <c r="N1581" s="42"/>
    </row>
    <row r="1582" spans="1:14" x14ac:dyDescent="0.2">
      <c r="A1582" s="42" t="s">
        <v>3455</v>
      </c>
      <c r="B1582" s="172">
        <v>5</v>
      </c>
      <c r="C1582" s="42">
        <v>8</v>
      </c>
      <c r="D1582" s="42"/>
      <c r="E1582" s="42">
        <v>140</v>
      </c>
      <c r="F1582" s="377">
        <f t="shared" si="24"/>
        <v>17.5</v>
      </c>
      <c r="G1582" s="42"/>
      <c r="H1582" s="42"/>
      <c r="I1582" s="42"/>
      <c r="J1582" s="42"/>
      <c r="K1582" s="42"/>
      <c r="L1582" s="42"/>
      <c r="M1582" s="42"/>
      <c r="N1582" s="42"/>
    </row>
    <row r="1583" spans="1:14" x14ac:dyDescent="0.2">
      <c r="A1583" s="42" t="s">
        <v>4459</v>
      </c>
      <c r="B1583" s="172">
        <v>4</v>
      </c>
      <c r="C1583" s="42">
        <v>6</v>
      </c>
      <c r="D1583" s="42"/>
      <c r="E1583" s="42">
        <v>28</v>
      </c>
      <c r="F1583" s="377">
        <f t="shared" si="24"/>
        <v>4.666666666666667</v>
      </c>
      <c r="G1583" s="42"/>
      <c r="H1583" s="42"/>
      <c r="I1583" s="42"/>
      <c r="J1583" s="42"/>
      <c r="K1583" s="42"/>
      <c r="L1583" s="42"/>
      <c r="M1583" s="42"/>
      <c r="N1583" s="42"/>
    </row>
    <row r="1584" spans="1:14" x14ac:dyDescent="0.2">
      <c r="A1584" s="42" t="s">
        <v>4460</v>
      </c>
      <c r="B1584" s="172">
        <v>2</v>
      </c>
      <c r="C1584" s="42">
        <v>3</v>
      </c>
      <c r="D1584" s="42"/>
      <c r="E1584" s="42">
        <v>77</v>
      </c>
      <c r="F1584" s="377">
        <f t="shared" si="24"/>
        <v>25.666666666666668</v>
      </c>
      <c r="G1584" s="42"/>
      <c r="H1584" s="42"/>
      <c r="I1584" s="42"/>
      <c r="J1584" s="42"/>
      <c r="K1584" s="42"/>
      <c r="L1584" s="42"/>
      <c r="M1584" s="42"/>
      <c r="N1584" s="42"/>
    </row>
    <row r="1585" spans="1:14" x14ac:dyDescent="0.2">
      <c r="A1585" s="42" t="s">
        <v>3075</v>
      </c>
      <c r="B1585" s="172">
        <v>1</v>
      </c>
      <c r="C1585" s="42">
        <v>1</v>
      </c>
      <c r="D1585" s="42"/>
      <c r="E1585" s="42">
        <v>36</v>
      </c>
      <c r="F1585" s="377">
        <f t="shared" si="24"/>
        <v>36</v>
      </c>
      <c r="G1585" s="42"/>
      <c r="H1585" s="42"/>
      <c r="I1585" s="42"/>
      <c r="J1585" s="42"/>
      <c r="K1585" s="42"/>
      <c r="L1585" s="42"/>
      <c r="M1585" s="42"/>
      <c r="N1585" s="42"/>
    </row>
    <row r="1586" spans="1:14" x14ac:dyDescent="0.2">
      <c r="A1586" s="42" t="s">
        <v>3454</v>
      </c>
      <c r="B1586" s="42">
        <v>2</v>
      </c>
      <c r="C1586" s="42">
        <v>2</v>
      </c>
      <c r="D1586" s="42">
        <v>1</v>
      </c>
      <c r="E1586" s="42">
        <v>76</v>
      </c>
      <c r="F1586" s="377">
        <f t="shared" si="24"/>
        <v>76</v>
      </c>
      <c r="G1586" s="42"/>
      <c r="H1586" s="42"/>
      <c r="I1586" s="42"/>
      <c r="J1586" s="42"/>
      <c r="K1586" s="42"/>
      <c r="L1586" s="42"/>
      <c r="M1586" s="42">
        <v>2</v>
      </c>
      <c r="N1586" s="42"/>
    </row>
    <row r="1587" spans="1:14" x14ac:dyDescent="0.2">
      <c r="A1587" s="42" t="s">
        <v>3075</v>
      </c>
      <c r="B1587" s="42">
        <v>6</v>
      </c>
      <c r="C1587" s="42">
        <v>7</v>
      </c>
      <c r="D1587" s="42">
        <v>1</v>
      </c>
      <c r="E1587" s="42">
        <v>209</v>
      </c>
      <c r="F1587" s="377">
        <f t="shared" si="24"/>
        <v>34.833333333333336</v>
      </c>
      <c r="G1587" s="42"/>
      <c r="H1587" s="42"/>
      <c r="I1587" s="42"/>
      <c r="J1587" s="42"/>
      <c r="K1587" s="42"/>
      <c r="L1587" s="42"/>
      <c r="M1587" s="42"/>
      <c r="N1587" s="42"/>
    </row>
    <row r="1588" spans="1:14" x14ac:dyDescent="0.2">
      <c r="A1588" s="42" t="s">
        <v>3541</v>
      </c>
      <c r="B1588" s="42">
        <v>3</v>
      </c>
      <c r="C1588" s="42">
        <v>4</v>
      </c>
      <c r="D1588" s="42"/>
      <c r="E1588" s="42">
        <v>129</v>
      </c>
      <c r="F1588" s="377">
        <f t="shared" si="24"/>
        <v>32.25</v>
      </c>
      <c r="G1588" s="42"/>
      <c r="H1588" s="42"/>
      <c r="I1588" s="42"/>
      <c r="J1588" s="42"/>
      <c r="K1588" s="42"/>
      <c r="L1588" s="42"/>
      <c r="M1588" s="42">
        <v>1</v>
      </c>
      <c r="N1588" s="42"/>
    </row>
    <row r="1589" spans="1:14" x14ac:dyDescent="0.2">
      <c r="A1589" s="42" t="s">
        <v>3076</v>
      </c>
      <c r="B1589" s="42">
        <v>5</v>
      </c>
      <c r="C1589" s="42">
        <v>6</v>
      </c>
      <c r="D1589" s="42">
        <v>1</v>
      </c>
      <c r="E1589" s="42">
        <v>166</v>
      </c>
      <c r="F1589" s="377">
        <f t="shared" si="24"/>
        <v>33.200000000000003</v>
      </c>
      <c r="G1589" s="42"/>
      <c r="H1589" s="42"/>
      <c r="I1589" s="42"/>
      <c r="J1589" s="42"/>
      <c r="K1589" s="42"/>
      <c r="L1589" s="42"/>
      <c r="M1589" s="42">
        <v>1</v>
      </c>
      <c r="N1589" s="42"/>
    </row>
    <row r="1590" spans="1:14" x14ac:dyDescent="0.2">
      <c r="A1590" s="42" t="s">
        <v>3080</v>
      </c>
      <c r="B1590" s="42">
        <v>10</v>
      </c>
      <c r="C1590" s="42">
        <v>13</v>
      </c>
      <c r="D1590" s="42">
        <v>2</v>
      </c>
      <c r="E1590" s="42">
        <v>275</v>
      </c>
      <c r="F1590" s="377">
        <f t="shared" si="24"/>
        <v>25</v>
      </c>
      <c r="G1590" s="42"/>
      <c r="H1590" s="42"/>
      <c r="I1590" s="42"/>
      <c r="J1590" s="42"/>
      <c r="K1590" s="42"/>
      <c r="L1590" s="42"/>
      <c r="M1590" s="42">
        <v>2</v>
      </c>
      <c r="N1590" s="42"/>
    </row>
    <row r="1591" spans="1:14" x14ac:dyDescent="0.2">
      <c r="A1591" s="42" t="s">
        <v>3079</v>
      </c>
      <c r="B1591" s="42">
        <v>11</v>
      </c>
      <c r="C1591" s="42">
        <v>12</v>
      </c>
      <c r="D1591" s="42">
        <v>1</v>
      </c>
      <c r="E1591" s="42">
        <v>252</v>
      </c>
      <c r="F1591" s="377">
        <f t="shared" si="24"/>
        <v>22.90909090909091</v>
      </c>
      <c r="G1591" s="42"/>
      <c r="H1591" s="42"/>
      <c r="I1591" s="42"/>
      <c r="J1591" s="42"/>
      <c r="K1591" s="42"/>
      <c r="L1591" s="42"/>
      <c r="M1591" s="42">
        <v>4</v>
      </c>
      <c r="N1591" s="42"/>
    </row>
    <row r="1592" spans="1:14" x14ac:dyDescent="0.2">
      <c r="A1592" s="42" t="s">
        <v>4061</v>
      </c>
      <c r="B1592" s="42">
        <v>1</v>
      </c>
      <c r="C1592" s="42">
        <v>1</v>
      </c>
      <c r="D1592" s="42"/>
      <c r="E1592" s="42">
        <v>21</v>
      </c>
      <c r="F1592" s="377">
        <f t="shared" si="24"/>
        <v>21</v>
      </c>
      <c r="G1592" s="42"/>
      <c r="H1592" s="42"/>
      <c r="I1592" s="42"/>
      <c r="J1592" s="42"/>
      <c r="K1592" s="42"/>
      <c r="L1592" s="42"/>
      <c r="M1592" s="42"/>
      <c r="N1592" s="42"/>
    </row>
    <row r="1593" spans="1:14" x14ac:dyDescent="0.2">
      <c r="A1593" s="42" t="s">
        <v>3072</v>
      </c>
      <c r="B1593" s="42">
        <v>12</v>
      </c>
      <c r="C1593" s="42">
        <v>14</v>
      </c>
      <c r="D1593" s="42"/>
      <c r="E1593" s="42">
        <v>293</v>
      </c>
      <c r="F1593" s="377">
        <f t="shared" si="24"/>
        <v>20.928571428571427</v>
      </c>
      <c r="G1593" s="42"/>
      <c r="H1593" s="42"/>
      <c r="I1593" s="42"/>
      <c r="J1593" s="42"/>
      <c r="K1593" s="42"/>
      <c r="L1593" s="42"/>
      <c r="M1593" s="42">
        <v>2</v>
      </c>
      <c r="N1593" s="42"/>
    </row>
    <row r="1594" spans="1:14" x14ac:dyDescent="0.2">
      <c r="A1594" s="42" t="s">
        <v>3077</v>
      </c>
      <c r="B1594" s="42">
        <v>8</v>
      </c>
      <c r="C1594" s="42">
        <v>11</v>
      </c>
      <c r="D1594" s="42">
        <v>3</v>
      </c>
      <c r="E1594" s="42">
        <v>156</v>
      </c>
      <c r="F1594" s="377">
        <f t="shared" si="24"/>
        <v>19.5</v>
      </c>
      <c r="G1594" s="42"/>
      <c r="H1594" s="42"/>
      <c r="I1594" s="42"/>
      <c r="J1594" s="42"/>
      <c r="K1594" s="42"/>
      <c r="L1594" s="42"/>
      <c r="M1594" s="42">
        <v>2</v>
      </c>
      <c r="N1594" s="42"/>
    </row>
    <row r="1595" spans="1:14" x14ac:dyDescent="0.2">
      <c r="A1595" s="42" t="s">
        <v>4062</v>
      </c>
      <c r="B1595" s="42">
        <v>9</v>
      </c>
      <c r="C1595" s="42">
        <v>12</v>
      </c>
      <c r="D1595" s="42"/>
      <c r="E1595" s="42">
        <v>221</v>
      </c>
      <c r="F1595" s="377">
        <f t="shared" si="24"/>
        <v>18.416666666666668</v>
      </c>
      <c r="G1595" s="42"/>
      <c r="H1595" s="42"/>
      <c r="I1595" s="42"/>
      <c r="J1595" s="42"/>
      <c r="K1595" s="42"/>
      <c r="L1595" s="42"/>
      <c r="M1595" s="42">
        <v>4</v>
      </c>
      <c r="N1595" s="42"/>
    </row>
    <row r="1596" spans="1:14" x14ac:dyDescent="0.2">
      <c r="A1596" s="42" t="s">
        <v>3816</v>
      </c>
      <c r="B1596" s="42">
        <v>7</v>
      </c>
      <c r="C1596" s="42">
        <v>11</v>
      </c>
      <c r="D1596" s="42">
        <v>1</v>
      </c>
      <c r="E1596" s="42">
        <v>167</v>
      </c>
      <c r="F1596" s="377">
        <f t="shared" si="24"/>
        <v>16.7</v>
      </c>
      <c r="G1596" s="42"/>
      <c r="H1596" s="42"/>
      <c r="I1596" s="42"/>
      <c r="J1596" s="42"/>
      <c r="K1596" s="42"/>
      <c r="L1596" s="42"/>
      <c r="M1596" s="42"/>
      <c r="N1596" s="42"/>
    </row>
    <row r="1597" spans="1:14" x14ac:dyDescent="0.2">
      <c r="A1597" s="42" t="s">
        <v>3819</v>
      </c>
      <c r="B1597" s="42">
        <v>12</v>
      </c>
      <c r="C1597" s="42">
        <v>16</v>
      </c>
      <c r="D1597" s="42">
        <v>3</v>
      </c>
      <c r="E1597" s="42">
        <v>163</v>
      </c>
      <c r="F1597" s="377">
        <f t="shared" si="24"/>
        <v>12.538461538461538</v>
      </c>
      <c r="G1597" s="42"/>
      <c r="H1597" s="42"/>
      <c r="I1597" s="42"/>
      <c r="J1597" s="42"/>
      <c r="K1597" s="42"/>
      <c r="L1597" s="42"/>
      <c r="M1597" s="42">
        <v>5</v>
      </c>
      <c r="N1597" s="42">
        <v>8</v>
      </c>
    </row>
    <row r="1598" spans="1:14" x14ac:dyDescent="0.2">
      <c r="A1598" s="42" t="s">
        <v>3078</v>
      </c>
      <c r="B1598" s="42">
        <v>6</v>
      </c>
      <c r="C1598" s="42">
        <v>8</v>
      </c>
      <c r="D1598" s="42">
        <v>2</v>
      </c>
      <c r="E1598" s="42">
        <v>63</v>
      </c>
      <c r="F1598" s="377">
        <f t="shared" si="24"/>
        <v>10.5</v>
      </c>
      <c r="G1598" s="42"/>
      <c r="H1598" s="42"/>
      <c r="I1598" s="42"/>
      <c r="J1598" s="42"/>
      <c r="K1598" s="42"/>
      <c r="L1598" s="42"/>
      <c r="M1598" s="42">
        <v>6</v>
      </c>
      <c r="N1598" s="42"/>
    </row>
    <row r="1599" spans="1:14" x14ac:dyDescent="0.2">
      <c r="A1599" s="42" t="s">
        <v>2776</v>
      </c>
      <c r="B1599" s="42">
        <v>10</v>
      </c>
      <c r="C1599" s="42">
        <v>12</v>
      </c>
      <c r="D1599" s="42">
        <v>1</v>
      </c>
      <c r="E1599" s="42">
        <v>100</v>
      </c>
      <c r="F1599" s="377">
        <f t="shared" si="24"/>
        <v>9.0909090909090917</v>
      </c>
      <c r="G1599" s="42"/>
      <c r="H1599" s="42"/>
      <c r="I1599" s="42"/>
      <c r="J1599" s="42"/>
      <c r="K1599" s="42"/>
      <c r="L1599" s="42"/>
      <c r="M1599" s="42">
        <v>4</v>
      </c>
      <c r="N1599" s="42"/>
    </row>
    <row r="1600" spans="1:14" x14ac:dyDescent="0.2">
      <c r="A1600" s="42" t="s">
        <v>3097</v>
      </c>
      <c r="B1600" s="42">
        <v>9</v>
      </c>
      <c r="C1600" s="42">
        <v>12</v>
      </c>
      <c r="D1600" s="42">
        <v>1</v>
      </c>
      <c r="E1600" s="42">
        <v>104</v>
      </c>
      <c r="F1600" s="377">
        <f t="shared" si="24"/>
        <v>9.454545454545455</v>
      </c>
      <c r="G1600" s="42"/>
      <c r="H1600" s="42"/>
      <c r="I1600" s="42"/>
      <c r="J1600" s="42"/>
      <c r="K1600" s="42"/>
      <c r="L1600" s="42"/>
      <c r="M1600" s="42">
        <v>5</v>
      </c>
      <c r="N1600" s="42"/>
    </row>
    <row r="1601" spans="1:14" x14ac:dyDescent="0.2">
      <c r="A1601" s="42" t="s">
        <v>3081</v>
      </c>
      <c r="B1601" s="42">
        <v>12</v>
      </c>
      <c r="C1601" s="42">
        <v>11</v>
      </c>
      <c r="D1601" s="42">
        <v>5</v>
      </c>
      <c r="E1601" s="42">
        <v>50</v>
      </c>
      <c r="F1601" s="377">
        <f t="shared" si="24"/>
        <v>8.3333333333333339</v>
      </c>
      <c r="G1601" s="42"/>
      <c r="H1601" s="42"/>
      <c r="I1601" s="42"/>
      <c r="J1601" s="42"/>
      <c r="K1601" s="42"/>
      <c r="L1601" s="42"/>
      <c r="M1601" s="42">
        <v>4</v>
      </c>
      <c r="N1601" s="42"/>
    </row>
    <row r="1602" spans="1:14" x14ac:dyDescent="0.2">
      <c r="A1602" s="42" t="s">
        <v>3189</v>
      </c>
      <c r="B1602" s="42">
        <v>3</v>
      </c>
      <c r="C1602" s="42">
        <v>3</v>
      </c>
      <c r="D1602" s="42">
        <v>1</v>
      </c>
      <c r="E1602" s="42">
        <v>12</v>
      </c>
      <c r="F1602" s="377">
        <f t="shared" si="24"/>
        <v>6</v>
      </c>
      <c r="G1602" s="42"/>
      <c r="H1602" s="42"/>
      <c r="I1602" s="42"/>
      <c r="J1602" s="42"/>
      <c r="K1602" s="42"/>
      <c r="L1602" s="42"/>
      <c r="M1602" s="42">
        <v>1</v>
      </c>
      <c r="N1602" s="42"/>
    </row>
    <row r="1603" spans="1:14" x14ac:dyDescent="0.2">
      <c r="A1603" s="42" t="s">
        <v>4063</v>
      </c>
      <c r="B1603" s="42">
        <v>12</v>
      </c>
      <c r="C1603" s="42">
        <v>15</v>
      </c>
      <c r="D1603" s="42"/>
      <c r="E1603" s="42">
        <v>67</v>
      </c>
      <c r="F1603" s="377">
        <f t="shared" si="24"/>
        <v>4.4666666666666668</v>
      </c>
      <c r="G1603" s="42"/>
      <c r="H1603" s="42"/>
      <c r="I1603" s="42"/>
      <c r="J1603" s="42"/>
      <c r="K1603" s="42"/>
      <c r="L1603" s="42"/>
      <c r="M1603" s="42">
        <v>2</v>
      </c>
      <c r="N1603" s="42">
        <v>1</v>
      </c>
    </row>
    <row r="1604" spans="1:14" x14ac:dyDescent="0.2">
      <c r="A1604" s="42" t="s">
        <v>3098</v>
      </c>
      <c r="B1604" s="42">
        <v>4</v>
      </c>
      <c r="C1604" s="42">
        <v>5</v>
      </c>
      <c r="D1604" s="42">
        <v>1</v>
      </c>
      <c r="E1604" s="42">
        <v>8</v>
      </c>
      <c r="F1604" s="377">
        <f t="shared" si="24"/>
        <v>2</v>
      </c>
      <c r="G1604" s="42"/>
      <c r="H1604" s="42"/>
      <c r="I1604" s="42"/>
      <c r="J1604" s="42"/>
      <c r="K1604" s="42"/>
      <c r="L1604" s="42"/>
      <c r="M1604" s="42"/>
      <c r="N1604" s="42"/>
    </row>
    <row r="1605" spans="1:14" x14ac:dyDescent="0.2">
      <c r="A1605" s="42" t="s">
        <v>4064</v>
      </c>
      <c r="B1605" s="42">
        <v>1</v>
      </c>
      <c r="C1605" s="42">
        <v>1</v>
      </c>
      <c r="D1605" s="42"/>
      <c r="E1605" s="42">
        <v>1</v>
      </c>
      <c r="F1605" s="377">
        <f t="shared" si="24"/>
        <v>1</v>
      </c>
      <c r="G1605" s="42"/>
      <c r="H1605" s="42"/>
      <c r="I1605" s="42"/>
      <c r="J1605" s="42"/>
      <c r="K1605" s="42"/>
      <c r="L1605" s="42"/>
      <c r="M1605" s="42"/>
      <c r="N1605" s="42"/>
    </row>
    <row r="1606" spans="1:14" x14ac:dyDescent="0.2">
      <c r="A1606" s="42" t="s">
        <v>3822</v>
      </c>
      <c r="B1606" s="42">
        <v>6</v>
      </c>
      <c r="C1606" s="42">
        <v>9</v>
      </c>
      <c r="D1606" s="42">
        <v>3</v>
      </c>
      <c r="E1606" s="42">
        <v>236</v>
      </c>
      <c r="F1606" s="377">
        <f t="shared" si="24"/>
        <v>39.333333333333336</v>
      </c>
      <c r="G1606" s="42"/>
      <c r="H1606" s="42"/>
      <c r="I1606" s="42"/>
      <c r="J1606" s="42"/>
      <c r="K1606" s="42"/>
      <c r="L1606" s="42"/>
      <c r="M1606" s="42">
        <v>5</v>
      </c>
      <c r="N1606" s="42"/>
    </row>
    <row r="1607" spans="1:14" x14ac:dyDescent="0.2">
      <c r="A1607" s="42" t="s">
        <v>3076</v>
      </c>
      <c r="B1607" s="42">
        <v>10</v>
      </c>
      <c r="C1607" s="42">
        <v>16</v>
      </c>
      <c r="D1607" s="42"/>
      <c r="E1607" s="42">
        <v>440</v>
      </c>
      <c r="F1607" s="377">
        <f t="shared" si="24"/>
        <v>27.5</v>
      </c>
      <c r="G1607" s="42"/>
      <c r="H1607" s="42"/>
      <c r="I1607" s="42"/>
      <c r="J1607" s="42"/>
      <c r="K1607" s="42"/>
      <c r="L1607" s="42"/>
      <c r="M1607" s="42">
        <v>5</v>
      </c>
      <c r="N1607" s="42"/>
    </row>
    <row r="1608" spans="1:14" x14ac:dyDescent="0.2">
      <c r="A1608" s="42" t="s">
        <v>3094</v>
      </c>
      <c r="B1608" s="42">
        <v>8</v>
      </c>
      <c r="C1608" s="42">
        <v>11</v>
      </c>
      <c r="D1608" s="42">
        <v>3</v>
      </c>
      <c r="E1608" s="42">
        <v>210</v>
      </c>
      <c r="F1608" s="377">
        <f t="shared" si="24"/>
        <v>26.25</v>
      </c>
      <c r="G1608" s="42"/>
      <c r="H1608" s="42"/>
      <c r="I1608" s="42"/>
      <c r="J1608" s="42"/>
      <c r="K1608" s="42"/>
      <c r="L1608" s="42"/>
      <c r="M1608" s="42">
        <v>1</v>
      </c>
      <c r="N1608" s="42"/>
    </row>
    <row r="1609" spans="1:14" x14ac:dyDescent="0.2">
      <c r="A1609" s="42" t="s">
        <v>3080</v>
      </c>
      <c r="B1609" s="42">
        <v>9</v>
      </c>
      <c r="C1609" s="42">
        <v>12</v>
      </c>
      <c r="D1609" s="42">
        <v>1</v>
      </c>
      <c r="E1609" s="42">
        <v>240</v>
      </c>
      <c r="F1609" s="377">
        <f t="shared" si="24"/>
        <v>21.818181818181817</v>
      </c>
      <c r="G1609" s="42"/>
      <c r="H1609" s="42"/>
      <c r="I1609" s="42"/>
      <c r="J1609" s="42"/>
      <c r="K1609" s="42"/>
      <c r="L1609" s="42"/>
      <c r="M1609" s="42">
        <v>6</v>
      </c>
      <c r="N1609" s="42"/>
    </row>
    <row r="1610" spans="1:14" x14ac:dyDescent="0.2">
      <c r="A1610" s="42" t="s">
        <v>4062</v>
      </c>
      <c r="B1610" s="42">
        <v>1</v>
      </c>
      <c r="C1610" s="42">
        <v>2</v>
      </c>
      <c r="D1610" s="42">
        <v>1</v>
      </c>
      <c r="E1610" s="42">
        <v>50</v>
      </c>
      <c r="F1610" s="377">
        <f t="shared" si="24"/>
        <v>50</v>
      </c>
      <c r="G1610" s="42"/>
      <c r="H1610" s="42"/>
      <c r="I1610" s="42"/>
      <c r="J1610" s="42"/>
      <c r="K1610" s="42"/>
      <c r="L1610" s="42"/>
      <c r="M1610" s="42">
        <v>1</v>
      </c>
      <c r="N1610" s="42"/>
    </row>
    <row r="1611" spans="1:14" x14ac:dyDescent="0.2">
      <c r="A1611" s="42" t="s">
        <v>3821</v>
      </c>
      <c r="B1611" s="42">
        <v>1</v>
      </c>
      <c r="C1611" s="42">
        <v>1</v>
      </c>
      <c r="D1611" s="42"/>
      <c r="E1611" s="42">
        <v>43</v>
      </c>
      <c r="F1611" s="377">
        <f t="shared" si="24"/>
        <v>43</v>
      </c>
      <c r="G1611" s="42"/>
      <c r="H1611" s="42"/>
      <c r="I1611" s="42"/>
      <c r="J1611" s="42"/>
      <c r="K1611" s="42"/>
      <c r="L1611" s="42"/>
      <c r="M1611" s="42"/>
      <c r="N1611" s="42"/>
    </row>
    <row r="1612" spans="1:14" x14ac:dyDescent="0.2">
      <c r="A1612" s="42" t="s">
        <v>3820</v>
      </c>
      <c r="B1612" s="42">
        <v>2</v>
      </c>
      <c r="C1612" s="42">
        <v>3</v>
      </c>
      <c r="D1612" s="42"/>
      <c r="E1612" s="42">
        <v>106</v>
      </c>
      <c r="F1612" s="377">
        <f t="shared" si="24"/>
        <v>35.333333333333336</v>
      </c>
      <c r="G1612" s="42"/>
      <c r="H1612" s="42"/>
      <c r="I1612" s="42"/>
      <c r="J1612" s="42"/>
      <c r="K1612" s="42"/>
      <c r="L1612" s="42"/>
      <c r="M1612" s="42"/>
      <c r="N1612" s="42"/>
    </row>
    <row r="1613" spans="1:14" x14ac:dyDescent="0.2">
      <c r="A1613" s="42" t="s">
        <v>3824</v>
      </c>
      <c r="B1613" s="42">
        <v>7</v>
      </c>
      <c r="C1613" s="42">
        <v>10</v>
      </c>
      <c r="D1613" s="42">
        <v>3</v>
      </c>
      <c r="E1613" s="42">
        <v>138</v>
      </c>
      <c r="F1613" s="377">
        <f t="shared" si="24"/>
        <v>19.714285714285715</v>
      </c>
      <c r="G1613" s="42"/>
      <c r="H1613" s="42"/>
      <c r="I1613" s="42"/>
      <c r="J1613" s="42"/>
      <c r="K1613" s="42"/>
      <c r="L1613" s="42"/>
      <c r="M1613" s="42">
        <v>2</v>
      </c>
      <c r="N1613" s="42"/>
    </row>
    <row r="1614" spans="1:14" x14ac:dyDescent="0.2">
      <c r="A1614" s="42" t="s">
        <v>3816</v>
      </c>
      <c r="B1614" s="42">
        <v>4</v>
      </c>
      <c r="C1614" s="42">
        <v>6</v>
      </c>
      <c r="D1614" s="42">
        <v>1</v>
      </c>
      <c r="E1614" s="42">
        <v>93</v>
      </c>
      <c r="F1614" s="377">
        <f t="shared" si="24"/>
        <v>18.600000000000001</v>
      </c>
      <c r="G1614" s="42"/>
      <c r="H1614" s="42"/>
      <c r="I1614" s="42"/>
      <c r="J1614" s="42"/>
      <c r="K1614" s="42"/>
      <c r="L1614" s="42"/>
      <c r="M1614" s="42">
        <v>1</v>
      </c>
      <c r="N1614" s="42"/>
    </row>
    <row r="1615" spans="1:14" x14ac:dyDescent="0.2">
      <c r="A1615" s="42" t="s">
        <v>1831</v>
      </c>
      <c r="B1615" s="42">
        <v>5</v>
      </c>
      <c r="C1615" s="42">
        <v>3</v>
      </c>
      <c r="D1615" s="42">
        <v>1</v>
      </c>
      <c r="E1615" s="42">
        <v>31</v>
      </c>
      <c r="F1615" s="377">
        <f t="shared" si="24"/>
        <v>15.5</v>
      </c>
      <c r="G1615" s="42"/>
      <c r="H1615" s="42"/>
      <c r="I1615" s="42"/>
      <c r="J1615" s="42"/>
      <c r="K1615" s="42"/>
      <c r="L1615" s="42"/>
      <c r="M1615" s="42">
        <v>2</v>
      </c>
      <c r="N1615" s="42"/>
    </row>
    <row r="1616" spans="1:14" x14ac:dyDescent="0.2">
      <c r="A1616" s="42" t="s">
        <v>3819</v>
      </c>
      <c r="B1616" s="42">
        <v>1</v>
      </c>
      <c r="C1616" s="42">
        <v>2</v>
      </c>
      <c r="D1616" s="42"/>
      <c r="E1616" s="42">
        <v>28</v>
      </c>
      <c r="F1616" s="377">
        <f t="shared" si="24"/>
        <v>14</v>
      </c>
      <c r="G1616" s="42"/>
      <c r="H1616" s="42"/>
      <c r="I1616" s="42"/>
      <c r="J1616" s="42"/>
      <c r="K1616" s="42"/>
      <c r="L1616" s="42"/>
      <c r="M1616" s="42">
        <v>2</v>
      </c>
      <c r="N1616" s="42"/>
    </row>
    <row r="1617" spans="1:14" x14ac:dyDescent="0.2">
      <c r="A1617" s="42" t="s">
        <v>3081</v>
      </c>
      <c r="B1617" s="42">
        <v>6</v>
      </c>
      <c r="C1617" s="42">
        <v>7</v>
      </c>
      <c r="D1617" s="42">
        <v>3</v>
      </c>
      <c r="E1617" s="42">
        <v>47</v>
      </c>
      <c r="F1617" s="377">
        <f t="shared" si="24"/>
        <v>11.75</v>
      </c>
      <c r="G1617" s="42"/>
      <c r="H1617" s="42"/>
      <c r="I1617" s="42"/>
      <c r="J1617" s="42"/>
      <c r="K1617" s="42"/>
      <c r="L1617" s="42"/>
      <c r="M1617" s="42">
        <v>1</v>
      </c>
      <c r="N1617" s="42"/>
    </row>
    <row r="1618" spans="1:14" x14ac:dyDescent="0.2">
      <c r="A1618" s="42" t="s">
        <v>3075</v>
      </c>
      <c r="B1618" s="42">
        <v>6</v>
      </c>
      <c r="C1618" s="42">
        <v>8</v>
      </c>
      <c r="D1618" s="42">
        <v>2</v>
      </c>
      <c r="E1618" s="42">
        <v>77</v>
      </c>
      <c r="F1618" s="377">
        <f t="shared" si="24"/>
        <v>12.833333333333334</v>
      </c>
      <c r="G1618" s="42"/>
      <c r="H1618" s="42"/>
      <c r="I1618" s="42"/>
      <c r="J1618" s="42"/>
      <c r="K1618" s="42"/>
      <c r="L1618" s="42"/>
      <c r="M1618" s="42">
        <v>1</v>
      </c>
      <c r="N1618" s="42"/>
    </row>
    <row r="1619" spans="1:14" x14ac:dyDescent="0.2">
      <c r="A1619" s="42" t="s">
        <v>3098</v>
      </c>
      <c r="B1619" s="42">
        <v>6</v>
      </c>
      <c r="C1619" s="42">
        <v>8</v>
      </c>
      <c r="D1619" s="42">
        <v>2</v>
      </c>
      <c r="E1619" s="42">
        <v>55</v>
      </c>
      <c r="F1619" s="377">
        <f t="shared" si="24"/>
        <v>9.1666666666666661</v>
      </c>
      <c r="G1619" s="42"/>
      <c r="H1619" s="42"/>
      <c r="I1619" s="42"/>
      <c r="J1619" s="42"/>
      <c r="K1619" s="42"/>
      <c r="L1619" s="42"/>
      <c r="M1619" s="42">
        <v>3</v>
      </c>
      <c r="N1619" s="42"/>
    </row>
    <row r="1620" spans="1:14" x14ac:dyDescent="0.2">
      <c r="A1620" s="42" t="s">
        <v>3079</v>
      </c>
      <c r="B1620" s="42">
        <v>10</v>
      </c>
      <c r="C1620" s="42">
        <v>14</v>
      </c>
      <c r="D1620" s="42">
        <v>1</v>
      </c>
      <c r="E1620" s="42">
        <v>108</v>
      </c>
      <c r="F1620" s="377">
        <f t="shared" si="24"/>
        <v>8.3076923076923084</v>
      </c>
      <c r="G1620" s="42"/>
      <c r="H1620" s="42"/>
      <c r="I1620" s="42"/>
      <c r="J1620" s="42"/>
      <c r="K1620" s="42"/>
      <c r="L1620" s="42"/>
      <c r="M1620" s="42">
        <v>5</v>
      </c>
      <c r="N1620" s="42"/>
    </row>
    <row r="1621" spans="1:14" x14ac:dyDescent="0.2">
      <c r="A1621" s="42" t="s">
        <v>4069</v>
      </c>
      <c r="B1621" s="42">
        <v>2</v>
      </c>
      <c r="C1621" s="42">
        <v>2</v>
      </c>
      <c r="D1621" s="42"/>
      <c r="E1621" s="42">
        <v>16</v>
      </c>
      <c r="F1621" s="377">
        <f t="shared" si="24"/>
        <v>8</v>
      </c>
      <c r="G1621" s="42"/>
      <c r="H1621" s="42"/>
      <c r="I1621" s="42"/>
      <c r="J1621" s="42"/>
      <c r="K1621" s="42"/>
      <c r="L1621" s="42"/>
      <c r="M1621" s="42"/>
      <c r="N1621" s="42"/>
    </row>
    <row r="1622" spans="1:14" x14ac:dyDescent="0.2">
      <c r="A1622" s="42" t="s">
        <v>3189</v>
      </c>
      <c r="B1622" s="42">
        <v>2</v>
      </c>
      <c r="C1622" s="42">
        <v>3</v>
      </c>
      <c r="D1622" s="42">
        <v>1</v>
      </c>
      <c r="E1622" s="42">
        <v>11</v>
      </c>
      <c r="F1622" s="377">
        <f t="shared" si="24"/>
        <v>5.5</v>
      </c>
      <c r="G1622" s="42"/>
      <c r="H1622" s="42"/>
      <c r="I1622" s="42"/>
      <c r="J1622" s="42"/>
      <c r="K1622" s="42"/>
      <c r="L1622" s="42"/>
      <c r="M1622" s="42"/>
      <c r="N1622" s="42"/>
    </row>
    <row r="1623" spans="1:14" x14ac:dyDescent="0.2">
      <c r="A1623" s="42" t="s">
        <v>4070</v>
      </c>
      <c r="B1623" s="42">
        <v>5</v>
      </c>
      <c r="C1623" s="42">
        <v>5</v>
      </c>
      <c r="D1623" s="42">
        <v>1</v>
      </c>
      <c r="E1623" s="42">
        <v>20</v>
      </c>
      <c r="F1623" s="42">
        <f t="shared" si="24"/>
        <v>5</v>
      </c>
      <c r="G1623" s="42"/>
      <c r="H1623" s="42"/>
      <c r="I1623" s="42"/>
      <c r="J1623" s="42"/>
      <c r="K1623" s="42"/>
      <c r="L1623" s="42"/>
      <c r="M1623" s="42">
        <v>2</v>
      </c>
      <c r="N1623" s="42"/>
    </row>
    <row r="1624" spans="1:14" x14ac:dyDescent="0.2">
      <c r="A1624" s="42" t="s">
        <v>4071</v>
      </c>
      <c r="B1624" s="42">
        <v>8</v>
      </c>
      <c r="C1624" s="42">
        <v>10</v>
      </c>
      <c r="D1624" s="42"/>
      <c r="E1624" s="42">
        <v>48</v>
      </c>
      <c r="F1624" s="377">
        <f t="shared" si="24"/>
        <v>4.8</v>
      </c>
      <c r="G1624" s="42"/>
      <c r="H1624" s="42"/>
      <c r="I1624" s="42"/>
      <c r="J1624" s="42"/>
      <c r="K1624" s="42"/>
      <c r="L1624" s="42"/>
      <c r="M1624" s="42">
        <v>5</v>
      </c>
      <c r="N1624" s="42"/>
    </row>
    <row r="1625" spans="1:14" x14ac:dyDescent="0.2">
      <c r="A1625" s="42" t="s">
        <v>4072</v>
      </c>
      <c r="B1625" s="42">
        <v>7</v>
      </c>
      <c r="C1625" s="42">
        <v>10</v>
      </c>
      <c r="D1625" s="42"/>
      <c r="E1625" s="42">
        <v>44</v>
      </c>
      <c r="F1625" s="377">
        <f t="shared" si="24"/>
        <v>4.4000000000000004</v>
      </c>
      <c r="G1625" s="42"/>
      <c r="H1625" s="42"/>
      <c r="I1625" s="42"/>
      <c r="J1625" s="42"/>
      <c r="K1625" s="42"/>
      <c r="L1625" s="42"/>
      <c r="M1625" s="42">
        <v>2</v>
      </c>
      <c r="N1625" s="42"/>
    </row>
    <row r="1626" spans="1:14" x14ac:dyDescent="0.2">
      <c r="A1626" s="42" t="s">
        <v>4063</v>
      </c>
      <c r="B1626" s="42">
        <v>3</v>
      </c>
      <c r="C1626" s="42">
        <v>5</v>
      </c>
      <c r="D1626" s="42">
        <v>1</v>
      </c>
      <c r="E1626" s="42">
        <v>14</v>
      </c>
      <c r="F1626" s="377">
        <f t="shared" si="24"/>
        <v>3.5</v>
      </c>
      <c r="G1626" s="42"/>
      <c r="H1626" s="42"/>
      <c r="I1626" s="42"/>
      <c r="J1626" s="42"/>
      <c r="K1626" s="42"/>
      <c r="L1626" s="42"/>
      <c r="M1626" s="42">
        <v>1</v>
      </c>
      <c r="N1626" s="42"/>
    </row>
    <row r="1627" spans="1:14" x14ac:dyDescent="0.2">
      <c r="A1627" s="42" t="s">
        <v>1827</v>
      </c>
      <c r="B1627" s="42">
        <v>1</v>
      </c>
      <c r="C1627" s="42">
        <v>1</v>
      </c>
      <c r="D1627" s="42"/>
      <c r="E1627" s="42">
        <v>2</v>
      </c>
      <c r="F1627" s="377">
        <f t="shared" si="24"/>
        <v>2</v>
      </c>
      <c r="G1627" s="42"/>
      <c r="H1627" s="42"/>
      <c r="I1627" s="42"/>
      <c r="J1627" s="42"/>
      <c r="K1627" s="42"/>
      <c r="L1627" s="42"/>
      <c r="M1627" s="42"/>
      <c r="N1627" s="42"/>
    </row>
    <row r="1628" spans="1:14" x14ac:dyDescent="0.2">
      <c r="A1628" s="42" t="s">
        <v>4073</v>
      </c>
      <c r="B1628" s="42">
        <v>6</v>
      </c>
      <c r="C1628" s="42">
        <v>10</v>
      </c>
      <c r="D1628" s="42">
        <v>3</v>
      </c>
      <c r="E1628" s="42">
        <v>10</v>
      </c>
      <c r="F1628" s="377">
        <f t="shared" si="24"/>
        <v>1.4285714285714286</v>
      </c>
      <c r="G1628" s="42"/>
      <c r="H1628" s="42"/>
      <c r="I1628" s="42"/>
      <c r="J1628" s="42"/>
      <c r="K1628" s="42"/>
      <c r="L1628" s="42"/>
      <c r="M1628" s="42">
        <v>2</v>
      </c>
      <c r="N1628" s="42"/>
    </row>
    <row r="1629" spans="1:14" x14ac:dyDescent="0.2">
      <c r="A1629" s="42" t="s">
        <v>3072</v>
      </c>
      <c r="B1629" s="42">
        <v>2</v>
      </c>
      <c r="C1629" s="42">
        <v>3</v>
      </c>
      <c r="D1629" s="42"/>
      <c r="E1629" s="42">
        <v>3</v>
      </c>
      <c r="F1629" s="377">
        <f t="shared" si="24"/>
        <v>1</v>
      </c>
      <c r="G1629" s="42"/>
      <c r="H1629" s="42"/>
      <c r="I1629" s="42"/>
      <c r="J1629" s="42"/>
      <c r="K1629" s="42"/>
      <c r="L1629" s="42"/>
      <c r="M1629" s="42"/>
      <c r="N1629" s="42"/>
    </row>
    <row r="1630" spans="1:14" x14ac:dyDescent="0.2">
      <c r="A1630" s="42" t="s">
        <v>969</v>
      </c>
      <c r="B1630" s="42">
        <v>2</v>
      </c>
      <c r="C1630" s="42">
        <v>2</v>
      </c>
      <c r="D1630" s="42"/>
      <c r="E1630" s="42"/>
      <c r="F1630" s="377">
        <f t="shared" ref="F1630:F1693" si="25">E1630/(C1630-D1630)</f>
        <v>0</v>
      </c>
      <c r="G1630" s="42"/>
      <c r="H1630" s="42"/>
      <c r="I1630" s="42"/>
      <c r="J1630" s="42"/>
      <c r="K1630" s="42"/>
      <c r="L1630" s="42"/>
      <c r="M1630" s="42">
        <v>1</v>
      </c>
      <c r="N1630" s="42"/>
    </row>
    <row r="1631" spans="1:14" x14ac:dyDescent="0.2">
      <c r="A1631" s="42" t="s">
        <v>4074</v>
      </c>
      <c r="B1631" s="42">
        <v>1</v>
      </c>
      <c r="C1631" s="42">
        <v>1</v>
      </c>
      <c r="D1631" s="42"/>
      <c r="E1631" s="42"/>
      <c r="F1631" s="377">
        <f t="shared" si="25"/>
        <v>0</v>
      </c>
      <c r="G1631" s="42"/>
      <c r="H1631" s="42"/>
      <c r="I1631" s="42"/>
      <c r="J1631" s="42"/>
      <c r="K1631" s="42"/>
      <c r="L1631" s="42"/>
      <c r="M1631" s="42">
        <v>1</v>
      </c>
      <c r="N1631" s="42"/>
    </row>
    <row r="1632" spans="1:14" x14ac:dyDescent="0.2">
      <c r="A1632" s="42" t="s">
        <v>3823</v>
      </c>
      <c r="B1632" s="42">
        <v>7</v>
      </c>
      <c r="C1632" s="42">
        <v>7</v>
      </c>
      <c r="D1632" s="42">
        <v>2</v>
      </c>
      <c r="E1632" s="42">
        <v>156</v>
      </c>
      <c r="F1632" s="377">
        <f t="shared" si="25"/>
        <v>31.2</v>
      </c>
      <c r="G1632" s="42"/>
      <c r="H1632" s="42"/>
      <c r="I1632" s="42"/>
      <c r="J1632" s="42"/>
      <c r="K1632" s="42"/>
      <c r="L1632" s="42"/>
      <c r="M1632" s="42">
        <v>1</v>
      </c>
      <c r="N1632" s="42"/>
    </row>
    <row r="1633" spans="1:14" x14ac:dyDescent="0.2">
      <c r="A1633" s="42" t="s">
        <v>3080</v>
      </c>
      <c r="B1633" s="42">
        <v>6</v>
      </c>
      <c r="C1633" s="42">
        <v>7</v>
      </c>
      <c r="D1633" s="42"/>
      <c r="E1633" s="42">
        <v>202</v>
      </c>
      <c r="F1633" s="377">
        <f t="shared" si="25"/>
        <v>28.857142857142858</v>
      </c>
      <c r="G1633" s="42"/>
      <c r="H1633" s="42"/>
      <c r="I1633" s="42"/>
      <c r="J1633" s="42"/>
      <c r="K1633" s="42"/>
      <c r="L1633" s="42"/>
      <c r="M1633" s="42">
        <v>2</v>
      </c>
      <c r="N1633" s="42"/>
    </row>
    <row r="1634" spans="1:14" x14ac:dyDescent="0.2">
      <c r="A1634" s="42" t="s">
        <v>3076</v>
      </c>
      <c r="B1634" s="42">
        <v>11</v>
      </c>
      <c r="C1634" s="42">
        <v>14</v>
      </c>
      <c r="D1634" s="42">
        <v>1</v>
      </c>
      <c r="E1634" s="42">
        <v>283</v>
      </c>
      <c r="F1634" s="377">
        <f t="shared" si="25"/>
        <v>21.76923076923077</v>
      </c>
      <c r="G1634" s="42"/>
      <c r="H1634" s="42"/>
      <c r="I1634" s="42"/>
      <c r="J1634" s="42"/>
      <c r="K1634" s="42"/>
      <c r="L1634" s="42"/>
      <c r="M1634" s="42">
        <v>4</v>
      </c>
      <c r="N1634" s="42"/>
    </row>
    <row r="1635" spans="1:14" x14ac:dyDescent="0.2">
      <c r="A1635" s="42" t="s">
        <v>3824</v>
      </c>
      <c r="B1635" s="42">
        <v>11</v>
      </c>
      <c r="C1635" s="42">
        <v>15</v>
      </c>
      <c r="D1635" s="42">
        <v>1</v>
      </c>
      <c r="E1635" s="42">
        <v>229</v>
      </c>
      <c r="F1635" s="377">
        <f t="shared" si="25"/>
        <v>16.357142857142858</v>
      </c>
      <c r="G1635" s="42"/>
      <c r="H1635" s="42"/>
      <c r="I1635" s="42"/>
      <c r="J1635" s="42"/>
      <c r="K1635" s="42"/>
      <c r="L1635" s="42"/>
      <c r="M1635" s="42">
        <v>3</v>
      </c>
      <c r="N1635" s="42"/>
    </row>
    <row r="1636" spans="1:14" x14ac:dyDescent="0.2">
      <c r="A1636" s="42" t="s">
        <v>3094</v>
      </c>
      <c r="B1636" s="42">
        <v>11</v>
      </c>
      <c r="C1636" s="42">
        <v>14</v>
      </c>
      <c r="D1636" s="42">
        <v>2</v>
      </c>
      <c r="E1636" s="42">
        <v>153</v>
      </c>
      <c r="F1636" s="377">
        <f t="shared" si="25"/>
        <v>12.75</v>
      </c>
      <c r="G1636" s="42"/>
      <c r="H1636" s="42"/>
      <c r="I1636" s="42"/>
      <c r="J1636" s="42"/>
      <c r="K1636" s="42"/>
      <c r="L1636" s="42"/>
      <c r="M1636" s="42">
        <v>8</v>
      </c>
      <c r="N1636" s="42"/>
    </row>
    <row r="1637" spans="1:14" x14ac:dyDescent="0.2">
      <c r="A1637" s="42" t="s">
        <v>3822</v>
      </c>
      <c r="B1637" s="42">
        <v>1</v>
      </c>
      <c r="C1637" s="42">
        <v>1</v>
      </c>
      <c r="D1637" s="42"/>
      <c r="E1637" s="42">
        <v>34</v>
      </c>
      <c r="F1637" s="377">
        <f t="shared" si="25"/>
        <v>34</v>
      </c>
      <c r="G1637" s="42"/>
      <c r="H1637" s="42"/>
      <c r="I1637" s="42"/>
      <c r="J1637" s="42"/>
      <c r="K1637" s="42"/>
      <c r="L1637" s="42"/>
      <c r="M1637" s="42"/>
      <c r="N1637" s="42"/>
    </row>
    <row r="1638" spans="1:14" x14ac:dyDescent="0.2">
      <c r="A1638" s="42" t="s">
        <v>4071</v>
      </c>
      <c r="B1638" s="42">
        <v>4</v>
      </c>
      <c r="C1638" s="42">
        <v>5</v>
      </c>
      <c r="D1638" s="42">
        <v>1</v>
      </c>
      <c r="E1638" s="42">
        <v>123</v>
      </c>
      <c r="F1638" s="377">
        <f t="shared" si="25"/>
        <v>30.75</v>
      </c>
      <c r="G1638" s="42"/>
      <c r="H1638" s="42"/>
      <c r="I1638" s="42"/>
      <c r="J1638" s="42"/>
      <c r="K1638" s="42"/>
      <c r="L1638" s="42"/>
      <c r="M1638" s="42"/>
      <c r="N1638" s="42"/>
    </row>
    <row r="1639" spans="1:14" x14ac:dyDescent="0.2">
      <c r="A1639" s="42" t="s">
        <v>3816</v>
      </c>
      <c r="B1639" s="42">
        <v>4</v>
      </c>
      <c r="C1639" s="42">
        <v>6</v>
      </c>
      <c r="D1639" s="42">
        <v>1</v>
      </c>
      <c r="E1639" s="42">
        <v>144</v>
      </c>
      <c r="F1639" s="377">
        <f t="shared" si="25"/>
        <v>28.8</v>
      </c>
      <c r="G1639" s="42"/>
      <c r="H1639" s="42"/>
      <c r="I1639" s="42"/>
      <c r="J1639" s="42"/>
      <c r="K1639" s="42"/>
      <c r="L1639" s="42"/>
      <c r="M1639" s="42">
        <v>3</v>
      </c>
      <c r="N1639" s="42"/>
    </row>
    <row r="1640" spans="1:14" x14ac:dyDescent="0.2">
      <c r="A1640" s="42" t="s">
        <v>3828</v>
      </c>
      <c r="B1640" s="42">
        <v>5</v>
      </c>
      <c r="C1640" s="42">
        <v>5</v>
      </c>
      <c r="D1640" s="42">
        <v>1</v>
      </c>
      <c r="E1640" s="42">
        <v>112</v>
      </c>
      <c r="F1640" s="377">
        <f t="shared" si="25"/>
        <v>28</v>
      </c>
      <c r="G1640" s="42"/>
      <c r="H1640" s="42"/>
      <c r="I1640" s="42"/>
      <c r="J1640" s="42"/>
      <c r="K1640" s="42"/>
      <c r="L1640" s="42"/>
      <c r="M1640" s="42">
        <v>1</v>
      </c>
      <c r="N1640" s="42"/>
    </row>
    <row r="1641" spans="1:14" x14ac:dyDescent="0.2">
      <c r="A1641" s="42" t="s">
        <v>3836</v>
      </c>
      <c r="B1641" s="42">
        <v>12</v>
      </c>
      <c r="C1641" s="42">
        <v>13</v>
      </c>
      <c r="D1641" s="42">
        <v>4</v>
      </c>
      <c r="E1641" s="42">
        <v>138</v>
      </c>
      <c r="F1641" s="377">
        <f t="shared" si="25"/>
        <v>15.333333333333334</v>
      </c>
      <c r="G1641" s="42"/>
      <c r="H1641" s="42"/>
      <c r="I1641" s="42"/>
      <c r="J1641" s="42"/>
      <c r="K1641" s="42"/>
      <c r="L1641" s="42"/>
      <c r="M1641" s="42">
        <v>6</v>
      </c>
      <c r="N1641" s="42"/>
    </row>
    <row r="1642" spans="1:14" x14ac:dyDescent="0.2">
      <c r="A1642" s="42" t="s">
        <v>3072</v>
      </c>
      <c r="B1642" s="42">
        <v>12</v>
      </c>
      <c r="C1642" s="42">
        <v>13</v>
      </c>
      <c r="D1642" s="42">
        <v>1</v>
      </c>
      <c r="E1642" s="42">
        <v>144</v>
      </c>
      <c r="F1642" s="377">
        <f t="shared" si="25"/>
        <v>12</v>
      </c>
      <c r="G1642" s="42"/>
      <c r="H1642" s="42"/>
      <c r="I1642" s="42"/>
      <c r="J1642" s="42"/>
      <c r="K1642" s="42"/>
      <c r="L1642" s="42"/>
      <c r="M1642" s="42">
        <v>4</v>
      </c>
      <c r="N1642" s="42"/>
    </row>
    <row r="1643" spans="1:14" x14ac:dyDescent="0.2">
      <c r="A1643" s="42" t="s">
        <v>3830</v>
      </c>
      <c r="B1643" s="42">
        <v>8</v>
      </c>
      <c r="C1643" s="42">
        <v>9</v>
      </c>
      <c r="D1643" s="42">
        <v>3</v>
      </c>
      <c r="E1643" s="42">
        <v>54</v>
      </c>
      <c r="F1643" s="377">
        <f t="shared" si="25"/>
        <v>9</v>
      </c>
      <c r="G1643" s="42"/>
      <c r="H1643" s="42"/>
      <c r="I1643" s="42"/>
      <c r="J1643" s="42"/>
      <c r="K1643" s="42"/>
      <c r="L1643" s="42"/>
      <c r="M1643" s="42">
        <v>3</v>
      </c>
      <c r="N1643" s="42"/>
    </row>
    <row r="1644" spans="1:14" x14ac:dyDescent="0.2">
      <c r="A1644" s="42" t="s">
        <v>1827</v>
      </c>
      <c r="B1644" s="42">
        <v>3</v>
      </c>
      <c r="C1644" s="42">
        <v>3</v>
      </c>
      <c r="D1644" s="42"/>
      <c r="E1644" s="42">
        <v>25</v>
      </c>
      <c r="F1644" s="377">
        <f t="shared" si="25"/>
        <v>8.3333333333333339</v>
      </c>
      <c r="G1644" s="42"/>
      <c r="H1644" s="42"/>
      <c r="I1644" s="42"/>
      <c r="J1644" s="42"/>
      <c r="K1644" s="42"/>
      <c r="L1644" s="42"/>
      <c r="M1644" s="42"/>
      <c r="N1644" s="42"/>
    </row>
    <row r="1645" spans="1:14" x14ac:dyDescent="0.2">
      <c r="A1645" s="42" t="s">
        <v>3081</v>
      </c>
      <c r="B1645" s="42">
        <v>1</v>
      </c>
      <c r="C1645" s="42">
        <v>2</v>
      </c>
      <c r="D1645" s="42"/>
      <c r="E1645" s="42">
        <v>16</v>
      </c>
      <c r="F1645" s="377">
        <f t="shared" si="25"/>
        <v>8</v>
      </c>
      <c r="G1645" s="42"/>
      <c r="H1645" s="42"/>
      <c r="I1645" s="42"/>
      <c r="J1645" s="42"/>
      <c r="K1645" s="42"/>
      <c r="L1645" s="42"/>
      <c r="M1645" s="42">
        <v>2</v>
      </c>
      <c r="N1645" s="42"/>
    </row>
    <row r="1646" spans="1:14" x14ac:dyDescent="0.2">
      <c r="A1646" s="42" t="s">
        <v>3820</v>
      </c>
      <c r="B1646" s="42">
        <v>9</v>
      </c>
      <c r="C1646" s="42">
        <v>13</v>
      </c>
      <c r="D1646" s="42">
        <v>1</v>
      </c>
      <c r="E1646" s="42">
        <v>94</v>
      </c>
      <c r="F1646" s="377">
        <f t="shared" si="25"/>
        <v>7.833333333333333</v>
      </c>
      <c r="G1646" s="42"/>
      <c r="H1646" s="42"/>
      <c r="I1646" s="42"/>
      <c r="J1646" s="42"/>
      <c r="K1646" s="42"/>
      <c r="L1646" s="42"/>
      <c r="M1646" s="42">
        <v>5</v>
      </c>
      <c r="N1646" s="42"/>
    </row>
    <row r="1647" spans="1:14" x14ac:dyDescent="0.2">
      <c r="A1647" s="42" t="s">
        <v>4076</v>
      </c>
      <c r="B1647" s="42">
        <v>4</v>
      </c>
      <c r="C1647" s="42">
        <v>4</v>
      </c>
      <c r="D1647" s="42">
        <v>1</v>
      </c>
      <c r="E1647" s="42">
        <v>23</v>
      </c>
      <c r="F1647" s="377">
        <f t="shared" si="25"/>
        <v>7.666666666666667</v>
      </c>
      <c r="G1647" s="42"/>
      <c r="H1647" s="42"/>
      <c r="I1647" s="42"/>
      <c r="J1647" s="42"/>
      <c r="K1647" s="42"/>
      <c r="L1647" s="42"/>
      <c r="M1647" s="42"/>
      <c r="N1647" s="42"/>
    </row>
    <row r="1648" spans="1:14" x14ac:dyDescent="0.2">
      <c r="A1648" s="42" t="s">
        <v>4077</v>
      </c>
      <c r="B1648" s="42">
        <v>3</v>
      </c>
      <c r="C1648" s="42">
        <v>3</v>
      </c>
      <c r="D1648" s="42"/>
      <c r="E1648" s="42">
        <v>20</v>
      </c>
      <c r="F1648" s="377">
        <f t="shared" si="25"/>
        <v>6.666666666666667</v>
      </c>
      <c r="G1648" s="42"/>
      <c r="H1648" s="42"/>
      <c r="I1648" s="42"/>
      <c r="J1648" s="42"/>
      <c r="K1648" s="42"/>
      <c r="L1648" s="42"/>
      <c r="M1648" s="42"/>
      <c r="N1648" s="42"/>
    </row>
    <row r="1649" spans="1:14" x14ac:dyDescent="0.2">
      <c r="A1649" s="42" t="s">
        <v>4078</v>
      </c>
      <c r="B1649" s="42">
        <v>3</v>
      </c>
      <c r="C1649" s="42">
        <v>4</v>
      </c>
      <c r="D1649" s="42"/>
      <c r="E1649" s="42">
        <v>19</v>
      </c>
      <c r="F1649" s="377">
        <f t="shared" si="25"/>
        <v>4.75</v>
      </c>
      <c r="G1649" s="42"/>
      <c r="H1649" s="42"/>
      <c r="I1649" s="42"/>
      <c r="J1649" s="42"/>
      <c r="K1649" s="42"/>
      <c r="L1649" s="42"/>
      <c r="M1649" s="42"/>
      <c r="N1649" s="42"/>
    </row>
    <row r="1650" spans="1:14" x14ac:dyDescent="0.2">
      <c r="A1650" s="42" t="s">
        <v>3099</v>
      </c>
      <c r="B1650" s="42">
        <v>4</v>
      </c>
      <c r="C1650" s="42">
        <v>5</v>
      </c>
      <c r="D1650" s="42">
        <v>1</v>
      </c>
      <c r="E1650" s="42">
        <v>18</v>
      </c>
      <c r="F1650" s="377">
        <f t="shared" si="25"/>
        <v>4.5</v>
      </c>
      <c r="G1650" s="42"/>
      <c r="H1650" s="42"/>
      <c r="I1650" s="42"/>
      <c r="J1650" s="42"/>
      <c r="K1650" s="42"/>
      <c r="L1650" s="42"/>
      <c r="M1650" s="42">
        <v>2</v>
      </c>
      <c r="N1650" s="42"/>
    </row>
    <row r="1651" spans="1:14" x14ac:dyDescent="0.2">
      <c r="A1651" s="42" t="s">
        <v>4072</v>
      </c>
      <c r="B1651" s="42">
        <v>1</v>
      </c>
      <c r="C1651" s="42">
        <v>2</v>
      </c>
      <c r="D1651" s="42"/>
      <c r="E1651" s="42">
        <v>8</v>
      </c>
      <c r="F1651" s="377">
        <f t="shared" si="25"/>
        <v>4</v>
      </c>
      <c r="G1651" s="42"/>
      <c r="H1651" s="42"/>
      <c r="I1651" s="42"/>
      <c r="J1651" s="42"/>
      <c r="K1651" s="42"/>
      <c r="L1651" s="42"/>
      <c r="M1651" s="42"/>
      <c r="N1651" s="42"/>
    </row>
    <row r="1652" spans="1:14" x14ac:dyDescent="0.2">
      <c r="A1652" s="42" t="s">
        <v>3829</v>
      </c>
      <c r="B1652" s="42">
        <v>8</v>
      </c>
      <c r="C1652" s="42">
        <v>8</v>
      </c>
      <c r="D1652" s="42"/>
      <c r="E1652" s="42">
        <v>28</v>
      </c>
      <c r="F1652" s="377">
        <f t="shared" si="25"/>
        <v>3.5</v>
      </c>
      <c r="G1652" s="42"/>
      <c r="H1652" s="42"/>
      <c r="I1652" s="42"/>
      <c r="J1652" s="42"/>
      <c r="K1652" s="42"/>
      <c r="L1652" s="42"/>
      <c r="M1652" s="42">
        <v>4</v>
      </c>
      <c r="N1652" s="42"/>
    </row>
    <row r="1653" spans="1:14" x14ac:dyDescent="0.2">
      <c r="A1653" s="42" t="s">
        <v>3098</v>
      </c>
      <c r="B1653" s="42">
        <v>2</v>
      </c>
      <c r="C1653" s="42">
        <v>3</v>
      </c>
      <c r="D1653" s="42"/>
      <c r="E1653" s="42">
        <v>3</v>
      </c>
      <c r="F1653" s="377">
        <f t="shared" si="25"/>
        <v>1</v>
      </c>
      <c r="G1653" s="42"/>
      <c r="H1653" s="42"/>
      <c r="I1653" s="42"/>
      <c r="J1653" s="42"/>
      <c r="K1653" s="42"/>
      <c r="L1653" s="42"/>
      <c r="M1653" s="42">
        <v>1</v>
      </c>
      <c r="N1653" s="42"/>
    </row>
    <row r="1654" spans="1:14" x14ac:dyDescent="0.2">
      <c r="A1654" s="42" t="s">
        <v>3821</v>
      </c>
      <c r="B1654" s="42">
        <v>1</v>
      </c>
      <c r="C1654" s="42">
        <v>1</v>
      </c>
      <c r="D1654" s="42">
        <v>1</v>
      </c>
      <c r="E1654" s="42">
        <v>2</v>
      </c>
      <c r="F1654" s="377">
        <v>0</v>
      </c>
      <c r="G1654" s="42"/>
      <c r="H1654" s="42"/>
      <c r="I1654" s="42"/>
      <c r="J1654" s="42"/>
      <c r="K1654" s="42"/>
      <c r="L1654" s="42"/>
      <c r="M1654" s="42"/>
      <c r="N1654" s="42"/>
    </row>
    <row r="1655" spans="1:14" x14ac:dyDescent="0.2">
      <c r="A1655" s="42" t="s">
        <v>3086</v>
      </c>
      <c r="B1655" s="42">
        <v>13</v>
      </c>
      <c r="C1655" s="42">
        <v>16</v>
      </c>
      <c r="D1655" s="42">
        <v>2</v>
      </c>
      <c r="E1655" s="42">
        <v>502</v>
      </c>
      <c r="F1655" s="377">
        <f t="shared" si="25"/>
        <v>35.857142857142854</v>
      </c>
      <c r="G1655" s="42"/>
      <c r="H1655" s="42"/>
      <c r="I1655" s="42"/>
      <c r="J1655" s="42"/>
      <c r="K1655" s="42"/>
      <c r="L1655" s="42"/>
      <c r="M1655" s="42">
        <v>4</v>
      </c>
      <c r="N1655" s="42"/>
    </row>
    <row r="1656" spans="1:14" x14ac:dyDescent="0.2">
      <c r="A1656" s="42" t="s">
        <v>4079</v>
      </c>
      <c r="B1656" s="42">
        <v>12</v>
      </c>
      <c r="C1656" s="42">
        <v>15</v>
      </c>
      <c r="D1656" s="42">
        <v>1</v>
      </c>
      <c r="E1656" s="42">
        <v>497</v>
      </c>
      <c r="F1656" s="377">
        <f t="shared" si="25"/>
        <v>35.5</v>
      </c>
      <c r="G1656" s="42"/>
      <c r="H1656" s="42"/>
      <c r="I1656" s="42"/>
      <c r="J1656" s="42"/>
      <c r="K1656" s="42"/>
      <c r="L1656" s="42"/>
      <c r="M1656" s="42">
        <v>10</v>
      </c>
      <c r="N1656" s="42">
        <v>20</v>
      </c>
    </row>
    <row r="1657" spans="1:14" x14ac:dyDescent="0.2">
      <c r="A1657" s="42" t="s">
        <v>3829</v>
      </c>
      <c r="B1657" s="42">
        <v>2</v>
      </c>
      <c r="C1657" s="42">
        <v>2</v>
      </c>
      <c r="D1657" s="42">
        <v>1</v>
      </c>
      <c r="E1657" s="42">
        <v>30</v>
      </c>
      <c r="F1657" s="377">
        <f t="shared" si="25"/>
        <v>30</v>
      </c>
      <c r="G1657" s="42"/>
      <c r="H1657" s="42"/>
      <c r="I1657" s="42"/>
      <c r="J1657" s="42"/>
      <c r="K1657" s="42"/>
      <c r="L1657" s="42"/>
      <c r="M1657" s="42">
        <v>1</v>
      </c>
      <c r="N1657" s="42"/>
    </row>
    <row r="1658" spans="1:14" x14ac:dyDescent="0.2">
      <c r="A1658" s="42" t="s">
        <v>3071</v>
      </c>
      <c r="B1658" s="42">
        <v>3</v>
      </c>
      <c r="C1658" s="42">
        <v>4</v>
      </c>
      <c r="D1658" s="42"/>
      <c r="E1658" s="42">
        <v>112</v>
      </c>
      <c r="F1658" s="377">
        <f t="shared" si="25"/>
        <v>28</v>
      </c>
      <c r="G1658" s="42"/>
      <c r="H1658" s="42"/>
      <c r="I1658" s="42"/>
      <c r="J1658" s="42"/>
      <c r="K1658" s="42"/>
      <c r="L1658" s="42"/>
      <c r="M1658" s="42">
        <v>2</v>
      </c>
      <c r="N1658" s="42">
        <v>1</v>
      </c>
    </row>
    <row r="1659" spans="1:14" x14ac:dyDescent="0.2">
      <c r="A1659" s="42" t="s">
        <v>3095</v>
      </c>
      <c r="B1659" s="42">
        <v>10</v>
      </c>
      <c r="C1659" s="42">
        <v>15</v>
      </c>
      <c r="D1659" s="42">
        <v>3</v>
      </c>
      <c r="E1659" s="42">
        <v>312</v>
      </c>
      <c r="F1659" s="377">
        <f t="shared" si="25"/>
        <v>26</v>
      </c>
      <c r="G1659" s="42"/>
      <c r="H1659" s="42"/>
      <c r="I1659" s="42"/>
      <c r="J1659" s="42"/>
      <c r="K1659" s="42"/>
      <c r="L1659" s="42"/>
      <c r="M1659" s="42">
        <v>1</v>
      </c>
      <c r="N1659" s="42"/>
    </row>
    <row r="1660" spans="1:14" x14ac:dyDescent="0.2">
      <c r="A1660" s="42" t="s">
        <v>3845</v>
      </c>
      <c r="B1660" s="42">
        <v>8</v>
      </c>
      <c r="C1660" s="42">
        <v>7</v>
      </c>
      <c r="D1660" s="42">
        <v>2</v>
      </c>
      <c r="E1660" s="42">
        <v>113</v>
      </c>
      <c r="F1660" s="42">
        <f t="shared" si="25"/>
        <v>22.6</v>
      </c>
      <c r="G1660" s="42"/>
      <c r="H1660" s="42"/>
      <c r="I1660" s="42"/>
      <c r="J1660" s="42"/>
      <c r="K1660" s="42"/>
      <c r="L1660" s="42"/>
      <c r="M1660" s="42">
        <v>1</v>
      </c>
      <c r="N1660" s="42"/>
    </row>
    <row r="1661" spans="1:14" x14ac:dyDescent="0.2">
      <c r="A1661" s="42" t="s">
        <v>3841</v>
      </c>
      <c r="B1661" s="42">
        <v>7</v>
      </c>
      <c r="C1661" s="42">
        <v>7</v>
      </c>
      <c r="D1661" s="42">
        <v>3</v>
      </c>
      <c r="E1661" s="42">
        <v>74</v>
      </c>
      <c r="F1661" s="42">
        <f t="shared" si="25"/>
        <v>18.5</v>
      </c>
      <c r="G1661" s="42"/>
      <c r="H1661" s="42"/>
      <c r="I1661" s="42"/>
      <c r="J1661" s="42"/>
      <c r="K1661" s="42"/>
      <c r="L1661" s="42"/>
      <c r="M1661" s="42"/>
      <c r="N1661" s="42"/>
    </row>
    <row r="1662" spans="1:14" x14ac:dyDescent="0.2">
      <c r="A1662" s="42" t="s">
        <v>3836</v>
      </c>
      <c r="B1662" s="42">
        <v>11</v>
      </c>
      <c r="C1662" s="42">
        <v>11</v>
      </c>
      <c r="D1662" s="42">
        <v>1</v>
      </c>
      <c r="E1662" s="42">
        <v>178</v>
      </c>
      <c r="F1662" s="377">
        <f t="shared" si="25"/>
        <v>17.8</v>
      </c>
      <c r="G1662" s="42"/>
      <c r="H1662" s="42"/>
      <c r="I1662" s="42"/>
      <c r="J1662" s="42"/>
      <c r="K1662" s="42"/>
      <c r="L1662" s="42"/>
      <c r="M1662" s="42">
        <v>4</v>
      </c>
      <c r="N1662" s="42"/>
    </row>
    <row r="1663" spans="1:14" x14ac:dyDescent="0.2">
      <c r="A1663" s="42" t="s">
        <v>3094</v>
      </c>
      <c r="B1663" s="42">
        <v>6</v>
      </c>
      <c r="C1663" s="42">
        <v>7</v>
      </c>
      <c r="D1663" s="42"/>
      <c r="E1663" s="42">
        <v>114</v>
      </c>
      <c r="F1663" s="377">
        <f t="shared" si="25"/>
        <v>16.285714285714285</v>
      </c>
      <c r="G1663" s="42"/>
      <c r="H1663" s="42"/>
      <c r="I1663" s="42"/>
      <c r="J1663" s="42"/>
      <c r="K1663" s="42"/>
      <c r="L1663" s="42"/>
      <c r="M1663" s="42"/>
      <c r="N1663" s="42"/>
    </row>
    <row r="1664" spans="1:14" x14ac:dyDescent="0.2">
      <c r="A1664" s="42" t="s">
        <v>3541</v>
      </c>
      <c r="B1664" s="42">
        <v>4</v>
      </c>
      <c r="C1664" s="42">
        <v>7</v>
      </c>
      <c r="D1664" s="42">
        <v>1</v>
      </c>
      <c r="E1664" s="42">
        <v>97</v>
      </c>
      <c r="F1664" s="377">
        <f t="shared" si="25"/>
        <v>16.166666666666668</v>
      </c>
      <c r="G1664" s="42"/>
      <c r="H1664" s="42"/>
      <c r="I1664" s="42"/>
      <c r="J1664" s="42"/>
      <c r="K1664" s="42"/>
      <c r="L1664" s="42"/>
      <c r="M1664" s="42">
        <v>3</v>
      </c>
      <c r="N1664" s="42"/>
    </row>
    <row r="1665" spans="1:14" x14ac:dyDescent="0.2">
      <c r="A1665" s="42" t="s">
        <v>3080</v>
      </c>
      <c r="B1665" s="42">
        <v>13</v>
      </c>
      <c r="C1665" s="42">
        <v>16</v>
      </c>
      <c r="D1665" s="42">
        <v>2</v>
      </c>
      <c r="E1665" s="42">
        <v>213</v>
      </c>
      <c r="F1665" s="377">
        <f t="shared" si="25"/>
        <v>15.214285714285714</v>
      </c>
      <c r="G1665" s="42"/>
      <c r="H1665" s="42"/>
      <c r="I1665" s="42"/>
      <c r="J1665" s="42"/>
      <c r="K1665" s="42"/>
      <c r="L1665" s="42"/>
      <c r="M1665" s="42">
        <v>5</v>
      </c>
      <c r="N1665" s="42"/>
    </row>
    <row r="1666" spans="1:14" x14ac:dyDescent="0.2">
      <c r="A1666" s="42" t="s">
        <v>3835</v>
      </c>
      <c r="B1666" s="42">
        <v>7</v>
      </c>
      <c r="C1666" s="42">
        <v>10</v>
      </c>
      <c r="D1666" s="42"/>
      <c r="E1666" s="42">
        <v>131</v>
      </c>
      <c r="F1666" s="377">
        <f t="shared" si="25"/>
        <v>13.1</v>
      </c>
      <c r="G1666" s="42"/>
      <c r="H1666" s="42"/>
      <c r="I1666" s="42"/>
      <c r="J1666" s="42"/>
      <c r="K1666" s="42"/>
      <c r="L1666" s="42"/>
      <c r="M1666" s="42">
        <v>4</v>
      </c>
      <c r="N1666" s="42"/>
    </row>
    <row r="1667" spans="1:14" x14ac:dyDescent="0.2">
      <c r="A1667" s="42" t="s">
        <v>3072</v>
      </c>
      <c r="B1667" s="42">
        <v>2</v>
      </c>
      <c r="C1667" s="42">
        <v>3</v>
      </c>
      <c r="D1667" s="42"/>
      <c r="E1667" s="42">
        <v>39</v>
      </c>
      <c r="F1667" s="377">
        <f t="shared" si="25"/>
        <v>13</v>
      </c>
      <c r="G1667" s="42"/>
      <c r="H1667" s="42"/>
      <c r="I1667" s="42"/>
      <c r="J1667" s="42"/>
      <c r="K1667" s="42"/>
      <c r="L1667" s="42"/>
      <c r="M1667" s="42">
        <v>3</v>
      </c>
      <c r="N1667" s="42"/>
    </row>
    <row r="1668" spans="1:14" x14ac:dyDescent="0.2">
      <c r="A1668" s="42" t="s">
        <v>4080</v>
      </c>
      <c r="B1668" s="42">
        <v>8</v>
      </c>
      <c r="C1668" s="42">
        <v>8</v>
      </c>
      <c r="D1668" s="42">
        <v>2</v>
      </c>
      <c r="E1668" s="42">
        <v>69</v>
      </c>
      <c r="F1668" s="377">
        <f t="shared" si="25"/>
        <v>11.5</v>
      </c>
      <c r="G1668" s="42"/>
      <c r="H1668" s="42"/>
      <c r="I1668" s="42"/>
      <c r="J1668" s="42"/>
      <c r="K1668" s="42"/>
      <c r="L1668" s="42"/>
      <c r="M1668" s="42">
        <v>1</v>
      </c>
      <c r="N1668" s="42"/>
    </row>
    <row r="1669" spans="1:14" x14ac:dyDescent="0.2">
      <c r="A1669" s="42" t="s">
        <v>3830</v>
      </c>
      <c r="B1669" s="42">
        <v>5</v>
      </c>
      <c r="C1669" s="42">
        <v>3</v>
      </c>
      <c r="D1669" s="42">
        <v>2</v>
      </c>
      <c r="E1669" s="42">
        <v>10</v>
      </c>
      <c r="F1669" s="377">
        <f t="shared" si="25"/>
        <v>10</v>
      </c>
      <c r="G1669" s="42"/>
      <c r="H1669" s="42"/>
      <c r="I1669" s="42"/>
      <c r="J1669" s="42"/>
      <c r="K1669" s="42"/>
      <c r="L1669" s="42"/>
      <c r="M1669" s="42">
        <v>2</v>
      </c>
      <c r="N1669" s="42"/>
    </row>
    <row r="1670" spans="1:14" x14ac:dyDescent="0.2">
      <c r="A1670" s="42" t="s">
        <v>3820</v>
      </c>
      <c r="B1670" s="42">
        <v>9</v>
      </c>
      <c r="C1670" s="42">
        <v>11</v>
      </c>
      <c r="D1670" s="42">
        <v>1</v>
      </c>
      <c r="E1670" s="42">
        <v>91</v>
      </c>
      <c r="F1670" s="377">
        <f t="shared" si="25"/>
        <v>9.1</v>
      </c>
      <c r="G1670" s="42"/>
      <c r="H1670" s="42"/>
      <c r="I1670" s="42"/>
      <c r="J1670" s="42"/>
      <c r="K1670" s="42"/>
      <c r="L1670" s="42"/>
      <c r="M1670" s="42">
        <v>1</v>
      </c>
      <c r="N1670" s="42"/>
    </row>
    <row r="1671" spans="1:14" x14ac:dyDescent="0.2">
      <c r="A1671" s="42" t="s">
        <v>3099</v>
      </c>
      <c r="B1671" s="42">
        <v>3</v>
      </c>
      <c r="C1671" s="42">
        <v>3</v>
      </c>
      <c r="D1671" s="42">
        <v>1</v>
      </c>
      <c r="E1671" s="42">
        <v>17</v>
      </c>
      <c r="F1671" s="377">
        <f t="shared" si="25"/>
        <v>8.5</v>
      </c>
      <c r="G1671" s="42"/>
      <c r="H1671" s="42"/>
      <c r="I1671" s="42"/>
      <c r="J1671" s="42"/>
      <c r="K1671" s="42"/>
      <c r="L1671" s="42"/>
      <c r="M1671" s="42"/>
      <c r="N1671" s="42"/>
    </row>
    <row r="1672" spans="1:14" x14ac:dyDescent="0.2">
      <c r="A1672" s="42" t="s">
        <v>3828</v>
      </c>
      <c r="B1672" s="42">
        <v>1</v>
      </c>
      <c r="C1672" s="42">
        <v>1</v>
      </c>
      <c r="D1672" s="42"/>
      <c r="E1672" s="42">
        <v>6</v>
      </c>
      <c r="F1672" s="377">
        <f t="shared" si="25"/>
        <v>6</v>
      </c>
      <c r="G1672" s="42"/>
      <c r="H1672" s="42"/>
      <c r="I1672" s="42"/>
      <c r="J1672" s="42"/>
      <c r="K1672" s="42"/>
      <c r="L1672" s="42"/>
      <c r="M1672" s="42"/>
      <c r="N1672" s="42"/>
    </row>
    <row r="1673" spans="1:14" x14ac:dyDescent="0.2">
      <c r="A1673" s="42" t="s">
        <v>1827</v>
      </c>
      <c r="B1673" s="42">
        <v>3</v>
      </c>
      <c r="C1673" s="42">
        <v>4</v>
      </c>
      <c r="D1673" s="42"/>
      <c r="E1673" s="42">
        <v>22</v>
      </c>
      <c r="F1673" s="377">
        <f t="shared" si="25"/>
        <v>5.5</v>
      </c>
      <c r="G1673" s="42"/>
      <c r="H1673" s="42"/>
      <c r="I1673" s="42"/>
      <c r="J1673" s="42"/>
      <c r="K1673" s="42"/>
      <c r="L1673" s="42"/>
      <c r="M1673" s="42">
        <v>1</v>
      </c>
      <c r="N1673" s="42"/>
    </row>
    <row r="1674" spans="1:14" x14ac:dyDescent="0.2">
      <c r="A1674" s="42" t="s">
        <v>3188</v>
      </c>
      <c r="B1674" s="42">
        <v>2</v>
      </c>
      <c r="C1674" s="42">
        <v>1</v>
      </c>
      <c r="D1674" s="42"/>
      <c r="E1674" s="42">
        <v>3</v>
      </c>
      <c r="F1674" s="377">
        <f t="shared" si="25"/>
        <v>3</v>
      </c>
      <c r="G1674" s="42"/>
      <c r="H1674" s="42"/>
      <c r="I1674" s="42"/>
      <c r="J1674" s="42"/>
      <c r="K1674" s="42"/>
      <c r="L1674" s="42"/>
      <c r="M1674" s="42">
        <v>1</v>
      </c>
      <c r="N1674" s="42"/>
    </row>
    <row r="1675" spans="1:14" x14ac:dyDescent="0.2">
      <c r="A1675" s="42" t="s">
        <v>3864</v>
      </c>
      <c r="B1675" s="42">
        <v>11</v>
      </c>
      <c r="C1675" s="42">
        <v>9</v>
      </c>
      <c r="D1675" s="42">
        <v>6</v>
      </c>
      <c r="E1675" s="42">
        <v>7</v>
      </c>
      <c r="F1675" s="377">
        <f t="shared" si="25"/>
        <v>2.3333333333333335</v>
      </c>
      <c r="G1675" s="42"/>
      <c r="H1675" s="42"/>
      <c r="I1675" s="42"/>
      <c r="J1675" s="42"/>
      <c r="K1675" s="42"/>
      <c r="L1675" s="42"/>
      <c r="M1675" s="42">
        <v>7</v>
      </c>
      <c r="N1675" s="42"/>
    </row>
    <row r="1676" spans="1:14" x14ac:dyDescent="0.2">
      <c r="A1676" s="42" t="s">
        <v>3076</v>
      </c>
      <c r="B1676" s="42">
        <v>1</v>
      </c>
      <c r="C1676" s="42">
        <v>1</v>
      </c>
      <c r="D1676" s="42"/>
      <c r="E1676" s="42">
        <v>33</v>
      </c>
      <c r="F1676" s="377">
        <f t="shared" si="25"/>
        <v>33</v>
      </c>
      <c r="G1676" s="42"/>
      <c r="H1676" s="42"/>
      <c r="I1676" s="42"/>
      <c r="J1676" s="42"/>
      <c r="K1676" s="42"/>
      <c r="L1676" s="42"/>
      <c r="M1676" s="42">
        <v>1</v>
      </c>
      <c r="N1676" s="42"/>
    </row>
    <row r="1677" spans="1:14" x14ac:dyDescent="0.2">
      <c r="A1677" s="42" t="s">
        <v>4081</v>
      </c>
      <c r="B1677" s="42">
        <v>1</v>
      </c>
      <c r="C1677" s="42">
        <v>2</v>
      </c>
      <c r="D1677" s="42"/>
      <c r="E1677" s="42">
        <v>0</v>
      </c>
      <c r="F1677" s="377">
        <f t="shared" si="25"/>
        <v>0</v>
      </c>
      <c r="G1677" s="42"/>
      <c r="H1677" s="42"/>
      <c r="I1677" s="42"/>
      <c r="J1677" s="42"/>
      <c r="K1677" s="42"/>
      <c r="L1677" s="42"/>
      <c r="M1677" s="42">
        <v>1</v>
      </c>
      <c r="N1677" s="42"/>
    </row>
    <row r="1678" spans="1:14" x14ac:dyDescent="0.2">
      <c r="A1678" s="42" t="s">
        <v>4072</v>
      </c>
      <c r="B1678" s="42">
        <v>1</v>
      </c>
      <c r="C1678" s="42">
        <v>1</v>
      </c>
      <c r="D1678" s="42"/>
      <c r="E1678" s="42">
        <v>0</v>
      </c>
      <c r="F1678" s="377">
        <f t="shared" si="25"/>
        <v>0</v>
      </c>
      <c r="G1678" s="42"/>
      <c r="H1678" s="42"/>
      <c r="I1678" s="42"/>
      <c r="J1678" s="42"/>
      <c r="K1678" s="42"/>
      <c r="L1678" s="42"/>
      <c r="M1678" s="42"/>
      <c r="N1678" s="42"/>
    </row>
    <row r="1679" spans="1:14" x14ac:dyDescent="0.2">
      <c r="A1679" s="42" t="s">
        <v>3841</v>
      </c>
      <c r="B1679" s="42">
        <v>6</v>
      </c>
      <c r="C1679" s="42">
        <v>6</v>
      </c>
      <c r="D1679" s="42">
        <v>1</v>
      </c>
      <c r="E1679" s="42">
        <v>214</v>
      </c>
      <c r="F1679" s="377">
        <f t="shared" si="25"/>
        <v>42.8</v>
      </c>
      <c r="G1679" s="42"/>
      <c r="H1679" s="42"/>
      <c r="I1679" s="42"/>
      <c r="J1679" s="42"/>
      <c r="K1679" s="42"/>
      <c r="L1679" s="42"/>
      <c r="M1679" s="42"/>
      <c r="N1679" s="42"/>
    </row>
    <row r="1680" spans="1:14" x14ac:dyDescent="0.2">
      <c r="A1680" s="42" t="s">
        <v>3080</v>
      </c>
      <c r="B1680" s="42">
        <v>10</v>
      </c>
      <c r="C1680" s="42">
        <v>13</v>
      </c>
      <c r="D1680" s="42">
        <v>6</v>
      </c>
      <c r="E1680" s="42">
        <v>261</v>
      </c>
      <c r="F1680" s="377">
        <f t="shared" si="25"/>
        <v>37.285714285714285</v>
      </c>
      <c r="G1680" s="42"/>
      <c r="H1680" s="42"/>
      <c r="I1680" s="42"/>
      <c r="J1680" s="42"/>
      <c r="K1680" s="42"/>
      <c r="L1680" s="42"/>
      <c r="M1680" s="42">
        <v>6</v>
      </c>
      <c r="N1680" s="42"/>
    </row>
    <row r="1681" spans="1:14" x14ac:dyDescent="0.2">
      <c r="A1681" s="42" t="s">
        <v>3094</v>
      </c>
      <c r="B1681" s="42">
        <v>8</v>
      </c>
      <c r="C1681" s="42">
        <v>9</v>
      </c>
      <c r="D1681" s="42">
        <v>1</v>
      </c>
      <c r="E1681" s="42">
        <v>290</v>
      </c>
      <c r="F1681" s="377">
        <f t="shared" si="25"/>
        <v>36.25</v>
      </c>
      <c r="G1681" s="42"/>
      <c r="H1681" s="42"/>
      <c r="I1681" s="42"/>
      <c r="J1681" s="42"/>
      <c r="K1681" s="42"/>
      <c r="L1681" s="42"/>
      <c r="M1681" s="42">
        <v>4</v>
      </c>
      <c r="N1681" s="42"/>
    </row>
    <row r="1682" spans="1:14" x14ac:dyDescent="0.2">
      <c r="A1682" s="42" t="s">
        <v>4079</v>
      </c>
      <c r="B1682" s="42">
        <v>14</v>
      </c>
      <c r="C1682" s="42">
        <v>15</v>
      </c>
      <c r="D1682" s="42">
        <v>2</v>
      </c>
      <c r="E1682" s="42">
        <v>336</v>
      </c>
      <c r="F1682" s="377">
        <f t="shared" si="25"/>
        <v>25.846153846153847</v>
      </c>
      <c r="G1682" s="42"/>
      <c r="H1682" s="42"/>
      <c r="I1682" s="42"/>
      <c r="J1682" s="42"/>
      <c r="K1682" s="42"/>
      <c r="L1682" s="42"/>
      <c r="M1682" s="42">
        <v>8</v>
      </c>
      <c r="N1682" s="42">
        <v>11</v>
      </c>
    </row>
    <row r="1683" spans="1:14" x14ac:dyDescent="0.2">
      <c r="A1683" s="42" t="s">
        <v>3086</v>
      </c>
      <c r="B1683" s="42">
        <v>12</v>
      </c>
      <c r="C1683" s="42">
        <v>12</v>
      </c>
      <c r="D1683" s="42">
        <v>1</v>
      </c>
      <c r="E1683" s="42">
        <v>243</v>
      </c>
      <c r="F1683" s="377">
        <f t="shared" si="25"/>
        <v>22.09090909090909</v>
      </c>
      <c r="G1683" s="42"/>
      <c r="H1683" s="42"/>
      <c r="I1683" s="42"/>
      <c r="J1683" s="42"/>
      <c r="K1683" s="42"/>
      <c r="L1683" s="42"/>
      <c r="M1683" s="42">
        <v>5</v>
      </c>
      <c r="N1683" s="42"/>
    </row>
    <row r="1684" spans="1:14" x14ac:dyDescent="0.2">
      <c r="A1684" s="42" t="s">
        <v>3071</v>
      </c>
      <c r="B1684" s="42">
        <v>8</v>
      </c>
      <c r="C1684" s="42">
        <v>9</v>
      </c>
      <c r="D1684" s="42"/>
      <c r="E1684" s="42">
        <v>162</v>
      </c>
      <c r="F1684" s="377">
        <f t="shared" si="25"/>
        <v>18</v>
      </c>
      <c r="G1684" s="42"/>
      <c r="H1684" s="42"/>
      <c r="I1684" s="42"/>
      <c r="J1684" s="42"/>
      <c r="K1684" s="42"/>
      <c r="L1684" s="42"/>
      <c r="M1684" s="42">
        <v>4</v>
      </c>
      <c r="N1684" s="42"/>
    </row>
    <row r="1685" spans="1:14" x14ac:dyDescent="0.2">
      <c r="A1685" s="42" t="s">
        <v>3095</v>
      </c>
      <c r="B1685" s="42">
        <v>11</v>
      </c>
      <c r="C1685" s="42">
        <v>15</v>
      </c>
      <c r="D1685" s="42">
        <v>3</v>
      </c>
      <c r="E1685" s="42">
        <v>183</v>
      </c>
      <c r="F1685" s="377">
        <f t="shared" si="25"/>
        <v>15.25</v>
      </c>
      <c r="G1685" s="42"/>
      <c r="H1685" s="42"/>
      <c r="I1685" s="42"/>
      <c r="J1685" s="42"/>
      <c r="K1685" s="42"/>
      <c r="L1685" s="42"/>
      <c r="M1685" s="42">
        <v>4</v>
      </c>
      <c r="N1685" s="42"/>
    </row>
    <row r="1686" spans="1:14" x14ac:dyDescent="0.2">
      <c r="A1686" s="42" t="s">
        <v>1831</v>
      </c>
      <c r="B1686" s="42">
        <v>7</v>
      </c>
      <c r="C1686" s="42">
        <v>7</v>
      </c>
      <c r="D1686" s="42">
        <v>2</v>
      </c>
      <c r="E1686" s="42">
        <v>62</v>
      </c>
      <c r="F1686" s="377">
        <f t="shared" si="25"/>
        <v>12.4</v>
      </c>
      <c r="G1686" s="42"/>
      <c r="H1686" s="42"/>
      <c r="I1686" s="42"/>
      <c r="J1686" s="42"/>
      <c r="K1686" s="42"/>
      <c r="L1686" s="42"/>
      <c r="M1686" s="42">
        <v>2</v>
      </c>
      <c r="N1686" s="42"/>
    </row>
    <row r="1687" spans="1:14" x14ac:dyDescent="0.2">
      <c r="A1687" s="42" t="s">
        <v>3835</v>
      </c>
      <c r="B1687" s="42">
        <v>9</v>
      </c>
      <c r="C1687" s="42">
        <v>10</v>
      </c>
      <c r="D1687" s="42">
        <v>2</v>
      </c>
      <c r="E1687" s="42">
        <v>68</v>
      </c>
      <c r="F1687" s="377">
        <f t="shared" si="25"/>
        <v>8.5</v>
      </c>
      <c r="G1687" s="42"/>
      <c r="H1687" s="42"/>
      <c r="I1687" s="42"/>
      <c r="J1687" s="42"/>
      <c r="K1687" s="42"/>
      <c r="L1687" s="42"/>
      <c r="M1687" s="42">
        <v>3</v>
      </c>
      <c r="N1687" s="42"/>
    </row>
    <row r="1688" spans="1:14" x14ac:dyDescent="0.2">
      <c r="A1688" s="42" t="s">
        <v>3099</v>
      </c>
      <c r="B1688" s="42">
        <v>6</v>
      </c>
      <c r="C1688" s="42">
        <v>6</v>
      </c>
      <c r="D1688" s="42">
        <v>1</v>
      </c>
      <c r="E1688" s="42">
        <v>22</v>
      </c>
      <c r="F1688" s="377">
        <f t="shared" si="25"/>
        <v>4.4000000000000004</v>
      </c>
      <c r="G1688" s="42"/>
      <c r="H1688" s="42"/>
      <c r="I1688" s="42"/>
      <c r="J1688" s="42"/>
      <c r="K1688" s="42"/>
      <c r="L1688" s="42"/>
      <c r="M1688" s="42">
        <v>1</v>
      </c>
      <c r="N1688" s="42"/>
    </row>
    <row r="1689" spans="1:14" x14ac:dyDescent="0.2">
      <c r="A1689" s="42" t="s">
        <v>3842</v>
      </c>
      <c r="B1689" s="42">
        <v>6</v>
      </c>
      <c r="C1689" s="42">
        <v>6</v>
      </c>
      <c r="D1689" s="42">
        <v>3</v>
      </c>
      <c r="E1689" s="42">
        <v>12</v>
      </c>
      <c r="F1689" s="377">
        <f t="shared" si="25"/>
        <v>4</v>
      </c>
      <c r="G1689" s="42"/>
      <c r="H1689" s="42"/>
      <c r="I1689" s="42"/>
      <c r="J1689" s="42"/>
      <c r="K1689" s="42"/>
      <c r="L1689" s="42"/>
      <c r="M1689" s="42">
        <v>1</v>
      </c>
      <c r="N1689" s="42"/>
    </row>
    <row r="1690" spans="1:14" x14ac:dyDescent="0.2">
      <c r="A1690" s="42" t="s">
        <v>3098</v>
      </c>
      <c r="B1690" s="42">
        <v>3</v>
      </c>
      <c r="C1690" s="42">
        <v>4</v>
      </c>
      <c r="D1690" s="42">
        <v>3</v>
      </c>
      <c r="E1690" s="42">
        <v>46</v>
      </c>
      <c r="F1690" s="377">
        <f t="shared" si="25"/>
        <v>46</v>
      </c>
      <c r="G1690" s="42"/>
      <c r="H1690" s="42"/>
      <c r="I1690" s="42"/>
      <c r="J1690" s="42"/>
      <c r="K1690" s="42"/>
      <c r="L1690" s="42"/>
      <c r="M1690" s="42"/>
      <c r="N1690" s="42"/>
    </row>
    <row r="1691" spans="1:14" x14ac:dyDescent="0.2">
      <c r="A1691" s="42" t="s">
        <v>3822</v>
      </c>
      <c r="B1691" s="42">
        <v>3</v>
      </c>
      <c r="C1691" s="42">
        <v>3</v>
      </c>
      <c r="D1691" s="42"/>
      <c r="E1691" s="42">
        <v>101</v>
      </c>
      <c r="F1691" s="377">
        <f t="shared" si="25"/>
        <v>33.666666666666664</v>
      </c>
      <c r="G1691" s="42"/>
      <c r="H1691" s="42"/>
      <c r="I1691" s="42"/>
      <c r="J1691" s="42"/>
      <c r="K1691" s="42"/>
      <c r="L1691" s="42"/>
      <c r="M1691" s="42">
        <v>1</v>
      </c>
      <c r="N1691" s="42"/>
    </row>
    <row r="1692" spans="1:14" x14ac:dyDescent="0.2">
      <c r="A1692" s="42" t="s">
        <v>3845</v>
      </c>
      <c r="B1692" s="42">
        <v>6</v>
      </c>
      <c r="C1692" s="42">
        <v>6</v>
      </c>
      <c r="D1692" s="42">
        <v>2</v>
      </c>
      <c r="E1692" s="42">
        <v>121</v>
      </c>
      <c r="F1692" s="377">
        <f t="shared" si="25"/>
        <v>30.25</v>
      </c>
      <c r="G1692" s="42"/>
      <c r="H1692" s="42"/>
      <c r="I1692" s="42"/>
      <c r="J1692" s="42"/>
      <c r="K1692" s="42"/>
      <c r="L1692" s="42"/>
      <c r="M1692" s="42">
        <v>3</v>
      </c>
      <c r="N1692" s="42"/>
    </row>
    <row r="1693" spans="1:14" x14ac:dyDescent="0.2">
      <c r="A1693" s="42" t="s">
        <v>3541</v>
      </c>
      <c r="B1693" s="42">
        <v>1</v>
      </c>
      <c r="C1693" s="42">
        <v>1</v>
      </c>
      <c r="D1693" s="42"/>
      <c r="E1693" s="42">
        <v>27</v>
      </c>
      <c r="F1693" s="377">
        <f t="shared" si="25"/>
        <v>27</v>
      </c>
      <c r="G1693" s="42"/>
      <c r="H1693" s="42"/>
      <c r="I1693" s="42"/>
      <c r="J1693" s="42"/>
      <c r="K1693" s="42"/>
      <c r="L1693" s="42"/>
      <c r="M1693" s="42">
        <v>2</v>
      </c>
      <c r="N1693" s="42"/>
    </row>
    <row r="1694" spans="1:14" x14ac:dyDescent="0.2">
      <c r="A1694" s="42" t="s">
        <v>1827</v>
      </c>
      <c r="B1694" s="42">
        <v>4</v>
      </c>
      <c r="C1694" s="42">
        <v>8</v>
      </c>
      <c r="D1694" s="42">
        <v>1</v>
      </c>
      <c r="E1694" s="42">
        <v>78</v>
      </c>
      <c r="F1694" s="377">
        <f t="shared" ref="F1694:F1757" si="26">E1694/(C1694-D1694)</f>
        <v>11.142857142857142</v>
      </c>
      <c r="G1694" s="42"/>
      <c r="H1694" s="42"/>
      <c r="I1694" s="42"/>
      <c r="J1694" s="42"/>
      <c r="K1694" s="42"/>
      <c r="L1694" s="42"/>
      <c r="M1694" s="42">
        <v>2</v>
      </c>
      <c r="N1694" s="42"/>
    </row>
    <row r="1695" spans="1:14" x14ac:dyDescent="0.2">
      <c r="A1695" s="42" t="s">
        <v>4082</v>
      </c>
      <c r="B1695" s="42">
        <v>1</v>
      </c>
      <c r="C1695" s="42">
        <v>1</v>
      </c>
      <c r="D1695" s="42"/>
      <c r="E1695" s="42">
        <v>22</v>
      </c>
      <c r="F1695" s="377">
        <f t="shared" si="26"/>
        <v>22</v>
      </c>
      <c r="G1695" s="42"/>
      <c r="H1695" s="42"/>
      <c r="I1695" s="42"/>
      <c r="J1695" s="42"/>
      <c r="K1695" s="42"/>
      <c r="L1695" s="42"/>
      <c r="M1695" s="42">
        <v>1</v>
      </c>
      <c r="N1695" s="42"/>
    </row>
    <row r="1696" spans="1:14" x14ac:dyDescent="0.2">
      <c r="A1696" s="42" t="s">
        <v>4071</v>
      </c>
      <c r="B1696" s="42">
        <v>6</v>
      </c>
      <c r="C1696" s="42">
        <v>6</v>
      </c>
      <c r="D1696" s="42"/>
      <c r="E1696" s="42">
        <v>96</v>
      </c>
      <c r="F1696" s="377">
        <f t="shared" si="26"/>
        <v>16</v>
      </c>
      <c r="G1696" s="42"/>
      <c r="H1696" s="42"/>
      <c r="I1696" s="42"/>
      <c r="J1696" s="42"/>
      <c r="K1696" s="42"/>
      <c r="L1696" s="42"/>
      <c r="M1696" s="42">
        <v>3</v>
      </c>
      <c r="N1696" s="42"/>
    </row>
    <row r="1697" spans="1:14" x14ac:dyDescent="0.2">
      <c r="A1697" s="42" t="s">
        <v>3075</v>
      </c>
      <c r="B1697" s="42">
        <v>2</v>
      </c>
      <c r="C1697" s="42">
        <v>3</v>
      </c>
      <c r="D1697" s="42"/>
      <c r="E1697" s="42">
        <v>27</v>
      </c>
      <c r="F1697" s="377">
        <f t="shared" si="26"/>
        <v>9</v>
      </c>
      <c r="G1697" s="42"/>
      <c r="H1697" s="42"/>
      <c r="I1697" s="42"/>
      <c r="J1697" s="42"/>
      <c r="K1697" s="42"/>
      <c r="L1697" s="42"/>
      <c r="M1697" s="42"/>
      <c r="N1697" s="42"/>
    </row>
    <row r="1698" spans="1:14" x14ac:dyDescent="0.2">
      <c r="A1698" s="42" t="s">
        <v>4083</v>
      </c>
      <c r="B1698" s="42">
        <v>4</v>
      </c>
      <c r="C1698" s="42">
        <v>4</v>
      </c>
      <c r="D1698" s="42"/>
      <c r="E1698" s="42">
        <v>26</v>
      </c>
      <c r="F1698" s="377">
        <f t="shared" si="26"/>
        <v>6.5</v>
      </c>
      <c r="G1698" s="42"/>
      <c r="H1698" s="42"/>
      <c r="I1698" s="42"/>
      <c r="J1698" s="42"/>
      <c r="K1698" s="42"/>
      <c r="L1698" s="42"/>
      <c r="M1698" s="42">
        <v>1</v>
      </c>
      <c r="N1698" s="42"/>
    </row>
    <row r="1699" spans="1:14" x14ac:dyDescent="0.2">
      <c r="A1699" s="42" t="s">
        <v>3078</v>
      </c>
      <c r="B1699" s="42">
        <v>2</v>
      </c>
      <c r="C1699" s="42">
        <v>2</v>
      </c>
      <c r="D1699" s="42"/>
      <c r="E1699" s="42">
        <v>11</v>
      </c>
      <c r="F1699" s="377">
        <f t="shared" si="26"/>
        <v>5.5</v>
      </c>
      <c r="G1699" s="42"/>
      <c r="H1699" s="42"/>
      <c r="I1699" s="42"/>
      <c r="J1699" s="42"/>
      <c r="K1699" s="42"/>
      <c r="L1699" s="42"/>
      <c r="M1699" s="42">
        <v>2</v>
      </c>
      <c r="N1699" s="42"/>
    </row>
    <row r="1700" spans="1:14" x14ac:dyDescent="0.2">
      <c r="A1700" s="42" t="s">
        <v>3836</v>
      </c>
      <c r="B1700" s="42">
        <v>1</v>
      </c>
      <c r="C1700" s="42">
        <v>1</v>
      </c>
      <c r="D1700" s="42"/>
      <c r="E1700" s="42">
        <v>5</v>
      </c>
      <c r="F1700" s="377">
        <f t="shared" si="26"/>
        <v>5</v>
      </c>
      <c r="G1700" s="42"/>
      <c r="H1700" s="42"/>
      <c r="I1700" s="42"/>
      <c r="J1700" s="42"/>
      <c r="K1700" s="42"/>
      <c r="L1700" s="42"/>
      <c r="M1700" s="42"/>
      <c r="N1700" s="42"/>
    </row>
    <row r="1701" spans="1:14" x14ac:dyDescent="0.2">
      <c r="A1701" s="42" t="s">
        <v>4084</v>
      </c>
      <c r="B1701" s="42">
        <v>1</v>
      </c>
      <c r="C1701" s="42">
        <v>1</v>
      </c>
      <c r="D1701" s="42">
        <v>1</v>
      </c>
      <c r="E1701" s="42">
        <v>23</v>
      </c>
      <c r="F1701" s="377">
        <v>0</v>
      </c>
      <c r="G1701" s="42"/>
      <c r="H1701" s="42"/>
      <c r="I1701" s="42"/>
      <c r="J1701" s="42"/>
      <c r="K1701" s="42"/>
      <c r="L1701" s="42"/>
      <c r="M1701" s="42"/>
      <c r="N1701" s="42"/>
    </row>
    <row r="1702" spans="1:14" x14ac:dyDescent="0.2">
      <c r="A1702" s="42" t="s">
        <v>3864</v>
      </c>
      <c r="B1702" s="42">
        <v>1</v>
      </c>
      <c r="C1702" s="42">
        <v>1</v>
      </c>
      <c r="D1702" s="42">
        <v>1</v>
      </c>
      <c r="E1702" s="42">
        <v>0</v>
      </c>
      <c r="F1702" s="377">
        <v>0</v>
      </c>
      <c r="G1702" s="42"/>
      <c r="H1702" s="42"/>
      <c r="I1702" s="42"/>
      <c r="J1702" s="42"/>
      <c r="K1702" s="42"/>
      <c r="L1702" s="42"/>
      <c r="M1702" s="42">
        <v>1</v>
      </c>
      <c r="N1702" s="42"/>
    </row>
    <row r="1703" spans="1:14" x14ac:dyDescent="0.2">
      <c r="A1703" s="42" t="s">
        <v>4073</v>
      </c>
      <c r="B1703" s="42">
        <v>1</v>
      </c>
      <c r="C1703" s="42"/>
      <c r="D1703" s="42"/>
      <c r="E1703" s="42"/>
      <c r="F1703" s="377">
        <v>0</v>
      </c>
      <c r="G1703" s="42"/>
      <c r="H1703" s="42"/>
      <c r="I1703" s="42"/>
      <c r="J1703" s="42"/>
      <c r="K1703" s="42"/>
      <c r="L1703" s="42"/>
      <c r="M1703" s="42"/>
      <c r="N1703" s="42"/>
    </row>
    <row r="1704" spans="1:14" x14ac:dyDescent="0.2">
      <c r="A1704" s="42" t="s">
        <v>3816</v>
      </c>
      <c r="B1704" s="42">
        <v>2</v>
      </c>
      <c r="C1704" s="42">
        <v>3</v>
      </c>
      <c r="D1704" s="42">
        <v>2</v>
      </c>
      <c r="E1704" s="42">
        <v>112</v>
      </c>
      <c r="F1704" s="377">
        <f t="shared" si="26"/>
        <v>112</v>
      </c>
      <c r="G1704" s="42"/>
      <c r="H1704" s="42"/>
      <c r="I1704" s="42"/>
      <c r="J1704" s="42"/>
      <c r="K1704" s="42"/>
      <c r="L1704" s="42"/>
      <c r="M1704" s="42"/>
      <c r="N1704" s="42"/>
    </row>
    <row r="1705" spans="1:14" x14ac:dyDescent="0.2">
      <c r="A1705" s="42" t="s">
        <v>4079</v>
      </c>
      <c r="B1705" s="42">
        <v>4</v>
      </c>
      <c r="C1705" s="42">
        <v>8</v>
      </c>
      <c r="D1705" s="42">
        <v>1</v>
      </c>
      <c r="E1705" s="42">
        <v>220</v>
      </c>
      <c r="F1705" s="377">
        <f t="shared" si="26"/>
        <v>31.428571428571427</v>
      </c>
      <c r="G1705" s="42"/>
      <c r="H1705" s="42"/>
      <c r="I1705" s="42"/>
      <c r="J1705" s="42"/>
      <c r="K1705" s="42"/>
      <c r="L1705" s="42"/>
      <c r="M1705" s="42"/>
      <c r="N1705" s="42"/>
    </row>
    <row r="1706" spans="1:14" x14ac:dyDescent="0.2">
      <c r="A1706" s="42" t="s">
        <v>3849</v>
      </c>
      <c r="B1706" s="42">
        <v>7</v>
      </c>
      <c r="C1706" s="42">
        <v>10</v>
      </c>
      <c r="D1706" s="42"/>
      <c r="E1706" s="42">
        <v>225</v>
      </c>
      <c r="F1706" s="377">
        <f t="shared" si="26"/>
        <v>22.5</v>
      </c>
      <c r="G1706" s="42"/>
      <c r="H1706" s="42"/>
      <c r="I1706" s="42"/>
      <c r="J1706" s="42"/>
      <c r="K1706" s="42"/>
      <c r="L1706" s="42"/>
      <c r="M1706" s="42"/>
      <c r="N1706" s="42"/>
    </row>
    <row r="1707" spans="1:14" x14ac:dyDescent="0.2">
      <c r="A1707" s="42" t="s">
        <v>4088</v>
      </c>
      <c r="B1707" s="42">
        <v>8</v>
      </c>
      <c r="C1707" s="42">
        <v>11</v>
      </c>
      <c r="D1707" s="42">
        <v>1</v>
      </c>
      <c r="E1707" s="42">
        <v>198</v>
      </c>
      <c r="F1707" s="377">
        <f t="shared" si="26"/>
        <v>19.8</v>
      </c>
      <c r="G1707" s="42"/>
      <c r="H1707" s="42"/>
      <c r="I1707" s="42"/>
      <c r="J1707" s="42"/>
      <c r="K1707" s="42"/>
      <c r="L1707" s="42"/>
      <c r="M1707" s="42"/>
      <c r="N1707" s="42"/>
    </row>
    <row r="1708" spans="1:14" x14ac:dyDescent="0.2">
      <c r="A1708" s="42" t="s">
        <v>1831</v>
      </c>
      <c r="B1708" s="42">
        <v>7</v>
      </c>
      <c r="C1708" s="42">
        <v>9</v>
      </c>
      <c r="D1708" s="42">
        <v>1</v>
      </c>
      <c r="E1708" s="42">
        <v>133</v>
      </c>
      <c r="F1708" s="377">
        <f t="shared" si="26"/>
        <v>16.625</v>
      </c>
      <c r="G1708" s="42"/>
      <c r="H1708" s="42"/>
      <c r="I1708" s="42"/>
      <c r="J1708" s="42"/>
      <c r="K1708" s="42"/>
      <c r="L1708" s="42"/>
      <c r="M1708" s="42"/>
      <c r="N1708" s="42"/>
    </row>
    <row r="1709" spans="1:14" x14ac:dyDescent="0.2">
      <c r="A1709" s="42" t="s">
        <v>3099</v>
      </c>
      <c r="B1709" s="42">
        <v>11</v>
      </c>
      <c r="C1709" s="42">
        <v>14</v>
      </c>
      <c r="D1709" s="42">
        <v>8</v>
      </c>
      <c r="E1709" s="42">
        <v>92</v>
      </c>
      <c r="F1709" s="377">
        <f t="shared" si="26"/>
        <v>15.333333333333334</v>
      </c>
      <c r="G1709" s="42"/>
      <c r="H1709" s="42"/>
      <c r="I1709" s="42"/>
      <c r="J1709" s="42"/>
      <c r="K1709" s="42"/>
      <c r="L1709" s="42"/>
      <c r="M1709" s="42"/>
      <c r="N1709" s="42"/>
    </row>
    <row r="1710" spans="1:14" x14ac:dyDescent="0.2">
      <c r="A1710" s="42" t="s">
        <v>3080</v>
      </c>
      <c r="B1710" s="42">
        <v>10</v>
      </c>
      <c r="C1710" s="42">
        <v>15</v>
      </c>
      <c r="D1710" s="42">
        <v>1</v>
      </c>
      <c r="E1710" s="42">
        <v>214</v>
      </c>
      <c r="F1710" s="377">
        <f t="shared" si="26"/>
        <v>15.285714285714286</v>
      </c>
      <c r="G1710" s="42"/>
      <c r="H1710" s="42"/>
      <c r="I1710" s="42"/>
      <c r="J1710" s="42"/>
      <c r="K1710" s="42"/>
      <c r="L1710" s="42"/>
      <c r="M1710" s="42"/>
      <c r="N1710" s="42"/>
    </row>
    <row r="1711" spans="1:14" x14ac:dyDescent="0.2">
      <c r="A1711" s="42" t="s">
        <v>3097</v>
      </c>
      <c r="B1711" s="42">
        <v>4</v>
      </c>
      <c r="C1711" s="42">
        <v>7</v>
      </c>
      <c r="D1711" s="42">
        <v>1</v>
      </c>
      <c r="E1711" s="42">
        <v>84</v>
      </c>
      <c r="F1711" s="377">
        <f t="shared" si="26"/>
        <v>14</v>
      </c>
      <c r="G1711" s="42"/>
      <c r="H1711" s="42"/>
      <c r="I1711" s="42"/>
      <c r="J1711" s="42"/>
      <c r="K1711" s="42"/>
      <c r="L1711" s="42"/>
      <c r="M1711" s="42"/>
      <c r="N1711" s="42"/>
    </row>
    <row r="1712" spans="1:14" x14ac:dyDescent="0.2">
      <c r="A1712" s="42" t="s">
        <v>3095</v>
      </c>
      <c r="B1712" s="42">
        <v>10</v>
      </c>
      <c r="C1712" s="42">
        <v>15</v>
      </c>
      <c r="D1712" s="42">
        <v>1</v>
      </c>
      <c r="E1712" s="42">
        <v>178</v>
      </c>
      <c r="F1712" s="377">
        <f t="shared" si="26"/>
        <v>12.714285714285714</v>
      </c>
      <c r="G1712" s="42"/>
      <c r="H1712" s="42"/>
      <c r="I1712" s="42"/>
      <c r="J1712" s="42"/>
      <c r="K1712" s="42"/>
      <c r="L1712" s="42"/>
      <c r="M1712" s="42"/>
      <c r="N1712" s="42"/>
    </row>
    <row r="1713" spans="1:14" x14ac:dyDescent="0.2">
      <c r="A1713" s="42" t="s">
        <v>3850</v>
      </c>
      <c r="B1713" s="42">
        <v>9</v>
      </c>
      <c r="C1713" s="42">
        <v>13</v>
      </c>
      <c r="D1713" s="42">
        <v>1</v>
      </c>
      <c r="E1713" s="42">
        <v>151</v>
      </c>
      <c r="F1713" s="377">
        <f t="shared" si="26"/>
        <v>12.583333333333334</v>
      </c>
      <c r="G1713" s="42"/>
      <c r="H1713" s="42"/>
      <c r="I1713" s="42"/>
      <c r="J1713" s="42"/>
      <c r="K1713" s="42"/>
      <c r="L1713" s="42"/>
      <c r="M1713" s="42"/>
      <c r="N1713" s="42"/>
    </row>
    <row r="1714" spans="1:14" x14ac:dyDescent="0.2">
      <c r="A1714" s="42" t="s">
        <v>3541</v>
      </c>
      <c r="B1714" s="42">
        <v>9</v>
      </c>
      <c r="C1714" s="42">
        <v>14</v>
      </c>
      <c r="D1714" s="42"/>
      <c r="E1714" s="42">
        <v>146</v>
      </c>
      <c r="F1714" s="377">
        <f t="shared" si="26"/>
        <v>10.428571428571429</v>
      </c>
      <c r="G1714" s="42"/>
      <c r="H1714" s="42"/>
      <c r="I1714" s="42"/>
      <c r="J1714" s="42"/>
      <c r="K1714" s="42"/>
      <c r="L1714" s="42"/>
      <c r="M1714" s="42"/>
      <c r="N1714" s="42"/>
    </row>
    <row r="1715" spans="1:14" x14ac:dyDescent="0.2">
      <c r="A1715" s="42" t="s">
        <v>3098</v>
      </c>
      <c r="B1715" s="42">
        <v>2</v>
      </c>
      <c r="C1715" s="42">
        <v>3</v>
      </c>
      <c r="D1715" s="42"/>
      <c r="E1715" s="42">
        <v>31</v>
      </c>
      <c r="F1715" s="377">
        <f t="shared" si="26"/>
        <v>10.333333333333334</v>
      </c>
      <c r="G1715" s="42"/>
      <c r="H1715" s="42"/>
      <c r="I1715" s="42"/>
      <c r="J1715" s="42"/>
      <c r="K1715" s="42"/>
      <c r="L1715" s="42"/>
      <c r="M1715" s="42"/>
      <c r="N1715" s="42"/>
    </row>
    <row r="1716" spans="1:14" x14ac:dyDescent="0.2">
      <c r="A1716" s="42" t="s">
        <v>3864</v>
      </c>
      <c r="B1716" s="42">
        <v>5</v>
      </c>
      <c r="C1716" s="42">
        <v>6</v>
      </c>
      <c r="D1716" s="42"/>
      <c r="E1716" s="42">
        <v>55</v>
      </c>
      <c r="F1716" s="377">
        <f t="shared" si="26"/>
        <v>9.1666666666666661</v>
      </c>
      <c r="G1716" s="42"/>
      <c r="H1716" s="42"/>
      <c r="I1716" s="42"/>
      <c r="J1716" s="42"/>
      <c r="K1716" s="42"/>
      <c r="L1716" s="42"/>
      <c r="M1716" s="42"/>
      <c r="N1716" s="42"/>
    </row>
    <row r="1717" spans="1:14" x14ac:dyDescent="0.2">
      <c r="A1717" s="42" t="s">
        <v>3857</v>
      </c>
      <c r="B1717" s="42">
        <v>11</v>
      </c>
      <c r="C1717" s="42">
        <v>14</v>
      </c>
      <c r="D1717" s="42">
        <v>1</v>
      </c>
      <c r="E1717" s="42">
        <v>117</v>
      </c>
      <c r="F1717" s="377">
        <f t="shared" si="26"/>
        <v>9</v>
      </c>
      <c r="G1717" s="42"/>
      <c r="H1717" s="42"/>
      <c r="I1717" s="42"/>
      <c r="J1717" s="42"/>
      <c r="K1717" s="42"/>
      <c r="L1717" s="42"/>
      <c r="M1717" s="42"/>
      <c r="N1717" s="42"/>
    </row>
    <row r="1718" spans="1:14" x14ac:dyDescent="0.2">
      <c r="A1718" s="42" t="s">
        <v>4089</v>
      </c>
      <c r="B1718" s="42">
        <v>1</v>
      </c>
      <c r="C1718" s="42">
        <v>2</v>
      </c>
      <c r="D1718" s="42"/>
      <c r="E1718" s="42">
        <v>14</v>
      </c>
      <c r="F1718" s="377">
        <f t="shared" si="26"/>
        <v>7</v>
      </c>
      <c r="G1718" s="42"/>
      <c r="H1718" s="42"/>
      <c r="I1718" s="42"/>
      <c r="J1718" s="42"/>
      <c r="K1718" s="42"/>
      <c r="L1718" s="42"/>
      <c r="M1718" s="42"/>
      <c r="N1718" s="42"/>
    </row>
    <row r="1719" spans="1:14" x14ac:dyDescent="0.2">
      <c r="A1719" s="42" t="s">
        <v>3078</v>
      </c>
      <c r="B1719" s="42">
        <v>9</v>
      </c>
      <c r="C1719" s="42">
        <v>12</v>
      </c>
      <c r="D1719" s="42">
        <v>1</v>
      </c>
      <c r="E1719" s="42">
        <v>72</v>
      </c>
      <c r="F1719" s="377">
        <f t="shared" si="26"/>
        <v>6.5454545454545459</v>
      </c>
      <c r="G1719" s="42"/>
      <c r="H1719" s="42"/>
      <c r="I1719" s="42"/>
      <c r="J1719" s="42"/>
      <c r="K1719" s="42"/>
      <c r="L1719" s="42"/>
      <c r="M1719" s="42"/>
      <c r="N1719" s="42"/>
    </row>
    <row r="1720" spans="1:14" x14ac:dyDescent="0.2">
      <c r="A1720" s="42" t="s">
        <v>4080</v>
      </c>
      <c r="B1720" s="42">
        <v>2</v>
      </c>
      <c r="C1720" s="42">
        <v>2</v>
      </c>
      <c r="D1720" s="42">
        <v>1</v>
      </c>
      <c r="E1720" s="42">
        <v>6</v>
      </c>
      <c r="F1720" s="377">
        <f t="shared" si="26"/>
        <v>6</v>
      </c>
      <c r="G1720" s="42"/>
      <c r="H1720" s="42"/>
      <c r="I1720" s="42"/>
      <c r="J1720" s="42"/>
      <c r="K1720" s="42"/>
      <c r="L1720" s="42"/>
      <c r="M1720" s="42"/>
      <c r="N1720" s="42"/>
    </row>
    <row r="1721" spans="1:14" x14ac:dyDescent="0.2">
      <c r="A1721" s="42" t="s">
        <v>3887</v>
      </c>
      <c r="B1721" s="42">
        <v>6</v>
      </c>
      <c r="C1721" s="42">
        <v>8</v>
      </c>
      <c r="D1721" s="42"/>
      <c r="E1721" s="42">
        <v>35</v>
      </c>
      <c r="F1721" s="377">
        <f t="shared" si="26"/>
        <v>4.375</v>
      </c>
      <c r="G1721" s="42"/>
      <c r="H1721" s="42"/>
      <c r="I1721" s="42"/>
      <c r="J1721" s="42"/>
      <c r="K1721" s="42"/>
      <c r="L1721" s="42"/>
      <c r="M1721" s="42"/>
      <c r="N1721" s="42"/>
    </row>
    <row r="1722" spans="1:14" x14ac:dyDescent="0.2">
      <c r="A1722" s="42" t="s">
        <v>3882</v>
      </c>
      <c r="B1722" s="42">
        <v>2</v>
      </c>
      <c r="C1722" s="42">
        <v>2</v>
      </c>
      <c r="D1722" s="42">
        <v>1</v>
      </c>
      <c r="E1722" s="42">
        <v>4</v>
      </c>
      <c r="F1722" s="377">
        <f t="shared" si="26"/>
        <v>4</v>
      </c>
      <c r="G1722" s="42"/>
      <c r="H1722" s="42"/>
      <c r="I1722" s="42"/>
      <c r="J1722" s="42"/>
      <c r="K1722" s="42"/>
      <c r="L1722" s="42"/>
      <c r="M1722" s="42"/>
      <c r="N1722" s="42"/>
    </row>
    <row r="1723" spans="1:14" x14ac:dyDescent="0.2">
      <c r="A1723" s="42" t="s">
        <v>3885</v>
      </c>
      <c r="B1723" s="42">
        <v>1</v>
      </c>
      <c r="C1723" s="42">
        <v>1</v>
      </c>
      <c r="D1723" s="42"/>
      <c r="E1723" s="42">
        <v>0</v>
      </c>
      <c r="F1723" s="377">
        <f t="shared" si="26"/>
        <v>0</v>
      </c>
      <c r="G1723" s="42"/>
      <c r="H1723" s="42"/>
      <c r="I1723" s="42"/>
      <c r="J1723" s="42"/>
      <c r="K1723" s="42"/>
      <c r="L1723" s="42"/>
      <c r="M1723" s="42"/>
      <c r="N1723" s="42"/>
    </row>
    <row r="1724" spans="1:14" x14ac:dyDescent="0.2">
      <c r="A1724" s="42" t="s">
        <v>3823</v>
      </c>
      <c r="B1724" s="42">
        <v>1</v>
      </c>
      <c r="C1724" s="42">
        <v>2</v>
      </c>
      <c r="D1724" s="42">
        <v>2</v>
      </c>
      <c r="E1724" s="42">
        <v>14</v>
      </c>
      <c r="F1724" s="377">
        <v>0</v>
      </c>
      <c r="G1724" s="42"/>
      <c r="H1724" s="42"/>
      <c r="I1724" s="42"/>
      <c r="J1724" s="42"/>
      <c r="K1724" s="42"/>
      <c r="L1724" s="42"/>
      <c r="M1724" s="42"/>
      <c r="N1724" s="42"/>
    </row>
    <row r="1725" spans="1:14" x14ac:dyDescent="0.2">
      <c r="A1725" s="42" t="s">
        <v>3457</v>
      </c>
      <c r="B1725" s="42">
        <v>1</v>
      </c>
      <c r="C1725" s="42">
        <v>1</v>
      </c>
      <c r="D1725" s="42"/>
      <c r="E1725" s="42">
        <v>120</v>
      </c>
      <c r="F1725" s="377">
        <f t="shared" si="26"/>
        <v>120</v>
      </c>
      <c r="G1725" s="42"/>
      <c r="H1725" s="42"/>
      <c r="I1725" s="42"/>
      <c r="J1725" s="42"/>
      <c r="K1725" s="42"/>
      <c r="L1725" s="42"/>
      <c r="M1725" s="42"/>
      <c r="N1725" s="42"/>
    </row>
    <row r="1726" spans="1:14" x14ac:dyDescent="0.2">
      <c r="A1726" s="42" t="s">
        <v>3080</v>
      </c>
      <c r="B1726" s="42">
        <v>2</v>
      </c>
      <c r="C1726" s="42">
        <v>3</v>
      </c>
      <c r="D1726" s="42">
        <v>2</v>
      </c>
      <c r="E1726" s="42">
        <v>102</v>
      </c>
      <c r="F1726" s="377">
        <f t="shared" si="26"/>
        <v>102</v>
      </c>
      <c r="G1726" s="42"/>
      <c r="H1726" s="42"/>
      <c r="I1726" s="42"/>
      <c r="J1726" s="42"/>
      <c r="K1726" s="42"/>
      <c r="L1726" s="42"/>
      <c r="M1726" s="42"/>
      <c r="N1726" s="42"/>
    </row>
    <row r="1727" spans="1:14" x14ac:dyDescent="0.2">
      <c r="A1727" s="42" t="s">
        <v>3854</v>
      </c>
      <c r="B1727" s="42">
        <v>4</v>
      </c>
      <c r="C1727" s="42">
        <v>5</v>
      </c>
      <c r="D1727" s="42">
        <v>1</v>
      </c>
      <c r="E1727" s="42">
        <v>146</v>
      </c>
      <c r="F1727" s="377">
        <f t="shared" si="26"/>
        <v>36.5</v>
      </c>
      <c r="G1727" s="42"/>
      <c r="H1727" s="42"/>
      <c r="I1727" s="42"/>
      <c r="J1727" s="42"/>
      <c r="K1727" s="42"/>
      <c r="L1727" s="42"/>
      <c r="M1727" s="42">
        <v>1</v>
      </c>
      <c r="N1727" s="42"/>
    </row>
    <row r="1728" spans="1:14" x14ac:dyDescent="0.2">
      <c r="A1728" s="42" t="s">
        <v>3541</v>
      </c>
      <c r="B1728" s="42">
        <v>2</v>
      </c>
      <c r="C1728" s="42">
        <v>3</v>
      </c>
      <c r="D1728" s="42"/>
      <c r="E1728" s="42">
        <v>92</v>
      </c>
      <c r="F1728" s="377">
        <f t="shared" si="26"/>
        <v>30.666666666666668</v>
      </c>
      <c r="G1728" s="42"/>
      <c r="H1728" s="42"/>
      <c r="I1728" s="42"/>
      <c r="J1728" s="42"/>
      <c r="K1728" s="42"/>
      <c r="L1728" s="42"/>
      <c r="M1728" s="42">
        <v>1</v>
      </c>
      <c r="N1728" s="42"/>
    </row>
    <row r="1729" spans="1:14" x14ac:dyDescent="0.2">
      <c r="A1729" s="42" t="s">
        <v>4079</v>
      </c>
      <c r="B1729" s="42">
        <v>10</v>
      </c>
      <c r="C1729" s="42">
        <v>13</v>
      </c>
      <c r="D1729" s="42">
        <v>1</v>
      </c>
      <c r="E1729" s="42">
        <v>365</v>
      </c>
      <c r="F1729" s="377">
        <f t="shared" si="26"/>
        <v>30.416666666666668</v>
      </c>
      <c r="G1729" s="42"/>
      <c r="H1729" s="42"/>
      <c r="I1729" s="42"/>
      <c r="J1729" s="42"/>
      <c r="K1729" s="42"/>
      <c r="L1729" s="42"/>
      <c r="M1729" s="42">
        <v>11</v>
      </c>
      <c r="N1729" s="42">
        <v>3</v>
      </c>
    </row>
    <row r="1730" spans="1:14" x14ac:dyDescent="0.2">
      <c r="A1730" s="42" t="s">
        <v>3075</v>
      </c>
      <c r="B1730" s="42">
        <v>5</v>
      </c>
      <c r="C1730" s="42">
        <v>6</v>
      </c>
      <c r="D1730" s="42"/>
      <c r="E1730" s="42">
        <v>172</v>
      </c>
      <c r="F1730" s="377">
        <f t="shared" si="26"/>
        <v>28.666666666666668</v>
      </c>
      <c r="G1730" s="42"/>
      <c r="H1730" s="42"/>
      <c r="I1730" s="42"/>
      <c r="J1730" s="42"/>
      <c r="K1730" s="42"/>
      <c r="L1730" s="42"/>
      <c r="M1730" s="42">
        <v>1</v>
      </c>
      <c r="N1730" s="42"/>
    </row>
    <row r="1731" spans="1:14" x14ac:dyDescent="0.2">
      <c r="A1731" s="42" t="s">
        <v>3816</v>
      </c>
      <c r="B1731" s="42">
        <v>2</v>
      </c>
      <c r="C1731" s="42">
        <v>2</v>
      </c>
      <c r="D1731" s="42"/>
      <c r="E1731" s="42">
        <v>53</v>
      </c>
      <c r="F1731" s="377">
        <f t="shared" si="26"/>
        <v>26.5</v>
      </c>
      <c r="G1731" s="42"/>
      <c r="H1731" s="42"/>
      <c r="I1731" s="42"/>
      <c r="J1731" s="42"/>
      <c r="K1731" s="42"/>
      <c r="L1731" s="42"/>
      <c r="M1731" s="42"/>
      <c r="N1731" s="42"/>
    </row>
    <row r="1732" spans="1:14" x14ac:dyDescent="0.2">
      <c r="A1732" s="42" t="s">
        <v>3887</v>
      </c>
      <c r="B1732" s="42">
        <v>5</v>
      </c>
      <c r="C1732" s="42">
        <v>7</v>
      </c>
      <c r="D1732" s="42">
        <v>2</v>
      </c>
      <c r="E1732" s="42">
        <v>115</v>
      </c>
      <c r="F1732" s="377">
        <f t="shared" si="26"/>
        <v>23</v>
      </c>
      <c r="G1732" s="42"/>
      <c r="H1732" s="42"/>
      <c r="I1732" s="42"/>
      <c r="J1732" s="42"/>
      <c r="K1732" s="42"/>
      <c r="L1732" s="42"/>
      <c r="M1732" s="42">
        <v>3</v>
      </c>
      <c r="N1732" s="42"/>
    </row>
    <row r="1733" spans="1:14" x14ac:dyDescent="0.2">
      <c r="A1733" s="42" t="s">
        <v>4092</v>
      </c>
      <c r="B1733" s="42">
        <v>4</v>
      </c>
      <c r="C1733" s="42">
        <v>5</v>
      </c>
      <c r="D1733" s="42">
        <v>1</v>
      </c>
      <c r="E1733" s="42">
        <v>77</v>
      </c>
      <c r="F1733" s="377">
        <f t="shared" si="26"/>
        <v>19.25</v>
      </c>
      <c r="G1733" s="42"/>
      <c r="H1733" s="42"/>
      <c r="I1733" s="42"/>
      <c r="J1733" s="42"/>
      <c r="K1733" s="42"/>
      <c r="L1733" s="42"/>
      <c r="M1733" s="42"/>
      <c r="N1733" s="42"/>
    </row>
    <row r="1734" spans="1:14" x14ac:dyDescent="0.2">
      <c r="A1734" s="42" t="s">
        <v>3823</v>
      </c>
      <c r="B1734" s="42">
        <v>1</v>
      </c>
      <c r="C1734" s="42">
        <v>1</v>
      </c>
      <c r="D1734" s="42"/>
      <c r="E1734" s="42">
        <v>16</v>
      </c>
      <c r="F1734" s="377">
        <f t="shared" si="26"/>
        <v>16</v>
      </c>
      <c r="G1734" s="42"/>
      <c r="H1734" s="42"/>
      <c r="I1734" s="42"/>
      <c r="J1734" s="42"/>
      <c r="K1734" s="42"/>
      <c r="L1734" s="42"/>
      <c r="M1734" s="42"/>
      <c r="N1734" s="42"/>
    </row>
    <row r="1735" spans="1:14" x14ac:dyDescent="0.2">
      <c r="A1735" s="42" t="s">
        <v>4088</v>
      </c>
      <c r="B1735" s="42">
        <v>6</v>
      </c>
      <c r="C1735" s="42">
        <v>8</v>
      </c>
      <c r="D1735" s="42"/>
      <c r="E1735" s="42">
        <v>115</v>
      </c>
      <c r="F1735" s="377">
        <f t="shared" si="26"/>
        <v>14.375</v>
      </c>
      <c r="G1735" s="42"/>
      <c r="H1735" s="42"/>
      <c r="I1735" s="42"/>
      <c r="J1735" s="42"/>
      <c r="K1735" s="42"/>
      <c r="L1735" s="42"/>
      <c r="M1735" s="42">
        <v>1</v>
      </c>
      <c r="N1735" s="42"/>
    </row>
    <row r="1736" spans="1:14" x14ac:dyDescent="0.2">
      <c r="A1736" s="42" t="s">
        <v>4093</v>
      </c>
      <c r="B1736" s="42">
        <v>1</v>
      </c>
      <c r="C1736" s="42">
        <v>1</v>
      </c>
      <c r="D1736" s="42"/>
      <c r="E1736" s="42">
        <v>14</v>
      </c>
      <c r="F1736" s="377">
        <f t="shared" si="26"/>
        <v>14</v>
      </c>
      <c r="G1736" s="42"/>
      <c r="H1736" s="42"/>
      <c r="I1736" s="42"/>
      <c r="J1736" s="42"/>
      <c r="K1736" s="42"/>
      <c r="L1736" s="42"/>
      <c r="M1736" s="42"/>
      <c r="N1736" s="42"/>
    </row>
    <row r="1737" spans="1:14" x14ac:dyDescent="0.2">
      <c r="A1737" s="42" t="s">
        <v>3857</v>
      </c>
      <c r="B1737" s="42">
        <v>1</v>
      </c>
      <c r="C1737" s="42">
        <v>1</v>
      </c>
      <c r="D1737" s="42"/>
      <c r="E1737" s="42">
        <v>12</v>
      </c>
      <c r="F1737" s="377">
        <f t="shared" si="26"/>
        <v>12</v>
      </c>
      <c r="G1737" s="42"/>
      <c r="H1737" s="42"/>
      <c r="I1737" s="42"/>
      <c r="J1737" s="42"/>
      <c r="K1737" s="42"/>
      <c r="L1737" s="42"/>
      <c r="M1737" s="42"/>
      <c r="N1737" s="42"/>
    </row>
    <row r="1738" spans="1:14" x14ac:dyDescent="0.2">
      <c r="A1738" s="42" t="s">
        <v>3824</v>
      </c>
      <c r="B1738" s="42">
        <v>1</v>
      </c>
      <c r="C1738" s="42">
        <v>2</v>
      </c>
      <c r="D1738" s="42"/>
      <c r="E1738" s="42">
        <v>23</v>
      </c>
      <c r="F1738" s="377">
        <f t="shared" si="26"/>
        <v>11.5</v>
      </c>
      <c r="G1738" s="42"/>
      <c r="H1738" s="42"/>
      <c r="I1738" s="42"/>
      <c r="J1738" s="42"/>
      <c r="K1738" s="42"/>
      <c r="L1738" s="42"/>
      <c r="M1738" s="42"/>
      <c r="N1738" s="42"/>
    </row>
    <row r="1739" spans="1:14" x14ac:dyDescent="0.2">
      <c r="A1739" s="42" t="s">
        <v>1825</v>
      </c>
      <c r="B1739" s="42">
        <v>10</v>
      </c>
      <c r="C1739" s="42">
        <v>14</v>
      </c>
      <c r="D1739" s="42">
        <v>1</v>
      </c>
      <c r="E1739" s="42">
        <v>137</v>
      </c>
      <c r="F1739" s="377">
        <f t="shared" si="26"/>
        <v>10.538461538461538</v>
      </c>
      <c r="G1739" s="42"/>
      <c r="H1739" s="42"/>
      <c r="I1739" s="42"/>
      <c r="J1739" s="42"/>
      <c r="K1739" s="42"/>
      <c r="L1739" s="42"/>
      <c r="M1739" s="42"/>
      <c r="N1739" s="42"/>
    </row>
    <row r="1740" spans="1:14" x14ac:dyDescent="0.2">
      <c r="A1740" s="42" t="s">
        <v>3850</v>
      </c>
      <c r="B1740" s="42">
        <v>4</v>
      </c>
      <c r="C1740" s="42">
        <v>5</v>
      </c>
      <c r="D1740" s="42">
        <v>1</v>
      </c>
      <c r="E1740" s="42">
        <v>39</v>
      </c>
      <c r="F1740" s="377">
        <f t="shared" si="26"/>
        <v>9.75</v>
      </c>
      <c r="G1740" s="42"/>
      <c r="H1740" s="42"/>
      <c r="I1740" s="42"/>
      <c r="J1740" s="42"/>
      <c r="K1740" s="42"/>
      <c r="L1740" s="42"/>
      <c r="M1740" s="42">
        <v>1</v>
      </c>
      <c r="N1740" s="42"/>
    </row>
    <row r="1741" spans="1:14" x14ac:dyDescent="0.2">
      <c r="A1741" s="42" t="s">
        <v>1831</v>
      </c>
      <c r="B1741" s="42">
        <v>2</v>
      </c>
      <c r="C1741" s="42">
        <v>2</v>
      </c>
      <c r="D1741" s="42"/>
      <c r="E1741" s="42">
        <v>17</v>
      </c>
      <c r="F1741" s="377">
        <f t="shared" si="26"/>
        <v>8.5</v>
      </c>
      <c r="G1741" s="42"/>
      <c r="H1741" s="42"/>
      <c r="I1741" s="42"/>
      <c r="J1741" s="42"/>
      <c r="K1741" s="42"/>
      <c r="L1741" s="42"/>
      <c r="M1741" s="42"/>
      <c r="N1741" s="42"/>
    </row>
    <row r="1742" spans="1:14" x14ac:dyDescent="0.2">
      <c r="A1742" s="42" t="s">
        <v>3885</v>
      </c>
      <c r="B1742" s="42">
        <v>2</v>
      </c>
      <c r="C1742" s="42">
        <v>3</v>
      </c>
      <c r="D1742" s="42">
        <v>2</v>
      </c>
      <c r="E1742" s="42">
        <v>8</v>
      </c>
      <c r="F1742" s="377">
        <f t="shared" si="26"/>
        <v>8</v>
      </c>
      <c r="G1742" s="42"/>
      <c r="H1742" s="42"/>
      <c r="I1742" s="42"/>
      <c r="J1742" s="42"/>
      <c r="K1742" s="42"/>
      <c r="L1742" s="42"/>
      <c r="M1742" s="42"/>
      <c r="N1742" s="42"/>
    </row>
    <row r="1743" spans="1:14" x14ac:dyDescent="0.2">
      <c r="A1743" s="42" t="s">
        <v>3098</v>
      </c>
      <c r="B1743" s="42">
        <v>1</v>
      </c>
      <c r="C1743" s="42">
        <v>2</v>
      </c>
      <c r="D1743" s="42"/>
      <c r="E1743" s="42">
        <v>16</v>
      </c>
      <c r="F1743" s="377">
        <f t="shared" si="26"/>
        <v>8</v>
      </c>
      <c r="G1743" s="42"/>
      <c r="H1743" s="42"/>
      <c r="I1743" s="42"/>
      <c r="J1743" s="42"/>
      <c r="K1743" s="42"/>
      <c r="L1743" s="42"/>
      <c r="M1743" s="42"/>
      <c r="N1743" s="42"/>
    </row>
    <row r="1744" spans="1:14" x14ac:dyDescent="0.2">
      <c r="A1744" s="42" t="s">
        <v>3078</v>
      </c>
      <c r="B1744" s="42">
        <v>10</v>
      </c>
      <c r="C1744" s="42">
        <v>11</v>
      </c>
      <c r="D1744" s="42">
        <v>1</v>
      </c>
      <c r="E1744" s="42">
        <v>70</v>
      </c>
      <c r="F1744" s="377">
        <f t="shared" si="26"/>
        <v>7</v>
      </c>
      <c r="G1744" s="42"/>
      <c r="H1744" s="42"/>
      <c r="I1744" s="42"/>
      <c r="J1744" s="42"/>
      <c r="K1744" s="42"/>
      <c r="L1744" s="42"/>
      <c r="M1744" s="42">
        <v>3</v>
      </c>
      <c r="N1744" s="42"/>
    </row>
    <row r="1745" spans="1:14" x14ac:dyDescent="0.2">
      <c r="A1745" s="42" t="s">
        <v>3864</v>
      </c>
      <c r="B1745" s="42">
        <v>10</v>
      </c>
      <c r="C1745" s="42">
        <v>11</v>
      </c>
      <c r="D1745" s="42"/>
      <c r="E1745" s="42">
        <v>70</v>
      </c>
      <c r="F1745" s="377">
        <f t="shared" si="26"/>
        <v>6.3636363636363633</v>
      </c>
      <c r="G1745" s="42"/>
      <c r="H1745" s="42"/>
      <c r="I1745" s="42"/>
      <c r="J1745" s="42"/>
      <c r="K1745" s="42"/>
      <c r="L1745" s="42"/>
      <c r="M1745" s="42">
        <v>2</v>
      </c>
      <c r="N1745" s="42"/>
    </row>
    <row r="1746" spans="1:14" x14ac:dyDescent="0.2">
      <c r="A1746" s="42" t="s">
        <v>3188</v>
      </c>
      <c r="B1746" s="42">
        <v>4</v>
      </c>
      <c r="C1746" s="42">
        <v>4</v>
      </c>
      <c r="D1746" s="42">
        <v>2</v>
      </c>
      <c r="E1746" s="42">
        <v>12</v>
      </c>
      <c r="F1746" s="377">
        <f t="shared" si="26"/>
        <v>6</v>
      </c>
      <c r="G1746" s="42"/>
      <c r="H1746" s="42"/>
      <c r="I1746" s="42"/>
      <c r="J1746" s="42"/>
      <c r="K1746" s="42"/>
      <c r="L1746" s="42"/>
      <c r="M1746" s="42"/>
      <c r="N1746" s="42"/>
    </row>
    <row r="1747" spans="1:14" x14ac:dyDescent="0.2">
      <c r="A1747" s="42" t="s">
        <v>3099</v>
      </c>
      <c r="B1747" s="42">
        <v>7</v>
      </c>
      <c r="C1747" s="42">
        <v>9</v>
      </c>
      <c r="D1747" s="42">
        <v>4</v>
      </c>
      <c r="E1747" s="42">
        <v>25</v>
      </c>
      <c r="F1747" s="377">
        <f t="shared" si="26"/>
        <v>5</v>
      </c>
      <c r="G1747" s="42"/>
      <c r="H1747" s="42"/>
      <c r="I1747" s="42"/>
      <c r="J1747" s="42"/>
      <c r="K1747" s="42"/>
      <c r="L1747" s="42"/>
      <c r="M1747" s="42"/>
      <c r="N1747" s="42"/>
    </row>
    <row r="1748" spans="1:14" x14ac:dyDescent="0.2">
      <c r="A1748" s="42" t="s">
        <v>4094</v>
      </c>
      <c r="B1748" s="42">
        <v>1</v>
      </c>
      <c r="C1748" s="42">
        <v>2</v>
      </c>
      <c r="D1748" s="42"/>
      <c r="E1748" s="42">
        <v>10</v>
      </c>
      <c r="F1748" s="377">
        <f t="shared" si="26"/>
        <v>5</v>
      </c>
      <c r="G1748" s="42"/>
      <c r="H1748" s="42"/>
      <c r="I1748" s="42"/>
      <c r="J1748" s="42"/>
      <c r="K1748" s="42"/>
      <c r="L1748" s="42"/>
      <c r="M1748" s="42"/>
      <c r="N1748" s="42"/>
    </row>
    <row r="1749" spans="1:14" x14ac:dyDescent="0.2">
      <c r="A1749" s="42" t="s">
        <v>3856</v>
      </c>
      <c r="B1749" s="42">
        <v>4</v>
      </c>
      <c r="C1749" s="42">
        <v>4</v>
      </c>
      <c r="D1749" s="42">
        <v>3</v>
      </c>
      <c r="E1749" s="42">
        <v>12</v>
      </c>
      <c r="F1749" s="377">
        <f t="shared" si="26"/>
        <v>12</v>
      </c>
      <c r="G1749" s="42"/>
      <c r="H1749" s="42"/>
      <c r="I1749" s="42"/>
      <c r="J1749" s="42"/>
      <c r="K1749" s="42"/>
      <c r="L1749" s="42"/>
      <c r="M1749" s="42">
        <v>2</v>
      </c>
      <c r="N1749" s="42"/>
    </row>
    <row r="1750" spans="1:14" x14ac:dyDescent="0.2">
      <c r="A1750" s="42" t="s">
        <v>4095</v>
      </c>
      <c r="B1750" s="42">
        <v>4</v>
      </c>
      <c r="C1750" s="42">
        <v>4</v>
      </c>
      <c r="D1750" s="42">
        <v>1</v>
      </c>
      <c r="E1750" s="42">
        <v>8</v>
      </c>
      <c r="F1750" s="377">
        <f t="shared" si="26"/>
        <v>2.6666666666666665</v>
      </c>
      <c r="G1750" s="42"/>
      <c r="H1750" s="42"/>
      <c r="I1750" s="42"/>
      <c r="J1750" s="42"/>
      <c r="K1750" s="42"/>
      <c r="L1750" s="42"/>
      <c r="M1750" s="42">
        <v>2</v>
      </c>
      <c r="N1750" s="42"/>
    </row>
    <row r="1751" spans="1:14" x14ac:dyDescent="0.2">
      <c r="A1751" s="42" t="s">
        <v>3882</v>
      </c>
      <c r="B1751" s="42">
        <v>3</v>
      </c>
      <c r="C1751" s="42">
        <v>3</v>
      </c>
      <c r="D1751" s="42"/>
      <c r="E1751" s="42">
        <v>5</v>
      </c>
      <c r="F1751" s="377">
        <f t="shared" si="26"/>
        <v>1.6666666666666667</v>
      </c>
      <c r="G1751" s="42"/>
      <c r="H1751" s="42"/>
      <c r="I1751" s="42"/>
      <c r="J1751" s="42"/>
      <c r="K1751" s="42"/>
      <c r="L1751" s="42"/>
      <c r="M1751" s="42">
        <v>2</v>
      </c>
      <c r="N1751" s="42"/>
    </row>
    <row r="1752" spans="1:14" x14ac:dyDescent="0.2">
      <c r="A1752" s="42" t="s">
        <v>4096</v>
      </c>
      <c r="B1752" s="42">
        <v>1</v>
      </c>
      <c r="C1752" s="42">
        <v>2</v>
      </c>
      <c r="D1752" s="42"/>
      <c r="E1752" s="42">
        <v>1</v>
      </c>
      <c r="F1752" s="377">
        <f t="shared" si="26"/>
        <v>0.5</v>
      </c>
      <c r="G1752" s="42"/>
      <c r="H1752" s="42"/>
      <c r="I1752" s="42"/>
      <c r="J1752" s="42"/>
      <c r="K1752" s="42"/>
      <c r="L1752" s="42"/>
      <c r="M1752" s="42"/>
      <c r="N1752" s="42"/>
    </row>
    <row r="1753" spans="1:14" x14ac:dyDescent="0.2">
      <c r="A1753" s="42" t="s">
        <v>1832</v>
      </c>
      <c r="B1753" s="42">
        <v>1</v>
      </c>
      <c r="C1753" s="42">
        <v>1</v>
      </c>
      <c r="D1753" s="42"/>
      <c r="E1753" s="42">
        <v>0</v>
      </c>
      <c r="F1753" s="377">
        <f t="shared" si="26"/>
        <v>0</v>
      </c>
      <c r="G1753" s="42"/>
      <c r="H1753" s="42"/>
      <c r="I1753" s="42"/>
      <c r="J1753" s="42"/>
      <c r="K1753" s="42"/>
      <c r="L1753" s="42"/>
      <c r="M1753" s="42"/>
      <c r="N1753" s="42">
        <v>1</v>
      </c>
    </row>
    <row r="1754" spans="1:14" x14ac:dyDescent="0.2">
      <c r="A1754" s="42" t="s">
        <v>4073</v>
      </c>
      <c r="B1754" s="42">
        <v>1</v>
      </c>
      <c r="C1754" s="42">
        <v>1</v>
      </c>
      <c r="D1754" s="42"/>
      <c r="E1754" s="42">
        <v>0</v>
      </c>
      <c r="F1754" s="377">
        <f t="shared" si="26"/>
        <v>0</v>
      </c>
      <c r="G1754" s="42"/>
      <c r="H1754" s="42"/>
      <c r="I1754" s="42"/>
      <c r="J1754" s="42"/>
      <c r="K1754" s="42"/>
      <c r="L1754" s="42"/>
      <c r="M1754" s="42"/>
      <c r="N1754" s="42"/>
    </row>
    <row r="1755" spans="1:14" x14ac:dyDescent="0.2">
      <c r="A1755" s="42" t="s">
        <v>3863</v>
      </c>
      <c r="B1755" s="42">
        <v>3</v>
      </c>
      <c r="C1755" s="42">
        <v>4</v>
      </c>
      <c r="D1755" s="42">
        <v>1</v>
      </c>
      <c r="E1755" s="42">
        <v>222</v>
      </c>
      <c r="F1755" s="377">
        <f t="shared" si="26"/>
        <v>74</v>
      </c>
      <c r="G1755" s="42"/>
      <c r="H1755" s="42"/>
      <c r="I1755" s="42"/>
      <c r="J1755" s="42"/>
      <c r="K1755" s="42"/>
      <c r="L1755" s="42"/>
      <c r="M1755" s="42"/>
      <c r="N1755" s="42"/>
    </row>
    <row r="1756" spans="1:14" x14ac:dyDescent="0.2">
      <c r="A1756" s="42" t="s">
        <v>1826</v>
      </c>
      <c r="B1756" s="42">
        <v>6</v>
      </c>
      <c r="C1756" s="42">
        <v>7</v>
      </c>
      <c r="D1756" s="42"/>
      <c r="E1756" s="42">
        <v>292</v>
      </c>
      <c r="F1756" s="377">
        <f t="shared" si="26"/>
        <v>41.714285714285715</v>
      </c>
      <c r="G1756" s="42"/>
      <c r="H1756" s="42"/>
      <c r="I1756" s="42"/>
      <c r="J1756" s="42"/>
      <c r="K1756" s="42"/>
      <c r="L1756" s="42"/>
      <c r="M1756" s="42"/>
      <c r="N1756" s="42"/>
    </row>
    <row r="1757" spans="1:14" x14ac:dyDescent="0.2">
      <c r="A1757" s="42" t="s">
        <v>3820</v>
      </c>
      <c r="B1757" s="42">
        <v>11</v>
      </c>
      <c r="C1757" s="42">
        <v>13</v>
      </c>
      <c r="D1757" s="42">
        <v>1</v>
      </c>
      <c r="E1757" s="42">
        <v>263</v>
      </c>
      <c r="F1757" s="377">
        <f t="shared" si="26"/>
        <v>21.916666666666668</v>
      </c>
      <c r="G1757" s="42"/>
      <c r="H1757" s="42"/>
      <c r="I1757" s="42"/>
      <c r="J1757" s="42"/>
      <c r="K1757" s="42"/>
      <c r="L1757" s="42"/>
      <c r="M1757" s="42">
        <v>3</v>
      </c>
      <c r="N1757" s="42"/>
    </row>
    <row r="1758" spans="1:14" x14ac:dyDescent="0.2">
      <c r="A1758" s="42" t="s">
        <v>3887</v>
      </c>
      <c r="B1758" s="42">
        <v>3</v>
      </c>
      <c r="C1758" s="42">
        <v>3</v>
      </c>
      <c r="D1758" s="42"/>
      <c r="E1758" s="42">
        <v>65</v>
      </c>
      <c r="F1758" s="377">
        <f t="shared" ref="F1758:F1779" si="27">E1758/(C1758-D1758)</f>
        <v>21.666666666666668</v>
      </c>
      <c r="G1758" s="42"/>
      <c r="H1758" s="42"/>
      <c r="I1758" s="42"/>
      <c r="J1758" s="42"/>
      <c r="K1758" s="42"/>
      <c r="L1758" s="42"/>
      <c r="M1758" s="42">
        <v>2</v>
      </c>
      <c r="N1758" s="42"/>
    </row>
    <row r="1759" spans="1:14" x14ac:dyDescent="0.2">
      <c r="A1759" s="42" t="s">
        <v>3075</v>
      </c>
      <c r="B1759" s="42">
        <v>7</v>
      </c>
      <c r="C1759" s="42">
        <v>8</v>
      </c>
      <c r="D1759" s="42"/>
      <c r="E1759" s="42">
        <v>167</v>
      </c>
      <c r="F1759" s="377">
        <f t="shared" si="27"/>
        <v>20.875</v>
      </c>
      <c r="G1759" s="42"/>
      <c r="H1759" s="42"/>
      <c r="I1759" s="42"/>
      <c r="J1759" s="42"/>
      <c r="K1759" s="42"/>
      <c r="L1759" s="42"/>
      <c r="M1759" s="42">
        <v>1</v>
      </c>
      <c r="N1759" s="42"/>
    </row>
    <row r="1760" spans="1:14" x14ac:dyDescent="0.2">
      <c r="A1760" s="42" t="s">
        <v>3078</v>
      </c>
      <c r="B1760" s="42">
        <v>10</v>
      </c>
      <c r="C1760" s="42">
        <v>12</v>
      </c>
      <c r="D1760" s="42">
        <v>1</v>
      </c>
      <c r="E1760" s="42">
        <v>228</v>
      </c>
      <c r="F1760" s="377">
        <f t="shared" si="27"/>
        <v>20.727272727272727</v>
      </c>
      <c r="G1760" s="42"/>
      <c r="H1760" s="42"/>
      <c r="I1760" s="42"/>
      <c r="J1760" s="42"/>
      <c r="K1760" s="42"/>
      <c r="L1760" s="42"/>
      <c r="M1760" s="42">
        <v>2</v>
      </c>
      <c r="N1760" s="42"/>
    </row>
    <row r="1761" spans="1:14" x14ac:dyDescent="0.2">
      <c r="A1761" s="42" t="s">
        <v>3816</v>
      </c>
      <c r="B1761" s="42">
        <v>3</v>
      </c>
      <c r="C1761" s="42">
        <v>3</v>
      </c>
      <c r="D1761" s="42"/>
      <c r="E1761" s="42">
        <v>54</v>
      </c>
      <c r="F1761" s="377">
        <f t="shared" si="27"/>
        <v>18</v>
      </c>
      <c r="G1761" s="42"/>
      <c r="H1761" s="42"/>
      <c r="I1761" s="42"/>
      <c r="J1761" s="42"/>
      <c r="K1761" s="42"/>
      <c r="L1761" s="42"/>
      <c r="M1761" s="42">
        <v>4</v>
      </c>
      <c r="N1761" s="42"/>
    </row>
    <row r="1762" spans="1:14" x14ac:dyDescent="0.2">
      <c r="A1762" s="42" t="s">
        <v>1825</v>
      </c>
      <c r="B1762" s="42">
        <v>10</v>
      </c>
      <c r="C1762" s="42">
        <v>12</v>
      </c>
      <c r="D1762" s="42"/>
      <c r="E1762" s="42">
        <v>193</v>
      </c>
      <c r="F1762" s="377">
        <f t="shared" si="27"/>
        <v>16.083333333333332</v>
      </c>
      <c r="G1762" s="42"/>
      <c r="H1762" s="42"/>
      <c r="I1762" s="42"/>
      <c r="J1762" s="42"/>
      <c r="K1762" s="42"/>
      <c r="L1762" s="42"/>
      <c r="M1762" s="42">
        <v>3</v>
      </c>
      <c r="N1762" s="42"/>
    </row>
    <row r="1763" spans="1:14" x14ac:dyDescent="0.2">
      <c r="A1763" s="42" t="s">
        <v>4098</v>
      </c>
      <c r="B1763" s="42">
        <v>1</v>
      </c>
      <c r="C1763" s="42">
        <v>1</v>
      </c>
      <c r="D1763" s="42"/>
      <c r="E1763" s="42">
        <v>16</v>
      </c>
      <c r="F1763" s="377">
        <f t="shared" si="27"/>
        <v>16</v>
      </c>
      <c r="G1763" s="42"/>
      <c r="H1763" s="42"/>
      <c r="I1763" s="42"/>
      <c r="J1763" s="42"/>
      <c r="K1763" s="42"/>
      <c r="L1763" s="42"/>
      <c r="M1763" s="42">
        <v>1</v>
      </c>
      <c r="N1763" s="42"/>
    </row>
    <row r="1764" spans="1:14" x14ac:dyDescent="0.2">
      <c r="A1764" s="42" t="s">
        <v>3868</v>
      </c>
      <c r="B1764" s="42">
        <v>5</v>
      </c>
      <c r="C1764" s="42">
        <v>5</v>
      </c>
      <c r="D1764" s="42">
        <v>1</v>
      </c>
      <c r="E1764" s="42">
        <v>56</v>
      </c>
      <c r="F1764" s="377">
        <f t="shared" si="27"/>
        <v>14</v>
      </c>
      <c r="G1764" s="42"/>
      <c r="H1764" s="42"/>
      <c r="I1764" s="42"/>
      <c r="J1764" s="42"/>
      <c r="K1764" s="42"/>
      <c r="L1764" s="42"/>
      <c r="M1764" s="42"/>
      <c r="N1764" s="42"/>
    </row>
    <row r="1765" spans="1:14" x14ac:dyDescent="0.2">
      <c r="A1765" s="42" t="s">
        <v>4095</v>
      </c>
      <c r="B1765" s="42">
        <v>4</v>
      </c>
      <c r="C1765" s="42">
        <v>4</v>
      </c>
      <c r="D1765" s="42">
        <v>3</v>
      </c>
      <c r="E1765" s="42">
        <v>14</v>
      </c>
      <c r="F1765" s="377">
        <f t="shared" si="27"/>
        <v>14</v>
      </c>
      <c r="G1765" s="42"/>
      <c r="H1765" s="42"/>
      <c r="I1765" s="42"/>
      <c r="J1765" s="42"/>
      <c r="K1765" s="42"/>
      <c r="L1765" s="42"/>
      <c r="M1765" s="42"/>
      <c r="N1765" s="42"/>
    </row>
    <row r="1766" spans="1:14" x14ac:dyDescent="0.2">
      <c r="A1766" s="42" t="s">
        <v>3871</v>
      </c>
      <c r="B1766" s="42">
        <v>6</v>
      </c>
      <c r="C1766" s="42">
        <v>6</v>
      </c>
      <c r="D1766" s="42"/>
      <c r="E1766" s="42">
        <v>79</v>
      </c>
      <c r="F1766" s="377">
        <f t="shared" si="27"/>
        <v>13.166666666666666</v>
      </c>
      <c r="G1766" s="42"/>
      <c r="H1766" s="42"/>
      <c r="I1766" s="42"/>
      <c r="J1766" s="42"/>
      <c r="K1766" s="42"/>
      <c r="L1766" s="42"/>
      <c r="M1766" s="42"/>
      <c r="N1766" s="42"/>
    </row>
    <row r="1767" spans="1:14" x14ac:dyDescent="0.2">
      <c r="A1767" s="42" t="s">
        <v>4099</v>
      </c>
      <c r="B1767" s="42">
        <v>2</v>
      </c>
      <c r="C1767" s="42">
        <v>3</v>
      </c>
      <c r="D1767" s="42"/>
      <c r="E1767" s="42">
        <v>38</v>
      </c>
      <c r="F1767" s="377">
        <f t="shared" si="27"/>
        <v>12.666666666666666</v>
      </c>
      <c r="G1767" s="42"/>
      <c r="H1767" s="42"/>
      <c r="I1767" s="42"/>
      <c r="J1767" s="42"/>
      <c r="K1767" s="42"/>
      <c r="L1767" s="42"/>
      <c r="M1767" s="42"/>
      <c r="N1767" s="42"/>
    </row>
    <row r="1768" spans="1:14" x14ac:dyDescent="0.2">
      <c r="A1768" s="42" t="s">
        <v>3099</v>
      </c>
      <c r="B1768" s="42">
        <v>9</v>
      </c>
      <c r="C1768" s="42">
        <v>8</v>
      </c>
      <c r="D1768" s="42">
        <v>4</v>
      </c>
      <c r="E1768" s="42">
        <v>44</v>
      </c>
      <c r="F1768" s="377">
        <f t="shared" si="27"/>
        <v>11</v>
      </c>
      <c r="G1768" s="42"/>
      <c r="H1768" s="42"/>
      <c r="I1768" s="42"/>
      <c r="J1768" s="42"/>
      <c r="K1768" s="42"/>
      <c r="L1768" s="42"/>
      <c r="M1768" s="42">
        <v>3</v>
      </c>
      <c r="N1768" s="42"/>
    </row>
    <row r="1769" spans="1:14" x14ac:dyDescent="0.2">
      <c r="A1769" s="42" t="s">
        <v>3857</v>
      </c>
      <c r="B1769" s="42">
        <v>7</v>
      </c>
      <c r="C1769" s="42">
        <v>9</v>
      </c>
      <c r="D1769" s="42">
        <v>2</v>
      </c>
      <c r="E1769" s="42">
        <v>71</v>
      </c>
      <c r="F1769" s="377">
        <f t="shared" si="27"/>
        <v>10.142857142857142</v>
      </c>
      <c r="G1769" s="42"/>
      <c r="H1769" s="42"/>
      <c r="I1769" s="42"/>
      <c r="J1769" s="42"/>
      <c r="K1769" s="42"/>
      <c r="L1769" s="42"/>
      <c r="M1769" s="42">
        <v>8</v>
      </c>
      <c r="N1769" s="42"/>
    </row>
    <row r="1770" spans="1:14" x14ac:dyDescent="0.2">
      <c r="A1770" s="42" t="s">
        <v>4100</v>
      </c>
      <c r="B1770" s="42">
        <v>1</v>
      </c>
      <c r="C1770" s="42">
        <v>1</v>
      </c>
      <c r="D1770" s="42"/>
      <c r="E1770" s="42">
        <v>9</v>
      </c>
      <c r="F1770" s="377">
        <f t="shared" si="27"/>
        <v>9</v>
      </c>
      <c r="G1770" s="42"/>
      <c r="H1770" s="42"/>
      <c r="I1770" s="42"/>
      <c r="J1770" s="42"/>
      <c r="K1770" s="42"/>
      <c r="L1770" s="42"/>
      <c r="M1770" s="42"/>
      <c r="N1770" s="42"/>
    </row>
    <row r="1771" spans="1:14" x14ac:dyDescent="0.2">
      <c r="A1771" s="42" t="s">
        <v>1832</v>
      </c>
      <c r="B1771" s="42">
        <v>5</v>
      </c>
      <c r="C1771" s="42">
        <v>6</v>
      </c>
      <c r="D1771" s="42"/>
      <c r="E1771" s="42">
        <v>42</v>
      </c>
      <c r="F1771" s="377">
        <f t="shared" si="27"/>
        <v>7</v>
      </c>
      <c r="G1771" s="42"/>
      <c r="H1771" s="42"/>
      <c r="I1771" s="42"/>
      <c r="J1771" s="42"/>
      <c r="K1771" s="42"/>
      <c r="L1771" s="42"/>
      <c r="M1771" s="42">
        <v>7</v>
      </c>
      <c r="N1771" s="42">
        <v>1</v>
      </c>
    </row>
    <row r="1772" spans="1:14" x14ac:dyDescent="0.2">
      <c r="A1772" s="42" t="s">
        <v>3882</v>
      </c>
      <c r="B1772" s="42">
        <v>7</v>
      </c>
      <c r="C1772" s="42">
        <v>8</v>
      </c>
      <c r="D1772" s="42">
        <v>2</v>
      </c>
      <c r="E1772" s="42">
        <v>38</v>
      </c>
      <c r="F1772" s="377">
        <f t="shared" si="27"/>
        <v>6.333333333333333</v>
      </c>
      <c r="G1772" s="42"/>
      <c r="H1772" s="42"/>
      <c r="I1772" s="42"/>
      <c r="J1772" s="42"/>
      <c r="K1772" s="42"/>
      <c r="L1772" s="42"/>
      <c r="M1772" s="42">
        <v>2</v>
      </c>
      <c r="N1772" s="42"/>
    </row>
    <row r="1773" spans="1:14" x14ac:dyDescent="0.2">
      <c r="A1773" s="42" t="s">
        <v>4101</v>
      </c>
      <c r="B1773" s="42">
        <v>6</v>
      </c>
      <c r="C1773" s="42">
        <v>7</v>
      </c>
      <c r="D1773" s="42">
        <v>1</v>
      </c>
      <c r="E1773" s="42">
        <v>24</v>
      </c>
      <c r="F1773" s="377">
        <f t="shared" si="27"/>
        <v>4</v>
      </c>
      <c r="G1773" s="42"/>
      <c r="H1773" s="42"/>
      <c r="I1773" s="42"/>
      <c r="J1773" s="42"/>
      <c r="K1773" s="42"/>
      <c r="L1773" s="42"/>
      <c r="M1773" s="42">
        <v>2</v>
      </c>
      <c r="N1773" s="42"/>
    </row>
    <row r="1774" spans="1:14" x14ac:dyDescent="0.2">
      <c r="A1774" s="42" t="s">
        <v>4088</v>
      </c>
      <c r="B1774" s="42">
        <v>2</v>
      </c>
      <c r="C1774" s="42">
        <v>3</v>
      </c>
      <c r="D1774" s="42"/>
      <c r="E1774" s="42">
        <v>12</v>
      </c>
      <c r="F1774" s="377">
        <f t="shared" si="27"/>
        <v>4</v>
      </c>
      <c r="G1774" s="42"/>
      <c r="H1774" s="42"/>
      <c r="I1774" s="42"/>
      <c r="J1774" s="42"/>
      <c r="K1774" s="42"/>
      <c r="L1774" s="42"/>
      <c r="M1774" s="42">
        <v>3</v>
      </c>
      <c r="N1774" s="42"/>
    </row>
    <row r="1775" spans="1:14" x14ac:dyDescent="0.2">
      <c r="A1775" s="42" t="s">
        <v>981</v>
      </c>
      <c r="B1775" s="42">
        <v>4</v>
      </c>
      <c r="C1775" s="42">
        <v>6</v>
      </c>
      <c r="D1775" s="42">
        <v>1</v>
      </c>
      <c r="E1775" s="42">
        <v>5</v>
      </c>
      <c r="F1775" s="377">
        <f t="shared" si="27"/>
        <v>1</v>
      </c>
      <c r="G1775" s="42"/>
      <c r="H1775" s="42"/>
      <c r="I1775" s="42"/>
      <c r="J1775" s="42"/>
      <c r="K1775" s="42"/>
      <c r="L1775" s="42"/>
      <c r="M1775" s="42">
        <v>1</v>
      </c>
      <c r="N1775" s="42"/>
    </row>
    <row r="1776" spans="1:14" x14ac:dyDescent="0.2">
      <c r="A1776" s="42" t="s">
        <v>3850</v>
      </c>
      <c r="B1776" s="42">
        <v>3</v>
      </c>
      <c r="C1776" s="42">
        <v>4</v>
      </c>
      <c r="D1776" s="42"/>
      <c r="E1776" s="42">
        <v>4</v>
      </c>
      <c r="F1776" s="377">
        <f t="shared" si="27"/>
        <v>1</v>
      </c>
      <c r="G1776" s="42"/>
      <c r="H1776" s="42"/>
      <c r="I1776" s="42"/>
      <c r="J1776" s="42"/>
      <c r="K1776" s="42"/>
      <c r="L1776" s="42"/>
      <c r="M1776" s="42"/>
      <c r="N1776" s="42"/>
    </row>
    <row r="1777" spans="1:14" x14ac:dyDescent="0.2">
      <c r="A1777" s="42" t="s">
        <v>4063</v>
      </c>
      <c r="B1777" s="42">
        <v>1</v>
      </c>
      <c r="C1777" s="42">
        <v>1</v>
      </c>
      <c r="D1777" s="42"/>
      <c r="E1777" s="42">
        <v>1</v>
      </c>
      <c r="F1777" s="377">
        <f t="shared" si="27"/>
        <v>1</v>
      </c>
      <c r="G1777" s="42"/>
      <c r="H1777" s="42"/>
      <c r="I1777" s="42"/>
      <c r="J1777" s="42"/>
      <c r="K1777" s="42"/>
      <c r="L1777" s="42"/>
      <c r="M1777" s="42"/>
      <c r="N1777" s="42"/>
    </row>
    <row r="1778" spans="1:14" x14ac:dyDescent="0.2">
      <c r="A1778" s="42" t="s">
        <v>3824</v>
      </c>
      <c r="B1778" s="42">
        <v>1</v>
      </c>
      <c r="C1778" s="42">
        <v>1</v>
      </c>
      <c r="D1778" s="42"/>
      <c r="E1778" s="42">
        <v>1</v>
      </c>
      <c r="F1778" s="377">
        <f t="shared" si="27"/>
        <v>1</v>
      </c>
      <c r="G1778" s="42"/>
      <c r="H1778" s="42"/>
      <c r="I1778" s="42"/>
      <c r="J1778" s="42"/>
      <c r="K1778" s="42"/>
      <c r="L1778" s="42"/>
      <c r="M1778" s="42">
        <v>1</v>
      </c>
      <c r="N1778" s="42"/>
    </row>
    <row r="1779" spans="1:14" x14ac:dyDescent="0.2">
      <c r="A1779" s="42" t="s">
        <v>3861</v>
      </c>
      <c r="B1779" s="42">
        <v>2</v>
      </c>
      <c r="C1779" s="42">
        <v>2</v>
      </c>
      <c r="D1779" s="42"/>
      <c r="E1779" s="42">
        <v>1</v>
      </c>
      <c r="F1779" s="377">
        <f t="shared" si="27"/>
        <v>0.5</v>
      </c>
      <c r="G1779" s="42"/>
      <c r="H1779" s="42"/>
      <c r="I1779" s="42"/>
      <c r="J1779" s="42"/>
      <c r="K1779" s="42"/>
      <c r="L1779" s="42"/>
      <c r="M1779" s="42">
        <v>2</v>
      </c>
      <c r="N1779" s="42"/>
    </row>
    <row r="1780" spans="1:14" x14ac:dyDescent="0.2">
      <c r="A1780" s="42" t="s">
        <v>3855</v>
      </c>
      <c r="B1780" s="42">
        <v>1</v>
      </c>
      <c r="C1780" s="42">
        <v>1</v>
      </c>
      <c r="D1780" s="42">
        <v>1</v>
      </c>
      <c r="E1780" s="42">
        <v>10</v>
      </c>
      <c r="F1780" s="377">
        <v>0</v>
      </c>
      <c r="G1780" s="42"/>
      <c r="H1780" s="42"/>
      <c r="I1780" s="42"/>
      <c r="J1780" s="42"/>
      <c r="K1780" s="42"/>
      <c r="L1780" s="42"/>
      <c r="M1780" s="42"/>
      <c r="N1780" s="42"/>
    </row>
    <row r="1781" spans="1:14" x14ac:dyDescent="0.2">
      <c r="A1781" s="42" t="s">
        <v>3816</v>
      </c>
      <c r="B1781" s="42">
        <v>9</v>
      </c>
      <c r="C1781" s="42">
        <v>8</v>
      </c>
      <c r="D1781" s="42"/>
      <c r="E1781" s="42">
        <v>474</v>
      </c>
      <c r="F1781" s="377">
        <f>E1781/C1781</f>
        <v>59.25</v>
      </c>
      <c r="G1781" s="42"/>
      <c r="H1781" s="42"/>
      <c r="I1781" s="42"/>
      <c r="J1781" s="42"/>
      <c r="K1781" s="42"/>
      <c r="L1781" s="42"/>
      <c r="M1781" s="42">
        <v>4</v>
      </c>
      <c r="N1781" s="42"/>
    </row>
    <row r="1782" spans="1:14" x14ac:dyDescent="0.2">
      <c r="A1782" s="42" t="s">
        <v>4102</v>
      </c>
      <c r="B1782" s="42">
        <v>2</v>
      </c>
      <c r="C1782" s="42">
        <v>3</v>
      </c>
      <c r="D1782" s="42"/>
      <c r="E1782" s="42">
        <v>82</v>
      </c>
      <c r="F1782" s="377">
        <f t="shared" ref="F1782:F1845" si="28">E1782/C1782</f>
        <v>27.333333333333332</v>
      </c>
      <c r="G1782" s="42"/>
      <c r="H1782" s="42"/>
      <c r="I1782" s="42"/>
      <c r="J1782" s="42"/>
      <c r="K1782" s="42"/>
      <c r="L1782" s="42"/>
      <c r="M1782" s="42"/>
      <c r="N1782" s="42"/>
    </row>
    <row r="1783" spans="1:14" x14ac:dyDescent="0.2">
      <c r="A1783" s="42" t="s">
        <v>3863</v>
      </c>
      <c r="B1783" s="42">
        <v>1</v>
      </c>
      <c r="C1783" s="42">
        <v>1</v>
      </c>
      <c r="D1783" s="42"/>
      <c r="E1783" s="42">
        <v>27</v>
      </c>
      <c r="F1783" s="377">
        <f t="shared" si="28"/>
        <v>27</v>
      </c>
      <c r="G1783" s="42"/>
      <c r="H1783" s="42"/>
      <c r="I1783" s="42"/>
      <c r="J1783" s="42"/>
      <c r="K1783" s="42"/>
      <c r="L1783" s="42"/>
      <c r="M1783" s="42"/>
      <c r="N1783" s="42"/>
    </row>
    <row r="1784" spans="1:14" x14ac:dyDescent="0.2">
      <c r="A1784" s="42" t="s">
        <v>3871</v>
      </c>
      <c r="B1784" s="42">
        <v>11</v>
      </c>
      <c r="C1784" s="42">
        <v>11</v>
      </c>
      <c r="D1784" s="42"/>
      <c r="E1784" s="42">
        <v>204</v>
      </c>
      <c r="F1784" s="377">
        <f t="shared" si="28"/>
        <v>18.545454545454547</v>
      </c>
      <c r="G1784" s="42"/>
      <c r="H1784" s="42"/>
      <c r="I1784" s="42"/>
      <c r="J1784" s="42"/>
      <c r="K1784" s="42"/>
      <c r="L1784" s="42"/>
      <c r="M1784" s="42">
        <v>6</v>
      </c>
      <c r="N1784" s="42"/>
    </row>
    <row r="1785" spans="1:14" x14ac:dyDescent="0.2">
      <c r="A1785" s="42" t="s">
        <v>3869</v>
      </c>
      <c r="B1785" s="42">
        <v>11</v>
      </c>
      <c r="C1785" s="42">
        <v>11</v>
      </c>
      <c r="D1785" s="42"/>
      <c r="E1785" s="42">
        <v>201</v>
      </c>
      <c r="F1785" s="377">
        <f t="shared" si="28"/>
        <v>18.272727272727273</v>
      </c>
      <c r="G1785" s="42"/>
      <c r="H1785" s="42"/>
      <c r="I1785" s="42"/>
      <c r="J1785" s="42"/>
      <c r="K1785" s="42"/>
      <c r="L1785" s="42"/>
      <c r="M1785" s="42">
        <v>5</v>
      </c>
      <c r="N1785" s="42"/>
    </row>
    <row r="1786" spans="1:14" x14ac:dyDescent="0.2">
      <c r="A1786" s="42" t="s">
        <v>3874</v>
      </c>
      <c r="B1786" s="42">
        <v>5</v>
      </c>
      <c r="C1786" s="42">
        <v>3</v>
      </c>
      <c r="D1786" s="42"/>
      <c r="E1786" s="42">
        <v>50</v>
      </c>
      <c r="F1786" s="377">
        <f t="shared" si="28"/>
        <v>16.666666666666668</v>
      </c>
      <c r="G1786" s="42"/>
      <c r="H1786" s="42"/>
      <c r="I1786" s="42"/>
      <c r="J1786" s="42"/>
      <c r="K1786" s="42"/>
      <c r="L1786" s="42"/>
      <c r="M1786" s="42">
        <v>3</v>
      </c>
      <c r="N1786" s="42"/>
    </row>
    <row r="1787" spans="1:14" x14ac:dyDescent="0.2">
      <c r="A1787" s="42" t="s">
        <v>4095</v>
      </c>
      <c r="B1787" s="42">
        <v>6</v>
      </c>
      <c r="C1787" s="42">
        <v>4</v>
      </c>
      <c r="D1787" s="42"/>
      <c r="E1787" s="42">
        <v>65</v>
      </c>
      <c r="F1787" s="377">
        <f t="shared" si="28"/>
        <v>16.25</v>
      </c>
      <c r="G1787" s="42"/>
      <c r="H1787" s="42"/>
      <c r="I1787" s="42"/>
      <c r="J1787" s="42"/>
      <c r="K1787" s="42"/>
      <c r="L1787" s="42"/>
      <c r="M1787" s="42">
        <v>1</v>
      </c>
      <c r="N1787" s="42"/>
    </row>
    <row r="1788" spans="1:14" x14ac:dyDescent="0.2">
      <c r="A1788" s="42" t="s">
        <v>3075</v>
      </c>
      <c r="B1788" s="42">
        <v>9</v>
      </c>
      <c r="C1788" s="42">
        <v>11</v>
      </c>
      <c r="D1788" s="42"/>
      <c r="E1788" s="42">
        <v>174</v>
      </c>
      <c r="F1788" s="377">
        <f t="shared" si="28"/>
        <v>15.818181818181818</v>
      </c>
      <c r="G1788" s="42"/>
      <c r="H1788" s="42"/>
      <c r="I1788" s="42"/>
      <c r="J1788" s="42"/>
      <c r="K1788" s="42"/>
      <c r="L1788" s="42"/>
      <c r="M1788" s="42">
        <v>3</v>
      </c>
      <c r="N1788" s="42"/>
    </row>
    <row r="1789" spans="1:14" x14ac:dyDescent="0.2">
      <c r="A1789" s="42" t="s">
        <v>3867</v>
      </c>
      <c r="B1789" s="42">
        <v>3</v>
      </c>
      <c r="C1789" s="42">
        <v>3</v>
      </c>
      <c r="D1789" s="42"/>
      <c r="E1789" s="42">
        <v>45</v>
      </c>
      <c r="F1789" s="377">
        <f t="shared" si="28"/>
        <v>15</v>
      </c>
      <c r="G1789" s="42"/>
      <c r="H1789" s="42"/>
      <c r="I1789" s="42"/>
      <c r="J1789" s="42"/>
      <c r="K1789" s="42"/>
      <c r="L1789" s="42"/>
      <c r="M1789" s="42"/>
      <c r="N1789" s="42"/>
    </row>
    <row r="1790" spans="1:14" x14ac:dyDescent="0.2">
      <c r="A1790" s="42" t="s">
        <v>4103</v>
      </c>
      <c r="B1790" s="42">
        <v>2</v>
      </c>
      <c r="C1790" s="42">
        <v>2</v>
      </c>
      <c r="D1790" s="42"/>
      <c r="E1790" s="42">
        <v>17</v>
      </c>
      <c r="F1790" s="377">
        <f t="shared" si="28"/>
        <v>8.5</v>
      </c>
      <c r="G1790" s="42"/>
      <c r="H1790" s="42"/>
      <c r="I1790" s="42"/>
      <c r="J1790" s="42"/>
      <c r="K1790" s="42"/>
      <c r="L1790" s="42"/>
      <c r="M1790" s="42"/>
      <c r="N1790" s="42"/>
    </row>
    <row r="1791" spans="1:14" x14ac:dyDescent="0.2">
      <c r="A1791" s="42" t="s">
        <v>4104</v>
      </c>
      <c r="B1791" s="42">
        <v>1</v>
      </c>
      <c r="C1791" s="42">
        <v>1</v>
      </c>
      <c r="D1791" s="42"/>
      <c r="E1791" s="42">
        <v>12</v>
      </c>
      <c r="F1791" s="377">
        <f t="shared" si="28"/>
        <v>12</v>
      </c>
      <c r="G1791" s="42"/>
      <c r="H1791" s="42"/>
      <c r="I1791" s="42"/>
      <c r="J1791" s="42"/>
      <c r="K1791" s="42"/>
      <c r="L1791" s="42"/>
      <c r="M1791" s="42"/>
      <c r="N1791" s="42"/>
    </row>
    <row r="1792" spans="1:14" x14ac:dyDescent="0.2">
      <c r="A1792" s="42" t="s">
        <v>3864</v>
      </c>
      <c r="B1792" s="42">
        <v>1</v>
      </c>
      <c r="C1792" s="42">
        <v>1</v>
      </c>
      <c r="D1792" s="42"/>
      <c r="E1792" s="42">
        <v>8</v>
      </c>
      <c r="F1792" s="377">
        <f t="shared" si="28"/>
        <v>8</v>
      </c>
      <c r="G1792" s="42"/>
      <c r="H1792" s="42"/>
      <c r="I1792" s="42"/>
      <c r="J1792" s="42"/>
      <c r="K1792" s="42"/>
      <c r="L1792" s="42"/>
      <c r="M1792" s="42"/>
      <c r="N1792" s="42"/>
    </row>
    <row r="1793" spans="1:14" x14ac:dyDescent="0.2">
      <c r="A1793" s="42" t="s">
        <v>3870</v>
      </c>
      <c r="B1793" s="42">
        <v>11</v>
      </c>
      <c r="C1793" s="42">
        <v>9</v>
      </c>
      <c r="D1793" s="42"/>
      <c r="E1793" s="42">
        <v>71</v>
      </c>
      <c r="F1793" s="377">
        <f t="shared" si="28"/>
        <v>7.8888888888888893</v>
      </c>
      <c r="G1793" s="42"/>
      <c r="H1793" s="42"/>
      <c r="I1793" s="42"/>
      <c r="J1793" s="42"/>
      <c r="K1793" s="42"/>
      <c r="L1793" s="42"/>
      <c r="M1793" s="42">
        <v>5</v>
      </c>
      <c r="N1793" s="42"/>
    </row>
    <row r="1794" spans="1:14" x14ac:dyDescent="0.2">
      <c r="A1794" s="42" t="s">
        <v>3866</v>
      </c>
      <c r="B1794" s="42">
        <v>4</v>
      </c>
      <c r="C1794" s="42">
        <v>4</v>
      </c>
      <c r="D1794" s="42"/>
      <c r="E1794" s="42">
        <v>29</v>
      </c>
      <c r="F1794" s="377">
        <f t="shared" si="28"/>
        <v>7.25</v>
      </c>
      <c r="G1794" s="42"/>
      <c r="H1794" s="42"/>
      <c r="I1794" s="42"/>
      <c r="J1794" s="42"/>
      <c r="K1794" s="42"/>
      <c r="L1794" s="42"/>
      <c r="M1794" s="42">
        <v>1</v>
      </c>
      <c r="N1794" s="42"/>
    </row>
    <row r="1795" spans="1:14" x14ac:dyDescent="0.2">
      <c r="A1795" s="42" t="s">
        <v>3882</v>
      </c>
      <c r="B1795" s="42">
        <v>2</v>
      </c>
      <c r="C1795" s="42">
        <v>1</v>
      </c>
      <c r="D1795" s="42"/>
      <c r="E1795" s="42">
        <v>5</v>
      </c>
      <c r="F1795" s="377">
        <f t="shared" si="28"/>
        <v>5</v>
      </c>
      <c r="G1795" s="42"/>
      <c r="H1795" s="42"/>
      <c r="I1795" s="42"/>
      <c r="J1795" s="42"/>
      <c r="K1795" s="42"/>
      <c r="L1795" s="42"/>
      <c r="M1795" s="42"/>
      <c r="N1795" s="42"/>
    </row>
    <row r="1796" spans="1:14" x14ac:dyDescent="0.2">
      <c r="A1796" s="42" t="s">
        <v>3857</v>
      </c>
      <c r="B1796" s="42">
        <v>4</v>
      </c>
      <c r="C1796" s="42">
        <v>3</v>
      </c>
      <c r="D1796" s="42"/>
      <c r="E1796" s="42">
        <v>12</v>
      </c>
      <c r="F1796" s="377">
        <f t="shared" si="28"/>
        <v>4</v>
      </c>
      <c r="G1796" s="42"/>
      <c r="H1796" s="42"/>
      <c r="I1796" s="42"/>
      <c r="J1796" s="42"/>
      <c r="K1796" s="42"/>
      <c r="L1796" s="42"/>
      <c r="M1796" s="42">
        <v>4</v>
      </c>
      <c r="N1796" s="42"/>
    </row>
    <row r="1797" spans="1:14" x14ac:dyDescent="0.2">
      <c r="A1797" s="42" t="s">
        <v>3850</v>
      </c>
      <c r="B1797" s="42">
        <v>6</v>
      </c>
      <c r="C1797" s="42">
        <v>7</v>
      </c>
      <c r="D1797" s="42"/>
      <c r="E1797" s="42">
        <v>17</v>
      </c>
      <c r="F1797" s="377">
        <f t="shared" si="28"/>
        <v>2.4285714285714284</v>
      </c>
      <c r="G1797" s="42"/>
      <c r="H1797" s="42"/>
      <c r="I1797" s="42"/>
      <c r="J1797" s="42"/>
      <c r="K1797" s="42"/>
      <c r="L1797" s="42"/>
      <c r="M1797" s="42"/>
      <c r="N1797" s="42"/>
    </row>
    <row r="1798" spans="1:14" x14ac:dyDescent="0.2">
      <c r="A1798" s="42" t="s">
        <v>3457</v>
      </c>
      <c r="B1798" s="42">
        <v>1</v>
      </c>
      <c r="C1798" s="42">
        <v>1</v>
      </c>
      <c r="D1798" s="42"/>
      <c r="E1798" s="42">
        <v>0</v>
      </c>
      <c r="F1798" s="377">
        <f t="shared" si="28"/>
        <v>0</v>
      </c>
      <c r="G1798" s="42"/>
      <c r="H1798" s="42"/>
      <c r="I1798" s="42"/>
      <c r="J1798" s="42"/>
      <c r="K1798" s="42"/>
      <c r="L1798" s="42"/>
      <c r="M1798" s="42"/>
      <c r="N1798" s="42"/>
    </row>
    <row r="1799" spans="1:14" x14ac:dyDescent="0.2">
      <c r="A1799" s="42" t="s">
        <v>3885</v>
      </c>
      <c r="B1799" s="42">
        <v>2</v>
      </c>
      <c r="C1799" s="42">
        <v>2</v>
      </c>
      <c r="D1799" s="42"/>
      <c r="E1799" s="42">
        <v>0</v>
      </c>
      <c r="F1799" s="377">
        <f t="shared" si="28"/>
        <v>0</v>
      </c>
      <c r="G1799" s="42"/>
      <c r="H1799" s="42"/>
      <c r="I1799" s="42"/>
      <c r="J1799" s="42"/>
      <c r="K1799" s="42"/>
      <c r="L1799" s="42"/>
      <c r="M1799" s="42"/>
      <c r="N1799" s="42"/>
    </row>
    <row r="1800" spans="1:14" x14ac:dyDescent="0.2">
      <c r="A1800" s="42" t="s">
        <v>981</v>
      </c>
      <c r="B1800" s="42">
        <v>2</v>
      </c>
      <c r="C1800" s="42">
        <v>2</v>
      </c>
      <c r="D1800" s="42"/>
      <c r="E1800" s="42">
        <v>0</v>
      </c>
      <c r="F1800" s="377">
        <f t="shared" si="28"/>
        <v>0</v>
      </c>
      <c r="G1800" s="42"/>
      <c r="H1800" s="42"/>
      <c r="I1800" s="42"/>
      <c r="J1800" s="42"/>
      <c r="K1800" s="42"/>
      <c r="L1800" s="42"/>
      <c r="M1800" s="42">
        <v>1</v>
      </c>
      <c r="N1800" s="42"/>
    </row>
    <row r="1801" spans="1:14" x14ac:dyDescent="0.2">
      <c r="A1801" s="42" t="s">
        <v>3541</v>
      </c>
      <c r="B1801" s="42">
        <v>2</v>
      </c>
      <c r="C1801" s="42">
        <v>1</v>
      </c>
      <c r="D1801" s="42"/>
      <c r="E1801" s="42">
        <v>141</v>
      </c>
      <c r="F1801" s="377">
        <f t="shared" si="28"/>
        <v>141</v>
      </c>
      <c r="G1801" s="42"/>
      <c r="H1801" s="42"/>
      <c r="I1801" s="42"/>
      <c r="J1801" s="42"/>
      <c r="K1801" s="42"/>
      <c r="L1801" s="42"/>
      <c r="M1801" s="42"/>
      <c r="N1801" s="42"/>
    </row>
    <row r="1802" spans="1:14" x14ac:dyDescent="0.2">
      <c r="A1802" s="42" t="s">
        <v>3075</v>
      </c>
      <c r="B1802" s="42">
        <v>3</v>
      </c>
      <c r="C1802" s="42">
        <v>3</v>
      </c>
      <c r="D1802" s="42"/>
      <c r="E1802" s="42">
        <v>107</v>
      </c>
      <c r="F1802" s="377">
        <f t="shared" si="28"/>
        <v>35.666666666666664</v>
      </c>
      <c r="G1802" s="42"/>
      <c r="H1802" s="42"/>
      <c r="I1802" s="42"/>
      <c r="J1802" s="42"/>
      <c r="K1802" s="42"/>
      <c r="L1802" s="42"/>
      <c r="M1802" s="42">
        <v>1</v>
      </c>
      <c r="N1802" s="42"/>
    </row>
    <row r="1803" spans="1:14" x14ac:dyDescent="0.2">
      <c r="A1803" s="42" t="s">
        <v>3868</v>
      </c>
      <c r="B1803" s="42">
        <v>4</v>
      </c>
      <c r="C1803" s="42">
        <v>2</v>
      </c>
      <c r="D1803" s="42"/>
      <c r="E1803" s="42">
        <v>64</v>
      </c>
      <c r="F1803" s="377">
        <f t="shared" si="28"/>
        <v>32</v>
      </c>
      <c r="G1803" s="42"/>
      <c r="H1803" s="42"/>
      <c r="I1803" s="42"/>
      <c r="J1803" s="42"/>
      <c r="K1803" s="42"/>
      <c r="L1803" s="42"/>
      <c r="M1803" s="42">
        <v>2</v>
      </c>
      <c r="N1803" s="42"/>
    </row>
    <row r="1804" spans="1:14" x14ac:dyDescent="0.2">
      <c r="A1804" s="42" t="s">
        <v>1825</v>
      </c>
      <c r="B1804" s="42">
        <v>1</v>
      </c>
      <c r="C1804" s="42">
        <v>1</v>
      </c>
      <c r="D1804" s="42"/>
      <c r="E1804" s="42">
        <v>29</v>
      </c>
      <c r="F1804" s="377">
        <f t="shared" si="28"/>
        <v>29</v>
      </c>
      <c r="G1804" s="42"/>
      <c r="H1804" s="42"/>
      <c r="I1804" s="42"/>
      <c r="J1804" s="42"/>
      <c r="K1804" s="42"/>
      <c r="L1804" s="42"/>
      <c r="M1804" s="42"/>
      <c r="N1804" s="42"/>
    </row>
    <row r="1805" spans="1:14" x14ac:dyDescent="0.2">
      <c r="A1805" s="42" t="s">
        <v>3830</v>
      </c>
      <c r="B1805" s="42">
        <v>1</v>
      </c>
      <c r="C1805" s="42">
        <v>2</v>
      </c>
      <c r="D1805" s="42"/>
      <c r="E1805" s="42">
        <v>53</v>
      </c>
      <c r="F1805" s="377">
        <f t="shared" si="28"/>
        <v>26.5</v>
      </c>
      <c r="G1805" s="42"/>
      <c r="H1805" s="42"/>
      <c r="I1805" s="42"/>
      <c r="J1805" s="42"/>
      <c r="K1805" s="42"/>
      <c r="L1805" s="42"/>
      <c r="M1805" s="42"/>
      <c r="N1805" s="42"/>
    </row>
    <row r="1806" spans="1:14" x14ac:dyDescent="0.2">
      <c r="A1806" s="42" t="s">
        <v>3864</v>
      </c>
      <c r="B1806" s="42">
        <v>2</v>
      </c>
      <c r="C1806" s="42">
        <v>2</v>
      </c>
      <c r="D1806" s="42"/>
      <c r="E1806" s="42">
        <v>42</v>
      </c>
      <c r="F1806" s="377">
        <f t="shared" si="28"/>
        <v>21</v>
      </c>
      <c r="G1806" s="42"/>
      <c r="H1806" s="42"/>
      <c r="I1806" s="42"/>
      <c r="J1806" s="42"/>
      <c r="K1806" s="42"/>
      <c r="L1806" s="42"/>
      <c r="M1806" s="42"/>
      <c r="N1806" s="42"/>
    </row>
    <row r="1807" spans="1:14" x14ac:dyDescent="0.2">
      <c r="A1807" s="42" t="s">
        <v>3876</v>
      </c>
      <c r="B1807" s="42">
        <v>3</v>
      </c>
      <c r="C1807" s="42">
        <v>4</v>
      </c>
      <c r="D1807" s="42"/>
      <c r="E1807" s="42">
        <v>77</v>
      </c>
      <c r="F1807" s="377">
        <f t="shared" si="28"/>
        <v>19.25</v>
      </c>
      <c r="G1807" s="42"/>
      <c r="H1807" s="42"/>
      <c r="I1807" s="42"/>
      <c r="J1807" s="42"/>
      <c r="K1807" s="42"/>
      <c r="L1807" s="42"/>
      <c r="M1807" s="42">
        <v>1</v>
      </c>
      <c r="N1807" s="42"/>
    </row>
    <row r="1808" spans="1:14" x14ac:dyDescent="0.2">
      <c r="A1808" s="42" t="s">
        <v>3099</v>
      </c>
      <c r="B1808" s="42">
        <v>7</v>
      </c>
      <c r="C1808" s="42">
        <v>7</v>
      </c>
      <c r="D1808" s="42"/>
      <c r="E1808" s="42">
        <v>133</v>
      </c>
      <c r="F1808" s="377">
        <f t="shared" si="28"/>
        <v>19</v>
      </c>
      <c r="G1808" s="42"/>
      <c r="H1808" s="42"/>
      <c r="I1808" s="42"/>
      <c r="J1808" s="42"/>
      <c r="K1808" s="42"/>
      <c r="L1808" s="42"/>
      <c r="M1808" s="42">
        <v>3</v>
      </c>
      <c r="N1808" s="42"/>
    </row>
    <row r="1809" spans="1:14" x14ac:dyDescent="0.2">
      <c r="A1809" s="42" t="s">
        <v>4107</v>
      </c>
      <c r="B1809" s="42">
        <v>1</v>
      </c>
      <c r="C1809" s="42">
        <v>1</v>
      </c>
      <c r="D1809" s="42"/>
      <c r="E1809" s="42">
        <v>19</v>
      </c>
      <c r="F1809" s="377">
        <f t="shared" si="28"/>
        <v>19</v>
      </c>
      <c r="G1809" s="42"/>
      <c r="H1809" s="42"/>
      <c r="I1809" s="42"/>
      <c r="J1809" s="42"/>
      <c r="K1809" s="42"/>
      <c r="L1809" s="42"/>
      <c r="M1809" s="42"/>
      <c r="N1809" s="42"/>
    </row>
    <row r="1810" spans="1:14" x14ac:dyDescent="0.2">
      <c r="A1810" s="42" t="s">
        <v>3857</v>
      </c>
      <c r="B1810" s="42">
        <v>9</v>
      </c>
      <c r="C1810" s="42">
        <v>9</v>
      </c>
      <c r="D1810" s="42"/>
      <c r="E1810" s="42">
        <v>136</v>
      </c>
      <c r="F1810" s="377">
        <f t="shared" si="28"/>
        <v>15.111111111111111</v>
      </c>
      <c r="G1810" s="42"/>
      <c r="H1810" s="42"/>
      <c r="I1810" s="42"/>
      <c r="J1810" s="42"/>
      <c r="K1810" s="42"/>
      <c r="L1810" s="42"/>
      <c r="M1810" s="42">
        <v>14</v>
      </c>
      <c r="N1810" s="42">
        <v>6</v>
      </c>
    </row>
    <row r="1811" spans="1:14" x14ac:dyDescent="0.2">
      <c r="A1811" s="42" t="s">
        <v>3871</v>
      </c>
      <c r="B1811" s="42">
        <v>8</v>
      </c>
      <c r="C1811" s="42">
        <v>9</v>
      </c>
      <c r="D1811" s="42"/>
      <c r="E1811" s="42">
        <v>135</v>
      </c>
      <c r="F1811" s="377">
        <f t="shared" si="28"/>
        <v>15</v>
      </c>
      <c r="G1811" s="42"/>
      <c r="H1811" s="42"/>
      <c r="I1811" s="42"/>
      <c r="J1811" s="42"/>
      <c r="K1811" s="42"/>
      <c r="L1811" s="42"/>
      <c r="M1811" s="42">
        <v>4</v>
      </c>
      <c r="N1811" s="42"/>
    </row>
    <row r="1812" spans="1:14" x14ac:dyDescent="0.2">
      <c r="A1812" s="42" t="s">
        <v>1832</v>
      </c>
      <c r="B1812" s="42">
        <v>8</v>
      </c>
      <c r="C1812" s="42">
        <v>11</v>
      </c>
      <c r="D1812" s="42"/>
      <c r="E1812" s="42">
        <v>134</v>
      </c>
      <c r="F1812" s="377">
        <f t="shared" si="28"/>
        <v>12.181818181818182</v>
      </c>
      <c r="G1812" s="42"/>
      <c r="H1812" s="42"/>
      <c r="I1812" s="42"/>
      <c r="J1812" s="42"/>
      <c r="K1812" s="42"/>
      <c r="L1812" s="42"/>
      <c r="M1812" s="42">
        <v>3</v>
      </c>
      <c r="N1812" s="42"/>
    </row>
    <row r="1813" spans="1:14" x14ac:dyDescent="0.2">
      <c r="A1813" s="42" t="s">
        <v>3885</v>
      </c>
      <c r="B1813" s="42">
        <v>9</v>
      </c>
      <c r="C1813" s="42">
        <v>12</v>
      </c>
      <c r="D1813" s="42"/>
      <c r="E1813" s="42">
        <v>145</v>
      </c>
      <c r="F1813" s="377">
        <f t="shared" si="28"/>
        <v>12.083333333333334</v>
      </c>
      <c r="G1813" s="42"/>
      <c r="H1813" s="42"/>
      <c r="I1813" s="42"/>
      <c r="J1813" s="42"/>
      <c r="K1813" s="42"/>
      <c r="L1813" s="42"/>
      <c r="M1813" s="42">
        <v>3</v>
      </c>
      <c r="N1813" s="42"/>
    </row>
    <row r="1814" spans="1:14" x14ac:dyDescent="0.2">
      <c r="A1814" s="42" t="s">
        <v>3874</v>
      </c>
      <c r="B1814" s="42">
        <v>5</v>
      </c>
      <c r="C1814" s="42">
        <v>5</v>
      </c>
      <c r="D1814" s="42"/>
      <c r="E1814" s="42">
        <v>60</v>
      </c>
      <c r="F1814" s="377">
        <f t="shared" si="28"/>
        <v>12</v>
      </c>
      <c r="G1814" s="42"/>
      <c r="H1814" s="42"/>
      <c r="I1814" s="42"/>
      <c r="J1814" s="42"/>
      <c r="K1814" s="42"/>
      <c r="L1814" s="42"/>
      <c r="M1814" s="42">
        <v>4</v>
      </c>
      <c r="N1814" s="42"/>
    </row>
    <row r="1815" spans="1:14" x14ac:dyDescent="0.2">
      <c r="A1815" s="42" t="s">
        <v>4104</v>
      </c>
      <c r="B1815" s="42">
        <v>4</v>
      </c>
      <c r="C1815" s="42">
        <v>5</v>
      </c>
      <c r="D1815" s="42"/>
      <c r="E1815" s="42">
        <v>59</v>
      </c>
      <c r="F1815" s="377">
        <f t="shared" si="28"/>
        <v>11.8</v>
      </c>
      <c r="G1815" s="42"/>
      <c r="H1815" s="42"/>
      <c r="I1815" s="42"/>
      <c r="J1815" s="42"/>
      <c r="K1815" s="42"/>
      <c r="L1815" s="42"/>
      <c r="M1815" s="42">
        <v>2</v>
      </c>
      <c r="N1815" s="42"/>
    </row>
    <row r="1816" spans="1:14" x14ac:dyDescent="0.2">
      <c r="A1816" s="42" t="s">
        <v>3078</v>
      </c>
      <c r="B1816" s="42">
        <v>1</v>
      </c>
      <c r="C1816" s="42">
        <v>2</v>
      </c>
      <c r="D1816" s="42"/>
      <c r="E1816" s="42">
        <v>20</v>
      </c>
      <c r="F1816" s="377">
        <f t="shared" si="28"/>
        <v>10</v>
      </c>
      <c r="G1816" s="42"/>
      <c r="H1816" s="42"/>
      <c r="I1816" s="42"/>
      <c r="J1816" s="42"/>
      <c r="K1816" s="42"/>
      <c r="L1816" s="42"/>
      <c r="M1816" s="42">
        <v>1</v>
      </c>
      <c r="N1816" s="42"/>
    </row>
    <row r="1817" spans="1:14" x14ac:dyDescent="0.2">
      <c r="A1817" s="42" t="s">
        <v>4108</v>
      </c>
      <c r="B1817" s="42">
        <v>2</v>
      </c>
      <c r="C1817" s="42">
        <v>3</v>
      </c>
      <c r="D1817" s="42"/>
      <c r="E1817" s="42">
        <v>29</v>
      </c>
      <c r="F1817" s="377">
        <f t="shared" si="28"/>
        <v>9.6666666666666661</v>
      </c>
      <c r="G1817" s="42"/>
      <c r="H1817" s="42"/>
      <c r="I1817" s="42"/>
      <c r="J1817" s="42"/>
      <c r="K1817" s="42"/>
      <c r="L1817" s="42"/>
      <c r="M1817" s="42">
        <v>1</v>
      </c>
      <c r="N1817" s="42"/>
    </row>
    <row r="1818" spans="1:14" x14ac:dyDescent="0.2">
      <c r="A1818" s="42" t="s">
        <v>3189</v>
      </c>
      <c r="B1818" s="42">
        <v>3</v>
      </c>
      <c r="C1818" s="42">
        <v>2</v>
      </c>
      <c r="D1818" s="42"/>
      <c r="E1818" s="42">
        <v>19</v>
      </c>
      <c r="F1818" s="377">
        <f t="shared" si="28"/>
        <v>9.5</v>
      </c>
      <c r="G1818" s="42"/>
      <c r="H1818" s="42"/>
      <c r="I1818" s="42"/>
      <c r="J1818" s="42"/>
      <c r="K1818" s="42"/>
      <c r="L1818" s="42"/>
      <c r="M1818" s="42"/>
      <c r="N1818" s="42"/>
    </row>
    <row r="1819" spans="1:14" x14ac:dyDescent="0.2">
      <c r="A1819" s="42" t="s">
        <v>3867</v>
      </c>
      <c r="B1819" s="42">
        <v>1</v>
      </c>
      <c r="C1819" s="42">
        <v>1</v>
      </c>
      <c r="D1819" s="42"/>
      <c r="E1819" s="42">
        <v>9</v>
      </c>
      <c r="F1819" s="377">
        <f t="shared" si="28"/>
        <v>9</v>
      </c>
      <c r="G1819" s="42"/>
      <c r="H1819" s="42"/>
      <c r="I1819" s="42"/>
      <c r="J1819" s="42"/>
      <c r="K1819" s="42"/>
      <c r="L1819" s="42"/>
      <c r="M1819" s="42">
        <v>1</v>
      </c>
      <c r="N1819" s="42"/>
    </row>
    <row r="1820" spans="1:14" x14ac:dyDescent="0.2">
      <c r="A1820" s="42" t="s">
        <v>3870</v>
      </c>
      <c r="B1820" s="42">
        <v>8</v>
      </c>
      <c r="C1820" s="42">
        <v>8</v>
      </c>
      <c r="D1820" s="42"/>
      <c r="E1820" s="42">
        <v>41</v>
      </c>
      <c r="F1820" s="377">
        <f t="shared" si="28"/>
        <v>5.125</v>
      </c>
      <c r="G1820" s="42"/>
      <c r="H1820" s="42"/>
      <c r="I1820" s="42"/>
      <c r="J1820" s="42"/>
      <c r="K1820" s="42"/>
      <c r="L1820" s="42"/>
      <c r="M1820" s="42">
        <v>8</v>
      </c>
      <c r="N1820" s="42"/>
    </row>
    <row r="1821" spans="1:14" x14ac:dyDescent="0.2">
      <c r="A1821" s="42" t="s">
        <v>4109</v>
      </c>
      <c r="B1821" s="42">
        <v>2</v>
      </c>
      <c r="C1821" s="42">
        <v>2</v>
      </c>
      <c r="D1821" s="42"/>
      <c r="E1821" s="42">
        <v>10</v>
      </c>
      <c r="F1821" s="377">
        <f t="shared" si="28"/>
        <v>5</v>
      </c>
      <c r="G1821" s="42"/>
      <c r="H1821" s="42"/>
      <c r="I1821" s="42"/>
      <c r="J1821" s="42"/>
      <c r="K1821" s="42"/>
      <c r="L1821" s="42"/>
      <c r="M1821" s="42"/>
      <c r="N1821" s="42"/>
    </row>
    <row r="1822" spans="1:14" x14ac:dyDescent="0.2">
      <c r="A1822" s="42" t="s">
        <v>4110</v>
      </c>
      <c r="B1822" s="42">
        <v>5</v>
      </c>
      <c r="C1822" s="42">
        <v>6</v>
      </c>
      <c r="D1822" s="42"/>
      <c r="E1822" s="42">
        <v>26</v>
      </c>
      <c r="F1822" s="377">
        <f t="shared" si="28"/>
        <v>4.333333333333333</v>
      </c>
      <c r="G1822" s="42"/>
      <c r="H1822" s="42"/>
      <c r="I1822" s="42"/>
      <c r="J1822" s="42"/>
      <c r="K1822" s="42"/>
      <c r="L1822" s="42"/>
      <c r="M1822" s="42"/>
      <c r="N1822" s="42"/>
    </row>
    <row r="1823" spans="1:14" x14ac:dyDescent="0.2">
      <c r="A1823" s="42" t="s">
        <v>3875</v>
      </c>
      <c r="B1823" s="42">
        <v>1</v>
      </c>
      <c r="C1823" s="42">
        <v>2</v>
      </c>
      <c r="D1823" s="42"/>
      <c r="E1823" s="42">
        <v>8</v>
      </c>
      <c r="F1823" s="377">
        <f t="shared" si="28"/>
        <v>4</v>
      </c>
      <c r="G1823" s="42"/>
      <c r="H1823" s="42"/>
      <c r="I1823" s="42"/>
      <c r="J1823" s="42"/>
      <c r="K1823" s="42"/>
      <c r="L1823" s="42"/>
      <c r="M1823" s="42">
        <v>1</v>
      </c>
      <c r="N1823" s="42"/>
    </row>
    <row r="1824" spans="1:14" x14ac:dyDescent="0.2">
      <c r="A1824" s="42" t="s">
        <v>4111</v>
      </c>
      <c r="B1824" s="42">
        <v>1</v>
      </c>
      <c r="C1824" s="42">
        <v>1</v>
      </c>
      <c r="D1824" s="42"/>
      <c r="E1824" s="42">
        <v>3</v>
      </c>
      <c r="F1824" s="377">
        <f t="shared" si="28"/>
        <v>3</v>
      </c>
      <c r="G1824" s="42"/>
      <c r="H1824" s="42"/>
      <c r="I1824" s="42"/>
      <c r="J1824" s="42"/>
      <c r="K1824" s="42"/>
      <c r="L1824" s="42"/>
      <c r="M1824" s="42">
        <v>1</v>
      </c>
      <c r="N1824" s="42"/>
    </row>
    <row r="1825" spans="1:14" x14ac:dyDescent="0.2">
      <c r="A1825" s="42" t="s">
        <v>3824</v>
      </c>
      <c r="B1825" s="42">
        <v>2</v>
      </c>
      <c r="C1825" s="42">
        <v>2</v>
      </c>
      <c r="D1825" s="42"/>
      <c r="E1825" s="42">
        <v>5</v>
      </c>
      <c r="F1825" s="377">
        <f t="shared" si="28"/>
        <v>2.5</v>
      </c>
      <c r="G1825" s="42"/>
      <c r="H1825" s="42"/>
      <c r="I1825" s="42"/>
      <c r="J1825" s="42"/>
      <c r="K1825" s="42"/>
      <c r="L1825" s="42"/>
      <c r="M1825" s="42">
        <v>4</v>
      </c>
      <c r="N1825" s="42"/>
    </row>
    <row r="1826" spans="1:14" x14ac:dyDescent="0.2">
      <c r="A1826" s="42" t="s">
        <v>3869</v>
      </c>
      <c r="B1826" s="42">
        <v>2</v>
      </c>
      <c r="C1826" s="42">
        <v>2</v>
      </c>
      <c r="D1826" s="42"/>
      <c r="E1826" s="42">
        <v>5</v>
      </c>
      <c r="F1826" s="377">
        <f t="shared" si="28"/>
        <v>2.5</v>
      </c>
      <c r="G1826" s="42"/>
      <c r="H1826" s="42"/>
      <c r="I1826" s="42"/>
      <c r="J1826" s="42"/>
      <c r="K1826" s="42"/>
      <c r="L1826" s="42"/>
      <c r="M1826" s="42">
        <v>1</v>
      </c>
      <c r="N1826" s="42"/>
    </row>
    <row r="1827" spans="1:14" x14ac:dyDescent="0.2">
      <c r="A1827" s="42" t="s">
        <v>4073</v>
      </c>
      <c r="B1827" s="42">
        <v>1</v>
      </c>
      <c r="C1827" s="42">
        <v>1</v>
      </c>
      <c r="D1827" s="42"/>
      <c r="E1827" s="42">
        <v>1</v>
      </c>
      <c r="F1827" s="377">
        <f t="shared" si="28"/>
        <v>1</v>
      </c>
      <c r="G1827" s="42"/>
      <c r="H1827" s="42"/>
      <c r="I1827" s="42"/>
      <c r="J1827" s="42"/>
      <c r="K1827" s="42"/>
      <c r="L1827" s="42"/>
      <c r="M1827" s="42"/>
      <c r="N1827" s="42"/>
    </row>
    <row r="1828" spans="1:14" x14ac:dyDescent="0.2">
      <c r="A1828" s="42" t="s">
        <v>3900</v>
      </c>
      <c r="B1828" s="42">
        <v>1</v>
      </c>
      <c r="C1828" s="42">
        <v>1</v>
      </c>
      <c r="D1828" s="42"/>
      <c r="E1828" s="42">
        <v>0</v>
      </c>
      <c r="F1828" s="377">
        <f t="shared" si="28"/>
        <v>0</v>
      </c>
      <c r="G1828" s="42"/>
      <c r="H1828" s="42"/>
      <c r="I1828" s="42"/>
      <c r="J1828" s="42"/>
      <c r="K1828" s="42"/>
      <c r="L1828" s="42"/>
      <c r="M1828" s="42"/>
      <c r="N1828" s="42"/>
    </row>
    <row r="1829" spans="1:14" x14ac:dyDescent="0.2">
      <c r="A1829" s="42" t="s">
        <v>4112</v>
      </c>
      <c r="B1829" s="42">
        <v>1</v>
      </c>
      <c r="C1829" s="42">
        <v>0</v>
      </c>
      <c r="D1829" s="42"/>
      <c r="E1829" s="42">
        <v>19</v>
      </c>
      <c r="F1829" s="377">
        <v>0</v>
      </c>
      <c r="G1829" s="42"/>
      <c r="H1829" s="42"/>
      <c r="I1829" s="42"/>
      <c r="J1829" s="42"/>
      <c r="K1829" s="42"/>
      <c r="L1829" s="42"/>
      <c r="M1829" s="42">
        <v>1</v>
      </c>
      <c r="N1829" s="42"/>
    </row>
    <row r="1830" spans="1:14" x14ac:dyDescent="0.2">
      <c r="A1830" s="42" t="s">
        <v>3541</v>
      </c>
      <c r="B1830" s="42">
        <v>2</v>
      </c>
      <c r="C1830" s="42">
        <v>1</v>
      </c>
      <c r="D1830" s="42"/>
      <c r="E1830" s="42">
        <v>55</v>
      </c>
      <c r="F1830" s="377">
        <f t="shared" si="28"/>
        <v>55</v>
      </c>
      <c r="G1830" s="42"/>
      <c r="H1830" s="42"/>
      <c r="I1830" s="42"/>
      <c r="J1830" s="42"/>
      <c r="K1830" s="42"/>
      <c r="L1830" s="42"/>
      <c r="M1830" s="42">
        <v>2</v>
      </c>
      <c r="N1830" s="42"/>
    </row>
    <row r="1831" spans="1:14" x14ac:dyDescent="0.2">
      <c r="A1831" s="42" t="s">
        <v>3870</v>
      </c>
      <c r="B1831" s="42">
        <v>3</v>
      </c>
      <c r="C1831" s="42">
        <v>1</v>
      </c>
      <c r="D1831" s="42"/>
      <c r="E1831" s="42">
        <v>40</v>
      </c>
      <c r="F1831" s="377">
        <f t="shared" si="28"/>
        <v>40</v>
      </c>
      <c r="G1831" s="42"/>
      <c r="H1831" s="42"/>
      <c r="I1831" s="42"/>
      <c r="J1831" s="42"/>
      <c r="K1831" s="42"/>
      <c r="L1831" s="42"/>
      <c r="M1831" s="42"/>
      <c r="N1831" s="42"/>
    </row>
    <row r="1832" spans="1:14" x14ac:dyDescent="0.2">
      <c r="A1832" s="42" t="s">
        <v>1829</v>
      </c>
      <c r="B1832" s="42">
        <v>2</v>
      </c>
      <c r="C1832" s="42">
        <v>2</v>
      </c>
      <c r="D1832" s="42"/>
      <c r="E1832" s="42">
        <v>63</v>
      </c>
      <c r="F1832" s="377">
        <f t="shared" si="28"/>
        <v>31.5</v>
      </c>
      <c r="G1832" s="42"/>
      <c r="H1832" s="42"/>
      <c r="I1832" s="42"/>
      <c r="J1832" s="42"/>
      <c r="K1832" s="42"/>
      <c r="L1832" s="42"/>
      <c r="M1832" s="42">
        <v>2</v>
      </c>
      <c r="N1832" s="42"/>
    </row>
    <row r="1833" spans="1:14" x14ac:dyDescent="0.2">
      <c r="A1833" s="42" t="s">
        <v>3816</v>
      </c>
      <c r="B1833" s="42">
        <v>1</v>
      </c>
      <c r="C1833" s="42">
        <v>2</v>
      </c>
      <c r="D1833" s="42"/>
      <c r="E1833" s="42">
        <v>56</v>
      </c>
      <c r="F1833" s="377">
        <f t="shared" si="28"/>
        <v>28</v>
      </c>
      <c r="G1833" s="42"/>
      <c r="H1833" s="42"/>
      <c r="I1833" s="42"/>
      <c r="J1833" s="42"/>
      <c r="K1833" s="42"/>
      <c r="L1833" s="42"/>
      <c r="M1833" s="42"/>
      <c r="N1833" s="42"/>
    </row>
    <row r="1834" spans="1:14" x14ac:dyDescent="0.2">
      <c r="A1834" s="42" t="s">
        <v>3869</v>
      </c>
      <c r="B1834" s="42">
        <v>6</v>
      </c>
      <c r="C1834" s="42">
        <v>5</v>
      </c>
      <c r="D1834" s="42"/>
      <c r="E1834" s="42">
        <v>133</v>
      </c>
      <c r="F1834" s="377">
        <f t="shared" si="28"/>
        <v>26.6</v>
      </c>
      <c r="G1834" s="42"/>
      <c r="H1834" s="42"/>
      <c r="I1834" s="42"/>
      <c r="J1834" s="42"/>
      <c r="K1834" s="42"/>
      <c r="L1834" s="42"/>
      <c r="M1834" s="42">
        <v>2</v>
      </c>
      <c r="N1834" s="42"/>
    </row>
    <row r="1835" spans="1:14" x14ac:dyDescent="0.2">
      <c r="A1835" s="42" t="s">
        <v>3871</v>
      </c>
      <c r="B1835" s="42">
        <v>10</v>
      </c>
      <c r="C1835" s="42">
        <v>7</v>
      </c>
      <c r="D1835" s="42"/>
      <c r="E1835" s="42">
        <v>182</v>
      </c>
      <c r="F1835" s="377">
        <f t="shared" si="28"/>
        <v>26</v>
      </c>
      <c r="G1835" s="42"/>
      <c r="H1835" s="42"/>
      <c r="I1835" s="42"/>
      <c r="J1835" s="42"/>
      <c r="K1835" s="42"/>
      <c r="L1835" s="42"/>
      <c r="M1835" s="42"/>
      <c r="N1835" s="42"/>
    </row>
    <row r="1836" spans="1:14" x14ac:dyDescent="0.2">
      <c r="A1836" s="42" t="s">
        <v>3875</v>
      </c>
      <c r="B1836" s="42">
        <v>7</v>
      </c>
      <c r="C1836" s="42">
        <v>8</v>
      </c>
      <c r="D1836" s="42"/>
      <c r="E1836" s="42">
        <v>206</v>
      </c>
      <c r="F1836" s="377">
        <f t="shared" si="28"/>
        <v>25.75</v>
      </c>
      <c r="G1836" s="42"/>
      <c r="H1836" s="42"/>
      <c r="I1836" s="42"/>
      <c r="J1836" s="42"/>
      <c r="K1836" s="42"/>
      <c r="L1836" s="42"/>
      <c r="M1836" s="42">
        <v>11</v>
      </c>
      <c r="N1836" s="42"/>
    </row>
    <row r="1837" spans="1:14" x14ac:dyDescent="0.2">
      <c r="A1837" s="42" t="s">
        <v>3873</v>
      </c>
      <c r="B1837" s="42">
        <v>2</v>
      </c>
      <c r="C1837" s="42">
        <v>3</v>
      </c>
      <c r="D1837" s="42"/>
      <c r="E1837" s="42">
        <v>51</v>
      </c>
      <c r="F1837" s="377">
        <f t="shared" si="28"/>
        <v>17</v>
      </c>
      <c r="G1837" s="42"/>
      <c r="H1837" s="42"/>
      <c r="I1837" s="42"/>
      <c r="J1837" s="42"/>
      <c r="K1837" s="42"/>
      <c r="L1837" s="42"/>
      <c r="M1837" s="42">
        <v>2</v>
      </c>
      <c r="N1837" s="42"/>
    </row>
    <row r="1838" spans="1:14" x14ac:dyDescent="0.2">
      <c r="A1838" s="42" t="s">
        <v>3857</v>
      </c>
      <c r="B1838" s="42">
        <v>4</v>
      </c>
      <c r="C1838" s="42">
        <v>7</v>
      </c>
      <c r="D1838" s="42"/>
      <c r="E1838" s="42">
        <v>110</v>
      </c>
      <c r="F1838" s="377">
        <f t="shared" si="28"/>
        <v>15.714285714285714</v>
      </c>
      <c r="G1838" s="42"/>
      <c r="H1838" s="42"/>
      <c r="I1838" s="42"/>
      <c r="J1838" s="42"/>
      <c r="K1838" s="42"/>
      <c r="L1838" s="42"/>
      <c r="M1838" s="42">
        <v>4</v>
      </c>
      <c r="N1838" s="42">
        <v>3</v>
      </c>
    </row>
    <row r="1839" spans="1:14" x14ac:dyDescent="0.2">
      <c r="A1839" s="42" t="s">
        <v>4113</v>
      </c>
      <c r="B1839" s="42">
        <v>4</v>
      </c>
      <c r="C1839" s="42">
        <v>5</v>
      </c>
      <c r="D1839" s="42"/>
      <c r="E1839" s="42">
        <v>68</v>
      </c>
      <c r="F1839" s="377">
        <f t="shared" si="28"/>
        <v>13.6</v>
      </c>
      <c r="G1839" s="42"/>
      <c r="H1839" s="42"/>
      <c r="I1839" s="42"/>
      <c r="J1839" s="42"/>
      <c r="K1839" s="42"/>
      <c r="L1839" s="42"/>
      <c r="M1839" s="42">
        <v>2</v>
      </c>
      <c r="N1839" s="42"/>
    </row>
    <row r="1840" spans="1:14" x14ac:dyDescent="0.2">
      <c r="A1840" s="42" t="s">
        <v>3075</v>
      </c>
      <c r="B1840" s="42">
        <v>5</v>
      </c>
      <c r="C1840" s="42">
        <v>10</v>
      </c>
      <c r="D1840" s="42"/>
      <c r="E1840" s="42">
        <v>126</v>
      </c>
      <c r="F1840" s="377">
        <f t="shared" si="28"/>
        <v>12.6</v>
      </c>
      <c r="G1840" s="42"/>
      <c r="H1840" s="42"/>
      <c r="I1840" s="42"/>
      <c r="J1840" s="42"/>
      <c r="K1840" s="42"/>
      <c r="L1840" s="42"/>
      <c r="M1840" s="42">
        <v>5</v>
      </c>
      <c r="N1840" s="42"/>
    </row>
    <row r="1841" spans="1:14" x14ac:dyDescent="0.2">
      <c r="A1841" s="42" t="s">
        <v>4114</v>
      </c>
      <c r="B1841" s="42">
        <v>7</v>
      </c>
      <c r="C1841" s="42">
        <v>7</v>
      </c>
      <c r="D1841" s="42"/>
      <c r="E1841" s="42">
        <v>71</v>
      </c>
      <c r="F1841" s="377">
        <f t="shared" si="28"/>
        <v>10.142857142857142</v>
      </c>
      <c r="G1841" s="42"/>
      <c r="H1841" s="42"/>
      <c r="I1841" s="42"/>
      <c r="J1841" s="42"/>
      <c r="K1841" s="42"/>
      <c r="L1841" s="42"/>
      <c r="M1841" s="42">
        <v>3</v>
      </c>
      <c r="N1841" s="42"/>
    </row>
    <row r="1842" spans="1:14" x14ac:dyDescent="0.2">
      <c r="A1842" s="42" t="s">
        <v>1832</v>
      </c>
      <c r="B1842" s="42">
        <v>5</v>
      </c>
      <c r="C1842" s="42">
        <v>6</v>
      </c>
      <c r="D1842" s="42"/>
      <c r="E1842" s="42">
        <v>59</v>
      </c>
      <c r="F1842" s="377">
        <f t="shared" si="28"/>
        <v>9.8333333333333339</v>
      </c>
      <c r="G1842" s="42"/>
      <c r="H1842" s="42"/>
      <c r="I1842" s="42"/>
      <c r="J1842" s="42"/>
      <c r="K1842" s="42"/>
      <c r="L1842" s="42"/>
      <c r="M1842" s="42">
        <v>2</v>
      </c>
      <c r="N1842" s="42"/>
    </row>
    <row r="1843" spans="1:14" x14ac:dyDescent="0.2">
      <c r="A1843" s="42" t="s">
        <v>3876</v>
      </c>
      <c r="B1843" s="42">
        <v>4</v>
      </c>
      <c r="C1843" s="42">
        <v>7</v>
      </c>
      <c r="D1843" s="42"/>
      <c r="E1843" s="42">
        <v>68</v>
      </c>
      <c r="F1843" s="377">
        <f t="shared" si="28"/>
        <v>9.7142857142857135</v>
      </c>
      <c r="G1843" s="42"/>
      <c r="H1843" s="42"/>
      <c r="I1843" s="42"/>
      <c r="J1843" s="42"/>
      <c r="K1843" s="42"/>
      <c r="L1843" s="42"/>
      <c r="M1843" s="42">
        <v>1</v>
      </c>
      <c r="N1843" s="42"/>
    </row>
    <row r="1844" spans="1:14" x14ac:dyDescent="0.2">
      <c r="A1844" s="42" t="s">
        <v>4115</v>
      </c>
      <c r="B1844" s="42">
        <v>3</v>
      </c>
      <c r="C1844" s="42">
        <v>3</v>
      </c>
      <c r="D1844" s="42"/>
      <c r="E1844" s="42">
        <v>28</v>
      </c>
      <c r="F1844" s="377">
        <f t="shared" si="28"/>
        <v>9.3333333333333339</v>
      </c>
      <c r="G1844" s="42"/>
      <c r="H1844" s="42"/>
      <c r="I1844" s="42"/>
      <c r="J1844" s="42"/>
      <c r="K1844" s="42"/>
      <c r="L1844" s="42"/>
      <c r="M1844" s="42">
        <v>1</v>
      </c>
      <c r="N1844" s="42"/>
    </row>
    <row r="1845" spans="1:14" x14ac:dyDescent="0.2">
      <c r="A1845" s="42" t="s">
        <v>3900</v>
      </c>
      <c r="B1845" s="42">
        <v>6</v>
      </c>
      <c r="C1845" s="42">
        <v>4</v>
      </c>
      <c r="D1845" s="42"/>
      <c r="E1845" s="42">
        <v>37</v>
      </c>
      <c r="F1845" s="377">
        <f t="shared" si="28"/>
        <v>9.25</v>
      </c>
      <c r="G1845" s="42"/>
      <c r="H1845" s="42"/>
      <c r="I1845" s="42"/>
      <c r="J1845" s="42"/>
      <c r="K1845" s="42"/>
      <c r="L1845" s="42"/>
      <c r="M1845" s="42">
        <v>4</v>
      </c>
      <c r="N1845" s="42"/>
    </row>
    <row r="1846" spans="1:14" x14ac:dyDescent="0.2">
      <c r="A1846" s="42" t="s">
        <v>3885</v>
      </c>
      <c r="B1846" s="42">
        <v>10</v>
      </c>
      <c r="C1846" s="42">
        <v>12</v>
      </c>
      <c r="D1846" s="42"/>
      <c r="E1846" s="42">
        <v>95</v>
      </c>
      <c r="F1846" s="377">
        <f t="shared" ref="F1846:F1907" si="29">E1846/C1846</f>
        <v>7.916666666666667</v>
      </c>
      <c r="G1846" s="42"/>
      <c r="H1846" s="42"/>
      <c r="I1846" s="42"/>
      <c r="J1846" s="42"/>
      <c r="K1846" s="42"/>
      <c r="L1846" s="42"/>
      <c r="M1846" s="42">
        <v>4</v>
      </c>
      <c r="N1846" s="42"/>
    </row>
    <row r="1847" spans="1:14" x14ac:dyDescent="0.2">
      <c r="A1847" s="42" t="s">
        <v>3902</v>
      </c>
      <c r="B1847" s="42">
        <v>2</v>
      </c>
      <c r="C1847" s="42">
        <v>2</v>
      </c>
      <c r="D1847" s="42"/>
      <c r="E1847" s="42">
        <v>13</v>
      </c>
      <c r="F1847" s="377">
        <f t="shared" si="29"/>
        <v>6.5</v>
      </c>
      <c r="G1847" s="42"/>
      <c r="H1847" s="42"/>
      <c r="I1847" s="42"/>
      <c r="J1847" s="42"/>
      <c r="K1847" s="42"/>
      <c r="L1847" s="42"/>
      <c r="M1847" s="42">
        <v>1</v>
      </c>
      <c r="N1847" s="42"/>
    </row>
    <row r="1848" spans="1:14" x14ac:dyDescent="0.2">
      <c r="A1848" s="42" t="s">
        <v>3868</v>
      </c>
      <c r="B1848" s="42">
        <v>1</v>
      </c>
      <c r="C1848" s="42">
        <v>1</v>
      </c>
      <c r="D1848" s="42"/>
      <c r="E1848" s="42">
        <v>5</v>
      </c>
      <c r="F1848" s="377">
        <f t="shared" si="29"/>
        <v>5</v>
      </c>
      <c r="G1848" s="42"/>
      <c r="H1848" s="42"/>
      <c r="I1848" s="42"/>
      <c r="J1848" s="42"/>
      <c r="K1848" s="42"/>
      <c r="L1848" s="42"/>
      <c r="M1848" s="42"/>
      <c r="N1848" s="42"/>
    </row>
    <row r="1849" spans="1:14" x14ac:dyDescent="0.2">
      <c r="A1849" s="42" t="s">
        <v>4109</v>
      </c>
      <c r="B1849" s="42">
        <v>7</v>
      </c>
      <c r="C1849" s="42">
        <v>6</v>
      </c>
      <c r="D1849" s="42"/>
      <c r="E1849" s="42">
        <v>24</v>
      </c>
      <c r="F1849" s="377">
        <f t="shared" si="29"/>
        <v>4</v>
      </c>
      <c r="G1849" s="42"/>
      <c r="H1849" s="42"/>
      <c r="I1849" s="42"/>
      <c r="J1849" s="42"/>
      <c r="K1849" s="42"/>
      <c r="L1849" s="42"/>
      <c r="M1849" s="42">
        <v>3</v>
      </c>
      <c r="N1849" s="42"/>
    </row>
    <row r="1850" spans="1:14" x14ac:dyDescent="0.2">
      <c r="A1850" s="42" t="s">
        <v>3867</v>
      </c>
      <c r="B1850" s="42">
        <v>4</v>
      </c>
      <c r="C1850" s="42">
        <v>3</v>
      </c>
      <c r="D1850" s="42"/>
      <c r="E1850" s="42">
        <v>12</v>
      </c>
      <c r="F1850" s="377">
        <f t="shared" si="29"/>
        <v>4</v>
      </c>
      <c r="G1850" s="42"/>
      <c r="H1850" s="42"/>
      <c r="I1850" s="42"/>
      <c r="J1850" s="42"/>
      <c r="K1850" s="42"/>
      <c r="L1850" s="42"/>
      <c r="M1850" s="42">
        <v>1</v>
      </c>
      <c r="N1850" s="42"/>
    </row>
    <row r="1851" spans="1:14" x14ac:dyDescent="0.2">
      <c r="A1851" s="42" t="s">
        <v>4116</v>
      </c>
      <c r="B1851" s="42">
        <v>2</v>
      </c>
      <c r="C1851" s="42">
        <v>2</v>
      </c>
      <c r="D1851" s="42"/>
      <c r="E1851" s="42">
        <v>4</v>
      </c>
      <c r="F1851" s="377">
        <f t="shared" si="29"/>
        <v>2</v>
      </c>
      <c r="G1851" s="42"/>
      <c r="H1851" s="42"/>
      <c r="I1851" s="42"/>
      <c r="J1851" s="42"/>
      <c r="K1851" s="42"/>
      <c r="L1851" s="42"/>
      <c r="M1851" s="42">
        <v>1</v>
      </c>
      <c r="N1851" s="42"/>
    </row>
    <row r="1852" spans="1:14" x14ac:dyDescent="0.2">
      <c r="A1852" s="42" t="s">
        <v>3886</v>
      </c>
      <c r="B1852" s="42">
        <v>3</v>
      </c>
      <c r="C1852" s="42">
        <v>3</v>
      </c>
      <c r="D1852" s="42"/>
      <c r="E1852" s="42">
        <v>6</v>
      </c>
      <c r="F1852" s="377">
        <f t="shared" si="29"/>
        <v>2</v>
      </c>
      <c r="G1852" s="42"/>
      <c r="H1852" s="42"/>
      <c r="I1852" s="42"/>
      <c r="J1852" s="42"/>
      <c r="K1852" s="42"/>
      <c r="L1852" s="42"/>
      <c r="M1852" s="42">
        <v>1</v>
      </c>
      <c r="N1852" s="42"/>
    </row>
    <row r="1853" spans="1:14" x14ac:dyDescent="0.2">
      <c r="A1853" s="42" t="s">
        <v>3099</v>
      </c>
      <c r="B1853" s="42">
        <v>1</v>
      </c>
      <c r="C1853" s="42">
        <v>1</v>
      </c>
      <c r="D1853" s="42"/>
      <c r="E1853" s="42">
        <v>1</v>
      </c>
      <c r="F1853" s="377">
        <f t="shared" si="29"/>
        <v>1</v>
      </c>
      <c r="G1853" s="42"/>
      <c r="H1853" s="42"/>
      <c r="I1853" s="42"/>
      <c r="J1853" s="42"/>
      <c r="K1853" s="42"/>
      <c r="L1853" s="42"/>
      <c r="M1853" s="42"/>
      <c r="N1853" s="42"/>
    </row>
    <row r="1854" spans="1:14" x14ac:dyDescent="0.2">
      <c r="A1854" s="42" t="s">
        <v>3050</v>
      </c>
      <c r="B1854" s="42">
        <v>1</v>
      </c>
      <c r="C1854" s="42">
        <v>1</v>
      </c>
      <c r="D1854" s="42"/>
      <c r="E1854" s="42">
        <v>1</v>
      </c>
      <c r="F1854" s="377">
        <f t="shared" si="29"/>
        <v>1</v>
      </c>
      <c r="G1854" s="42"/>
      <c r="H1854" s="42"/>
      <c r="I1854" s="42"/>
      <c r="J1854" s="42"/>
      <c r="K1854" s="42"/>
      <c r="L1854" s="42"/>
      <c r="M1854" s="42"/>
      <c r="N1854" s="42"/>
    </row>
    <row r="1855" spans="1:14" x14ac:dyDescent="0.2">
      <c r="A1855" s="42" t="s">
        <v>4110</v>
      </c>
      <c r="B1855" s="42">
        <v>1</v>
      </c>
      <c r="C1855" s="42">
        <v>1</v>
      </c>
      <c r="D1855" s="42"/>
      <c r="E1855" s="42">
        <v>1</v>
      </c>
      <c r="F1855" s="377">
        <f t="shared" si="29"/>
        <v>1</v>
      </c>
      <c r="G1855" s="42"/>
      <c r="H1855" s="42"/>
      <c r="I1855" s="42"/>
      <c r="J1855" s="42"/>
      <c r="K1855" s="42"/>
      <c r="L1855" s="42"/>
      <c r="M1855" s="42"/>
      <c r="N1855" s="42"/>
    </row>
    <row r="1856" spans="1:14" x14ac:dyDescent="0.2">
      <c r="A1856" s="42" t="s">
        <v>3874</v>
      </c>
      <c r="B1856" s="42">
        <v>3</v>
      </c>
      <c r="C1856" s="42">
        <v>2</v>
      </c>
      <c r="D1856" s="42"/>
      <c r="E1856" s="42">
        <v>1</v>
      </c>
      <c r="F1856" s="377">
        <f t="shared" si="29"/>
        <v>0.5</v>
      </c>
      <c r="G1856" s="42"/>
      <c r="H1856" s="42"/>
      <c r="I1856" s="42"/>
      <c r="J1856" s="42"/>
      <c r="K1856" s="42"/>
      <c r="L1856" s="42"/>
      <c r="M1856" s="42"/>
      <c r="N1856" s="42"/>
    </row>
    <row r="1857" spans="1:14" x14ac:dyDescent="0.2">
      <c r="A1857" s="42" t="s">
        <v>1825</v>
      </c>
      <c r="B1857" s="42">
        <v>1</v>
      </c>
      <c r="C1857" s="42">
        <v>1</v>
      </c>
      <c r="D1857" s="42"/>
      <c r="E1857" s="42">
        <v>0</v>
      </c>
      <c r="F1857" s="377">
        <f t="shared" si="29"/>
        <v>0</v>
      </c>
      <c r="G1857" s="42"/>
      <c r="H1857" s="42"/>
      <c r="I1857" s="42"/>
      <c r="J1857" s="42"/>
      <c r="K1857" s="42"/>
      <c r="L1857" s="42"/>
      <c r="M1857" s="42">
        <v>1</v>
      </c>
      <c r="N1857" s="42"/>
    </row>
    <row r="1858" spans="1:14" x14ac:dyDescent="0.2">
      <c r="A1858" s="42" t="s">
        <v>3857</v>
      </c>
      <c r="B1858" s="42">
        <v>4</v>
      </c>
      <c r="C1858" s="42">
        <v>5</v>
      </c>
      <c r="D1858" s="42"/>
      <c r="E1858" s="42">
        <v>188</v>
      </c>
      <c r="F1858" s="377">
        <f t="shared" si="29"/>
        <v>37.6</v>
      </c>
      <c r="G1858" s="42"/>
      <c r="H1858" s="42"/>
      <c r="I1858" s="42"/>
      <c r="J1858" s="42"/>
      <c r="K1858" s="42"/>
      <c r="L1858" s="42"/>
      <c r="M1858" s="42">
        <v>3</v>
      </c>
      <c r="N1858" s="42"/>
    </row>
    <row r="1859" spans="1:14" x14ac:dyDescent="0.2">
      <c r="A1859" s="42" t="s">
        <v>3875</v>
      </c>
      <c r="B1859" s="42">
        <v>8</v>
      </c>
      <c r="C1859" s="42">
        <v>9</v>
      </c>
      <c r="D1859" s="42"/>
      <c r="E1859" s="42">
        <v>336</v>
      </c>
      <c r="F1859" s="377">
        <f t="shared" si="29"/>
        <v>37.333333333333336</v>
      </c>
      <c r="G1859" s="42"/>
      <c r="H1859" s="42"/>
      <c r="I1859" s="42"/>
      <c r="J1859" s="42"/>
      <c r="K1859" s="42"/>
      <c r="L1859" s="42"/>
      <c r="M1859" s="42">
        <v>3</v>
      </c>
      <c r="N1859" s="42"/>
    </row>
    <row r="1860" spans="1:14" x14ac:dyDescent="0.2">
      <c r="A1860" s="42" t="s">
        <v>3862</v>
      </c>
      <c r="B1860" s="42">
        <v>1</v>
      </c>
      <c r="C1860" s="42">
        <v>1</v>
      </c>
      <c r="D1860" s="42"/>
      <c r="E1860" s="42">
        <v>35</v>
      </c>
      <c r="F1860" s="377">
        <f t="shared" si="29"/>
        <v>35</v>
      </c>
      <c r="G1860" s="42"/>
      <c r="H1860" s="42"/>
      <c r="I1860" s="42"/>
      <c r="J1860" s="42"/>
      <c r="K1860" s="42"/>
      <c r="L1860" s="42"/>
      <c r="M1860" s="42"/>
      <c r="N1860" s="42"/>
    </row>
    <row r="1861" spans="1:14" x14ac:dyDescent="0.2">
      <c r="A1861" s="42" t="s">
        <v>2779</v>
      </c>
      <c r="B1861" s="42">
        <v>3</v>
      </c>
      <c r="C1861" s="42">
        <v>5</v>
      </c>
      <c r="D1861" s="42"/>
      <c r="E1861" s="42">
        <v>154</v>
      </c>
      <c r="F1861" s="377">
        <f t="shared" si="29"/>
        <v>30.8</v>
      </c>
      <c r="G1861" s="42"/>
      <c r="H1861" s="42"/>
      <c r="I1861" s="42"/>
      <c r="J1861" s="42"/>
      <c r="K1861" s="42"/>
      <c r="L1861" s="42"/>
      <c r="M1861" s="42"/>
      <c r="N1861" s="42"/>
    </row>
    <row r="1862" spans="1:14" x14ac:dyDescent="0.2">
      <c r="A1862" s="42" t="s">
        <v>1829</v>
      </c>
      <c r="B1862" s="42">
        <v>4</v>
      </c>
      <c r="C1862" s="42">
        <v>6</v>
      </c>
      <c r="D1862" s="42"/>
      <c r="E1862" s="42">
        <v>171</v>
      </c>
      <c r="F1862" s="377">
        <f t="shared" si="29"/>
        <v>28.5</v>
      </c>
      <c r="G1862" s="42"/>
      <c r="H1862" s="42"/>
      <c r="I1862" s="42"/>
      <c r="J1862" s="42"/>
      <c r="K1862" s="42"/>
      <c r="L1862" s="42"/>
      <c r="M1862" s="42">
        <v>2</v>
      </c>
      <c r="N1862" s="42"/>
    </row>
    <row r="1863" spans="1:14" x14ac:dyDescent="0.2">
      <c r="A1863" s="42" t="s">
        <v>1826</v>
      </c>
      <c r="B1863" s="42">
        <v>10</v>
      </c>
      <c r="C1863" s="42">
        <v>10</v>
      </c>
      <c r="D1863" s="42"/>
      <c r="E1863" s="42">
        <v>250</v>
      </c>
      <c r="F1863" s="377">
        <f t="shared" si="29"/>
        <v>25</v>
      </c>
      <c r="G1863" s="42"/>
      <c r="H1863" s="42"/>
      <c r="I1863" s="42"/>
      <c r="J1863" s="42"/>
      <c r="K1863" s="42"/>
      <c r="L1863" s="42"/>
      <c r="M1863" s="42">
        <v>5</v>
      </c>
      <c r="N1863" s="42"/>
    </row>
    <row r="1864" spans="1:14" x14ac:dyDescent="0.2">
      <c r="A1864" s="42" t="s">
        <v>3900</v>
      </c>
      <c r="B1864" s="42">
        <v>8</v>
      </c>
      <c r="C1864" s="42">
        <v>7</v>
      </c>
      <c r="D1864" s="42"/>
      <c r="E1864" s="42">
        <v>157</v>
      </c>
      <c r="F1864" s="377">
        <f t="shared" si="29"/>
        <v>22.428571428571427</v>
      </c>
      <c r="G1864" s="42"/>
      <c r="H1864" s="42"/>
      <c r="I1864" s="42"/>
      <c r="J1864" s="42"/>
      <c r="K1864" s="42"/>
      <c r="L1864" s="42"/>
      <c r="M1864" s="42">
        <v>1</v>
      </c>
      <c r="N1864" s="42"/>
    </row>
    <row r="1865" spans="1:14" x14ac:dyDescent="0.2">
      <c r="A1865" s="42" t="s">
        <v>3882</v>
      </c>
      <c r="B1865" s="42">
        <v>2</v>
      </c>
      <c r="C1865" s="42">
        <v>1</v>
      </c>
      <c r="D1865" s="42"/>
      <c r="E1865" s="42">
        <v>41</v>
      </c>
      <c r="F1865" s="377">
        <f t="shared" si="29"/>
        <v>41</v>
      </c>
      <c r="G1865" s="42"/>
      <c r="H1865" s="42"/>
      <c r="I1865" s="42"/>
      <c r="J1865" s="42"/>
      <c r="K1865" s="42"/>
      <c r="L1865" s="42"/>
      <c r="M1865" s="42"/>
      <c r="N1865" s="42"/>
    </row>
    <row r="1866" spans="1:14" x14ac:dyDescent="0.2">
      <c r="A1866" s="42" t="s">
        <v>3880</v>
      </c>
      <c r="B1866" s="42">
        <v>8</v>
      </c>
      <c r="C1866" s="42">
        <v>10</v>
      </c>
      <c r="D1866" s="42"/>
      <c r="E1866" s="42">
        <v>147</v>
      </c>
      <c r="F1866" s="377">
        <f t="shared" si="29"/>
        <v>14.7</v>
      </c>
      <c r="G1866" s="42"/>
      <c r="H1866" s="42"/>
      <c r="I1866" s="42"/>
      <c r="J1866" s="42"/>
      <c r="K1866" s="42"/>
      <c r="L1866" s="42"/>
      <c r="M1866" s="42">
        <v>2</v>
      </c>
      <c r="N1866" s="42"/>
    </row>
    <row r="1867" spans="1:14" x14ac:dyDescent="0.2">
      <c r="A1867" s="42" t="s">
        <v>3874</v>
      </c>
      <c r="B1867" s="42">
        <v>3</v>
      </c>
      <c r="C1867" s="42">
        <v>3</v>
      </c>
      <c r="D1867" s="42"/>
      <c r="E1867" s="42">
        <v>40</v>
      </c>
      <c r="F1867" s="377">
        <f t="shared" si="29"/>
        <v>13.333333333333334</v>
      </c>
      <c r="G1867" s="42"/>
      <c r="H1867" s="42"/>
      <c r="I1867" s="42"/>
      <c r="J1867" s="42"/>
      <c r="K1867" s="42"/>
      <c r="L1867" s="42"/>
      <c r="M1867" s="42">
        <v>1</v>
      </c>
      <c r="N1867" s="42"/>
    </row>
    <row r="1868" spans="1:14" x14ac:dyDescent="0.2">
      <c r="A1868" s="42" t="s">
        <v>3878</v>
      </c>
      <c r="B1868" s="42">
        <v>3</v>
      </c>
      <c r="C1868" s="42">
        <v>4</v>
      </c>
      <c r="D1868" s="42"/>
      <c r="E1868" s="42">
        <v>46</v>
      </c>
      <c r="F1868" s="377">
        <f t="shared" si="29"/>
        <v>11.5</v>
      </c>
      <c r="G1868" s="42"/>
      <c r="H1868" s="42"/>
      <c r="I1868" s="42"/>
      <c r="J1868" s="42"/>
      <c r="K1868" s="42"/>
      <c r="L1868" s="42"/>
      <c r="M1868" s="42">
        <v>2</v>
      </c>
      <c r="N1868" s="42"/>
    </row>
    <row r="1869" spans="1:14" x14ac:dyDescent="0.2">
      <c r="A1869" s="42" t="s">
        <v>3871</v>
      </c>
      <c r="B1869" s="42">
        <v>1</v>
      </c>
      <c r="C1869" s="42">
        <v>1</v>
      </c>
      <c r="D1869" s="42"/>
      <c r="E1869" s="42">
        <v>11</v>
      </c>
      <c r="F1869" s="377">
        <f t="shared" si="29"/>
        <v>11</v>
      </c>
      <c r="G1869" s="42"/>
      <c r="H1869" s="42"/>
      <c r="I1869" s="42"/>
      <c r="J1869" s="42"/>
      <c r="K1869" s="42"/>
      <c r="L1869" s="42"/>
      <c r="M1869" s="42"/>
      <c r="N1869" s="42"/>
    </row>
    <row r="1870" spans="1:14" x14ac:dyDescent="0.2">
      <c r="A1870" s="42" t="s">
        <v>3870</v>
      </c>
      <c r="B1870" s="42">
        <v>11</v>
      </c>
      <c r="C1870" s="42">
        <v>11</v>
      </c>
      <c r="D1870" s="42"/>
      <c r="E1870" s="42">
        <v>103</v>
      </c>
      <c r="F1870" s="377">
        <f t="shared" si="29"/>
        <v>9.3636363636363633</v>
      </c>
      <c r="G1870" s="42"/>
      <c r="H1870" s="42"/>
      <c r="I1870" s="42"/>
      <c r="J1870" s="42"/>
      <c r="K1870" s="42"/>
      <c r="L1870" s="42"/>
      <c r="M1870" s="42">
        <v>6</v>
      </c>
      <c r="N1870" s="42"/>
    </row>
    <row r="1871" spans="1:14" x14ac:dyDescent="0.2">
      <c r="A1871" s="42" t="s">
        <v>3902</v>
      </c>
      <c r="B1871" s="42">
        <v>11</v>
      </c>
      <c r="C1871" s="42">
        <v>8</v>
      </c>
      <c r="D1871" s="42"/>
      <c r="E1871" s="42">
        <v>74</v>
      </c>
      <c r="F1871" s="377">
        <f t="shared" si="29"/>
        <v>9.25</v>
      </c>
      <c r="G1871" s="42"/>
      <c r="H1871" s="42"/>
      <c r="I1871" s="42"/>
      <c r="J1871" s="42"/>
      <c r="K1871" s="42"/>
      <c r="L1871" s="42"/>
      <c r="M1871" s="42">
        <v>4</v>
      </c>
      <c r="N1871" s="42"/>
    </row>
    <row r="1872" spans="1:14" x14ac:dyDescent="0.2">
      <c r="A1872" s="42" t="s">
        <v>4117</v>
      </c>
      <c r="B1872" s="42">
        <v>2</v>
      </c>
      <c r="C1872" s="42">
        <v>1</v>
      </c>
      <c r="D1872" s="42"/>
      <c r="E1872" s="42">
        <v>9</v>
      </c>
      <c r="F1872" s="377">
        <f t="shared" si="29"/>
        <v>9</v>
      </c>
      <c r="G1872" s="42"/>
      <c r="H1872" s="42"/>
      <c r="I1872" s="42"/>
      <c r="J1872" s="42"/>
      <c r="K1872" s="42"/>
      <c r="L1872" s="42"/>
      <c r="M1872" s="42">
        <v>1</v>
      </c>
      <c r="N1872" s="42"/>
    </row>
    <row r="1873" spans="1:14" x14ac:dyDescent="0.2">
      <c r="A1873" s="42" t="s">
        <v>3886</v>
      </c>
      <c r="B1873" s="42">
        <v>2</v>
      </c>
      <c r="C1873" s="42">
        <v>3</v>
      </c>
      <c r="D1873" s="42"/>
      <c r="E1873" s="42">
        <v>20</v>
      </c>
      <c r="F1873" s="377">
        <f t="shared" si="29"/>
        <v>6.666666666666667</v>
      </c>
      <c r="G1873" s="42"/>
      <c r="H1873" s="42"/>
      <c r="I1873" s="42"/>
      <c r="J1873" s="42"/>
      <c r="K1873" s="42"/>
      <c r="L1873" s="42"/>
      <c r="M1873" s="42"/>
      <c r="N1873" s="42"/>
    </row>
    <row r="1874" spans="1:14" x14ac:dyDescent="0.2">
      <c r="A1874" s="42" t="s">
        <v>3869</v>
      </c>
      <c r="B1874" s="42">
        <v>6</v>
      </c>
      <c r="C1874" s="42">
        <v>6</v>
      </c>
      <c r="D1874" s="42"/>
      <c r="E1874" s="42">
        <v>39</v>
      </c>
      <c r="F1874" s="377">
        <f t="shared" si="29"/>
        <v>6.5</v>
      </c>
      <c r="G1874" s="42"/>
      <c r="H1874" s="42"/>
      <c r="I1874" s="42"/>
      <c r="J1874" s="42"/>
      <c r="K1874" s="42"/>
      <c r="L1874" s="42"/>
      <c r="M1874" s="42">
        <v>2</v>
      </c>
      <c r="N1874" s="42"/>
    </row>
    <row r="1875" spans="1:14" x14ac:dyDescent="0.2">
      <c r="A1875" s="42" t="s">
        <v>3050</v>
      </c>
      <c r="B1875" s="42">
        <v>7</v>
      </c>
      <c r="C1875" s="42">
        <v>7</v>
      </c>
      <c r="D1875" s="42"/>
      <c r="E1875" s="42">
        <v>45</v>
      </c>
      <c r="F1875" s="377">
        <f t="shared" si="29"/>
        <v>6.4285714285714288</v>
      </c>
      <c r="G1875" s="42"/>
      <c r="H1875" s="42"/>
      <c r="I1875" s="42"/>
      <c r="J1875" s="42"/>
      <c r="K1875" s="42"/>
      <c r="L1875" s="42"/>
      <c r="M1875" s="42">
        <v>4</v>
      </c>
      <c r="N1875" s="42"/>
    </row>
    <row r="1876" spans="1:14" x14ac:dyDescent="0.2">
      <c r="A1876" s="42" t="s">
        <v>3935</v>
      </c>
      <c r="B1876" s="42">
        <v>7</v>
      </c>
      <c r="C1876" s="42">
        <v>7</v>
      </c>
      <c r="D1876" s="42"/>
      <c r="E1876" s="42">
        <v>42</v>
      </c>
      <c r="F1876" s="377">
        <f t="shared" si="29"/>
        <v>6</v>
      </c>
      <c r="G1876" s="42"/>
      <c r="H1876" s="42"/>
      <c r="I1876" s="42"/>
      <c r="J1876" s="42"/>
      <c r="K1876" s="42"/>
      <c r="L1876" s="42"/>
      <c r="M1876" s="42">
        <v>2</v>
      </c>
      <c r="N1876" s="42"/>
    </row>
    <row r="1877" spans="1:14" x14ac:dyDescent="0.2">
      <c r="A1877" s="42" t="s">
        <v>3867</v>
      </c>
      <c r="B1877" s="42">
        <v>5</v>
      </c>
      <c r="C1877" s="42">
        <v>5</v>
      </c>
      <c r="D1877" s="42"/>
      <c r="E1877" s="42">
        <v>26</v>
      </c>
      <c r="F1877" s="377">
        <f t="shared" si="29"/>
        <v>5.2</v>
      </c>
      <c r="G1877" s="42"/>
      <c r="H1877" s="42"/>
      <c r="I1877" s="42"/>
      <c r="J1877" s="42"/>
      <c r="K1877" s="42"/>
      <c r="L1877" s="42"/>
      <c r="M1877" s="42">
        <v>1</v>
      </c>
      <c r="N1877" s="42"/>
    </row>
    <row r="1878" spans="1:14" x14ac:dyDescent="0.2">
      <c r="A1878" s="42" t="s">
        <v>4118</v>
      </c>
      <c r="B1878" s="42">
        <v>5</v>
      </c>
      <c r="C1878" s="42">
        <v>3</v>
      </c>
      <c r="D1878" s="42"/>
      <c r="E1878" s="42">
        <v>12</v>
      </c>
      <c r="F1878" s="377">
        <f t="shared" si="29"/>
        <v>4</v>
      </c>
      <c r="G1878" s="42"/>
      <c r="H1878" s="42"/>
      <c r="I1878" s="42"/>
      <c r="J1878" s="42"/>
      <c r="K1878" s="42"/>
      <c r="L1878" s="42"/>
      <c r="M1878" s="42">
        <v>5</v>
      </c>
      <c r="N1878" s="42"/>
    </row>
    <row r="1879" spans="1:14" x14ac:dyDescent="0.2">
      <c r="A1879" s="42" t="s">
        <v>4119</v>
      </c>
      <c r="B1879" s="42">
        <v>2</v>
      </c>
      <c r="C1879" s="42">
        <v>3</v>
      </c>
      <c r="D1879" s="42"/>
      <c r="E1879" s="42">
        <v>12</v>
      </c>
      <c r="F1879" s="377">
        <f t="shared" si="29"/>
        <v>4</v>
      </c>
      <c r="G1879" s="42"/>
      <c r="H1879" s="42"/>
      <c r="I1879" s="42"/>
      <c r="J1879" s="42"/>
      <c r="K1879" s="42"/>
      <c r="L1879" s="42"/>
      <c r="M1879" s="42">
        <v>1</v>
      </c>
      <c r="N1879" s="42"/>
    </row>
    <row r="1880" spans="1:14" x14ac:dyDescent="0.2">
      <c r="A1880" s="42" t="s">
        <v>3029</v>
      </c>
      <c r="B1880" s="42">
        <v>1</v>
      </c>
      <c r="C1880" s="42">
        <v>1</v>
      </c>
      <c r="D1880" s="42"/>
      <c r="E1880" s="42">
        <v>2</v>
      </c>
      <c r="F1880" s="377">
        <f t="shared" si="29"/>
        <v>2</v>
      </c>
      <c r="G1880" s="42"/>
      <c r="H1880" s="42"/>
      <c r="I1880" s="42"/>
      <c r="J1880" s="42"/>
      <c r="K1880" s="42"/>
      <c r="L1880" s="42"/>
      <c r="M1880" s="42"/>
      <c r="N1880" s="42"/>
    </row>
    <row r="1881" spans="1:14" x14ac:dyDescent="0.2">
      <c r="A1881" s="42" t="s">
        <v>3075</v>
      </c>
      <c r="B1881" s="42">
        <v>1</v>
      </c>
      <c r="C1881" s="42">
        <v>1</v>
      </c>
      <c r="D1881" s="42"/>
      <c r="E1881" s="42">
        <v>2</v>
      </c>
      <c r="F1881" s="377">
        <f t="shared" si="29"/>
        <v>2</v>
      </c>
      <c r="G1881" s="42"/>
      <c r="H1881" s="42"/>
      <c r="I1881" s="42"/>
      <c r="J1881" s="42"/>
      <c r="K1881" s="42"/>
      <c r="L1881" s="42"/>
      <c r="M1881" s="42"/>
      <c r="N1881" s="42"/>
    </row>
    <row r="1882" spans="1:14" x14ac:dyDescent="0.2">
      <c r="A1882" s="42" t="s">
        <v>4115</v>
      </c>
      <c r="B1882" s="42">
        <v>3</v>
      </c>
      <c r="C1882" s="42">
        <v>2</v>
      </c>
      <c r="D1882" s="42"/>
      <c r="E1882" s="42">
        <v>3</v>
      </c>
      <c r="F1882" s="377">
        <f t="shared" si="29"/>
        <v>1.5</v>
      </c>
      <c r="G1882" s="42"/>
      <c r="H1882" s="42"/>
      <c r="I1882" s="42"/>
      <c r="J1882" s="42"/>
      <c r="K1882" s="42"/>
      <c r="L1882" s="42"/>
      <c r="M1882" s="42"/>
      <c r="N1882" s="42"/>
    </row>
    <row r="1883" spans="1:14" x14ac:dyDescent="0.2">
      <c r="A1883" s="42" t="s">
        <v>3541</v>
      </c>
      <c r="B1883" s="42">
        <v>1</v>
      </c>
      <c r="C1883" s="42">
        <v>1</v>
      </c>
      <c r="D1883" s="42"/>
      <c r="E1883" s="42">
        <v>1</v>
      </c>
      <c r="F1883" s="377">
        <f t="shared" si="29"/>
        <v>1</v>
      </c>
      <c r="G1883" s="42"/>
      <c r="H1883" s="42"/>
      <c r="I1883" s="42"/>
      <c r="J1883" s="42"/>
      <c r="K1883" s="42"/>
      <c r="L1883" s="42"/>
      <c r="M1883" s="42"/>
      <c r="N1883" s="42"/>
    </row>
    <row r="1884" spans="1:14" x14ac:dyDescent="0.2">
      <c r="A1884" s="42" t="s">
        <v>4120</v>
      </c>
      <c r="B1884" s="42">
        <v>2</v>
      </c>
      <c r="C1884" s="42">
        <v>1</v>
      </c>
      <c r="D1884" s="42"/>
      <c r="E1884" s="42">
        <v>0</v>
      </c>
      <c r="F1884" s="377">
        <f t="shared" si="29"/>
        <v>0</v>
      </c>
      <c r="G1884" s="42"/>
      <c r="H1884" s="42"/>
      <c r="I1884" s="42"/>
      <c r="J1884" s="42"/>
      <c r="K1884" s="42"/>
      <c r="L1884" s="42"/>
      <c r="M1884" s="42"/>
      <c r="N1884" s="42"/>
    </row>
    <row r="1885" spans="1:14" x14ac:dyDescent="0.2">
      <c r="A1885" s="42" t="s">
        <v>3866</v>
      </c>
      <c r="B1885" s="42">
        <v>1</v>
      </c>
      <c r="C1885" s="42">
        <v>1</v>
      </c>
      <c r="D1885" s="42"/>
      <c r="E1885" s="42">
        <v>73</v>
      </c>
      <c r="F1885" s="377">
        <f t="shared" si="29"/>
        <v>73</v>
      </c>
      <c r="G1885" s="42"/>
      <c r="H1885" s="42"/>
      <c r="I1885" s="42"/>
      <c r="J1885" s="42"/>
      <c r="K1885" s="42"/>
      <c r="L1885" s="42"/>
      <c r="M1885" s="42"/>
      <c r="N1885" s="42"/>
    </row>
    <row r="1886" spans="1:14" x14ac:dyDescent="0.2">
      <c r="A1886" s="42" t="s">
        <v>3820</v>
      </c>
      <c r="B1886" s="42">
        <v>1</v>
      </c>
      <c r="C1886" s="42">
        <v>1</v>
      </c>
      <c r="D1886" s="42"/>
      <c r="E1886" s="42">
        <v>46</v>
      </c>
      <c r="F1886" s="377">
        <f t="shared" si="29"/>
        <v>46</v>
      </c>
      <c r="G1886" s="42"/>
      <c r="H1886" s="42"/>
      <c r="I1886" s="42"/>
      <c r="J1886" s="42"/>
      <c r="K1886" s="42"/>
      <c r="L1886" s="42"/>
      <c r="M1886" s="42"/>
      <c r="N1886" s="42"/>
    </row>
    <row r="1887" spans="1:14" x14ac:dyDescent="0.2">
      <c r="A1887" s="42" t="s">
        <v>3862</v>
      </c>
      <c r="B1887" s="42">
        <v>2</v>
      </c>
      <c r="C1887" s="42">
        <v>2</v>
      </c>
      <c r="D1887" s="42"/>
      <c r="E1887" s="42">
        <v>79</v>
      </c>
      <c r="F1887" s="377">
        <f t="shared" si="29"/>
        <v>39.5</v>
      </c>
      <c r="G1887" s="42"/>
      <c r="H1887" s="42"/>
      <c r="I1887" s="42"/>
      <c r="J1887" s="42"/>
      <c r="K1887" s="42"/>
      <c r="L1887" s="42"/>
      <c r="M1887" s="42">
        <v>1</v>
      </c>
      <c r="N1887" s="42"/>
    </row>
    <row r="1888" spans="1:14" x14ac:dyDescent="0.2">
      <c r="A1888" s="42" t="s">
        <v>3886</v>
      </c>
      <c r="B1888" s="42">
        <v>3</v>
      </c>
      <c r="C1888" s="42">
        <v>2</v>
      </c>
      <c r="D1888" s="42"/>
      <c r="E1888" s="42">
        <v>71</v>
      </c>
      <c r="F1888" s="377">
        <f t="shared" si="29"/>
        <v>35.5</v>
      </c>
      <c r="G1888" s="42"/>
      <c r="H1888" s="42"/>
      <c r="I1888" s="42"/>
      <c r="J1888" s="42"/>
      <c r="K1888" s="42"/>
      <c r="L1888" s="42"/>
      <c r="M1888" s="42">
        <v>1</v>
      </c>
      <c r="N1888" s="42"/>
    </row>
    <row r="1889" spans="1:14" x14ac:dyDescent="0.2">
      <c r="A1889" s="42" t="s">
        <v>3075</v>
      </c>
      <c r="B1889" s="42">
        <v>2</v>
      </c>
      <c r="C1889" s="42">
        <v>1</v>
      </c>
      <c r="D1889" s="42"/>
      <c r="E1889" s="42">
        <v>35</v>
      </c>
      <c r="F1889" s="377">
        <f t="shared" si="29"/>
        <v>35</v>
      </c>
      <c r="G1889" s="42"/>
      <c r="H1889" s="42"/>
      <c r="I1889" s="42"/>
      <c r="J1889" s="42"/>
      <c r="K1889" s="42"/>
      <c r="L1889" s="42"/>
      <c r="M1889" s="42"/>
      <c r="N1889" s="42"/>
    </row>
    <row r="1890" spans="1:14" x14ac:dyDescent="0.2">
      <c r="A1890" s="42" t="s">
        <v>3892</v>
      </c>
      <c r="B1890" s="42">
        <v>3</v>
      </c>
      <c r="C1890" s="42">
        <v>1</v>
      </c>
      <c r="D1890" s="42"/>
      <c r="E1890" s="42">
        <v>34</v>
      </c>
      <c r="F1890" s="377">
        <f t="shared" si="29"/>
        <v>34</v>
      </c>
      <c r="G1890" s="42"/>
      <c r="H1890" s="42"/>
      <c r="I1890" s="42"/>
      <c r="J1890" s="42"/>
      <c r="K1890" s="42"/>
      <c r="L1890" s="42"/>
      <c r="M1890" s="42"/>
      <c r="N1890" s="42"/>
    </row>
    <row r="1891" spans="1:14" x14ac:dyDescent="0.2">
      <c r="A1891" s="42" t="s">
        <v>3541</v>
      </c>
      <c r="B1891" s="42">
        <v>2</v>
      </c>
      <c r="C1891" s="42">
        <v>2</v>
      </c>
      <c r="D1891" s="42"/>
      <c r="E1891" s="42">
        <v>65</v>
      </c>
      <c r="F1891" s="377">
        <f t="shared" si="29"/>
        <v>32.5</v>
      </c>
      <c r="G1891" s="42"/>
      <c r="H1891" s="42"/>
      <c r="I1891" s="42"/>
      <c r="J1891" s="42"/>
      <c r="K1891" s="42"/>
      <c r="L1891" s="42"/>
      <c r="M1891" s="42"/>
      <c r="N1891" s="42"/>
    </row>
    <row r="1892" spans="1:14" x14ac:dyDescent="0.2">
      <c r="A1892" s="42" t="s">
        <v>3883</v>
      </c>
      <c r="B1892" s="42">
        <v>3</v>
      </c>
      <c r="C1892" s="42">
        <v>2</v>
      </c>
      <c r="D1892" s="42"/>
      <c r="E1892" s="42">
        <v>64</v>
      </c>
      <c r="F1892" s="377">
        <f t="shared" si="29"/>
        <v>32</v>
      </c>
      <c r="G1892" s="42"/>
      <c r="H1892" s="42"/>
      <c r="I1892" s="42"/>
      <c r="J1892" s="42"/>
      <c r="K1892" s="42"/>
      <c r="L1892" s="42"/>
      <c r="M1892" s="42">
        <v>1</v>
      </c>
      <c r="N1892" s="42"/>
    </row>
    <row r="1893" spans="1:14" x14ac:dyDescent="0.2">
      <c r="A1893" s="42" t="s">
        <v>1826</v>
      </c>
      <c r="B1893" s="42">
        <v>9</v>
      </c>
      <c r="C1893" s="42">
        <v>7</v>
      </c>
      <c r="D1893" s="42"/>
      <c r="E1893" s="42">
        <v>184</v>
      </c>
      <c r="F1893" s="377">
        <f t="shared" si="29"/>
        <v>26.285714285714285</v>
      </c>
      <c r="G1893" s="42"/>
      <c r="H1893" s="42"/>
      <c r="I1893" s="42"/>
      <c r="J1893" s="42"/>
      <c r="K1893" s="42"/>
      <c r="L1893" s="42"/>
      <c r="M1893" s="42">
        <v>3</v>
      </c>
      <c r="N1893" s="42"/>
    </row>
    <row r="1894" spans="1:14" x14ac:dyDescent="0.2">
      <c r="A1894" s="42" t="s">
        <v>3869</v>
      </c>
      <c r="B1894" s="42">
        <v>5</v>
      </c>
      <c r="C1894" s="42">
        <v>6</v>
      </c>
      <c r="D1894" s="42"/>
      <c r="E1894" s="42">
        <v>154</v>
      </c>
      <c r="F1894" s="377">
        <f t="shared" si="29"/>
        <v>25.666666666666668</v>
      </c>
      <c r="G1894" s="42"/>
      <c r="H1894" s="42"/>
      <c r="I1894" s="42"/>
      <c r="J1894" s="42"/>
      <c r="K1894" s="42"/>
      <c r="L1894" s="42"/>
      <c r="M1894" s="42">
        <v>2</v>
      </c>
      <c r="N1894" s="42"/>
    </row>
    <row r="1895" spans="1:14" x14ac:dyDescent="0.2">
      <c r="A1895" s="42" t="s">
        <v>3050</v>
      </c>
      <c r="B1895" s="42">
        <v>1</v>
      </c>
      <c r="C1895" s="42">
        <v>1</v>
      </c>
      <c r="D1895" s="42"/>
      <c r="E1895" s="42">
        <v>21</v>
      </c>
      <c r="F1895" s="377">
        <f t="shared" si="29"/>
        <v>21</v>
      </c>
      <c r="G1895" s="42"/>
      <c r="H1895" s="42"/>
      <c r="I1895" s="42"/>
      <c r="J1895" s="42"/>
      <c r="K1895" s="42"/>
      <c r="L1895" s="42"/>
      <c r="M1895" s="42"/>
      <c r="N1895" s="42"/>
    </row>
    <row r="1896" spans="1:14" x14ac:dyDescent="0.2">
      <c r="A1896" s="42" t="s">
        <v>3888</v>
      </c>
      <c r="B1896" s="42">
        <v>9</v>
      </c>
      <c r="C1896" s="42">
        <v>8</v>
      </c>
      <c r="D1896" s="42"/>
      <c r="E1896" s="42">
        <v>154</v>
      </c>
      <c r="F1896" s="377">
        <f t="shared" si="29"/>
        <v>19.25</v>
      </c>
      <c r="G1896" s="42"/>
      <c r="H1896" s="42"/>
      <c r="I1896" s="42"/>
      <c r="J1896" s="42"/>
      <c r="K1896" s="42"/>
      <c r="L1896" s="42"/>
      <c r="M1896" s="42">
        <v>3</v>
      </c>
      <c r="N1896" s="42"/>
    </row>
    <row r="1897" spans="1:14" x14ac:dyDescent="0.2">
      <c r="A1897" s="42" t="s">
        <v>1829</v>
      </c>
      <c r="B1897" s="42">
        <v>6</v>
      </c>
      <c r="C1897" s="42">
        <v>4</v>
      </c>
      <c r="D1897" s="42"/>
      <c r="E1897" s="42">
        <v>74</v>
      </c>
      <c r="F1897" s="377">
        <f t="shared" si="29"/>
        <v>18.5</v>
      </c>
      <c r="G1897" s="42"/>
      <c r="H1897" s="42"/>
      <c r="I1897" s="42"/>
      <c r="J1897" s="42"/>
      <c r="K1897" s="42"/>
      <c r="L1897" s="42"/>
      <c r="M1897" s="42">
        <v>3</v>
      </c>
      <c r="N1897" s="42"/>
    </row>
    <row r="1898" spans="1:14" x14ac:dyDescent="0.2">
      <c r="A1898" s="42" t="s">
        <v>4114</v>
      </c>
      <c r="B1898" s="42">
        <v>5</v>
      </c>
      <c r="C1898" s="42">
        <v>2</v>
      </c>
      <c r="D1898" s="42"/>
      <c r="E1898" s="42">
        <v>34</v>
      </c>
      <c r="F1898" s="377">
        <f t="shared" si="29"/>
        <v>17</v>
      </c>
      <c r="G1898" s="42"/>
      <c r="H1898" s="42"/>
      <c r="I1898" s="42"/>
      <c r="J1898" s="42"/>
      <c r="K1898" s="42"/>
      <c r="L1898" s="42"/>
      <c r="M1898" s="42">
        <v>3</v>
      </c>
      <c r="N1898" s="42"/>
    </row>
    <row r="1899" spans="1:14" x14ac:dyDescent="0.2">
      <c r="A1899" s="42" t="s">
        <v>3880</v>
      </c>
      <c r="B1899" s="42">
        <v>4</v>
      </c>
      <c r="C1899" s="42">
        <v>6</v>
      </c>
      <c r="D1899" s="42"/>
      <c r="E1899" s="42">
        <v>84</v>
      </c>
      <c r="F1899" s="377">
        <f t="shared" si="29"/>
        <v>14</v>
      </c>
      <c r="G1899" s="42"/>
      <c r="H1899" s="42"/>
      <c r="I1899" s="42"/>
      <c r="J1899" s="42"/>
      <c r="K1899" s="42"/>
      <c r="L1899" s="42"/>
      <c r="M1899" s="42">
        <v>2</v>
      </c>
      <c r="N1899" s="42"/>
    </row>
    <row r="1900" spans="1:14" x14ac:dyDescent="0.2">
      <c r="A1900" s="42" t="s">
        <v>3870</v>
      </c>
      <c r="B1900" s="42">
        <v>9</v>
      </c>
      <c r="C1900" s="42">
        <v>8</v>
      </c>
      <c r="D1900" s="42"/>
      <c r="E1900" s="42">
        <v>99</v>
      </c>
      <c r="F1900" s="377">
        <f t="shared" si="29"/>
        <v>12.375</v>
      </c>
      <c r="G1900" s="42"/>
      <c r="H1900" s="42"/>
      <c r="I1900" s="42"/>
      <c r="J1900" s="42"/>
      <c r="K1900" s="42"/>
      <c r="L1900" s="42"/>
      <c r="M1900" s="42">
        <v>2</v>
      </c>
      <c r="N1900" s="42"/>
    </row>
    <row r="1901" spans="1:14" x14ac:dyDescent="0.2">
      <c r="A1901" s="42" t="s">
        <v>1827</v>
      </c>
      <c r="B1901" s="42">
        <v>5</v>
      </c>
      <c r="C1901" s="42">
        <v>6</v>
      </c>
      <c r="D1901" s="42"/>
      <c r="E1901" s="42">
        <v>68</v>
      </c>
      <c r="F1901" s="377">
        <f t="shared" si="29"/>
        <v>11.333333333333334</v>
      </c>
      <c r="G1901" s="42"/>
      <c r="H1901" s="42"/>
      <c r="I1901" s="42"/>
      <c r="J1901" s="42"/>
      <c r="K1901" s="42"/>
      <c r="L1901" s="42"/>
      <c r="M1901" s="42">
        <v>2</v>
      </c>
      <c r="N1901" s="42"/>
    </row>
    <row r="1902" spans="1:14" x14ac:dyDescent="0.2">
      <c r="A1902" s="42" t="s">
        <v>3885</v>
      </c>
      <c r="B1902" s="42">
        <v>6</v>
      </c>
      <c r="C1902" s="42">
        <v>5</v>
      </c>
      <c r="D1902" s="42"/>
      <c r="E1902" s="42">
        <v>40</v>
      </c>
      <c r="F1902" s="377">
        <f t="shared" si="29"/>
        <v>8</v>
      </c>
      <c r="G1902" s="42"/>
      <c r="H1902" s="42"/>
      <c r="I1902" s="42"/>
      <c r="J1902" s="42"/>
      <c r="K1902" s="42"/>
      <c r="L1902" s="42"/>
      <c r="M1902" s="42">
        <v>1</v>
      </c>
      <c r="N1902" s="42"/>
    </row>
    <row r="1903" spans="1:14" x14ac:dyDescent="0.2">
      <c r="A1903" s="42" t="s">
        <v>3874</v>
      </c>
      <c r="B1903" s="42">
        <v>2</v>
      </c>
      <c r="C1903" s="42">
        <v>1</v>
      </c>
      <c r="D1903" s="42"/>
      <c r="E1903" s="42">
        <v>8</v>
      </c>
      <c r="F1903" s="377">
        <f t="shared" si="29"/>
        <v>8</v>
      </c>
      <c r="G1903" s="42"/>
      <c r="H1903" s="42"/>
      <c r="I1903" s="42"/>
      <c r="J1903" s="42"/>
      <c r="K1903" s="42"/>
      <c r="L1903" s="42"/>
      <c r="M1903" s="42"/>
      <c r="N1903" s="42"/>
    </row>
    <row r="1904" spans="1:14" x14ac:dyDescent="0.2">
      <c r="A1904" s="42" t="s">
        <v>4117</v>
      </c>
      <c r="B1904" s="42">
        <v>3</v>
      </c>
      <c r="C1904" s="42">
        <v>3</v>
      </c>
      <c r="D1904" s="42"/>
      <c r="E1904" s="42">
        <v>20</v>
      </c>
      <c r="F1904" s="377">
        <f t="shared" si="29"/>
        <v>6.666666666666667</v>
      </c>
      <c r="G1904" s="42"/>
      <c r="H1904" s="42"/>
      <c r="I1904" s="42"/>
      <c r="J1904" s="42"/>
      <c r="K1904" s="42"/>
      <c r="L1904" s="42"/>
      <c r="M1904" s="42">
        <v>2</v>
      </c>
      <c r="N1904" s="42"/>
    </row>
    <row r="1905" spans="1:14" x14ac:dyDescent="0.2">
      <c r="A1905" s="42" t="s">
        <v>3099</v>
      </c>
      <c r="B1905" s="42">
        <v>4</v>
      </c>
      <c r="C1905" s="42">
        <v>3</v>
      </c>
      <c r="D1905" s="42"/>
      <c r="E1905" s="42">
        <v>16</v>
      </c>
      <c r="F1905" s="377">
        <f t="shared" si="29"/>
        <v>5.333333333333333</v>
      </c>
      <c r="G1905" s="42"/>
      <c r="H1905" s="42"/>
      <c r="I1905" s="42"/>
      <c r="J1905" s="42"/>
      <c r="K1905" s="42"/>
      <c r="L1905" s="42"/>
      <c r="M1905" s="42">
        <v>3</v>
      </c>
      <c r="N1905" s="42"/>
    </row>
    <row r="1906" spans="1:14" x14ac:dyDescent="0.2">
      <c r="A1906" s="42" t="s">
        <v>3060</v>
      </c>
      <c r="B1906" s="42">
        <v>2</v>
      </c>
      <c r="C1906" s="42">
        <v>2</v>
      </c>
      <c r="D1906" s="42"/>
      <c r="E1906" s="42">
        <v>7</v>
      </c>
      <c r="F1906" s="377">
        <f t="shared" si="29"/>
        <v>3.5</v>
      </c>
      <c r="G1906" s="42"/>
      <c r="H1906" s="42"/>
      <c r="I1906" s="42"/>
      <c r="J1906" s="42"/>
      <c r="K1906" s="42"/>
      <c r="L1906" s="42"/>
      <c r="M1906" s="42"/>
      <c r="N1906" s="42"/>
    </row>
    <row r="1907" spans="1:14" x14ac:dyDescent="0.2">
      <c r="A1907" s="42" t="s">
        <v>4088</v>
      </c>
      <c r="B1907" s="42">
        <v>2</v>
      </c>
      <c r="C1907" s="42">
        <v>1</v>
      </c>
      <c r="D1907" s="42"/>
      <c r="E1907" s="42">
        <v>1</v>
      </c>
      <c r="F1907" s="377">
        <f t="shared" si="29"/>
        <v>1</v>
      </c>
      <c r="G1907" s="42"/>
      <c r="H1907" s="42"/>
      <c r="I1907" s="42"/>
      <c r="J1907" s="42"/>
      <c r="K1907" s="42"/>
      <c r="L1907" s="42"/>
      <c r="M1907" s="42"/>
      <c r="N1907" s="42"/>
    </row>
    <row r="1908" spans="1:14" x14ac:dyDescent="0.2">
      <c r="A1908" s="42" t="s">
        <v>3900</v>
      </c>
      <c r="B1908" s="42">
        <v>3</v>
      </c>
      <c r="C1908" s="42">
        <v>0</v>
      </c>
      <c r="D1908" s="42"/>
      <c r="E1908" s="42">
        <v>21</v>
      </c>
      <c r="F1908" s="377">
        <v>0</v>
      </c>
      <c r="G1908" s="42"/>
      <c r="H1908" s="42"/>
      <c r="I1908" s="42"/>
      <c r="J1908" s="42"/>
      <c r="K1908" s="42"/>
      <c r="L1908" s="42"/>
      <c r="M1908" s="42"/>
      <c r="N1908" s="42"/>
    </row>
    <row r="1909" spans="1:14" x14ac:dyDescent="0.2">
      <c r="A1909" s="42" t="s">
        <v>3881</v>
      </c>
      <c r="B1909" s="42">
        <v>4</v>
      </c>
      <c r="C1909" s="42">
        <v>0</v>
      </c>
      <c r="D1909" s="42"/>
      <c r="E1909" s="42">
        <v>12</v>
      </c>
      <c r="F1909" s="377">
        <v>0</v>
      </c>
      <c r="G1909" s="42"/>
      <c r="H1909" s="42"/>
      <c r="I1909" s="42"/>
      <c r="J1909" s="42"/>
      <c r="K1909" s="42"/>
      <c r="L1909" s="42"/>
      <c r="M1909" s="42">
        <v>2</v>
      </c>
      <c r="N1909" s="42"/>
    </row>
    <row r="1910" spans="1:14" x14ac:dyDescent="0.2">
      <c r="A1910" s="42" t="s">
        <v>3935</v>
      </c>
      <c r="B1910" s="42">
        <v>1</v>
      </c>
      <c r="C1910" s="42">
        <v>0</v>
      </c>
      <c r="D1910" s="42"/>
      <c r="E1910" s="42">
        <v>7</v>
      </c>
      <c r="F1910" s="377">
        <v>0</v>
      </c>
      <c r="G1910" s="42"/>
      <c r="H1910" s="42"/>
      <c r="I1910" s="42"/>
      <c r="J1910" s="42"/>
      <c r="K1910" s="42"/>
      <c r="L1910" s="42"/>
      <c r="M1910" s="42"/>
      <c r="N1910" s="42"/>
    </row>
    <row r="1911" spans="1:14" x14ac:dyDescent="0.2">
      <c r="A1911" s="42" t="s">
        <v>3882</v>
      </c>
      <c r="B1911" s="42">
        <v>3</v>
      </c>
      <c r="C1911" s="42">
        <v>1</v>
      </c>
      <c r="D1911" s="42"/>
      <c r="E1911" s="42"/>
      <c r="F1911" s="377">
        <f t="shared" ref="F1911:F1914" si="30">E1911/C1911</f>
        <v>0</v>
      </c>
      <c r="G1911" s="42"/>
      <c r="H1911" s="42"/>
      <c r="I1911" s="42"/>
      <c r="J1911" s="42"/>
      <c r="K1911" s="42"/>
      <c r="L1911" s="42"/>
      <c r="M1911" s="42">
        <v>1</v>
      </c>
      <c r="N1911" s="42"/>
    </row>
    <row r="1912" spans="1:14" x14ac:dyDescent="0.2">
      <c r="A1912" s="42" t="s">
        <v>3857</v>
      </c>
      <c r="B1912" s="42">
        <v>1</v>
      </c>
      <c r="C1912" s="42">
        <v>1</v>
      </c>
      <c r="D1912" s="42"/>
      <c r="E1912" s="42"/>
      <c r="F1912" s="377">
        <f t="shared" si="30"/>
        <v>0</v>
      </c>
      <c r="G1912" s="42"/>
      <c r="H1912" s="42"/>
      <c r="I1912" s="42"/>
      <c r="J1912" s="42"/>
      <c r="K1912" s="42"/>
      <c r="L1912" s="42"/>
      <c r="M1912" s="42">
        <v>2</v>
      </c>
      <c r="N1912" s="42"/>
    </row>
    <row r="1913" spans="1:14" x14ac:dyDescent="0.2">
      <c r="A1913" s="42" t="s">
        <v>4120</v>
      </c>
      <c r="B1913" s="42">
        <v>2</v>
      </c>
      <c r="C1913" s="42">
        <v>1</v>
      </c>
      <c r="D1913" s="42"/>
      <c r="E1913" s="42"/>
      <c r="F1913" s="377">
        <f t="shared" si="30"/>
        <v>0</v>
      </c>
      <c r="G1913" s="42"/>
      <c r="H1913" s="42"/>
      <c r="I1913" s="42"/>
      <c r="J1913" s="42"/>
      <c r="K1913" s="42"/>
      <c r="L1913" s="42"/>
      <c r="M1913" s="42"/>
      <c r="N1913" s="42"/>
    </row>
    <row r="1914" spans="1:14" x14ac:dyDescent="0.2">
      <c r="A1914" s="42" t="s">
        <v>4108</v>
      </c>
      <c r="B1914" s="42">
        <v>2</v>
      </c>
      <c r="C1914" s="42">
        <v>2</v>
      </c>
      <c r="D1914" s="42"/>
      <c r="E1914" s="42"/>
      <c r="F1914" s="377">
        <f t="shared" si="30"/>
        <v>0</v>
      </c>
      <c r="G1914" s="42"/>
      <c r="H1914" s="42"/>
      <c r="I1914" s="42"/>
      <c r="J1914" s="42"/>
      <c r="K1914" s="42"/>
      <c r="L1914" s="42"/>
      <c r="M1914" s="42">
        <v>1</v>
      </c>
      <c r="N1914" s="42"/>
    </row>
    <row r="1915" spans="1:14" x14ac:dyDescent="0.2">
      <c r="A1915" s="42" t="s">
        <v>4122</v>
      </c>
      <c r="B1915" s="42">
        <v>3</v>
      </c>
      <c r="C1915" s="42" t="s">
        <v>3838</v>
      </c>
      <c r="D1915" s="42"/>
      <c r="E1915" s="42"/>
      <c r="F1915" s="377">
        <v>0</v>
      </c>
      <c r="G1915" s="42"/>
      <c r="H1915" s="42"/>
      <c r="I1915" s="42"/>
      <c r="J1915" s="42"/>
      <c r="K1915" s="42"/>
      <c r="L1915" s="42"/>
      <c r="M1915" s="42"/>
      <c r="N1915" s="42"/>
    </row>
    <row r="1916" spans="1:14" x14ac:dyDescent="0.2">
      <c r="A1916" s="42" t="s">
        <v>3867</v>
      </c>
      <c r="B1916" s="42">
        <v>1</v>
      </c>
      <c r="C1916" s="42" t="s">
        <v>3838</v>
      </c>
      <c r="D1916" s="42"/>
      <c r="E1916" s="42"/>
      <c r="F1916" s="377">
        <v>0</v>
      </c>
      <c r="G1916" s="42"/>
      <c r="H1916" s="42"/>
      <c r="I1916" s="42"/>
      <c r="J1916" s="42"/>
      <c r="K1916" s="42"/>
      <c r="L1916" s="42"/>
      <c r="M1916" s="42"/>
      <c r="N1916" s="42"/>
    </row>
    <row r="1917" spans="1:14" x14ac:dyDescent="0.2">
      <c r="A1917" s="42" t="s">
        <v>3883</v>
      </c>
      <c r="B1917" s="42">
        <v>6</v>
      </c>
      <c r="C1917" s="42">
        <v>7</v>
      </c>
      <c r="D1917" s="42"/>
      <c r="E1917" s="42">
        <v>275</v>
      </c>
      <c r="F1917" s="377">
        <f t="shared" ref="F1917:F1980" si="31">E1917/C1917</f>
        <v>39.285714285714285</v>
      </c>
      <c r="G1917" s="42"/>
      <c r="H1917" s="42"/>
      <c r="I1917" s="42"/>
      <c r="J1917" s="42"/>
      <c r="K1917" s="42"/>
      <c r="L1917" s="42"/>
      <c r="M1917" s="42">
        <v>7</v>
      </c>
      <c r="N1917" s="42"/>
    </row>
    <row r="1918" spans="1:14" x14ac:dyDescent="0.2">
      <c r="A1918" s="42" t="s">
        <v>3889</v>
      </c>
      <c r="B1918" s="42">
        <v>5</v>
      </c>
      <c r="C1918" s="42">
        <v>2</v>
      </c>
      <c r="D1918" s="42"/>
      <c r="E1918" s="42">
        <v>67</v>
      </c>
      <c r="F1918" s="377">
        <f t="shared" si="31"/>
        <v>33.5</v>
      </c>
      <c r="G1918" s="42"/>
      <c r="H1918" s="42"/>
      <c r="I1918" s="42"/>
      <c r="J1918" s="42"/>
      <c r="K1918" s="42"/>
      <c r="L1918" s="42"/>
      <c r="M1918" s="42">
        <v>3</v>
      </c>
      <c r="N1918" s="42"/>
    </row>
    <row r="1919" spans="1:14" x14ac:dyDescent="0.2">
      <c r="A1919" s="42" t="s">
        <v>3541</v>
      </c>
      <c r="B1919" s="42">
        <v>5</v>
      </c>
      <c r="C1919" s="42">
        <v>5</v>
      </c>
      <c r="D1919" s="42"/>
      <c r="E1919" s="42">
        <v>162</v>
      </c>
      <c r="F1919" s="377">
        <f t="shared" si="31"/>
        <v>32.4</v>
      </c>
      <c r="G1919" s="42"/>
      <c r="H1919" s="42"/>
      <c r="I1919" s="42"/>
      <c r="J1919" s="42"/>
      <c r="K1919" s="42"/>
      <c r="L1919" s="42"/>
      <c r="M1919" s="42">
        <v>3</v>
      </c>
      <c r="N1919" s="42"/>
    </row>
    <row r="1920" spans="1:14" x14ac:dyDescent="0.2">
      <c r="A1920" s="42" t="s">
        <v>3099</v>
      </c>
      <c r="B1920" s="42">
        <v>1</v>
      </c>
      <c r="C1920" s="42">
        <v>2</v>
      </c>
      <c r="D1920" s="42"/>
      <c r="E1920" s="42">
        <v>62</v>
      </c>
      <c r="F1920" s="377">
        <f t="shared" si="31"/>
        <v>31</v>
      </c>
      <c r="G1920" s="42"/>
      <c r="H1920" s="42"/>
      <c r="I1920" s="42"/>
      <c r="J1920" s="42"/>
      <c r="K1920" s="42"/>
      <c r="L1920" s="42"/>
      <c r="M1920" s="42">
        <v>0</v>
      </c>
      <c r="N1920" s="42"/>
    </row>
    <row r="1921" spans="1:14" x14ac:dyDescent="0.2">
      <c r="A1921" s="42" t="s">
        <v>3154</v>
      </c>
      <c r="B1921" s="42">
        <v>4</v>
      </c>
      <c r="C1921" s="42">
        <v>3</v>
      </c>
      <c r="D1921" s="42"/>
      <c r="E1921" s="42">
        <v>77</v>
      </c>
      <c r="F1921" s="377">
        <f t="shared" si="31"/>
        <v>25.666666666666668</v>
      </c>
      <c r="G1921" s="42"/>
      <c r="H1921" s="42"/>
      <c r="I1921" s="42"/>
      <c r="J1921" s="42"/>
      <c r="K1921" s="42"/>
      <c r="L1921" s="42"/>
      <c r="M1921" s="42">
        <v>7</v>
      </c>
      <c r="N1921" s="42"/>
    </row>
    <row r="1922" spans="1:14" x14ac:dyDescent="0.2">
      <c r="A1922" s="42" t="s">
        <v>3867</v>
      </c>
      <c r="B1922" s="42">
        <v>12</v>
      </c>
      <c r="C1922" s="42">
        <v>10</v>
      </c>
      <c r="D1922" s="42"/>
      <c r="E1922" s="42">
        <v>247</v>
      </c>
      <c r="F1922" s="377">
        <f t="shared" si="31"/>
        <v>24.7</v>
      </c>
      <c r="G1922" s="42"/>
      <c r="H1922" s="42"/>
      <c r="I1922" s="42"/>
      <c r="J1922" s="42"/>
      <c r="K1922" s="42"/>
      <c r="L1922" s="42"/>
      <c r="M1922" s="42">
        <v>3</v>
      </c>
      <c r="N1922" s="42"/>
    </row>
    <row r="1923" spans="1:14" x14ac:dyDescent="0.2">
      <c r="A1923" s="42" t="s">
        <v>3887</v>
      </c>
      <c r="B1923" s="42">
        <v>1</v>
      </c>
      <c r="C1923" s="42">
        <v>2</v>
      </c>
      <c r="D1923" s="42"/>
      <c r="E1923" s="42">
        <v>47</v>
      </c>
      <c r="F1923" s="377">
        <f t="shared" si="31"/>
        <v>23.5</v>
      </c>
      <c r="G1923" s="42"/>
      <c r="H1923" s="42"/>
      <c r="I1923" s="42"/>
      <c r="J1923" s="42"/>
      <c r="K1923" s="42"/>
      <c r="L1923" s="42"/>
      <c r="M1923" s="42"/>
      <c r="N1923" s="42"/>
    </row>
    <row r="1924" spans="1:14" x14ac:dyDescent="0.2">
      <c r="A1924" s="42" t="s">
        <v>3882</v>
      </c>
      <c r="B1924" s="42">
        <v>7</v>
      </c>
      <c r="C1924" s="42">
        <v>7</v>
      </c>
      <c r="D1924" s="42"/>
      <c r="E1924" s="42">
        <v>126</v>
      </c>
      <c r="F1924" s="377">
        <f t="shared" si="31"/>
        <v>18</v>
      </c>
      <c r="G1924" s="42"/>
      <c r="H1924" s="42"/>
      <c r="I1924" s="42"/>
      <c r="J1924" s="42"/>
      <c r="K1924" s="42"/>
      <c r="L1924" s="42"/>
      <c r="M1924" s="42">
        <v>3</v>
      </c>
      <c r="N1924" s="42"/>
    </row>
    <row r="1925" spans="1:14" x14ac:dyDescent="0.2">
      <c r="A1925" s="42" t="s">
        <v>1830</v>
      </c>
      <c r="B1925" s="42">
        <v>5</v>
      </c>
      <c r="C1925" s="42">
        <v>3</v>
      </c>
      <c r="D1925" s="42"/>
      <c r="E1925" s="42">
        <v>53</v>
      </c>
      <c r="F1925" s="377">
        <f t="shared" si="31"/>
        <v>17.666666666666668</v>
      </c>
      <c r="G1925" s="42"/>
      <c r="H1925" s="42"/>
      <c r="I1925" s="42"/>
      <c r="J1925" s="42"/>
      <c r="K1925" s="42"/>
      <c r="L1925" s="42"/>
      <c r="M1925" s="42">
        <v>3</v>
      </c>
      <c r="N1925" s="42"/>
    </row>
    <row r="1926" spans="1:14" x14ac:dyDescent="0.2">
      <c r="A1926" s="42" t="s">
        <v>3050</v>
      </c>
      <c r="B1926" s="42">
        <v>7</v>
      </c>
      <c r="C1926" s="42">
        <v>8</v>
      </c>
      <c r="D1926" s="42"/>
      <c r="E1926" s="42">
        <v>134</v>
      </c>
      <c r="F1926" s="377">
        <f t="shared" si="31"/>
        <v>16.75</v>
      </c>
      <c r="G1926" s="42"/>
      <c r="H1926" s="42"/>
      <c r="I1926" s="42"/>
      <c r="J1926" s="42"/>
      <c r="K1926" s="42"/>
      <c r="L1926" s="42"/>
      <c r="M1926" s="42">
        <v>3</v>
      </c>
      <c r="N1926" s="42"/>
    </row>
    <row r="1927" spans="1:14" x14ac:dyDescent="0.2">
      <c r="A1927" s="42" t="s">
        <v>3881</v>
      </c>
      <c r="B1927" s="42">
        <v>11</v>
      </c>
      <c r="C1927" s="42">
        <v>5</v>
      </c>
      <c r="D1927" s="42"/>
      <c r="E1927" s="42">
        <v>74</v>
      </c>
      <c r="F1927" s="377">
        <f t="shared" si="31"/>
        <v>14.8</v>
      </c>
      <c r="G1927" s="42"/>
      <c r="H1927" s="42"/>
      <c r="I1927" s="42"/>
      <c r="J1927" s="42"/>
      <c r="K1927" s="42"/>
      <c r="L1927" s="42"/>
      <c r="M1927" s="42">
        <v>3</v>
      </c>
      <c r="N1927" s="42"/>
    </row>
    <row r="1928" spans="1:14" x14ac:dyDescent="0.2">
      <c r="A1928" s="42" t="s">
        <v>3869</v>
      </c>
      <c r="B1928" s="42">
        <v>3</v>
      </c>
      <c r="C1928" s="42">
        <v>2</v>
      </c>
      <c r="D1928" s="42"/>
      <c r="E1928" s="42">
        <v>27</v>
      </c>
      <c r="F1928" s="377">
        <f t="shared" si="31"/>
        <v>13.5</v>
      </c>
      <c r="G1928" s="42"/>
      <c r="H1928" s="42"/>
      <c r="I1928" s="42"/>
      <c r="J1928" s="42"/>
      <c r="K1928" s="42"/>
      <c r="L1928" s="42"/>
      <c r="M1928" s="42"/>
      <c r="N1928" s="42"/>
    </row>
    <row r="1929" spans="1:14" x14ac:dyDescent="0.2">
      <c r="A1929" s="42" t="s">
        <v>3898</v>
      </c>
      <c r="B1929" s="42">
        <v>2</v>
      </c>
      <c r="C1929" s="42">
        <v>2</v>
      </c>
      <c r="D1929" s="42"/>
      <c r="E1929" s="42">
        <v>26</v>
      </c>
      <c r="F1929" s="377">
        <f t="shared" si="31"/>
        <v>13</v>
      </c>
      <c r="G1929" s="42"/>
      <c r="H1929" s="42"/>
      <c r="I1929" s="42"/>
      <c r="J1929" s="42"/>
      <c r="K1929" s="42"/>
      <c r="L1929" s="42"/>
      <c r="M1929" s="42">
        <v>1</v>
      </c>
      <c r="N1929" s="42"/>
    </row>
    <row r="1930" spans="1:14" x14ac:dyDescent="0.2">
      <c r="A1930" s="42" t="s">
        <v>3900</v>
      </c>
      <c r="B1930" s="42">
        <v>7</v>
      </c>
      <c r="C1930" s="42">
        <v>7</v>
      </c>
      <c r="D1930" s="42"/>
      <c r="E1930" s="42">
        <v>85</v>
      </c>
      <c r="F1930" s="377">
        <f t="shared" si="31"/>
        <v>12.142857142857142</v>
      </c>
      <c r="G1930" s="42"/>
      <c r="H1930" s="42"/>
      <c r="I1930" s="42"/>
      <c r="J1930" s="42"/>
      <c r="K1930" s="42"/>
      <c r="L1930" s="42"/>
      <c r="M1930" s="42">
        <v>5</v>
      </c>
      <c r="N1930" s="42"/>
    </row>
    <row r="1931" spans="1:14" x14ac:dyDescent="0.2">
      <c r="A1931" s="42" t="s">
        <v>3897</v>
      </c>
      <c r="B1931" s="42">
        <v>11</v>
      </c>
      <c r="C1931" s="42">
        <v>11</v>
      </c>
      <c r="D1931" s="42"/>
      <c r="E1931" s="42">
        <v>131</v>
      </c>
      <c r="F1931" s="377">
        <f t="shared" si="31"/>
        <v>11.909090909090908</v>
      </c>
      <c r="G1931" s="42"/>
      <c r="H1931" s="42"/>
      <c r="I1931" s="42"/>
      <c r="J1931" s="42"/>
      <c r="K1931" s="42"/>
      <c r="L1931" s="42"/>
      <c r="M1931" s="42">
        <v>11</v>
      </c>
      <c r="N1931" s="42"/>
    </row>
    <row r="1932" spans="1:14" x14ac:dyDescent="0.2">
      <c r="A1932" s="42" t="s">
        <v>1826</v>
      </c>
      <c r="B1932" s="42">
        <v>6</v>
      </c>
      <c r="C1932" s="42">
        <v>6</v>
      </c>
      <c r="D1932" s="42"/>
      <c r="E1932" s="42">
        <v>60</v>
      </c>
      <c r="F1932" s="377">
        <f t="shared" si="31"/>
        <v>10</v>
      </c>
      <c r="G1932" s="42"/>
      <c r="H1932" s="42"/>
      <c r="I1932" s="42"/>
      <c r="J1932" s="42"/>
      <c r="K1932" s="42"/>
      <c r="L1932" s="42"/>
      <c r="M1932" s="42">
        <v>1</v>
      </c>
      <c r="N1932" s="42"/>
    </row>
    <row r="1933" spans="1:14" x14ac:dyDescent="0.2">
      <c r="A1933" s="42" t="s">
        <v>3892</v>
      </c>
      <c r="B1933" s="42">
        <v>7</v>
      </c>
      <c r="C1933" s="42">
        <v>8</v>
      </c>
      <c r="D1933" s="42"/>
      <c r="E1933" s="42">
        <v>74</v>
      </c>
      <c r="F1933" s="377">
        <f t="shared" si="31"/>
        <v>9.25</v>
      </c>
      <c r="G1933" s="42"/>
      <c r="H1933" s="42"/>
      <c r="I1933" s="42"/>
      <c r="J1933" s="42"/>
      <c r="K1933" s="42"/>
      <c r="L1933" s="42"/>
      <c r="M1933" s="42">
        <v>4</v>
      </c>
      <c r="N1933" s="42"/>
    </row>
    <row r="1934" spans="1:14" x14ac:dyDescent="0.2">
      <c r="A1934" s="42" t="s">
        <v>3888</v>
      </c>
      <c r="B1934" s="42">
        <v>4</v>
      </c>
      <c r="C1934" s="42">
        <v>4</v>
      </c>
      <c r="D1934" s="42"/>
      <c r="E1934" s="42">
        <v>36</v>
      </c>
      <c r="F1934" s="377">
        <f t="shared" si="31"/>
        <v>9</v>
      </c>
      <c r="G1934" s="42"/>
      <c r="H1934" s="42"/>
      <c r="I1934" s="42"/>
      <c r="J1934" s="42"/>
      <c r="K1934" s="42"/>
      <c r="L1934" s="42"/>
      <c r="M1934" s="42">
        <v>2</v>
      </c>
      <c r="N1934" s="42"/>
    </row>
    <row r="1935" spans="1:14" x14ac:dyDescent="0.2">
      <c r="A1935" s="42" t="s">
        <v>3885</v>
      </c>
      <c r="B1935" s="42">
        <v>11</v>
      </c>
      <c r="C1935" s="42">
        <v>12</v>
      </c>
      <c r="D1935" s="42"/>
      <c r="E1935" s="42">
        <v>98</v>
      </c>
      <c r="F1935" s="377">
        <f t="shared" si="31"/>
        <v>8.1666666666666661</v>
      </c>
      <c r="G1935" s="42"/>
      <c r="H1935" s="42"/>
      <c r="I1935" s="42"/>
      <c r="J1935" s="42"/>
      <c r="K1935" s="42"/>
      <c r="L1935" s="42"/>
      <c r="M1935" s="42">
        <v>1</v>
      </c>
      <c r="N1935" s="42"/>
    </row>
    <row r="1936" spans="1:14" x14ac:dyDescent="0.2">
      <c r="A1936" s="42" t="s">
        <v>3861</v>
      </c>
      <c r="B1936" s="42">
        <v>1</v>
      </c>
      <c r="C1936" s="42">
        <v>1</v>
      </c>
      <c r="D1936" s="42"/>
      <c r="E1936" s="42">
        <v>8</v>
      </c>
      <c r="F1936" s="377">
        <f t="shared" si="31"/>
        <v>8</v>
      </c>
      <c r="G1936" s="42"/>
      <c r="H1936" s="42"/>
      <c r="I1936" s="42"/>
      <c r="J1936" s="42"/>
      <c r="K1936" s="42"/>
      <c r="L1936" s="42"/>
      <c r="M1936" s="42"/>
      <c r="N1936" s="42"/>
    </row>
    <row r="1937" spans="1:14" x14ac:dyDescent="0.2">
      <c r="A1937" s="42" t="s">
        <v>3919</v>
      </c>
      <c r="B1937" s="42">
        <v>2</v>
      </c>
      <c r="C1937" s="42">
        <v>2</v>
      </c>
      <c r="D1937" s="42"/>
      <c r="E1937" s="42">
        <v>15</v>
      </c>
      <c r="F1937" s="377">
        <f t="shared" si="31"/>
        <v>7.5</v>
      </c>
      <c r="G1937" s="42"/>
      <c r="H1937" s="42"/>
      <c r="I1937" s="42"/>
      <c r="J1937" s="42"/>
      <c r="K1937" s="42"/>
      <c r="L1937" s="42"/>
      <c r="M1937" s="42"/>
      <c r="N1937" s="42"/>
    </row>
    <row r="1938" spans="1:14" x14ac:dyDescent="0.2">
      <c r="A1938" s="42" t="s">
        <v>4124</v>
      </c>
      <c r="B1938" s="42">
        <v>1</v>
      </c>
      <c r="C1938" s="42">
        <v>1</v>
      </c>
      <c r="D1938" s="42"/>
      <c r="E1938" s="42">
        <v>4</v>
      </c>
      <c r="F1938" s="377">
        <f t="shared" si="31"/>
        <v>4</v>
      </c>
      <c r="G1938" s="42"/>
      <c r="H1938" s="42"/>
      <c r="I1938" s="42"/>
      <c r="J1938" s="42"/>
      <c r="K1938" s="42"/>
      <c r="L1938" s="42"/>
      <c r="M1938" s="42"/>
      <c r="N1938" s="42"/>
    </row>
    <row r="1939" spans="1:14" x14ac:dyDescent="0.2">
      <c r="A1939" s="42" t="s">
        <v>3029</v>
      </c>
      <c r="B1939" s="42">
        <v>3</v>
      </c>
      <c r="C1939" s="42">
        <v>2</v>
      </c>
      <c r="D1939" s="42"/>
      <c r="E1939" s="42">
        <v>4</v>
      </c>
      <c r="F1939" s="377">
        <f t="shared" si="31"/>
        <v>2</v>
      </c>
      <c r="G1939" s="42"/>
      <c r="H1939" s="42"/>
      <c r="I1939" s="42"/>
      <c r="J1939" s="42"/>
      <c r="K1939" s="42"/>
      <c r="L1939" s="42"/>
      <c r="M1939" s="42">
        <v>2</v>
      </c>
      <c r="N1939" s="42"/>
    </row>
    <row r="1940" spans="1:14" x14ac:dyDescent="0.2">
      <c r="A1940" s="42" t="s">
        <v>4125</v>
      </c>
      <c r="B1940" s="42">
        <v>1</v>
      </c>
      <c r="C1940" s="42">
        <v>1</v>
      </c>
      <c r="D1940" s="42"/>
      <c r="E1940" s="42">
        <v>1</v>
      </c>
      <c r="F1940" s="377">
        <f t="shared" si="31"/>
        <v>1</v>
      </c>
      <c r="G1940" s="42"/>
      <c r="H1940" s="42"/>
      <c r="I1940" s="42"/>
      <c r="J1940" s="42"/>
      <c r="K1940" s="42"/>
      <c r="L1940" s="42"/>
      <c r="M1940" s="42"/>
      <c r="N1940" s="42"/>
    </row>
    <row r="1941" spans="1:14" x14ac:dyDescent="0.2">
      <c r="A1941" s="42" t="s">
        <v>3820</v>
      </c>
      <c r="B1941" s="42">
        <v>1</v>
      </c>
      <c r="C1941" s="42">
        <v>1</v>
      </c>
      <c r="D1941" s="42"/>
      <c r="E1941" s="42">
        <v>1</v>
      </c>
      <c r="F1941" s="377">
        <f t="shared" si="31"/>
        <v>1</v>
      </c>
      <c r="G1941" s="42"/>
      <c r="H1941" s="42"/>
      <c r="I1941" s="42"/>
      <c r="J1941" s="42"/>
      <c r="K1941" s="42"/>
      <c r="L1941" s="42"/>
      <c r="M1941" s="42"/>
      <c r="N1941" s="42"/>
    </row>
    <row r="1942" spans="1:14" x14ac:dyDescent="0.2">
      <c r="A1942" s="42" t="s">
        <v>3880</v>
      </c>
      <c r="B1942" s="42">
        <v>3</v>
      </c>
      <c r="C1942" s="42">
        <v>3</v>
      </c>
      <c r="D1942" s="42"/>
      <c r="E1942" s="42">
        <v>1</v>
      </c>
      <c r="F1942" s="377">
        <f t="shared" si="31"/>
        <v>0.33333333333333331</v>
      </c>
      <c r="G1942" s="42"/>
      <c r="H1942" s="42"/>
      <c r="I1942" s="42"/>
      <c r="J1942" s="42"/>
      <c r="K1942" s="42"/>
      <c r="L1942" s="42"/>
      <c r="M1942" s="42"/>
      <c r="N1942" s="42"/>
    </row>
    <row r="1943" spans="1:14" x14ac:dyDescent="0.2">
      <c r="A1943" s="42" t="s">
        <v>3902</v>
      </c>
      <c r="B1943" s="42">
        <v>1</v>
      </c>
      <c r="C1943" s="42">
        <v>0</v>
      </c>
      <c r="D1943" s="42"/>
      <c r="E1943" s="42">
        <v>16</v>
      </c>
      <c r="F1943" s="377">
        <v>0</v>
      </c>
      <c r="G1943" s="42"/>
      <c r="H1943" s="42"/>
      <c r="I1943" s="42"/>
      <c r="J1943" s="42"/>
      <c r="K1943" s="42"/>
      <c r="L1943" s="42"/>
      <c r="M1943" s="42">
        <v>1</v>
      </c>
      <c r="N1943" s="42"/>
    </row>
    <row r="1944" spans="1:14" x14ac:dyDescent="0.2">
      <c r="A1944" s="42" t="s">
        <v>3056</v>
      </c>
      <c r="B1944" s="42">
        <v>1</v>
      </c>
      <c r="C1944" s="42">
        <v>0</v>
      </c>
      <c r="D1944" s="42"/>
      <c r="E1944" s="42">
        <v>12</v>
      </c>
      <c r="F1944" s="377">
        <v>0</v>
      </c>
      <c r="G1944" s="42"/>
      <c r="H1944" s="42"/>
      <c r="I1944" s="42"/>
      <c r="J1944" s="42"/>
      <c r="K1944" s="42"/>
      <c r="L1944" s="42"/>
      <c r="M1944" s="42"/>
      <c r="N1944" s="42"/>
    </row>
    <row r="1945" spans="1:14" x14ac:dyDescent="0.2">
      <c r="A1945" s="42" t="s">
        <v>4126</v>
      </c>
      <c r="B1945" s="42">
        <v>1</v>
      </c>
      <c r="C1945" s="42">
        <v>1</v>
      </c>
      <c r="D1945" s="42"/>
      <c r="E1945" s="42">
        <v>0</v>
      </c>
      <c r="F1945" s="377">
        <f t="shared" si="31"/>
        <v>0</v>
      </c>
      <c r="G1945" s="42"/>
      <c r="H1945" s="42"/>
      <c r="I1945" s="42"/>
      <c r="J1945" s="42"/>
      <c r="K1945" s="42"/>
      <c r="L1945" s="42"/>
      <c r="M1945" s="42"/>
      <c r="N1945" s="42"/>
    </row>
    <row r="1946" spans="1:14" x14ac:dyDescent="0.2">
      <c r="A1946" s="42" t="s">
        <v>3886</v>
      </c>
      <c r="B1946" s="42">
        <v>1</v>
      </c>
      <c r="C1946" s="42">
        <v>2</v>
      </c>
      <c r="D1946" s="42"/>
      <c r="E1946" s="42">
        <v>0</v>
      </c>
      <c r="F1946" s="377">
        <f t="shared" si="31"/>
        <v>0</v>
      </c>
      <c r="G1946" s="42"/>
      <c r="H1946" s="42"/>
      <c r="I1946" s="42"/>
      <c r="J1946" s="42"/>
      <c r="K1946" s="42"/>
      <c r="L1946" s="42"/>
      <c r="M1946" s="42"/>
      <c r="N1946" s="42"/>
    </row>
    <row r="1947" spans="1:14" x14ac:dyDescent="0.2">
      <c r="A1947" s="42" t="s">
        <v>3855</v>
      </c>
      <c r="B1947" s="42">
        <v>3</v>
      </c>
      <c r="C1947" s="42">
        <v>3</v>
      </c>
      <c r="D1947" s="42"/>
      <c r="E1947" s="42">
        <v>132</v>
      </c>
      <c r="F1947" s="377">
        <f t="shared" si="31"/>
        <v>44</v>
      </c>
      <c r="G1947" s="42"/>
      <c r="H1947" s="42"/>
      <c r="I1947" s="42"/>
      <c r="J1947" s="42"/>
      <c r="K1947" s="42"/>
      <c r="L1947" s="42"/>
      <c r="M1947" s="42">
        <v>4</v>
      </c>
      <c r="N1947" s="42">
        <v>1</v>
      </c>
    </row>
    <row r="1948" spans="1:14" x14ac:dyDescent="0.2">
      <c r="A1948" s="42" t="s">
        <v>3050</v>
      </c>
      <c r="B1948" s="42">
        <v>4</v>
      </c>
      <c r="C1948" s="42">
        <v>3</v>
      </c>
      <c r="D1948" s="42"/>
      <c r="E1948" s="42">
        <v>146</v>
      </c>
      <c r="F1948" s="377">
        <f t="shared" si="31"/>
        <v>48.666666666666664</v>
      </c>
      <c r="G1948" s="42"/>
      <c r="H1948" s="42"/>
      <c r="I1948" s="42"/>
      <c r="J1948" s="42"/>
      <c r="K1948" s="42"/>
      <c r="L1948" s="42"/>
      <c r="M1948" s="42"/>
      <c r="N1948" s="42"/>
    </row>
    <row r="1949" spans="1:14" x14ac:dyDescent="0.2">
      <c r="A1949" s="42" t="s">
        <v>3869</v>
      </c>
      <c r="B1949" s="42">
        <v>2</v>
      </c>
      <c r="C1949" s="42">
        <v>2</v>
      </c>
      <c r="D1949" s="42"/>
      <c r="E1949" s="42">
        <v>83</v>
      </c>
      <c r="F1949" s="377">
        <f t="shared" si="31"/>
        <v>41.5</v>
      </c>
      <c r="G1949" s="42"/>
      <c r="H1949" s="42"/>
      <c r="I1949" s="42"/>
      <c r="J1949" s="42"/>
      <c r="K1949" s="42"/>
      <c r="L1949" s="42"/>
      <c r="M1949" s="42"/>
      <c r="N1949" s="42"/>
    </row>
    <row r="1950" spans="1:14" x14ac:dyDescent="0.2">
      <c r="A1950" s="42" t="s">
        <v>3864</v>
      </c>
      <c r="B1950" s="42">
        <v>1</v>
      </c>
      <c r="C1950" s="42">
        <v>1</v>
      </c>
      <c r="D1950" s="42"/>
      <c r="E1950" s="42">
        <v>36</v>
      </c>
      <c r="F1950" s="377">
        <f t="shared" si="31"/>
        <v>36</v>
      </c>
      <c r="G1950" s="42"/>
      <c r="H1950" s="42"/>
      <c r="I1950" s="42"/>
      <c r="J1950" s="42"/>
      <c r="K1950" s="42"/>
      <c r="L1950" s="42"/>
      <c r="M1950" s="42">
        <v>7</v>
      </c>
      <c r="N1950" s="42"/>
    </row>
    <row r="1951" spans="1:14" x14ac:dyDescent="0.2">
      <c r="A1951" s="42" t="s">
        <v>1826</v>
      </c>
      <c r="B1951" s="42">
        <v>11</v>
      </c>
      <c r="C1951" s="42">
        <v>7</v>
      </c>
      <c r="D1951" s="42"/>
      <c r="E1951" s="42">
        <v>221</v>
      </c>
      <c r="F1951" s="377">
        <f t="shared" si="31"/>
        <v>31.571428571428573</v>
      </c>
      <c r="G1951" s="42"/>
      <c r="H1951" s="42"/>
      <c r="I1951" s="42"/>
      <c r="J1951" s="42"/>
      <c r="K1951" s="42"/>
      <c r="L1951" s="42"/>
      <c r="M1951" s="42">
        <v>6</v>
      </c>
      <c r="N1951" s="42"/>
    </row>
    <row r="1952" spans="1:14" x14ac:dyDescent="0.2">
      <c r="A1952" s="42" t="s">
        <v>3880</v>
      </c>
      <c r="B1952" s="42">
        <v>6</v>
      </c>
      <c r="C1952" s="42">
        <v>3</v>
      </c>
      <c r="D1952" s="42"/>
      <c r="E1952" s="42">
        <v>86</v>
      </c>
      <c r="F1952" s="377">
        <f t="shared" si="31"/>
        <v>28.666666666666668</v>
      </c>
      <c r="G1952" s="42"/>
      <c r="H1952" s="42"/>
      <c r="I1952" s="42"/>
      <c r="J1952" s="42"/>
      <c r="K1952" s="42"/>
      <c r="L1952" s="42"/>
      <c r="M1952" s="42">
        <v>2</v>
      </c>
      <c r="N1952" s="42"/>
    </row>
    <row r="1953" spans="1:14" x14ac:dyDescent="0.2">
      <c r="A1953" s="42" t="s">
        <v>3541</v>
      </c>
      <c r="B1953" s="42">
        <v>6</v>
      </c>
      <c r="C1953" s="42">
        <v>5</v>
      </c>
      <c r="D1953" s="42"/>
      <c r="E1953" s="42">
        <v>143</v>
      </c>
      <c r="F1953" s="377">
        <f t="shared" si="31"/>
        <v>28.6</v>
      </c>
      <c r="G1953" s="42"/>
      <c r="H1953" s="42"/>
      <c r="I1953" s="42"/>
      <c r="J1953" s="42"/>
      <c r="K1953" s="42"/>
      <c r="L1953" s="42"/>
      <c r="M1953" s="42"/>
      <c r="N1953" s="42"/>
    </row>
    <row r="1954" spans="1:14" x14ac:dyDescent="0.2">
      <c r="A1954" s="42" t="s">
        <v>1829</v>
      </c>
      <c r="B1954" s="42">
        <v>4</v>
      </c>
      <c r="C1954" s="42">
        <v>5</v>
      </c>
      <c r="D1954" s="42"/>
      <c r="E1954" s="42">
        <v>130</v>
      </c>
      <c r="F1954" s="377">
        <f t="shared" si="31"/>
        <v>26</v>
      </c>
      <c r="G1954" s="42"/>
      <c r="H1954" s="42"/>
      <c r="I1954" s="42"/>
      <c r="J1954" s="42"/>
      <c r="K1954" s="42"/>
      <c r="L1954" s="42"/>
      <c r="M1954" s="42">
        <v>4</v>
      </c>
      <c r="N1954" s="42"/>
    </row>
    <row r="1955" spans="1:14" x14ac:dyDescent="0.2">
      <c r="A1955" s="42" t="s">
        <v>3881</v>
      </c>
      <c r="B1955" s="42">
        <v>12</v>
      </c>
      <c r="C1955" s="42">
        <v>6</v>
      </c>
      <c r="D1955" s="42"/>
      <c r="E1955" s="42">
        <v>153</v>
      </c>
      <c r="F1955" s="377">
        <f t="shared" si="31"/>
        <v>25.5</v>
      </c>
      <c r="G1955" s="42"/>
      <c r="H1955" s="42"/>
      <c r="I1955" s="42"/>
      <c r="J1955" s="42"/>
      <c r="K1955" s="42"/>
      <c r="L1955" s="42"/>
      <c r="M1955" s="42"/>
      <c r="N1955" s="42"/>
    </row>
    <row r="1956" spans="1:14" x14ac:dyDescent="0.2">
      <c r="A1956" s="42" t="s">
        <v>3875</v>
      </c>
      <c r="B1956" s="42">
        <v>1</v>
      </c>
      <c r="C1956" s="42">
        <v>1</v>
      </c>
      <c r="D1956" s="42"/>
      <c r="E1956" s="42">
        <v>19</v>
      </c>
      <c r="F1956" s="377">
        <f t="shared" si="31"/>
        <v>19</v>
      </c>
      <c r="G1956" s="42"/>
      <c r="H1956" s="42"/>
      <c r="I1956" s="42"/>
      <c r="J1956" s="42"/>
      <c r="K1956" s="42"/>
      <c r="L1956" s="42"/>
      <c r="M1956" s="42">
        <v>7</v>
      </c>
      <c r="N1956" s="42"/>
    </row>
    <row r="1957" spans="1:14" x14ac:dyDescent="0.2">
      <c r="A1957" s="42" t="s">
        <v>3154</v>
      </c>
      <c r="B1957" s="42">
        <v>7</v>
      </c>
      <c r="C1957" s="42">
        <v>4</v>
      </c>
      <c r="D1957" s="42"/>
      <c r="E1957" s="42">
        <v>70</v>
      </c>
      <c r="F1957" s="377">
        <f t="shared" si="31"/>
        <v>17.5</v>
      </c>
      <c r="G1957" s="42"/>
      <c r="H1957" s="42"/>
      <c r="I1957" s="42"/>
      <c r="J1957" s="42"/>
      <c r="K1957" s="42"/>
      <c r="L1957" s="42"/>
      <c r="M1957" s="42"/>
      <c r="N1957" s="42">
        <v>2</v>
      </c>
    </row>
    <row r="1958" spans="1:14" x14ac:dyDescent="0.2">
      <c r="A1958" s="42" t="s">
        <v>3888</v>
      </c>
      <c r="B1958" s="42">
        <v>1</v>
      </c>
      <c r="C1958" s="42">
        <v>1</v>
      </c>
      <c r="D1958" s="42"/>
      <c r="E1958" s="42">
        <v>16</v>
      </c>
      <c r="F1958" s="377">
        <f t="shared" si="31"/>
        <v>16</v>
      </c>
      <c r="G1958" s="42"/>
      <c r="H1958" s="42"/>
      <c r="I1958" s="42"/>
      <c r="J1958" s="42"/>
      <c r="K1958" s="42"/>
      <c r="L1958" s="42"/>
      <c r="M1958" s="42">
        <v>1</v>
      </c>
      <c r="N1958" s="42"/>
    </row>
    <row r="1959" spans="1:14" x14ac:dyDescent="0.2">
      <c r="A1959" s="42" t="s">
        <v>3099</v>
      </c>
      <c r="B1959" s="42">
        <v>10</v>
      </c>
      <c r="C1959" s="42">
        <v>9</v>
      </c>
      <c r="D1959" s="42"/>
      <c r="E1959" s="42">
        <v>140</v>
      </c>
      <c r="F1959" s="377">
        <f t="shared" si="31"/>
        <v>15.555555555555555</v>
      </c>
      <c r="G1959" s="42"/>
      <c r="H1959" s="42"/>
      <c r="I1959" s="42"/>
      <c r="J1959" s="42"/>
      <c r="K1959" s="42"/>
      <c r="L1959" s="42"/>
      <c r="M1959" s="42">
        <v>1</v>
      </c>
      <c r="N1959" s="42"/>
    </row>
    <row r="1960" spans="1:14" x14ac:dyDescent="0.2">
      <c r="A1960" s="42" t="s">
        <v>3892</v>
      </c>
      <c r="B1960" s="42">
        <v>5</v>
      </c>
      <c r="C1960" s="42">
        <v>4</v>
      </c>
      <c r="D1960" s="42"/>
      <c r="E1960" s="42">
        <v>62</v>
      </c>
      <c r="F1960" s="377">
        <f t="shared" si="31"/>
        <v>15.5</v>
      </c>
      <c r="G1960" s="42"/>
      <c r="H1960" s="42"/>
      <c r="I1960" s="42"/>
      <c r="J1960" s="42"/>
      <c r="K1960" s="42"/>
      <c r="L1960" s="42"/>
      <c r="M1960" s="42"/>
      <c r="N1960" s="42"/>
    </row>
    <row r="1961" spans="1:14" x14ac:dyDescent="0.2">
      <c r="A1961" s="42" t="s">
        <v>4128</v>
      </c>
      <c r="B1961" s="42">
        <v>4</v>
      </c>
      <c r="C1961" s="42">
        <v>4</v>
      </c>
      <c r="D1961" s="42"/>
      <c r="E1961" s="42">
        <v>59</v>
      </c>
      <c r="F1961" s="377">
        <f t="shared" si="31"/>
        <v>14.75</v>
      </c>
      <c r="G1961" s="42"/>
      <c r="H1961" s="42"/>
      <c r="I1961" s="42"/>
      <c r="J1961" s="42"/>
      <c r="K1961" s="42"/>
      <c r="L1961" s="42"/>
      <c r="M1961" s="42"/>
      <c r="N1961" s="42"/>
    </row>
    <row r="1962" spans="1:14" x14ac:dyDescent="0.2">
      <c r="A1962" s="42" t="s">
        <v>1830</v>
      </c>
      <c r="B1962" s="42">
        <v>3</v>
      </c>
      <c r="C1962" s="42">
        <v>2</v>
      </c>
      <c r="D1962" s="42"/>
      <c r="E1962" s="42">
        <v>26</v>
      </c>
      <c r="F1962" s="377">
        <f t="shared" si="31"/>
        <v>13</v>
      </c>
      <c r="G1962" s="42"/>
      <c r="H1962" s="42"/>
      <c r="I1962" s="42"/>
      <c r="J1962" s="42"/>
      <c r="K1962" s="42"/>
      <c r="L1962" s="42"/>
      <c r="M1962" s="42">
        <v>1</v>
      </c>
      <c r="N1962" s="42"/>
    </row>
    <row r="1963" spans="1:14" x14ac:dyDescent="0.2">
      <c r="A1963" s="42" t="s">
        <v>3896</v>
      </c>
      <c r="B1963" s="42">
        <v>1</v>
      </c>
      <c r="C1963" s="42">
        <v>1</v>
      </c>
      <c r="D1963" s="42"/>
      <c r="E1963" s="42">
        <v>13</v>
      </c>
      <c r="F1963" s="377">
        <f t="shared" si="31"/>
        <v>13</v>
      </c>
      <c r="G1963" s="42"/>
      <c r="H1963" s="42"/>
      <c r="I1963" s="42"/>
      <c r="J1963" s="42"/>
      <c r="K1963" s="42"/>
      <c r="L1963" s="42"/>
      <c r="M1963" s="42"/>
      <c r="N1963" s="42"/>
    </row>
    <row r="1964" spans="1:14" x14ac:dyDescent="0.2">
      <c r="A1964" s="42" t="s">
        <v>3902</v>
      </c>
      <c r="B1964" s="42">
        <v>4</v>
      </c>
      <c r="C1964" s="42">
        <v>1</v>
      </c>
      <c r="D1964" s="42"/>
      <c r="E1964" s="42">
        <v>13</v>
      </c>
      <c r="F1964" s="377">
        <f t="shared" si="31"/>
        <v>13</v>
      </c>
      <c r="G1964" s="42"/>
      <c r="H1964" s="42"/>
      <c r="I1964" s="42"/>
      <c r="J1964" s="42"/>
      <c r="K1964" s="42"/>
      <c r="L1964" s="42"/>
      <c r="M1964" s="42"/>
      <c r="N1964" s="42"/>
    </row>
    <row r="1965" spans="1:14" x14ac:dyDescent="0.2">
      <c r="A1965" s="42" t="s">
        <v>3882</v>
      </c>
      <c r="B1965" s="42">
        <v>5</v>
      </c>
      <c r="C1965" s="42">
        <v>4</v>
      </c>
      <c r="D1965" s="42"/>
      <c r="E1965" s="42">
        <v>38</v>
      </c>
      <c r="F1965" s="377">
        <f t="shared" si="31"/>
        <v>9.5</v>
      </c>
      <c r="G1965" s="42"/>
      <c r="H1965" s="42"/>
      <c r="I1965" s="42"/>
      <c r="J1965" s="42"/>
      <c r="K1965" s="42"/>
      <c r="L1965" s="42"/>
      <c r="M1965" s="42">
        <v>2</v>
      </c>
      <c r="N1965" s="42"/>
    </row>
    <row r="1966" spans="1:14" x14ac:dyDescent="0.2">
      <c r="A1966" s="42" t="s">
        <v>3887</v>
      </c>
      <c r="B1966" s="42">
        <v>7</v>
      </c>
      <c r="C1966" s="42">
        <v>6</v>
      </c>
      <c r="D1966" s="42"/>
      <c r="E1966" s="42">
        <v>54</v>
      </c>
      <c r="F1966" s="377">
        <f t="shared" si="31"/>
        <v>9</v>
      </c>
      <c r="G1966" s="42"/>
      <c r="H1966" s="42"/>
      <c r="I1966" s="42"/>
      <c r="J1966" s="42"/>
      <c r="K1966" s="42"/>
      <c r="L1966" s="42"/>
      <c r="M1966" s="42">
        <v>1</v>
      </c>
      <c r="N1966" s="42"/>
    </row>
    <row r="1967" spans="1:14" x14ac:dyDescent="0.2">
      <c r="A1967" s="42" t="s">
        <v>3886</v>
      </c>
      <c r="B1967" s="42">
        <v>3</v>
      </c>
      <c r="C1967" s="42">
        <v>1</v>
      </c>
      <c r="D1967" s="42"/>
      <c r="E1967" s="42">
        <v>9</v>
      </c>
      <c r="F1967" s="377">
        <f t="shared" si="31"/>
        <v>9</v>
      </c>
      <c r="G1967" s="42"/>
      <c r="H1967" s="42"/>
      <c r="I1967" s="42"/>
      <c r="J1967" s="42"/>
      <c r="K1967" s="42"/>
      <c r="L1967" s="42"/>
      <c r="M1967" s="42">
        <v>1</v>
      </c>
      <c r="N1967" s="42"/>
    </row>
    <row r="1968" spans="1:14" x14ac:dyDescent="0.2">
      <c r="A1968" s="42" t="s">
        <v>4129</v>
      </c>
      <c r="B1968" s="42">
        <v>5</v>
      </c>
      <c r="C1968" s="42">
        <v>2</v>
      </c>
      <c r="D1968" s="42"/>
      <c r="E1968" s="42">
        <v>16</v>
      </c>
      <c r="F1968" s="377">
        <f t="shared" si="31"/>
        <v>8</v>
      </c>
      <c r="G1968" s="42"/>
      <c r="H1968" s="42"/>
      <c r="I1968" s="42"/>
      <c r="J1968" s="42"/>
      <c r="K1968" s="42"/>
      <c r="L1968" s="42"/>
      <c r="M1968" s="42">
        <v>1</v>
      </c>
      <c r="N1968" s="42"/>
    </row>
    <row r="1969" spans="1:14" x14ac:dyDescent="0.2">
      <c r="A1969" s="42" t="s">
        <v>3029</v>
      </c>
      <c r="B1969" s="42">
        <v>6</v>
      </c>
      <c r="C1969" s="42">
        <v>3</v>
      </c>
      <c r="D1969" s="42"/>
      <c r="E1969" s="42">
        <v>22</v>
      </c>
      <c r="F1969" s="377">
        <f t="shared" si="31"/>
        <v>7.333333333333333</v>
      </c>
      <c r="G1969" s="42"/>
      <c r="H1969" s="42"/>
      <c r="I1969" s="42"/>
      <c r="J1969" s="42"/>
      <c r="K1969" s="42"/>
      <c r="L1969" s="42"/>
      <c r="M1969" s="42"/>
      <c r="N1969" s="42"/>
    </row>
    <row r="1970" spans="1:14" x14ac:dyDescent="0.2">
      <c r="A1970" s="42" t="s">
        <v>1827</v>
      </c>
      <c r="B1970" s="42">
        <v>4</v>
      </c>
      <c r="C1970" s="42">
        <v>3</v>
      </c>
      <c r="D1970" s="42"/>
      <c r="E1970" s="42">
        <v>19</v>
      </c>
      <c r="F1970" s="377">
        <f t="shared" si="31"/>
        <v>6.333333333333333</v>
      </c>
      <c r="G1970" s="42"/>
      <c r="H1970" s="42"/>
      <c r="I1970" s="42"/>
      <c r="J1970" s="42"/>
      <c r="K1970" s="42"/>
      <c r="L1970" s="42"/>
      <c r="M1970" s="42">
        <v>5</v>
      </c>
      <c r="N1970" s="42"/>
    </row>
    <row r="1971" spans="1:14" x14ac:dyDescent="0.2">
      <c r="A1971" s="42" t="s">
        <v>3889</v>
      </c>
      <c r="B1971" s="42">
        <v>5</v>
      </c>
      <c r="C1971" s="42">
        <v>2</v>
      </c>
      <c r="D1971" s="42"/>
      <c r="E1971" s="42">
        <v>10</v>
      </c>
      <c r="F1971" s="377">
        <f t="shared" si="31"/>
        <v>5</v>
      </c>
      <c r="G1971" s="42"/>
      <c r="H1971" s="42"/>
      <c r="I1971" s="42"/>
      <c r="J1971" s="42"/>
      <c r="K1971" s="42"/>
      <c r="L1971" s="42"/>
      <c r="M1971" s="42">
        <v>1</v>
      </c>
      <c r="N1971" s="42"/>
    </row>
    <row r="1972" spans="1:14" x14ac:dyDescent="0.2">
      <c r="A1972" s="42" t="s">
        <v>3861</v>
      </c>
      <c r="B1972" s="42">
        <v>7</v>
      </c>
      <c r="C1972" s="42">
        <v>3</v>
      </c>
      <c r="D1972" s="42"/>
      <c r="E1972" s="42">
        <v>14</v>
      </c>
      <c r="F1972" s="377">
        <f t="shared" si="31"/>
        <v>4.666666666666667</v>
      </c>
      <c r="G1972" s="42"/>
      <c r="H1972" s="42"/>
      <c r="I1972" s="42"/>
      <c r="J1972" s="42"/>
      <c r="K1972" s="42"/>
      <c r="L1972" s="42"/>
      <c r="M1972" s="42"/>
      <c r="N1972" s="42"/>
    </row>
    <row r="1973" spans="1:14" x14ac:dyDescent="0.2">
      <c r="A1973" s="42" t="s">
        <v>3883</v>
      </c>
      <c r="B1973" s="42">
        <v>1</v>
      </c>
      <c r="C1973" s="42">
        <v>1</v>
      </c>
      <c r="D1973" s="42"/>
      <c r="E1973" s="42">
        <v>1</v>
      </c>
      <c r="F1973" s="377">
        <f t="shared" si="31"/>
        <v>1</v>
      </c>
      <c r="G1973" s="42"/>
      <c r="H1973" s="42"/>
      <c r="I1973" s="42"/>
      <c r="J1973" s="42"/>
      <c r="K1973" s="42"/>
      <c r="L1973" s="42"/>
      <c r="M1973" s="42"/>
      <c r="N1973" s="42"/>
    </row>
    <row r="1974" spans="1:14" x14ac:dyDescent="0.2">
      <c r="A1974" s="42" t="s">
        <v>3935</v>
      </c>
      <c r="B1974" s="42">
        <v>1</v>
      </c>
      <c r="C1974" s="42">
        <v>1</v>
      </c>
      <c r="D1974" s="42"/>
      <c r="E1974" s="42">
        <v>0</v>
      </c>
      <c r="F1974" s="377">
        <f t="shared" si="31"/>
        <v>0</v>
      </c>
      <c r="G1974" s="42"/>
      <c r="H1974" s="42"/>
      <c r="I1974" s="42"/>
      <c r="J1974" s="42"/>
      <c r="K1974" s="42"/>
      <c r="L1974" s="42"/>
      <c r="M1974" s="42"/>
      <c r="N1974" s="42"/>
    </row>
    <row r="1975" spans="1:14" x14ac:dyDescent="0.2">
      <c r="A1975" s="42" t="s">
        <v>3890</v>
      </c>
      <c r="B1975" s="42">
        <v>1</v>
      </c>
      <c r="C1975" s="42">
        <v>1</v>
      </c>
      <c r="D1975" s="42"/>
      <c r="E1975" s="42">
        <v>0</v>
      </c>
      <c r="F1975" s="377">
        <f t="shared" si="31"/>
        <v>0</v>
      </c>
      <c r="G1975" s="42"/>
      <c r="H1975" s="42"/>
      <c r="I1975" s="42"/>
      <c r="J1975" s="42"/>
      <c r="K1975" s="42"/>
      <c r="L1975" s="42"/>
      <c r="M1975" s="42"/>
      <c r="N1975" s="42"/>
    </row>
    <row r="1976" spans="1:14" x14ac:dyDescent="0.2">
      <c r="A1976" s="42" t="s">
        <v>4130</v>
      </c>
      <c r="B1976" s="42">
        <v>2</v>
      </c>
      <c r="C1976" s="42">
        <v>1</v>
      </c>
      <c r="D1976" s="42"/>
      <c r="E1976" s="42">
        <v>4</v>
      </c>
      <c r="F1976" s="377">
        <f t="shared" si="31"/>
        <v>4</v>
      </c>
      <c r="G1976" s="42"/>
      <c r="H1976" s="42"/>
      <c r="I1976" s="42"/>
      <c r="J1976" s="42"/>
      <c r="K1976" s="42"/>
      <c r="L1976" s="42"/>
      <c r="M1976" s="42"/>
      <c r="N1976" s="42"/>
    </row>
    <row r="1977" spans="1:14" x14ac:dyDescent="0.2">
      <c r="A1977" s="42" t="s">
        <v>4131</v>
      </c>
      <c r="B1977" s="42">
        <v>1</v>
      </c>
      <c r="C1977" s="42">
        <v>0</v>
      </c>
      <c r="D1977" s="42"/>
      <c r="E1977" s="42">
        <v>0</v>
      </c>
      <c r="F1977" s="377">
        <v>0</v>
      </c>
      <c r="G1977" s="42"/>
      <c r="H1977" s="42"/>
      <c r="I1977" s="42"/>
      <c r="J1977" s="42"/>
      <c r="K1977" s="42"/>
      <c r="L1977" s="42"/>
      <c r="M1977" s="42"/>
      <c r="N1977" s="42"/>
    </row>
    <row r="1978" spans="1:14" x14ac:dyDescent="0.2">
      <c r="A1978" s="42" t="s">
        <v>3902</v>
      </c>
      <c r="B1978" s="42">
        <v>3</v>
      </c>
      <c r="C1978" s="42">
        <v>2</v>
      </c>
      <c r="D1978" s="42"/>
      <c r="E1978" s="42">
        <v>84</v>
      </c>
      <c r="F1978" s="377">
        <f t="shared" si="31"/>
        <v>42</v>
      </c>
      <c r="G1978" s="42"/>
      <c r="H1978" s="42"/>
      <c r="I1978" s="42"/>
      <c r="J1978" s="42"/>
      <c r="K1978" s="42"/>
      <c r="L1978" s="42"/>
      <c r="M1978" s="42">
        <v>2</v>
      </c>
      <c r="N1978" s="42"/>
    </row>
    <row r="1979" spans="1:14" x14ac:dyDescent="0.2">
      <c r="A1979" s="42" t="s">
        <v>3898</v>
      </c>
      <c r="B1979" s="42">
        <v>2</v>
      </c>
      <c r="C1979" s="42">
        <v>2</v>
      </c>
      <c r="D1979" s="42"/>
      <c r="E1979" s="42">
        <v>81</v>
      </c>
      <c r="F1979" s="377">
        <f t="shared" si="31"/>
        <v>40.5</v>
      </c>
      <c r="G1979" s="42"/>
      <c r="H1979" s="42"/>
      <c r="I1979" s="42"/>
      <c r="J1979" s="42"/>
      <c r="K1979" s="42"/>
      <c r="L1979" s="42"/>
      <c r="M1979" s="42">
        <v>2</v>
      </c>
      <c r="N1979" s="42"/>
    </row>
    <row r="1980" spans="1:14" x14ac:dyDescent="0.2">
      <c r="A1980" s="42" t="s">
        <v>3875</v>
      </c>
      <c r="B1980" s="42">
        <v>4</v>
      </c>
      <c r="C1980" s="42">
        <v>5</v>
      </c>
      <c r="D1980" s="42"/>
      <c r="E1980" s="42">
        <v>169</v>
      </c>
      <c r="F1980" s="377">
        <f t="shared" si="31"/>
        <v>33.799999999999997</v>
      </c>
      <c r="G1980" s="42"/>
      <c r="H1980" s="42"/>
      <c r="I1980" s="42"/>
      <c r="J1980" s="42"/>
      <c r="K1980" s="42"/>
      <c r="L1980" s="42"/>
      <c r="M1980" s="42">
        <v>3</v>
      </c>
      <c r="N1980" s="42"/>
    </row>
    <row r="1981" spans="1:14" x14ac:dyDescent="0.2">
      <c r="A1981" s="42" t="s">
        <v>1829</v>
      </c>
      <c r="B1981" s="42">
        <v>3</v>
      </c>
      <c r="C1981" s="42">
        <v>5</v>
      </c>
      <c r="D1981" s="42"/>
      <c r="E1981" s="42">
        <v>151</v>
      </c>
      <c r="F1981" s="377">
        <f t="shared" ref="F1981:F2029" si="32">E1981/C1981</f>
        <v>30.2</v>
      </c>
      <c r="G1981" s="42"/>
      <c r="H1981" s="42"/>
      <c r="I1981" s="42"/>
      <c r="J1981" s="42"/>
      <c r="K1981" s="42"/>
      <c r="L1981" s="42"/>
      <c r="M1981" s="42">
        <v>1</v>
      </c>
      <c r="N1981" s="42"/>
    </row>
    <row r="1982" spans="1:14" x14ac:dyDescent="0.2">
      <c r="A1982" s="42" t="s">
        <v>3897</v>
      </c>
      <c r="B1982" s="42">
        <v>4</v>
      </c>
      <c r="C1982" s="42">
        <v>5</v>
      </c>
      <c r="D1982" s="42"/>
      <c r="E1982" s="42">
        <v>146</v>
      </c>
      <c r="F1982" s="377">
        <f t="shared" si="32"/>
        <v>29.2</v>
      </c>
      <c r="G1982" s="42"/>
      <c r="H1982" s="42"/>
      <c r="I1982" s="42"/>
      <c r="J1982" s="42"/>
      <c r="K1982" s="42"/>
      <c r="L1982" s="42"/>
      <c r="M1982" s="42"/>
      <c r="N1982" s="42"/>
    </row>
    <row r="1983" spans="1:14" x14ac:dyDescent="0.2">
      <c r="A1983" s="42" t="s">
        <v>3080</v>
      </c>
      <c r="B1983" s="42">
        <v>3</v>
      </c>
      <c r="C1983" s="42">
        <v>4</v>
      </c>
      <c r="D1983" s="42"/>
      <c r="E1983" s="42">
        <v>111</v>
      </c>
      <c r="F1983" s="377">
        <f t="shared" si="32"/>
        <v>27.75</v>
      </c>
      <c r="G1983" s="42"/>
      <c r="H1983" s="42"/>
      <c r="I1983" s="42"/>
      <c r="J1983" s="42"/>
      <c r="K1983" s="42"/>
      <c r="L1983" s="42"/>
      <c r="M1983" s="42">
        <v>1</v>
      </c>
      <c r="N1983" s="42"/>
    </row>
    <row r="1984" spans="1:14" x14ac:dyDescent="0.2">
      <c r="A1984" s="42" t="s">
        <v>1826</v>
      </c>
      <c r="B1984" s="42">
        <v>4</v>
      </c>
      <c r="C1984" s="42">
        <v>6</v>
      </c>
      <c r="D1984" s="42"/>
      <c r="E1984" s="42">
        <v>178</v>
      </c>
      <c r="F1984" s="377">
        <f t="shared" si="32"/>
        <v>29.666666666666668</v>
      </c>
      <c r="G1984" s="42"/>
      <c r="H1984" s="42"/>
      <c r="I1984" s="42"/>
      <c r="J1984" s="42"/>
      <c r="K1984" s="42"/>
      <c r="L1984" s="42"/>
      <c r="M1984" s="42">
        <v>1</v>
      </c>
      <c r="N1984" s="42"/>
    </row>
    <row r="1985" spans="1:14" x14ac:dyDescent="0.2">
      <c r="A1985" s="42" t="s">
        <v>1834</v>
      </c>
      <c r="B1985" s="42">
        <v>8</v>
      </c>
      <c r="C1985" s="42">
        <v>6</v>
      </c>
      <c r="D1985" s="42"/>
      <c r="E1985" s="42">
        <v>163</v>
      </c>
      <c r="F1985" s="377">
        <f t="shared" si="32"/>
        <v>27.166666666666668</v>
      </c>
      <c r="G1985" s="42"/>
      <c r="H1985" s="42"/>
      <c r="I1985" s="42"/>
      <c r="J1985" s="42"/>
      <c r="K1985" s="42"/>
      <c r="L1985" s="42"/>
      <c r="M1985" s="42">
        <v>5</v>
      </c>
      <c r="N1985" s="42"/>
    </row>
    <row r="1986" spans="1:14" x14ac:dyDescent="0.2">
      <c r="A1986" s="42" t="s">
        <v>4132</v>
      </c>
      <c r="B1986" s="42">
        <v>1</v>
      </c>
      <c r="C1986" s="42">
        <v>1</v>
      </c>
      <c r="D1986" s="42"/>
      <c r="E1986" s="42">
        <v>26</v>
      </c>
      <c r="F1986" s="377">
        <f t="shared" si="32"/>
        <v>26</v>
      </c>
      <c r="G1986" s="42"/>
      <c r="H1986" s="42"/>
      <c r="I1986" s="42"/>
      <c r="J1986" s="42"/>
      <c r="K1986" s="42"/>
      <c r="L1986" s="42"/>
      <c r="M1986" s="42"/>
      <c r="N1986" s="42"/>
    </row>
    <row r="1987" spans="1:14" x14ac:dyDescent="0.2">
      <c r="A1987" s="42" t="s">
        <v>4124</v>
      </c>
      <c r="B1987" s="42">
        <v>4</v>
      </c>
      <c r="C1987" s="42">
        <v>4</v>
      </c>
      <c r="D1987" s="42"/>
      <c r="E1987" s="42">
        <v>75</v>
      </c>
      <c r="F1987" s="377">
        <f t="shared" si="32"/>
        <v>18.75</v>
      </c>
      <c r="G1987" s="42"/>
      <c r="H1987" s="42"/>
      <c r="I1987" s="42"/>
      <c r="J1987" s="42"/>
      <c r="K1987" s="42"/>
      <c r="L1987" s="42"/>
      <c r="M1987" s="42">
        <v>3</v>
      </c>
      <c r="N1987" s="42"/>
    </row>
    <row r="1988" spans="1:14" x14ac:dyDescent="0.2">
      <c r="A1988" s="42" t="s">
        <v>3881</v>
      </c>
      <c r="B1988" s="42">
        <v>10</v>
      </c>
      <c r="C1988" s="42">
        <v>11</v>
      </c>
      <c r="D1988" s="42"/>
      <c r="E1988" s="42">
        <v>140</v>
      </c>
      <c r="F1988" s="377">
        <f t="shared" si="32"/>
        <v>12.727272727272727</v>
      </c>
      <c r="G1988" s="42"/>
      <c r="H1988" s="42"/>
      <c r="I1988" s="42"/>
      <c r="J1988" s="42"/>
      <c r="K1988" s="42"/>
      <c r="L1988" s="42"/>
      <c r="M1988" s="42">
        <v>1</v>
      </c>
      <c r="N1988" s="42"/>
    </row>
    <row r="1989" spans="1:14" x14ac:dyDescent="0.2">
      <c r="A1989" s="42" t="s">
        <v>3919</v>
      </c>
      <c r="B1989" s="42">
        <v>7</v>
      </c>
      <c r="C1989" s="42">
        <v>8</v>
      </c>
      <c r="D1989" s="42"/>
      <c r="E1989" s="42">
        <v>117</v>
      </c>
      <c r="F1989" s="377">
        <f t="shared" si="32"/>
        <v>14.625</v>
      </c>
      <c r="G1989" s="42"/>
      <c r="H1989" s="42"/>
      <c r="I1989" s="42"/>
      <c r="J1989" s="42"/>
      <c r="K1989" s="42"/>
      <c r="L1989" s="42"/>
      <c r="M1989" s="42">
        <v>3</v>
      </c>
      <c r="N1989" s="42"/>
    </row>
    <row r="1990" spans="1:14" x14ac:dyDescent="0.2">
      <c r="A1990" s="42" t="s">
        <v>4133</v>
      </c>
      <c r="B1990" s="42">
        <v>9</v>
      </c>
      <c r="C1990" s="42">
        <v>13</v>
      </c>
      <c r="D1990" s="42"/>
      <c r="E1990" s="42">
        <v>141</v>
      </c>
      <c r="F1990" s="377">
        <f t="shared" si="32"/>
        <v>10.846153846153847</v>
      </c>
      <c r="G1990" s="42"/>
      <c r="H1990" s="42"/>
      <c r="I1990" s="42"/>
      <c r="J1990" s="42"/>
      <c r="K1990" s="42"/>
      <c r="L1990" s="42"/>
      <c r="M1990" s="42">
        <v>2</v>
      </c>
      <c r="N1990" s="42"/>
    </row>
    <row r="1991" spans="1:14" x14ac:dyDescent="0.2">
      <c r="A1991" s="42" t="s">
        <v>4134</v>
      </c>
      <c r="B1991" s="42">
        <v>3</v>
      </c>
      <c r="C1991" s="42">
        <v>2</v>
      </c>
      <c r="D1991" s="42"/>
      <c r="E1991" s="42">
        <v>21</v>
      </c>
      <c r="F1991" s="377">
        <f t="shared" si="32"/>
        <v>10.5</v>
      </c>
      <c r="G1991" s="42"/>
      <c r="H1991" s="42"/>
      <c r="I1991" s="42"/>
      <c r="J1991" s="42"/>
      <c r="K1991" s="42"/>
      <c r="L1991" s="42"/>
      <c r="M1991" s="42"/>
      <c r="N1991" s="42"/>
    </row>
    <row r="1992" spans="1:14" x14ac:dyDescent="0.2">
      <c r="A1992" s="42" t="s">
        <v>3903</v>
      </c>
      <c r="B1992" s="42">
        <v>3</v>
      </c>
      <c r="C1992" s="42">
        <v>1</v>
      </c>
      <c r="D1992" s="42"/>
      <c r="E1992" s="42">
        <v>10</v>
      </c>
      <c r="F1992" s="377">
        <f t="shared" si="32"/>
        <v>10</v>
      </c>
      <c r="G1992" s="42"/>
      <c r="H1992" s="42"/>
      <c r="I1992" s="42"/>
      <c r="J1992" s="42"/>
      <c r="K1992" s="42"/>
      <c r="L1992" s="42"/>
      <c r="M1992" s="42"/>
      <c r="N1992" s="42"/>
    </row>
    <row r="1993" spans="1:14" x14ac:dyDescent="0.2">
      <c r="A1993" s="42" t="s">
        <v>3154</v>
      </c>
      <c r="B1993" s="42">
        <v>5</v>
      </c>
      <c r="C1993" s="42">
        <v>2</v>
      </c>
      <c r="D1993" s="42"/>
      <c r="E1993" s="42">
        <v>19</v>
      </c>
      <c r="F1993" s="377">
        <f t="shared" si="32"/>
        <v>9.5</v>
      </c>
      <c r="G1993" s="42"/>
      <c r="H1993" s="42"/>
      <c r="I1993" s="42"/>
      <c r="J1993" s="42"/>
      <c r="K1993" s="42"/>
      <c r="L1993" s="42"/>
      <c r="M1993" s="42">
        <v>3</v>
      </c>
      <c r="N1993" s="42"/>
    </row>
    <row r="1994" spans="1:14" x14ac:dyDescent="0.2">
      <c r="A1994" s="42" t="s">
        <v>4135</v>
      </c>
      <c r="B1994" s="42">
        <v>2</v>
      </c>
      <c r="C1994" s="42">
        <v>2</v>
      </c>
      <c r="D1994" s="42"/>
      <c r="E1994" s="42">
        <v>17</v>
      </c>
      <c r="F1994" s="377">
        <f t="shared" si="32"/>
        <v>8.5</v>
      </c>
      <c r="G1994" s="42"/>
      <c r="H1994" s="42"/>
      <c r="I1994" s="42"/>
      <c r="J1994" s="42"/>
      <c r="K1994" s="42"/>
      <c r="L1994" s="42"/>
      <c r="M1994" s="42">
        <v>4</v>
      </c>
      <c r="N1994" s="42"/>
    </row>
    <row r="1995" spans="1:14" x14ac:dyDescent="0.2">
      <c r="A1995" s="42" t="s">
        <v>3913</v>
      </c>
      <c r="B1995" s="42">
        <v>1</v>
      </c>
      <c r="C1995" s="42">
        <v>2</v>
      </c>
      <c r="D1995" s="42"/>
      <c r="E1995" s="42">
        <v>14</v>
      </c>
      <c r="F1995" s="377">
        <f t="shared" si="32"/>
        <v>7</v>
      </c>
      <c r="G1995" s="42"/>
      <c r="H1995" s="42"/>
      <c r="I1995" s="42"/>
      <c r="J1995" s="42"/>
      <c r="K1995" s="42"/>
      <c r="L1995" s="42"/>
      <c r="M1995" s="42"/>
      <c r="N1995" s="42"/>
    </row>
    <row r="1996" spans="1:14" x14ac:dyDescent="0.2">
      <c r="A1996" s="42" t="s">
        <v>3056</v>
      </c>
      <c r="B1996" s="42">
        <v>2</v>
      </c>
      <c r="C1996" s="42">
        <v>3</v>
      </c>
      <c r="D1996" s="42"/>
      <c r="E1996" s="42">
        <v>19</v>
      </c>
      <c r="F1996" s="377">
        <f t="shared" si="32"/>
        <v>6.333333333333333</v>
      </c>
      <c r="G1996" s="42"/>
      <c r="H1996" s="42"/>
      <c r="I1996" s="42"/>
      <c r="J1996" s="42"/>
      <c r="K1996" s="42"/>
      <c r="L1996" s="42"/>
      <c r="M1996" s="42"/>
      <c r="N1996" s="42"/>
    </row>
    <row r="1997" spans="1:14" x14ac:dyDescent="0.2">
      <c r="A1997" s="42" t="s">
        <v>4130</v>
      </c>
      <c r="B1997" s="42">
        <v>5</v>
      </c>
      <c r="C1997" s="42">
        <v>6</v>
      </c>
      <c r="D1997" s="42"/>
      <c r="E1997" s="42">
        <v>36</v>
      </c>
      <c r="F1997" s="377">
        <f t="shared" si="32"/>
        <v>6</v>
      </c>
      <c r="G1997" s="42"/>
      <c r="H1997" s="42"/>
      <c r="I1997" s="42"/>
      <c r="J1997" s="42"/>
      <c r="K1997" s="42"/>
      <c r="L1997" s="42"/>
      <c r="M1997" s="42">
        <v>1</v>
      </c>
      <c r="N1997" s="42"/>
    </row>
    <row r="1998" spans="1:14" x14ac:dyDescent="0.2">
      <c r="A1998" s="42" t="s">
        <v>4136</v>
      </c>
      <c r="B1998" s="42">
        <v>1</v>
      </c>
      <c r="C1998" s="42">
        <v>2</v>
      </c>
      <c r="D1998" s="42"/>
      <c r="E1998" s="42">
        <v>11</v>
      </c>
      <c r="F1998" s="377">
        <f t="shared" si="32"/>
        <v>5.5</v>
      </c>
      <c r="G1998" s="42"/>
      <c r="H1998" s="42"/>
      <c r="I1998" s="42"/>
      <c r="J1998" s="42"/>
      <c r="K1998" s="42"/>
      <c r="L1998" s="42"/>
      <c r="M1998" s="42"/>
      <c r="N1998" s="42"/>
    </row>
    <row r="1999" spans="1:14" x14ac:dyDescent="0.2">
      <c r="A1999" s="42" t="s">
        <v>1830</v>
      </c>
      <c r="B1999" s="42">
        <v>4</v>
      </c>
      <c r="C1999" s="42">
        <v>4</v>
      </c>
      <c r="D1999" s="42"/>
      <c r="E1999" s="42">
        <v>21</v>
      </c>
      <c r="F1999" s="377">
        <f t="shared" si="32"/>
        <v>5.25</v>
      </c>
      <c r="G1999" s="42"/>
      <c r="H1999" s="42"/>
      <c r="I1999" s="42"/>
      <c r="J1999" s="42"/>
      <c r="K1999" s="42"/>
      <c r="L1999" s="42"/>
      <c r="M1999" s="42">
        <v>3</v>
      </c>
      <c r="N1999" s="42"/>
    </row>
    <row r="2000" spans="1:14" x14ac:dyDescent="0.2">
      <c r="A2000" s="42" t="s">
        <v>3900</v>
      </c>
      <c r="B2000" s="42">
        <v>1</v>
      </c>
      <c r="C2000" s="42">
        <v>1</v>
      </c>
      <c r="D2000" s="42"/>
      <c r="E2000" s="42">
        <v>5</v>
      </c>
      <c r="F2000" s="377">
        <f t="shared" si="32"/>
        <v>5</v>
      </c>
      <c r="G2000" s="42"/>
      <c r="H2000" s="42"/>
      <c r="I2000" s="42"/>
      <c r="J2000" s="42"/>
      <c r="K2000" s="42"/>
      <c r="L2000" s="42"/>
      <c r="M2000" s="42"/>
      <c r="N2000" s="42"/>
    </row>
    <row r="2001" spans="1:14" x14ac:dyDescent="0.2">
      <c r="A2001" s="42" t="s">
        <v>3885</v>
      </c>
      <c r="B2001" s="42">
        <v>3</v>
      </c>
      <c r="C2001" s="42">
        <v>4</v>
      </c>
      <c r="D2001" s="42"/>
      <c r="E2001" s="42">
        <v>16</v>
      </c>
      <c r="F2001" s="377">
        <f t="shared" si="32"/>
        <v>4</v>
      </c>
      <c r="G2001" s="42"/>
      <c r="H2001" s="42"/>
      <c r="I2001" s="42"/>
      <c r="J2001" s="42"/>
      <c r="K2001" s="42"/>
      <c r="L2001" s="42"/>
      <c r="M2001" s="42"/>
      <c r="N2001" s="42"/>
    </row>
    <row r="2002" spans="1:14" x14ac:dyDescent="0.2">
      <c r="A2002" s="42" t="s">
        <v>3871</v>
      </c>
      <c r="B2002" s="42">
        <v>2</v>
      </c>
      <c r="C2002" s="42">
        <v>3</v>
      </c>
      <c r="D2002" s="42"/>
      <c r="E2002" s="42">
        <v>12</v>
      </c>
      <c r="F2002" s="377">
        <f t="shared" si="32"/>
        <v>4</v>
      </c>
      <c r="G2002" s="42"/>
      <c r="H2002" s="42"/>
      <c r="I2002" s="42"/>
      <c r="J2002" s="42"/>
      <c r="K2002" s="42"/>
      <c r="L2002" s="42"/>
      <c r="M2002" s="42">
        <v>3</v>
      </c>
      <c r="N2002" s="42"/>
    </row>
    <row r="2003" spans="1:14" x14ac:dyDescent="0.2">
      <c r="A2003" s="42" t="s">
        <v>3868</v>
      </c>
      <c r="B2003" s="42">
        <v>2</v>
      </c>
      <c r="C2003" s="42">
        <v>1</v>
      </c>
      <c r="D2003" s="42"/>
      <c r="E2003" s="42">
        <v>4</v>
      </c>
      <c r="F2003" s="377">
        <f t="shared" si="32"/>
        <v>4</v>
      </c>
      <c r="G2003" s="42"/>
      <c r="H2003" s="42"/>
      <c r="I2003" s="42"/>
      <c r="J2003" s="42"/>
      <c r="K2003" s="42"/>
      <c r="L2003" s="42"/>
      <c r="M2003" s="42">
        <v>2</v>
      </c>
      <c r="N2003" s="42"/>
    </row>
    <row r="2004" spans="1:14" x14ac:dyDescent="0.2">
      <c r="A2004" s="42" t="s">
        <v>1825</v>
      </c>
      <c r="B2004" s="42">
        <v>3</v>
      </c>
      <c r="C2004" s="42">
        <v>4</v>
      </c>
      <c r="D2004" s="42"/>
      <c r="E2004" s="42">
        <v>14</v>
      </c>
      <c r="F2004" s="377">
        <f t="shared" si="32"/>
        <v>3.5</v>
      </c>
      <c r="G2004" s="42"/>
      <c r="H2004" s="42"/>
      <c r="I2004" s="42"/>
      <c r="J2004" s="42"/>
      <c r="K2004" s="42"/>
      <c r="L2004" s="42"/>
      <c r="M2004" s="42">
        <v>1</v>
      </c>
      <c r="N2004" s="42"/>
    </row>
    <row r="2005" spans="1:14" x14ac:dyDescent="0.2">
      <c r="A2005" s="42" t="s">
        <v>3869</v>
      </c>
      <c r="B2005" s="42">
        <v>2</v>
      </c>
      <c r="C2005" s="42">
        <v>2</v>
      </c>
      <c r="D2005" s="42"/>
      <c r="E2005" s="42">
        <v>7</v>
      </c>
      <c r="F2005" s="377">
        <f t="shared" si="32"/>
        <v>3.5</v>
      </c>
      <c r="G2005" s="42"/>
      <c r="H2005" s="42"/>
      <c r="I2005" s="42"/>
      <c r="J2005" s="42"/>
      <c r="K2005" s="42"/>
      <c r="L2005" s="42"/>
      <c r="M2005" s="42">
        <v>2</v>
      </c>
      <c r="N2005" s="42"/>
    </row>
    <row r="2006" spans="1:14" x14ac:dyDescent="0.2">
      <c r="A2006" s="42" t="s">
        <v>4137</v>
      </c>
      <c r="B2006" s="42">
        <v>2</v>
      </c>
      <c r="C2006" s="42">
        <v>2</v>
      </c>
      <c r="D2006" s="42"/>
      <c r="E2006" s="42">
        <v>6</v>
      </c>
      <c r="F2006" s="377">
        <f t="shared" si="32"/>
        <v>3</v>
      </c>
      <c r="G2006" s="42"/>
      <c r="H2006" s="42"/>
      <c r="I2006" s="42"/>
      <c r="J2006" s="42"/>
      <c r="K2006" s="42"/>
      <c r="L2006" s="42"/>
      <c r="M2006" s="42"/>
      <c r="N2006" s="42"/>
    </row>
    <row r="2007" spans="1:14" x14ac:dyDescent="0.2">
      <c r="A2007" s="42" t="s">
        <v>3915</v>
      </c>
      <c r="B2007" s="42">
        <v>2</v>
      </c>
      <c r="C2007" s="42">
        <v>2</v>
      </c>
      <c r="D2007" s="42"/>
      <c r="E2007" s="42">
        <v>4</v>
      </c>
      <c r="F2007" s="377">
        <f t="shared" si="32"/>
        <v>2</v>
      </c>
      <c r="G2007" s="42"/>
      <c r="H2007" s="42"/>
      <c r="I2007" s="42"/>
      <c r="J2007" s="42"/>
      <c r="K2007" s="42"/>
      <c r="L2007" s="42"/>
      <c r="M2007" s="42"/>
      <c r="N2007" s="42"/>
    </row>
    <row r="2008" spans="1:14" x14ac:dyDescent="0.2">
      <c r="A2008" s="42" t="s">
        <v>3882</v>
      </c>
      <c r="B2008" s="42">
        <v>1</v>
      </c>
      <c r="C2008" s="42">
        <v>1</v>
      </c>
      <c r="D2008" s="42"/>
      <c r="E2008" s="42">
        <v>2</v>
      </c>
      <c r="F2008" s="377">
        <f t="shared" si="32"/>
        <v>2</v>
      </c>
      <c r="G2008" s="42"/>
      <c r="H2008" s="42"/>
      <c r="I2008" s="42"/>
      <c r="J2008" s="42"/>
      <c r="K2008" s="42"/>
      <c r="L2008" s="42"/>
      <c r="M2008" s="42">
        <v>1</v>
      </c>
      <c r="N2008" s="42"/>
    </row>
    <row r="2009" spans="1:14" x14ac:dyDescent="0.2">
      <c r="A2009" s="42" t="s">
        <v>3861</v>
      </c>
      <c r="B2009" s="42">
        <v>2</v>
      </c>
      <c r="C2009" s="42" t="s">
        <v>3838</v>
      </c>
      <c r="D2009" s="42"/>
      <c r="E2009" s="42"/>
      <c r="F2009" s="42">
        <v>0</v>
      </c>
      <c r="G2009" s="42"/>
      <c r="H2009" s="42"/>
      <c r="I2009" s="42"/>
      <c r="J2009" s="42"/>
      <c r="K2009" s="42"/>
      <c r="L2009" s="42"/>
      <c r="M2009" s="42">
        <v>2</v>
      </c>
      <c r="N2009" s="42"/>
    </row>
    <row r="2010" spans="1:14" x14ac:dyDescent="0.2">
      <c r="A2010" s="42" t="s">
        <v>1827</v>
      </c>
      <c r="B2010" s="42">
        <v>1</v>
      </c>
      <c r="C2010" s="42">
        <v>1</v>
      </c>
      <c r="D2010" s="42"/>
      <c r="E2010" s="42">
        <v>1</v>
      </c>
      <c r="F2010" s="377">
        <f t="shared" si="32"/>
        <v>1</v>
      </c>
      <c r="G2010" s="42"/>
      <c r="H2010" s="42"/>
      <c r="I2010" s="42"/>
      <c r="J2010" s="42"/>
      <c r="K2010" s="42"/>
      <c r="L2010" s="42"/>
      <c r="M2010" s="42">
        <v>1</v>
      </c>
      <c r="N2010" s="42"/>
    </row>
    <row r="2011" spans="1:14" x14ac:dyDescent="0.2">
      <c r="A2011" s="42" t="s">
        <v>3916</v>
      </c>
      <c r="B2011" s="42">
        <v>1</v>
      </c>
      <c r="C2011" s="42"/>
      <c r="D2011" s="42"/>
      <c r="E2011" s="42" t="s">
        <v>3659</v>
      </c>
      <c r="F2011" s="377">
        <v>0</v>
      </c>
      <c r="G2011" s="42"/>
      <c r="H2011" s="42"/>
      <c r="I2011" s="42"/>
      <c r="J2011" s="42"/>
      <c r="K2011" s="42"/>
      <c r="L2011" s="42"/>
      <c r="M2011" s="42">
        <v>1</v>
      </c>
      <c r="N2011" s="42"/>
    </row>
    <row r="2012" spans="1:14" x14ac:dyDescent="0.2">
      <c r="A2012" s="42" t="s">
        <v>3029</v>
      </c>
      <c r="B2012" s="42">
        <v>3</v>
      </c>
      <c r="C2012" s="42">
        <v>1</v>
      </c>
      <c r="D2012" s="42"/>
      <c r="E2012" s="42">
        <v>76</v>
      </c>
      <c r="F2012" s="377">
        <f t="shared" si="32"/>
        <v>76</v>
      </c>
      <c r="G2012" s="42"/>
      <c r="H2012" s="42"/>
      <c r="I2012" s="42"/>
      <c r="J2012" s="42"/>
      <c r="K2012" s="42"/>
      <c r="L2012" s="42"/>
      <c r="M2012" s="42"/>
      <c r="N2012" s="42"/>
    </row>
    <row r="2013" spans="1:14" x14ac:dyDescent="0.2">
      <c r="A2013" s="42" t="s">
        <v>3886</v>
      </c>
      <c r="B2013" s="42">
        <v>3</v>
      </c>
      <c r="C2013" s="42">
        <v>2</v>
      </c>
      <c r="D2013" s="42"/>
      <c r="E2013" s="42">
        <v>81</v>
      </c>
      <c r="F2013" s="377">
        <f t="shared" si="32"/>
        <v>40.5</v>
      </c>
      <c r="G2013" s="42"/>
      <c r="H2013" s="42"/>
      <c r="I2013" s="42"/>
      <c r="J2013" s="42"/>
      <c r="K2013" s="42"/>
      <c r="L2013" s="42"/>
      <c r="M2013" s="42"/>
      <c r="N2013" s="42"/>
    </row>
    <row r="2014" spans="1:14" x14ac:dyDescent="0.2">
      <c r="A2014" s="42" t="s">
        <v>3902</v>
      </c>
      <c r="B2014" s="42">
        <v>1</v>
      </c>
      <c r="C2014" s="42">
        <v>1</v>
      </c>
      <c r="D2014" s="42"/>
      <c r="E2014" s="42">
        <v>31</v>
      </c>
      <c r="F2014" s="377">
        <f t="shared" si="32"/>
        <v>31</v>
      </c>
      <c r="G2014" s="42"/>
      <c r="H2014" s="42"/>
      <c r="I2014" s="42"/>
      <c r="J2014" s="42"/>
      <c r="K2014" s="42"/>
      <c r="L2014" s="42"/>
      <c r="M2014" s="42"/>
      <c r="N2014" s="42"/>
    </row>
    <row r="2015" spans="1:14" x14ac:dyDescent="0.2">
      <c r="A2015" s="42" t="s">
        <v>3913</v>
      </c>
      <c r="B2015" s="42">
        <v>11</v>
      </c>
      <c r="C2015" s="42">
        <v>9</v>
      </c>
      <c r="D2015" s="42"/>
      <c r="E2015" s="42">
        <v>272</v>
      </c>
      <c r="F2015" s="377">
        <f t="shared" si="32"/>
        <v>30.222222222222221</v>
      </c>
      <c r="G2015" s="42"/>
      <c r="H2015" s="42"/>
      <c r="I2015" s="42"/>
      <c r="J2015" s="42"/>
      <c r="K2015" s="42"/>
      <c r="L2015" s="42"/>
      <c r="M2015" s="42">
        <v>9</v>
      </c>
      <c r="N2015" s="42"/>
    </row>
    <row r="2016" spans="1:14" x14ac:dyDescent="0.2">
      <c r="A2016" s="42" t="s">
        <v>1829</v>
      </c>
      <c r="B2016" s="42">
        <v>12</v>
      </c>
      <c r="C2016" s="42">
        <v>11</v>
      </c>
      <c r="D2016" s="42"/>
      <c r="E2016" s="42">
        <v>332</v>
      </c>
      <c r="F2016" s="377">
        <f t="shared" si="32"/>
        <v>30.181818181818183</v>
      </c>
      <c r="G2016" s="42"/>
      <c r="H2016" s="42"/>
      <c r="I2016" s="42"/>
      <c r="J2016" s="42"/>
      <c r="K2016" s="42"/>
      <c r="L2016" s="42"/>
      <c r="M2016" s="42">
        <v>2</v>
      </c>
      <c r="N2016" s="42"/>
    </row>
    <row r="2017" spans="1:14" x14ac:dyDescent="0.2">
      <c r="A2017" s="42" t="s">
        <v>3875</v>
      </c>
      <c r="B2017" s="42">
        <v>12</v>
      </c>
      <c r="C2017" s="42">
        <v>13</v>
      </c>
      <c r="D2017" s="42"/>
      <c r="E2017" s="42">
        <v>386</v>
      </c>
      <c r="F2017" s="377">
        <f t="shared" si="32"/>
        <v>29.692307692307693</v>
      </c>
      <c r="G2017" s="42"/>
      <c r="H2017" s="42"/>
      <c r="I2017" s="42"/>
      <c r="J2017" s="42"/>
      <c r="K2017" s="42"/>
      <c r="L2017" s="42"/>
      <c r="M2017" s="42">
        <v>5</v>
      </c>
      <c r="N2017" s="42"/>
    </row>
    <row r="2018" spans="1:14" x14ac:dyDescent="0.2">
      <c r="A2018" s="42" t="s">
        <v>3908</v>
      </c>
      <c r="B2018" s="42">
        <v>1</v>
      </c>
      <c r="C2018" s="42">
        <v>1</v>
      </c>
      <c r="D2018" s="42"/>
      <c r="E2018" s="42">
        <v>24</v>
      </c>
      <c r="F2018" s="377">
        <f t="shared" si="32"/>
        <v>24</v>
      </c>
      <c r="G2018" s="42"/>
      <c r="H2018" s="42"/>
      <c r="I2018" s="42"/>
      <c r="J2018" s="42"/>
      <c r="K2018" s="42"/>
      <c r="L2018" s="42"/>
      <c r="M2018" s="42">
        <v>1</v>
      </c>
      <c r="N2018" s="42"/>
    </row>
    <row r="2019" spans="1:14" x14ac:dyDescent="0.2">
      <c r="A2019" s="42" t="s">
        <v>1826</v>
      </c>
      <c r="B2019" s="42">
        <v>12</v>
      </c>
      <c r="C2019" s="42">
        <v>10</v>
      </c>
      <c r="D2019" s="42"/>
      <c r="E2019" s="42">
        <v>232</v>
      </c>
      <c r="F2019" s="377">
        <f t="shared" si="32"/>
        <v>23.2</v>
      </c>
      <c r="G2019" s="42"/>
      <c r="H2019" s="42"/>
      <c r="I2019" s="42"/>
      <c r="J2019" s="42"/>
      <c r="K2019" s="42"/>
      <c r="L2019" s="42"/>
      <c r="M2019" s="42">
        <v>4</v>
      </c>
      <c r="N2019" s="42"/>
    </row>
    <row r="2020" spans="1:14" x14ac:dyDescent="0.2">
      <c r="A2020" s="42" t="s">
        <v>3881</v>
      </c>
      <c r="B2020" s="42">
        <v>11</v>
      </c>
      <c r="C2020" s="42">
        <v>7</v>
      </c>
      <c r="D2020" s="42"/>
      <c r="E2020" s="42">
        <v>161</v>
      </c>
      <c r="F2020" s="377">
        <f t="shared" si="32"/>
        <v>23</v>
      </c>
      <c r="G2020" s="42"/>
      <c r="H2020" s="42"/>
      <c r="I2020" s="42"/>
      <c r="J2020" s="42"/>
      <c r="K2020" s="42"/>
      <c r="L2020" s="42"/>
      <c r="M2020" s="42">
        <v>2</v>
      </c>
      <c r="N2020" s="42"/>
    </row>
    <row r="2021" spans="1:14" x14ac:dyDescent="0.2">
      <c r="A2021" s="42" t="s">
        <v>1830</v>
      </c>
      <c r="B2021" s="42">
        <v>12</v>
      </c>
      <c r="C2021" s="42">
        <v>7</v>
      </c>
      <c r="D2021" s="42"/>
      <c r="E2021" s="42">
        <v>150</v>
      </c>
      <c r="F2021" s="377">
        <f t="shared" si="32"/>
        <v>21.428571428571427</v>
      </c>
      <c r="G2021" s="42"/>
      <c r="H2021" s="42"/>
      <c r="I2021" s="42"/>
      <c r="J2021" s="42"/>
      <c r="K2021" s="42"/>
      <c r="L2021" s="42"/>
      <c r="M2021" s="42">
        <v>3</v>
      </c>
      <c r="N2021" s="42"/>
    </row>
    <row r="2022" spans="1:14" x14ac:dyDescent="0.2">
      <c r="A2022" s="42" t="s">
        <v>1834</v>
      </c>
      <c r="B2022" s="42">
        <v>5</v>
      </c>
      <c r="C2022" s="42">
        <v>4</v>
      </c>
      <c r="D2022" s="42"/>
      <c r="E2022" s="42">
        <v>69</v>
      </c>
      <c r="F2022" s="377">
        <f t="shared" si="32"/>
        <v>17.25</v>
      </c>
      <c r="G2022" s="42"/>
      <c r="H2022" s="42"/>
      <c r="I2022" s="42"/>
      <c r="J2022" s="42"/>
      <c r="K2022" s="42"/>
      <c r="L2022" s="42"/>
      <c r="M2022" s="42"/>
      <c r="N2022" s="42"/>
    </row>
    <row r="2023" spans="1:14" x14ac:dyDescent="0.2">
      <c r="A2023" s="42" t="s">
        <v>3897</v>
      </c>
      <c r="B2023" s="42">
        <v>9</v>
      </c>
      <c r="C2023" s="42">
        <v>9</v>
      </c>
      <c r="D2023" s="42"/>
      <c r="E2023" s="42">
        <v>143</v>
      </c>
      <c r="F2023" s="377">
        <f t="shared" si="32"/>
        <v>15.888888888888889</v>
      </c>
      <c r="G2023" s="42"/>
      <c r="H2023" s="42"/>
      <c r="I2023" s="42"/>
      <c r="J2023" s="42"/>
      <c r="K2023" s="42"/>
      <c r="L2023" s="42"/>
      <c r="M2023" s="42">
        <v>7</v>
      </c>
      <c r="N2023" s="42"/>
    </row>
    <row r="2024" spans="1:14" x14ac:dyDescent="0.2">
      <c r="A2024" s="42" t="s">
        <v>4138</v>
      </c>
      <c r="B2024" s="42">
        <v>11</v>
      </c>
      <c r="C2024" s="42">
        <v>10</v>
      </c>
      <c r="D2024" s="42"/>
      <c r="E2024" s="42">
        <v>153</v>
      </c>
      <c r="F2024" s="377">
        <f t="shared" si="32"/>
        <v>15.3</v>
      </c>
      <c r="G2024" s="42"/>
      <c r="H2024" s="42"/>
      <c r="I2024" s="42"/>
      <c r="J2024" s="42"/>
      <c r="K2024" s="42"/>
      <c r="L2024" s="42"/>
      <c r="M2024" s="42">
        <v>3</v>
      </c>
      <c r="N2024" s="42"/>
    </row>
    <row r="2025" spans="1:14" x14ac:dyDescent="0.2">
      <c r="A2025" s="42" t="s">
        <v>3911</v>
      </c>
      <c r="B2025" s="42">
        <v>2</v>
      </c>
      <c r="C2025" s="42">
        <v>3</v>
      </c>
      <c r="D2025" s="42"/>
      <c r="E2025" s="42">
        <v>26</v>
      </c>
      <c r="F2025" s="377">
        <f t="shared" si="32"/>
        <v>8.6666666666666661</v>
      </c>
      <c r="G2025" s="42"/>
      <c r="H2025" s="42"/>
      <c r="I2025" s="42"/>
      <c r="J2025" s="42"/>
      <c r="K2025" s="42"/>
      <c r="L2025" s="42"/>
      <c r="M2025" s="42">
        <v>2</v>
      </c>
      <c r="N2025" s="42"/>
    </row>
    <row r="2026" spans="1:14" x14ac:dyDescent="0.2">
      <c r="A2026" s="42" t="s">
        <v>3056</v>
      </c>
      <c r="B2026" s="42">
        <v>7</v>
      </c>
      <c r="C2026" s="42">
        <v>3</v>
      </c>
      <c r="D2026" s="42"/>
      <c r="E2026" s="42">
        <v>23</v>
      </c>
      <c r="F2026" s="377">
        <f t="shared" si="32"/>
        <v>7.666666666666667</v>
      </c>
      <c r="G2026" s="42"/>
      <c r="H2026" s="42"/>
      <c r="I2026" s="42"/>
      <c r="J2026" s="42"/>
      <c r="K2026" s="42"/>
      <c r="L2026" s="42"/>
      <c r="M2026" s="42"/>
      <c r="N2026" s="42"/>
    </row>
    <row r="2027" spans="1:14" x14ac:dyDescent="0.2">
      <c r="A2027" s="42" t="s">
        <v>4139</v>
      </c>
      <c r="B2027" s="42">
        <v>3</v>
      </c>
      <c r="C2027" s="42">
        <v>3</v>
      </c>
      <c r="D2027" s="42"/>
      <c r="E2027" s="42">
        <v>20</v>
      </c>
      <c r="F2027" s="377">
        <f t="shared" si="32"/>
        <v>6.666666666666667</v>
      </c>
      <c r="G2027" s="42"/>
      <c r="H2027" s="42"/>
      <c r="I2027" s="42"/>
      <c r="J2027" s="42"/>
      <c r="K2027" s="42"/>
      <c r="L2027" s="42"/>
      <c r="M2027" s="42"/>
      <c r="N2027" s="42"/>
    </row>
    <row r="2028" spans="1:14" x14ac:dyDescent="0.2">
      <c r="A2028" s="42" t="s">
        <v>3915</v>
      </c>
      <c r="B2028" s="42">
        <v>8</v>
      </c>
      <c r="C2028" s="42">
        <v>6</v>
      </c>
      <c r="D2028" s="42"/>
      <c r="E2028" s="42">
        <v>31</v>
      </c>
      <c r="F2028" s="377">
        <f t="shared" si="32"/>
        <v>5.166666666666667</v>
      </c>
      <c r="G2028" s="42"/>
      <c r="H2028" s="42"/>
      <c r="I2028" s="42"/>
      <c r="J2028" s="42"/>
      <c r="K2028" s="42"/>
      <c r="L2028" s="42"/>
      <c r="M2028" s="42">
        <v>4</v>
      </c>
      <c r="N2028" s="42"/>
    </row>
    <row r="2029" spans="1:14" x14ac:dyDescent="0.2">
      <c r="A2029" s="42" t="s">
        <v>3903</v>
      </c>
      <c r="B2029" s="42">
        <v>3</v>
      </c>
      <c r="C2029" s="42">
        <v>1</v>
      </c>
      <c r="D2029" s="42"/>
      <c r="E2029" s="42">
        <v>2</v>
      </c>
      <c r="F2029" s="377">
        <f t="shared" si="32"/>
        <v>2</v>
      </c>
      <c r="G2029" s="42"/>
      <c r="H2029" s="42"/>
      <c r="I2029" s="42"/>
      <c r="J2029" s="42"/>
      <c r="K2029" s="42"/>
      <c r="L2029" s="42"/>
      <c r="M2029" s="42">
        <v>1</v>
      </c>
      <c r="N2029" s="42"/>
    </row>
    <row r="2030" spans="1:14" x14ac:dyDescent="0.2">
      <c r="A2030" s="42" t="s">
        <v>4136</v>
      </c>
      <c r="B2030" s="42">
        <v>3</v>
      </c>
      <c r="C2030" s="42">
        <v>0</v>
      </c>
      <c r="D2030" s="42"/>
      <c r="E2030" s="42">
        <v>1</v>
      </c>
      <c r="F2030" s="377">
        <v>0</v>
      </c>
      <c r="G2030" s="42"/>
      <c r="H2030" s="42"/>
      <c r="I2030" s="42"/>
      <c r="J2030" s="42"/>
      <c r="K2030" s="42"/>
      <c r="L2030" s="42"/>
      <c r="M2030" s="42"/>
      <c r="N2030" s="42"/>
    </row>
    <row r="2031" spans="1:14" x14ac:dyDescent="0.2">
      <c r="A2031" s="42" t="s">
        <v>4140</v>
      </c>
      <c r="B2031" s="42">
        <v>2</v>
      </c>
      <c r="C2031" s="42" t="s">
        <v>3838</v>
      </c>
      <c r="D2031" s="42"/>
      <c r="E2031" s="42"/>
      <c r="F2031" s="42">
        <v>0</v>
      </c>
      <c r="G2031" s="42"/>
      <c r="H2031" s="42"/>
      <c r="I2031" s="42"/>
      <c r="J2031" s="42"/>
      <c r="K2031" s="42"/>
      <c r="L2031" s="42"/>
      <c r="M2031" s="42"/>
      <c r="N2031" s="42"/>
    </row>
    <row r="2032" spans="1:14" x14ac:dyDescent="0.2">
      <c r="A2032" s="42" t="s">
        <v>3885</v>
      </c>
      <c r="B2032" s="42">
        <v>1</v>
      </c>
      <c r="C2032" s="42" t="s">
        <v>3838</v>
      </c>
      <c r="D2032" s="42"/>
      <c r="E2032" s="42"/>
      <c r="F2032" s="42">
        <v>0</v>
      </c>
      <c r="G2032" s="42"/>
      <c r="H2032" s="42"/>
      <c r="I2032" s="42"/>
      <c r="J2032" s="42"/>
      <c r="K2032" s="42"/>
      <c r="L2032" s="42"/>
      <c r="M2032" s="42"/>
      <c r="N2032" s="42"/>
    </row>
    <row r="2033" spans="1:14" x14ac:dyDescent="0.2">
      <c r="A2033" s="42" t="s">
        <v>3916</v>
      </c>
      <c r="B2033" s="42">
        <v>7</v>
      </c>
      <c r="C2033" s="42">
        <v>7</v>
      </c>
      <c r="D2033" s="42"/>
      <c r="E2033" s="42">
        <v>296</v>
      </c>
      <c r="F2033" s="377">
        <f t="shared" ref="F2033:F2096" si="33">E2033/C2033</f>
        <v>42.285714285714285</v>
      </c>
      <c r="G2033" s="42"/>
      <c r="H2033" s="42"/>
      <c r="I2033" s="42"/>
      <c r="J2033" s="42"/>
      <c r="K2033" s="42"/>
      <c r="L2033" s="42"/>
      <c r="M2033" s="42">
        <v>7</v>
      </c>
      <c r="N2033" s="42"/>
    </row>
    <row r="2034" spans="1:14" x14ac:dyDescent="0.2">
      <c r="A2034" s="42" t="s">
        <v>1830</v>
      </c>
      <c r="B2034" s="42">
        <v>4</v>
      </c>
      <c r="C2034" s="42">
        <v>1</v>
      </c>
      <c r="D2034" s="42"/>
      <c r="E2034" s="42">
        <v>29</v>
      </c>
      <c r="F2034" s="377">
        <f t="shared" si="33"/>
        <v>29</v>
      </c>
      <c r="G2034" s="42"/>
      <c r="H2034" s="42"/>
      <c r="I2034" s="42"/>
      <c r="J2034" s="42"/>
      <c r="K2034" s="42"/>
      <c r="L2034" s="42"/>
      <c r="M2034" s="42"/>
      <c r="N2034" s="42"/>
    </row>
    <row r="2035" spans="1:14" x14ac:dyDescent="0.2">
      <c r="A2035" s="42" t="s">
        <v>3820</v>
      </c>
      <c r="B2035" s="42">
        <v>4</v>
      </c>
      <c r="C2035" s="42">
        <v>4</v>
      </c>
      <c r="D2035" s="42"/>
      <c r="E2035" s="42">
        <v>107</v>
      </c>
      <c r="F2035" s="377">
        <f t="shared" si="33"/>
        <v>26.75</v>
      </c>
      <c r="G2035" s="42"/>
      <c r="H2035" s="42"/>
      <c r="I2035" s="42"/>
      <c r="J2035" s="42"/>
      <c r="K2035" s="42"/>
      <c r="L2035" s="42"/>
      <c r="M2035" s="42">
        <v>3</v>
      </c>
      <c r="N2035" s="42"/>
    </row>
    <row r="2036" spans="1:14" x14ac:dyDescent="0.2">
      <c r="A2036" s="42" t="s">
        <v>3919</v>
      </c>
      <c r="B2036" s="42">
        <v>3</v>
      </c>
      <c r="C2036" s="42">
        <v>3</v>
      </c>
      <c r="D2036" s="42"/>
      <c r="E2036" s="42">
        <v>78</v>
      </c>
      <c r="F2036" s="377">
        <f t="shared" si="33"/>
        <v>26</v>
      </c>
      <c r="G2036" s="42"/>
      <c r="H2036" s="42"/>
      <c r="I2036" s="42"/>
      <c r="J2036" s="42"/>
      <c r="K2036" s="42"/>
      <c r="L2036" s="42"/>
      <c r="M2036" s="42"/>
      <c r="N2036" s="42"/>
    </row>
    <row r="2037" spans="1:14" x14ac:dyDescent="0.2">
      <c r="A2037" s="42" t="s">
        <v>3881</v>
      </c>
      <c r="B2037" s="42">
        <v>3</v>
      </c>
      <c r="C2037" s="42">
        <v>2</v>
      </c>
      <c r="D2037" s="42"/>
      <c r="E2037" s="42">
        <v>51</v>
      </c>
      <c r="F2037" s="377">
        <f t="shared" si="33"/>
        <v>25.5</v>
      </c>
      <c r="G2037" s="42"/>
      <c r="H2037" s="42"/>
      <c r="I2037" s="42"/>
      <c r="J2037" s="42"/>
      <c r="K2037" s="42"/>
      <c r="L2037" s="42"/>
      <c r="M2037" s="42"/>
      <c r="N2037" s="42"/>
    </row>
    <row r="2038" spans="1:14" x14ac:dyDescent="0.2">
      <c r="A2038" s="42" t="s">
        <v>3911</v>
      </c>
      <c r="B2038" s="42">
        <v>3</v>
      </c>
      <c r="C2038" s="42">
        <v>4</v>
      </c>
      <c r="D2038" s="42"/>
      <c r="E2038" s="42">
        <v>99</v>
      </c>
      <c r="F2038" s="377">
        <f t="shared" si="33"/>
        <v>24.75</v>
      </c>
      <c r="G2038" s="42"/>
      <c r="H2038" s="42"/>
      <c r="I2038" s="42"/>
      <c r="J2038" s="42"/>
      <c r="K2038" s="42"/>
      <c r="L2038" s="42"/>
      <c r="M2038" s="42">
        <v>1</v>
      </c>
      <c r="N2038" s="42"/>
    </row>
    <row r="2039" spans="1:14" x14ac:dyDescent="0.2">
      <c r="A2039" s="42" t="s">
        <v>3080</v>
      </c>
      <c r="B2039" s="42">
        <v>3</v>
      </c>
      <c r="C2039" s="42">
        <v>3</v>
      </c>
      <c r="D2039" s="42"/>
      <c r="E2039" s="42">
        <v>66</v>
      </c>
      <c r="F2039" s="377">
        <f t="shared" si="33"/>
        <v>22</v>
      </c>
      <c r="G2039" s="42"/>
      <c r="H2039" s="42"/>
      <c r="I2039" s="42"/>
      <c r="J2039" s="42"/>
      <c r="K2039" s="42"/>
      <c r="L2039" s="42"/>
      <c r="M2039" s="42"/>
      <c r="N2039" s="42"/>
    </row>
    <row r="2040" spans="1:14" x14ac:dyDescent="0.2">
      <c r="A2040" s="42" t="s">
        <v>3056</v>
      </c>
      <c r="B2040" s="42">
        <v>8</v>
      </c>
      <c r="C2040" s="42">
        <v>4</v>
      </c>
      <c r="D2040" s="42"/>
      <c r="E2040" s="42">
        <v>85</v>
      </c>
      <c r="F2040" s="377">
        <f t="shared" si="33"/>
        <v>21.25</v>
      </c>
      <c r="G2040" s="42"/>
      <c r="H2040" s="42"/>
      <c r="I2040" s="42"/>
      <c r="J2040" s="42"/>
      <c r="K2040" s="42"/>
      <c r="L2040" s="42"/>
      <c r="M2040" s="42">
        <v>3</v>
      </c>
      <c r="N2040" s="42"/>
    </row>
    <row r="2041" spans="1:14" x14ac:dyDescent="0.2">
      <c r="A2041" s="42" t="s">
        <v>3875</v>
      </c>
      <c r="B2041" s="42">
        <v>11</v>
      </c>
      <c r="C2041" s="42">
        <v>11</v>
      </c>
      <c r="D2041" s="42"/>
      <c r="E2041" s="42">
        <v>218</v>
      </c>
      <c r="F2041" s="377">
        <f t="shared" si="33"/>
        <v>19.818181818181817</v>
      </c>
      <c r="G2041" s="42"/>
      <c r="H2041" s="42"/>
      <c r="I2041" s="42"/>
      <c r="J2041" s="42"/>
      <c r="K2041" s="42"/>
      <c r="L2041" s="42"/>
      <c r="M2041" s="42">
        <v>6</v>
      </c>
      <c r="N2041" s="42"/>
    </row>
    <row r="2042" spans="1:14" x14ac:dyDescent="0.2">
      <c r="A2042" s="42" t="s">
        <v>1829</v>
      </c>
      <c r="B2042" s="42">
        <v>10</v>
      </c>
      <c r="C2042" s="42">
        <v>9</v>
      </c>
      <c r="D2042" s="42"/>
      <c r="E2042" s="42">
        <v>170</v>
      </c>
      <c r="F2042" s="377">
        <f t="shared" si="33"/>
        <v>18.888888888888889</v>
      </c>
      <c r="G2042" s="42"/>
      <c r="H2042" s="42"/>
      <c r="I2042" s="42"/>
      <c r="J2042" s="42"/>
      <c r="K2042" s="42"/>
      <c r="L2042" s="42"/>
      <c r="M2042" s="42">
        <v>6</v>
      </c>
      <c r="N2042" s="42"/>
    </row>
    <row r="2043" spans="1:14" x14ac:dyDescent="0.2">
      <c r="A2043" s="42" t="s">
        <v>3897</v>
      </c>
      <c r="B2043" s="42">
        <v>10</v>
      </c>
      <c r="C2043" s="42">
        <v>10</v>
      </c>
      <c r="D2043" s="42"/>
      <c r="E2043" s="42">
        <v>188</v>
      </c>
      <c r="F2043" s="377">
        <f t="shared" si="33"/>
        <v>18.8</v>
      </c>
      <c r="G2043" s="42"/>
      <c r="H2043" s="42"/>
      <c r="I2043" s="42"/>
      <c r="J2043" s="42"/>
      <c r="K2043" s="42"/>
      <c r="L2043" s="42"/>
      <c r="M2043" s="42">
        <v>6</v>
      </c>
      <c r="N2043" s="42"/>
    </row>
    <row r="2044" spans="1:14" x14ac:dyDescent="0.2">
      <c r="A2044" s="42" t="s">
        <v>3898</v>
      </c>
      <c r="B2044" s="42">
        <v>2</v>
      </c>
      <c r="C2044" s="42">
        <v>2</v>
      </c>
      <c r="D2044" s="42"/>
      <c r="E2044" s="42">
        <v>30</v>
      </c>
      <c r="F2044" s="377">
        <f t="shared" si="33"/>
        <v>15</v>
      </c>
      <c r="G2044" s="42"/>
      <c r="H2044" s="42"/>
      <c r="I2044" s="42"/>
      <c r="J2044" s="42"/>
      <c r="K2044" s="42"/>
      <c r="L2044" s="42"/>
      <c r="M2044" s="42">
        <v>2</v>
      </c>
      <c r="N2044" s="42"/>
    </row>
    <row r="2045" spans="1:14" x14ac:dyDescent="0.2">
      <c r="A2045" s="42" t="s">
        <v>3903</v>
      </c>
      <c r="B2045" s="42">
        <v>10</v>
      </c>
      <c r="C2045" s="42">
        <v>4</v>
      </c>
      <c r="D2045" s="42"/>
      <c r="E2045" s="42">
        <v>59</v>
      </c>
      <c r="F2045" s="377">
        <f t="shared" si="33"/>
        <v>14.75</v>
      </c>
      <c r="G2045" s="42"/>
      <c r="H2045" s="42"/>
      <c r="I2045" s="42"/>
      <c r="J2045" s="42"/>
      <c r="K2045" s="42"/>
      <c r="L2045" s="42"/>
      <c r="M2045" s="42">
        <v>2</v>
      </c>
      <c r="N2045" s="42"/>
    </row>
    <row r="2046" spans="1:14" x14ac:dyDescent="0.2">
      <c r="A2046" s="42" t="s">
        <v>4136</v>
      </c>
      <c r="B2046" s="42">
        <v>10</v>
      </c>
      <c r="C2046" s="42">
        <v>10</v>
      </c>
      <c r="D2046" s="42"/>
      <c r="E2046" s="42">
        <v>144</v>
      </c>
      <c r="F2046" s="377">
        <f t="shared" si="33"/>
        <v>14.4</v>
      </c>
      <c r="G2046" s="42"/>
      <c r="H2046" s="42"/>
      <c r="I2046" s="42"/>
      <c r="J2046" s="42"/>
      <c r="K2046" s="42"/>
      <c r="L2046" s="42"/>
      <c r="M2046" s="42">
        <v>3</v>
      </c>
      <c r="N2046" s="42"/>
    </row>
    <row r="2047" spans="1:14" x14ac:dyDescent="0.2">
      <c r="A2047" s="42" t="s">
        <v>3896</v>
      </c>
      <c r="B2047" s="42">
        <v>1</v>
      </c>
      <c r="C2047" s="42">
        <v>1</v>
      </c>
      <c r="D2047" s="42"/>
      <c r="E2047" s="42">
        <v>11</v>
      </c>
      <c r="F2047" s="377">
        <f t="shared" si="33"/>
        <v>11</v>
      </c>
      <c r="G2047" s="42"/>
      <c r="H2047" s="42"/>
      <c r="I2047" s="42"/>
      <c r="J2047" s="42"/>
      <c r="K2047" s="42"/>
      <c r="L2047" s="42"/>
      <c r="M2047" s="42"/>
      <c r="N2047" s="42"/>
    </row>
    <row r="2048" spans="1:14" x14ac:dyDescent="0.2">
      <c r="A2048" s="42" t="s">
        <v>4138</v>
      </c>
      <c r="B2048" s="42">
        <v>3</v>
      </c>
      <c r="C2048" s="42">
        <v>3</v>
      </c>
      <c r="D2048" s="42"/>
      <c r="E2048" s="42">
        <v>26</v>
      </c>
      <c r="F2048" s="377">
        <f t="shared" si="33"/>
        <v>8.6666666666666661</v>
      </c>
      <c r="G2048" s="42"/>
      <c r="H2048" s="42"/>
      <c r="I2048" s="42"/>
      <c r="J2048" s="42"/>
      <c r="K2048" s="42"/>
      <c r="L2048" s="42"/>
      <c r="M2048" s="42">
        <v>4</v>
      </c>
      <c r="N2048" s="42"/>
    </row>
    <row r="2049" spans="1:14" x14ac:dyDescent="0.2">
      <c r="A2049" s="42" t="s">
        <v>3882</v>
      </c>
      <c r="B2049" s="42">
        <v>2</v>
      </c>
      <c r="C2049" s="42">
        <v>2</v>
      </c>
      <c r="D2049" s="42"/>
      <c r="E2049" s="42">
        <v>16</v>
      </c>
      <c r="F2049" s="377">
        <f t="shared" si="33"/>
        <v>8</v>
      </c>
      <c r="G2049" s="42"/>
      <c r="H2049" s="42"/>
      <c r="I2049" s="42"/>
      <c r="J2049" s="42"/>
      <c r="K2049" s="42"/>
      <c r="L2049" s="42"/>
      <c r="M2049" s="42"/>
      <c r="N2049" s="42"/>
    </row>
    <row r="2050" spans="1:14" x14ac:dyDescent="0.2">
      <c r="A2050" s="42" t="s">
        <v>4128</v>
      </c>
      <c r="B2050" s="42">
        <v>5</v>
      </c>
      <c r="C2050" s="42">
        <v>8</v>
      </c>
      <c r="D2050" s="42"/>
      <c r="E2050" s="42">
        <v>51</v>
      </c>
      <c r="F2050" s="377">
        <f t="shared" si="33"/>
        <v>6.375</v>
      </c>
      <c r="G2050" s="42"/>
      <c r="H2050" s="42"/>
      <c r="I2050" s="42"/>
      <c r="J2050" s="42"/>
      <c r="K2050" s="42"/>
      <c r="L2050" s="42"/>
      <c r="M2050" s="42">
        <v>1</v>
      </c>
      <c r="N2050" s="42"/>
    </row>
    <row r="2051" spans="1:14" x14ac:dyDescent="0.2">
      <c r="A2051" s="42" t="s">
        <v>881</v>
      </c>
      <c r="B2051" s="42">
        <v>2</v>
      </c>
      <c r="C2051" s="42">
        <v>2</v>
      </c>
      <c r="D2051" s="42"/>
      <c r="E2051" s="42">
        <v>9</v>
      </c>
      <c r="F2051" s="377">
        <f t="shared" si="33"/>
        <v>4.5</v>
      </c>
      <c r="G2051" s="42"/>
      <c r="H2051" s="42"/>
      <c r="I2051" s="42"/>
      <c r="J2051" s="42"/>
      <c r="K2051" s="42"/>
      <c r="L2051" s="42"/>
      <c r="M2051" s="42"/>
      <c r="N2051" s="42"/>
    </row>
    <row r="2052" spans="1:14" x14ac:dyDescent="0.2">
      <c r="A2052" s="42" t="s">
        <v>4141</v>
      </c>
      <c r="B2052" s="42">
        <v>1</v>
      </c>
      <c r="C2052" s="42">
        <v>1</v>
      </c>
      <c r="D2052" s="42"/>
      <c r="E2052" s="42">
        <v>3</v>
      </c>
      <c r="F2052" s="377">
        <f t="shared" si="33"/>
        <v>3</v>
      </c>
      <c r="G2052" s="42"/>
      <c r="H2052" s="42"/>
      <c r="I2052" s="42"/>
      <c r="J2052" s="42"/>
      <c r="K2052" s="42"/>
      <c r="L2052" s="42"/>
      <c r="M2052" s="42"/>
      <c r="N2052" s="42"/>
    </row>
    <row r="2053" spans="1:14" x14ac:dyDescent="0.2">
      <c r="A2053" s="42" t="s">
        <v>4142</v>
      </c>
      <c r="B2053" s="42">
        <v>5</v>
      </c>
      <c r="C2053" s="42">
        <v>5</v>
      </c>
      <c r="D2053" s="42"/>
      <c r="E2053" s="42">
        <v>15</v>
      </c>
      <c r="F2053" s="377">
        <f t="shared" si="33"/>
        <v>3</v>
      </c>
      <c r="G2053" s="42"/>
      <c r="H2053" s="42"/>
      <c r="I2053" s="42"/>
      <c r="J2053" s="42"/>
      <c r="K2053" s="42"/>
      <c r="L2053" s="42"/>
      <c r="M2053" s="42">
        <v>3</v>
      </c>
      <c r="N2053" s="42"/>
    </row>
    <row r="2054" spans="1:14" x14ac:dyDescent="0.2">
      <c r="A2054" s="42" t="s">
        <v>4143</v>
      </c>
      <c r="B2054" s="42">
        <v>3</v>
      </c>
      <c r="C2054" s="42">
        <v>3</v>
      </c>
      <c r="D2054" s="42"/>
      <c r="E2054" s="42">
        <v>8</v>
      </c>
      <c r="F2054" s="377">
        <f t="shared" si="33"/>
        <v>2.6666666666666665</v>
      </c>
      <c r="G2054" s="42"/>
      <c r="H2054" s="42"/>
      <c r="I2054" s="42"/>
      <c r="J2054" s="42"/>
      <c r="K2054" s="42"/>
      <c r="L2054" s="42"/>
      <c r="M2054" s="42">
        <v>2</v>
      </c>
      <c r="N2054" s="42"/>
    </row>
    <row r="2055" spans="1:14" x14ac:dyDescent="0.2">
      <c r="A2055" s="42" t="s">
        <v>4144</v>
      </c>
      <c r="B2055" s="42">
        <v>3</v>
      </c>
      <c r="C2055" s="42">
        <v>2</v>
      </c>
      <c r="D2055" s="42"/>
      <c r="E2055" s="42">
        <v>5</v>
      </c>
      <c r="F2055" s="377">
        <f t="shared" si="33"/>
        <v>2.5</v>
      </c>
      <c r="G2055" s="42"/>
      <c r="H2055" s="42"/>
      <c r="I2055" s="42"/>
      <c r="J2055" s="42"/>
      <c r="K2055" s="42"/>
      <c r="L2055" s="42"/>
      <c r="M2055" s="42"/>
      <c r="N2055" s="42"/>
    </row>
    <row r="2056" spans="1:14" x14ac:dyDescent="0.2">
      <c r="A2056" s="42" t="s">
        <v>4140</v>
      </c>
      <c r="B2056" s="42">
        <v>1</v>
      </c>
      <c r="C2056" s="42">
        <v>1</v>
      </c>
      <c r="D2056" s="42"/>
      <c r="E2056" s="42">
        <v>1</v>
      </c>
      <c r="F2056" s="377">
        <f t="shared" si="33"/>
        <v>1</v>
      </c>
      <c r="G2056" s="42"/>
      <c r="H2056" s="42"/>
      <c r="I2056" s="42"/>
      <c r="J2056" s="42"/>
      <c r="K2056" s="42"/>
      <c r="L2056" s="42"/>
      <c r="M2056" s="42">
        <v>1</v>
      </c>
      <c r="N2056" s="42"/>
    </row>
    <row r="2057" spans="1:14" x14ac:dyDescent="0.2">
      <c r="A2057" s="42" t="s">
        <v>1825</v>
      </c>
      <c r="B2057" s="42">
        <v>2</v>
      </c>
      <c r="C2057" s="42">
        <v>3</v>
      </c>
      <c r="D2057" s="42"/>
      <c r="E2057" s="42">
        <v>3</v>
      </c>
      <c r="F2057" s="377">
        <f t="shared" si="33"/>
        <v>1</v>
      </c>
      <c r="G2057" s="42"/>
      <c r="H2057" s="42"/>
      <c r="I2057" s="42"/>
      <c r="J2057" s="42"/>
      <c r="K2057" s="42"/>
      <c r="L2057" s="42"/>
      <c r="M2057" s="42"/>
      <c r="N2057" s="42"/>
    </row>
    <row r="2058" spans="1:14" x14ac:dyDescent="0.2">
      <c r="A2058" s="42" t="s">
        <v>4130</v>
      </c>
      <c r="B2058" s="42">
        <v>2</v>
      </c>
      <c r="C2058" s="42">
        <v>2</v>
      </c>
      <c r="D2058" s="42"/>
      <c r="E2058" s="42">
        <v>1</v>
      </c>
      <c r="F2058" s="377">
        <f t="shared" si="33"/>
        <v>0.5</v>
      </c>
      <c r="G2058" s="42"/>
      <c r="H2058" s="42"/>
      <c r="I2058" s="42"/>
      <c r="J2058" s="42"/>
      <c r="K2058" s="42"/>
      <c r="L2058" s="42"/>
      <c r="M2058" s="42">
        <v>2</v>
      </c>
      <c r="N2058" s="42"/>
    </row>
    <row r="2059" spans="1:14" x14ac:dyDescent="0.2">
      <c r="A2059" s="42" t="s">
        <v>3885</v>
      </c>
      <c r="B2059" s="42">
        <v>1</v>
      </c>
      <c r="C2059" s="42">
        <v>1</v>
      </c>
      <c r="D2059" s="42"/>
      <c r="E2059" s="42">
        <v>0</v>
      </c>
      <c r="F2059" s="377">
        <f t="shared" si="33"/>
        <v>0</v>
      </c>
      <c r="G2059" s="42"/>
      <c r="H2059" s="42"/>
      <c r="I2059" s="42"/>
      <c r="J2059" s="42"/>
      <c r="K2059" s="42"/>
      <c r="L2059" s="42"/>
      <c r="M2059" s="42"/>
      <c r="N2059" s="42"/>
    </row>
    <row r="2060" spans="1:14" x14ac:dyDescent="0.2">
      <c r="A2060" s="42" t="s">
        <v>4133</v>
      </c>
      <c r="B2060" s="42">
        <v>2</v>
      </c>
      <c r="C2060" s="42">
        <v>1</v>
      </c>
      <c r="D2060" s="42"/>
      <c r="E2060" s="42">
        <v>35</v>
      </c>
      <c r="F2060" s="377">
        <f t="shared" si="33"/>
        <v>35</v>
      </c>
      <c r="G2060" s="42"/>
      <c r="H2060" s="42"/>
      <c r="I2060" s="42"/>
      <c r="J2060" s="42"/>
      <c r="K2060" s="42"/>
      <c r="L2060" s="42"/>
      <c r="M2060" s="42">
        <v>1</v>
      </c>
      <c r="N2060" s="42"/>
    </row>
    <row r="2061" spans="1:14" x14ac:dyDescent="0.2">
      <c r="A2061" s="42" t="s">
        <v>3911</v>
      </c>
      <c r="B2061" s="42">
        <v>4</v>
      </c>
      <c r="C2061" s="42">
        <v>3</v>
      </c>
      <c r="D2061" s="42"/>
      <c r="E2061" s="42">
        <v>139</v>
      </c>
      <c r="F2061" s="377">
        <f t="shared" si="33"/>
        <v>46.333333333333336</v>
      </c>
      <c r="G2061" s="42"/>
      <c r="H2061" s="42"/>
      <c r="I2061" s="42"/>
      <c r="J2061" s="42"/>
      <c r="K2061" s="42"/>
      <c r="L2061" s="42"/>
      <c r="M2061" s="42">
        <v>2</v>
      </c>
      <c r="N2061" s="42"/>
    </row>
    <row r="2062" spans="1:14" x14ac:dyDescent="0.2">
      <c r="A2062" s="42" t="s">
        <v>3867</v>
      </c>
      <c r="B2062" s="42">
        <v>5</v>
      </c>
      <c r="C2062" s="42">
        <v>4</v>
      </c>
      <c r="D2062" s="42"/>
      <c r="E2062" s="42">
        <v>177</v>
      </c>
      <c r="F2062" s="377">
        <f t="shared" si="33"/>
        <v>44.25</v>
      </c>
      <c r="G2062" s="42"/>
      <c r="H2062" s="42"/>
      <c r="I2062" s="42"/>
      <c r="J2062" s="42"/>
      <c r="K2062" s="42"/>
      <c r="L2062" s="42"/>
      <c r="M2062" s="42">
        <v>1</v>
      </c>
      <c r="N2062" s="42"/>
    </row>
    <row r="2063" spans="1:14" x14ac:dyDescent="0.2">
      <c r="A2063" s="42" t="s">
        <v>3875</v>
      </c>
      <c r="B2063" s="42">
        <v>7</v>
      </c>
      <c r="C2063" s="42">
        <v>8</v>
      </c>
      <c r="D2063" s="42"/>
      <c r="E2063" s="42">
        <v>254</v>
      </c>
      <c r="F2063" s="377">
        <f t="shared" si="33"/>
        <v>31.75</v>
      </c>
      <c r="G2063" s="42"/>
      <c r="H2063" s="42"/>
      <c r="I2063" s="42"/>
      <c r="J2063" s="42"/>
      <c r="K2063" s="42"/>
      <c r="L2063" s="42"/>
      <c r="M2063" s="42">
        <v>2</v>
      </c>
      <c r="N2063" s="42"/>
    </row>
    <row r="2064" spans="1:14" x14ac:dyDescent="0.2">
      <c r="A2064" s="42" t="s">
        <v>3908</v>
      </c>
      <c r="B2064" s="42">
        <v>1</v>
      </c>
      <c r="C2064" s="42">
        <v>1</v>
      </c>
      <c r="D2064" s="42"/>
      <c r="E2064" s="42">
        <v>31</v>
      </c>
      <c r="F2064" s="377">
        <f t="shared" si="33"/>
        <v>31</v>
      </c>
      <c r="G2064" s="42"/>
      <c r="H2064" s="42"/>
      <c r="I2064" s="42"/>
      <c r="J2064" s="42"/>
      <c r="K2064" s="42"/>
      <c r="L2064" s="42"/>
      <c r="M2064" s="42"/>
      <c r="N2064" s="42"/>
    </row>
    <row r="2065" spans="1:14" x14ac:dyDescent="0.2">
      <c r="A2065" s="42" t="s">
        <v>3881</v>
      </c>
      <c r="B2065" s="42">
        <v>6</v>
      </c>
      <c r="C2065" s="42">
        <v>5</v>
      </c>
      <c r="D2065" s="42"/>
      <c r="E2065" s="42">
        <v>139</v>
      </c>
      <c r="F2065" s="377">
        <f t="shared" si="33"/>
        <v>27.8</v>
      </c>
      <c r="G2065" s="42"/>
      <c r="H2065" s="42"/>
      <c r="I2065" s="42"/>
      <c r="J2065" s="42"/>
      <c r="K2065" s="42"/>
      <c r="L2065" s="42"/>
      <c r="M2065" s="42"/>
      <c r="N2065" s="42"/>
    </row>
    <row r="2066" spans="1:14" x14ac:dyDescent="0.2">
      <c r="A2066" s="42" t="s">
        <v>3897</v>
      </c>
      <c r="B2066" s="42">
        <v>12</v>
      </c>
      <c r="C2066" s="42">
        <v>13</v>
      </c>
      <c r="D2066" s="42"/>
      <c r="E2066" s="42">
        <v>361</v>
      </c>
      <c r="F2066" s="377">
        <f t="shared" si="33"/>
        <v>27.76923076923077</v>
      </c>
      <c r="G2066" s="42"/>
      <c r="H2066" s="42"/>
      <c r="I2066" s="42"/>
      <c r="J2066" s="42"/>
      <c r="K2066" s="42"/>
      <c r="L2066" s="42"/>
      <c r="M2066" s="42">
        <v>4</v>
      </c>
      <c r="N2066" s="42"/>
    </row>
    <row r="2067" spans="1:14" x14ac:dyDescent="0.2">
      <c r="A2067" s="42" t="s">
        <v>3885</v>
      </c>
      <c r="B2067" s="42">
        <v>12</v>
      </c>
      <c r="C2067" s="42">
        <v>10</v>
      </c>
      <c r="D2067" s="42"/>
      <c r="E2067" s="42">
        <v>262</v>
      </c>
      <c r="F2067" s="377">
        <f t="shared" si="33"/>
        <v>26.2</v>
      </c>
      <c r="G2067" s="42"/>
      <c r="H2067" s="42"/>
      <c r="I2067" s="42"/>
      <c r="J2067" s="42"/>
      <c r="K2067" s="42"/>
      <c r="L2067" s="42"/>
      <c r="M2067" s="42">
        <v>5</v>
      </c>
      <c r="N2067" s="42"/>
    </row>
    <row r="2068" spans="1:14" x14ac:dyDescent="0.2">
      <c r="A2068" s="42" t="s">
        <v>3903</v>
      </c>
      <c r="B2068" s="42">
        <v>1</v>
      </c>
      <c r="C2068" s="42">
        <v>2</v>
      </c>
      <c r="D2068" s="42"/>
      <c r="E2068" s="42">
        <v>46</v>
      </c>
      <c r="F2068" s="377">
        <f t="shared" si="33"/>
        <v>23</v>
      </c>
      <c r="G2068" s="42"/>
      <c r="H2068" s="42"/>
      <c r="I2068" s="42"/>
      <c r="J2068" s="42"/>
      <c r="K2068" s="42"/>
      <c r="L2068" s="42"/>
      <c r="M2068" s="42"/>
      <c r="N2068" s="42"/>
    </row>
    <row r="2069" spans="1:14" x14ac:dyDescent="0.2">
      <c r="A2069" s="42" t="s">
        <v>3898</v>
      </c>
      <c r="B2069" s="42">
        <v>1</v>
      </c>
      <c r="C2069" s="42">
        <v>1</v>
      </c>
      <c r="D2069" s="42"/>
      <c r="E2069" s="42">
        <v>22</v>
      </c>
      <c r="F2069" s="377">
        <f t="shared" si="33"/>
        <v>22</v>
      </c>
      <c r="G2069" s="42"/>
      <c r="H2069" s="42"/>
      <c r="I2069" s="42"/>
      <c r="J2069" s="42"/>
      <c r="K2069" s="42"/>
      <c r="L2069" s="42"/>
      <c r="M2069" s="42"/>
      <c r="N2069" s="42"/>
    </row>
    <row r="2070" spans="1:14" x14ac:dyDescent="0.2">
      <c r="A2070" s="42" t="s">
        <v>3919</v>
      </c>
      <c r="B2070" s="42">
        <v>12</v>
      </c>
      <c r="C2070" s="42">
        <v>11</v>
      </c>
      <c r="D2070" s="42"/>
      <c r="E2070" s="42">
        <v>218</v>
      </c>
      <c r="F2070" s="377">
        <f t="shared" si="33"/>
        <v>19.818181818181817</v>
      </c>
      <c r="G2070" s="42"/>
      <c r="H2070" s="42"/>
      <c r="I2070" s="42"/>
      <c r="J2070" s="42"/>
      <c r="K2070" s="42"/>
      <c r="L2070" s="42"/>
      <c r="M2070" s="42">
        <v>5</v>
      </c>
      <c r="N2070" s="42"/>
    </row>
    <row r="2071" spans="1:14" x14ac:dyDescent="0.2">
      <c r="A2071" s="42" t="s">
        <v>3917</v>
      </c>
      <c r="B2071" s="42">
        <v>9</v>
      </c>
      <c r="C2071" s="42">
        <v>8</v>
      </c>
      <c r="D2071" s="42"/>
      <c r="E2071" s="42">
        <v>176</v>
      </c>
      <c r="F2071" s="377">
        <f t="shared" si="33"/>
        <v>22</v>
      </c>
      <c r="G2071" s="42"/>
      <c r="H2071" s="42"/>
      <c r="I2071" s="42"/>
      <c r="J2071" s="42"/>
      <c r="K2071" s="42"/>
      <c r="L2071" s="42"/>
      <c r="M2071" s="42">
        <v>1</v>
      </c>
      <c r="N2071" s="42"/>
    </row>
    <row r="2072" spans="1:14" x14ac:dyDescent="0.2">
      <c r="A2072" s="42" t="s">
        <v>3886</v>
      </c>
      <c r="B2072" s="42">
        <v>1</v>
      </c>
      <c r="C2072" s="42">
        <v>1</v>
      </c>
      <c r="D2072" s="42"/>
      <c r="E2072" s="42">
        <v>17</v>
      </c>
      <c r="F2072" s="377">
        <f t="shared" si="33"/>
        <v>17</v>
      </c>
      <c r="G2072" s="42"/>
      <c r="H2072" s="42"/>
      <c r="I2072" s="42"/>
      <c r="J2072" s="42"/>
      <c r="K2072" s="42"/>
      <c r="L2072" s="42"/>
      <c r="M2072" s="42"/>
      <c r="N2072" s="42"/>
    </row>
    <row r="2073" spans="1:14" x14ac:dyDescent="0.2">
      <c r="A2073" s="42" t="s">
        <v>3918</v>
      </c>
      <c r="B2073" s="42">
        <v>9</v>
      </c>
      <c r="C2073" s="42">
        <v>11</v>
      </c>
      <c r="D2073" s="42"/>
      <c r="E2073" s="42">
        <v>185</v>
      </c>
      <c r="F2073" s="377">
        <f t="shared" si="33"/>
        <v>16.818181818181817</v>
      </c>
      <c r="G2073" s="42"/>
      <c r="H2073" s="42"/>
      <c r="I2073" s="42"/>
      <c r="J2073" s="42"/>
      <c r="K2073" s="42"/>
      <c r="L2073" s="42"/>
      <c r="M2073" s="42">
        <v>12</v>
      </c>
      <c r="N2073" s="42">
        <v>4</v>
      </c>
    </row>
    <row r="2074" spans="1:14" x14ac:dyDescent="0.2">
      <c r="A2074" s="42" t="s">
        <v>4133</v>
      </c>
      <c r="B2074" s="42">
        <v>5</v>
      </c>
      <c r="C2074" s="42">
        <v>4</v>
      </c>
      <c r="D2074" s="42"/>
      <c r="E2074" s="42">
        <v>57</v>
      </c>
      <c r="F2074" s="377">
        <f t="shared" si="33"/>
        <v>14.25</v>
      </c>
      <c r="G2074" s="42"/>
      <c r="H2074" s="42"/>
      <c r="I2074" s="42"/>
      <c r="J2074" s="42"/>
      <c r="K2074" s="42"/>
      <c r="L2074" s="42"/>
      <c r="M2074" s="42">
        <v>1</v>
      </c>
      <c r="N2074" s="42"/>
    </row>
    <row r="2075" spans="1:14" x14ac:dyDescent="0.2">
      <c r="A2075" s="42" t="s">
        <v>3820</v>
      </c>
      <c r="B2075" s="42">
        <v>5</v>
      </c>
      <c r="C2075" s="42">
        <v>7</v>
      </c>
      <c r="D2075" s="42"/>
      <c r="E2075" s="42">
        <v>97</v>
      </c>
      <c r="F2075" s="377">
        <f t="shared" si="33"/>
        <v>13.857142857142858</v>
      </c>
      <c r="G2075" s="42"/>
      <c r="H2075" s="42"/>
      <c r="I2075" s="42"/>
      <c r="J2075" s="42"/>
      <c r="K2075" s="42"/>
      <c r="L2075" s="42"/>
      <c r="M2075" s="42">
        <v>1</v>
      </c>
      <c r="N2075" s="42"/>
    </row>
    <row r="2076" spans="1:14" x14ac:dyDescent="0.2">
      <c r="A2076" s="42" t="s">
        <v>3882</v>
      </c>
      <c r="B2076" s="42">
        <v>5</v>
      </c>
      <c r="C2076" s="42">
        <v>3</v>
      </c>
      <c r="D2076" s="42"/>
      <c r="E2076" s="42">
        <v>41</v>
      </c>
      <c r="F2076" s="377">
        <f t="shared" si="33"/>
        <v>13.666666666666666</v>
      </c>
      <c r="G2076" s="42"/>
      <c r="H2076" s="42"/>
      <c r="I2076" s="42"/>
      <c r="J2076" s="42"/>
      <c r="K2076" s="42"/>
      <c r="L2076" s="42"/>
      <c r="M2076" s="42">
        <v>1</v>
      </c>
      <c r="N2076" s="42"/>
    </row>
    <row r="2077" spans="1:14" x14ac:dyDescent="0.2">
      <c r="A2077" s="42" t="s">
        <v>3029</v>
      </c>
      <c r="B2077" s="42">
        <v>1</v>
      </c>
      <c r="C2077" s="42">
        <v>1</v>
      </c>
      <c r="D2077" s="42"/>
      <c r="E2077" s="42">
        <v>13</v>
      </c>
      <c r="F2077" s="377">
        <f t="shared" si="33"/>
        <v>13</v>
      </c>
      <c r="G2077" s="42"/>
      <c r="H2077" s="42"/>
      <c r="I2077" s="42"/>
      <c r="J2077" s="42"/>
      <c r="K2077" s="42"/>
      <c r="L2077" s="42"/>
      <c r="M2077" s="42"/>
      <c r="N2077" s="42"/>
    </row>
    <row r="2078" spans="1:14" x14ac:dyDescent="0.2">
      <c r="A2078" s="42" t="s">
        <v>3922</v>
      </c>
      <c r="B2078" s="42">
        <v>3</v>
      </c>
      <c r="C2078" s="42">
        <v>2</v>
      </c>
      <c r="D2078" s="42"/>
      <c r="E2078" s="42">
        <v>25</v>
      </c>
      <c r="F2078" s="377">
        <f t="shared" si="33"/>
        <v>12.5</v>
      </c>
      <c r="G2078" s="42"/>
      <c r="H2078" s="42"/>
      <c r="I2078" s="42"/>
      <c r="J2078" s="42"/>
      <c r="K2078" s="42"/>
      <c r="L2078" s="42"/>
      <c r="M2078" s="42">
        <v>1</v>
      </c>
      <c r="N2078" s="42"/>
    </row>
    <row r="2079" spans="1:14" x14ac:dyDescent="0.2">
      <c r="A2079" s="42" t="s">
        <v>3915</v>
      </c>
      <c r="B2079" s="42">
        <v>3</v>
      </c>
      <c r="C2079" s="42">
        <v>2</v>
      </c>
      <c r="D2079" s="42"/>
      <c r="E2079" s="42">
        <v>25</v>
      </c>
      <c r="F2079" s="377">
        <f t="shared" si="33"/>
        <v>12.5</v>
      </c>
      <c r="G2079" s="42"/>
      <c r="H2079" s="42"/>
      <c r="I2079" s="42"/>
      <c r="J2079" s="42"/>
      <c r="K2079" s="42"/>
      <c r="L2079" s="42"/>
      <c r="M2079" s="42">
        <v>2</v>
      </c>
      <c r="N2079" s="42"/>
    </row>
    <row r="2080" spans="1:14" x14ac:dyDescent="0.2">
      <c r="A2080" s="42" t="s">
        <v>4130</v>
      </c>
      <c r="B2080" s="42">
        <v>4</v>
      </c>
      <c r="C2080" s="42">
        <v>2</v>
      </c>
      <c r="D2080" s="42"/>
      <c r="E2080" s="42">
        <v>23</v>
      </c>
      <c r="F2080" s="377">
        <f t="shared" si="33"/>
        <v>11.5</v>
      </c>
      <c r="G2080" s="42"/>
      <c r="H2080" s="42"/>
      <c r="I2080" s="42"/>
      <c r="J2080" s="42"/>
      <c r="K2080" s="42"/>
      <c r="L2080" s="42"/>
      <c r="M2080" s="42">
        <v>1</v>
      </c>
      <c r="N2080" s="42"/>
    </row>
    <row r="2081" spans="1:14" x14ac:dyDescent="0.2">
      <c r="A2081" s="42" t="s">
        <v>4145</v>
      </c>
      <c r="B2081" s="42">
        <v>2</v>
      </c>
      <c r="C2081" s="42">
        <v>2</v>
      </c>
      <c r="D2081" s="42"/>
      <c r="E2081" s="42">
        <v>17</v>
      </c>
      <c r="F2081" s="377">
        <f t="shared" si="33"/>
        <v>8.5</v>
      </c>
      <c r="G2081" s="42"/>
      <c r="H2081" s="42"/>
      <c r="I2081" s="42"/>
      <c r="J2081" s="42"/>
      <c r="K2081" s="42"/>
      <c r="L2081" s="42"/>
      <c r="M2081" s="42"/>
      <c r="N2081" s="42"/>
    </row>
    <row r="2082" spans="1:14" x14ac:dyDescent="0.2">
      <c r="A2082" s="42" t="s">
        <v>3056</v>
      </c>
      <c r="B2082" s="42">
        <v>7</v>
      </c>
      <c r="C2082" s="42">
        <v>3</v>
      </c>
      <c r="D2082" s="42"/>
      <c r="E2082" s="42">
        <v>21</v>
      </c>
      <c r="F2082" s="377">
        <f t="shared" si="33"/>
        <v>7</v>
      </c>
      <c r="G2082" s="42"/>
      <c r="H2082" s="42"/>
      <c r="I2082" s="42"/>
      <c r="J2082" s="42"/>
      <c r="K2082" s="42"/>
      <c r="L2082" s="42"/>
      <c r="M2082" s="42">
        <v>2</v>
      </c>
      <c r="N2082" s="42"/>
    </row>
    <row r="2083" spans="1:14" x14ac:dyDescent="0.2">
      <c r="A2083" s="42" t="s">
        <v>4141</v>
      </c>
      <c r="B2083" s="42">
        <v>6</v>
      </c>
      <c r="C2083" s="42">
        <v>5</v>
      </c>
      <c r="D2083" s="42"/>
      <c r="E2083" s="42">
        <v>35</v>
      </c>
      <c r="F2083" s="377">
        <f t="shared" si="33"/>
        <v>7</v>
      </c>
      <c r="G2083" s="42"/>
      <c r="H2083" s="42"/>
      <c r="I2083" s="42"/>
      <c r="J2083" s="42"/>
      <c r="K2083" s="42"/>
      <c r="L2083" s="42"/>
      <c r="M2083" s="42">
        <v>1</v>
      </c>
      <c r="N2083" s="42"/>
    </row>
    <row r="2084" spans="1:14" x14ac:dyDescent="0.2">
      <c r="A2084" s="42" t="s">
        <v>3916</v>
      </c>
      <c r="B2084" s="42">
        <v>7</v>
      </c>
      <c r="C2084" s="42">
        <v>8</v>
      </c>
      <c r="D2084" s="42"/>
      <c r="E2084" s="42">
        <v>54</v>
      </c>
      <c r="F2084" s="377">
        <f t="shared" si="33"/>
        <v>6.75</v>
      </c>
      <c r="G2084" s="42"/>
      <c r="H2084" s="42"/>
      <c r="I2084" s="42"/>
      <c r="J2084" s="42"/>
      <c r="K2084" s="42"/>
      <c r="L2084" s="42"/>
      <c r="M2084" s="42">
        <v>10</v>
      </c>
      <c r="N2084" s="42"/>
    </row>
    <row r="2085" spans="1:14" x14ac:dyDescent="0.2">
      <c r="A2085" s="42" t="s">
        <v>4146</v>
      </c>
      <c r="B2085" s="42">
        <v>7</v>
      </c>
      <c r="C2085" s="42">
        <v>3</v>
      </c>
      <c r="D2085" s="42"/>
      <c r="E2085" s="42">
        <v>19</v>
      </c>
      <c r="F2085" s="377">
        <f t="shared" si="33"/>
        <v>6.333333333333333</v>
      </c>
      <c r="G2085" s="42"/>
      <c r="H2085" s="42"/>
      <c r="I2085" s="42"/>
      <c r="J2085" s="42"/>
      <c r="K2085" s="42"/>
      <c r="L2085" s="42"/>
      <c r="M2085" s="42">
        <v>3</v>
      </c>
      <c r="N2085" s="42"/>
    </row>
    <row r="2086" spans="1:14" x14ac:dyDescent="0.2">
      <c r="A2086" s="42" t="s">
        <v>3902</v>
      </c>
      <c r="B2086" s="42">
        <v>7</v>
      </c>
      <c r="C2086" s="42">
        <v>6</v>
      </c>
      <c r="D2086" s="42"/>
      <c r="E2086" s="42">
        <v>37</v>
      </c>
      <c r="F2086" s="377">
        <f t="shared" si="33"/>
        <v>6.166666666666667</v>
      </c>
      <c r="G2086" s="42"/>
      <c r="H2086" s="42"/>
      <c r="I2086" s="42"/>
      <c r="J2086" s="42"/>
      <c r="K2086" s="42"/>
      <c r="L2086" s="42"/>
      <c r="M2086" s="42">
        <v>1</v>
      </c>
      <c r="N2086" s="42"/>
    </row>
    <row r="2087" spans="1:14" x14ac:dyDescent="0.2">
      <c r="A2087" s="42" t="s">
        <v>1830</v>
      </c>
      <c r="B2087" s="42">
        <v>4</v>
      </c>
      <c r="C2087" s="42">
        <v>2</v>
      </c>
      <c r="D2087" s="42"/>
      <c r="E2087" s="42">
        <v>12</v>
      </c>
      <c r="F2087" s="377">
        <f t="shared" si="33"/>
        <v>6</v>
      </c>
      <c r="G2087" s="42"/>
      <c r="H2087" s="42"/>
      <c r="I2087" s="42"/>
      <c r="J2087" s="42"/>
      <c r="K2087" s="42"/>
      <c r="L2087" s="42"/>
      <c r="M2087" s="42">
        <v>3</v>
      </c>
      <c r="N2087" s="42"/>
    </row>
    <row r="2088" spans="1:14" x14ac:dyDescent="0.2">
      <c r="A2088" s="42" t="s">
        <v>4132</v>
      </c>
      <c r="B2088" s="42">
        <v>8</v>
      </c>
      <c r="C2088" s="42">
        <v>6</v>
      </c>
      <c r="D2088" s="42"/>
      <c r="E2088" s="42">
        <v>36</v>
      </c>
      <c r="F2088" s="377">
        <f t="shared" si="33"/>
        <v>6</v>
      </c>
      <c r="G2088" s="42"/>
      <c r="H2088" s="42"/>
      <c r="I2088" s="42"/>
      <c r="J2088" s="42"/>
      <c r="K2088" s="42"/>
      <c r="L2088" s="42"/>
      <c r="M2088" s="42">
        <v>7</v>
      </c>
      <c r="N2088" s="42"/>
    </row>
    <row r="2089" spans="1:14" x14ac:dyDescent="0.2">
      <c r="A2089" s="42" t="s">
        <v>4139</v>
      </c>
      <c r="B2089" s="42">
        <v>1</v>
      </c>
      <c r="C2089" s="42">
        <v>1</v>
      </c>
      <c r="D2089" s="42"/>
      <c r="E2089" s="42">
        <v>5</v>
      </c>
      <c r="F2089" s="377">
        <f t="shared" si="33"/>
        <v>5</v>
      </c>
      <c r="G2089" s="42"/>
      <c r="H2089" s="42"/>
      <c r="I2089" s="42"/>
      <c r="J2089" s="42"/>
      <c r="K2089" s="42"/>
      <c r="L2089" s="42"/>
      <c r="M2089" s="42">
        <v>1</v>
      </c>
      <c r="N2089" s="42"/>
    </row>
    <row r="2090" spans="1:14" x14ac:dyDescent="0.2">
      <c r="A2090" s="42" t="s">
        <v>3903</v>
      </c>
      <c r="B2090" s="42">
        <v>1</v>
      </c>
      <c r="C2090" s="42">
        <v>0</v>
      </c>
      <c r="D2090" s="42"/>
      <c r="E2090" s="42">
        <v>4</v>
      </c>
      <c r="F2090" s="377">
        <v>0</v>
      </c>
      <c r="G2090" s="42"/>
      <c r="H2090" s="42"/>
      <c r="I2090" s="42"/>
      <c r="J2090" s="42"/>
      <c r="K2090" s="42"/>
      <c r="L2090" s="42"/>
      <c r="M2090" s="42"/>
      <c r="N2090" s="42"/>
    </row>
    <row r="2091" spans="1:14" x14ac:dyDescent="0.2">
      <c r="A2091" s="42" t="s">
        <v>1830</v>
      </c>
      <c r="B2091" s="42">
        <v>3</v>
      </c>
      <c r="C2091" s="42">
        <v>1</v>
      </c>
      <c r="D2091" s="42"/>
      <c r="E2091" s="42">
        <v>78</v>
      </c>
      <c r="F2091" s="377">
        <f t="shared" si="33"/>
        <v>78</v>
      </c>
      <c r="G2091" s="42"/>
      <c r="H2091" s="42"/>
      <c r="I2091" s="42"/>
      <c r="J2091" s="42"/>
      <c r="K2091" s="42"/>
      <c r="L2091" s="42"/>
      <c r="M2091" s="42">
        <v>2</v>
      </c>
      <c r="N2091" s="42"/>
    </row>
    <row r="2092" spans="1:14" x14ac:dyDescent="0.2">
      <c r="A2092" s="42" t="s">
        <v>3916</v>
      </c>
      <c r="B2092" s="42">
        <v>5</v>
      </c>
      <c r="C2092" s="42">
        <v>6</v>
      </c>
      <c r="D2092" s="42"/>
      <c r="E2092" s="42">
        <v>198</v>
      </c>
      <c r="F2092" s="377">
        <f t="shared" si="33"/>
        <v>33</v>
      </c>
      <c r="G2092" s="42"/>
      <c r="H2092" s="42"/>
      <c r="I2092" s="42"/>
      <c r="J2092" s="42"/>
      <c r="K2092" s="42"/>
      <c r="L2092" s="42"/>
      <c r="M2092" s="42">
        <v>3</v>
      </c>
      <c r="N2092" s="42"/>
    </row>
    <row r="2093" spans="1:14" x14ac:dyDescent="0.2">
      <c r="A2093" s="42" t="s">
        <v>3917</v>
      </c>
      <c r="B2093" s="42">
        <v>5</v>
      </c>
      <c r="C2093" s="42">
        <v>6</v>
      </c>
      <c r="D2093" s="42"/>
      <c r="E2093" s="42">
        <v>184</v>
      </c>
      <c r="F2093" s="377">
        <f t="shared" si="33"/>
        <v>30.666666666666668</v>
      </c>
      <c r="G2093" s="42"/>
      <c r="H2093" s="42"/>
      <c r="I2093" s="42"/>
      <c r="J2093" s="42"/>
      <c r="K2093" s="42"/>
      <c r="L2093" s="42"/>
      <c r="M2093" s="42"/>
      <c r="N2093" s="42"/>
    </row>
    <row r="2094" spans="1:14" x14ac:dyDescent="0.2">
      <c r="A2094" s="42" t="s">
        <v>3897</v>
      </c>
      <c r="B2094" s="42">
        <v>4</v>
      </c>
      <c r="C2094" s="42">
        <v>3</v>
      </c>
      <c r="D2094" s="42"/>
      <c r="E2094" s="42">
        <v>83</v>
      </c>
      <c r="F2094" s="377">
        <f t="shared" si="33"/>
        <v>27.666666666666668</v>
      </c>
      <c r="G2094" s="42"/>
      <c r="H2094" s="42"/>
      <c r="I2094" s="42"/>
      <c r="J2094" s="42"/>
      <c r="K2094" s="42"/>
      <c r="L2094" s="42"/>
      <c r="M2094" s="42">
        <v>3</v>
      </c>
      <c r="N2094" s="42"/>
    </row>
    <row r="2095" spans="1:14" x14ac:dyDescent="0.2">
      <c r="A2095" s="42" t="s">
        <v>3029</v>
      </c>
      <c r="B2095" s="42">
        <v>5</v>
      </c>
      <c r="C2095" s="42">
        <v>4</v>
      </c>
      <c r="D2095" s="42"/>
      <c r="E2095" s="42">
        <v>92</v>
      </c>
      <c r="F2095" s="377">
        <f t="shared" si="33"/>
        <v>23</v>
      </c>
      <c r="G2095" s="42"/>
      <c r="H2095" s="42"/>
      <c r="I2095" s="42"/>
      <c r="J2095" s="42"/>
      <c r="K2095" s="42"/>
      <c r="L2095" s="42"/>
      <c r="M2095" s="42">
        <v>2</v>
      </c>
      <c r="N2095" s="42"/>
    </row>
    <row r="2096" spans="1:14" x14ac:dyDescent="0.2">
      <c r="A2096" s="42" t="s">
        <v>3056</v>
      </c>
      <c r="B2096" s="42">
        <v>3</v>
      </c>
      <c r="C2096" s="42">
        <v>3</v>
      </c>
      <c r="D2096" s="42"/>
      <c r="E2096" s="42">
        <v>66</v>
      </c>
      <c r="F2096" s="377">
        <f t="shared" si="33"/>
        <v>22</v>
      </c>
      <c r="G2096" s="42"/>
      <c r="H2096" s="42"/>
      <c r="I2096" s="42"/>
      <c r="J2096" s="42"/>
      <c r="K2096" s="42"/>
      <c r="L2096" s="42"/>
      <c r="M2096" s="42">
        <v>4</v>
      </c>
      <c r="N2096" s="42"/>
    </row>
    <row r="2097" spans="1:14" x14ac:dyDescent="0.2">
      <c r="A2097" s="42" t="s">
        <v>3875</v>
      </c>
      <c r="B2097" s="42">
        <v>10</v>
      </c>
      <c r="C2097" s="42">
        <v>11</v>
      </c>
      <c r="D2097" s="42"/>
      <c r="E2097" s="42">
        <v>235</v>
      </c>
      <c r="F2097" s="377">
        <f t="shared" ref="F2097:F2146" si="34">E2097/C2097</f>
        <v>21.363636363636363</v>
      </c>
      <c r="G2097" s="42"/>
      <c r="H2097" s="42"/>
      <c r="I2097" s="42"/>
      <c r="J2097" s="42"/>
      <c r="K2097" s="42"/>
      <c r="L2097" s="42"/>
      <c r="M2097" s="42">
        <v>4</v>
      </c>
      <c r="N2097" s="42"/>
    </row>
    <row r="2098" spans="1:14" x14ac:dyDescent="0.2">
      <c r="A2098" s="42" t="s">
        <v>4145</v>
      </c>
      <c r="B2098" s="42">
        <v>9</v>
      </c>
      <c r="C2098" s="42">
        <v>9</v>
      </c>
      <c r="D2098" s="42"/>
      <c r="E2098" s="42">
        <v>170</v>
      </c>
      <c r="F2098" s="377">
        <f t="shared" si="34"/>
        <v>18.888888888888889</v>
      </c>
      <c r="G2098" s="42"/>
      <c r="H2098" s="42"/>
      <c r="I2098" s="42"/>
      <c r="J2098" s="42"/>
      <c r="K2098" s="42"/>
      <c r="L2098" s="42"/>
      <c r="M2098" s="42">
        <v>5</v>
      </c>
      <c r="N2098" s="42"/>
    </row>
    <row r="2099" spans="1:14" x14ac:dyDescent="0.2">
      <c r="A2099" s="42" t="s">
        <v>3919</v>
      </c>
      <c r="B2099" s="42">
        <v>7</v>
      </c>
      <c r="C2099" s="42">
        <v>8</v>
      </c>
      <c r="D2099" s="42"/>
      <c r="E2099" s="42">
        <v>139</v>
      </c>
      <c r="F2099" s="377">
        <f t="shared" si="34"/>
        <v>17.375</v>
      </c>
      <c r="G2099" s="42"/>
      <c r="H2099" s="42"/>
      <c r="I2099" s="42"/>
      <c r="J2099" s="42"/>
      <c r="K2099" s="42"/>
      <c r="L2099" s="42"/>
      <c r="M2099" s="42">
        <v>2</v>
      </c>
      <c r="N2099" s="42"/>
    </row>
    <row r="2100" spans="1:14" x14ac:dyDescent="0.2">
      <c r="A2100" s="42" t="s">
        <v>3923</v>
      </c>
      <c r="B2100" s="42">
        <v>4</v>
      </c>
      <c r="C2100" s="42">
        <v>3</v>
      </c>
      <c r="D2100" s="42"/>
      <c r="E2100" s="42">
        <v>44</v>
      </c>
      <c r="F2100" s="377">
        <f t="shared" si="34"/>
        <v>14.666666666666666</v>
      </c>
      <c r="G2100" s="42"/>
      <c r="H2100" s="42"/>
      <c r="I2100" s="42"/>
      <c r="J2100" s="42"/>
      <c r="K2100" s="42"/>
      <c r="L2100" s="42"/>
      <c r="M2100" s="42">
        <v>1</v>
      </c>
      <c r="N2100" s="42"/>
    </row>
    <row r="2101" spans="1:14" x14ac:dyDescent="0.2">
      <c r="A2101" s="42" t="s">
        <v>4147</v>
      </c>
      <c r="B2101" s="42">
        <v>7</v>
      </c>
      <c r="C2101" s="42">
        <v>8</v>
      </c>
      <c r="D2101" s="42"/>
      <c r="E2101" s="42">
        <v>104</v>
      </c>
      <c r="F2101" s="377">
        <f t="shared" si="34"/>
        <v>13</v>
      </c>
      <c r="G2101" s="42"/>
      <c r="H2101" s="42"/>
      <c r="I2101" s="42"/>
      <c r="J2101" s="42"/>
      <c r="K2101" s="42"/>
      <c r="L2101" s="42"/>
      <c r="M2101" s="42">
        <v>3</v>
      </c>
      <c r="N2101" s="42"/>
    </row>
    <row r="2102" spans="1:14" x14ac:dyDescent="0.2">
      <c r="A2102" s="42" t="s">
        <v>3902</v>
      </c>
      <c r="B2102" s="42">
        <v>3</v>
      </c>
      <c r="C2102" s="42">
        <v>2</v>
      </c>
      <c r="D2102" s="42"/>
      <c r="E2102" s="42">
        <v>26</v>
      </c>
      <c r="F2102" s="377">
        <f t="shared" si="34"/>
        <v>13</v>
      </c>
      <c r="G2102" s="42"/>
      <c r="H2102" s="42"/>
      <c r="I2102" s="42"/>
      <c r="J2102" s="42"/>
      <c r="K2102" s="42"/>
      <c r="L2102" s="42"/>
      <c r="M2102" s="42">
        <v>1</v>
      </c>
      <c r="N2102" s="42"/>
    </row>
    <row r="2103" spans="1:14" x14ac:dyDescent="0.2">
      <c r="A2103" s="42" t="s">
        <v>3053</v>
      </c>
      <c r="B2103" s="42">
        <v>1</v>
      </c>
      <c r="C2103" s="42">
        <v>1</v>
      </c>
      <c r="D2103" s="42"/>
      <c r="E2103" s="42">
        <v>13</v>
      </c>
      <c r="F2103" s="377">
        <f t="shared" si="34"/>
        <v>13</v>
      </c>
      <c r="G2103" s="42"/>
      <c r="H2103" s="42"/>
      <c r="I2103" s="42"/>
      <c r="J2103" s="42"/>
      <c r="K2103" s="42"/>
      <c r="L2103" s="42"/>
      <c r="M2103" s="42"/>
      <c r="N2103" s="42"/>
    </row>
    <row r="2104" spans="1:14" x14ac:dyDescent="0.2">
      <c r="A2104" s="42" t="s">
        <v>3918</v>
      </c>
      <c r="B2104" s="42">
        <v>4</v>
      </c>
      <c r="C2104" s="42">
        <v>4</v>
      </c>
      <c r="D2104" s="42"/>
      <c r="E2104" s="42">
        <v>51</v>
      </c>
      <c r="F2104" s="377">
        <f t="shared" si="34"/>
        <v>12.75</v>
      </c>
      <c r="G2104" s="42"/>
      <c r="H2104" s="42"/>
      <c r="I2104" s="42"/>
      <c r="J2104" s="42"/>
      <c r="K2104" s="42"/>
      <c r="L2104" s="42"/>
      <c r="M2104" s="42">
        <v>3</v>
      </c>
      <c r="N2104" s="42"/>
    </row>
    <row r="2105" spans="1:14" x14ac:dyDescent="0.2">
      <c r="A2105" s="42" t="s">
        <v>3911</v>
      </c>
      <c r="B2105" s="42">
        <v>1</v>
      </c>
      <c r="C2105" s="42">
        <v>1</v>
      </c>
      <c r="D2105" s="42"/>
      <c r="E2105" s="42">
        <v>12</v>
      </c>
      <c r="F2105" s="377">
        <f t="shared" si="34"/>
        <v>12</v>
      </c>
      <c r="G2105" s="42"/>
      <c r="H2105" s="42"/>
      <c r="I2105" s="42"/>
      <c r="J2105" s="42"/>
      <c r="K2105" s="42"/>
      <c r="L2105" s="42"/>
      <c r="M2105" s="42"/>
      <c r="N2105" s="42"/>
    </row>
    <row r="2106" spans="1:14" x14ac:dyDescent="0.2">
      <c r="A2106" s="42" t="s">
        <v>1825</v>
      </c>
      <c r="B2106" s="42">
        <v>1</v>
      </c>
      <c r="C2106" s="42">
        <v>1</v>
      </c>
      <c r="D2106" s="42"/>
      <c r="E2106" s="42">
        <v>9</v>
      </c>
      <c r="F2106" s="377">
        <f t="shared" si="34"/>
        <v>9</v>
      </c>
      <c r="G2106" s="42"/>
      <c r="H2106" s="42"/>
      <c r="I2106" s="42"/>
      <c r="J2106" s="42"/>
      <c r="K2106" s="42"/>
      <c r="L2106" s="42"/>
      <c r="M2106" s="42"/>
      <c r="N2106" s="42"/>
    </row>
    <row r="2107" spans="1:14" x14ac:dyDescent="0.2">
      <c r="A2107" s="42" t="s">
        <v>3882</v>
      </c>
      <c r="B2107" s="42">
        <v>1</v>
      </c>
      <c r="C2107" s="42">
        <v>1</v>
      </c>
      <c r="D2107" s="42"/>
      <c r="E2107" s="42">
        <v>8</v>
      </c>
      <c r="F2107" s="377">
        <f t="shared" si="34"/>
        <v>8</v>
      </c>
      <c r="G2107" s="42"/>
      <c r="H2107" s="42"/>
      <c r="I2107" s="42"/>
      <c r="J2107" s="42"/>
      <c r="K2107" s="42"/>
      <c r="L2107" s="42"/>
      <c r="M2107" s="42"/>
      <c r="N2107" s="42"/>
    </row>
    <row r="2108" spans="1:14" x14ac:dyDescent="0.2">
      <c r="A2108" s="42" t="s">
        <v>3881</v>
      </c>
      <c r="B2108" s="42">
        <v>7</v>
      </c>
      <c r="C2108" s="42">
        <v>7</v>
      </c>
      <c r="D2108" s="42"/>
      <c r="E2108" s="42">
        <v>54</v>
      </c>
      <c r="F2108" s="377">
        <f t="shared" si="34"/>
        <v>7.7142857142857144</v>
      </c>
      <c r="G2108" s="42"/>
      <c r="H2108" s="42"/>
      <c r="I2108" s="42"/>
      <c r="J2108" s="42"/>
      <c r="K2108" s="42"/>
      <c r="L2108" s="42"/>
      <c r="M2108" s="42">
        <v>2</v>
      </c>
      <c r="N2108" s="42"/>
    </row>
    <row r="2109" spans="1:14" x14ac:dyDescent="0.2">
      <c r="A2109" s="42" t="s">
        <v>3922</v>
      </c>
      <c r="B2109" s="42">
        <v>3</v>
      </c>
      <c r="C2109" s="42">
        <v>3</v>
      </c>
      <c r="D2109" s="42"/>
      <c r="E2109" s="42">
        <v>22</v>
      </c>
      <c r="F2109" s="377">
        <f t="shared" si="34"/>
        <v>7.333333333333333</v>
      </c>
      <c r="G2109" s="42"/>
      <c r="H2109" s="42"/>
      <c r="I2109" s="42"/>
      <c r="J2109" s="42"/>
      <c r="K2109" s="42"/>
      <c r="L2109" s="42"/>
      <c r="M2109" s="42">
        <v>1</v>
      </c>
      <c r="N2109" s="42"/>
    </row>
    <row r="2110" spans="1:14" x14ac:dyDescent="0.2">
      <c r="A2110" s="42" t="s">
        <v>3039</v>
      </c>
      <c r="B2110" s="42">
        <v>2</v>
      </c>
      <c r="C2110" s="42">
        <v>1</v>
      </c>
      <c r="D2110" s="42"/>
      <c r="E2110" s="42">
        <v>7</v>
      </c>
      <c r="F2110" s="377">
        <f t="shared" si="34"/>
        <v>7</v>
      </c>
      <c r="G2110" s="42"/>
      <c r="H2110" s="42"/>
      <c r="I2110" s="42"/>
      <c r="J2110" s="42"/>
      <c r="K2110" s="42"/>
      <c r="L2110" s="42"/>
      <c r="M2110" s="42"/>
      <c r="N2110" s="42"/>
    </row>
    <row r="2111" spans="1:14" x14ac:dyDescent="0.2">
      <c r="A2111" s="42" t="s">
        <v>4130</v>
      </c>
      <c r="B2111" s="42">
        <v>2</v>
      </c>
      <c r="C2111" s="42">
        <v>2</v>
      </c>
      <c r="D2111" s="42"/>
      <c r="E2111" s="42">
        <v>12</v>
      </c>
      <c r="F2111" s="377">
        <f t="shared" si="34"/>
        <v>6</v>
      </c>
      <c r="G2111" s="42"/>
      <c r="H2111" s="42"/>
      <c r="I2111" s="42"/>
      <c r="J2111" s="42"/>
      <c r="K2111" s="42"/>
      <c r="L2111" s="42"/>
      <c r="M2111" s="42">
        <v>1</v>
      </c>
      <c r="N2111" s="42"/>
    </row>
    <row r="2112" spans="1:14" x14ac:dyDescent="0.2">
      <c r="A2112" s="42" t="s">
        <v>3051</v>
      </c>
      <c r="B2112" s="42">
        <v>1</v>
      </c>
      <c r="C2112" s="42">
        <v>1</v>
      </c>
      <c r="D2112" s="42"/>
      <c r="E2112" s="42">
        <v>6</v>
      </c>
      <c r="F2112" s="377">
        <f t="shared" si="34"/>
        <v>6</v>
      </c>
      <c r="G2112" s="42"/>
      <c r="H2112" s="42"/>
      <c r="I2112" s="42"/>
      <c r="J2112" s="42"/>
      <c r="K2112" s="42"/>
      <c r="L2112" s="42"/>
      <c r="M2112" s="42">
        <v>1</v>
      </c>
      <c r="N2112" s="42"/>
    </row>
    <row r="2113" spans="1:14" x14ac:dyDescent="0.2">
      <c r="A2113" s="42" t="s">
        <v>3915</v>
      </c>
      <c r="B2113" s="42">
        <v>5</v>
      </c>
      <c r="C2113" s="42">
        <v>4</v>
      </c>
      <c r="D2113" s="42"/>
      <c r="E2113" s="42">
        <v>13</v>
      </c>
      <c r="F2113" s="377">
        <f t="shared" si="34"/>
        <v>3.25</v>
      </c>
      <c r="G2113" s="42"/>
      <c r="H2113" s="42"/>
      <c r="I2113" s="42"/>
      <c r="J2113" s="42"/>
      <c r="K2113" s="42"/>
      <c r="L2113" s="42"/>
      <c r="M2113" s="42">
        <v>2</v>
      </c>
      <c r="N2113" s="42"/>
    </row>
    <row r="2114" spans="1:14" x14ac:dyDescent="0.2">
      <c r="A2114" s="42" t="s">
        <v>4148</v>
      </c>
      <c r="B2114" s="42">
        <v>1</v>
      </c>
      <c r="C2114" s="42">
        <v>1</v>
      </c>
      <c r="D2114" s="42"/>
      <c r="E2114" s="42">
        <v>3</v>
      </c>
      <c r="F2114" s="377">
        <f t="shared" si="34"/>
        <v>3</v>
      </c>
      <c r="G2114" s="42"/>
      <c r="H2114" s="42"/>
      <c r="I2114" s="42"/>
      <c r="J2114" s="42"/>
      <c r="K2114" s="42"/>
      <c r="L2114" s="42"/>
      <c r="M2114" s="42"/>
      <c r="N2114" s="42"/>
    </row>
    <row r="2115" spans="1:14" x14ac:dyDescent="0.2">
      <c r="A2115" s="42" t="s">
        <v>3060</v>
      </c>
      <c r="B2115" s="42">
        <v>2</v>
      </c>
      <c r="C2115" s="42">
        <v>2</v>
      </c>
      <c r="D2115" s="42"/>
      <c r="E2115" s="42">
        <v>5</v>
      </c>
      <c r="F2115" s="377">
        <f t="shared" si="34"/>
        <v>2.5</v>
      </c>
      <c r="G2115" s="42"/>
      <c r="H2115" s="42"/>
      <c r="I2115" s="42"/>
      <c r="J2115" s="42"/>
      <c r="K2115" s="42"/>
      <c r="L2115" s="42"/>
      <c r="M2115" s="42">
        <v>1</v>
      </c>
      <c r="N2115" s="42"/>
    </row>
    <row r="2116" spans="1:14" x14ac:dyDescent="0.2">
      <c r="A2116" s="42" t="s">
        <v>4149</v>
      </c>
      <c r="B2116" s="42">
        <v>6</v>
      </c>
      <c r="C2116" s="42">
        <v>4</v>
      </c>
      <c r="D2116" s="42"/>
      <c r="E2116" s="42">
        <v>10</v>
      </c>
      <c r="F2116" s="377">
        <f t="shared" si="34"/>
        <v>2.5</v>
      </c>
      <c r="G2116" s="42"/>
      <c r="H2116" s="42"/>
      <c r="I2116" s="42"/>
      <c r="J2116" s="42"/>
      <c r="K2116" s="42"/>
      <c r="L2116" s="42"/>
      <c r="M2116" s="42">
        <v>1</v>
      </c>
      <c r="N2116" s="42"/>
    </row>
    <row r="2117" spans="1:14" x14ac:dyDescent="0.2">
      <c r="A2117" s="42" t="s">
        <v>3154</v>
      </c>
      <c r="B2117" s="42">
        <v>1</v>
      </c>
      <c r="C2117" s="42">
        <v>1</v>
      </c>
      <c r="D2117" s="42"/>
      <c r="E2117" s="42">
        <v>1</v>
      </c>
      <c r="F2117" s="377">
        <f t="shared" si="34"/>
        <v>1</v>
      </c>
      <c r="G2117" s="42"/>
      <c r="H2117" s="42"/>
      <c r="I2117" s="42"/>
      <c r="J2117" s="42"/>
      <c r="K2117" s="42"/>
      <c r="L2117" s="42"/>
      <c r="M2117" s="42">
        <v>2</v>
      </c>
      <c r="N2117" s="42"/>
    </row>
    <row r="2118" spans="1:14" x14ac:dyDescent="0.2">
      <c r="A2118" s="42" t="s">
        <v>3885</v>
      </c>
      <c r="B2118" s="42">
        <v>1</v>
      </c>
      <c r="C2118" s="42">
        <v>0</v>
      </c>
      <c r="D2118" s="42"/>
      <c r="E2118" s="42">
        <v>19</v>
      </c>
      <c r="F2118" s="377">
        <v>0</v>
      </c>
      <c r="G2118" s="42"/>
      <c r="H2118" s="42"/>
      <c r="I2118" s="42"/>
      <c r="J2118" s="42"/>
      <c r="K2118" s="42"/>
      <c r="L2118" s="42"/>
      <c r="M2118" s="42">
        <v>1</v>
      </c>
      <c r="N2118" s="42"/>
    </row>
    <row r="2119" spans="1:14" x14ac:dyDescent="0.2">
      <c r="A2119" s="42" t="s">
        <v>3953</v>
      </c>
      <c r="B2119" s="42">
        <v>1</v>
      </c>
      <c r="C2119" s="42">
        <v>0</v>
      </c>
      <c r="D2119" s="42"/>
      <c r="E2119" s="42">
        <v>19</v>
      </c>
      <c r="F2119" s="377">
        <v>0</v>
      </c>
      <c r="G2119" s="42"/>
      <c r="H2119" s="42"/>
      <c r="I2119" s="42"/>
      <c r="J2119" s="42"/>
      <c r="K2119" s="42"/>
      <c r="L2119" s="42"/>
      <c r="M2119" s="42">
        <v>1</v>
      </c>
      <c r="N2119" s="42"/>
    </row>
    <row r="2120" spans="1:14" x14ac:dyDescent="0.2">
      <c r="A2120" s="42" t="s">
        <v>4150</v>
      </c>
      <c r="B2120" s="42">
        <v>1</v>
      </c>
      <c r="C2120" s="42">
        <v>0</v>
      </c>
      <c r="D2120" s="42"/>
      <c r="E2120" s="42">
        <v>0</v>
      </c>
      <c r="F2120" s="377">
        <v>0</v>
      </c>
      <c r="G2120" s="42"/>
      <c r="H2120" s="42"/>
      <c r="I2120" s="42"/>
      <c r="J2120" s="42"/>
      <c r="K2120" s="42"/>
      <c r="L2120" s="42"/>
      <c r="M2120" s="42"/>
      <c r="N2120" s="42"/>
    </row>
    <row r="2121" spans="1:14" x14ac:dyDescent="0.2">
      <c r="A2121" s="42" t="s">
        <v>4140</v>
      </c>
      <c r="B2121" s="42">
        <v>2</v>
      </c>
      <c r="C2121" s="42">
        <v>0</v>
      </c>
      <c r="D2121" s="42"/>
      <c r="E2121" s="42">
        <v>0</v>
      </c>
      <c r="F2121" s="377">
        <v>0</v>
      </c>
      <c r="G2121" s="42"/>
      <c r="H2121" s="42"/>
      <c r="I2121" s="42"/>
      <c r="J2121" s="42"/>
      <c r="K2121" s="42"/>
      <c r="L2121" s="42"/>
      <c r="M2121" s="42"/>
      <c r="N2121" s="42"/>
    </row>
    <row r="2122" spans="1:14" x14ac:dyDescent="0.2">
      <c r="A2122" s="42" t="s">
        <v>3922</v>
      </c>
      <c r="B2122" s="42">
        <v>1</v>
      </c>
      <c r="C2122" s="42">
        <v>1</v>
      </c>
      <c r="D2122" s="42"/>
      <c r="E2122" s="42">
        <v>84</v>
      </c>
      <c r="F2122" s="377">
        <f t="shared" si="34"/>
        <v>84</v>
      </c>
      <c r="G2122" s="42"/>
      <c r="H2122" s="42"/>
      <c r="I2122" s="42"/>
      <c r="J2122" s="42"/>
      <c r="K2122" s="42"/>
      <c r="L2122" s="42"/>
      <c r="M2122" s="42"/>
      <c r="N2122" s="42"/>
    </row>
    <row r="2123" spans="1:14" x14ac:dyDescent="0.2">
      <c r="A2123" s="42" t="s">
        <v>3029</v>
      </c>
      <c r="B2123" s="42">
        <v>3</v>
      </c>
      <c r="C2123" s="42">
        <v>1</v>
      </c>
      <c r="D2123" s="42"/>
      <c r="E2123" s="42">
        <v>71</v>
      </c>
      <c r="F2123" s="377">
        <f t="shared" si="34"/>
        <v>71</v>
      </c>
      <c r="G2123" s="42"/>
      <c r="H2123" s="42"/>
      <c r="I2123" s="42"/>
      <c r="J2123" s="42"/>
      <c r="K2123" s="42"/>
      <c r="L2123" s="42"/>
      <c r="M2123" s="42">
        <v>1</v>
      </c>
      <c r="N2123" s="42"/>
    </row>
    <row r="2124" spans="1:14" x14ac:dyDescent="0.2">
      <c r="A2124" s="42" t="s">
        <v>3926</v>
      </c>
      <c r="B2124" s="42">
        <v>1</v>
      </c>
      <c r="C2124" s="42">
        <v>1</v>
      </c>
      <c r="D2124" s="42"/>
      <c r="E2124" s="42">
        <v>69</v>
      </c>
      <c r="F2124" s="377">
        <f t="shared" si="34"/>
        <v>69</v>
      </c>
      <c r="G2124" s="42"/>
      <c r="H2124" s="42"/>
      <c r="I2124" s="42"/>
      <c r="J2124" s="42"/>
      <c r="K2124" s="42"/>
      <c r="L2124" s="42"/>
      <c r="M2124" s="42"/>
      <c r="N2124" s="42"/>
    </row>
    <row r="2125" spans="1:14" x14ac:dyDescent="0.2">
      <c r="A2125" s="42" t="s">
        <v>3044</v>
      </c>
      <c r="B2125" s="42">
        <v>2</v>
      </c>
      <c r="C2125" s="42">
        <v>2</v>
      </c>
      <c r="D2125" s="42"/>
      <c r="E2125" s="42">
        <v>115</v>
      </c>
      <c r="F2125" s="377">
        <f t="shared" si="34"/>
        <v>57.5</v>
      </c>
      <c r="G2125" s="42"/>
      <c r="H2125" s="42"/>
      <c r="I2125" s="42"/>
      <c r="J2125" s="42"/>
      <c r="K2125" s="42"/>
      <c r="L2125" s="42"/>
      <c r="M2125" s="42">
        <v>1</v>
      </c>
      <c r="N2125" s="42"/>
    </row>
    <row r="2126" spans="1:14" x14ac:dyDescent="0.2">
      <c r="A2126" s="42" t="s">
        <v>3875</v>
      </c>
      <c r="B2126" s="42">
        <v>11</v>
      </c>
      <c r="C2126" s="42">
        <v>9</v>
      </c>
      <c r="D2126" s="42"/>
      <c r="E2126" s="42">
        <v>344</v>
      </c>
      <c r="F2126" s="377">
        <f t="shared" si="34"/>
        <v>38.222222222222221</v>
      </c>
      <c r="G2126" s="42"/>
      <c r="H2126" s="42"/>
      <c r="I2126" s="42"/>
      <c r="J2126" s="42"/>
      <c r="K2126" s="42"/>
      <c r="L2126" s="42"/>
      <c r="M2126" s="42">
        <v>5</v>
      </c>
      <c r="N2126" s="42"/>
    </row>
    <row r="2127" spans="1:14" x14ac:dyDescent="0.2">
      <c r="A2127" s="42" t="s">
        <v>3925</v>
      </c>
      <c r="B2127" s="42">
        <v>1</v>
      </c>
      <c r="C2127" s="42">
        <v>1</v>
      </c>
      <c r="D2127" s="42"/>
      <c r="E2127" s="42">
        <v>38</v>
      </c>
      <c r="F2127" s="377">
        <f t="shared" si="34"/>
        <v>38</v>
      </c>
      <c r="G2127" s="42"/>
      <c r="H2127" s="42"/>
      <c r="I2127" s="42"/>
      <c r="J2127" s="42"/>
      <c r="K2127" s="42"/>
      <c r="L2127" s="42"/>
      <c r="M2127" s="42"/>
      <c r="N2127" s="42"/>
    </row>
    <row r="2128" spans="1:14" x14ac:dyDescent="0.2">
      <c r="A2128" s="42" t="s">
        <v>3927</v>
      </c>
      <c r="B2128" s="42">
        <v>3</v>
      </c>
      <c r="C2128" s="42">
        <v>3</v>
      </c>
      <c r="D2128" s="42"/>
      <c r="E2128" s="42">
        <v>104</v>
      </c>
      <c r="F2128" s="377">
        <f t="shared" si="34"/>
        <v>34.666666666666664</v>
      </c>
      <c r="G2128" s="42"/>
      <c r="H2128" s="42"/>
      <c r="I2128" s="42"/>
      <c r="J2128" s="42"/>
      <c r="K2128" s="42"/>
      <c r="L2128" s="42"/>
      <c r="M2128" s="42">
        <v>1</v>
      </c>
      <c r="N2128" s="42"/>
    </row>
    <row r="2129" spans="1:14" x14ac:dyDescent="0.2">
      <c r="A2129" s="42" t="s">
        <v>3903</v>
      </c>
      <c r="B2129" s="42">
        <v>3</v>
      </c>
      <c r="C2129" s="42">
        <v>2</v>
      </c>
      <c r="D2129" s="42"/>
      <c r="E2129" s="42">
        <v>68</v>
      </c>
      <c r="F2129" s="377">
        <f t="shared" si="34"/>
        <v>34</v>
      </c>
      <c r="G2129" s="42"/>
      <c r="H2129" s="42"/>
      <c r="I2129" s="42"/>
      <c r="J2129" s="42"/>
      <c r="K2129" s="42"/>
      <c r="L2129" s="42"/>
      <c r="M2129" s="42">
        <v>1</v>
      </c>
      <c r="N2129" s="42"/>
    </row>
    <row r="2130" spans="1:14" x14ac:dyDescent="0.2">
      <c r="A2130" s="42" t="s">
        <v>3080</v>
      </c>
      <c r="B2130" s="42">
        <v>8</v>
      </c>
      <c r="C2130" s="42">
        <v>8</v>
      </c>
      <c r="D2130" s="42"/>
      <c r="E2130" s="42">
        <v>236</v>
      </c>
      <c r="F2130" s="377">
        <f t="shared" si="34"/>
        <v>29.5</v>
      </c>
      <c r="G2130" s="42"/>
      <c r="H2130" s="42"/>
      <c r="I2130" s="42"/>
      <c r="J2130" s="42"/>
      <c r="K2130" s="42"/>
      <c r="L2130" s="42"/>
      <c r="M2130" s="42">
        <v>1</v>
      </c>
      <c r="N2130" s="42"/>
    </row>
    <row r="2131" spans="1:14" x14ac:dyDescent="0.2">
      <c r="A2131" s="42" t="s">
        <v>3916</v>
      </c>
      <c r="B2131" s="42">
        <v>9</v>
      </c>
      <c r="C2131" s="42">
        <v>8</v>
      </c>
      <c r="D2131" s="42"/>
      <c r="E2131" s="42">
        <v>211</v>
      </c>
      <c r="F2131" s="377">
        <f t="shared" si="34"/>
        <v>26.375</v>
      </c>
      <c r="G2131" s="42"/>
      <c r="H2131" s="42"/>
      <c r="I2131" s="42"/>
      <c r="J2131" s="42"/>
      <c r="K2131" s="42"/>
      <c r="L2131" s="42"/>
      <c r="M2131" s="42">
        <v>2</v>
      </c>
      <c r="N2131" s="42"/>
    </row>
    <row r="2132" spans="1:14" x14ac:dyDescent="0.2">
      <c r="A2132" s="42" t="s">
        <v>3053</v>
      </c>
      <c r="B2132" s="42">
        <v>8</v>
      </c>
      <c r="C2132" s="42">
        <v>8</v>
      </c>
      <c r="D2132" s="42"/>
      <c r="E2132" s="42">
        <v>209</v>
      </c>
      <c r="F2132" s="377">
        <f t="shared" si="34"/>
        <v>26.125</v>
      </c>
      <c r="G2132" s="42"/>
      <c r="H2132" s="42"/>
      <c r="I2132" s="42"/>
      <c r="J2132" s="42"/>
      <c r="K2132" s="42"/>
      <c r="L2132" s="42"/>
      <c r="M2132" s="42"/>
      <c r="N2132" s="42"/>
    </row>
    <row r="2133" spans="1:14" x14ac:dyDescent="0.2">
      <c r="A2133" s="42" t="s">
        <v>3915</v>
      </c>
      <c r="B2133" s="42">
        <v>11</v>
      </c>
      <c r="C2133" s="42">
        <v>4</v>
      </c>
      <c r="D2133" s="42"/>
      <c r="E2133" s="42">
        <v>91</v>
      </c>
      <c r="F2133" s="377">
        <f t="shared" si="34"/>
        <v>22.75</v>
      </c>
      <c r="G2133" s="42"/>
      <c r="H2133" s="42"/>
      <c r="I2133" s="42"/>
      <c r="J2133" s="42"/>
      <c r="K2133" s="42"/>
      <c r="L2133" s="42"/>
      <c r="M2133" s="42">
        <v>4</v>
      </c>
      <c r="N2133" s="42"/>
    </row>
    <row r="2134" spans="1:14" x14ac:dyDescent="0.2">
      <c r="A2134" s="42" t="s">
        <v>3056</v>
      </c>
      <c r="B2134" s="42">
        <v>2</v>
      </c>
      <c r="C2134" s="42">
        <v>2</v>
      </c>
      <c r="D2134" s="42"/>
      <c r="E2134" s="42">
        <v>39</v>
      </c>
      <c r="F2134" s="377">
        <f t="shared" si="34"/>
        <v>19.5</v>
      </c>
      <c r="G2134" s="42"/>
      <c r="H2134" s="42"/>
      <c r="I2134" s="42"/>
      <c r="J2134" s="42"/>
      <c r="K2134" s="42"/>
      <c r="L2134" s="42"/>
      <c r="M2134" s="42">
        <v>1</v>
      </c>
      <c r="N2134" s="42"/>
    </row>
    <row r="2135" spans="1:14" x14ac:dyDescent="0.2">
      <c r="A2135" s="42" t="s">
        <v>3918</v>
      </c>
      <c r="B2135" s="42">
        <v>4</v>
      </c>
      <c r="C2135" s="42">
        <v>5</v>
      </c>
      <c r="D2135" s="42"/>
      <c r="E2135" s="42">
        <v>80</v>
      </c>
      <c r="F2135" s="377">
        <f t="shared" si="34"/>
        <v>16</v>
      </c>
      <c r="G2135" s="42"/>
      <c r="H2135" s="42"/>
      <c r="I2135" s="42"/>
      <c r="J2135" s="42"/>
      <c r="K2135" s="42"/>
      <c r="L2135" s="42"/>
      <c r="M2135" s="42">
        <v>7</v>
      </c>
      <c r="N2135" s="42"/>
    </row>
    <row r="2136" spans="1:14" x14ac:dyDescent="0.2">
      <c r="A2136" s="42" t="s">
        <v>4130</v>
      </c>
      <c r="B2136" s="42">
        <v>6</v>
      </c>
      <c r="C2136" s="42">
        <v>6</v>
      </c>
      <c r="D2136" s="42"/>
      <c r="E2136" s="42">
        <v>95</v>
      </c>
      <c r="F2136" s="377">
        <f t="shared" si="34"/>
        <v>15.833333333333334</v>
      </c>
      <c r="G2136" s="42"/>
      <c r="H2136" s="42"/>
      <c r="I2136" s="42"/>
      <c r="J2136" s="42"/>
      <c r="K2136" s="42"/>
      <c r="L2136" s="42"/>
      <c r="M2136" s="42">
        <v>6</v>
      </c>
      <c r="N2136" s="42"/>
    </row>
    <row r="2137" spans="1:14" x14ac:dyDescent="0.2">
      <c r="A2137" s="42" t="s">
        <v>3932</v>
      </c>
      <c r="B2137" s="42">
        <v>4</v>
      </c>
      <c r="C2137" s="42">
        <v>4</v>
      </c>
      <c r="D2137" s="42"/>
      <c r="E2137" s="42">
        <v>51</v>
      </c>
      <c r="F2137" s="377">
        <f t="shared" si="34"/>
        <v>12.75</v>
      </c>
      <c r="G2137" s="42"/>
      <c r="H2137" s="42"/>
      <c r="I2137" s="42"/>
      <c r="J2137" s="42"/>
      <c r="K2137" s="42"/>
      <c r="L2137" s="42"/>
      <c r="M2137" s="42">
        <v>1</v>
      </c>
      <c r="N2137" s="42"/>
    </row>
    <row r="2138" spans="1:14" x14ac:dyDescent="0.2">
      <c r="A2138" s="42" t="s">
        <v>1830</v>
      </c>
      <c r="B2138" s="42">
        <v>2</v>
      </c>
      <c r="C2138" s="42">
        <v>1</v>
      </c>
      <c r="D2138" s="42"/>
      <c r="E2138" s="42">
        <v>11</v>
      </c>
      <c r="F2138" s="377">
        <f t="shared" si="34"/>
        <v>11</v>
      </c>
      <c r="G2138" s="42"/>
      <c r="H2138" s="42"/>
      <c r="I2138" s="42"/>
      <c r="J2138" s="42"/>
      <c r="K2138" s="42"/>
      <c r="L2138" s="42"/>
      <c r="M2138" s="42">
        <v>2</v>
      </c>
      <c r="N2138" s="42"/>
    </row>
    <row r="2139" spans="1:14" x14ac:dyDescent="0.2">
      <c r="A2139" s="42" t="s">
        <v>4152</v>
      </c>
      <c r="B2139" s="42">
        <v>7</v>
      </c>
      <c r="C2139" s="42">
        <v>8</v>
      </c>
      <c r="D2139" s="42"/>
      <c r="E2139" s="42">
        <v>85</v>
      </c>
      <c r="F2139" s="377">
        <f t="shared" si="34"/>
        <v>10.625</v>
      </c>
      <c r="G2139" s="42"/>
      <c r="H2139" s="42"/>
      <c r="I2139" s="42"/>
      <c r="J2139" s="42"/>
      <c r="K2139" s="42"/>
      <c r="L2139" s="42"/>
      <c r="M2139" s="42">
        <v>9</v>
      </c>
      <c r="N2139" s="42"/>
    </row>
    <row r="2140" spans="1:14" x14ac:dyDescent="0.2">
      <c r="A2140" s="42" t="s">
        <v>3923</v>
      </c>
      <c r="B2140" s="42">
        <v>5</v>
      </c>
      <c r="C2140" s="42">
        <v>4</v>
      </c>
      <c r="D2140" s="42"/>
      <c r="E2140" s="42">
        <v>34</v>
      </c>
      <c r="F2140" s="377">
        <f t="shared" si="34"/>
        <v>8.5</v>
      </c>
      <c r="G2140" s="42"/>
      <c r="H2140" s="42"/>
      <c r="I2140" s="42"/>
      <c r="J2140" s="42"/>
      <c r="K2140" s="42"/>
      <c r="L2140" s="42"/>
      <c r="M2140" s="42">
        <v>2</v>
      </c>
      <c r="N2140" s="42"/>
    </row>
    <row r="2141" spans="1:14" x14ac:dyDescent="0.2">
      <c r="A2141" s="42" t="s">
        <v>4147</v>
      </c>
      <c r="B2141" s="42">
        <v>7</v>
      </c>
      <c r="C2141" s="42">
        <v>4</v>
      </c>
      <c r="D2141" s="42"/>
      <c r="E2141" s="42">
        <v>26</v>
      </c>
      <c r="F2141" s="377">
        <f t="shared" si="34"/>
        <v>6.5</v>
      </c>
      <c r="G2141" s="42"/>
      <c r="H2141" s="42"/>
      <c r="I2141" s="42"/>
      <c r="J2141" s="42"/>
      <c r="K2141" s="42"/>
      <c r="L2141" s="42"/>
      <c r="M2141" s="42">
        <v>4</v>
      </c>
      <c r="N2141" s="42"/>
    </row>
    <row r="2142" spans="1:14" x14ac:dyDescent="0.2">
      <c r="A2142" s="42" t="s">
        <v>4149</v>
      </c>
      <c r="B2142" s="42">
        <v>3</v>
      </c>
      <c r="C2142" s="42">
        <v>3</v>
      </c>
      <c r="D2142" s="42"/>
      <c r="E2142" s="42">
        <v>9</v>
      </c>
      <c r="F2142" s="377">
        <f t="shared" si="34"/>
        <v>3</v>
      </c>
      <c r="G2142" s="42"/>
      <c r="H2142" s="42"/>
      <c r="I2142" s="42"/>
      <c r="J2142" s="42"/>
      <c r="K2142" s="42"/>
      <c r="L2142" s="42"/>
      <c r="M2142" s="42"/>
      <c r="N2142" s="42"/>
    </row>
    <row r="2143" spans="1:14" x14ac:dyDescent="0.2">
      <c r="A2143" s="42" t="s">
        <v>4153</v>
      </c>
      <c r="B2143" s="42">
        <v>3</v>
      </c>
      <c r="C2143" s="42">
        <v>2</v>
      </c>
      <c r="D2143" s="42"/>
      <c r="E2143" s="42">
        <v>4</v>
      </c>
      <c r="F2143" s="377">
        <f t="shared" si="34"/>
        <v>2</v>
      </c>
      <c r="G2143" s="42"/>
      <c r="H2143" s="42"/>
      <c r="I2143" s="42"/>
      <c r="J2143" s="42"/>
      <c r="K2143" s="42"/>
      <c r="L2143" s="42"/>
      <c r="M2143" s="42"/>
      <c r="N2143" s="42"/>
    </row>
    <row r="2144" spans="1:14" x14ac:dyDescent="0.2">
      <c r="A2144" s="42" t="s">
        <v>3052</v>
      </c>
      <c r="B2144" s="42">
        <v>2</v>
      </c>
      <c r="C2144" s="42">
        <v>1</v>
      </c>
      <c r="D2144" s="42"/>
      <c r="E2144" s="42">
        <v>2</v>
      </c>
      <c r="F2144" s="377">
        <f t="shared" si="34"/>
        <v>2</v>
      </c>
      <c r="G2144" s="42"/>
      <c r="H2144" s="42"/>
      <c r="I2144" s="42"/>
      <c r="J2144" s="42"/>
      <c r="K2144" s="42"/>
      <c r="L2144" s="42"/>
      <c r="M2144" s="42"/>
      <c r="N2144" s="42"/>
    </row>
    <row r="2145" spans="1:14" x14ac:dyDescent="0.2">
      <c r="A2145" s="42" t="s">
        <v>4154</v>
      </c>
      <c r="B2145" s="42">
        <v>1</v>
      </c>
      <c r="C2145" s="42">
        <v>1</v>
      </c>
      <c r="D2145" s="42"/>
      <c r="E2145" s="42">
        <v>1</v>
      </c>
      <c r="F2145" s="377">
        <f t="shared" si="34"/>
        <v>1</v>
      </c>
      <c r="G2145" s="42"/>
      <c r="H2145" s="42"/>
      <c r="I2145" s="42"/>
      <c r="J2145" s="42"/>
      <c r="K2145" s="42"/>
      <c r="L2145" s="42"/>
      <c r="M2145" s="42"/>
      <c r="N2145" s="42"/>
    </row>
    <row r="2146" spans="1:14" x14ac:dyDescent="0.2">
      <c r="A2146" s="42" t="s">
        <v>4140</v>
      </c>
      <c r="B2146" s="42">
        <v>9</v>
      </c>
      <c r="C2146" s="42">
        <v>3</v>
      </c>
      <c r="D2146" s="42"/>
      <c r="E2146" s="42">
        <v>1</v>
      </c>
      <c r="F2146" s="377">
        <f t="shared" si="34"/>
        <v>0.33333333333333331</v>
      </c>
      <c r="G2146" s="42"/>
      <c r="H2146" s="42"/>
      <c r="I2146" s="42"/>
      <c r="J2146" s="42"/>
      <c r="K2146" s="42"/>
      <c r="L2146" s="42"/>
      <c r="M2146" s="42">
        <v>2</v>
      </c>
      <c r="N2146" s="42"/>
    </row>
    <row r="2147" spans="1:14" x14ac:dyDescent="0.2">
      <c r="A2147" s="42" t="s">
        <v>3936</v>
      </c>
      <c r="B2147" s="42">
        <v>1</v>
      </c>
      <c r="C2147" s="42">
        <v>0</v>
      </c>
      <c r="D2147" s="42"/>
      <c r="E2147" s="42">
        <v>43</v>
      </c>
      <c r="F2147" s="377">
        <v>0</v>
      </c>
      <c r="G2147" s="42"/>
      <c r="H2147" s="42"/>
      <c r="I2147" s="42"/>
      <c r="J2147" s="42"/>
      <c r="K2147" s="42"/>
      <c r="L2147" s="42"/>
      <c r="M2147" s="42"/>
      <c r="N2147" s="42"/>
    </row>
    <row r="2148" spans="1:14" x14ac:dyDescent="0.2">
      <c r="A2148" s="42" t="s">
        <v>4155</v>
      </c>
      <c r="B2148" s="42">
        <v>2</v>
      </c>
      <c r="C2148" s="42" t="s">
        <v>3838</v>
      </c>
      <c r="D2148" s="42"/>
      <c r="E2148" s="42"/>
      <c r="F2148" s="377">
        <v>0</v>
      </c>
      <c r="G2148" s="42"/>
      <c r="H2148" s="42"/>
      <c r="I2148" s="42"/>
      <c r="J2148" s="42"/>
      <c r="K2148" s="42"/>
      <c r="L2148" s="42"/>
      <c r="M2148" s="42">
        <v>2</v>
      </c>
      <c r="N2148" s="42"/>
    </row>
    <row r="2149" spans="1:14" x14ac:dyDescent="0.2">
      <c r="A2149" s="42" t="s">
        <v>3051</v>
      </c>
      <c r="B2149" s="42">
        <v>1</v>
      </c>
      <c r="C2149" s="42" t="s">
        <v>3838</v>
      </c>
      <c r="D2149" s="42"/>
      <c r="E2149" s="42"/>
      <c r="F2149" s="377">
        <v>0</v>
      </c>
      <c r="G2149" s="42"/>
      <c r="H2149" s="42"/>
      <c r="I2149" s="42"/>
      <c r="J2149" s="42"/>
      <c r="K2149" s="42"/>
      <c r="L2149" s="42"/>
      <c r="M2149" s="42">
        <v>1</v>
      </c>
      <c r="N2149" s="42"/>
    </row>
    <row r="2150" spans="1:14" x14ac:dyDescent="0.2">
      <c r="A2150" s="42" t="s">
        <v>3850</v>
      </c>
      <c r="B2150" s="42">
        <v>1</v>
      </c>
      <c r="C2150" s="42" t="s">
        <v>3838</v>
      </c>
      <c r="D2150" s="42"/>
      <c r="E2150" s="42"/>
      <c r="F2150" s="377">
        <v>0</v>
      </c>
      <c r="G2150" s="42"/>
      <c r="H2150" s="42"/>
      <c r="I2150" s="42"/>
      <c r="J2150" s="42"/>
      <c r="K2150" s="42"/>
      <c r="L2150" s="42"/>
      <c r="M2150" s="42"/>
      <c r="N2150" s="42"/>
    </row>
    <row r="2151" spans="1:14" x14ac:dyDescent="0.2">
      <c r="A2151" s="42" t="s">
        <v>1825</v>
      </c>
      <c r="B2151" s="42">
        <v>4</v>
      </c>
      <c r="C2151" s="42">
        <v>5</v>
      </c>
      <c r="D2151" s="42"/>
      <c r="E2151" s="42">
        <v>185</v>
      </c>
      <c r="F2151" s="377">
        <f t="shared" ref="F2151:F2214" si="35">E2151/C2151</f>
        <v>37</v>
      </c>
      <c r="G2151" s="42"/>
      <c r="H2151" s="42"/>
      <c r="I2151" s="42"/>
      <c r="J2151" s="42"/>
      <c r="K2151" s="42"/>
      <c r="L2151" s="42"/>
      <c r="M2151" s="42">
        <v>1</v>
      </c>
      <c r="N2151" s="42"/>
    </row>
    <row r="2152" spans="1:14" x14ac:dyDescent="0.2">
      <c r="A2152" s="42" t="s">
        <v>4158</v>
      </c>
      <c r="B2152" s="42">
        <v>1</v>
      </c>
      <c r="C2152" s="42">
        <v>2</v>
      </c>
      <c r="D2152" s="42"/>
      <c r="E2152" s="42">
        <v>64</v>
      </c>
      <c r="F2152" s="377">
        <f t="shared" si="35"/>
        <v>32</v>
      </c>
      <c r="G2152" s="42"/>
      <c r="H2152" s="42"/>
      <c r="I2152" s="42"/>
      <c r="J2152" s="42"/>
      <c r="K2152" s="42"/>
      <c r="L2152" s="42"/>
      <c r="M2152" s="42"/>
      <c r="N2152" s="42"/>
    </row>
    <row r="2153" spans="1:14" x14ac:dyDescent="0.2">
      <c r="A2153" s="42" t="s">
        <v>3927</v>
      </c>
      <c r="B2153" s="42">
        <v>7</v>
      </c>
      <c r="C2153" s="42">
        <v>10</v>
      </c>
      <c r="D2153" s="42"/>
      <c r="E2153" s="42">
        <v>236</v>
      </c>
      <c r="F2153" s="377">
        <f t="shared" si="35"/>
        <v>23.6</v>
      </c>
      <c r="G2153" s="42"/>
      <c r="H2153" s="42"/>
      <c r="I2153" s="42"/>
      <c r="J2153" s="42"/>
      <c r="K2153" s="42"/>
      <c r="L2153" s="42"/>
      <c r="M2153" s="42">
        <v>8</v>
      </c>
      <c r="N2153" s="42"/>
    </row>
    <row r="2154" spans="1:14" x14ac:dyDescent="0.2">
      <c r="A2154" s="42" t="s">
        <v>3885</v>
      </c>
      <c r="B2154" s="42">
        <v>10</v>
      </c>
      <c r="C2154" s="42">
        <v>8</v>
      </c>
      <c r="D2154" s="42"/>
      <c r="E2154" s="42">
        <v>181</v>
      </c>
      <c r="F2154" s="377">
        <f t="shared" si="35"/>
        <v>22.625</v>
      </c>
      <c r="G2154" s="42"/>
      <c r="H2154" s="42"/>
      <c r="I2154" s="42"/>
      <c r="J2154" s="42"/>
      <c r="K2154" s="42"/>
      <c r="L2154" s="42"/>
      <c r="M2154" s="42">
        <v>1</v>
      </c>
      <c r="N2154" s="42"/>
    </row>
    <row r="2155" spans="1:14" x14ac:dyDescent="0.2">
      <c r="A2155" s="42" t="s">
        <v>3875</v>
      </c>
      <c r="B2155" s="42">
        <v>10</v>
      </c>
      <c r="C2155" s="42">
        <v>11</v>
      </c>
      <c r="D2155" s="42"/>
      <c r="E2155" s="42">
        <v>242</v>
      </c>
      <c r="F2155" s="377">
        <f t="shared" si="35"/>
        <v>22</v>
      </c>
      <c r="G2155" s="42"/>
      <c r="H2155" s="42"/>
      <c r="I2155" s="42"/>
      <c r="J2155" s="42"/>
      <c r="K2155" s="42"/>
      <c r="L2155" s="42"/>
      <c r="M2155" s="42">
        <v>6</v>
      </c>
      <c r="N2155" s="42"/>
    </row>
    <row r="2156" spans="1:14" x14ac:dyDescent="0.2">
      <c r="A2156" s="42" t="s">
        <v>3933</v>
      </c>
      <c r="B2156" s="42">
        <v>10</v>
      </c>
      <c r="C2156" s="42">
        <v>8</v>
      </c>
      <c r="D2156" s="42"/>
      <c r="E2156" s="42">
        <v>173</v>
      </c>
      <c r="F2156" s="377">
        <f t="shared" si="35"/>
        <v>21.625</v>
      </c>
      <c r="G2156" s="42"/>
      <c r="H2156" s="42"/>
      <c r="I2156" s="42"/>
      <c r="J2156" s="42"/>
      <c r="K2156" s="42"/>
      <c r="L2156" s="42"/>
      <c r="M2156" s="42">
        <v>2</v>
      </c>
      <c r="N2156" s="42"/>
    </row>
    <row r="2157" spans="1:14" x14ac:dyDescent="0.2">
      <c r="A2157" s="42" t="s">
        <v>4159</v>
      </c>
      <c r="B2157" s="42">
        <v>1</v>
      </c>
      <c r="C2157" s="42">
        <v>1</v>
      </c>
      <c r="D2157" s="42"/>
      <c r="E2157" s="42">
        <v>20</v>
      </c>
      <c r="F2157" s="377">
        <f t="shared" si="35"/>
        <v>20</v>
      </c>
      <c r="G2157" s="42"/>
      <c r="H2157" s="42"/>
      <c r="I2157" s="42"/>
      <c r="J2157" s="42"/>
      <c r="K2157" s="42"/>
      <c r="L2157" s="42"/>
      <c r="M2157" s="42">
        <v>3</v>
      </c>
      <c r="N2157" s="42"/>
    </row>
    <row r="2158" spans="1:14" x14ac:dyDescent="0.2">
      <c r="A2158" s="42" t="s">
        <v>4160</v>
      </c>
      <c r="B2158" s="42">
        <v>2</v>
      </c>
      <c r="C2158" s="42">
        <v>1</v>
      </c>
      <c r="D2158" s="42"/>
      <c r="E2158" s="42">
        <v>17</v>
      </c>
      <c r="F2158" s="377">
        <f t="shared" si="35"/>
        <v>17</v>
      </c>
      <c r="G2158" s="42"/>
      <c r="H2158" s="42"/>
      <c r="I2158" s="42"/>
      <c r="J2158" s="42"/>
      <c r="K2158" s="42"/>
      <c r="L2158" s="42"/>
      <c r="M2158" s="42">
        <v>6</v>
      </c>
      <c r="N2158" s="42"/>
    </row>
    <row r="2159" spans="1:14" x14ac:dyDescent="0.2">
      <c r="A2159" s="42" t="s">
        <v>3032</v>
      </c>
      <c r="B2159" s="42">
        <v>5</v>
      </c>
      <c r="C2159" s="42">
        <v>5</v>
      </c>
      <c r="D2159" s="42"/>
      <c r="E2159" s="42">
        <v>76</v>
      </c>
      <c r="F2159" s="377">
        <f t="shared" si="35"/>
        <v>15.2</v>
      </c>
      <c r="G2159" s="42"/>
      <c r="H2159" s="42"/>
      <c r="I2159" s="42"/>
      <c r="J2159" s="42"/>
      <c r="K2159" s="42"/>
      <c r="L2159" s="42"/>
      <c r="M2159" s="42">
        <v>1</v>
      </c>
      <c r="N2159" s="42"/>
    </row>
    <row r="2160" spans="1:14" x14ac:dyDescent="0.2">
      <c r="A2160" s="42" t="s">
        <v>4130</v>
      </c>
      <c r="B2160" s="42">
        <v>7</v>
      </c>
      <c r="C2160" s="42">
        <v>8</v>
      </c>
      <c r="D2160" s="42"/>
      <c r="E2160" s="42">
        <v>119</v>
      </c>
      <c r="F2160" s="377">
        <f t="shared" si="35"/>
        <v>14.875</v>
      </c>
      <c r="G2160" s="42"/>
      <c r="H2160" s="42"/>
      <c r="I2160" s="42"/>
      <c r="J2160" s="42"/>
      <c r="K2160" s="42"/>
      <c r="L2160" s="42"/>
      <c r="M2160" s="42">
        <v>1</v>
      </c>
      <c r="N2160" s="42"/>
    </row>
    <row r="2161" spans="1:14" x14ac:dyDescent="0.2">
      <c r="A2161" s="42" t="s">
        <v>3932</v>
      </c>
      <c r="B2161" s="42">
        <v>6</v>
      </c>
      <c r="C2161" s="42">
        <v>9</v>
      </c>
      <c r="D2161" s="42"/>
      <c r="E2161" s="42">
        <v>119</v>
      </c>
      <c r="F2161" s="377">
        <f t="shared" si="35"/>
        <v>13.222222222222221</v>
      </c>
      <c r="G2161" s="42"/>
      <c r="H2161" s="42"/>
      <c r="I2161" s="42"/>
      <c r="J2161" s="42"/>
      <c r="K2161" s="42"/>
      <c r="L2161" s="42"/>
      <c r="M2161" s="42">
        <v>2</v>
      </c>
      <c r="N2161" s="42"/>
    </row>
    <row r="2162" spans="1:14" x14ac:dyDescent="0.2">
      <c r="A2162" s="42" t="s">
        <v>3056</v>
      </c>
      <c r="B2162" s="42">
        <v>4</v>
      </c>
      <c r="C2162" s="42">
        <v>5</v>
      </c>
      <c r="D2162" s="42"/>
      <c r="E2162" s="42">
        <v>64</v>
      </c>
      <c r="F2162" s="377">
        <f t="shared" si="35"/>
        <v>12.8</v>
      </c>
      <c r="G2162" s="42"/>
      <c r="H2162" s="42"/>
      <c r="I2162" s="42"/>
      <c r="J2162" s="42"/>
      <c r="K2162" s="42"/>
      <c r="L2162" s="42"/>
      <c r="M2162" s="42">
        <v>1</v>
      </c>
      <c r="N2162" s="42"/>
    </row>
    <row r="2163" spans="1:14" x14ac:dyDescent="0.2">
      <c r="A2163" s="42" t="s">
        <v>4161</v>
      </c>
      <c r="B2163" s="42">
        <v>2</v>
      </c>
      <c r="C2163" s="42">
        <v>1</v>
      </c>
      <c r="D2163" s="42"/>
      <c r="E2163" s="42">
        <v>12</v>
      </c>
      <c r="F2163" s="377">
        <f t="shared" si="35"/>
        <v>12</v>
      </c>
      <c r="G2163" s="42"/>
      <c r="H2163" s="42"/>
      <c r="I2163" s="42"/>
      <c r="J2163" s="42"/>
      <c r="K2163" s="42"/>
      <c r="L2163" s="42"/>
      <c r="M2163" s="42">
        <v>1</v>
      </c>
      <c r="N2163" s="42"/>
    </row>
    <row r="2164" spans="1:14" x14ac:dyDescent="0.2">
      <c r="A2164" s="42" t="s">
        <v>3936</v>
      </c>
      <c r="B2164" s="42">
        <v>7</v>
      </c>
      <c r="C2164" s="42">
        <v>6</v>
      </c>
      <c r="D2164" s="42"/>
      <c r="E2164" s="42">
        <v>68</v>
      </c>
      <c r="F2164" s="377">
        <f t="shared" si="35"/>
        <v>11.333333333333334</v>
      </c>
      <c r="G2164" s="42"/>
      <c r="H2164" s="42"/>
      <c r="I2164" s="42"/>
      <c r="J2164" s="42"/>
      <c r="K2164" s="42"/>
      <c r="L2164" s="42"/>
      <c r="M2164" s="42">
        <v>3</v>
      </c>
      <c r="N2164" s="42"/>
    </row>
    <row r="2165" spans="1:14" x14ac:dyDescent="0.2">
      <c r="A2165" s="42" t="s">
        <v>4153</v>
      </c>
      <c r="B2165" s="42">
        <v>4</v>
      </c>
      <c r="C2165" s="42">
        <v>4</v>
      </c>
      <c r="D2165" s="42"/>
      <c r="E2165" s="42">
        <v>39</v>
      </c>
      <c r="F2165" s="377">
        <f t="shared" si="35"/>
        <v>9.75</v>
      </c>
      <c r="G2165" s="42"/>
      <c r="H2165" s="42"/>
      <c r="I2165" s="42"/>
      <c r="J2165" s="42"/>
      <c r="K2165" s="42"/>
      <c r="L2165" s="42"/>
      <c r="M2165" s="42">
        <v>1</v>
      </c>
      <c r="N2165" s="42"/>
    </row>
    <row r="2166" spans="1:14" x14ac:dyDescent="0.2">
      <c r="A2166" s="42" t="s">
        <v>3916</v>
      </c>
      <c r="B2166" s="42">
        <v>7</v>
      </c>
      <c r="C2166" s="42">
        <v>8</v>
      </c>
      <c r="D2166" s="42"/>
      <c r="E2166" s="42">
        <v>66</v>
      </c>
      <c r="F2166" s="377">
        <f t="shared" si="35"/>
        <v>8.25</v>
      </c>
      <c r="G2166" s="42"/>
      <c r="H2166" s="42"/>
      <c r="I2166" s="42"/>
      <c r="J2166" s="42"/>
      <c r="K2166" s="42"/>
      <c r="L2166" s="42"/>
      <c r="M2166" s="42">
        <v>1</v>
      </c>
      <c r="N2166" s="42"/>
    </row>
    <row r="2167" spans="1:14" x14ac:dyDescent="0.2">
      <c r="A2167" s="42" t="s">
        <v>4140</v>
      </c>
      <c r="B2167" s="42">
        <v>1</v>
      </c>
      <c r="C2167" s="42">
        <v>1</v>
      </c>
      <c r="D2167" s="42"/>
      <c r="E2167" s="42">
        <v>8</v>
      </c>
      <c r="F2167" s="377">
        <f t="shared" si="35"/>
        <v>8</v>
      </c>
      <c r="G2167" s="42"/>
      <c r="H2167" s="42"/>
      <c r="I2167" s="42"/>
      <c r="J2167" s="42"/>
      <c r="K2167" s="42"/>
      <c r="L2167" s="42"/>
      <c r="M2167" s="42">
        <v>1</v>
      </c>
      <c r="N2167" s="42"/>
    </row>
    <row r="2168" spans="1:14" x14ac:dyDescent="0.2">
      <c r="A2168" s="42" t="s">
        <v>3903</v>
      </c>
      <c r="B2168" s="42">
        <v>9</v>
      </c>
      <c r="C2168" s="42">
        <v>6</v>
      </c>
      <c r="D2168" s="42"/>
      <c r="E2168" s="42">
        <v>43</v>
      </c>
      <c r="F2168" s="377">
        <f t="shared" si="35"/>
        <v>7.166666666666667</v>
      </c>
      <c r="G2168" s="42"/>
      <c r="H2168" s="42"/>
      <c r="I2168" s="42"/>
      <c r="J2168" s="42"/>
      <c r="K2168" s="42"/>
      <c r="L2168" s="42"/>
      <c r="M2168" s="42">
        <v>4</v>
      </c>
      <c r="N2168" s="42"/>
    </row>
    <row r="2169" spans="1:14" x14ac:dyDescent="0.2">
      <c r="A2169" s="42" t="s">
        <v>3934</v>
      </c>
      <c r="B2169" s="42">
        <v>8</v>
      </c>
      <c r="C2169" s="42">
        <v>4</v>
      </c>
      <c r="D2169" s="42"/>
      <c r="E2169" s="42">
        <v>26</v>
      </c>
      <c r="F2169" s="377">
        <f t="shared" si="35"/>
        <v>6.5</v>
      </c>
      <c r="G2169" s="42"/>
      <c r="H2169" s="42"/>
      <c r="I2169" s="42"/>
      <c r="J2169" s="42"/>
      <c r="K2169" s="42"/>
      <c r="L2169" s="42"/>
      <c r="M2169" s="42">
        <v>2</v>
      </c>
      <c r="N2169" s="42"/>
    </row>
    <row r="2170" spans="1:14" x14ac:dyDescent="0.2">
      <c r="A2170" s="42" t="s">
        <v>3911</v>
      </c>
      <c r="B2170" s="42">
        <v>2</v>
      </c>
      <c r="C2170" s="42">
        <v>2</v>
      </c>
      <c r="D2170" s="42"/>
      <c r="E2170" s="42">
        <v>9</v>
      </c>
      <c r="F2170" s="377">
        <f t="shared" si="35"/>
        <v>4.5</v>
      </c>
      <c r="G2170" s="42"/>
      <c r="H2170" s="42"/>
      <c r="I2170" s="42"/>
      <c r="J2170" s="42"/>
      <c r="K2170" s="42"/>
      <c r="L2170" s="42"/>
      <c r="M2170" s="42">
        <v>1</v>
      </c>
      <c r="N2170" s="42"/>
    </row>
    <row r="2171" spans="1:14" x14ac:dyDescent="0.2">
      <c r="A2171" s="42" t="s">
        <v>4139</v>
      </c>
      <c r="B2171" s="42">
        <v>3</v>
      </c>
      <c r="C2171" s="42">
        <v>2</v>
      </c>
      <c r="D2171" s="42"/>
      <c r="E2171" s="42">
        <v>8</v>
      </c>
      <c r="F2171" s="377">
        <f t="shared" si="35"/>
        <v>4</v>
      </c>
      <c r="G2171" s="42"/>
      <c r="H2171" s="42"/>
      <c r="I2171" s="42"/>
      <c r="J2171" s="42"/>
      <c r="K2171" s="42"/>
      <c r="L2171" s="42"/>
      <c r="M2171" s="42">
        <v>3</v>
      </c>
      <c r="N2171" s="42"/>
    </row>
    <row r="2172" spans="1:14" x14ac:dyDescent="0.2">
      <c r="A2172" s="42" t="s">
        <v>3052</v>
      </c>
      <c r="B2172" s="42">
        <v>1</v>
      </c>
      <c r="C2172" s="42">
        <v>1</v>
      </c>
      <c r="D2172" s="42"/>
      <c r="E2172" s="42">
        <v>4</v>
      </c>
      <c r="F2172" s="377">
        <f t="shared" si="35"/>
        <v>4</v>
      </c>
      <c r="G2172" s="42"/>
      <c r="H2172" s="42"/>
      <c r="I2172" s="42"/>
      <c r="J2172" s="42"/>
      <c r="K2172" s="42"/>
      <c r="L2172" s="42"/>
      <c r="M2172" s="42"/>
      <c r="N2172" s="42"/>
    </row>
    <row r="2173" spans="1:14" x14ac:dyDescent="0.2">
      <c r="A2173" s="42" t="s">
        <v>3882</v>
      </c>
      <c r="B2173" s="42">
        <v>3</v>
      </c>
      <c r="C2173" s="42">
        <v>0</v>
      </c>
      <c r="D2173" s="42"/>
      <c r="E2173" s="42">
        <v>19</v>
      </c>
      <c r="F2173" s="377">
        <v>0</v>
      </c>
      <c r="G2173" s="42"/>
      <c r="H2173" s="42"/>
      <c r="I2173" s="42"/>
      <c r="J2173" s="42"/>
      <c r="K2173" s="42"/>
      <c r="L2173" s="42"/>
      <c r="M2173" s="42"/>
      <c r="N2173" s="42"/>
    </row>
    <row r="2174" spans="1:14" x14ac:dyDescent="0.2">
      <c r="A2174" s="42" t="s">
        <v>4141</v>
      </c>
      <c r="B2174" s="42">
        <v>2</v>
      </c>
      <c r="C2174" s="42">
        <v>0</v>
      </c>
      <c r="D2174" s="42"/>
      <c r="E2174" s="42">
        <v>11</v>
      </c>
      <c r="F2174" s="377">
        <v>0</v>
      </c>
      <c r="G2174" s="42"/>
      <c r="H2174" s="42"/>
      <c r="I2174" s="42"/>
      <c r="J2174" s="42"/>
      <c r="K2174" s="42"/>
      <c r="L2174" s="42"/>
      <c r="M2174" s="42">
        <v>2</v>
      </c>
      <c r="N2174" s="42"/>
    </row>
    <row r="2175" spans="1:14" x14ac:dyDescent="0.2">
      <c r="A2175" s="42" t="s">
        <v>3915</v>
      </c>
      <c r="B2175" s="42">
        <v>1</v>
      </c>
      <c r="C2175" s="42">
        <v>0</v>
      </c>
      <c r="D2175" s="42"/>
      <c r="E2175" s="42">
        <v>13</v>
      </c>
      <c r="F2175" s="377">
        <v>0</v>
      </c>
      <c r="G2175" s="42"/>
      <c r="H2175" s="42"/>
      <c r="I2175" s="42"/>
      <c r="J2175" s="42"/>
      <c r="K2175" s="42"/>
      <c r="L2175" s="42"/>
      <c r="M2175" s="42">
        <v>1</v>
      </c>
      <c r="N2175" s="42"/>
    </row>
    <row r="2176" spans="1:14" x14ac:dyDescent="0.2">
      <c r="A2176" s="42" t="s">
        <v>3923</v>
      </c>
      <c r="B2176" s="42">
        <v>1</v>
      </c>
      <c r="C2176" s="42">
        <v>1</v>
      </c>
      <c r="D2176" s="42"/>
      <c r="E2176" s="42"/>
      <c r="F2176" s="377">
        <f t="shared" si="35"/>
        <v>0</v>
      </c>
      <c r="G2176" s="42"/>
      <c r="H2176" s="42"/>
      <c r="I2176" s="42"/>
      <c r="J2176" s="42"/>
      <c r="K2176" s="42"/>
      <c r="L2176" s="42"/>
      <c r="M2176" s="42"/>
      <c r="N2176" s="42"/>
    </row>
    <row r="2177" spans="1:14" x14ac:dyDescent="0.2">
      <c r="A2177" s="42" t="s">
        <v>4149</v>
      </c>
      <c r="B2177" s="42">
        <v>1</v>
      </c>
      <c r="C2177" s="42">
        <v>0</v>
      </c>
      <c r="D2177" s="42"/>
      <c r="E2177" s="42">
        <v>4</v>
      </c>
      <c r="F2177" s="377">
        <v>0</v>
      </c>
      <c r="G2177" s="42"/>
      <c r="H2177" s="42"/>
      <c r="I2177" s="42"/>
      <c r="J2177" s="42"/>
      <c r="K2177" s="42"/>
      <c r="L2177" s="42"/>
      <c r="M2177" s="42"/>
      <c r="N2177" s="42"/>
    </row>
    <row r="2178" spans="1:14" x14ac:dyDescent="0.2">
      <c r="A2178" s="42" t="s">
        <v>4162</v>
      </c>
      <c r="B2178" s="42">
        <v>1</v>
      </c>
      <c r="C2178" s="42">
        <v>1</v>
      </c>
      <c r="D2178" s="42"/>
      <c r="E2178" s="42"/>
      <c r="F2178" s="377">
        <f t="shared" si="35"/>
        <v>0</v>
      </c>
      <c r="G2178" s="42"/>
      <c r="H2178" s="42"/>
      <c r="I2178" s="42"/>
      <c r="J2178" s="42"/>
      <c r="K2178" s="42"/>
      <c r="L2178" s="42"/>
      <c r="M2178" s="42"/>
      <c r="N2178" s="42"/>
    </row>
    <row r="2179" spans="1:14" x14ac:dyDescent="0.2">
      <c r="A2179" s="42" t="s">
        <v>3045</v>
      </c>
      <c r="B2179" s="42">
        <v>1</v>
      </c>
      <c r="C2179" s="42" t="s">
        <v>3838</v>
      </c>
      <c r="D2179" s="42"/>
      <c r="E2179" s="42"/>
      <c r="F2179" s="377">
        <v>0</v>
      </c>
      <c r="G2179" s="42"/>
      <c r="H2179" s="42"/>
      <c r="I2179" s="42"/>
      <c r="J2179" s="42"/>
      <c r="K2179" s="42"/>
      <c r="L2179" s="42"/>
      <c r="M2179" s="42"/>
      <c r="N2179" s="42"/>
    </row>
    <row r="2180" spans="1:14" x14ac:dyDescent="0.2">
      <c r="A2180" s="42" t="s">
        <v>3935</v>
      </c>
      <c r="B2180" s="42">
        <v>3</v>
      </c>
      <c r="C2180" s="42">
        <v>3</v>
      </c>
      <c r="D2180" s="42"/>
      <c r="E2180" s="42">
        <v>142</v>
      </c>
      <c r="F2180" s="377">
        <f t="shared" si="35"/>
        <v>47.333333333333336</v>
      </c>
      <c r="G2180" s="42"/>
      <c r="H2180" s="42"/>
      <c r="I2180" s="42"/>
      <c r="J2180" s="42"/>
      <c r="K2180" s="42"/>
      <c r="L2180" s="42"/>
      <c r="M2180" s="42">
        <v>2</v>
      </c>
      <c r="N2180" s="42"/>
    </row>
    <row r="2181" spans="1:14" x14ac:dyDescent="0.2">
      <c r="A2181" s="42" t="s">
        <v>3053</v>
      </c>
      <c r="B2181" s="42">
        <v>4</v>
      </c>
      <c r="C2181" s="42">
        <v>3</v>
      </c>
      <c r="D2181" s="42"/>
      <c r="E2181" s="42">
        <v>141</v>
      </c>
      <c r="F2181" s="377">
        <f t="shared" si="35"/>
        <v>47</v>
      </c>
      <c r="G2181" s="42"/>
      <c r="H2181" s="42"/>
      <c r="I2181" s="42"/>
      <c r="J2181" s="42"/>
      <c r="K2181" s="42"/>
      <c r="L2181" s="42"/>
      <c r="M2181" s="42">
        <v>1</v>
      </c>
      <c r="N2181" s="42"/>
    </row>
    <row r="2182" spans="1:14" x14ac:dyDescent="0.2">
      <c r="A2182" s="42" t="s">
        <v>3953</v>
      </c>
      <c r="B2182" s="42">
        <v>2</v>
      </c>
      <c r="C2182" s="42">
        <v>1</v>
      </c>
      <c r="D2182" s="42"/>
      <c r="E2182" s="42">
        <v>36</v>
      </c>
      <c r="F2182" s="377">
        <f t="shared" si="35"/>
        <v>36</v>
      </c>
      <c r="G2182" s="42"/>
      <c r="H2182" s="42"/>
      <c r="I2182" s="42"/>
      <c r="J2182" s="42"/>
      <c r="K2182" s="42"/>
      <c r="L2182" s="42"/>
      <c r="M2182" s="42"/>
      <c r="N2182" s="42"/>
    </row>
    <row r="2183" spans="1:14" x14ac:dyDescent="0.2">
      <c r="A2183" s="42" t="s">
        <v>3922</v>
      </c>
      <c r="B2183" s="42">
        <v>3</v>
      </c>
      <c r="C2183" s="42">
        <v>2</v>
      </c>
      <c r="D2183" s="42"/>
      <c r="E2183" s="42">
        <v>68</v>
      </c>
      <c r="F2183" s="377">
        <f t="shared" si="35"/>
        <v>34</v>
      </c>
      <c r="G2183" s="42"/>
      <c r="H2183" s="42"/>
      <c r="I2183" s="42"/>
      <c r="J2183" s="42"/>
      <c r="K2183" s="42"/>
      <c r="L2183" s="42"/>
      <c r="M2183" s="42"/>
      <c r="N2183" s="42"/>
    </row>
    <row r="2184" spans="1:14" x14ac:dyDescent="0.2">
      <c r="A2184" s="42" t="s">
        <v>3885</v>
      </c>
      <c r="B2184" s="42">
        <v>6</v>
      </c>
      <c r="C2184" s="42">
        <v>4</v>
      </c>
      <c r="D2184" s="42"/>
      <c r="E2184" s="42">
        <v>107</v>
      </c>
      <c r="F2184" s="377">
        <f t="shared" si="35"/>
        <v>26.75</v>
      </c>
      <c r="G2184" s="42"/>
      <c r="H2184" s="42"/>
      <c r="I2184" s="42"/>
      <c r="J2184" s="42"/>
      <c r="K2184" s="42"/>
      <c r="L2184" s="42"/>
      <c r="M2184" s="42">
        <v>1</v>
      </c>
      <c r="N2184" s="42"/>
    </row>
    <row r="2185" spans="1:14" x14ac:dyDescent="0.2">
      <c r="A2185" s="42" t="s">
        <v>3902</v>
      </c>
      <c r="B2185" s="42">
        <v>8</v>
      </c>
      <c r="C2185" s="42">
        <v>6</v>
      </c>
      <c r="D2185" s="42"/>
      <c r="E2185" s="42">
        <v>153</v>
      </c>
      <c r="F2185" s="377">
        <f t="shared" si="35"/>
        <v>25.5</v>
      </c>
      <c r="G2185" s="42"/>
      <c r="H2185" s="42"/>
      <c r="I2185" s="42"/>
      <c r="J2185" s="42"/>
      <c r="K2185" s="42"/>
      <c r="L2185" s="42"/>
      <c r="M2185" s="42">
        <v>3</v>
      </c>
      <c r="N2185" s="42"/>
    </row>
    <row r="2186" spans="1:14" x14ac:dyDescent="0.2">
      <c r="A2186" s="42" t="s">
        <v>3936</v>
      </c>
      <c r="B2186" s="42">
        <v>5</v>
      </c>
      <c r="C2186" s="42">
        <v>4</v>
      </c>
      <c r="D2186" s="42"/>
      <c r="E2186" s="42">
        <v>100</v>
      </c>
      <c r="F2186" s="377">
        <f t="shared" si="35"/>
        <v>25</v>
      </c>
      <c r="G2186" s="42"/>
      <c r="H2186" s="42"/>
      <c r="I2186" s="42"/>
      <c r="J2186" s="42"/>
      <c r="K2186" s="42"/>
      <c r="L2186" s="42"/>
      <c r="M2186" s="42">
        <v>1</v>
      </c>
      <c r="N2186" s="42"/>
    </row>
    <row r="2187" spans="1:14" x14ac:dyDescent="0.2">
      <c r="A2187" s="42" t="s">
        <v>3913</v>
      </c>
      <c r="B2187" s="42">
        <v>1</v>
      </c>
      <c r="C2187" s="42">
        <v>1</v>
      </c>
      <c r="D2187" s="42"/>
      <c r="E2187" s="42">
        <v>19</v>
      </c>
      <c r="F2187" s="377">
        <f t="shared" si="35"/>
        <v>19</v>
      </c>
      <c r="G2187" s="42"/>
      <c r="H2187" s="42"/>
      <c r="I2187" s="42"/>
      <c r="J2187" s="42"/>
      <c r="K2187" s="42"/>
      <c r="L2187" s="42"/>
      <c r="M2187" s="42"/>
      <c r="N2187" s="42"/>
    </row>
    <row r="2188" spans="1:14" x14ac:dyDescent="0.2">
      <c r="A2188" s="42" t="s">
        <v>3933</v>
      </c>
      <c r="B2188" s="42">
        <v>1</v>
      </c>
      <c r="C2188" s="42">
        <v>1</v>
      </c>
      <c r="D2188" s="42"/>
      <c r="E2188" s="42">
        <v>19</v>
      </c>
      <c r="F2188" s="377">
        <f t="shared" si="35"/>
        <v>19</v>
      </c>
      <c r="G2188" s="42"/>
      <c r="H2188" s="42"/>
      <c r="I2188" s="42"/>
      <c r="J2188" s="42"/>
      <c r="K2188" s="42"/>
      <c r="L2188" s="42"/>
      <c r="M2188" s="42"/>
      <c r="N2188" s="42"/>
    </row>
    <row r="2189" spans="1:14" x14ac:dyDescent="0.2">
      <c r="A2189" s="42" t="s">
        <v>3875</v>
      </c>
      <c r="B2189" s="42">
        <v>8</v>
      </c>
      <c r="C2189" s="42">
        <v>7</v>
      </c>
      <c r="D2189" s="42"/>
      <c r="E2189" s="42">
        <v>113</v>
      </c>
      <c r="F2189" s="377">
        <f t="shared" si="35"/>
        <v>16.142857142857142</v>
      </c>
      <c r="G2189" s="42"/>
      <c r="H2189" s="42"/>
      <c r="I2189" s="42"/>
      <c r="J2189" s="42"/>
      <c r="K2189" s="42"/>
      <c r="L2189" s="42"/>
      <c r="M2189" s="42"/>
      <c r="N2189" s="42"/>
    </row>
    <row r="2190" spans="1:14" x14ac:dyDescent="0.2">
      <c r="A2190" s="42" t="s">
        <v>4149</v>
      </c>
      <c r="B2190" s="42">
        <v>4</v>
      </c>
      <c r="C2190" s="42">
        <v>3</v>
      </c>
      <c r="D2190" s="42"/>
      <c r="E2190" s="42">
        <v>40</v>
      </c>
      <c r="F2190" s="377">
        <f t="shared" si="35"/>
        <v>13.333333333333334</v>
      </c>
      <c r="G2190" s="42"/>
      <c r="H2190" s="42"/>
      <c r="I2190" s="42"/>
      <c r="J2190" s="42"/>
      <c r="K2190" s="42"/>
      <c r="L2190" s="42"/>
      <c r="M2190" s="42">
        <v>2</v>
      </c>
      <c r="N2190" s="42"/>
    </row>
    <row r="2191" spans="1:14" x14ac:dyDescent="0.2">
      <c r="A2191" s="42" t="s">
        <v>1825</v>
      </c>
      <c r="B2191" s="42">
        <v>3</v>
      </c>
      <c r="C2191" s="42">
        <v>3</v>
      </c>
      <c r="D2191" s="42"/>
      <c r="E2191" s="42">
        <v>36</v>
      </c>
      <c r="F2191" s="377">
        <f t="shared" si="35"/>
        <v>12</v>
      </c>
      <c r="G2191" s="42"/>
      <c r="H2191" s="42"/>
      <c r="I2191" s="42"/>
      <c r="J2191" s="42"/>
      <c r="K2191" s="42"/>
      <c r="L2191" s="42"/>
      <c r="M2191" s="42">
        <v>2</v>
      </c>
      <c r="N2191" s="42"/>
    </row>
    <row r="2192" spans="1:14" x14ac:dyDescent="0.2">
      <c r="A2192" s="42" t="s">
        <v>4163</v>
      </c>
      <c r="B2192" s="42">
        <v>6</v>
      </c>
      <c r="C2192" s="42">
        <v>1</v>
      </c>
      <c r="D2192" s="42"/>
      <c r="E2192" s="42">
        <v>12</v>
      </c>
      <c r="F2192" s="377">
        <f t="shared" si="35"/>
        <v>12</v>
      </c>
      <c r="G2192" s="42"/>
      <c r="H2192" s="42"/>
      <c r="I2192" s="42"/>
      <c r="J2192" s="42"/>
      <c r="K2192" s="42"/>
      <c r="L2192" s="42"/>
      <c r="M2192" s="42">
        <v>6</v>
      </c>
      <c r="N2192" s="42"/>
    </row>
    <row r="2193" spans="1:14" x14ac:dyDescent="0.2">
      <c r="A2193" s="42" t="s">
        <v>3881</v>
      </c>
      <c r="B2193" s="42">
        <v>1</v>
      </c>
      <c r="C2193" s="42">
        <v>1</v>
      </c>
      <c r="D2193" s="42"/>
      <c r="E2193" s="42">
        <v>12</v>
      </c>
      <c r="F2193" s="377">
        <f t="shared" si="35"/>
        <v>12</v>
      </c>
      <c r="G2193" s="42"/>
      <c r="H2193" s="42"/>
      <c r="I2193" s="42"/>
      <c r="J2193" s="42"/>
      <c r="K2193" s="42"/>
      <c r="L2193" s="42"/>
      <c r="M2193" s="42"/>
      <c r="N2193" s="42"/>
    </row>
    <row r="2194" spans="1:14" x14ac:dyDescent="0.2">
      <c r="A2194" s="42" t="s">
        <v>3916</v>
      </c>
      <c r="B2194" s="42">
        <v>6</v>
      </c>
      <c r="C2194" s="42">
        <v>5</v>
      </c>
      <c r="D2194" s="42"/>
      <c r="E2194" s="42">
        <v>59</v>
      </c>
      <c r="F2194" s="377">
        <f t="shared" si="35"/>
        <v>11.8</v>
      </c>
      <c r="G2194" s="42"/>
      <c r="H2194" s="42"/>
      <c r="I2194" s="42"/>
      <c r="J2194" s="42"/>
      <c r="K2194" s="42"/>
      <c r="L2194" s="42"/>
      <c r="M2194" s="42">
        <v>3</v>
      </c>
      <c r="N2194" s="42">
        <v>4</v>
      </c>
    </row>
    <row r="2195" spans="1:14" x14ac:dyDescent="0.2">
      <c r="A2195" s="42" t="s">
        <v>3882</v>
      </c>
      <c r="B2195" s="42">
        <v>8</v>
      </c>
      <c r="C2195" s="42">
        <v>6</v>
      </c>
      <c r="D2195" s="42"/>
      <c r="E2195" s="42">
        <v>55</v>
      </c>
      <c r="F2195" s="377">
        <f t="shared" si="35"/>
        <v>9.1666666666666661</v>
      </c>
      <c r="G2195" s="42"/>
      <c r="H2195" s="42"/>
      <c r="I2195" s="42"/>
      <c r="J2195" s="42"/>
      <c r="K2195" s="42"/>
      <c r="L2195" s="42"/>
      <c r="M2195" s="42">
        <v>2</v>
      </c>
      <c r="N2195" s="42"/>
    </row>
    <row r="2196" spans="1:14" x14ac:dyDescent="0.2">
      <c r="A2196" s="42" t="s">
        <v>3058</v>
      </c>
      <c r="B2196" s="42">
        <v>4</v>
      </c>
      <c r="C2196" s="42">
        <v>3</v>
      </c>
      <c r="D2196" s="42"/>
      <c r="E2196" s="42">
        <v>22</v>
      </c>
      <c r="F2196" s="377">
        <f t="shared" si="35"/>
        <v>7.333333333333333</v>
      </c>
      <c r="G2196" s="42"/>
      <c r="H2196" s="42"/>
      <c r="I2196" s="42"/>
      <c r="J2196" s="42"/>
      <c r="K2196" s="42"/>
      <c r="L2196" s="42"/>
      <c r="M2196" s="42">
        <v>2</v>
      </c>
      <c r="N2196" s="42"/>
    </row>
    <row r="2197" spans="1:14" x14ac:dyDescent="0.2">
      <c r="A2197" s="42" t="s">
        <v>3930</v>
      </c>
      <c r="B2197" s="42">
        <v>5</v>
      </c>
      <c r="C2197" s="42">
        <v>4</v>
      </c>
      <c r="D2197" s="42"/>
      <c r="E2197" s="42">
        <v>24</v>
      </c>
      <c r="F2197" s="377">
        <f t="shared" si="35"/>
        <v>6</v>
      </c>
      <c r="G2197" s="42"/>
      <c r="H2197" s="42"/>
      <c r="I2197" s="42"/>
      <c r="J2197" s="42"/>
      <c r="K2197" s="42"/>
      <c r="L2197" s="42"/>
      <c r="M2197" s="42">
        <v>2</v>
      </c>
      <c r="N2197" s="42"/>
    </row>
    <row r="2198" spans="1:14" x14ac:dyDescent="0.2">
      <c r="A2198" s="42" t="s">
        <v>3037</v>
      </c>
      <c r="B2198" s="42">
        <v>5</v>
      </c>
      <c r="C2198" s="42">
        <v>3</v>
      </c>
      <c r="D2198" s="42"/>
      <c r="E2198" s="42">
        <v>18</v>
      </c>
      <c r="F2198" s="377">
        <f t="shared" si="35"/>
        <v>6</v>
      </c>
      <c r="G2198" s="42"/>
      <c r="H2198" s="42"/>
      <c r="I2198" s="42"/>
      <c r="J2198" s="42"/>
      <c r="K2198" s="42"/>
      <c r="L2198" s="42"/>
      <c r="M2198" s="42">
        <v>2</v>
      </c>
      <c r="N2198" s="42"/>
    </row>
    <row r="2199" spans="1:14" x14ac:dyDescent="0.2">
      <c r="A2199" s="42" t="s">
        <v>3926</v>
      </c>
      <c r="B2199" s="42">
        <v>4</v>
      </c>
      <c r="C2199" s="42">
        <v>4</v>
      </c>
      <c r="D2199" s="42"/>
      <c r="E2199" s="42">
        <v>24</v>
      </c>
      <c r="F2199" s="377">
        <f t="shared" si="35"/>
        <v>6</v>
      </c>
      <c r="G2199" s="42"/>
      <c r="H2199" s="42"/>
      <c r="I2199" s="42"/>
      <c r="J2199" s="42"/>
      <c r="K2199" s="42"/>
      <c r="L2199" s="42"/>
      <c r="M2199" s="42"/>
      <c r="N2199" s="42"/>
    </row>
    <row r="2200" spans="1:14" x14ac:dyDescent="0.2">
      <c r="A2200" s="42" t="s">
        <v>3923</v>
      </c>
      <c r="B2200" s="42">
        <v>4</v>
      </c>
      <c r="C2200" s="42">
        <v>3</v>
      </c>
      <c r="D2200" s="42"/>
      <c r="E2200" s="42">
        <v>14</v>
      </c>
      <c r="F2200" s="377">
        <f t="shared" si="35"/>
        <v>4.666666666666667</v>
      </c>
      <c r="G2200" s="42"/>
      <c r="H2200" s="42"/>
      <c r="I2200" s="42"/>
      <c r="J2200" s="42"/>
      <c r="K2200" s="42"/>
      <c r="L2200" s="42"/>
      <c r="M2200" s="42">
        <v>4</v>
      </c>
      <c r="N2200" s="42"/>
    </row>
    <row r="2201" spans="1:14" x14ac:dyDescent="0.2">
      <c r="A2201" s="42" t="s">
        <v>3927</v>
      </c>
      <c r="B2201" s="42">
        <v>2</v>
      </c>
      <c r="C2201" s="42">
        <v>2</v>
      </c>
      <c r="D2201" s="42"/>
      <c r="E2201" s="42">
        <v>8</v>
      </c>
      <c r="F2201" s="377">
        <f t="shared" si="35"/>
        <v>4</v>
      </c>
      <c r="G2201" s="42"/>
      <c r="H2201" s="42"/>
      <c r="I2201" s="42"/>
      <c r="J2201" s="42"/>
      <c r="K2201" s="42"/>
      <c r="L2201" s="42"/>
      <c r="M2201" s="42"/>
      <c r="N2201" s="42"/>
    </row>
    <row r="2202" spans="1:14" x14ac:dyDescent="0.2">
      <c r="A2202" s="42" t="s">
        <v>4164</v>
      </c>
      <c r="B2202" s="42">
        <v>1</v>
      </c>
      <c r="C2202" s="42">
        <v>1</v>
      </c>
      <c r="D2202" s="42"/>
      <c r="E2202" s="42">
        <v>3</v>
      </c>
      <c r="F2202" s="377">
        <f t="shared" si="35"/>
        <v>3</v>
      </c>
      <c r="G2202" s="42"/>
      <c r="H2202" s="42"/>
      <c r="I2202" s="42"/>
      <c r="J2202" s="42"/>
      <c r="K2202" s="42"/>
      <c r="L2202" s="42"/>
      <c r="M2202" s="42"/>
      <c r="N2202" s="42"/>
    </row>
    <row r="2203" spans="1:14" x14ac:dyDescent="0.2">
      <c r="A2203" s="42" t="s">
        <v>4165</v>
      </c>
      <c r="B2203" s="42">
        <v>3</v>
      </c>
      <c r="C2203" s="42">
        <v>2</v>
      </c>
      <c r="D2203" s="42"/>
      <c r="E2203" s="42">
        <v>6</v>
      </c>
      <c r="F2203" s="377">
        <f t="shared" si="35"/>
        <v>3</v>
      </c>
      <c r="G2203" s="42"/>
      <c r="H2203" s="42"/>
      <c r="I2203" s="42"/>
      <c r="J2203" s="42"/>
      <c r="K2203" s="42"/>
      <c r="L2203" s="42"/>
      <c r="M2203" s="42">
        <v>1</v>
      </c>
      <c r="N2203" s="42"/>
    </row>
    <row r="2204" spans="1:14" x14ac:dyDescent="0.2">
      <c r="A2204" s="42" t="s">
        <v>4166</v>
      </c>
      <c r="B2204" s="42">
        <v>4</v>
      </c>
      <c r="C2204" s="42">
        <v>2</v>
      </c>
      <c r="D2204" s="42"/>
      <c r="E2204" s="42">
        <v>4</v>
      </c>
      <c r="F2204" s="377">
        <f t="shared" si="35"/>
        <v>2</v>
      </c>
      <c r="G2204" s="42"/>
      <c r="H2204" s="42"/>
      <c r="I2204" s="42"/>
      <c r="J2204" s="42"/>
      <c r="K2204" s="42"/>
      <c r="L2204" s="42"/>
      <c r="M2204" s="42">
        <v>5</v>
      </c>
      <c r="N2204" s="42"/>
    </row>
    <row r="2205" spans="1:14" x14ac:dyDescent="0.2">
      <c r="A2205" s="42" t="s">
        <v>3932</v>
      </c>
      <c r="B2205" s="42">
        <v>2</v>
      </c>
      <c r="C2205" s="42">
        <v>1</v>
      </c>
      <c r="D2205" s="42"/>
      <c r="E2205" s="42">
        <v>0</v>
      </c>
      <c r="F2205" s="377">
        <f t="shared" si="35"/>
        <v>0</v>
      </c>
      <c r="G2205" s="42"/>
      <c r="H2205" s="42"/>
      <c r="I2205" s="42"/>
      <c r="J2205" s="42"/>
      <c r="K2205" s="42"/>
      <c r="L2205" s="42"/>
      <c r="M2205" s="42">
        <v>2</v>
      </c>
      <c r="N2205" s="42"/>
    </row>
    <row r="2206" spans="1:14" x14ac:dyDescent="0.2">
      <c r="A2206" s="42" t="s">
        <v>3045</v>
      </c>
      <c r="B2206" s="42">
        <v>1</v>
      </c>
      <c r="C2206" s="42" t="s">
        <v>3838</v>
      </c>
      <c r="D2206" s="42"/>
      <c r="E2206" s="42"/>
      <c r="F2206" s="377">
        <v>0</v>
      </c>
      <c r="G2206" s="42"/>
      <c r="H2206" s="42"/>
      <c r="I2206" s="42"/>
      <c r="J2206" s="42"/>
      <c r="K2206" s="42"/>
      <c r="L2206" s="42"/>
      <c r="M2206" s="42"/>
      <c r="N2206" s="42"/>
    </row>
    <row r="2207" spans="1:14" x14ac:dyDescent="0.2">
      <c r="A2207" s="42" t="s">
        <v>4162</v>
      </c>
      <c r="B2207" s="42">
        <v>1</v>
      </c>
      <c r="C2207" s="42" t="s">
        <v>3838</v>
      </c>
      <c r="D2207" s="42"/>
      <c r="E2207" s="42"/>
      <c r="F2207" s="377">
        <v>0</v>
      </c>
      <c r="G2207" s="42"/>
      <c r="H2207" s="42"/>
      <c r="I2207" s="42"/>
      <c r="J2207" s="42"/>
      <c r="K2207" s="42"/>
      <c r="L2207" s="42"/>
      <c r="M2207" s="42"/>
      <c r="N2207" s="42"/>
    </row>
    <row r="2208" spans="1:14" x14ac:dyDescent="0.2">
      <c r="A2208" s="42" t="s">
        <v>3931</v>
      </c>
      <c r="B2208" s="42">
        <v>5</v>
      </c>
      <c r="C2208" s="42">
        <v>5</v>
      </c>
      <c r="D2208" s="42"/>
      <c r="E2208" s="42">
        <v>119</v>
      </c>
      <c r="F2208" s="377">
        <f t="shared" si="35"/>
        <v>23.8</v>
      </c>
      <c r="G2208" s="42"/>
      <c r="H2208" s="42"/>
      <c r="I2208" s="42"/>
      <c r="J2208" s="42"/>
      <c r="K2208" s="42"/>
      <c r="L2208" s="42"/>
      <c r="M2208" s="42">
        <v>1</v>
      </c>
      <c r="N2208" s="42"/>
    </row>
    <row r="2209" spans="1:14" x14ac:dyDescent="0.2">
      <c r="A2209" s="42" t="s">
        <v>3925</v>
      </c>
      <c r="B2209" s="42">
        <v>1</v>
      </c>
      <c r="C2209" s="42">
        <v>1</v>
      </c>
      <c r="D2209" s="42"/>
      <c r="E2209" s="42">
        <v>42</v>
      </c>
      <c r="F2209" s="377">
        <f t="shared" si="35"/>
        <v>42</v>
      </c>
      <c r="G2209" s="42"/>
      <c r="H2209" s="42"/>
      <c r="I2209" s="42"/>
      <c r="J2209" s="42"/>
      <c r="K2209" s="42"/>
      <c r="L2209" s="42"/>
      <c r="M2209" s="42"/>
      <c r="N2209" s="42"/>
    </row>
    <row r="2210" spans="1:14" x14ac:dyDescent="0.2">
      <c r="A2210" s="42" t="s">
        <v>3051</v>
      </c>
      <c r="B2210" s="42">
        <v>2</v>
      </c>
      <c r="C2210" s="42">
        <v>2</v>
      </c>
      <c r="D2210" s="42"/>
      <c r="E2210" s="42">
        <v>81</v>
      </c>
      <c r="F2210" s="377">
        <f t="shared" si="35"/>
        <v>40.5</v>
      </c>
      <c r="G2210" s="42"/>
      <c r="H2210" s="42"/>
      <c r="I2210" s="42"/>
      <c r="J2210" s="42"/>
      <c r="K2210" s="42"/>
      <c r="L2210" s="42"/>
      <c r="M2210" s="42">
        <v>2</v>
      </c>
      <c r="N2210" s="42"/>
    </row>
    <row r="2211" spans="1:14" x14ac:dyDescent="0.2">
      <c r="A2211" s="42" t="s">
        <v>3053</v>
      </c>
      <c r="B2211" s="42">
        <v>6</v>
      </c>
      <c r="C2211" s="42">
        <v>5</v>
      </c>
      <c r="D2211" s="42"/>
      <c r="E2211" s="42">
        <v>164</v>
      </c>
      <c r="F2211" s="377">
        <f t="shared" si="35"/>
        <v>32.799999999999997</v>
      </c>
      <c r="G2211" s="42"/>
      <c r="H2211" s="42"/>
      <c r="I2211" s="42"/>
      <c r="J2211" s="42"/>
      <c r="K2211" s="42"/>
      <c r="L2211" s="42"/>
      <c r="M2211" s="42">
        <v>6</v>
      </c>
      <c r="N2211" s="42"/>
    </row>
    <row r="2212" spans="1:14" x14ac:dyDescent="0.2">
      <c r="A2212" s="42" t="s">
        <v>3882</v>
      </c>
      <c r="B2212" s="42">
        <v>12</v>
      </c>
      <c r="C2212" s="42">
        <v>5</v>
      </c>
      <c r="D2212" s="42"/>
      <c r="E2212" s="42">
        <v>159</v>
      </c>
      <c r="F2212" s="377">
        <f t="shared" si="35"/>
        <v>31.8</v>
      </c>
      <c r="G2212" s="42"/>
      <c r="H2212" s="42"/>
      <c r="I2212" s="42"/>
      <c r="J2212" s="42"/>
      <c r="K2212" s="42"/>
      <c r="L2212" s="42"/>
      <c r="M2212" s="42">
        <v>4</v>
      </c>
      <c r="N2212" s="42"/>
    </row>
    <row r="2213" spans="1:14" x14ac:dyDescent="0.2">
      <c r="A2213" s="42" t="s">
        <v>3940</v>
      </c>
      <c r="B2213" s="42">
        <v>11</v>
      </c>
      <c r="C2213" s="42">
        <v>9</v>
      </c>
      <c r="D2213" s="42"/>
      <c r="E2213" s="42">
        <v>244</v>
      </c>
      <c r="F2213" s="377">
        <f t="shared" si="35"/>
        <v>27.111111111111111</v>
      </c>
      <c r="G2213" s="42"/>
      <c r="H2213" s="42"/>
      <c r="I2213" s="42"/>
      <c r="J2213" s="42"/>
      <c r="K2213" s="42"/>
      <c r="L2213" s="42"/>
      <c r="M2213" s="42">
        <v>3</v>
      </c>
      <c r="N2213" s="42"/>
    </row>
    <row r="2214" spans="1:14" x14ac:dyDescent="0.2">
      <c r="A2214" s="42" t="s">
        <v>3058</v>
      </c>
      <c r="B2214" s="42">
        <v>3</v>
      </c>
      <c r="C2214" s="42">
        <v>2</v>
      </c>
      <c r="D2214" s="42"/>
      <c r="E2214" s="42">
        <v>52</v>
      </c>
      <c r="F2214" s="377">
        <f t="shared" si="35"/>
        <v>26</v>
      </c>
      <c r="G2214" s="42"/>
      <c r="H2214" s="42"/>
      <c r="I2214" s="42"/>
      <c r="J2214" s="42"/>
      <c r="K2214" s="42"/>
      <c r="L2214" s="42"/>
      <c r="M2214" s="42"/>
      <c r="N2214" s="42"/>
    </row>
    <row r="2215" spans="1:14" x14ac:dyDescent="0.2">
      <c r="A2215" s="42" t="s">
        <v>3885</v>
      </c>
      <c r="B2215" s="42">
        <v>8</v>
      </c>
      <c r="C2215" s="42">
        <v>7</v>
      </c>
      <c r="D2215" s="42"/>
      <c r="E2215" s="42">
        <v>147</v>
      </c>
      <c r="F2215" s="377">
        <f t="shared" ref="F2215:F2278" si="36">E2215/C2215</f>
        <v>21</v>
      </c>
      <c r="G2215" s="42"/>
      <c r="H2215" s="42"/>
      <c r="I2215" s="42"/>
      <c r="J2215" s="42"/>
      <c r="K2215" s="42"/>
      <c r="L2215" s="42"/>
      <c r="M2215" s="42"/>
      <c r="N2215" s="42"/>
    </row>
    <row r="2216" spans="1:14" x14ac:dyDescent="0.2">
      <c r="A2216" s="42" t="s">
        <v>1825</v>
      </c>
      <c r="B2216" s="42">
        <v>7</v>
      </c>
      <c r="C2216" s="42">
        <v>7</v>
      </c>
      <c r="D2216" s="42"/>
      <c r="E2216" s="42">
        <v>144</v>
      </c>
      <c r="F2216" s="377">
        <f t="shared" si="36"/>
        <v>20.571428571428573</v>
      </c>
      <c r="G2216" s="42"/>
      <c r="H2216" s="42"/>
      <c r="I2216" s="42"/>
      <c r="J2216" s="42"/>
      <c r="K2216" s="42"/>
      <c r="L2216" s="42"/>
      <c r="M2216" s="42">
        <v>3</v>
      </c>
      <c r="N2216" s="42"/>
    </row>
    <row r="2217" spans="1:14" x14ac:dyDescent="0.2">
      <c r="A2217" s="42" t="s">
        <v>1145</v>
      </c>
      <c r="B2217" s="42">
        <v>7</v>
      </c>
      <c r="C2217" s="42">
        <v>7</v>
      </c>
      <c r="D2217" s="42"/>
      <c r="E2217" s="42">
        <v>124</v>
      </c>
      <c r="F2217" s="377">
        <f t="shared" si="36"/>
        <v>17.714285714285715</v>
      </c>
      <c r="G2217" s="42"/>
      <c r="H2217" s="42"/>
      <c r="I2217" s="42"/>
      <c r="J2217" s="42"/>
      <c r="K2217" s="42"/>
      <c r="L2217" s="42"/>
      <c r="M2217" s="42">
        <v>3</v>
      </c>
      <c r="N2217" s="42"/>
    </row>
    <row r="2218" spans="1:14" x14ac:dyDescent="0.2">
      <c r="A2218" s="42" t="s">
        <v>3935</v>
      </c>
      <c r="B2218" s="42">
        <v>11</v>
      </c>
      <c r="C2218" s="42">
        <v>10</v>
      </c>
      <c r="D2218" s="42"/>
      <c r="E2218" s="42">
        <v>157</v>
      </c>
      <c r="F2218" s="377">
        <f t="shared" si="36"/>
        <v>15.7</v>
      </c>
      <c r="G2218" s="42"/>
      <c r="H2218" s="42"/>
      <c r="I2218" s="42"/>
      <c r="J2218" s="42"/>
      <c r="K2218" s="42"/>
      <c r="L2218" s="42"/>
      <c r="M2218" s="42">
        <v>2</v>
      </c>
      <c r="N2218" s="42"/>
    </row>
    <row r="2219" spans="1:14" x14ac:dyDescent="0.2">
      <c r="A2219" s="42" t="s">
        <v>3938</v>
      </c>
      <c r="B2219" s="42">
        <v>8</v>
      </c>
      <c r="C2219" s="42">
        <v>8</v>
      </c>
      <c r="D2219" s="42"/>
      <c r="E2219" s="42">
        <v>120</v>
      </c>
      <c r="F2219" s="377">
        <f t="shared" si="36"/>
        <v>15</v>
      </c>
      <c r="G2219" s="42"/>
      <c r="H2219" s="42"/>
      <c r="I2219" s="42"/>
      <c r="J2219" s="42"/>
      <c r="K2219" s="42"/>
      <c r="L2219" s="42"/>
      <c r="M2219" s="42">
        <v>4</v>
      </c>
      <c r="N2219" s="42"/>
    </row>
    <row r="2220" spans="1:14" x14ac:dyDescent="0.2">
      <c r="A2220" s="42" t="s">
        <v>3041</v>
      </c>
      <c r="B2220" s="42">
        <v>4</v>
      </c>
      <c r="C2220" s="42">
        <v>4</v>
      </c>
      <c r="D2220" s="42"/>
      <c r="E2220" s="42">
        <v>56</v>
      </c>
      <c r="F2220" s="377">
        <f t="shared" si="36"/>
        <v>14</v>
      </c>
      <c r="G2220" s="42"/>
      <c r="H2220" s="42"/>
      <c r="I2220" s="42"/>
      <c r="J2220" s="42"/>
      <c r="K2220" s="42"/>
      <c r="L2220" s="42"/>
      <c r="M2220" s="42">
        <v>3</v>
      </c>
      <c r="N2220" s="42"/>
    </row>
    <row r="2221" spans="1:14" x14ac:dyDescent="0.2">
      <c r="A2221" s="42" t="s">
        <v>3881</v>
      </c>
      <c r="B2221" s="42">
        <v>12</v>
      </c>
      <c r="C2221" s="42">
        <v>9</v>
      </c>
      <c r="D2221" s="42"/>
      <c r="E2221" s="42">
        <v>93</v>
      </c>
      <c r="F2221" s="377">
        <f t="shared" si="36"/>
        <v>10.333333333333334</v>
      </c>
      <c r="G2221" s="42"/>
      <c r="H2221" s="42"/>
      <c r="I2221" s="42"/>
      <c r="J2221" s="42"/>
      <c r="K2221" s="42"/>
      <c r="L2221" s="42"/>
      <c r="M2221" s="42">
        <v>4</v>
      </c>
      <c r="N2221" s="42"/>
    </row>
    <row r="2222" spans="1:14" x14ac:dyDescent="0.2">
      <c r="A2222" s="42" t="s">
        <v>3922</v>
      </c>
      <c r="B2222" s="42">
        <v>3</v>
      </c>
      <c r="C2222" s="42">
        <v>3</v>
      </c>
      <c r="D2222" s="42"/>
      <c r="E2222" s="42">
        <v>30</v>
      </c>
      <c r="F2222" s="377">
        <f t="shared" si="36"/>
        <v>10</v>
      </c>
      <c r="G2222" s="42"/>
      <c r="H2222" s="42"/>
      <c r="I2222" s="42"/>
      <c r="J2222" s="42"/>
      <c r="K2222" s="42"/>
      <c r="L2222" s="42"/>
      <c r="M2222" s="42">
        <v>1</v>
      </c>
      <c r="N2222" s="42"/>
    </row>
    <row r="2223" spans="1:14" x14ac:dyDescent="0.2">
      <c r="A2223" s="42" t="s">
        <v>3902</v>
      </c>
      <c r="B2223" s="42">
        <v>8</v>
      </c>
      <c r="C2223" s="42">
        <v>4</v>
      </c>
      <c r="D2223" s="42"/>
      <c r="E2223" s="42">
        <v>39</v>
      </c>
      <c r="F2223" s="377">
        <f t="shared" si="36"/>
        <v>9.75</v>
      </c>
      <c r="G2223" s="42"/>
      <c r="H2223" s="42"/>
      <c r="I2223" s="42"/>
      <c r="J2223" s="42"/>
      <c r="K2223" s="42"/>
      <c r="L2223" s="42"/>
      <c r="M2223" s="42">
        <v>2</v>
      </c>
      <c r="N2223" s="42"/>
    </row>
    <row r="2224" spans="1:14" x14ac:dyDescent="0.2">
      <c r="A2224" s="42" t="s">
        <v>3916</v>
      </c>
      <c r="B2224" s="42">
        <v>10</v>
      </c>
      <c r="C2224" s="42">
        <v>7</v>
      </c>
      <c r="D2224" s="42"/>
      <c r="E2224" s="42">
        <v>56</v>
      </c>
      <c r="F2224" s="377">
        <f t="shared" si="36"/>
        <v>8</v>
      </c>
      <c r="G2224" s="42"/>
      <c r="H2224" s="42"/>
      <c r="I2224" s="42"/>
      <c r="J2224" s="42"/>
      <c r="K2224" s="42"/>
      <c r="L2224" s="42"/>
      <c r="M2224" s="42">
        <v>13</v>
      </c>
      <c r="N2224" s="42"/>
    </row>
    <row r="2225" spans="1:14" x14ac:dyDescent="0.2">
      <c r="A2225" s="42" t="s">
        <v>4139</v>
      </c>
      <c r="B2225" s="42">
        <v>3</v>
      </c>
      <c r="C2225" s="42">
        <v>3</v>
      </c>
      <c r="D2225" s="42"/>
      <c r="E2225" s="42">
        <v>21</v>
      </c>
      <c r="F2225" s="377">
        <f t="shared" si="36"/>
        <v>7</v>
      </c>
      <c r="G2225" s="42"/>
      <c r="H2225" s="42"/>
      <c r="I2225" s="42"/>
      <c r="J2225" s="42"/>
      <c r="K2225" s="42"/>
      <c r="L2225" s="42"/>
      <c r="M2225" s="42"/>
      <c r="N2225" s="42"/>
    </row>
    <row r="2226" spans="1:14" x14ac:dyDescent="0.2">
      <c r="A2226" s="42" t="s">
        <v>4170</v>
      </c>
      <c r="B2226" s="42">
        <v>2</v>
      </c>
      <c r="C2226" s="42">
        <v>2</v>
      </c>
      <c r="D2226" s="42"/>
      <c r="E2226" s="42">
        <v>11</v>
      </c>
      <c r="F2226" s="377">
        <f t="shared" si="36"/>
        <v>5.5</v>
      </c>
      <c r="G2226" s="42"/>
      <c r="H2226" s="42"/>
      <c r="I2226" s="42"/>
      <c r="J2226" s="42"/>
      <c r="K2226" s="42"/>
      <c r="L2226" s="42"/>
      <c r="M2226" s="42"/>
      <c r="N2226" s="42"/>
    </row>
    <row r="2227" spans="1:14" x14ac:dyDescent="0.2">
      <c r="A2227" s="42" t="s">
        <v>3856</v>
      </c>
      <c r="B2227" s="42">
        <v>9</v>
      </c>
      <c r="C2227" s="42">
        <v>4</v>
      </c>
      <c r="D2227" s="42"/>
      <c r="E2227" s="42">
        <v>5</v>
      </c>
      <c r="F2227" s="377">
        <f t="shared" si="36"/>
        <v>1.25</v>
      </c>
      <c r="G2227" s="42"/>
      <c r="H2227" s="42"/>
      <c r="I2227" s="42"/>
      <c r="J2227" s="42"/>
      <c r="K2227" s="42"/>
      <c r="L2227" s="42"/>
      <c r="M2227" s="42">
        <v>5</v>
      </c>
      <c r="N2227" s="42"/>
    </row>
    <row r="2228" spans="1:14" x14ac:dyDescent="0.2">
      <c r="A2228" s="42" t="s">
        <v>3933</v>
      </c>
      <c r="B2228" s="42">
        <v>3</v>
      </c>
      <c r="C2228" s="42">
        <v>2</v>
      </c>
      <c r="D2228" s="42"/>
      <c r="E2228" s="42">
        <v>1</v>
      </c>
      <c r="F2228" s="377">
        <f t="shared" si="36"/>
        <v>0.5</v>
      </c>
      <c r="G2228" s="42"/>
      <c r="H2228" s="42"/>
      <c r="I2228" s="42"/>
      <c r="J2228" s="42"/>
      <c r="K2228" s="42"/>
      <c r="L2228" s="42"/>
      <c r="M2228" s="42">
        <v>1</v>
      </c>
      <c r="N2228" s="42"/>
    </row>
    <row r="2229" spans="1:14" x14ac:dyDescent="0.2">
      <c r="A2229" s="42" t="s">
        <v>3911</v>
      </c>
      <c r="B2229" s="42">
        <v>4</v>
      </c>
      <c r="C2229" s="42">
        <v>4</v>
      </c>
      <c r="D2229" s="42"/>
      <c r="E2229" s="42">
        <v>14</v>
      </c>
      <c r="F2229" s="377">
        <f t="shared" si="36"/>
        <v>3.5</v>
      </c>
      <c r="G2229" s="42"/>
      <c r="H2229" s="42"/>
      <c r="I2229" s="42"/>
      <c r="J2229" s="42"/>
      <c r="K2229" s="42"/>
      <c r="L2229" s="42"/>
      <c r="M2229" s="42"/>
      <c r="N2229" s="42"/>
    </row>
    <row r="2230" spans="1:14" x14ac:dyDescent="0.2">
      <c r="A2230" s="42" t="s">
        <v>3051</v>
      </c>
      <c r="B2230" s="42">
        <v>3</v>
      </c>
      <c r="C2230" s="42">
        <v>2</v>
      </c>
      <c r="D2230" s="42"/>
      <c r="E2230" s="42">
        <v>103</v>
      </c>
      <c r="F2230" s="377">
        <f t="shared" si="36"/>
        <v>51.5</v>
      </c>
      <c r="G2230" s="42"/>
      <c r="H2230" s="42"/>
      <c r="I2230" s="42"/>
      <c r="J2230" s="42"/>
      <c r="K2230" s="42"/>
      <c r="L2230" s="42"/>
      <c r="M2230" s="42"/>
      <c r="N2230" s="42"/>
    </row>
    <row r="2231" spans="1:14" x14ac:dyDescent="0.2">
      <c r="A2231" s="42" t="s">
        <v>3933</v>
      </c>
      <c r="B2231" s="42">
        <v>8</v>
      </c>
      <c r="C2231" s="42">
        <v>8</v>
      </c>
      <c r="D2231" s="42"/>
      <c r="E2231" s="42">
        <v>181</v>
      </c>
      <c r="F2231" s="377">
        <f t="shared" si="36"/>
        <v>22.625</v>
      </c>
      <c r="G2231" s="42"/>
      <c r="H2231" s="42"/>
      <c r="I2231" s="42"/>
      <c r="J2231" s="42"/>
      <c r="K2231" s="42"/>
      <c r="L2231" s="42"/>
      <c r="M2231" s="42"/>
      <c r="N2231" s="42"/>
    </row>
    <row r="2232" spans="1:14" x14ac:dyDescent="0.2">
      <c r="A2232" s="42" t="s">
        <v>3041</v>
      </c>
      <c r="B2232" s="42">
        <v>11</v>
      </c>
      <c r="C2232" s="42">
        <v>11</v>
      </c>
      <c r="D2232" s="42"/>
      <c r="E2232" s="42">
        <v>137</v>
      </c>
      <c r="F2232" s="377">
        <f t="shared" si="36"/>
        <v>12.454545454545455</v>
      </c>
      <c r="G2232" s="42"/>
      <c r="H2232" s="42"/>
      <c r="I2232" s="42"/>
      <c r="J2232" s="42"/>
      <c r="K2232" s="42"/>
      <c r="L2232" s="42"/>
      <c r="M2232" s="42"/>
      <c r="N2232" s="42"/>
    </row>
    <row r="2233" spans="1:14" x14ac:dyDescent="0.2">
      <c r="A2233" s="42" t="s">
        <v>4149</v>
      </c>
      <c r="B2233" s="42">
        <v>6</v>
      </c>
      <c r="C2233" s="42">
        <v>6</v>
      </c>
      <c r="D2233" s="42"/>
      <c r="E2233" s="42">
        <v>113</v>
      </c>
      <c r="F2233" s="377">
        <f t="shared" si="36"/>
        <v>18.833333333333332</v>
      </c>
      <c r="G2233" s="42"/>
      <c r="H2233" s="42"/>
      <c r="I2233" s="42"/>
      <c r="J2233" s="42"/>
      <c r="K2233" s="42"/>
      <c r="L2233" s="42"/>
      <c r="M2233" s="42"/>
      <c r="N2233" s="42"/>
    </row>
    <row r="2234" spans="1:14" x14ac:dyDescent="0.2">
      <c r="A2234" s="42" t="s">
        <v>3881</v>
      </c>
      <c r="B2234" s="42">
        <v>6</v>
      </c>
      <c r="C2234" s="42">
        <v>4</v>
      </c>
      <c r="D2234" s="42"/>
      <c r="E2234" s="42">
        <v>39</v>
      </c>
      <c r="F2234" s="377">
        <f t="shared" si="36"/>
        <v>9.75</v>
      </c>
      <c r="G2234" s="42"/>
      <c r="H2234" s="42"/>
      <c r="I2234" s="42"/>
      <c r="J2234" s="42"/>
      <c r="K2234" s="42"/>
      <c r="L2234" s="42"/>
      <c r="M2234" s="42"/>
      <c r="N2234" s="42"/>
    </row>
    <row r="2235" spans="1:14" x14ac:dyDescent="0.2">
      <c r="A2235" s="42" t="s">
        <v>3916</v>
      </c>
      <c r="B2235" s="42">
        <v>9</v>
      </c>
      <c r="C2235" s="42">
        <v>8</v>
      </c>
      <c r="D2235" s="42"/>
      <c r="E2235" s="42">
        <v>120</v>
      </c>
      <c r="F2235" s="377">
        <f t="shared" si="36"/>
        <v>15</v>
      </c>
      <c r="G2235" s="42"/>
      <c r="H2235" s="42"/>
      <c r="I2235" s="42"/>
      <c r="J2235" s="42"/>
      <c r="K2235" s="42"/>
      <c r="L2235" s="42"/>
      <c r="M2235" s="42"/>
      <c r="N2235" s="42"/>
    </row>
    <row r="2236" spans="1:14" x14ac:dyDescent="0.2">
      <c r="A2236" s="42" t="s">
        <v>3902</v>
      </c>
      <c r="B2236" s="42">
        <v>8</v>
      </c>
      <c r="C2236" s="42">
        <v>6</v>
      </c>
      <c r="D2236" s="42"/>
      <c r="E2236" s="42">
        <v>53</v>
      </c>
      <c r="F2236" s="377">
        <f t="shared" si="36"/>
        <v>8.8333333333333339</v>
      </c>
      <c r="G2236" s="42"/>
      <c r="H2236" s="42"/>
      <c r="I2236" s="42"/>
      <c r="J2236" s="42"/>
      <c r="K2236" s="42"/>
      <c r="L2236" s="42"/>
      <c r="M2236" s="42"/>
      <c r="N2236" s="42"/>
    </row>
    <row r="2237" spans="1:14" x14ac:dyDescent="0.2">
      <c r="A2237" s="42" t="s">
        <v>4172</v>
      </c>
      <c r="B2237" s="42">
        <v>7</v>
      </c>
      <c r="C2237" s="42">
        <v>7</v>
      </c>
      <c r="D2237" s="42"/>
      <c r="E2237" s="42">
        <v>42</v>
      </c>
      <c r="F2237" s="377">
        <f t="shared" si="36"/>
        <v>6</v>
      </c>
      <c r="G2237" s="42"/>
      <c r="H2237" s="42"/>
      <c r="I2237" s="42"/>
      <c r="J2237" s="42"/>
      <c r="K2237" s="42"/>
      <c r="L2237" s="42"/>
      <c r="M2237" s="42"/>
      <c r="N2237" s="42"/>
    </row>
    <row r="2238" spans="1:14" x14ac:dyDescent="0.2">
      <c r="A2238" s="42" t="s">
        <v>3038</v>
      </c>
      <c r="B2238" s="42">
        <v>12</v>
      </c>
      <c r="C2238" s="42">
        <v>7</v>
      </c>
      <c r="D2238" s="42"/>
      <c r="E2238" s="42">
        <v>195</v>
      </c>
      <c r="F2238" s="377">
        <f t="shared" si="36"/>
        <v>27.857142857142858</v>
      </c>
      <c r="G2238" s="42"/>
      <c r="H2238" s="42"/>
      <c r="I2238" s="42"/>
      <c r="J2238" s="42"/>
      <c r="K2238" s="42"/>
      <c r="L2238" s="42"/>
      <c r="M2238" s="42"/>
      <c r="N2238" s="42"/>
    </row>
    <row r="2239" spans="1:14" x14ac:dyDescent="0.2">
      <c r="A2239" s="42" t="s">
        <v>1163</v>
      </c>
      <c r="B2239" s="42">
        <v>6</v>
      </c>
      <c r="C2239" s="42">
        <v>3</v>
      </c>
      <c r="D2239" s="42"/>
      <c r="E2239" s="42">
        <v>18</v>
      </c>
      <c r="F2239" s="377">
        <f t="shared" si="36"/>
        <v>6</v>
      </c>
      <c r="G2239" s="42"/>
      <c r="H2239" s="42"/>
      <c r="I2239" s="42"/>
      <c r="J2239" s="42"/>
      <c r="K2239" s="42"/>
      <c r="L2239" s="42"/>
      <c r="M2239" s="42"/>
      <c r="N2239" s="42"/>
    </row>
    <row r="2240" spans="1:14" x14ac:dyDescent="0.2">
      <c r="A2240" s="42" t="s">
        <v>1825</v>
      </c>
      <c r="B2240" s="42">
        <v>5</v>
      </c>
      <c r="C2240" s="42">
        <v>5</v>
      </c>
      <c r="D2240" s="42"/>
      <c r="E2240" s="42">
        <v>116</v>
      </c>
      <c r="F2240" s="377">
        <f t="shared" si="36"/>
        <v>23.2</v>
      </c>
      <c r="G2240" s="42"/>
      <c r="H2240" s="42"/>
      <c r="I2240" s="42"/>
      <c r="J2240" s="42"/>
      <c r="K2240" s="42"/>
      <c r="L2240" s="42"/>
      <c r="M2240" s="42"/>
      <c r="N2240" s="42"/>
    </row>
    <row r="2241" spans="1:14" x14ac:dyDescent="0.2">
      <c r="A2241" s="42" t="s">
        <v>3055</v>
      </c>
      <c r="B2241" s="42">
        <v>2</v>
      </c>
      <c r="C2241" s="42">
        <v>2</v>
      </c>
      <c r="D2241" s="42"/>
      <c r="E2241" s="42">
        <v>62</v>
      </c>
      <c r="F2241" s="377">
        <f t="shared" si="36"/>
        <v>31</v>
      </c>
      <c r="G2241" s="42"/>
      <c r="H2241" s="42"/>
      <c r="I2241" s="42"/>
      <c r="J2241" s="42"/>
      <c r="K2241" s="42"/>
      <c r="L2241" s="42"/>
      <c r="M2241" s="42"/>
      <c r="N2241" s="42"/>
    </row>
    <row r="2242" spans="1:14" x14ac:dyDescent="0.2">
      <c r="A2242" s="42" t="s">
        <v>3029</v>
      </c>
      <c r="B2242" s="42">
        <v>7</v>
      </c>
      <c r="C2242" s="42">
        <v>5</v>
      </c>
      <c r="D2242" s="42"/>
      <c r="E2242" s="42">
        <v>92</v>
      </c>
      <c r="F2242" s="377">
        <f t="shared" si="36"/>
        <v>18.399999999999999</v>
      </c>
      <c r="G2242" s="42"/>
      <c r="H2242" s="42"/>
      <c r="I2242" s="42"/>
      <c r="J2242" s="42"/>
      <c r="K2242" s="42"/>
      <c r="L2242" s="42"/>
      <c r="M2242" s="42"/>
      <c r="N2242" s="42"/>
    </row>
    <row r="2243" spans="1:14" x14ac:dyDescent="0.2">
      <c r="A2243" s="42" t="s">
        <v>3958</v>
      </c>
      <c r="B2243" s="42">
        <v>6</v>
      </c>
      <c r="C2243" s="42">
        <v>6</v>
      </c>
      <c r="D2243" s="42"/>
      <c r="E2243" s="42">
        <v>54</v>
      </c>
      <c r="F2243" s="377">
        <f t="shared" si="36"/>
        <v>9</v>
      </c>
      <c r="G2243" s="42"/>
      <c r="H2243" s="42"/>
      <c r="I2243" s="42"/>
      <c r="J2243" s="42"/>
      <c r="K2243" s="42"/>
      <c r="L2243" s="42"/>
      <c r="M2243" s="42"/>
      <c r="N2243" s="42"/>
    </row>
    <row r="2244" spans="1:14" x14ac:dyDescent="0.2">
      <c r="A2244" s="42" t="s">
        <v>4173</v>
      </c>
      <c r="B2244" s="42">
        <v>1</v>
      </c>
      <c r="C2244" s="42">
        <v>0</v>
      </c>
      <c r="D2244" s="42"/>
      <c r="E2244" s="42">
        <v>3</v>
      </c>
      <c r="F2244" s="377">
        <v>0</v>
      </c>
      <c r="G2244" s="42"/>
      <c r="H2244" s="42"/>
      <c r="I2244" s="42"/>
      <c r="J2244" s="42"/>
      <c r="K2244" s="42"/>
      <c r="L2244" s="42"/>
      <c r="M2244" s="42"/>
      <c r="N2244" s="42"/>
    </row>
    <row r="2245" spans="1:14" x14ac:dyDescent="0.2">
      <c r="A2245" s="42" t="s">
        <v>3935</v>
      </c>
      <c r="B2245" s="42">
        <v>3</v>
      </c>
      <c r="C2245" s="42">
        <v>3</v>
      </c>
      <c r="D2245" s="42"/>
      <c r="E2245" s="42">
        <v>8</v>
      </c>
      <c r="F2245" s="377">
        <f t="shared" si="36"/>
        <v>2.6666666666666665</v>
      </c>
      <c r="G2245" s="42"/>
      <c r="H2245" s="42"/>
      <c r="I2245" s="42"/>
      <c r="J2245" s="42"/>
      <c r="K2245" s="42"/>
      <c r="L2245" s="42"/>
      <c r="M2245" s="42"/>
      <c r="N2245" s="42"/>
    </row>
    <row r="2246" spans="1:14" x14ac:dyDescent="0.2">
      <c r="A2246" s="42" t="s">
        <v>1145</v>
      </c>
      <c r="B2246" s="42">
        <v>3</v>
      </c>
      <c r="C2246" s="42">
        <v>3</v>
      </c>
      <c r="D2246" s="42"/>
      <c r="E2246" s="42">
        <v>16</v>
      </c>
      <c r="F2246" s="377">
        <f t="shared" si="36"/>
        <v>5.333333333333333</v>
      </c>
      <c r="G2246" s="42"/>
      <c r="H2246" s="42"/>
      <c r="I2246" s="42"/>
      <c r="J2246" s="42"/>
      <c r="K2246" s="42"/>
      <c r="L2246" s="42"/>
      <c r="M2246" s="42"/>
      <c r="N2246" s="42"/>
    </row>
    <row r="2247" spans="1:14" x14ac:dyDescent="0.2">
      <c r="A2247" s="42" t="s">
        <v>4146</v>
      </c>
      <c r="B2247" s="42">
        <v>5</v>
      </c>
      <c r="C2247" s="42">
        <v>4</v>
      </c>
      <c r="D2247" s="42"/>
      <c r="E2247" s="42">
        <v>34</v>
      </c>
      <c r="F2247" s="377">
        <f t="shared" si="36"/>
        <v>8.5</v>
      </c>
      <c r="G2247" s="42"/>
      <c r="H2247" s="42"/>
      <c r="I2247" s="42"/>
      <c r="J2247" s="42"/>
      <c r="K2247" s="42"/>
      <c r="L2247" s="42"/>
      <c r="M2247" s="42"/>
      <c r="N2247" s="42"/>
    </row>
    <row r="2248" spans="1:14" x14ac:dyDescent="0.2">
      <c r="A2248" s="42" t="s">
        <v>3927</v>
      </c>
      <c r="B2248" s="42">
        <v>1</v>
      </c>
      <c r="C2248" s="42">
        <v>1</v>
      </c>
      <c r="D2248" s="42"/>
      <c r="E2248" s="42">
        <v>6</v>
      </c>
      <c r="F2248" s="377">
        <f t="shared" si="36"/>
        <v>6</v>
      </c>
      <c r="G2248" s="42"/>
      <c r="H2248" s="42"/>
      <c r="I2248" s="42"/>
      <c r="J2248" s="42"/>
      <c r="K2248" s="42"/>
      <c r="L2248" s="42"/>
      <c r="M2248" s="42"/>
      <c r="N2248" s="42"/>
    </row>
    <row r="2249" spans="1:14" x14ac:dyDescent="0.2">
      <c r="A2249" s="42" t="s">
        <v>3056</v>
      </c>
      <c r="B2249" s="42">
        <v>3</v>
      </c>
      <c r="C2249" s="42">
        <v>2</v>
      </c>
      <c r="D2249" s="42"/>
      <c r="E2249" s="42">
        <v>23</v>
      </c>
      <c r="F2249" s="377">
        <f t="shared" si="36"/>
        <v>11.5</v>
      </c>
      <c r="G2249" s="42"/>
      <c r="H2249" s="42"/>
      <c r="I2249" s="42"/>
      <c r="J2249" s="42"/>
      <c r="K2249" s="42"/>
      <c r="L2249" s="42"/>
      <c r="M2249" s="42"/>
      <c r="N2249" s="42"/>
    </row>
    <row r="2250" spans="1:14" x14ac:dyDescent="0.2">
      <c r="A2250" s="42" t="s">
        <v>3031</v>
      </c>
      <c r="B2250" s="42">
        <v>2</v>
      </c>
      <c r="C2250" s="42">
        <v>2</v>
      </c>
      <c r="D2250" s="42"/>
      <c r="E2250" s="42">
        <v>17</v>
      </c>
      <c r="F2250" s="377">
        <f t="shared" si="36"/>
        <v>8.5</v>
      </c>
      <c r="G2250" s="42"/>
      <c r="H2250" s="42"/>
      <c r="I2250" s="42"/>
      <c r="J2250" s="42"/>
      <c r="K2250" s="42"/>
      <c r="L2250" s="42"/>
      <c r="M2250" s="42"/>
      <c r="N2250" s="42"/>
    </row>
    <row r="2251" spans="1:14" x14ac:dyDescent="0.2">
      <c r="A2251" s="42" t="s">
        <v>3042</v>
      </c>
      <c r="B2251" s="42">
        <v>2</v>
      </c>
      <c r="C2251" s="42">
        <v>2</v>
      </c>
      <c r="D2251" s="42"/>
      <c r="E2251" s="42">
        <v>24</v>
      </c>
      <c r="F2251" s="377">
        <f t="shared" si="36"/>
        <v>12</v>
      </c>
      <c r="G2251" s="42"/>
      <c r="H2251" s="42"/>
      <c r="I2251" s="42"/>
      <c r="J2251" s="42"/>
      <c r="K2251" s="42"/>
      <c r="L2251" s="42"/>
      <c r="M2251" s="42"/>
      <c r="N2251" s="42"/>
    </row>
    <row r="2252" spans="1:14" x14ac:dyDescent="0.2">
      <c r="A2252" s="42" t="s">
        <v>3882</v>
      </c>
      <c r="B2252" s="42">
        <v>2</v>
      </c>
      <c r="C2252" s="42">
        <v>1</v>
      </c>
      <c r="D2252" s="42"/>
      <c r="E2252" s="42">
        <v>30</v>
      </c>
      <c r="F2252" s="377">
        <f t="shared" si="36"/>
        <v>30</v>
      </c>
      <c r="G2252" s="42"/>
      <c r="H2252" s="42"/>
      <c r="I2252" s="42"/>
      <c r="J2252" s="42"/>
      <c r="K2252" s="42"/>
      <c r="L2252" s="42"/>
      <c r="M2252" s="42"/>
      <c r="N2252" s="42"/>
    </row>
    <row r="2253" spans="1:14" x14ac:dyDescent="0.2">
      <c r="A2253" s="42" t="s">
        <v>3927</v>
      </c>
      <c r="B2253" s="42">
        <v>2</v>
      </c>
      <c r="C2253" s="42">
        <v>2</v>
      </c>
      <c r="D2253" s="42"/>
      <c r="E2253" s="42">
        <v>3</v>
      </c>
      <c r="F2253" s="377">
        <f t="shared" si="36"/>
        <v>1.5</v>
      </c>
      <c r="G2253" s="42"/>
      <c r="H2253" s="42"/>
      <c r="I2253" s="42"/>
      <c r="J2253" s="42"/>
      <c r="K2253" s="42"/>
      <c r="L2253" s="42"/>
      <c r="M2253" s="42"/>
      <c r="N2253" s="42"/>
    </row>
    <row r="2254" spans="1:14" x14ac:dyDescent="0.2">
      <c r="A2254" s="42" t="s">
        <v>3915</v>
      </c>
      <c r="B2254" s="42">
        <v>9</v>
      </c>
      <c r="C2254" s="42">
        <v>8</v>
      </c>
      <c r="D2254" s="42"/>
      <c r="E2254" s="42">
        <v>75</v>
      </c>
      <c r="F2254" s="377">
        <f t="shared" si="36"/>
        <v>9.375</v>
      </c>
      <c r="G2254" s="42"/>
      <c r="H2254" s="42"/>
      <c r="I2254" s="42"/>
      <c r="J2254" s="42"/>
      <c r="K2254" s="42"/>
      <c r="L2254" s="42"/>
      <c r="M2254" s="42"/>
      <c r="N2254" s="42"/>
    </row>
    <row r="2255" spans="1:14" x14ac:dyDescent="0.2">
      <c r="A2255" s="42" t="s">
        <v>3041</v>
      </c>
      <c r="B2255" s="42">
        <v>8</v>
      </c>
      <c r="C2255" s="42">
        <v>7</v>
      </c>
      <c r="D2255" s="42"/>
      <c r="E2255" s="42">
        <v>159</v>
      </c>
      <c r="F2255" s="377">
        <f t="shared" si="36"/>
        <v>22.714285714285715</v>
      </c>
      <c r="G2255" s="42"/>
      <c r="H2255" s="42"/>
      <c r="I2255" s="42"/>
      <c r="J2255" s="42"/>
      <c r="K2255" s="42"/>
      <c r="L2255" s="42"/>
      <c r="M2255" s="42"/>
      <c r="N2255" s="42"/>
    </row>
    <row r="2256" spans="1:14" x14ac:dyDescent="0.2">
      <c r="A2256" s="42" t="s">
        <v>3044</v>
      </c>
      <c r="B2256" s="42">
        <v>9</v>
      </c>
      <c r="C2256" s="42">
        <v>8</v>
      </c>
      <c r="D2256" s="42"/>
      <c r="E2256" s="42">
        <v>269</v>
      </c>
      <c r="F2256" s="377">
        <f t="shared" si="36"/>
        <v>33.625</v>
      </c>
      <c r="G2256" s="42"/>
      <c r="H2256" s="42"/>
      <c r="I2256" s="42"/>
      <c r="J2256" s="42"/>
      <c r="K2256" s="42"/>
      <c r="L2256" s="42"/>
      <c r="M2256" s="42"/>
      <c r="N2256" s="42"/>
    </row>
    <row r="2257" spans="1:14" x14ac:dyDescent="0.2">
      <c r="A2257" s="42" t="s">
        <v>4149</v>
      </c>
      <c r="B2257" s="42">
        <v>8</v>
      </c>
      <c r="C2257" s="42">
        <v>7</v>
      </c>
      <c r="D2257" s="42"/>
      <c r="E2257" s="42">
        <v>345</v>
      </c>
      <c r="F2257" s="377">
        <f t="shared" si="36"/>
        <v>49.285714285714285</v>
      </c>
      <c r="G2257" s="42"/>
      <c r="H2257" s="42"/>
      <c r="I2257" s="42"/>
      <c r="J2257" s="42"/>
      <c r="K2257" s="42"/>
      <c r="L2257" s="42"/>
      <c r="M2257" s="42"/>
      <c r="N2257" s="42"/>
    </row>
    <row r="2258" spans="1:14" x14ac:dyDescent="0.2">
      <c r="A2258" s="42" t="s">
        <v>3916</v>
      </c>
      <c r="B2258" s="42">
        <v>11</v>
      </c>
      <c r="C2258" s="42">
        <v>9</v>
      </c>
      <c r="D2258" s="42"/>
      <c r="E2258" s="42">
        <v>322</v>
      </c>
      <c r="F2258" s="377">
        <f t="shared" si="36"/>
        <v>35.777777777777779</v>
      </c>
      <c r="G2258" s="42"/>
      <c r="H2258" s="42"/>
      <c r="I2258" s="42"/>
      <c r="J2258" s="42"/>
      <c r="K2258" s="42"/>
      <c r="L2258" s="42"/>
      <c r="M2258" s="42"/>
      <c r="N2258" s="42"/>
    </row>
    <row r="2259" spans="1:14" x14ac:dyDescent="0.2">
      <c r="A2259" s="42" t="s">
        <v>3038</v>
      </c>
      <c r="B2259" s="42">
        <v>11</v>
      </c>
      <c r="C2259" s="42">
        <v>6</v>
      </c>
      <c r="D2259" s="42"/>
      <c r="E2259" s="42">
        <v>167</v>
      </c>
      <c r="F2259" s="377">
        <f t="shared" si="36"/>
        <v>27.833333333333332</v>
      </c>
      <c r="G2259" s="42"/>
      <c r="H2259" s="42"/>
      <c r="I2259" s="42"/>
      <c r="J2259" s="42"/>
      <c r="K2259" s="42"/>
      <c r="L2259" s="42"/>
      <c r="M2259" s="42"/>
      <c r="N2259" s="42"/>
    </row>
    <row r="2260" spans="1:14" x14ac:dyDescent="0.2">
      <c r="A2260" s="42" t="s">
        <v>3882</v>
      </c>
      <c r="B2260" s="42">
        <v>6</v>
      </c>
      <c r="C2260" s="42">
        <v>3</v>
      </c>
      <c r="D2260" s="42"/>
      <c r="E2260" s="42">
        <v>65</v>
      </c>
      <c r="F2260" s="377">
        <f t="shared" si="36"/>
        <v>21.666666666666668</v>
      </c>
      <c r="G2260" s="42"/>
      <c r="H2260" s="42"/>
      <c r="I2260" s="42"/>
      <c r="J2260" s="42"/>
      <c r="K2260" s="42"/>
      <c r="L2260" s="42"/>
      <c r="M2260" s="42"/>
      <c r="N2260" s="42"/>
    </row>
    <row r="2261" spans="1:14" x14ac:dyDescent="0.2">
      <c r="A2261" s="42" t="s">
        <v>4176</v>
      </c>
      <c r="B2261" s="42">
        <v>2</v>
      </c>
      <c r="C2261" s="42" t="s">
        <v>3838</v>
      </c>
      <c r="D2261" s="42"/>
      <c r="E2261" s="42"/>
      <c r="F2261" s="377">
        <v>0</v>
      </c>
      <c r="G2261" s="42"/>
      <c r="H2261" s="42"/>
      <c r="I2261" s="42"/>
      <c r="J2261" s="42"/>
      <c r="K2261" s="42"/>
      <c r="L2261" s="42"/>
      <c r="M2261" s="42"/>
      <c r="N2261" s="42"/>
    </row>
    <row r="2262" spans="1:14" x14ac:dyDescent="0.2">
      <c r="A2262" s="42" t="s">
        <v>4177</v>
      </c>
      <c r="B2262" s="42">
        <v>2</v>
      </c>
      <c r="C2262" s="42" t="s">
        <v>3838</v>
      </c>
      <c r="D2262" s="42"/>
      <c r="E2262" s="42"/>
      <c r="F2262" s="377">
        <v>0</v>
      </c>
      <c r="G2262" s="42"/>
      <c r="H2262" s="42"/>
      <c r="I2262" s="42"/>
      <c r="J2262" s="42"/>
      <c r="K2262" s="42"/>
      <c r="L2262" s="42"/>
      <c r="M2262" s="42"/>
      <c r="N2262" s="42"/>
    </row>
    <row r="2263" spans="1:14" x14ac:dyDescent="0.2">
      <c r="A2263" s="42" t="s">
        <v>3902</v>
      </c>
      <c r="B2263" s="42">
        <v>10</v>
      </c>
      <c r="C2263" s="42">
        <v>5</v>
      </c>
      <c r="D2263" s="42"/>
      <c r="E2263" s="42">
        <v>74</v>
      </c>
      <c r="F2263" s="377">
        <f t="shared" si="36"/>
        <v>14.8</v>
      </c>
      <c r="G2263" s="42"/>
      <c r="H2263" s="42"/>
      <c r="I2263" s="42"/>
      <c r="J2263" s="42"/>
      <c r="K2263" s="42"/>
      <c r="L2263" s="42"/>
      <c r="M2263" s="42"/>
      <c r="N2263" s="42"/>
    </row>
    <row r="2264" spans="1:14" x14ac:dyDescent="0.2">
      <c r="A2264" s="42" t="s">
        <v>3031</v>
      </c>
      <c r="B2264" s="42">
        <v>7</v>
      </c>
      <c r="C2264" s="42">
        <v>6</v>
      </c>
      <c r="D2264" s="42"/>
      <c r="E2264" s="42">
        <v>121</v>
      </c>
      <c r="F2264" s="377">
        <f t="shared" si="36"/>
        <v>20.166666666666668</v>
      </c>
      <c r="G2264" s="42"/>
      <c r="H2264" s="42"/>
      <c r="I2264" s="42"/>
      <c r="J2264" s="42"/>
      <c r="K2264" s="42"/>
      <c r="L2264" s="42"/>
      <c r="M2264" s="42"/>
      <c r="N2264" s="42"/>
    </row>
    <row r="2265" spans="1:14" x14ac:dyDescent="0.2">
      <c r="A2265" s="42" t="s">
        <v>3936</v>
      </c>
      <c r="B2265" s="42">
        <v>3</v>
      </c>
      <c r="C2265" s="42">
        <v>3</v>
      </c>
      <c r="D2265" s="42"/>
      <c r="E2265" s="42">
        <v>77</v>
      </c>
      <c r="F2265" s="377">
        <f t="shared" si="36"/>
        <v>25.666666666666668</v>
      </c>
      <c r="G2265" s="42"/>
      <c r="H2265" s="42"/>
      <c r="I2265" s="42"/>
      <c r="J2265" s="42"/>
      <c r="K2265" s="42"/>
      <c r="L2265" s="42"/>
      <c r="M2265" s="42"/>
      <c r="N2265" s="42"/>
    </row>
    <row r="2266" spans="1:14" x14ac:dyDescent="0.2">
      <c r="A2266" s="42" t="s">
        <v>1163</v>
      </c>
      <c r="B2266" s="42">
        <v>7</v>
      </c>
      <c r="C2266" s="42">
        <v>3</v>
      </c>
      <c r="D2266" s="42"/>
      <c r="E2266" s="42">
        <v>39</v>
      </c>
      <c r="F2266" s="377">
        <f t="shared" si="36"/>
        <v>13</v>
      </c>
      <c r="G2266" s="42"/>
      <c r="H2266" s="42"/>
      <c r="I2266" s="42"/>
      <c r="J2266" s="42"/>
      <c r="K2266" s="42"/>
      <c r="L2266" s="42"/>
      <c r="M2266" s="42"/>
      <c r="N2266" s="42"/>
    </row>
    <row r="2267" spans="1:14" x14ac:dyDescent="0.2">
      <c r="A2267" s="42" t="s">
        <v>4178</v>
      </c>
      <c r="B2267" s="42">
        <v>3</v>
      </c>
      <c r="C2267" s="42">
        <v>2</v>
      </c>
      <c r="D2267" s="42"/>
      <c r="E2267" s="42">
        <v>1</v>
      </c>
      <c r="F2267" s="377">
        <f t="shared" si="36"/>
        <v>0.5</v>
      </c>
      <c r="G2267" s="42"/>
      <c r="H2267" s="42"/>
      <c r="I2267" s="42"/>
      <c r="J2267" s="42"/>
      <c r="K2267" s="42"/>
      <c r="L2267" s="42"/>
      <c r="M2267" s="42"/>
      <c r="N2267" s="42"/>
    </row>
    <row r="2268" spans="1:14" x14ac:dyDescent="0.2">
      <c r="A2268" s="42" t="s">
        <v>3940</v>
      </c>
      <c r="B2268" s="42">
        <v>1</v>
      </c>
      <c r="C2268" s="42">
        <v>1</v>
      </c>
      <c r="D2268" s="42"/>
      <c r="E2268" s="42">
        <v>3</v>
      </c>
      <c r="F2268" s="377">
        <f t="shared" si="36"/>
        <v>3</v>
      </c>
      <c r="G2268" s="42"/>
      <c r="H2268" s="42"/>
      <c r="I2268" s="42"/>
      <c r="J2268" s="42"/>
      <c r="K2268" s="42"/>
      <c r="L2268" s="42"/>
      <c r="M2268" s="42"/>
      <c r="N2268" s="42"/>
    </row>
    <row r="2269" spans="1:14" x14ac:dyDescent="0.2">
      <c r="A2269" s="42" t="s">
        <v>2780</v>
      </c>
      <c r="B2269" s="42">
        <v>5</v>
      </c>
      <c r="C2269" s="42">
        <v>0</v>
      </c>
      <c r="D2269" s="42"/>
      <c r="E2269" s="42">
        <v>28</v>
      </c>
      <c r="F2269" s="377">
        <v>0</v>
      </c>
      <c r="G2269" s="42"/>
      <c r="H2269" s="42"/>
      <c r="I2269" s="42"/>
      <c r="J2269" s="42"/>
      <c r="K2269" s="42"/>
      <c r="L2269" s="42"/>
      <c r="M2269" s="42"/>
      <c r="N2269" s="42"/>
    </row>
    <row r="2270" spans="1:14" x14ac:dyDescent="0.2">
      <c r="A2270" s="42" t="s">
        <v>3151</v>
      </c>
      <c r="B2270" s="42">
        <v>4</v>
      </c>
      <c r="C2270" s="42">
        <v>4</v>
      </c>
      <c r="D2270" s="42"/>
      <c r="E2270" s="42">
        <v>32</v>
      </c>
      <c r="F2270" s="377">
        <f t="shared" si="36"/>
        <v>8</v>
      </c>
      <c r="G2270" s="42"/>
      <c r="H2270" s="42"/>
      <c r="I2270" s="42"/>
      <c r="J2270" s="42"/>
      <c r="K2270" s="42"/>
      <c r="L2270" s="42"/>
      <c r="M2270" s="42"/>
      <c r="N2270" s="42"/>
    </row>
    <row r="2271" spans="1:14" x14ac:dyDescent="0.2">
      <c r="A2271" s="42" t="s">
        <v>3029</v>
      </c>
      <c r="B2271" s="42">
        <v>2</v>
      </c>
      <c r="C2271" s="42">
        <v>1</v>
      </c>
      <c r="D2271" s="42"/>
      <c r="E2271" s="42">
        <v>45</v>
      </c>
      <c r="F2271" s="377">
        <f t="shared" si="36"/>
        <v>45</v>
      </c>
      <c r="G2271" s="42"/>
      <c r="H2271" s="42"/>
      <c r="I2271" s="42"/>
      <c r="J2271" s="42"/>
      <c r="K2271" s="42"/>
      <c r="L2271" s="42"/>
      <c r="M2271" s="42"/>
      <c r="N2271" s="42"/>
    </row>
    <row r="2272" spans="1:14" x14ac:dyDescent="0.2">
      <c r="A2272" s="42" t="s">
        <v>3958</v>
      </c>
      <c r="B2272" s="42">
        <v>1</v>
      </c>
      <c r="C2272" s="42">
        <v>1</v>
      </c>
      <c r="D2272" s="42"/>
      <c r="E2272" s="42">
        <v>29</v>
      </c>
      <c r="F2272" s="377">
        <f t="shared" si="36"/>
        <v>29</v>
      </c>
      <c r="G2272" s="42"/>
      <c r="H2272" s="42"/>
      <c r="I2272" s="42"/>
      <c r="J2272" s="42"/>
      <c r="K2272" s="42"/>
      <c r="L2272" s="42"/>
      <c r="M2272" s="42"/>
      <c r="N2272" s="42"/>
    </row>
    <row r="2273" spans="1:14" x14ac:dyDescent="0.2">
      <c r="A2273" s="42" t="s">
        <v>3039</v>
      </c>
      <c r="B2273" s="42">
        <v>3</v>
      </c>
      <c r="C2273" s="42">
        <v>3</v>
      </c>
      <c r="D2273" s="42"/>
      <c r="E2273" s="42">
        <v>28</v>
      </c>
      <c r="F2273" s="377">
        <f t="shared" si="36"/>
        <v>9.3333333333333339</v>
      </c>
      <c r="G2273" s="42"/>
      <c r="H2273" s="42"/>
      <c r="I2273" s="42"/>
      <c r="J2273" s="42"/>
      <c r="K2273" s="42"/>
      <c r="L2273" s="42"/>
      <c r="M2273" s="42"/>
      <c r="N2273" s="42"/>
    </row>
    <row r="2274" spans="1:14" x14ac:dyDescent="0.2">
      <c r="A2274" s="42" t="s">
        <v>4179</v>
      </c>
      <c r="B2274" s="42">
        <v>2</v>
      </c>
      <c r="C2274" s="42">
        <v>2</v>
      </c>
      <c r="D2274" s="42"/>
      <c r="E2274" s="42">
        <v>23</v>
      </c>
      <c r="F2274" s="377">
        <f t="shared" si="36"/>
        <v>11.5</v>
      </c>
      <c r="G2274" s="42"/>
      <c r="H2274" s="42"/>
      <c r="I2274" s="42"/>
      <c r="J2274" s="42"/>
      <c r="K2274" s="42"/>
      <c r="L2274" s="42"/>
      <c r="M2274" s="42"/>
      <c r="N2274" s="42"/>
    </row>
    <row r="2275" spans="1:14" x14ac:dyDescent="0.2">
      <c r="A2275" s="42" t="s">
        <v>3056</v>
      </c>
      <c r="B2275" s="42">
        <v>2</v>
      </c>
      <c r="C2275" s="42">
        <v>2</v>
      </c>
      <c r="D2275" s="42"/>
      <c r="E2275" s="42">
        <v>0</v>
      </c>
      <c r="F2275" s="377">
        <f t="shared" si="36"/>
        <v>0</v>
      </c>
      <c r="G2275" s="42"/>
      <c r="H2275" s="42"/>
      <c r="I2275" s="42"/>
      <c r="J2275" s="42"/>
      <c r="K2275" s="42"/>
      <c r="L2275" s="42"/>
      <c r="M2275" s="42"/>
      <c r="N2275" s="42"/>
    </row>
    <row r="2276" spans="1:14" x14ac:dyDescent="0.2">
      <c r="A2276" s="42" t="s">
        <v>3915</v>
      </c>
      <c r="B2276" s="42">
        <v>11</v>
      </c>
      <c r="C2276" s="42">
        <v>12</v>
      </c>
      <c r="D2276" s="42"/>
      <c r="E2276" s="42">
        <v>263</v>
      </c>
      <c r="F2276" s="377">
        <f t="shared" si="36"/>
        <v>21.916666666666668</v>
      </c>
      <c r="G2276" s="42"/>
      <c r="H2276" s="42"/>
      <c r="I2276" s="42"/>
      <c r="J2276" s="42"/>
      <c r="K2276" s="42"/>
      <c r="L2276" s="42"/>
      <c r="M2276" s="42">
        <v>2</v>
      </c>
      <c r="N2276" s="42"/>
    </row>
    <row r="2277" spans="1:14" x14ac:dyDescent="0.2">
      <c r="A2277" s="42" t="s">
        <v>3916</v>
      </c>
      <c r="B2277" s="42">
        <v>10</v>
      </c>
      <c r="C2277" s="42">
        <v>11</v>
      </c>
      <c r="D2277" s="42"/>
      <c r="E2277" s="42">
        <v>240</v>
      </c>
      <c r="F2277" s="377">
        <f t="shared" si="36"/>
        <v>21.818181818181817</v>
      </c>
      <c r="G2277" s="42"/>
      <c r="H2277" s="42"/>
      <c r="I2277" s="42"/>
      <c r="J2277" s="42"/>
      <c r="K2277" s="42"/>
      <c r="L2277" s="42"/>
      <c r="M2277" s="42">
        <v>15</v>
      </c>
      <c r="N2277" s="42"/>
    </row>
    <row r="2278" spans="1:14" x14ac:dyDescent="0.2">
      <c r="A2278" s="42" t="s">
        <v>3053</v>
      </c>
      <c r="B2278" s="42">
        <v>4</v>
      </c>
      <c r="C2278" s="42">
        <v>4</v>
      </c>
      <c r="D2278" s="42"/>
      <c r="E2278" s="42">
        <v>227</v>
      </c>
      <c r="F2278" s="377">
        <f t="shared" si="36"/>
        <v>56.75</v>
      </c>
      <c r="G2278" s="42"/>
      <c r="H2278" s="42"/>
      <c r="I2278" s="42"/>
      <c r="J2278" s="42"/>
      <c r="K2278" s="42"/>
      <c r="L2278" s="42"/>
      <c r="M2278" s="42">
        <v>3</v>
      </c>
      <c r="N2278" s="42"/>
    </row>
    <row r="2279" spans="1:14" x14ac:dyDescent="0.2">
      <c r="A2279" s="42" t="s">
        <v>3953</v>
      </c>
      <c r="B2279" s="42">
        <v>3</v>
      </c>
      <c r="C2279" s="42">
        <v>3</v>
      </c>
      <c r="D2279" s="42"/>
      <c r="E2279" s="42">
        <v>189</v>
      </c>
      <c r="F2279" s="377">
        <f t="shared" ref="F2279:F2299" si="37">E2279/C2279</f>
        <v>63</v>
      </c>
      <c r="G2279" s="42"/>
      <c r="H2279" s="42"/>
      <c r="I2279" s="42"/>
      <c r="J2279" s="42"/>
      <c r="K2279" s="42"/>
      <c r="L2279" s="42"/>
      <c r="M2279" s="42">
        <v>2</v>
      </c>
      <c r="N2279" s="42"/>
    </row>
    <row r="2280" spans="1:14" x14ac:dyDescent="0.2">
      <c r="A2280" s="42" t="s">
        <v>4182</v>
      </c>
      <c r="B2280" s="42">
        <v>10</v>
      </c>
      <c r="C2280" s="42">
        <v>8</v>
      </c>
      <c r="D2280" s="42"/>
      <c r="E2280" s="42">
        <v>176</v>
      </c>
      <c r="F2280" s="377">
        <f t="shared" si="37"/>
        <v>22</v>
      </c>
      <c r="G2280" s="42"/>
      <c r="H2280" s="42"/>
      <c r="I2280" s="42"/>
      <c r="J2280" s="42"/>
      <c r="K2280" s="42"/>
      <c r="L2280" s="42"/>
      <c r="M2280" s="42">
        <v>3</v>
      </c>
      <c r="N2280" s="42"/>
    </row>
    <row r="2281" spans="1:14" x14ac:dyDescent="0.2">
      <c r="A2281" s="42" t="s">
        <v>4149</v>
      </c>
      <c r="B2281" s="42">
        <v>11</v>
      </c>
      <c r="C2281" s="42">
        <v>10</v>
      </c>
      <c r="D2281" s="42"/>
      <c r="E2281" s="42">
        <v>161</v>
      </c>
      <c r="F2281" s="377">
        <f t="shared" si="37"/>
        <v>16.100000000000001</v>
      </c>
      <c r="G2281" s="42"/>
      <c r="H2281" s="42"/>
      <c r="I2281" s="42"/>
      <c r="J2281" s="42"/>
      <c r="K2281" s="42"/>
      <c r="L2281" s="42"/>
      <c r="M2281" s="42">
        <v>7</v>
      </c>
      <c r="N2281" s="42"/>
    </row>
    <row r="2282" spans="1:14" x14ac:dyDescent="0.2">
      <c r="A2282" s="42" t="s">
        <v>3063</v>
      </c>
      <c r="B2282" s="42">
        <v>4</v>
      </c>
      <c r="C2282" s="42">
        <v>4</v>
      </c>
      <c r="D2282" s="42"/>
      <c r="E2282" s="42">
        <v>130</v>
      </c>
      <c r="F2282" s="377">
        <f t="shared" si="37"/>
        <v>32.5</v>
      </c>
      <c r="G2282" s="42"/>
      <c r="H2282" s="42"/>
      <c r="I2282" s="42"/>
      <c r="J2282" s="42"/>
      <c r="K2282" s="42"/>
      <c r="L2282" s="42"/>
      <c r="M2282" s="42"/>
      <c r="N2282" s="42"/>
    </row>
    <row r="2283" spans="1:14" x14ac:dyDescent="0.2">
      <c r="A2283" s="42" t="s">
        <v>3038</v>
      </c>
      <c r="B2283" s="42">
        <v>10</v>
      </c>
      <c r="C2283" s="42">
        <v>7</v>
      </c>
      <c r="D2283" s="42"/>
      <c r="E2283" s="42">
        <v>128</v>
      </c>
      <c r="F2283" s="377">
        <f t="shared" si="37"/>
        <v>18.285714285714285</v>
      </c>
      <c r="G2283" s="42"/>
      <c r="H2283" s="42"/>
      <c r="I2283" s="42"/>
      <c r="J2283" s="42"/>
      <c r="K2283" s="42"/>
      <c r="L2283" s="42"/>
      <c r="M2283" s="42">
        <v>5</v>
      </c>
      <c r="N2283" s="42"/>
    </row>
    <row r="2284" spans="1:14" x14ac:dyDescent="0.2">
      <c r="A2284" s="42" t="s">
        <v>3031</v>
      </c>
      <c r="B2284" s="42">
        <v>5</v>
      </c>
      <c r="C2284" s="42">
        <v>6</v>
      </c>
      <c r="D2284" s="42"/>
      <c r="E2284" s="42">
        <v>119</v>
      </c>
      <c r="F2284" s="377">
        <f t="shared" si="37"/>
        <v>19.833333333333332</v>
      </c>
      <c r="G2284" s="42"/>
      <c r="H2284" s="42"/>
      <c r="I2284" s="42"/>
      <c r="J2284" s="42"/>
      <c r="K2284" s="42"/>
      <c r="L2284" s="42"/>
      <c r="M2284" s="42">
        <v>1</v>
      </c>
      <c r="N2284" s="42"/>
    </row>
    <row r="2285" spans="1:14" x14ac:dyDescent="0.2">
      <c r="A2285" s="42" t="s">
        <v>3902</v>
      </c>
      <c r="B2285" s="42">
        <v>10</v>
      </c>
      <c r="C2285" s="42">
        <v>4</v>
      </c>
      <c r="D2285" s="42"/>
      <c r="E2285" s="42">
        <v>51</v>
      </c>
      <c r="F2285" s="377">
        <f t="shared" si="37"/>
        <v>12.75</v>
      </c>
      <c r="G2285" s="42"/>
      <c r="H2285" s="42"/>
      <c r="I2285" s="42"/>
      <c r="J2285" s="42"/>
      <c r="K2285" s="42"/>
      <c r="L2285" s="42"/>
      <c r="M2285" s="42">
        <v>1</v>
      </c>
      <c r="N2285" s="42"/>
    </row>
    <row r="2286" spans="1:14" x14ac:dyDescent="0.2">
      <c r="A2286" s="42" t="s">
        <v>3041</v>
      </c>
      <c r="B2286" s="42">
        <v>3</v>
      </c>
      <c r="C2286" s="42">
        <v>3</v>
      </c>
      <c r="D2286" s="42"/>
      <c r="E2286" s="42">
        <v>50</v>
      </c>
      <c r="F2286" s="377">
        <f t="shared" si="37"/>
        <v>16.666666666666668</v>
      </c>
      <c r="G2286" s="42"/>
      <c r="H2286" s="42"/>
      <c r="I2286" s="42"/>
      <c r="J2286" s="42"/>
      <c r="K2286" s="42"/>
      <c r="L2286" s="42"/>
      <c r="M2286" s="42"/>
      <c r="N2286" s="42"/>
    </row>
    <row r="2287" spans="1:14" x14ac:dyDescent="0.2">
      <c r="A2287" s="42" t="s">
        <v>3056</v>
      </c>
      <c r="B2287" s="42">
        <v>2</v>
      </c>
      <c r="C2287" s="42">
        <v>1</v>
      </c>
      <c r="D2287" s="42"/>
      <c r="E2287" s="42">
        <v>46</v>
      </c>
      <c r="F2287" s="377">
        <f t="shared" si="37"/>
        <v>46</v>
      </c>
      <c r="G2287" s="42"/>
      <c r="H2287" s="42"/>
      <c r="I2287" s="42"/>
      <c r="J2287" s="42"/>
      <c r="K2287" s="42"/>
      <c r="L2287" s="42"/>
      <c r="M2287" s="42">
        <v>1</v>
      </c>
      <c r="N2287" s="42"/>
    </row>
    <row r="2288" spans="1:14" x14ac:dyDescent="0.2">
      <c r="A2288" s="42" t="s">
        <v>4176</v>
      </c>
      <c r="B2288" s="42">
        <v>2</v>
      </c>
      <c r="C2288" s="42">
        <v>1</v>
      </c>
      <c r="D2288" s="42"/>
      <c r="E2288" s="42">
        <v>45</v>
      </c>
      <c r="F2288" s="377">
        <f t="shared" si="37"/>
        <v>45</v>
      </c>
      <c r="G2288" s="42"/>
      <c r="H2288" s="42"/>
      <c r="I2288" s="42"/>
      <c r="J2288" s="42"/>
      <c r="K2288" s="42"/>
      <c r="L2288" s="42"/>
      <c r="M2288" s="42">
        <v>3</v>
      </c>
      <c r="N2288" s="42"/>
    </row>
    <row r="2289" spans="1:14" x14ac:dyDescent="0.2">
      <c r="A2289" s="42" t="s">
        <v>3039</v>
      </c>
      <c r="B2289" s="42">
        <v>3</v>
      </c>
      <c r="C2289" s="42">
        <v>3</v>
      </c>
      <c r="D2289" s="42"/>
      <c r="E2289" s="42">
        <v>40</v>
      </c>
      <c r="F2289" s="377">
        <f t="shared" si="37"/>
        <v>13.333333333333334</v>
      </c>
      <c r="G2289" s="42"/>
      <c r="H2289" s="42"/>
      <c r="I2289" s="42"/>
      <c r="J2289" s="42"/>
      <c r="K2289" s="42"/>
      <c r="L2289" s="42"/>
      <c r="M2289" s="42"/>
      <c r="N2289" s="42"/>
    </row>
    <row r="2290" spans="1:14" x14ac:dyDescent="0.2">
      <c r="A2290" s="42" t="s">
        <v>3955</v>
      </c>
      <c r="B2290" s="42">
        <v>9</v>
      </c>
      <c r="C2290" s="42">
        <v>5</v>
      </c>
      <c r="D2290" s="42"/>
      <c r="E2290" s="42">
        <v>31</v>
      </c>
      <c r="F2290" s="377">
        <f t="shared" si="37"/>
        <v>6.2</v>
      </c>
      <c r="G2290" s="42"/>
      <c r="H2290" s="42"/>
      <c r="I2290" s="42"/>
      <c r="J2290" s="42"/>
      <c r="K2290" s="42"/>
      <c r="L2290" s="42"/>
      <c r="M2290" s="42">
        <v>1</v>
      </c>
      <c r="N2290" s="42"/>
    </row>
    <row r="2291" spans="1:14" x14ac:dyDescent="0.2">
      <c r="A2291" s="42" t="s">
        <v>3055</v>
      </c>
      <c r="B2291" s="42">
        <v>1</v>
      </c>
      <c r="C2291" s="42">
        <v>1</v>
      </c>
      <c r="D2291" s="42"/>
      <c r="E2291" s="42">
        <v>30</v>
      </c>
      <c r="F2291" s="377">
        <f t="shared" si="37"/>
        <v>30</v>
      </c>
      <c r="G2291" s="42"/>
      <c r="H2291" s="42"/>
      <c r="I2291" s="42"/>
      <c r="J2291" s="42"/>
      <c r="K2291" s="42"/>
      <c r="L2291" s="42"/>
      <c r="M2291" s="42">
        <v>1</v>
      </c>
      <c r="N2291" s="42"/>
    </row>
    <row r="2292" spans="1:14" x14ac:dyDescent="0.2">
      <c r="A2292" s="42" t="s">
        <v>3051</v>
      </c>
      <c r="B2292" s="42">
        <v>1</v>
      </c>
      <c r="C2292" s="42">
        <v>1</v>
      </c>
      <c r="D2292" s="42"/>
      <c r="E2292" s="42">
        <v>27</v>
      </c>
      <c r="F2292" s="377">
        <f t="shared" si="37"/>
        <v>27</v>
      </c>
      <c r="G2292" s="42"/>
      <c r="H2292" s="42"/>
      <c r="I2292" s="42"/>
      <c r="J2292" s="42"/>
      <c r="K2292" s="42"/>
      <c r="L2292" s="42"/>
      <c r="M2292" s="42">
        <v>1</v>
      </c>
      <c r="N2292" s="42"/>
    </row>
    <row r="2293" spans="1:14" x14ac:dyDescent="0.2">
      <c r="A2293" s="42" t="s">
        <v>3882</v>
      </c>
      <c r="B2293" s="42">
        <v>1</v>
      </c>
      <c r="C2293" s="42">
        <v>1</v>
      </c>
      <c r="D2293" s="42"/>
      <c r="E2293" s="42">
        <v>20</v>
      </c>
      <c r="F2293" s="377">
        <f t="shared" si="37"/>
        <v>20</v>
      </c>
      <c r="G2293" s="42"/>
      <c r="H2293" s="42"/>
      <c r="I2293" s="42"/>
      <c r="J2293" s="42"/>
      <c r="K2293" s="42"/>
      <c r="L2293" s="42"/>
      <c r="M2293" s="42"/>
      <c r="N2293" s="42"/>
    </row>
    <row r="2294" spans="1:14" x14ac:dyDescent="0.2">
      <c r="A2294" s="42" t="s">
        <v>3945</v>
      </c>
      <c r="B2294" s="42">
        <v>3</v>
      </c>
      <c r="C2294" s="42">
        <v>3</v>
      </c>
      <c r="D2294" s="42"/>
      <c r="E2294" s="42">
        <v>14</v>
      </c>
      <c r="F2294" s="377">
        <f t="shared" si="37"/>
        <v>4.666666666666667</v>
      </c>
      <c r="G2294" s="42"/>
      <c r="H2294" s="42"/>
      <c r="I2294" s="42"/>
      <c r="J2294" s="42"/>
      <c r="K2294" s="42"/>
      <c r="L2294" s="42"/>
      <c r="M2294" s="42">
        <v>2</v>
      </c>
      <c r="N2294" s="42"/>
    </row>
    <row r="2295" spans="1:14" x14ac:dyDescent="0.2">
      <c r="A2295" s="42" t="s">
        <v>3032</v>
      </c>
      <c r="B2295" s="42">
        <v>3</v>
      </c>
      <c r="C2295" s="42">
        <v>1</v>
      </c>
      <c r="D2295" s="42"/>
      <c r="E2295" s="42">
        <v>5</v>
      </c>
      <c r="F2295" s="377">
        <f t="shared" si="37"/>
        <v>5</v>
      </c>
      <c r="G2295" s="42"/>
      <c r="H2295" s="42"/>
      <c r="I2295" s="42"/>
      <c r="J2295" s="42"/>
      <c r="K2295" s="42"/>
      <c r="L2295" s="42"/>
      <c r="M2295" s="42"/>
      <c r="N2295" s="42"/>
    </row>
    <row r="2296" spans="1:14" x14ac:dyDescent="0.2">
      <c r="A2296" s="42" t="s">
        <v>4183</v>
      </c>
      <c r="B2296" s="42">
        <v>10</v>
      </c>
      <c r="C2296" s="42">
        <v>3</v>
      </c>
      <c r="D2296" s="42"/>
      <c r="E2296" s="42">
        <v>5</v>
      </c>
      <c r="F2296" s="377">
        <f t="shared" si="37"/>
        <v>1.6666666666666667</v>
      </c>
      <c r="G2296" s="42"/>
      <c r="H2296" s="42"/>
      <c r="I2296" s="42"/>
      <c r="J2296" s="42"/>
      <c r="K2296" s="42"/>
      <c r="L2296" s="42"/>
      <c r="M2296" s="42">
        <v>3</v>
      </c>
      <c r="N2296" s="42"/>
    </row>
    <row r="2297" spans="1:14" x14ac:dyDescent="0.2">
      <c r="A2297" s="42" t="s">
        <v>3036</v>
      </c>
      <c r="B2297" s="42">
        <v>1</v>
      </c>
      <c r="C2297" s="42">
        <v>1</v>
      </c>
      <c r="D2297" s="42"/>
      <c r="E2297" s="42">
        <v>4</v>
      </c>
      <c r="F2297" s="377">
        <f t="shared" si="37"/>
        <v>4</v>
      </c>
      <c r="G2297" s="42"/>
      <c r="H2297" s="42"/>
      <c r="I2297" s="42"/>
      <c r="J2297" s="42"/>
      <c r="K2297" s="42"/>
      <c r="L2297" s="42"/>
      <c r="M2297" s="42"/>
      <c r="N2297" s="42"/>
    </row>
    <row r="2298" spans="1:14" x14ac:dyDescent="0.2">
      <c r="A2298" s="42" t="s">
        <v>4184</v>
      </c>
      <c r="B2298" s="42">
        <v>1</v>
      </c>
      <c r="C2298" s="42">
        <v>1</v>
      </c>
      <c r="D2298" s="42"/>
      <c r="E2298" s="42">
        <v>3</v>
      </c>
      <c r="F2298" s="377">
        <f t="shared" si="37"/>
        <v>3</v>
      </c>
      <c r="G2298" s="42"/>
      <c r="H2298" s="42"/>
      <c r="I2298" s="42"/>
      <c r="J2298" s="42"/>
      <c r="K2298" s="42"/>
      <c r="L2298" s="42"/>
      <c r="M2298" s="42"/>
      <c r="N2298" s="42"/>
    </row>
    <row r="2299" spans="1:14" x14ac:dyDescent="0.2">
      <c r="A2299" s="42" t="s">
        <v>3151</v>
      </c>
      <c r="B2299" s="42">
        <v>1</v>
      </c>
      <c r="C2299" s="42">
        <v>1</v>
      </c>
      <c r="D2299" s="42"/>
      <c r="E2299" s="42">
        <v>3</v>
      </c>
      <c r="F2299" s="377">
        <f t="shared" si="37"/>
        <v>3</v>
      </c>
      <c r="G2299" s="42"/>
      <c r="H2299" s="42"/>
      <c r="I2299" s="42"/>
      <c r="J2299" s="42"/>
      <c r="K2299" s="42"/>
      <c r="L2299" s="42"/>
      <c r="M2299" s="42"/>
      <c r="N2299" s="42"/>
    </row>
    <row r="2300" spans="1:14" x14ac:dyDescent="0.2">
      <c r="A2300" s="42" t="s">
        <v>3820</v>
      </c>
      <c r="B2300" s="42">
        <v>1</v>
      </c>
      <c r="C2300" s="42" t="s">
        <v>3838</v>
      </c>
      <c r="D2300" s="42"/>
      <c r="E2300" s="42"/>
      <c r="F2300" s="377">
        <v>0</v>
      </c>
      <c r="G2300" s="42"/>
      <c r="H2300" s="42"/>
      <c r="I2300" s="42"/>
      <c r="J2300" s="42"/>
      <c r="K2300" s="42"/>
      <c r="L2300" s="42"/>
      <c r="M2300" s="42">
        <v>1</v>
      </c>
      <c r="N2300" s="42"/>
    </row>
    <row r="2301" spans="1:14" x14ac:dyDescent="0.2">
      <c r="A2301" s="42" t="s">
        <v>3943</v>
      </c>
      <c r="B2301" s="42">
        <v>1</v>
      </c>
      <c r="C2301" s="42" t="s">
        <v>3838</v>
      </c>
      <c r="D2301" s="42"/>
      <c r="E2301" s="42"/>
      <c r="F2301" s="377">
        <v>0</v>
      </c>
      <c r="G2301" s="42"/>
      <c r="H2301" s="42"/>
      <c r="I2301" s="42"/>
      <c r="J2301" s="42"/>
      <c r="K2301" s="42"/>
      <c r="L2301" s="42"/>
      <c r="M2301" s="42"/>
      <c r="N2301" s="42"/>
    </row>
    <row r="2302" spans="1:14" x14ac:dyDescent="0.2">
      <c r="A2302" s="42" t="s">
        <v>3916</v>
      </c>
      <c r="B2302" s="42">
        <v>4</v>
      </c>
      <c r="C2302" s="42">
        <v>4</v>
      </c>
      <c r="D2302" s="42"/>
      <c r="E2302" s="42">
        <v>162</v>
      </c>
      <c r="F2302" s="377">
        <f t="shared" ref="F2302:F2349" si="38">E2302/C2302</f>
        <v>40.5</v>
      </c>
      <c r="G2302" s="42"/>
      <c r="H2302" s="42"/>
      <c r="I2302" s="42"/>
      <c r="J2302" s="42"/>
      <c r="K2302" s="42"/>
      <c r="L2302" s="42"/>
      <c r="M2302" s="42">
        <v>6</v>
      </c>
      <c r="N2302" s="42"/>
    </row>
    <row r="2303" spans="1:14" x14ac:dyDescent="0.2">
      <c r="A2303" s="42" t="s">
        <v>4185</v>
      </c>
      <c r="B2303" s="42">
        <v>1</v>
      </c>
      <c r="C2303" s="42">
        <v>1</v>
      </c>
      <c r="D2303" s="42"/>
      <c r="E2303" s="42">
        <v>0</v>
      </c>
      <c r="F2303" s="377">
        <f t="shared" si="38"/>
        <v>0</v>
      </c>
      <c r="G2303" s="42"/>
      <c r="H2303" s="42"/>
      <c r="I2303" s="42"/>
      <c r="J2303" s="42"/>
      <c r="K2303" s="42"/>
      <c r="L2303" s="42"/>
      <c r="M2303" s="42">
        <v>1</v>
      </c>
      <c r="N2303" s="42"/>
    </row>
    <row r="2304" spans="1:14" x14ac:dyDescent="0.2">
      <c r="A2304" s="42" t="s">
        <v>3963</v>
      </c>
      <c r="B2304" s="42">
        <v>6</v>
      </c>
      <c r="C2304" s="42">
        <v>5</v>
      </c>
      <c r="D2304" s="42"/>
      <c r="E2304" s="42">
        <v>141</v>
      </c>
      <c r="F2304" s="377">
        <f t="shared" si="38"/>
        <v>28.2</v>
      </c>
      <c r="G2304" s="42"/>
      <c r="H2304" s="42"/>
      <c r="I2304" s="42"/>
      <c r="J2304" s="42"/>
      <c r="K2304" s="42"/>
      <c r="L2304" s="42"/>
      <c r="M2304" s="42">
        <v>4</v>
      </c>
      <c r="N2304" s="42"/>
    </row>
    <row r="2305" spans="1:14" x14ac:dyDescent="0.2">
      <c r="A2305" s="42" t="s">
        <v>3053</v>
      </c>
      <c r="B2305" s="42">
        <v>9</v>
      </c>
      <c r="C2305" s="42">
        <v>9</v>
      </c>
      <c r="D2305" s="42"/>
      <c r="E2305" s="42">
        <v>140</v>
      </c>
      <c r="F2305" s="377">
        <f t="shared" si="38"/>
        <v>15.555555555555555</v>
      </c>
      <c r="G2305" s="42"/>
      <c r="H2305" s="42"/>
      <c r="I2305" s="42"/>
      <c r="J2305" s="42"/>
      <c r="K2305" s="42"/>
      <c r="L2305" s="42"/>
      <c r="M2305" s="42">
        <v>7</v>
      </c>
      <c r="N2305" s="42"/>
    </row>
    <row r="2306" spans="1:14" x14ac:dyDescent="0.2">
      <c r="A2306" s="42" t="s">
        <v>4191</v>
      </c>
      <c r="B2306" s="42">
        <v>10</v>
      </c>
      <c r="C2306" s="42">
        <v>9</v>
      </c>
      <c r="D2306" s="42"/>
      <c r="E2306" s="42">
        <v>146</v>
      </c>
      <c r="F2306" s="377">
        <f t="shared" si="38"/>
        <v>16.222222222222221</v>
      </c>
      <c r="G2306" s="42"/>
      <c r="H2306" s="42"/>
      <c r="I2306" s="42"/>
      <c r="J2306" s="42"/>
      <c r="K2306" s="42"/>
      <c r="L2306" s="42"/>
      <c r="M2306" s="42">
        <v>1</v>
      </c>
      <c r="N2306" s="42"/>
    </row>
    <row r="2307" spans="1:14" x14ac:dyDescent="0.2">
      <c r="A2307" s="42" t="s">
        <v>4192</v>
      </c>
      <c r="B2307" s="42">
        <v>6</v>
      </c>
      <c r="C2307" s="42">
        <v>3</v>
      </c>
      <c r="D2307" s="42"/>
      <c r="E2307" s="42">
        <v>13</v>
      </c>
      <c r="F2307" s="377">
        <f t="shared" si="38"/>
        <v>4.333333333333333</v>
      </c>
      <c r="G2307" s="42"/>
      <c r="H2307" s="42"/>
      <c r="I2307" s="42"/>
      <c r="J2307" s="42"/>
      <c r="K2307" s="42"/>
      <c r="L2307" s="42"/>
      <c r="M2307" s="42">
        <v>3</v>
      </c>
      <c r="N2307" s="42"/>
    </row>
    <row r="2308" spans="1:14" x14ac:dyDescent="0.2">
      <c r="A2308" s="42" t="s">
        <v>3915</v>
      </c>
      <c r="B2308" s="42">
        <v>11</v>
      </c>
      <c r="C2308" s="42">
        <v>9</v>
      </c>
      <c r="D2308" s="42"/>
      <c r="E2308" s="42">
        <v>230</v>
      </c>
      <c r="F2308" s="377">
        <f t="shared" si="38"/>
        <v>25.555555555555557</v>
      </c>
      <c r="G2308" s="42"/>
      <c r="H2308" s="42"/>
      <c r="I2308" s="42"/>
      <c r="J2308" s="42"/>
      <c r="K2308" s="42"/>
      <c r="L2308" s="42"/>
      <c r="M2308" s="42">
        <v>3</v>
      </c>
      <c r="N2308" s="42"/>
    </row>
    <row r="2309" spans="1:14" x14ac:dyDescent="0.2">
      <c r="A2309" s="42" t="s">
        <v>3038</v>
      </c>
      <c r="B2309" s="42">
        <v>4</v>
      </c>
      <c r="C2309" s="42">
        <v>1</v>
      </c>
      <c r="D2309" s="42"/>
      <c r="E2309" s="42">
        <v>5</v>
      </c>
      <c r="F2309" s="377">
        <f t="shared" si="38"/>
        <v>5</v>
      </c>
      <c r="G2309" s="42"/>
      <c r="H2309" s="42"/>
      <c r="I2309" s="42"/>
      <c r="J2309" s="42"/>
      <c r="K2309" s="42"/>
      <c r="L2309" s="42"/>
      <c r="M2309" s="42">
        <v>0</v>
      </c>
      <c r="N2309" s="42"/>
    </row>
    <row r="2310" spans="1:14" x14ac:dyDescent="0.2">
      <c r="A2310" s="42" t="s">
        <v>4186</v>
      </c>
      <c r="B2310" s="42">
        <v>3</v>
      </c>
      <c r="C2310" s="42">
        <v>0</v>
      </c>
      <c r="D2310" s="42"/>
      <c r="E2310" s="42">
        <v>0</v>
      </c>
      <c r="F2310" s="377">
        <v>0</v>
      </c>
      <c r="G2310" s="42"/>
      <c r="H2310" s="42"/>
      <c r="I2310" s="42"/>
      <c r="J2310" s="42"/>
      <c r="K2310" s="42"/>
      <c r="L2310" s="42"/>
      <c r="M2310" s="42">
        <v>0</v>
      </c>
      <c r="N2310" s="42"/>
    </row>
    <row r="2311" spans="1:14" x14ac:dyDescent="0.2">
      <c r="A2311" s="42" t="s">
        <v>3902</v>
      </c>
      <c r="B2311" s="42">
        <v>11</v>
      </c>
      <c r="C2311" s="42">
        <v>4</v>
      </c>
      <c r="D2311" s="42"/>
      <c r="E2311" s="42">
        <v>12</v>
      </c>
      <c r="F2311" s="377">
        <f t="shared" si="38"/>
        <v>3</v>
      </c>
      <c r="G2311" s="42"/>
      <c r="H2311" s="42"/>
      <c r="I2311" s="42"/>
      <c r="J2311" s="42"/>
      <c r="K2311" s="42"/>
      <c r="L2311" s="42"/>
      <c r="M2311" s="42">
        <v>0</v>
      </c>
      <c r="N2311" s="42"/>
    </row>
    <row r="2312" spans="1:14" x14ac:dyDescent="0.2">
      <c r="A2312" s="42" t="s">
        <v>4187</v>
      </c>
      <c r="B2312" s="42">
        <v>2</v>
      </c>
      <c r="C2312" s="42">
        <v>0</v>
      </c>
      <c r="D2312" s="42"/>
      <c r="E2312" s="42">
        <v>9</v>
      </c>
      <c r="F2312" s="377">
        <v>0</v>
      </c>
      <c r="G2312" s="42"/>
      <c r="H2312" s="42"/>
      <c r="I2312" s="42"/>
      <c r="J2312" s="42"/>
      <c r="K2312" s="42"/>
      <c r="L2312" s="42"/>
      <c r="M2312" s="42">
        <v>0</v>
      </c>
      <c r="N2312" s="42"/>
    </row>
    <row r="2313" spans="1:14" x14ac:dyDescent="0.2">
      <c r="A2313" s="42" t="s">
        <v>4183</v>
      </c>
      <c r="B2313" s="42">
        <v>3</v>
      </c>
      <c r="C2313" s="42">
        <v>0</v>
      </c>
      <c r="D2313" s="42"/>
      <c r="E2313" s="42">
        <v>0</v>
      </c>
      <c r="F2313" s="377">
        <v>0</v>
      </c>
      <c r="G2313" s="42"/>
      <c r="H2313" s="42"/>
      <c r="I2313" s="42"/>
      <c r="J2313" s="42"/>
      <c r="K2313" s="42"/>
      <c r="L2313" s="42"/>
      <c r="M2313" s="42">
        <v>1</v>
      </c>
      <c r="N2313" s="42"/>
    </row>
    <row r="2314" spans="1:14" x14ac:dyDescent="0.2">
      <c r="A2314" s="42" t="s">
        <v>3958</v>
      </c>
      <c r="B2314" s="42">
        <v>4</v>
      </c>
      <c r="C2314" s="42">
        <v>2</v>
      </c>
      <c r="D2314" s="42"/>
      <c r="E2314" s="42">
        <v>37</v>
      </c>
      <c r="F2314" s="377">
        <f t="shared" si="38"/>
        <v>18.5</v>
      </c>
      <c r="G2314" s="42"/>
      <c r="H2314" s="42"/>
      <c r="I2314" s="42"/>
      <c r="J2314" s="42"/>
      <c r="K2314" s="42"/>
      <c r="L2314" s="42"/>
      <c r="M2314" s="42"/>
      <c r="N2314" s="42"/>
    </row>
    <row r="2315" spans="1:14" x14ac:dyDescent="0.2">
      <c r="A2315" s="42" t="s">
        <v>4188</v>
      </c>
      <c r="B2315" s="42">
        <v>2</v>
      </c>
      <c r="C2315" s="42">
        <v>0</v>
      </c>
      <c r="D2315" s="42"/>
      <c r="E2315" s="42">
        <v>0</v>
      </c>
      <c r="F2315" s="377">
        <v>0</v>
      </c>
      <c r="G2315" s="42"/>
      <c r="H2315" s="42"/>
      <c r="I2315" s="42"/>
      <c r="J2315" s="42"/>
      <c r="K2315" s="42"/>
      <c r="L2315" s="42"/>
      <c r="M2315" s="42">
        <v>1</v>
      </c>
      <c r="N2315" s="42"/>
    </row>
    <row r="2316" spans="1:14" x14ac:dyDescent="0.2">
      <c r="A2316" s="42" t="s">
        <v>4189</v>
      </c>
      <c r="B2316" s="42">
        <v>5</v>
      </c>
      <c r="C2316" s="42">
        <v>2</v>
      </c>
      <c r="D2316" s="42"/>
      <c r="E2316" s="42">
        <v>46</v>
      </c>
      <c r="F2316" s="377">
        <f t="shared" si="38"/>
        <v>23</v>
      </c>
      <c r="G2316" s="42"/>
      <c r="H2316" s="42"/>
      <c r="I2316" s="42"/>
      <c r="J2316" s="42"/>
      <c r="K2316" s="42"/>
      <c r="L2316" s="42"/>
      <c r="M2316" s="42"/>
      <c r="N2316" s="42"/>
    </row>
    <row r="2317" spans="1:14" x14ac:dyDescent="0.2">
      <c r="A2317" s="42" t="s">
        <v>3151</v>
      </c>
      <c r="B2317" s="42">
        <v>8</v>
      </c>
      <c r="C2317" s="42">
        <v>6</v>
      </c>
      <c r="D2317" s="42"/>
      <c r="E2317" s="42">
        <v>92</v>
      </c>
      <c r="F2317" s="377">
        <f t="shared" si="38"/>
        <v>15.333333333333334</v>
      </c>
      <c r="G2317" s="42"/>
      <c r="H2317" s="42"/>
      <c r="I2317" s="42"/>
      <c r="J2317" s="42"/>
      <c r="K2317" s="42"/>
      <c r="L2317" s="42"/>
      <c r="M2317" s="42">
        <v>11</v>
      </c>
      <c r="N2317" s="42">
        <v>7</v>
      </c>
    </row>
    <row r="2318" spans="1:14" x14ac:dyDescent="0.2">
      <c r="A2318" s="42" t="s">
        <v>3060</v>
      </c>
      <c r="B2318" s="42">
        <v>1</v>
      </c>
      <c r="C2318" s="42">
        <v>0</v>
      </c>
      <c r="D2318" s="42"/>
      <c r="E2318" s="42">
        <v>18</v>
      </c>
      <c r="F2318" s="377">
        <v>0</v>
      </c>
      <c r="G2318" s="42"/>
      <c r="H2318" s="42"/>
      <c r="I2318" s="42"/>
      <c r="J2318" s="42"/>
      <c r="K2318" s="42"/>
      <c r="L2318" s="42"/>
      <c r="M2318" s="42"/>
      <c r="N2318" s="42"/>
    </row>
    <row r="2319" spans="1:14" x14ac:dyDescent="0.2">
      <c r="A2319" s="42" t="s">
        <v>1163</v>
      </c>
      <c r="B2319" s="42">
        <v>8</v>
      </c>
      <c r="C2319" s="42">
        <v>4</v>
      </c>
      <c r="D2319" s="42"/>
      <c r="E2319" s="42">
        <v>134</v>
      </c>
      <c r="F2319" s="377">
        <f t="shared" si="38"/>
        <v>33.5</v>
      </c>
      <c r="G2319" s="42"/>
      <c r="H2319" s="42"/>
      <c r="I2319" s="42"/>
      <c r="J2319" s="42"/>
      <c r="K2319" s="42"/>
      <c r="L2319" s="42"/>
      <c r="M2319" s="42">
        <v>1</v>
      </c>
      <c r="N2319" s="42"/>
    </row>
    <row r="2320" spans="1:14" x14ac:dyDescent="0.2">
      <c r="A2320" s="42" t="s">
        <v>3978</v>
      </c>
      <c r="B2320" s="42">
        <v>5</v>
      </c>
      <c r="C2320" s="42">
        <v>3</v>
      </c>
      <c r="D2320" s="42"/>
      <c r="E2320" s="42">
        <v>13</v>
      </c>
      <c r="F2320" s="377">
        <f t="shared" si="38"/>
        <v>4.333333333333333</v>
      </c>
      <c r="G2320" s="42"/>
      <c r="H2320" s="42"/>
      <c r="I2320" s="42"/>
      <c r="J2320" s="42"/>
      <c r="K2320" s="42"/>
      <c r="L2320" s="42"/>
      <c r="M2320" s="42">
        <v>3</v>
      </c>
      <c r="N2320" s="42"/>
    </row>
    <row r="2321" spans="1:14" x14ac:dyDescent="0.2">
      <c r="A2321" s="42" t="s">
        <v>3041</v>
      </c>
      <c r="B2321" s="42">
        <v>3</v>
      </c>
      <c r="C2321" s="42">
        <v>3</v>
      </c>
      <c r="D2321" s="42"/>
      <c r="E2321" s="42">
        <v>47</v>
      </c>
      <c r="F2321" s="377">
        <f t="shared" si="38"/>
        <v>15.666666666666666</v>
      </c>
      <c r="G2321" s="42"/>
      <c r="H2321" s="42"/>
      <c r="I2321" s="42"/>
      <c r="J2321" s="42"/>
      <c r="K2321" s="42"/>
      <c r="L2321" s="42"/>
      <c r="M2321" s="42">
        <v>3</v>
      </c>
      <c r="N2321" s="42"/>
    </row>
    <row r="2322" spans="1:14" x14ac:dyDescent="0.2">
      <c r="A2322" s="42" t="s">
        <v>4190</v>
      </c>
      <c r="B2322" s="42">
        <v>5</v>
      </c>
      <c r="C2322" s="42">
        <v>2</v>
      </c>
      <c r="D2322" s="42"/>
      <c r="E2322" s="42">
        <v>22</v>
      </c>
      <c r="F2322" s="377">
        <f t="shared" si="38"/>
        <v>11</v>
      </c>
      <c r="G2322" s="42"/>
      <c r="H2322" s="42"/>
      <c r="I2322" s="42"/>
      <c r="J2322" s="42"/>
      <c r="K2322" s="42"/>
      <c r="L2322" s="42"/>
      <c r="M2322" s="42">
        <v>4</v>
      </c>
      <c r="N2322" s="42"/>
    </row>
    <row r="2323" spans="1:14" x14ac:dyDescent="0.2">
      <c r="A2323" s="42" t="s">
        <v>3051</v>
      </c>
      <c r="B2323" s="42">
        <v>1</v>
      </c>
      <c r="C2323" s="42">
        <v>1</v>
      </c>
      <c r="D2323" s="42"/>
      <c r="E2323" s="42">
        <v>45</v>
      </c>
      <c r="F2323" s="377">
        <f t="shared" si="38"/>
        <v>45</v>
      </c>
      <c r="G2323" s="42"/>
      <c r="H2323" s="42"/>
      <c r="I2323" s="42"/>
      <c r="J2323" s="42"/>
      <c r="K2323" s="42"/>
      <c r="L2323" s="42"/>
      <c r="M2323" s="42">
        <v>0</v>
      </c>
      <c r="N2323" s="42"/>
    </row>
    <row r="2324" spans="1:14" x14ac:dyDescent="0.2">
      <c r="A2324" s="42" t="s">
        <v>3050</v>
      </c>
      <c r="B2324" s="42">
        <v>1</v>
      </c>
      <c r="C2324" s="42">
        <v>1</v>
      </c>
      <c r="D2324" s="42"/>
      <c r="E2324" s="42">
        <v>3</v>
      </c>
      <c r="F2324" s="377">
        <f t="shared" si="38"/>
        <v>3</v>
      </c>
      <c r="G2324" s="42"/>
      <c r="H2324" s="42"/>
      <c r="I2324" s="42"/>
      <c r="J2324" s="42"/>
      <c r="K2324" s="42"/>
      <c r="L2324" s="42"/>
      <c r="M2324" s="42">
        <v>1</v>
      </c>
      <c r="N2324" s="42"/>
    </row>
    <row r="2325" spans="1:14" x14ac:dyDescent="0.2">
      <c r="A2325" s="42" t="s">
        <v>3056</v>
      </c>
      <c r="B2325" s="42">
        <v>4</v>
      </c>
      <c r="C2325" s="42">
        <v>1</v>
      </c>
      <c r="D2325" s="42"/>
      <c r="E2325" s="42">
        <v>31</v>
      </c>
      <c r="F2325" s="377">
        <f t="shared" si="38"/>
        <v>31</v>
      </c>
      <c r="G2325" s="42"/>
      <c r="H2325" s="42"/>
      <c r="I2325" s="42"/>
      <c r="J2325" s="42"/>
      <c r="K2325" s="42"/>
      <c r="L2325" s="42"/>
      <c r="M2325" s="42">
        <v>4</v>
      </c>
      <c r="N2325" s="42"/>
    </row>
    <row r="2326" spans="1:14" x14ac:dyDescent="0.2">
      <c r="A2326" s="42" t="s">
        <v>3042</v>
      </c>
      <c r="B2326" s="42">
        <v>2</v>
      </c>
      <c r="C2326" s="42">
        <v>2</v>
      </c>
      <c r="D2326" s="42"/>
      <c r="E2326" s="42">
        <v>130</v>
      </c>
      <c r="F2326" s="377">
        <f t="shared" si="38"/>
        <v>65</v>
      </c>
      <c r="G2326" s="42"/>
      <c r="H2326" s="42"/>
      <c r="I2326" s="42"/>
      <c r="J2326" s="42"/>
      <c r="K2326" s="42"/>
      <c r="L2326" s="42"/>
      <c r="M2326" s="42">
        <v>1</v>
      </c>
      <c r="N2326" s="42"/>
    </row>
    <row r="2327" spans="1:14" x14ac:dyDescent="0.2">
      <c r="A2327" s="42" t="s">
        <v>3030</v>
      </c>
      <c r="B2327" s="42">
        <v>1</v>
      </c>
      <c r="C2327" s="42">
        <v>1</v>
      </c>
      <c r="D2327" s="42"/>
      <c r="E2327" s="42">
        <v>0</v>
      </c>
      <c r="F2327" s="377">
        <f t="shared" si="38"/>
        <v>0</v>
      </c>
      <c r="G2327" s="42"/>
      <c r="H2327" s="42"/>
      <c r="I2327" s="42"/>
      <c r="J2327" s="42"/>
      <c r="K2327" s="42"/>
      <c r="L2327" s="42"/>
      <c r="M2327" s="42">
        <v>1</v>
      </c>
      <c r="N2327" s="42"/>
    </row>
    <row r="2328" spans="1:14" x14ac:dyDescent="0.2">
      <c r="A2328" s="42" t="s">
        <v>3882</v>
      </c>
      <c r="B2328" s="42">
        <v>1</v>
      </c>
      <c r="C2328" s="42">
        <v>1</v>
      </c>
      <c r="D2328" s="42"/>
      <c r="E2328" s="42">
        <v>1</v>
      </c>
      <c r="F2328" s="377">
        <f t="shared" si="38"/>
        <v>1</v>
      </c>
      <c r="G2328" s="42"/>
      <c r="H2328" s="42"/>
      <c r="I2328" s="42"/>
      <c r="J2328" s="42"/>
      <c r="K2328" s="42"/>
      <c r="L2328" s="42"/>
      <c r="M2328" s="42"/>
      <c r="N2328" s="42"/>
    </row>
    <row r="2329" spans="1:14" x14ac:dyDescent="0.2">
      <c r="A2329" s="42" t="s">
        <v>3960</v>
      </c>
      <c r="B2329" s="42">
        <v>1</v>
      </c>
      <c r="C2329" s="42">
        <v>1</v>
      </c>
      <c r="D2329" s="42"/>
      <c r="E2329" s="42">
        <v>50</v>
      </c>
      <c r="F2329" s="377">
        <f t="shared" si="38"/>
        <v>50</v>
      </c>
      <c r="G2329" s="42"/>
      <c r="H2329" s="42"/>
      <c r="I2329" s="42"/>
      <c r="J2329" s="42"/>
      <c r="K2329" s="42"/>
      <c r="L2329" s="42"/>
      <c r="M2329" s="42"/>
      <c r="N2329" s="42"/>
    </row>
    <row r="2330" spans="1:14" x14ac:dyDescent="0.2">
      <c r="A2330" s="42" t="s">
        <v>3060</v>
      </c>
      <c r="B2330" s="42">
        <v>1</v>
      </c>
      <c r="C2330" s="42">
        <v>1</v>
      </c>
      <c r="D2330" s="42"/>
      <c r="E2330" s="42">
        <v>47</v>
      </c>
      <c r="F2330" s="377">
        <f t="shared" si="38"/>
        <v>47</v>
      </c>
      <c r="G2330" s="42"/>
      <c r="H2330" s="42"/>
      <c r="I2330" s="42"/>
      <c r="J2330" s="42"/>
      <c r="K2330" s="42"/>
      <c r="L2330" s="42"/>
      <c r="M2330" s="42">
        <v>1</v>
      </c>
      <c r="N2330" s="42"/>
    </row>
    <row r="2331" spans="1:14" x14ac:dyDescent="0.2">
      <c r="A2331" s="42" t="s">
        <v>3050</v>
      </c>
      <c r="B2331" s="42">
        <v>13</v>
      </c>
      <c r="C2331" s="42">
        <v>10</v>
      </c>
      <c r="D2331" s="42"/>
      <c r="E2331" s="42">
        <v>438</v>
      </c>
      <c r="F2331" s="377">
        <f t="shared" si="38"/>
        <v>43.8</v>
      </c>
      <c r="G2331" s="42"/>
      <c r="H2331" s="42"/>
      <c r="I2331" s="42"/>
      <c r="J2331" s="42"/>
      <c r="K2331" s="42"/>
      <c r="L2331" s="42"/>
      <c r="M2331" s="42">
        <v>5</v>
      </c>
      <c r="N2331" s="42"/>
    </row>
    <row r="2332" spans="1:14" x14ac:dyDescent="0.2">
      <c r="A2332" s="42" t="s">
        <v>4193</v>
      </c>
      <c r="B2332" s="42">
        <v>2</v>
      </c>
      <c r="C2332" s="42">
        <v>1</v>
      </c>
      <c r="D2332" s="42"/>
      <c r="E2332" s="42">
        <v>35</v>
      </c>
      <c r="F2332" s="377">
        <f t="shared" si="38"/>
        <v>35</v>
      </c>
      <c r="G2332" s="42"/>
      <c r="H2332" s="42"/>
      <c r="I2332" s="42"/>
      <c r="J2332" s="42"/>
      <c r="K2332" s="42"/>
      <c r="L2332" s="42"/>
      <c r="M2332" s="42">
        <v>1</v>
      </c>
      <c r="N2332" s="42"/>
    </row>
    <row r="2333" spans="1:14" x14ac:dyDescent="0.2">
      <c r="A2333" s="42" t="s">
        <v>4194</v>
      </c>
      <c r="B2333" s="42">
        <v>3</v>
      </c>
      <c r="C2333" s="42">
        <v>1</v>
      </c>
      <c r="D2333" s="42"/>
      <c r="E2333" s="42">
        <v>30</v>
      </c>
      <c r="F2333" s="377">
        <f t="shared" si="38"/>
        <v>30</v>
      </c>
      <c r="G2333" s="42"/>
      <c r="H2333" s="42"/>
      <c r="I2333" s="42"/>
      <c r="J2333" s="42"/>
      <c r="K2333" s="42"/>
      <c r="L2333" s="42"/>
      <c r="M2333" s="42"/>
      <c r="N2333" s="42"/>
    </row>
    <row r="2334" spans="1:14" x14ac:dyDescent="0.2">
      <c r="A2334" s="42" t="s">
        <v>3044</v>
      </c>
      <c r="B2334" s="42">
        <v>13</v>
      </c>
      <c r="C2334" s="42">
        <v>12</v>
      </c>
      <c r="D2334" s="42"/>
      <c r="E2334" s="42">
        <v>330</v>
      </c>
      <c r="F2334" s="377">
        <f t="shared" si="38"/>
        <v>27.5</v>
      </c>
      <c r="G2334" s="42"/>
      <c r="H2334" s="42"/>
      <c r="I2334" s="42"/>
      <c r="J2334" s="42"/>
      <c r="K2334" s="42"/>
      <c r="L2334" s="42"/>
      <c r="M2334" s="42">
        <v>3</v>
      </c>
      <c r="N2334" s="42"/>
    </row>
    <row r="2335" spans="1:14" x14ac:dyDescent="0.2">
      <c r="A2335" s="42" t="s">
        <v>3036</v>
      </c>
      <c r="B2335" s="42">
        <v>6</v>
      </c>
      <c r="C2335" s="42">
        <v>6</v>
      </c>
      <c r="D2335" s="42"/>
      <c r="E2335" s="42">
        <v>140</v>
      </c>
      <c r="F2335" s="377">
        <f t="shared" si="38"/>
        <v>23.333333333333332</v>
      </c>
      <c r="G2335" s="42"/>
      <c r="H2335" s="42"/>
      <c r="I2335" s="42"/>
      <c r="J2335" s="42"/>
      <c r="K2335" s="42"/>
      <c r="L2335" s="42"/>
      <c r="M2335" s="42">
        <v>1</v>
      </c>
      <c r="N2335" s="42"/>
    </row>
    <row r="2336" spans="1:14" x14ac:dyDescent="0.2">
      <c r="A2336" s="42" t="s">
        <v>3963</v>
      </c>
      <c r="B2336" s="42">
        <v>6</v>
      </c>
      <c r="C2336" s="42">
        <v>5</v>
      </c>
      <c r="D2336" s="42"/>
      <c r="E2336" s="42">
        <v>109</v>
      </c>
      <c r="F2336" s="377">
        <f t="shared" si="38"/>
        <v>21.8</v>
      </c>
      <c r="G2336" s="42"/>
      <c r="H2336" s="42"/>
      <c r="I2336" s="42"/>
      <c r="J2336" s="42"/>
      <c r="K2336" s="42"/>
      <c r="L2336" s="42"/>
      <c r="M2336" s="42">
        <v>1</v>
      </c>
      <c r="N2336" s="42"/>
    </row>
    <row r="2337" spans="1:14" x14ac:dyDescent="0.2">
      <c r="A2337" s="42" t="s">
        <v>3045</v>
      </c>
      <c r="B2337" s="42">
        <v>8</v>
      </c>
      <c r="C2337" s="42">
        <v>6</v>
      </c>
      <c r="D2337" s="42"/>
      <c r="E2337" s="42">
        <v>129</v>
      </c>
      <c r="F2337" s="377">
        <f t="shared" si="38"/>
        <v>21.5</v>
      </c>
      <c r="G2337" s="42"/>
      <c r="H2337" s="42"/>
      <c r="I2337" s="42"/>
      <c r="J2337" s="42"/>
      <c r="K2337" s="42"/>
      <c r="L2337" s="42"/>
      <c r="M2337" s="42">
        <v>4</v>
      </c>
      <c r="N2337" s="42"/>
    </row>
    <row r="2338" spans="1:14" x14ac:dyDescent="0.2">
      <c r="A2338" s="42" t="s">
        <v>3916</v>
      </c>
      <c r="B2338" s="42">
        <v>5</v>
      </c>
      <c r="C2338" s="42">
        <v>5</v>
      </c>
      <c r="D2338" s="42"/>
      <c r="E2338" s="42">
        <v>103</v>
      </c>
      <c r="F2338" s="377">
        <f t="shared" si="38"/>
        <v>20.6</v>
      </c>
      <c r="G2338" s="42"/>
      <c r="H2338" s="42"/>
      <c r="I2338" s="42"/>
      <c r="J2338" s="42"/>
      <c r="K2338" s="42"/>
      <c r="L2338" s="42"/>
      <c r="M2338" s="42">
        <v>3</v>
      </c>
      <c r="N2338" s="42"/>
    </row>
    <row r="2339" spans="1:14" x14ac:dyDescent="0.2">
      <c r="A2339" s="42" t="s">
        <v>4195</v>
      </c>
      <c r="B2339" s="42">
        <v>4</v>
      </c>
      <c r="C2339" s="42">
        <v>4</v>
      </c>
      <c r="D2339" s="42"/>
      <c r="E2339" s="42">
        <v>67</v>
      </c>
      <c r="F2339" s="377">
        <f t="shared" si="38"/>
        <v>16.75</v>
      </c>
      <c r="G2339" s="42"/>
      <c r="H2339" s="42"/>
      <c r="I2339" s="42"/>
      <c r="J2339" s="42"/>
      <c r="K2339" s="42"/>
      <c r="L2339" s="42"/>
      <c r="M2339" s="42">
        <v>1</v>
      </c>
      <c r="N2339" s="42"/>
    </row>
    <row r="2340" spans="1:14" x14ac:dyDescent="0.2">
      <c r="A2340" s="42" t="s">
        <v>4191</v>
      </c>
      <c r="B2340" s="42">
        <v>14</v>
      </c>
      <c r="C2340" s="42">
        <v>12</v>
      </c>
      <c r="D2340" s="42"/>
      <c r="E2340" s="42">
        <v>200</v>
      </c>
      <c r="F2340" s="377">
        <f t="shared" si="38"/>
        <v>16.666666666666668</v>
      </c>
      <c r="G2340" s="42"/>
      <c r="H2340" s="42"/>
      <c r="I2340" s="42"/>
      <c r="J2340" s="42"/>
      <c r="K2340" s="42"/>
      <c r="L2340" s="42"/>
      <c r="M2340" s="42">
        <v>2</v>
      </c>
      <c r="N2340" s="42"/>
    </row>
    <row r="2341" spans="1:14" x14ac:dyDescent="0.2">
      <c r="A2341" s="42" t="s">
        <v>3915</v>
      </c>
      <c r="B2341" s="42">
        <v>12</v>
      </c>
      <c r="C2341" s="42">
        <v>9</v>
      </c>
      <c r="D2341" s="42"/>
      <c r="E2341" s="42">
        <v>144</v>
      </c>
      <c r="F2341" s="377">
        <f t="shared" si="38"/>
        <v>16</v>
      </c>
      <c r="G2341" s="42"/>
      <c r="H2341" s="42"/>
      <c r="I2341" s="42"/>
      <c r="J2341" s="42"/>
      <c r="K2341" s="42"/>
      <c r="L2341" s="42"/>
      <c r="M2341" s="42">
        <v>1</v>
      </c>
      <c r="N2341" s="42"/>
    </row>
    <row r="2342" spans="1:14" x14ac:dyDescent="0.2">
      <c r="A2342" s="42" t="s">
        <v>3056</v>
      </c>
      <c r="B2342" s="42">
        <v>7</v>
      </c>
      <c r="C2342" s="42">
        <v>6</v>
      </c>
      <c r="D2342" s="42"/>
      <c r="E2342" s="42">
        <v>89</v>
      </c>
      <c r="F2342" s="377">
        <f t="shared" si="38"/>
        <v>14.833333333333334</v>
      </c>
      <c r="G2342" s="42"/>
      <c r="H2342" s="42"/>
      <c r="I2342" s="42"/>
      <c r="J2342" s="42"/>
      <c r="K2342" s="42"/>
      <c r="L2342" s="42"/>
      <c r="M2342" s="42">
        <v>4</v>
      </c>
      <c r="N2342" s="42"/>
    </row>
    <row r="2343" spans="1:14" x14ac:dyDescent="0.2">
      <c r="A2343" s="42" t="s">
        <v>3041</v>
      </c>
      <c r="B2343" s="42">
        <v>12</v>
      </c>
      <c r="C2343" s="42">
        <v>10</v>
      </c>
      <c r="D2343" s="42"/>
      <c r="E2343" s="42">
        <v>143</v>
      </c>
      <c r="F2343" s="377">
        <f t="shared" si="38"/>
        <v>14.3</v>
      </c>
      <c r="G2343" s="42"/>
      <c r="H2343" s="42"/>
      <c r="I2343" s="42"/>
      <c r="J2343" s="42"/>
      <c r="K2343" s="42"/>
      <c r="L2343" s="42"/>
      <c r="M2343" s="42">
        <v>7</v>
      </c>
      <c r="N2343" s="42"/>
    </row>
    <row r="2344" spans="1:14" x14ac:dyDescent="0.2">
      <c r="A2344" s="42" t="s">
        <v>3964</v>
      </c>
      <c r="B2344" s="42">
        <v>5</v>
      </c>
      <c r="C2344" s="42">
        <v>4</v>
      </c>
      <c r="D2344" s="42"/>
      <c r="E2344" s="42">
        <v>57</v>
      </c>
      <c r="F2344" s="377">
        <f t="shared" si="38"/>
        <v>14.25</v>
      </c>
      <c r="G2344" s="42"/>
      <c r="H2344" s="42"/>
      <c r="I2344" s="42"/>
      <c r="J2344" s="42"/>
      <c r="K2344" s="42"/>
      <c r="L2344" s="42"/>
      <c r="M2344" s="42"/>
      <c r="N2344" s="42"/>
    </row>
    <row r="2345" spans="1:14" x14ac:dyDescent="0.2">
      <c r="A2345" s="42" t="s">
        <v>1163</v>
      </c>
      <c r="B2345" s="42">
        <v>11</v>
      </c>
      <c r="C2345" s="42">
        <v>4</v>
      </c>
      <c r="D2345" s="42"/>
      <c r="E2345" s="42">
        <v>47</v>
      </c>
      <c r="F2345" s="377">
        <f t="shared" si="38"/>
        <v>11.75</v>
      </c>
      <c r="G2345" s="42"/>
      <c r="H2345" s="42"/>
      <c r="I2345" s="42"/>
      <c r="J2345" s="42"/>
      <c r="K2345" s="42"/>
      <c r="L2345" s="42"/>
      <c r="M2345" s="42">
        <v>2</v>
      </c>
      <c r="N2345" s="42"/>
    </row>
    <row r="2346" spans="1:14" x14ac:dyDescent="0.2">
      <c r="A2346" s="42" t="s">
        <v>3151</v>
      </c>
      <c r="B2346" s="42">
        <v>13</v>
      </c>
      <c r="C2346" s="42">
        <v>9</v>
      </c>
      <c r="D2346" s="42"/>
      <c r="E2346" s="42">
        <v>101</v>
      </c>
      <c r="F2346" s="377">
        <f t="shared" si="38"/>
        <v>11.222222222222221</v>
      </c>
      <c r="G2346" s="42"/>
      <c r="H2346" s="42"/>
      <c r="I2346" s="42"/>
      <c r="J2346" s="42"/>
      <c r="K2346" s="42"/>
      <c r="L2346" s="42"/>
      <c r="M2346" s="42">
        <v>10</v>
      </c>
      <c r="N2346" s="42">
        <v>2</v>
      </c>
    </row>
    <row r="2347" spans="1:14" x14ac:dyDescent="0.2">
      <c r="A2347" s="42" t="s">
        <v>3957</v>
      </c>
      <c r="B2347" s="42">
        <v>4</v>
      </c>
      <c r="C2347" s="42">
        <v>3</v>
      </c>
      <c r="D2347" s="42"/>
      <c r="E2347" s="42">
        <v>32</v>
      </c>
      <c r="F2347" s="377">
        <f t="shared" si="38"/>
        <v>10.666666666666666</v>
      </c>
      <c r="G2347" s="42"/>
      <c r="H2347" s="42"/>
      <c r="I2347" s="42"/>
      <c r="J2347" s="42"/>
      <c r="K2347" s="42"/>
      <c r="L2347" s="42"/>
      <c r="M2347" s="42"/>
      <c r="N2347" s="42"/>
    </row>
    <row r="2348" spans="1:14" x14ac:dyDescent="0.2">
      <c r="A2348" s="42" t="s">
        <v>4196</v>
      </c>
      <c r="B2348" s="42">
        <v>5</v>
      </c>
      <c r="C2348" s="42">
        <v>3</v>
      </c>
      <c r="D2348" s="42"/>
      <c r="E2348" s="42">
        <v>12</v>
      </c>
      <c r="F2348" s="377">
        <f t="shared" si="38"/>
        <v>4</v>
      </c>
      <c r="G2348" s="42"/>
      <c r="H2348" s="42"/>
      <c r="I2348" s="42"/>
      <c r="J2348" s="42"/>
      <c r="K2348" s="42"/>
      <c r="L2348" s="42"/>
      <c r="M2348" s="42">
        <v>2</v>
      </c>
      <c r="N2348" s="42"/>
    </row>
    <row r="2349" spans="1:14" x14ac:dyDescent="0.2">
      <c r="A2349" s="42" t="s">
        <v>3978</v>
      </c>
      <c r="B2349" s="42">
        <v>2</v>
      </c>
      <c r="C2349" s="42">
        <v>1</v>
      </c>
      <c r="D2349" s="42"/>
      <c r="E2349" s="42">
        <v>4</v>
      </c>
      <c r="F2349" s="377">
        <f t="shared" si="38"/>
        <v>4</v>
      </c>
      <c r="G2349" s="42"/>
      <c r="H2349" s="42"/>
      <c r="I2349" s="42"/>
      <c r="J2349" s="42"/>
      <c r="K2349" s="42"/>
      <c r="L2349" s="42"/>
      <c r="M2349" s="42"/>
      <c r="N2349" s="42"/>
    </row>
    <row r="2350" spans="1:14" x14ac:dyDescent="0.2">
      <c r="A2350" s="42" t="s">
        <v>4197</v>
      </c>
      <c r="B2350" s="42">
        <v>5</v>
      </c>
      <c r="C2350" s="42">
        <v>0</v>
      </c>
      <c r="D2350" s="42"/>
      <c r="E2350" s="42">
        <v>5</v>
      </c>
      <c r="F2350" s="377">
        <v>0</v>
      </c>
      <c r="G2350" s="42"/>
      <c r="H2350" s="42"/>
      <c r="I2350" s="42"/>
      <c r="J2350" s="42"/>
      <c r="K2350" s="42"/>
      <c r="L2350" s="42"/>
      <c r="M2350" s="42">
        <v>1</v>
      </c>
      <c r="N2350" s="42"/>
    </row>
    <row r="2351" spans="1:14" x14ac:dyDescent="0.2">
      <c r="A2351" s="42" t="s">
        <v>3882</v>
      </c>
      <c r="B2351" s="42">
        <v>1</v>
      </c>
      <c r="C2351" s="42" t="s">
        <v>3838</v>
      </c>
      <c r="D2351" s="42"/>
      <c r="E2351" s="42">
        <v>0</v>
      </c>
      <c r="F2351" s="377">
        <v>0</v>
      </c>
      <c r="G2351" s="42"/>
      <c r="H2351" s="42"/>
      <c r="I2351" s="42"/>
      <c r="J2351" s="42"/>
      <c r="K2351" s="42"/>
      <c r="L2351" s="42"/>
      <c r="M2351" s="42"/>
      <c r="N2351" s="42"/>
    </row>
    <row r="2352" spans="1:14" x14ac:dyDescent="0.2">
      <c r="A2352" s="42" t="s">
        <v>3033</v>
      </c>
      <c r="B2352" s="42">
        <v>1</v>
      </c>
      <c r="C2352" s="42" t="s">
        <v>3838</v>
      </c>
      <c r="D2352" s="42"/>
      <c r="E2352" s="42">
        <v>0</v>
      </c>
      <c r="F2352" s="377">
        <v>0</v>
      </c>
      <c r="G2352" s="42"/>
      <c r="H2352" s="42"/>
      <c r="I2352" s="42"/>
      <c r="J2352" s="42"/>
      <c r="K2352" s="42"/>
      <c r="L2352" s="42"/>
      <c r="M2352" s="42">
        <v>3</v>
      </c>
      <c r="N2352" s="42"/>
    </row>
    <row r="2353" spans="1:14" x14ac:dyDescent="0.2">
      <c r="A2353" s="42" t="s">
        <v>3052</v>
      </c>
      <c r="B2353" s="42">
        <v>4</v>
      </c>
      <c r="C2353" s="42">
        <v>2</v>
      </c>
      <c r="D2353" s="42"/>
      <c r="E2353" s="42">
        <v>154</v>
      </c>
      <c r="F2353" s="377">
        <f t="shared" ref="F2353:F2416" si="39">E2353/C2353</f>
        <v>77</v>
      </c>
      <c r="G2353" s="42"/>
      <c r="H2353" s="42"/>
      <c r="I2353" s="42"/>
      <c r="J2353" s="42"/>
      <c r="K2353" s="42"/>
      <c r="L2353" s="42"/>
      <c r="M2353" s="42">
        <v>4</v>
      </c>
      <c r="N2353" s="42"/>
    </row>
    <row r="2354" spans="1:14" x14ac:dyDescent="0.2">
      <c r="A2354" s="42" t="s">
        <v>3916</v>
      </c>
      <c r="B2354" s="42">
        <v>5</v>
      </c>
      <c r="C2354" s="42">
        <v>4</v>
      </c>
      <c r="D2354" s="42"/>
      <c r="E2354" s="42">
        <v>224</v>
      </c>
      <c r="F2354" s="377">
        <f t="shared" si="39"/>
        <v>56</v>
      </c>
      <c r="G2354" s="42"/>
      <c r="H2354" s="42"/>
      <c r="I2354" s="42"/>
      <c r="J2354" s="42"/>
      <c r="K2354" s="42"/>
      <c r="L2354" s="42"/>
      <c r="M2354" s="42">
        <v>2</v>
      </c>
      <c r="N2354" s="42"/>
    </row>
    <row r="2355" spans="1:14" x14ac:dyDescent="0.2">
      <c r="A2355" s="42" t="s">
        <v>4198</v>
      </c>
      <c r="B2355" s="42">
        <v>5</v>
      </c>
      <c r="C2355" s="42">
        <v>2</v>
      </c>
      <c r="D2355" s="42"/>
      <c r="E2355" s="42">
        <v>107</v>
      </c>
      <c r="F2355" s="377">
        <f t="shared" si="39"/>
        <v>53.5</v>
      </c>
      <c r="G2355" s="42"/>
      <c r="H2355" s="42"/>
      <c r="I2355" s="42"/>
      <c r="J2355" s="42"/>
      <c r="K2355" s="42"/>
      <c r="L2355" s="42"/>
      <c r="M2355" s="42">
        <v>4</v>
      </c>
      <c r="N2355" s="42"/>
    </row>
    <row r="2356" spans="1:14" x14ac:dyDescent="0.2">
      <c r="A2356" s="42" t="s">
        <v>3045</v>
      </c>
      <c r="B2356" s="42">
        <v>3</v>
      </c>
      <c r="C2356" s="42">
        <v>2</v>
      </c>
      <c r="D2356" s="42"/>
      <c r="E2356" s="42">
        <v>76</v>
      </c>
      <c r="F2356" s="377">
        <f t="shared" si="39"/>
        <v>38</v>
      </c>
      <c r="G2356" s="42"/>
      <c r="H2356" s="42"/>
      <c r="I2356" s="42"/>
      <c r="J2356" s="42"/>
      <c r="K2356" s="42"/>
      <c r="L2356" s="42"/>
      <c r="M2356" s="42">
        <v>4</v>
      </c>
      <c r="N2356" s="42"/>
    </row>
    <row r="2357" spans="1:14" x14ac:dyDescent="0.2">
      <c r="A2357" s="42" t="s">
        <v>4191</v>
      </c>
      <c r="B2357" s="42">
        <v>11</v>
      </c>
      <c r="C2357" s="42">
        <v>8</v>
      </c>
      <c r="D2357" s="42"/>
      <c r="E2357" s="42">
        <v>198</v>
      </c>
      <c r="F2357" s="377">
        <f t="shared" si="39"/>
        <v>24.75</v>
      </c>
      <c r="G2357" s="42"/>
      <c r="H2357" s="42"/>
      <c r="I2357" s="42"/>
      <c r="J2357" s="42"/>
      <c r="K2357" s="42"/>
      <c r="L2357" s="42"/>
      <c r="M2357" s="42">
        <v>1</v>
      </c>
      <c r="N2357" s="42"/>
    </row>
    <row r="2358" spans="1:14" x14ac:dyDescent="0.2">
      <c r="A2358" s="42" t="s">
        <v>3151</v>
      </c>
      <c r="B2358" s="42">
        <v>9</v>
      </c>
      <c r="C2358" s="42">
        <v>6</v>
      </c>
      <c r="D2358" s="42"/>
      <c r="E2358" s="42">
        <v>138</v>
      </c>
      <c r="F2358" s="377">
        <f t="shared" si="39"/>
        <v>23</v>
      </c>
      <c r="G2358" s="42"/>
      <c r="H2358" s="42"/>
      <c r="I2358" s="42"/>
      <c r="J2358" s="42"/>
      <c r="K2358" s="42"/>
      <c r="L2358" s="42"/>
      <c r="M2358" s="42">
        <v>11</v>
      </c>
      <c r="N2358" s="42"/>
    </row>
    <row r="2359" spans="1:14" x14ac:dyDescent="0.2">
      <c r="A2359" s="42" t="s">
        <v>3047</v>
      </c>
      <c r="B2359" s="42">
        <v>9</v>
      </c>
      <c r="C2359" s="42">
        <v>8</v>
      </c>
      <c r="D2359" s="42"/>
      <c r="E2359" s="42">
        <v>169</v>
      </c>
      <c r="F2359" s="377">
        <f t="shared" si="39"/>
        <v>21.125</v>
      </c>
      <c r="G2359" s="42"/>
      <c r="H2359" s="42"/>
      <c r="I2359" s="42"/>
      <c r="J2359" s="42"/>
      <c r="K2359" s="42"/>
      <c r="L2359" s="42"/>
      <c r="M2359" s="42">
        <v>2</v>
      </c>
      <c r="N2359" s="42"/>
    </row>
    <row r="2360" spans="1:14" x14ac:dyDescent="0.2">
      <c r="A2360" s="42" t="s">
        <v>3965</v>
      </c>
      <c r="B2360" s="42">
        <v>3</v>
      </c>
      <c r="C2360" s="42">
        <v>3</v>
      </c>
      <c r="D2360" s="42"/>
      <c r="E2360" s="42">
        <v>63</v>
      </c>
      <c r="F2360" s="377">
        <f t="shared" si="39"/>
        <v>21</v>
      </c>
      <c r="G2360" s="42"/>
      <c r="H2360" s="42"/>
      <c r="I2360" s="42"/>
      <c r="J2360" s="42"/>
      <c r="K2360" s="42"/>
      <c r="L2360" s="42"/>
      <c r="M2360" s="42">
        <v>1</v>
      </c>
      <c r="N2360" s="42"/>
    </row>
    <row r="2361" spans="1:14" x14ac:dyDescent="0.2">
      <c r="A2361" s="42" t="s">
        <v>3041</v>
      </c>
      <c r="B2361" s="42">
        <v>5</v>
      </c>
      <c r="C2361" s="42">
        <v>5</v>
      </c>
      <c r="D2361" s="42"/>
      <c r="E2361" s="42">
        <v>95</v>
      </c>
      <c r="F2361" s="377">
        <f t="shared" si="39"/>
        <v>19</v>
      </c>
      <c r="G2361" s="42"/>
      <c r="H2361" s="42"/>
      <c r="I2361" s="42"/>
      <c r="J2361" s="42"/>
      <c r="K2361" s="42"/>
      <c r="L2361" s="42"/>
      <c r="M2361" s="42">
        <v>6</v>
      </c>
      <c r="N2361" s="42"/>
    </row>
    <row r="2362" spans="1:14" x14ac:dyDescent="0.2">
      <c r="A2362" s="42" t="s">
        <v>3031</v>
      </c>
      <c r="B2362" s="42">
        <v>11</v>
      </c>
      <c r="C2362" s="42">
        <v>9</v>
      </c>
      <c r="D2362" s="42"/>
      <c r="E2362" s="42">
        <v>156</v>
      </c>
      <c r="F2362" s="377">
        <f t="shared" si="39"/>
        <v>17.333333333333332</v>
      </c>
      <c r="G2362" s="42"/>
      <c r="H2362" s="42"/>
      <c r="I2362" s="42"/>
      <c r="J2362" s="42"/>
      <c r="K2362" s="42"/>
      <c r="L2362" s="42"/>
      <c r="M2362" s="42">
        <v>2</v>
      </c>
      <c r="N2362" s="42"/>
    </row>
    <row r="2363" spans="1:14" x14ac:dyDescent="0.2">
      <c r="A2363" s="42" t="s">
        <v>3044</v>
      </c>
      <c r="B2363" s="42">
        <v>1</v>
      </c>
      <c r="C2363" s="42">
        <v>1</v>
      </c>
      <c r="D2363" s="42"/>
      <c r="E2363" s="42">
        <v>16</v>
      </c>
      <c r="F2363" s="377">
        <f t="shared" si="39"/>
        <v>16</v>
      </c>
      <c r="G2363" s="42"/>
      <c r="H2363" s="42"/>
      <c r="I2363" s="42"/>
      <c r="J2363" s="42"/>
      <c r="K2363" s="42"/>
      <c r="L2363" s="42"/>
      <c r="M2363" s="42"/>
      <c r="N2363" s="42"/>
    </row>
    <row r="2364" spans="1:14" x14ac:dyDescent="0.2">
      <c r="A2364" s="42" t="s">
        <v>3915</v>
      </c>
      <c r="B2364" s="42">
        <v>3</v>
      </c>
      <c r="C2364" s="42">
        <v>1</v>
      </c>
      <c r="D2364" s="42"/>
      <c r="E2364" s="42">
        <v>16</v>
      </c>
      <c r="F2364" s="377">
        <f t="shared" si="39"/>
        <v>16</v>
      </c>
      <c r="G2364" s="42"/>
      <c r="H2364" s="42"/>
      <c r="I2364" s="42"/>
      <c r="J2364" s="42"/>
      <c r="K2364" s="42"/>
      <c r="L2364" s="42"/>
      <c r="M2364" s="42"/>
      <c r="N2364" s="42"/>
    </row>
    <row r="2365" spans="1:14" x14ac:dyDescent="0.2">
      <c r="A2365" s="42" t="s">
        <v>3963</v>
      </c>
      <c r="B2365" s="42">
        <v>3</v>
      </c>
      <c r="C2365" s="42">
        <v>3</v>
      </c>
      <c r="D2365" s="42"/>
      <c r="E2365" s="42">
        <v>46</v>
      </c>
      <c r="F2365" s="377">
        <f t="shared" si="39"/>
        <v>15.333333333333334</v>
      </c>
      <c r="G2365" s="42"/>
      <c r="H2365" s="42"/>
      <c r="I2365" s="42"/>
      <c r="J2365" s="42"/>
      <c r="K2365" s="42"/>
      <c r="L2365" s="42"/>
      <c r="M2365" s="42">
        <v>2</v>
      </c>
      <c r="N2365" s="42"/>
    </row>
    <row r="2366" spans="1:14" x14ac:dyDescent="0.2">
      <c r="A2366" s="42" t="s">
        <v>3036</v>
      </c>
      <c r="B2366" s="42">
        <v>7</v>
      </c>
      <c r="C2366" s="42">
        <v>4</v>
      </c>
      <c r="D2366" s="42"/>
      <c r="E2366" s="42">
        <v>45</v>
      </c>
      <c r="F2366" s="377">
        <f t="shared" si="39"/>
        <v>11.25</v>
      </c>
      <c r="G2366" s="42"/>
      <c r="H2366" s="42"/>
      <c r="I2366" s="42"/>
      <c r="J2366" s="42"/>
      <c r="K2366" s="42"/>
      <c r="L2366" s="42"/>
      <c r="M2366" s="42">
        <v>3</v>
      </c>
      <c r="N2366" s="42"/>
    </row>
    <row r="2367" spans="1:14" x14ac:dyDescent="0.2">
      <c r="A2367" s="42" t="s">
        <v>4199</v>
      </c>
      <c r="B2367" s="42">
        <v>9</v>
      </c>
      <c r="C2367" s="42">
        <v>6</v>
      </c>
      <c r="D2367" s="42"/>
      <c r="E2367" s="42">
        <v>59</v>
      </c>
      <c r="F2367" s="377">
        <f t="shared" si="39"/>
        <v>9.8333333333333339</v>
      </c>
      <c r="G2367" s="42"/>
      <c r="H2367" s="42"/>
      <c r="I2367" s="42"/>
      <c r="J2367" s="42"/>
      <c r="K2367" s="42"/>
      <c r="L2367" s="42"/>
      <c r="M2367" s="42">
        <v>2</v>
      </c>
      <c r="N2367" s="42"/>
    </row>
    <row r="2368" spans="1:14" x14ac:dyDescent="0.2">
      <c r="A2368" s="42" t="s">
        <v>4200</v>
      </c>
      <c r="B2368" s="42">
        <v>10</v>
      </c>
      <c r="C2368" s="42">
        <v>2</v>
      </c>
      <c r="D2368" s="42"/>
      <c r="E2368" s="42">
        <v>18</v>
      </c>
      <c r="F2368" s="377">
        <f t="shared" si="39"/>
        <v>9</v>
      </c>
      <c r="G2368" s="42"/>
      <c r="H2368" s="42"/>
      <c r="I2368" s="42"/>
      <c r="J2368" s="42"/>
      <c r="K2368" s="42"/>
      <c r="L2368" s="42"/>
      <c r="M2368" s="42">
        <v>2</v>
      </c>
      <c r="N2368" s="42"/>
    </row>
    <row r="2369" spans="1:14" x14ac:dyDescent="0.2">
      <c r="A2369" s="42" t="s">
        <v>4201</v>
      </c>
      <c r="B2369" s="42">
        <v>2</v>
      </c>
      <c r="C2369" s="42">
        <v>2</v>
      </c>
      <c r="D2369" s="42"/>
      <c r="E2369" s="42">
        <v>17</v>
      </c>
      <c r="F2369" s="377">
        <f t="shared" si="39"/>
        <v>8.5</v>
      </c>
      <c r="G2369" s="42"/>
      <c r="H2369" s="42"/>
      <c r="I2369" s="42"/>
      <c r="J2369" s="42"/>
      <c r="K2369" s="42"/>
      <c r="L2369" s="42"/>
      <c r="M2369" s="42"/>
      <c r="N2369" s="42"/>
    </row>
    <row r="2370" spans="1:14" x14ac:dyDescent="0.2">
      <c r="A2370" s="42" t="s">
        <v>4202</v>
      </c>
      <c r="B2370" s="42">
        <v>3</v>
      </c>
      <c r="C2370" s="42">
        <v>2</v>
      </c>
      <c r="D2370" s="42"/>
      <c r="E2370" s="42">
        <v>17</v>
      </c>
      <c r="F2370" s="377">
        <f t="shared" si="39"/>
        <v>8.5</v>
      </c>
      <c r="G2370" s="42"/>
      <c r="H2370" s="42"/>
      <c r="I2370" s="42"/>
      <c r="J2370" s="42"/>
      <c r="K2370" s="42"/>
      <c r="L2370" s="42"/>
      <c r="M2370" s="42"/>
      <c r="N2370" s="42"/>
    </row>
    <row r="2371" spans="1:14" x14ac:dyDescent="0.2">
      <c r="A2371" s="42" t="s">
        <v>4149</v>
      </c>
      <c r="B2371" s="42">
        <v>1</v>
      </c>
      <c r="C2371" s="42">
        <v>1</v>
      </c>
      <c r="D2371" s="42"/>
      <c r="E2371" s="42">
        <v>7</v>
      </c>
      <c r="F2371" s="377">
        <f t="shared" si="39"/>
        <v>7</v>
      </c>
      <c r="G2371" s="42"/>
      <c r="H2371" s="42"/>
      <c r="I2371" s="42"/>
      <c r="J2371" s="42"/>
      <c r="K2371" s="42"/>
      <c r="L2371" s="42"/>
      <c r="M2371" s="42"/>
      <c r="N2371" s="42"/>
    </row>
    <row r="2372" spans="1:14" x14ac:dyDescent="0.2">
      <c r="A2372" s="42" t="s">
        <v>3039</v>
      </c>
      <c r="B2372" s="42">
        <v>5</v>
      </c>
      <c r="C2372" s="42">
        <v>4</v>
      </c>
      <c r="D2372" s="42"/>
      <c r="E2372" s="42">
        <v>25</v>
      </c>
      <c r="F2372" s="377">
        <f t="shared" si="39"/>
        <v>6.25</v>
      </c>
      <c r="G2372" s="42"/>
      <c r="H2372" s="42"/>
      <c r="I2372" s="42"/>
      <c r="J2372" s="42"/>
      <c r="K2372" s="42"/>
      <c r="L2372" s="42"/>
      <c r="M2372" s="42">
        <v>2</v>
      </c>
      <c r="N2372" s="42"/>
    </row>
    <row r="2373" spans="1:14" x14ac:dyDescent="0.2">
      <c r="A2373" s="42" t="s">
        <v>4203</v>
      </c>
      <c r="B2373" s="42">
        <v>1</v>
      </c>
      <c r="C2373" s="42">
        <v>1</v>
      </c>
      <c r="D2373" s="42"/>
      <c r="E2373" s="42">
        <v>5</v>
      </c>
      <c r="F2373" s="377">
        <f t="shared" si="39"/>
        <v>5</v>
      </c>
      <c r="G2373" s="42"/>
      <c r="H2373" s="42"/>
      <c r="I2373" s="42"/>
      <c r="J2373" s="42"/>
      <c r="K2373" s="42"/>
      <c r="L2373" s="42"/>
      <c r="M2373" s="42"/>
      <c r="N2373" s="42"/>
    </row>
    <row r="2374" spans="1:14" x14ac:dyDescent="0.2">
      <c r="A2374" s="42" t="s">
        <v>4204</v>
      </c>
      <c r="B2374" s="42">
        <v>1</v>
      </c>
      <c r="C2374" s="42">
        <v>1</v>
      </c>
      <c r="D2374" s="42"/>
      <c r="E2374" s="42">
        <v>2</v>
      </c>
      <c r="F2374" s="377">
        <f t="shared" si="39"/>
        <v>2</v>
      </c>
      <c r="G2374" s="42"/>
      <c r="H2374" s="42"/>
      <c r="I2374" s="42"/>
      <c r="J2374" s="42"/>
      <c r="K2374" s="42"/>
      <c r="L2374" s="42"/>
      <c r="M2374" s="42">
        <v>1</v>
      </c>
      <c r="N2374" s="42"/>
    </row>
    <row r="2375" spans="1:14" x14ac:dyDescent="0.2">
      <c r="A2375" s="42" t="s">
        <v>3064</v>
      </c>
      <c r="B2375" s="42">
        <v>1</v>
      </c>
      <c r="C2375" s="42">
        <v>0</v>
      </c>
      <c r="D2375" s="42"/>
      <c r="E2375" s="42">
        <v>38</v>
      </c>
      <c r="F2375" s="377">
        <v>0</v>
      </c>
      <c r="G2375" s="42"/>
      <c r="H2375" s="42"/>
      <c r="I2375" s="42"/>
      <c r="J2375" s="42"/>
      <c r="K2375" s="42"/>
      <c r="L2375" s="42"/>
      <c r="M2375" s="42"/>
      <c r="N2375" s="42"/>
    </row>
    <row r="2376" spans="1:14" x14ac:dyDescent="0.2">
      <c r="A2376" s="42" t="s">
        <v>4205</v>
      </c>
      <c r="B2376" s="42">
        <v>2</v>
      </c>
      <c r="C2376" s="42">
        <v>0</v>
      </c>
      <c r="D2376" s="42"/>
      <c r="E2376" s="42">
        <v>4</v>
      </c>
      <c r="F2376" s="377">
        <v>0</v>
      </c>
      <c r="G2376" s="42"/>
      <c r="H2376" s="42"/>
      <c r="I2376" s="42"/>
      <c r="J2376" s="42"/>
      <c r="K2376" s="42"/>
      <c r="L2376" s="42"/>
      <c r="M2376" s="42"/>
      <c r="N2376" s="42"/>
    </row>
    <row r="2377" spans="1:14" x14ac:dyDescent="0.2">
      <c r="A2377" s="42" t="s">
        <v>3856</v>
      </c>
      <c r="B2377" s="42">
        <v>1</v>
      </c>
      <c r="C2377" s="42">
        <v>0</v>
      </c>
      <c r="D2377" s="42"/>
      <c r="E2377" s="42">
        <v>4</v>
      </c>
      <c r="F2377" s="377">
        <v>0</v>
      </c>
      <c r="G2377" s="42"/>
      <c r="H2377" s="42"/>
      <c r="I2377" s="42"/>
      <c r="J2377" s="42"/>
      <c r="K2377" s="42"/>
      <c r="L2377" s="42"/>
      <c r="M2377" s="42"/>
      <c r="N2377" s="42"/>
    </row>
    <row r="2378" spans="1:14" x14ac:dyDescent="0.2">
      <c r="A2378" s="42" t="s">
        <v>3968</v>
      </c>
      <c r="B2378" s="42">
        <v>2</v>
      </c>
      <c r="C2378" s="42">
        <v>0</v>
      </c>
      <c r="D2378" s="42"/>
      <c r="E2378" s="42">
        <v>2</v>
      </c>
      <c r="F2378" s="377">
        <v>0</v>
      </c>
      <c r="G2378" s="42"/>
      <c r="H2378" s="42"/>
      <c r="I2378" s="42"/>
      <c r="J2378" s="42"/>
      <c r="K2378" s="42"/>
      <c r="L2378" s="42"/>
      <c r="M2378" s="42">
        <v>1</v>
      </c>
      <c r="N2378" s="42"/>
    </row>
    <row r="2379" spans="1:14" x14ac:dyDescent="0.2">
      <c r="A2379" s="42" t="s">
        <v>4206</v>
      </c>
      <c r="B2379" s="42">
        <v>1</v>
      </c>
      <c r="C2379" s="42">
        <v>0</v>
      </c>
      <c r="D2379" s="42"/>
      <c r="E2379" s="42">
        <v>0</v>
      </c>
      <c r="F2379" s="377">
        <v>0</v>
      </c>
      <c r="G2379" s="42"/>
      <c r="H2379" s="42"/>
      <c r="I2379" s="42"/>
      <c r="J2379" s="42"/>
      <c r="K2379" s="42"/>
      <c r="L2379" s="42"/>
      <c r="M2379" s="42"/>
      <c r="N2379" s="42"/>
    </row>
    <row r="2380" spans="1:14" x14ac:dyDescent="0.2">
      <c r="A2380" s="42" t="s">
        <v>4207</v>
      </c>
      <c r="B2380" s="42">
        <v>1</v>
      </c>
      <c r="C2380" s="42">
        <v>1</v>
      </c>
      <c r="D2380" s="42"/>
      <c r="E2380" s="42">
        <v>0</v>
      </c>
      <c r="F2380" s="377">
        <f t="shared" si="39"/>
        <v>0</v>
      </c>
      <c r="G2380" s="42"/>
      <c r="H2380" s="42"/>
      <c r="I2380" s="42"/>
      <c r="J2380" s="42"/>
      <c r="K2380" s="42"/>
      <c r="L2380" s="42"/>
      <c r="M2380" s="42"/>
      <c r="N2380" s="42"/>
    </row>
    <row r="2381" spans="1:14" x14ac:dyDescent="0.2">
      <c r="A2381" s="42" t="s">
        <v>4208</v>
      </c>
      <c r="B2381" s="42">
        <v>2</v>
      </c>
      <c r="C2381" s="42" t="s">
        <v>3838</v>
      </c>
      <c r="D2381" s="42"/>
      <c r="E2381" s="42">
        <v>0</v>
      </c>
      <c r="F2381" s="377">
        <v>0</v>
      </c>
      <c r="G2381" s="42"/>
      <c r="H2381" s="42"/>
      <c r="I2381" s="42"/>
      <c r="J2381" s="42"/>
      <c r="K2381" s="42"/>
      <c r="L2381" s="42"/>
      <c r="M2381" s="42">
        <v>1</v>
      </c>
      <c r="N2381" s="42"/>
    </row>
    <row r="2382" spans="1:14" x14ac:dyDescent="0.2">
      <c r="A2382" s="42" t="s">
        <v>787</v>
      </c>
      <c r="B2382" s="42">
        <v>9</v>
      </c>
      <c r="C2382" s="42">
        <v>5</v>
      </c>
      <c r="D2382" s="42"/>
      <c r="E2382" s="42">
        <v>49</v>
      </c>
      <c r="F2382" s="377">
        <f t="shared" si="39"/>
        <v>9.8000000000000007</v>
      </c>
      <c r="G2382" s="42"/>
      <c r="H2382" s="42"/>
      <c r="I2382" s="42"/>
      <c r="J2382" s="42"/>
      <c r="K2382" s="42"/>
      <c r="L2382" s="42"/>
      <c r="M2382" s="42">
        <v>4</v>
      </c>
      <c r="N2382" s="42"/>
    </row>
    <row r="2383" spans="1:14" x14ac:dyDescent="0.2">
      <c r="A2383" s="42" t="s">
        <v>4191</v>
      </c>
      <c r="B2383" s="42">
        <v>13</v>
      </c>
      <c r="C2383" s="42">
        <v>9</v>
      </c>
      <c r="D2383" s="42"/>
      <c r="E2383" s="42">
        <v>74</v>
      </c>
      <c r="F2383" s="377">
        <f t="shared" si="39"/>
        <v>8.2222222222222214</v>
      </c>
      <c r="G2383" s="42"/>
      <c r="H2383" s="42"/>
      <c r="I2383" s="42"/>
      <c r="J2383" s="42"/>
      <c r="K2383" s="42"/>
      <c r="L2383" s="42"/>
      <c r="M2383" s="42">
        <v>1</v>
      </c>
      <c r="N2383" s="42"/>
    </row>
    <row r="2384" spans="1:14" x14ac:dyDescent="0.2">
      <c r="A2384" s="42" t="s">
        <v>3045</v>
      </c>
      <c r="B2384" s="42">
        <v>5</v>
      </c>
      <c r="C2384" s="42">
        <v>2</v>
      </c>
      <c r="D2384" s="42"/>
      <c r="E2384" s="42">
        <v>218</v>
      </c>
      <c r="F2384" s="377">
        <f t="shared" si="39"/>
        <v>109</v>
      </c>
      <c r="G2384" s="42"/>
      <c r="H2384" s="42"/>
      <c r="I2384" s="42"/>
      <c r="J2384" s="42"/>
      <c r="K2384" s="42"/>
      <c r="L2384" s="42"/>
      <c r="M2384" s="42">
        <v>2</v>
      </c>
      <c r="N2384" s="42"/>
    </row>
    <row r="2385" spans="1:14" x14ac:dyDescent="0.2">
      <c r="A2385" s="42" t="s">
        <v>3042</v>
      </c>
      <c r="B2385" s="42">
        <v>2</v>
      </c>
      <c r="C2385" s="42">
        <v>1</v>
      </c>
      <c r="D2385" s="42"/>
      <c r="E2385" s="42">
        <v>104</v>
      </c>
      <c r="F2385" s="377">
        <f t="shared" si="39"/>
        <v>104</v>
      </c>
      <c r="G2385" s="42"/>
      <c r="H2385" s="42"/>
      <c r="I2385" s="42"/>
      <c r="J2385" s="42"/>
      <c r="K2385" s="42"/>
      <c r="L2385" s="42"/>
      <c r="M2385" s="42"/>
      <c r="N2385" s="42"/>
    </row>
    <row r="2386" spans="1:14" x14ac:dyDescent="0.2">
      <c r="A2386" s="42" t="s">
        <v>3063</v>
      </c>
      <c r="B2386" s="42">
        <v>3</v>
      </c>
      <c r="C2386" s="42">
        <v>4</v>
      </c>
      <c r="D2386" s="42"/>
      <c r="E2386" s="42">
        <v>69</v>
      </c>
      <c r="F2386" s="377">
        <f t="shared" si="39"/>
        <v>17.25</v>
      </c>
      <c r="G2386" s="42"/>
      <c r="H2386" s="42"/>
      <c r="I2386" s="42"/>
      <c r="J2386" s="42"/>
      <c r="K2386" s="42"/>
      <c r="L2386" s="42"/>
      <c r="M2386" s="42"/>
      <c r="N2386" s="42"/>
    </row>
    <row r="2387" spans="1:14" x14ac:dyDescent="0.2">
      <c r="A2387" s="42" t="s">
        <v>4208</v>
      </c>
      <c r="B2387" s="42">
        <v>4</v>
      </c>
      <c r="C2387" s="42">
        <v>3</v>
      </c>
      <c r="D2387" s="42"/>
      <c r="E2387" s="42">
        <v>0</v>
      </c>
      <c r="F2387" s="377">
        <f t="shared" si="39"/>
        <v>0</v>
      </c>
      <c r="G2387" s="42"/>
      <c r="H2387" s="42"/>
      <c r="I2387" s="42"/>
      <c r="J2387" s="42"/>
      <c r="K2387" s="42"/>
      <c r="L2387" s="42"/>
      <c r="M2387" s="42"/>
      <c r="N2387" s="42"/>
    </row>
    <row r="2388" spans="1:14" x14ac:dyDescent="0.2">
      <c r="A2388" s="42" t="s">
        <v>4209</v>
      </c>
      <c r="B2388" s="42">
        <v>1</v>
      </c>
      <c r="C2388" s="42">
        <v>1</v>
      </c>
      <c r="D2388" s="42"/>
      <c r="E2388" s="42">
        <v>0</v>
      </c>
      <c r="F2388" s="377">
        <f t="shared" si="39"/>
        <v>0</v>
      </c>
      <c r="G2388" s="42"/>
      <c r="H2388" s="42"/>
      <c r="I2388" s="42"/>
      <c r="J2388" s="42"/>
      <c r="K2388" s="42"/>
      <c r="L2388" s="42"/>
      <c r="M2388" s="42">
        <v>1</v>
      </c>
      <c r="N2388" s="42"/>
    </row>
    <row r="2389" spans="1:14" x14ac:dyDescent="0.2">
      <c r="A2389" s="42" t="s">
        <v>4210</v>
      </c>
      <c r="B2389" s="42">
        <v>1</v>
      </c>
      <c r="C2389" s="42" t="s">
        <v>3838</v>
      </c>
      <c r="D2389" s="42"/>
      <c r="E2389" s="42"/>
      <c r="F2389" s="377">
        <v>0</v>
      </c>
      <c r="G2389" s="42"/>
      <c r="H2389" s="42"/>
      <c r="I2389" s="42"/>
      <c r="J2389" s="42"/>
      <c r="K2389" s="42"/>
      <c r="L2389" s="42"/>
      <c r="M2389" s="42"/>
      <c r="N2389" s="42"/>
    </row>
    <row r="2390" spans="1:14" x14ac:dyDescent="0.2">
      <c r="A2390" s="42" t="s">
        <v>3053</v>
      </c>
      <c r="B2390" s="42">
        <v>6</v>
      </c>
      <c r="C2390" s="42">
        <v>5</v>
      </c>
      <c r="D2390" s="42"/>
      <c r="E2390" s="42">
        <v>126</v>
      </c>
      <c r="F2390" s="377">
        <f t="shared" si="39"/>
        <v>25.2</v>
      </c>
      <c r="G2390" s="42"/>
      <c r="H2390" s="42"/>
      <c r="I2390" s="42"/>
      <c r="J2390" s="42"/>
      <c r="K2390" s="42"/>
      <c r="L2390" s="42"/>
      <c r="M2390" s="42">
        <v>5</v>
      </c>
      <c r="N2390" s="42"/>
    </row>
    <row r="2391" spans="1:14" x14ac:dyDescent="0.2">
      <c r="A2391" s="42" t="s">
        <v>3031</v>
      </c>
      <c r="B2391" s="42">
        <v>10</v>
      </c>
      <c r="C2391" s="42">
        <v>8</v>
      </c>
      <c r="D2391" s="42"/>
      <c r="E2391" s="42">
        <v>50</v>
      </c>
      <c r="F2391" s="377">
        <f t="shared" si="39"/>
        <v>6.25</v>
      </c>
      <c r="G2391" s="42"/>
      <c r="H2391" s="42"/>
      <c r="I2391" s="42"/>
      <c r="J2391" s="42"/>
      <c r="K2391" s="42"/>
      <c r="L2391" s="42"/>
      <c r="M2391" s="42">
        <v>3</v>
      </c>
      <c r="N2391" s="42"/>
    </row>
    <row r="2392" spans="1:14" x14ac:dyDescent="0.2">
      <c r="A2392" s="42" t="s">
        <v>3915</v>
      </c>
      <c r="B2392" s="42">
        <v>2</v>
      </c>
      <c r="C2392" s="42">
        <v>1</v>
      </c>
      <c r="D2392" s="42"/>
      <c r="E2392" s="42">
        <v>11</v>
      </c>
      <c r="F2392" s="377">
        <f t="shared" si="39"/>
        <v>11</v>
      </c>
      <c r="G2392" s="42"/>
      <c r="H2392" s="42"/>
      <c r="I2392" s="42"/>
      <c r="J2392" s="42"/>
      <c r="K2392" s="42"/>
      <c r="L2392" s="42"/>
      <c r="M2392" s="42"/>
      <c r="N2392" s="42"/>
    </row>
    <row r="2393" spans="1:14" x14ac:dyDescent="0.2">
      <c r="A2393" s="42" t="s">
        <v>3958</v>
      </c>
      <c r="B2393" s="42">
        <v>11</v>
      </c>
      <c r="C2393" s="42">
        <v>13</v>
      </c>
      <c r="D2393" s="42"/>
      <c r="E2393" s="42">
        <v>172</v>
      </c>
      <c r="F2393" s="377">
        <f t="shared" si="39"/>
        <v>13.23076923076923</v>
      </c>
      <c r="G2393" s="42"/>
      <c r="H2393" s="42"/>
      <c r="I2393" s="42"/>
      <c r="J2393" s="42"/>
      <c r="K2393" s="42"/>
      <c r="L2393" s="42"/>
      <c r="M2393" s="42">
        <v>1</v>
      </c>
      <c r="N2393" s="42"/>
    </row>
    <row r="2394" spans="1:14" x14ac:dyDescent="0.2">
      <c r="A2394" s="42" t="s">
        <v>4199</v>
      </c>
      <c r="B2394" s="42">
        <v>8</v>
      </c>
      <c r="C2394" s="42">
        <v>8</v>
      </c>
      <c r="D2394" s="42"/>
      <c r="E2394" s="42">
        <v>76</v>
      </c>
      <c r="F2394" s="377">
        <f t="shared" si="39"/>
        <v>9.5</v>
      </c>
      <c r="G2394" s="42"/>
      <c r="H2394" s="42"/>
      <c r="I2394" s="42"/>
      <c r="J2394" s="42"/>
      <c r="K2394" s="42"/>
      <c r="L2394" s="42"/>
      <c r="M2394" s="42">
        <v>2</v>
      </c>
      <c r="N2394" s="42"/>
    </row>
    <row r="2395" spans="1:14" x14ac:dyDescent="0.2">
      <c r="A2395" s="42" t="s">
        <v>4211</v>
      </c>
      <c r="B2395" s="42">
        <v>1</v>
      </c>
      <c r="C2395" s="42">
        <v>1</v>
      </c>
      <c r="D2395" s="42"/>
      <c r="E2395" s="42">
        <v>2</v>
      </c>
      <c r="F2395" s="377">
        <f t="shared" si="39"/>
        <v>2</v>
      </c>
      <c r="G2395" s="42"/>
      <c r="H2395" s="42"/>
      <c r="I2395" s="42"/>
      <c r="J2395" s="42"/>
      <c r="K2395" s="42"/>
      <c r="L2395" s="42"/>
      <c r="M2395" s="42"/>
      <c r="N2395" s="42"/>
    </row>
    <row r="2396" spans="1:14" x14ac:dyDescent="0.2">
      <c r="A2396" s="42" t="s">
        <v>3041</v>
      </c>
      <c r="B2396" s="42">
        <v>8</v>
      </c>
      <c r="C2396" s="42">
        <v>9</v>
      </c>
      <c r="D2396" s="42"/>
      <c r="E2396" s="42">
        <v>97</v>
      </c>
      <c r="F2396" s="377">
        <f t="shared" si="39"/>
        <v>10.777777777777779</v>
      </c>
      <c r="G2396" s="42"/>
      <c r="H2396" s="42"/>
      <c r="I2396" s="42"/>
      <c r="J2396" s="42"/>
      <c r="K2396" s="42"/>
      <c r="L2396" s="42"/>
      <c r="M2396" s="42">
        <v>2</v>
      </c>
      <c r="N2396" s="42"/>
    </row>
    <row r="2397" spans="1:14" x14ac:dyDescent="0.2">
      <c r="A2397" s="42" t="s">
        <v>3151</v>
      </c>
      <c r="B2397" s="42">
        <v>10</v>
      </c>
      <c r="C2397" s="42">
        <v>8</v>
      </c>
      <c r="D2397" s="42"/>
      <c r="E2397" s="42">
        <v>85</v>
      </c>
      <c r="F2397" s="377">
        <f t="shared" si="39"/>
        <v>10.625</v>
      </c>
      <c r="G2397" s="42"/>
      <c r="H2397" s="42"/>
      <c r="I2397" s="42"/>
      <c r="J2397" s="42"/>
      <c r="K2397" s="42"/>
      <c r="L2397" s="42"/>
      <c r="M2397" s="42">
        <v>14</v>
      </c>
      <c r="N2397" s="42">
        <v>2</v>
      </c>
    </row>
    <row r="2398" spans="1:14" x14ac:dyDescent="0.2">
      <c r="A2398" s="42" t="s">
        <v>4212</v>
      </c>
      <c r="B2398" s="42">
        <v>7</v>
      </c>
      <c r="C2398" s="42">
        <v>2</v>
      </c>
      <c r="D2398" s="42"/>
      <c r="E2398" s="42">
        <v>25</v>
      </c>
      <c r="F2398" s="377">
        <f t="shared" si="39"/>
        <v>12.5</v>
      </c>
      <c r="G2398" s="42"/>
      <c r="H2398" s="42"/>
      <c r="I2398" s="42"/>
      <c r="J2398" s="42"/>
      <c r="K2398" s="42"/>
      <c r="L2398" s="42"/>
      <c r="M2398" s="42">
        <v>3</v>
      </c>
      <c r="N2398" s="42"/>
    </row>
    <row r="2399" spans="1:14" x14ac:dyDescent="0.2">
      <c r="A2399" s="42" t="s">
        <v>677</v>
      </c>
      <c r="B2399" s="42">
        <v>8</v>
      </c>
      <c r="C2399" s="42">
        <v>3</v>
      </c>
      <c r="D2399" s="42"/>
      <c r="E2399" s="42">
        <v>22</v>
      </c>
      <c r="F2399" s="377">
        <f t="shared" si="39"/>
        <v>7.333333333333333</v>
      </c>
      <c r="G2399" s="42"/>
      <c r="H2399" s="42"/>
      <c r="I2399" s="42"/>
      <c r="J2399" s="42"/>
      <c r="K2399" s="42"/>
      <c r="L2399" s="42"/>
      <c r="M2399" s="42">
        <v>2</v>
      </c>
      <c r="N2399" s="42"/>
    </row>
    <row r="2400" spans="1:14" x14ac:dyDescent="0.2">
      <c r="A2400" s="42" t="s">
        <v>3039</v>
      </c>
      <c r="B2400" s="42">
        <v>6</v>
      </c>
      <c r="C2400" s="42">
        <v>6</v>
      </c>
      <c r="D2400" s="42"/>
      <c r="E2400" s="42">
        <v>69</v>
      </c>
      <c r="F2400" s="377">
        <f t="shared" si="39"/>
        <v>11.5</v>
      </c>
      <c r="G2400" s="42"/>
      <c r="H2400" s="42"/>
      <c r="I2400" s="42"/>
      <c r="J2400" s="42"/>
      <c r="K2400" s="42"/>
      <c r="L2400" s="42"/>
      <c r="M2400" s="42">
        <v>1</v>
      </c>
      <c r="N2400" s="42"/>
    </row>
    <row r="2401" spans="1:14" x14ac:dyDescent="0.2">
      <c r="A2401" s="42" t="s">
        <v>284</v>
      </c>
      <c r="B2401" s="42">
        <v>2</v>
      </c>
      <c r="C2401" s="42">
        <v>1</v>
      </c>
      <c r="D2401" s="42"/>
      <c r="E2401" s="42">
        <v>51</v>
      </c>
      <c r="F2401" s="377">
        <f t="shared" si="39"/>
        <v>51</v>
      </c>
      <c r="G2401" s="42"/>
      <c r="H2401" s="42"/>
      <c r="I2401" s="42"/>
      <c r="J2401" s="42"/>
      <c r="K2401" s="42"/>
      <c r="L2401" s="42"/>
      <c r="M2401" s="42"/>
      <c r="N2401" s="42"/>
    </row>
    <row r="2402" spans="1:14" x14ac:dyDescent="0.2">
      <c r="A2402" s="42" t="s">
        <v>4213</v>
      </c>
      <c r="B2402" s="42">
        <v>4</v>
      </c>
      <c r="C2402" s="42">
        <v>4</v>
      </c>
      <c r="D2402" s="42"/>
      <c r="E2402" s="42">
        <v>52</v>
      </c>
      <c r="F2402" s="377">
        <f t="shared" si="39"/>
        <v>13</v>
      </c>
      <c r="G2402" s="42"/>
      <c r="H2402" s="42"/>
      <c r="I2402" s="42"/>
      <c r="J2402" s="42"/>
      <c r="K2402" s="42"/>
      <c r="L2402" s="42"/>
      <c r="M2402" s="42">
        <v>2</v>
      </c>
      <c r="N2402" s="42"/>
    </row>
    <row r="2403" spans="1:14" x14ac:dyDescent="0.2">
      <c r="A2403" s="42" t="s">
        <v>288</v>
      </c>
      <c r="B2403" s="42">
        <v>1</v>
      </c>
      <c r="C2403" s="42">
        <v>1</v>
      </c>
      <c r="D2403" s="42"/>
      <c r="E2403" s="42">
        <v>37</v>
      </c>
      <c r="F2403" s="377">
        <f t="shared" si="39"/>
        <v>37</v>
      </c>
      <c r="G2403" s="42"/>
      <c r="H2403" s="42"/>
      <c r="I2403" s="42"/>
      <c r="J2403" s="42"/>
      <c r="K2403" s="42"/>
      <c r="L2403" s="42"/>
      <c r="M2403" s="42"/>
      <c r="N2403" s="42"/>
    </row>
    <row r="2404" spans="1:14" x14ac:dyDescent="0.2">
      <c r="A2404" s="42" t="s">
        <v>3047</v>
      </c>
      <c r="B2404" s="42">
        <v>2</v>
      </c>
      <c r="C2404" s="42">
        <v>1</v>
      </c>
      <c r="D2404" s="42"/>
      <c r="E2404" s="42">
        <v>0</v>
      </c>
      <c r="F2404" s="377">
        <f t="shared" si="39"/>
        <v>0</v>
      </c>
      <c r="G2404" s="42"/>
      <c r="H2404" s="42"/>
      <c r="I2404" s="42"/>
      <c r="J2404" s="42"/>
      <c r="K2404" s="42"/>
      <c r="L2404" s="42"/>
      <c r="M2404" s="42"/>
      <c r="N2404" s="42"/>
    </row>
    <row r="2405" spans="1:14" x14ac:dyDescent="0.2">
      <c r="A2405" s="42" t="s">
        <v>3044</v>
      </c>
      <c r="B2405" s="42">
        <v>1</v>
      </c>
      <c r="C2405" s="42">
        <v>1</v>
      </c>
      <c r="D2405" s="42"/>
      <c r="E2405" s="42">
        <v>0</v>
      </c>
      <c r="F2405" s="377">
        <f t="shared" si="39"/>
        <v>0</v>
      </c>
      <c r="G2405" s="42"/>
      <c r="H2405" s="42"/>
      <c r="I2405" s="42"/>
      <c r="J2405" s="42"/>
      <c r="K2405" s="42"/>
      <c r="L2405" s="42"/>
      <c r="M2405" s="42"/>
      <c r="N2405" s="42"/>
    </row>
    <row r="2406" spans="1:14" x14ac:dyDescent="0.2">
      <c r="A2406" s="42" t="s">
        <v>4198</v>
      </c>
      <c r="B2406" s="42">
        <v>2</v>
      </c>
      <c r="C2406" s="42">
        <v>2</v>
      </c>
      <c r="D2406" s="42"/>
      <c r="E2406" s="42">
        <v>27</v>
      </c>
      <c r="F2406" s="377">
        <f t="shared" si="39"/>
        <v>13.5</v>
      </c>
      <c r="G2406" s="42"/>
      <c r="H2406" s="42"/>
      <c r="I2406" s="42"/>
      <c r="J2406" s="42"/>
      <c r="K2406" s="42"/>
      <c r="L2406" s="42"/>
      <c r="M2406" s="42"/>
      <c r="N2406" s="42"/>
    </row>
    <row r="2407" spans="1:14" x14ac:dyDescent="0.2">
      <c r="A2407" s="42" t="s">
        <v>3060</v>
      </c>
      <c r="B2407" s="42">
        <v>1</v>
      </c>
      <c r="C2407" s="42">
        <v>1</v>
      </c>
      <c r="D2407" s="42"/>
      <c r="E2407" s="42">
        <v>0</v>
      </c>
      <c r="F2407" s="377">
        <f t="shared" si="39"/>
        <v>0</v>
      </c>
      <c r="G2407" s="42"/>
      <c r="H2407" s="42"/>
      <c r="I2407" s="42"/>
      <c r="J2407" s="42"/>
      <c r="K2407" s="42"/>
      <c r="L2407" s="42"/>
      <c r="M2407" s="42"/>
      <c r="N2407" s="42"/>
    </row>
    <row r="2408" spans="1:14" x14ac:dyDescent="0.2">
      <c r="A2408" s="42" t="s">
        <v>4139</v>
      </c>
      <c r="B2408" s="42">
        <v>1</v>
      </c>
      <c r="C2408" s="42">
        <v>1</v>
      </c>
      <c r="D2408" s="42"/>
      <c r="E2408" s="42">
        <v>0</v>
      </c>
      <c r="F2408" s="377">
        <f t="shared" si="39"/>
        <v>0</v>
      </c>
      <c r="G2408" s="42"/>
      <c r="H2408" s="42"/>
      <c r="I2408" s="42"/>
      <c r="J2408" s="42"/>
      <c r="K2408" s="42"/>
      <c r="L2408" s="42"/>
      <c r="M2408" s="42"/>
      <c r="N2408" s="42"/>
    </row>
    <row r="2409" spans="1:14" x14ac:dyDescent="0.2">
      <c r="A2409" s="42" t="s">
        <v>4215</v>
      </c>
      <c r="B2409" s="42">
        <v>1</v>
      </c>
      <c r="C2409" s="42">
        <v>1</v>
      </c>
      <c r="D2409" s="42"/>
      <c r="E2409" s="42">
        <v>5</v>
      </c>
      <c r="F2409" s="377">
        <f t="shared" si="39"/>
        <v>5</v>
      </c>
      <c r="G2409" s="42"/>
      <c r="H2409" s="42"/>
      <c r="I2409" s="42"/>
      <c r="J2409" s="42"/>
      <c r="K2409" s="42"/>
      <c r="L2409" s="42"/>
      <c r="M2409" s="42"/>
      <c r="N2409" s="42"/>
    </row>
    <row r="2410" spans="1:14" x14ac:dyDescent="0.2">
      <c r="A2410" s="42" t="s">
        <v>3973</v>
      </c>
      <c r="B2410" s="42">
        <v>4</v>
      </c>
      <c r="C2410" s="42">
        <v>4</v>
      </c>
      <c r="D2410" s="42"/>
      <c r="E2410" s="42">
        <v>62</v>
      </c>
      <c r="F2410" s="377">
        <f t="shared" si="39"/>
        <v>15.5</v>
      </c>
      <c r="G2410" s="42"/>
      <c r="H2410" s="42"/>
      <c r="I2410" s="42"/>
      <c r="J2410" s="42"/>
      <c r="K2410" s="42"/>
      <c r="L2410" s="42"/>
      <c r="M2410" s="42"/>
      <c r="N2410" s="42"/>
    </row>
    <row r="2411" spans="1:14" x14ac:dyDescent="0.2">
      <c r="A2411" s="42" t="s">
        <v>3963</v>
      </c>
      <c r="B2411" s="42">
        <v>4</v>
      </c>
      <c r="C2411" s="42">
        <v>4</v>
      </c>
      <c r="D2411" s="42"/>
      <c r="E2411" s="42">
        <v>69</v>
      </c>
      <c r="F2411" s="377">
        <f t="shared" si="39"/>
        <v>17.25</v>
      </c>
      <c r="G2411" s="42"/>
      <c r="H2411" s="42"/>
      <c r="I2411" s="42"/>
      <c r="J2411" s="42"/>
      <c r="K2411" s="42"/>
      <c r="L2411" s="42"/>
      <c r="M2411" s="42"/>
      <c r="N2411" s="42"/>
    </row>
    <row r="2412" spans="1:14" x14ac:dyDescent="0.2">
      <c r="A2412" s="42" t="s">
        <v>2526</v>
      </c>
      <c r="B2412" s="42">
        <v>1</v>
      </c>
      <c r="C2412" s="42">
        <v>1</v>
      </c>
      <c r="D2412" s="42"/>
      <c r="E2412" s="42">
        <v>11</v>
      </c>
      <c r="F2412" s="377">
        <f t="shared" si="39"/>
        <v>11</v>
      </c>
      <c r="G2412" s="42"/>
      <c r="H2412" s="42"/>
      <c r="I2412" s="42"/>
      <c r="J2412" s="42"/>
      <c r="K2412" s="42"/>
      <c r="L2412" s="42"/>
      <c r="M2412" s="42"/>
      <c r="N2412" s="42"/>
    </row>
    <row r="2413" spans="1:14" x14ac:dyDescent="0.2">
      <c r="A2413" s="42" t="s">
        <v>3045</v>
      </c>
      <c r="B2413" s="42">
        <v>7</v>
      </c>
      <c r="C2413" s="42">
        <v>5</v>
      </c>
      <c r="D2413" s="42"/>
      <c r="E2413" s="42">
        <v>274</v>
      </c>
      <c r="F2413" s="377">
        <f t="shared" si="39"/>
        <v>54.8</v>
      </c>
      <c r="G2413" s="42"/>
      <c r="H2413" s="42"/>
      <c r="I2413" s="42"/>
      <c r="J2413" s="42"/>
      <c r="K2413" s="42"/>
      <c r="L2413" s="42"/>
      <c r="M2413" s="42"/>
      <c r="N2413" s="42"/>
    </row>
    <row r="2414" spans="1:14" x14ac:dyDescent="0.2">
      <c r="A2414" s="42" t="s">
        <v>3047</v>
      </c>
      <c r="B2414" s="42">
        <v>8</v>
      </c>
      <c r="C2414" s="42">
        <v>6</v>
      </c>
      <c r="D2414" s="42"/>
      <c r="E2414" s="42">
        <v>42</v>
      </c>
      <c r="F2414" s="377">
        <f t="shared" si="39"/>
        <v>7</v>
      </c>
      <c r="G2414" s="42"/>
      <c r="H2414" s="42"/>
      <c r="I2414" s="42"/>
      <c r="J2414" s="42"/>
      <c r="K2414" s="42"/>
      <c r="L2414" s="42"/>
      <c r="M2414" s="42"/>
      <c r="N2414" s="42"/>
    </row>
    <row r="2415" spans="1:14" x14ac:dyDescent="0.2">
      <c r="A2415" s="42" t="s">
        <v>3151</v>
      </c>
      <c r="B2415" s="42">
        <v>1</v>
      </c>
      <c r="C2415" s="42">
        <v>1</v>
      </c>
      <c r="D2415" s="42"/>
      <c r="E2415" s="42">
        <v>22</v>
      </c>
      <c r="F2415" s="377">
        <f t="shared" si="39"/>
        <v>22</v>
      </c>
      <c r="G2415" s="42"/>
      <c r="H2415" s="42"/>
      <c r="I2415" s="42"/>
      <c r="J2415" s="42"/>
      <c r="K2415" s="42"/>
      <c r="L2415" s="42"/>
      <c r="M2415" s="42"/>
      <c r="N2415" s="42"/>
    </row>
    <row r="2416" spans="1:14" x14ac:dyDescent="0.2">
      <c r="A2416" s="42" t="s">
        <v>4216</v>
      </c>
      <c r="B2416" s="42">
        <v>4</v>
      </c>
      <c r="C2416" s="42">
        <v>3</v>
      </c>
      <c r="D2416" s="42"/>
      <c r="E2416" s="42">
        <v>27</v>
      </c>
      <c r="F2416" s="377">
        <f t="shared" si="39"/>
        <v>9</v>
      </c>
      <c r="G2416" s="42"/>
      <c r="H2416" s="42"/>
      <c r="I2416" s="42"/>
      <c r="J2416" s="42"/>
      <c r="K2416" s="42"/>
      <c r="L2416" s="42"/>
      <c r="M2416" s="42"/>
      <c r="N2416" s="42"/>
    </row>
    <row r="2417" spans="1:14" x14ac:dyDescent="0.2">
      <c r="A2417" s="42" t="s">
        <v>4217</v>
      </c>
      <c r="B2417" s="42">
        <v>1</v>
      </c>
      <c r="C2417" s="42">
        <v>1</v>
      </c>
      <c r="D2417" s="42"/>
      <c r="E2417" s="42">
        <v>26</v>
      </c>
      <c r="F2417" s="377">
        <f t="shared" ref="F2417:F2435" si="40">E2417/C2417</f>
        <v>26</v>
      </c>
      <c r="G2417" s="42"/>
      <c r="H2417" s="42"/>
      <c r="I2417" s="42"/>
      <c r="J2417" s="42"/>
      <c r="K2417" s="42"/>
      <c r="L2417" s="42"/>
      <c r="M2417" s="42"/>
      <c r="N2417" s="42"/>
    </row>
    <row r="2418" spans="1:14" x14ac:dyDescent="0.2">
      <c r="A2418" s="42" t="s">
        <v>4201</v>
      </c>
      <c r="B2418" s="42">
        <v>1</v>
      </c>
      <c r="C2418" s="42">
        <v>1</v>
      </c>
      <c r="D2418" s="42"/>
      <c r="E2418" s="42">
        <v>62</v>
      </c>
      <c r="F2418" s="377">
        <f t="shared" si="40"/>
        <v>62</v>
      </c>
      <c r="G2418" s="42"/>
      <c r="H2418" s="42"/>
      <c r="I2418" s="42"/>
      <c r="J2418" s="42"/>
      <c r="K2418" s="42"/>
      <c r="L2418" s="42"/>
      <c r="M2418" s="42"/>
      <c r="N2418" s="42"/>
    </row>
    <row r="2419" spans="1:14" x14ac:dyDescent="0.2">
      <c r="A2419" s="42" t="s">
        <v>3043</v>
      </c>
      <c r="B2419" s="42">
        <v>7</v>
      </c>
      <c r="C2419" s="42">
        <v>5</v>
      </c>
      <c r="D2419" s="42"/>
      <c r="E2419" s="42">
        <v>206</v>
      </c>
      <c r="F2419" s="377">
        <f t="shared" si="40"/>
        <v>41.2</v>
      </c>
      <c r="G2419" s="42"/>
      <c r="H2419" s="42"/>
      <c r="I2419" s="42"/>
      <c r="J2419" s="42"/>
      <c r="K2419" s="42"/>
      <c r="L2419" s="42"/>
      <c r="M2419" s="42"/>
      <c r="N2419" s="42"/>
    </row>
    <row r="2420" spans="1:14" x14ac:dyDescent="0.2">
      <c r="A2420" s="42" t="s">
        <v>423</v>
      </c>
      <c r="B2420" s="42">
        <v>3</v>
      </c>
      <c r="C2420" s="42">
        <v>3</v>
      </c>
      <c r="D2420" s="42"/>
      <c r="E2420" s="42">
        <v>48</v>
      </c>
      <c r="F2420" s="377">
        <f t="shared" si="40"/>
        <v>16</v>
      </c>
      <c r="G2420" s="42"/>
      <c r="H2420" s="42"/>
      <c r="I2420" s="42"/>
      <c r="J2420" s="42"/>
      <c r="K2420" s="42"/>
      <c r="L2420" s="42"/>
      <c r="M2420" s="42"/>
      <c r="N2420" s="42"/>
    </row>
    <row r="2421" spans="1:14" x14ac:dyDescent="0.2">
      <c r="A2421" s="42" t="s">
        <v>3044</v>
      </c>
      <c r="B2421" s="42">
        <v>12</v>
      </c>
      <c r="C2421" s="42">
        <v>11</v>
      </c>
      <c r="D2421" s="42"/>
      <c r="E2421" s="42">
        <v>402</v>
      </c>
      <c r="F2421" s="377">
        <f t="shared" si="40"/>
        <v>36.545454545454547</v>
      </c>
      <c r="G2421" s="42"/>
      <c r="H2421" s="42"/>
      <c r="I2421" s="42"/>
      <c r="J2421" s="42"/>
      <c r="K2421" s="42"/>
      <c r="L2421" s="42"/>
      <c r="M2421" s="42"/>
      <c r="N2421" s="42"/>
    </row>
    <row r="2422" spans="1:14" x14ac:dyDescent="0.2">
      <c r="A2422" s="42" t="s">
        <v>3050</v>
      </c>
      <c r="B2422" s="42">
        <v>3</v>
      </c>
      <c r="C2422" s="42">
        <v>2</v>
      </c>
      <c r="D2422" s="42"/>
      <c r="E2422" s="42">
        <v>41</v>
      </c>
      <c r="F2422" s="377">
        <f t="shared" si="40"/>
        <v>20.5</v>
      </c>
      <c r="G2422" s="42"/>
      <c r="H2422" s="42"/>
      <c r="I2422" s="42"/>
      <c r="J2422" s="42"/>
      <c r="K2422" s="42"/>
      <c r="L2422" s="42"/>
      <c r="M2422" s="42"/>
      <c r="N2422" s="42"/>
    </row>
    <row r="2423" spans="1:14" x14ac:dyDescent="0.2">
      <c r="A2423" s="42" t="s">
        <v>3039</v>
      </c>
      <c r="B2423" s="42">
        <v>12</v>
      </c>
      <c r="C2423" s="42">
        <v>12</v>
      </c>
      <c r="D2423" s="42"/>
      <c r="E2423" s="42">
        <v>291</v>
      </c>
      <c r="F2423" s="377">
        <f t="shared" si="40"/>
        <v>24.25</v>
      </c>
      <c r="G2423" s="42"/>
      <c r="H2423" s="42"/>
      <c r="I2423" s="42"/>
      <c r="J2423" s="42"/>
      <c r="K2423" s="42"/>
      <c r="L2423" s="42"/>
      <c r="M2423" s="42"/>
      <c r="N2423" s="42"/>
    </row>
    <row r="2424" spans="1:14" x14ac:dyDescent="0.2">
      <c r="A2424" s="42" t="s">
        <v>3046</v>
      </c>
      <c r="B2424" s="42">
        <v>8</v>
      </c>
      <c r="C2424" s="42">
        <v>7</v>
      </c>
      <c r="D2424" s="42"/>
      <c r="E2424" s="42">
        <v>126</v>
      </c>
      <c r="F2424" s="377">
        <f t="shared" si="40"/>
        <v>18</v>
      </c>
      <c r="G2424" s="42"/>
      <c r="H2424" s="42"/>
      <c r="I2424" s="42"/>
      <c r="J2424" s="42"/>
      <c r="K2424" s="42"/>
      <c r="L2424" s="42"/>
      <c r="M2424" s="42"/>
      <c r="N2424" s="42"/>
    </row>
    <row r="2425" spans="1:14" x14ac:dyDescent="0.2">
      <c r="A2425" s="42" t="s">
        <v>3041</v>
      </c>
      <c r="B2425" s="42">
        <v>10</v>
      </c>
      <c r="C2425" s="42">
        <v>11</v>
      </c>
      <c r="D2425" s="42"/>
      <c r="E2425" s="42">
        <v>374</v>
      </c>
      <c r="F2425" s="377">
        <f t="shared" si="40"/>
        <v>34</v>
      </c>
      <c r="G2425" s="42"/>
      <c r="H2425" s="42"/>
      <c r="I2425" s="42"/>
      <c r="J2425" s="42"/>
      <c r="K2425" s="42"/>
      <c r="L2425" s="42"/>
      <c r="M2425" s="42"/>
      <c r="N2425" s="42"/>
    </row>
    <row r="2426" spans="1:14" x14ac:dyDescent="0.2">
      <c r="A2426" s="42" t="s">
        <v>4218</v>
      </c>
      <c r="B2426" s="42">
        <v>3</v>
      </c>
      <c r="C2426" s="42">
        <v>2</v>
      </c>
      <c r="D2426" s="42"/>
      <c r="E2426" s="42">
        <v>67</v>
      </c>
      <c r="F2426" s="377">
        <f t="shared" si="40"/>
        <v>33.5</v>
      </c>
      <c r="G2426" s="42"/>
      <c r="H2426" s="42"/>
      <c r="I2426" s="42"/>
      <c r="J2426" s="42"/>
      <c r="K2426" s="42"/>
      <c r="L2426" s="42"/>
      <c r="M2426" s="42"/>
      <c r="N2426" s="42"/>
    </row>
    <row r="2427" spans="1:14" x14ac:dyDescent="0.2">
      <c r="A2427" s="42" t="s">
        <v>4219</v>
      </c>
      <c r="B2427" s="42">
        <v>3</v>
      </c>
      <c r="C2427" s="42">
        <v>2</v>
      </c>
      <c r="D2427" s="42"/>
      <c r="E2427" s="42">
        <v>3</v>
      </c>
      <c r="F2427" s="377">
        <f t="shared" si="40"/>
        <v>1.5</v>
      </c>
      <c r="G2427" s="42"/>
      <c r="H2427" s="42"/>
      <c r="I2427" s="42"/>
      <c r="J2427" s="42"/>
      <c r="K2427" s="42"/>
      <c r="L2427" s="42"/>
      <c r="M2427" s="42"/>
      <c r="N2427" s="42"/>
    </row>
    <row r="2428" spans="1:14" x14ac:dyDescent="0.2">
      <c r="A2428" s="42" t="s">
        <v>4191</v>
      </c>
      <c r="B2428" s="42">
        <v>4</v>
      </c>
      <c r="C2428" s="42">
        <v>1</v>
      </c>
      <c r="D2428" s="42"/>
      <c r="E2428" s="42">
        <v>18</v>
      </c>
      <c r="F2428" s="377">
        <f t="shared" si="40"/>
        <v>18</v>
      </c>
      <c r="G2428" s="42"/>
      <c r="H2428" s="42"/>
      <c r="I2428" s="42"/>
      <c r="J2428" s="42"/>
      <c r="K2428" s="42"/>
      <c r="L2428" s="42"/>
      <c r="M2428" s="42"/>
      <c r="N2428" s="42"/>
    </row>
    <row r="2429" spans="1:14" x14ac:dyDescent="0.2">
      <c r="A2429" s="42" t="s">
        <v>3048</v>
      </c>
      <c r="B2429" s="42">
        <v>12</v>
      </c>
      <c r="C2429" s="42">
        <v>5</v>
      </c>
      <c r="D2429" s="42"/>
      <c r="E2429" s="42">
        <v>73</v>
      </c>
      <c r="F2429" s="377">
        <f t="shared" si="40"/>
        <v>14.6</v>
      </c>
      <c r="G2429" s="42"/>
      <c r="H2429" s="42"/>
      <c r="I2429" s="42"/>
      <c r="J2429" s="42"/>
      <c r="K2429" s="42"/>
      <c r="L2429" s="42"/>
      <c r="M2429" s="42"/>
      <c r="N2429" s="42"/>
    </row>
    <row r="2430" spans="1:14" x14ac:dyDescent="0.2">
      <c r="A2430" s="42" t="s">
        <v>3042</v>
      </c>
      <c r="B2430" s="42">
        <v>6</v>
      </c>
      <c r="C2430" s="42">
        <v>6</v>
      </c>
      <c r="D2430" s="42"/>
      <c r="E2430" s="42">
        <v>196</v>
      </c>
      <c r="F2430" s="377">
        <f t="shared" si="40"/>
        <v>32.666666666666664</v>
      </c>
      <c r="G2430" s="42"/>
      <c r="H2430" s="42"/>
      <c r="I2430" s="42"/>
      <c r="J2430" s="42"/>
      <c r="K2430" s="42"/>
      <c r="L2430" s="42"/>
      <c r="M2430" s="42"/>
      <c r="N2430" s="42"/>
    </row>
    <row r="2431" spans="1:14" x14ac:dyDescent="0.2">
      <c r="A2431" s="42" t="s">
        <v>3049</v>
      </c>
      <c r="B2431" s="42">
        <v>12</v>
      </c>
      <c r="C2431" s="42">
        <v>6</v>
      </c>
      <c r="D2431" s="42"/>
      <c r="E2431" s="42">
        <v>14</v>
      </c>
      <c r="F2431" s="377">
        <f t="shared" si="40"/>
        <v>2.3333333333333335</v>
      </c>
      <c r="G2431" s="42"/>
      <c r="H2431" s="42"/>
      <c r="I2431" s="42"/>
      <c r="J2431" s="42"/>
      <c r="K2431" s="42"/>
      <c r="L2431" s="42"/>
      <c r="M2431" s="42"/>
      <c r="N2431" s="42"/>
    </row>
    <row r="2432" spans="1:14" x14ac:dyDescent="0.2">
      <c r="A2432" s="42" t="s">
        <v>3528</v>
      </c>
      <c r="B2432" s="42">
        <v>1</v>
      </c>
      <c r="C2432" s="42">
        <v>1</v>
      </c>
      <c r="D2432" s="42"/>
      <c r="E2432" s="42">
        <v>1</v>
      </c>
      <c r="F2432" s="377">
        <f t="shared" si="40"/>
        <v>1</v>
      </c>
      <c r="G2432" s="42"/>
      <c r="H2432" s="42"/>
      <c r="I2432" s="42"/>
      <c r="J2432" s="42"/>
      <c r="K2432" s="42"/>
      <c r="L2432" s="42"/>
      <c r="M2432" s="42"/>
      <c r="N2432" s="42"/>
    </row>
    <row r="2433" spans="1:14" x14ac:dyDescent="0.2">
      <c r="A2433" s="42" t="s">
        <v>4220</v>
      </c>
      <c r="B2433" s="42">
        <v>5</v>
      </c>
      <c r="C2433" s="42">
        <v>5</v>
      </c>
      <c r="D2433" s="42"/>
      <c r="E2433" s="42">
        <v>68</v>
      </c>
      <c r="F2433" s="377">
        <f t="shared" si="40"/>
        <v>13.6</v>
      </c>
      <c r="G2433" s="42"/>
      <c r="H2433" s="42"/>
      <c r="I2433" s="42"/>
      <c r="J2433" s="42"/>
      <c r="K2433" s="42"/>
      <c r="L2433" s="42"/>
      <c r="M2433" s="42"/>
      <c r="N2433" s="42"/>
    </row>
    <row r="2434" spans="1:14" x14ac:dyDescent="0.2">
      <c r="A2434" s="42" t="s">
        <v>3964</v>
      </c>
      <c r="B2434" s="42">
        <v>3</v>
      </c>
      <c r="C2434" s="42">
        <v>2</v>
      </c>
      <c r="D2434" s="42"/>
      <c r="E2434" s="42">
        <v>3</v>
      </c>
      <c r="F2434" s="377">
        <f t="shared" si="40"/>
        <v>1.5</v>
      </c>
      <c r="G2434" s="42"/>
      <c r="H2434" s="42"/>
      <c r="I2434" s="42"/>
      <c r="J2434" s="42"/>
      <c r="K2434" s="42"/>
      <c r="L2434" s="42"/>
      <c r="M2434" s="42"/>
      <c r="N2434" s="42"/>
    </row>
    <row r="2435" spans="1:14" x14ac:dyDescent="0.2">
      <c r="A2435" s="42" t="s">
        <v>3031</v>
      </c>
      <c r="B2435" s="42">
        <v>1</v>
      </c>
      <c r="C2435" s="42">
        <v>2</v>
      </c>
      <c r="D2435" s="42"/>
      <c r="E2435" s="42">
        <v>14</v>
      </c>
      <c r="F2435" s="377">
        <f t="shared" si="40"/>
        <v>7</v>
      </c>
      <c r="G2435" s="42"/>
      <c r="H2435" s="42"/>
      <c r="I2435" s="42"/>
      <c r="J2435" s="42"/>
      <c r="K2435" s="42"/>
      <c r="L2435" s="42"/>
      <c r="M2435" s="42"/>
      <c r="N2435" s="42"/>
    </row>
    <row r="2436" spans="1:14" x14ac:dyDescent="0.2">
      <c r="A2436" s="42" t="s">
        <v>3036</v>
      </c>
      <c r="B2436" s="42">
        <v>1</v>
      </c>
      <c r="C2436" s="42">
        <v>0</v>
      </c>
      <c r="D2436" s="42"/>
      <c r="E2436" s="42">
        <v>36</v>
      </c>
      <c r="F2436" s="377">
        <v>0</v>
      </c>
      <c r="G2436" s="42"/>
      <c r="H2436" s="42"/>
      <c r="I2436" s="42"/>
      <c r="J2436" s="42"/>
      <c r="K2436" s="42"/>
      <c r="L2436" s="42"/>
      <c r="M2436" s="42"/>
      <c r="N2436" s="42"/>
    </row>
    <row r="2437" spans="1:14" x14ac:dyDescent="0.2">
      <c r="A2437" s="42" t="s">
        <v>4208</v>
      </c>
      <c r="B2437" s="42">
        <v>1</v>
      </c>
      <c r="C2437" s="42" t="s">
        <v>3838</v>
      </c>
      <c r="D2437" s="42"/>
      <c r="E2437" s="42"/>
      <c r="F2437" s="377">
        <v>0</v>
      </c>
      <c r="G2437" s="42"/>
      <c r="H2437" s="42"/>
      <c r="I2437" s="42"/>
      <c r="J2437" s="42"/>
      <c r="K2437" s="42"/>
      <c r="L2437" s="42"/>
      <c r="M2437" s="42"/>
      <c r="N2437" s="42"/>
    </row>
    <row r="2438" spans="1:14" x14ac:dyDescent="0.2">
      <c r="A2438" s="42" t="s">
        <v>3975</v>
      </c>
      <c r="B2438" s="42">
        <v>1</v>
      </c>
      <c r="C2438" s="42" t="s">
        <v>3838</v>
      </c>
      <c r="D2438" s="42"/>
      <c r="E2438" s="42"/>
      <c r="F2438" s="377">
        <v>0</v>
      </c>
      <c r="G2438" s="42"/>
      <c r="H2438" s="42"/>
      <c r="I2438" s="42"/>
      <c r="J2438" s="42"/>
      <c r="K2438" s="42"/>
      <c r="L2438" s="42"/>
      <c r="M2438" s="42"/>
      <c r="N2438" s="42"/>
    </row>
    <row r="2439" spans="1:14" x14ac:dyDescent="0.2">
      <c r="A2439" s="42" t="s">
        <v>3056</v>
      </c>
      <c r="B2439" s="42">
        <v>2</v>
      </c>
      <c r="C2439" s="42">
        <v>2</v>
      </c>
      <c r="D2439" s="42"/>
      <c r="E2439" s="42">
        <v>128</v>
      </c>
      <c r="F2439" s="377">
        <f t="shared" ref="F2439:F2460" si="41">E2439/C2439</f>
        <v>64</v>
      </c>
      <c r="G2439" s="42"/>
      <c r="H2439" s="42"/>
      <c r="I2439" s="42"/>
      <c r="J2439" s="42"/>
      <c r="K2439" s="42"/>
      <c r="L2439" s="42"/>
      <c r="M2439" s="42"/>
      <c r="N2439" s="42"/>
    </row>
    <row r="2440" spans="1:14" x14ac:dyDescent="0.2">
      <c r="A2440" s="42" t="s">
        <v>1163</v>
      </c>
      <c r="B2440" s="42">
        <v>3</v>
      </c>
      <c r="C2440" s="42">
        <v>2</v>
      </c>
      <c r="D2440" s="42"/>
      <c r="E2440" s="42">
        <v>48</v>
      </c>
      <c r="F2440" s="377">
        <f t="shared" si="41"/>
        <v>24</v>
      </c>
      <c r="G2440" s="42"/>
      <c r="H2440" s="42"/>
      <c r="I2440" s="42"/>
      <c r="J2440" s="42"/>
      <c r="K2440" s="42"/>
      <c r="L2440" s="42"/>
      <c r="M2440" s="42"/>
      <c r="N2440" s="42"/>
    </row>
    <row r="2441" spans="1:14" x14ac:dyDescent="0.2">
      <c r="A2441" s="42" t="s">
        <v>3031</v>
      </c>
      <c r="B2441" s="42">
        <v>11</v>
      </c>
      <c r="C2441" s="42">
        <v>10</v>
      </c>
      <c r="D2441" s="42"/>
      <c r="E2441" s="42">
        <v>254</v>
      </c>
      <c r="F2441" s="377">
        <f t="shared" si="41"/>
        <v>25.4</v>
      </c>
      <c r="G2441" s="42"/>
      <c r="H2441" s="42"/>
      <c r="I2441" s="42"/>
      <c r="J2441" s="42"/>
      <c r="K2441" s="42"/>
      <c r="L2441" s="42"/>
      <c r="M2441" s="42"/>
      <c r="N2441" s="42"/>
    </row>
    <row r="2442" spans="1:14" x14ac:dyDescent="0.2">
      <c r="A2442" s="42" t="s">
        <v>3041</v>
      </c>
      <c r="B2442" s="42">
        <v>7</v>
      </c>
      <c r="C2442" s="42">
        <v>6</v>
      </c>
      <c r="D2442" s="42"/>
      <c r="E2442" s="42">
        <v>251</v>
      </c>
      <c r="F2442" s="377">
        <f t="shared" si="41"/>
        <v>41.833333333333336</v>
      </c>
      <c r="G2442" s="42"/>
      <c r="H2442" s="42"/>
      <c r="I2442" s="42"/>
      <c r="J2442" s="42"/>
      <c r="K2442" s="42"/>
      <c r="L2442" s="42"/>
      <c r="M2442" s="42"/>
      <c r="N2442" s="42"/>
    </row>
    <row r="2443" spans="1:14" x14ac:dyDescent="0.2">
      <c r="A2443" s="42" t="s">
        <v>4222</v>
      </c>
      <c r="B2443" s="42">
        <v>6</v>
      </c>
      <c r="C2443" s="42">
        <v>5</v>
      </c>
      <c r="D2443" s="42"/>
      <c r="E2443" s="42">
        <v>34</v>
      </c>
      <c r="F2443" s="377">
        <f t="shared" si="41"/>
        <v>6.8</v>
      </c>
      <c r="G2443" s="42"/>
      <c r="H2443" s="42"/>
      <c r="I2443" s="42"/>
      <c r="J2443" s="42"/>
      <c r="K2443" s="42"/>
      <c r="L2443" s="42"/>
      <c r="M2443" s="42"/>
      <c r="N2443" s="42"/>
    </row>
    <row r="2444" spans="1:14" x14ac:dyDescent="0.2">
      <c r="A2444" s="42" t="s">
        <v>3933</v>
      </c>
      <c r="B2444" s="42">
        <v>3</v>
      </c>
      <c r="C2444" s="42">
        <v>3</v>
      </c>
      <c r="D2444" s="42"/>
      <c r="E2444" s="42">
        <v>69</v>
      </c>
      <c r="F2444" s="377">
        <f t="shared" si="41"/>
        <v>23</v>
      </c>
      <c r="G2444" s="42"/>
      <c r="H2444" s="42"/>
      <c r="I2444" s="42"/>
      <c r="J2444" s="42"/>
      <c r="K2444" s="42"/>
      <c r="L2444" s="42"/>
      <c r="M2444" s="42"/>
      <c r="N2444" s="42"/>
    </row>
    <row r="2445" spans="1:14" x14ac:dyDescent="0.2">
      <c r="A2445" s="42" t="s">
        <v>3038</v>
      </c>
      <c r="B2445" s="42">
        <v>10</v>
      </c>
      <c r="C2445" s="42">
        <v>9</v>
      </c>
      <c r="D2445" s="42"/>
      <c r="E2445" s="42">
        <v>162</v>
      </c>
      <c r="F2445" s="377">
        <f t="shared" si="41"/>
        <v>18</v>
      </c>
      <c r="G2445" s="42"/>
      <c r="H2445" s="42"/>
      <c r="I2445" s="42"/>
      <c r="J2445" s="42"/>
      <c r="K2445" s="42"/>
      <c r="L2445" s="42"/>
      <c r="M2445" s="42"/>
      <c r="N2445" s="42"/>
    </row>
    <row r="2446" spans="1:14" x14ac:dyDescent="0.2">
      <c r="A2446" s="42" t="s">
        <v>3940</v>
      </c>
      <c r="B2446" s="42">
        <v>11</v>
      </c>
      <c r="C2446" s="42">
        <v>11</v>
      </c>
      <c r="D2446" s="42"/>
      <c r="E2446" s="42">
        <v>145</v>
      </c>
      <c r="F2446" s="377">
        <f t="shared" si="41"/>
        <v>13.181818181818182</v>
      </c>
      <c r="G2446" s="42"/>
      <c r="H2446" s="42"/>
      <c r="I2446" s="42"/>
      <c r="J2446" s="42"/>
      <c r="K2446" s="42"/>
      <c r="L2446" s="42"/>
      <c r="M2446" s="42"/>
      <c r="N2446" s="42"/>
    </row>
    <row r="2447" spans="1:14" x14ac:dyDescent="0.2">
      <c r="A2447" s="42" t="s">
        <v>4176</v>
      </c>
      <c r="B2447" s="42">
        <v>3</v>
      </c>
      <c r="C2447" s="42">
        <v>1</v>
      </c>
      <c r="D2447" s="42"/>
      <c r="E2447" s="42">
        <v>18</v>
      </c>
      <c r="F2447" s="377">
        <f t="shared" si="41"/>
        <v>18</v>
      </c>
      <c r="G2447" s="42"/>
      <c r="H2447" s="42"/>
      <c r="I2447" s="42"/>
      <c r="J2447" s="42"/>
      <c r="K2447" s="42"/>
      <c r="L2447" s="42"/>
      <c r="M2447" s="42"/>
      <c r="N2447" s="42"/>
    </row>
    <row r="2448" spans="1:14" x14ac:dyDescent="0.2">
      <c r="A2448" s="42" t="s">
        <v>3902</v>
      </c>
      <c r="B2448" s="42">
        <v>11</v>
      </c>
      <c r="C2448" s="42">
        <v>4</v>
      </c>
      <c r="D2448" s="42"/>
      <c r="E2448" s="42">
        <v>45</v>
      </c>
      <c r="F2448" s="377">
        <f t="shared" si="41"/>
        <v>11.25</v>
      </c>
      <c r="G2448" s="42"/>
      <c r="H2448" s="42"/>
      <c r="I2448" s="42"/>
      <c r="J2448" s="42"/>
      <c r="K2448" s="42"/>
      <c r="L2448" s="42"/>
      <c r="M2448" s="42"/>
      <c r="N2448" s="42"/>
    </row>
    <row r="2449" spans="1:14" x14ac:dyDescent="0.2">
      <c r="A2449" s="42" t="s">
        <v>3915</v>
      </c>
      <c r="B2449" s="42">
        <v>11</v>
      </c>
      <c r="C2449" s="42">
        <v>9</v>
      </c>
      <c r="D2449" s="42"/>
      <c r="E2449" s="42">
        <v>246</v>
      </c>
      <c r="F2449" s="377">
        <f t="shared" si="41"/>
        <v>27.333333333333332</v>
      </c>
      <c r="G2449" s="42"/>
      <c r="H2449" s="42"/>
      <c r="I2449" s="42"/>
      <c r="J2449" s="42"/>
      <c r="K2449" s="42"/>
      <c r="L2449" s="42"/>
      <c r="M2449" s="42"/>
      <c r="N2449" s="42"/>
    </row>
    <row r="2450" spans="1:14" x14ac:dyDescent="0.2">
      <c r="A2450" s="42" t="s">
        <v>3051</v>
      </c>
      <c r="B2450" s="42">
        <v>3</v>
      </c>
      <c r="C2450" s="42">
        <v>3</v>
      </c>
      <c r="D2450" s="42"/>
      <c r="E2450" s="42">
        <v>103</v>
      </c>
      <c r="F2450" s="377">
        <f t="shared" si="41"/>
        <v>34.333333333333336</v>
      </c>
      <c r="G2450" s="42"/>
      <c r="H2450" s="42"/>
      <c r="I2450" s="42"/>
      <c r="J2450" s="42"/>
      <c r="K2450" s="42"/>
      <c r="L2450" s="42"/>
      <c r="M2450" s="42"/>
      <c r="N2450" s="42"/>
    </row>
    <row r="2451" spans="1:14" x14ac:dyDescent="0.2">
      <c r="A2451" s="42" t="s">
        <v>3881</v>
      </c>
      <c r="B2451" s="42">
        <v>1</v>
      </c>
      <c r="C2451" s="42" t="s">
        <v>3838</v>
      </c>
      <c r="D2451" s="42"/>
      <c r="E2451" s="42">
        <v>0</v>
      </c>
      <c r="F2451" s="377">
        <v>0</v>
      </c>
      <c r="G2451" s="42"/>
      <c r="H2451" s="42"/>
      <c r="I2451" s="42"/>
      <c r="J2451" s="42"/>
      <c r="K2451" s="42"/>
      <c r="L2451" s="42"/>
      <c r="M2451" s="42"/>
      <c r="N2451" s="42"/>
    </row>
    <row r="2452" spans="1:14" x14ac:dyDescent="0.2">
      <c r="A2452" s="42" t="s">
        <v>4223</v>
      </c>
      <c r="B2452" s="42">
        <v>2</v>
      </c>
      <c r="C2452" s="42">
        <v>2</v>
      </c>
      <c r="D2452" s="42"/>
      <c r="E2452" s="42">
        <v>1</v>
      </c>
      <c r="F2452" s="377">
        <f t="shared" si="41"/>
        <v>0.5</v>
      </c>
      <c r="G2452" s="42"/>
      <c r="H2452" s="42"/>
      <c r="I2452" s="42"/>
      <c r="J2452" s="42"/>
      <c r="K2452" s="42"/>
      <c r="L2452" s="42"/>
      <c r="M2452" s="42"/>
      <c r="N2452" s="42"/>
    </row>
    <row r="2453" spans="1:14" x14ac:dyDescent="0.2">
      <c r="A2453" s="42" t="s">
        <v>3945</v>
      </c>
      <c r="B2453" s="42">
        <v>6</v>
      </c>
      <c r="C2453" s="42">
        <v>5</v>
      </c>
      <c r="D2453" s="42"/>
      <c r="E2453" s="42">
        <v>154</v>
      </c>
      <c r="F2453" s="377">
        <f t="shared" si="41"/>
        <v>30.8</v>
      </c>
      <c r="G2453" s="42"/>
      <c r="H2453" s="42"/>
      <c r="I2453" s="42"/>
      <c r="J2453" s="42"/>
      <c r="K2453" s="42"/>
      <c r="L2453" s="42"/>
      <c r="M2453" s="42"/>
      <c r="N2453" s="42"/>
    </row>
    <row r="2454" spans="1:14" x14ac:dyDescent="0.2">
      <c r="A2454" s="42" t="s">
        <v>4149</v>
      </c>
      <c r="B2454" s="42">
        <v>8</v>
      </c>
      <c r="C2454" s="42">
        <v>6</v>
      </c>
      <c r="D2454" s="42"/>
      <c r="E2454" s="42">
        <v>129</v>
      </c>
      <c r="F2454" s="377">
        <f t="shared" si="41"/>
        <v>21.5</v>
      </c>
      <c r="G2454" s="42"/>
      <c r="H2454" s="42"/>
      <c r="I2454" s="42"/>
      <c r="J2454" s="42"/>
      <c r="K2454" s="42"/>
      <c r="L2454" s="42"/>
      <c r="M2454" s="42"/>
      <c r="N2454" s="42"/>
    </row>
    <row r="2455" spans="1:14" x14ac:dyDescent="0.2">
      <c r="A2455" s="42" t="s">
        <v>3044</v>
      </c>
      <c r="B2455" s="42">
        <v>1</v>
      </c>
      <c r="C2455" s="42">
        <v>1</v>
      </c>
      <c r="D2455" s="42"/>
      <c r="E2455" s="42">
        <v>69</v>
      </c>
      <c r="F2455" s="377">
        <f t="shared" si="41"/>
        <v>69</v>
      </c>
      <c r="G2455" s="42"/>
      <c r="H2455" s="42"/>
      <c r="I2455" s="42"/>
      <c r="J2455" s="42"/>
      <c r="K2455" s="42"/>
      <c r="L2455" s="42"/>
      <c r="M2455" s="42"/>
      <c r="N2455" s="42"/>
    </row>
    <row r="2456" spans="1:14" x14ac:dyDescent="0.2">
      <c r="A2456" s="42" t="s">
        <v>3882</v>
      </c>
      <c r="B2456" s="42">
        <v>5</v>
      </c>
      <c r="C2456" s="42">
        <v>4</v>
      </c>
      <c r="D2456" s="42"/>
      <c r="E2456" s="42">
        <v>67</v>
      </c>
      <c r="F2456" s="377">
        <f t="shared" si="41"/>
        <v>16.75</v>
      </c>
      <c r="G2456" s="42"/>
      <c r="H2456" s="42"/>
      <c r="I2456" s="42"/>
      <c r="J2456" s="42"/>
      <c r="K2456" s="42"/>
      <c r="L2456" s="42"/>
      <c r="M2456" s="42"/>
      <c r="N2456" s="42"/>
    </row>
    <row r="2457" spans="1:14" x14ac:dyDescent="0.2">
      <c r="A2457" s="42" t="s">
        <v>3039</v>
      </c>
      <c r="B2457" s="42">
        <v>1</v>
      </c>
      <c r="C2457" s="42">
        <v>1</v>
      </c>
      <c r="D2457" s="42"/>
      <c r="E2457" s="42">
        <v>13</v>
      </c>
      <c r="F2457" s="377">
        <f t="shared" si="41"/>
        <v>13</v>
      </c>
      <c r="G2457" s="42"/>
      <c r="H2457" s="42"/>
      <c r="I2457" s="42"/>
      <c r="J2457" s="42"/>
      <c r="K2457" s="42"/>
      <c r="L2457" s="42"/>
      <c r="M2457" s="42"/>
      <c r="N2457" s="42"/>
    </row>
    <row r="2458" spans="1:14" x14ac:dyDescent="0.2">
      <c r="A2458" s="42" t="s">
        <v>3060</v>
      </c>
      <c r="B2458" s="42">
        <v>6</v>
      </c>
      <c r="C2458" s="42">
        <v>4</v>
      </c>
      <c r="D2458" s="42"/>
      <c r="E2458" s="42">
        <v>118</v>
      </c>
      <c r="F2458" s="377">
        <f t="shared" si="41"/>
        <v>29.5</v>
      </c>
      <c r="G2458" s="42"/>
      <c r="H2458" s="42"/>
      <c r="I2458" s="42"/>
      <c r="J2458" s="42"/>
      <c r="K2458" s="42"/>
      <c r="L2458" s="42"/>
      <c r="M2458" s="42"/>
      <c r="N2458" s="42"/>
    </row>
    <row r="2459" spans="1:14" x14ac:dyDescent="0.2">
      <c r="A2459" s="42" t="s">
        <v>3916</v>
      </c>
      <c r="B2459" s="42">
        <v>5</v>
      </c>
      <c r="C2459" s="42">
        <v>5</v>
      </c>
      <c r="D2459" s="42"/>
      <c r="E2459" s="42">
        <v>113</v>
      </c>
      <c r="F2459" s="377">
        <f t="shared" si="41"/>
        <v>22.6</v>
      </c>
      <c r="G2459" s="42"/>
      <c r="H2459" s="42"/>
      <c r="I2459" s="42"/>
      <c r="J2459" s="42"/>
      <c r="K2459" s="42"/>
      <c r="L2459" s="42"/>
      <c r="M2459" s="42"/>
      <c r="N2459" s="42"/>
    </row>
    <row r="2460" spans="1:14" x14ac:dyDescent="0.2">
      <c r="A2460" s="42" t="s">
        <v>4224</v>
      </c>
      <c r="B2460" s="42">
        <v>4</v>
      </c>
      <c r="C2460" s="42">
        <v>3</v>
      </c>
      <c r="D2460" s="42"/>
      <c r="E2460" s="42">
        <v>17</v>
      </c>
      <c r="F2460" s="377">
        <f t="shared" si="41"/>
        <v>5.666666666666667</v>
      </c>
      <c r="G2460" s="42"/>
      <c r="H2460" s="42"/>
      <c r="I2460" s="42"/>
      <c r="J2460" s="42"/>
      <c r="K2460" s="42"/>
      <c r="L2460" s="42"/>
      <c r="M2460" s="42"/>
      <c r="N2460" s="42"/>
    </row>
    <row r="2461" spans="1:14" x14ac:dyDescent="0.2">
      <c r="A2461" s="42" t="s">
        <v>3098</v>
      </c>
      <c r="B2461" s="42">
        <v>9</v>
      </c>
      <c r="C2461" s="42">
        <v>12</v>
      </c>
      <c r="D2461" s="42">
        <v>3</v>
      </c>
      <c r="E2461" s="42">
        <v>277</v>
      </c>
      <c r="F2461" s="377">
        <f t="shared" ref="F2461:F2524" si="42">E2461/(C2461-D2461)</f>
        <v>30.777777777777779</v>
      </c>
      <c r="G2461" s="42"/>
      <c r="H2461" s="42"/>
      <c r="I2461" s="42"/>
      <c r="J2461" s="42"/>
      <c r="K2461" s="42"/>
      <c r="L2461" s="42"/>
      <c r="M2461" s="42"/>
      <c r="N2461" s="42"/>
    </row>
    <row r="2462" spans="1:14" x14ac:dyDescent="0.2">
      <c r="A2462" s="42" t="s">
        <v>3079</v>
      </c>
      <c r="B2462" s="42">
        <v>10</v>
      </c>
      <c r="C2462" s="42">
        <v>13</v>
      </c>
      <c r="D2462" s="42">
        <v>4</v>
      </c>
      <c r="E2462" s="42">
        <v>247</v>
      </c>
      <c r="F2462" s="377">
        <f t="shared" si="42"/>
        <v>27.444444444444443</v>
      </c>
      <c r="G2462" s="42"/>
      <c r="H2462" s="42"/>
      <c r="I2462" s="42"/>
      <c r="J2462" s="42"/>
      <c r="K2462" s="42"/>
      <c r="L2462" s="42"/>
      <c r="M2462" s="42"/>
      <c r="N2462" s="42"/>
    </row>
    <row r="2463" spans="1:14" x14ac:dyDescent="0.2">
      <c r="A2463" s="42" t="s">
        <v>3075</v>
      </c>
      <c r="B2463" s="42">
        <v>14</v>
      </c>
      <c r="C2463" s="42">
        <v>19</v>
      </c>
      <c r="D2463" s="42">
        <v>3</v>
      </c>
      <c r="E2463" s="42">
        <v>380</v>
      </c>
      <c r="F2463" s="377">
        <f t="shared" si="42"/>
        <v>23.75</v>
      </c>
      <c r="G2463" s="42"/>
      <c r="H2463" s="42"/>
      <c r="I2463" s="42"/>
      <c r="J2463" s="42"/>
      <c r="K2463" s="42"/>
      <c r="L2463" s="42"/>
      <c r="M2463" s="42"/>
      <c r="N2463" s="42"/>
    </row>
    <row r="2464" spans="1:14" x14ac:dyDescent="0.2">
      <c r="A2464" s="42" t="s">
        <v>4071</v>
      </c>
      <c r="B2464" s="42">
        <v>10</v>
      </c>
      <c r="C2464" s="42">
        <v>13</v>
      </c>
      <c r="D2464" s="42">
        <v>1</v>
      </c>
      <c r="E2464" s="42">
        <v>258</v>
      </c>
      <c r="F2464" s="377">
        <f t="shared" si="42"/>
        <v>21.5</v>
      </c>
      <c r="G2464" s="42"/>
      <c r="H2464" s="42"/>
      <c r="I2464" s="42"/>
      <c r="J2464" s="42"/>
      <c r="K2464" s="42"/>
      <c r="L2464" s="42"/>
      <c r="M2464" s="42"/>
      <c r="N2464" s="42"/>
    </row>
    <row r="2465" spans="1:14" x14ac:dyDescent="0.2">
      <c r="A2465" s="42" t="s">
        <v>4078</v>
      </c>
      <c r="B2465" s="42">
        <v>8</v>
      </c>
      <c r="C2465" s="42">
        <v>10</v>
      </c>
      <c r="D2465" s="42"/>
      <c r="E2465" s="42">
        <v>204</v>
      </c>
      <c r="F2465" s="377">
        <f t="shared" si="42"/>
        <v>20.399999999999999</v>
      </c>
      <c r="G2465" s="42"/>
      <c r="H2465" s="42"/>
      <c r="I2465" s="42"/>
      <c r="J2465" s="42"/>
      <c r="K2465" s="42"/>
      <c r="L2465" s="42"/>
      <c r="M2465" s="42"/>
      <c r="N2465" s="42"/>
    </row>
    <row r="2466" spans="1:14" x14ac:dyDescent="0.2">
      <c r="A2466" s="42" t="s">
        <v>4072</v>
      </c>
      <c r="B2466" s="42">
        <v>12</v>
      </c>
      <c r="C2466" s="42">
        <v>17</v>
      </c>
      <c r="D2466" s="42">
        <v>1</v>
      </c>
      <c r="E2466" s="42">
        <v>257</v>
      </c>
      <c r="F2466" s="377">
        <f t="shared" si="42"/>
        <v>16.0625</v>
      </c>
      <c r="G2466" s="42"/>
      <c r="H2466" s="42"/>
      <c r="I2466" s="42"/>
      <c r="J2466" s="42"/>
      <c r="K2466" s="42"/>
      <c r="L2466" s="42"/>
      <c r="M2466" s="42"/>
      <c r="N2466" s="42"/>
    </row>
    <row r="2467" spans="1:14" x14ac:dyDescent="0.2">
      <c r="A2467" s="42" t="s">
        <v>3093</v>
      </c>
      <c r="B2467" s="42">
        <v>14</v>
      </c>
      <c r="C2467" s="42">
        <v>21</v>
      </c>
      <c r="D2467" s="42">
        <v>1</v>
      </c>
      <c r="E2467" s="42">
        <v>246</v>
      </c>
      <c r="F2467" s="377">
        <f t="shared" si="42"/>
        <v>12.3</v>
      </c>
      <c r="G2467" s="42"/>
      <c r="H2467" s="42"/>
      <c r="I2467" s="42"/>
      <c r="J2467" s="42"/>
      <c r="K2467" s="42"/>
      <c r="L2467" s="42"/>
      <c r="M2467" s="42"/>
      <c r="N2467" s="42"/>
    </row>
    <row r="2468" spans="1:14" x14ac:dyDescent="0.2">
      <c r="A2468" s="42" t="s">
        <v>3541</v>
      </c>
      <c r="B2468" s="42">
        <v>1</v>
      </c>
      <c r="C2468" s="42">
        <v>1</v>
      </c>
      <c r="D2468" s="42"/>
      <c r="E2468" s="42">
        <v>46</v>
      </c>
      <c r="F2468" s="377">
        <f t="shared" si="42"/>
        <v>46</v>
      </c>
      <c r="G2468" s="42"/>
      <c r="H2468" s="42"/>
      <c r="I2468" s="42"/>
      <c r="J2468" s="42"/>
      <c r="K2468" s="42"/>
      <c r="L2468" s="42"/>
      <c r="M2468" s="42"/>
      <c r="N2468" s="42"/>
    </row>
    <row r="2469" spans="1:14" x14ac:dyDescent="0.2">
      <c r="A2469" s="42" t="s">
        <v>3454</v>
      </c>
      <c r="B2469" s="42">
        <v>2</v>
      </c>
      <c r="C2469" s="42">
        <v>2</v>
      </c>
      <c r="D2469" s="42"/>
      <c r="E2469" s="42">
        <v>89</v>
      </c>
      <c r="F2469" s="377">
        <f t="shared" si="42"/>
        <v>44.5</v>
      </c>
      <c r="G2469" s="42"/>
      <c r="H2469" s="42"/>
      <c r="I2469" s="42"/>
      <c r="J2469" s="42"/>
      <c r="K2469" s="42"/>
      <c r="L2469" s="42"/>
      <c r="M2469" s="42"/>
      <c r="N2469" s="42"/>
    </row>
    <row r="2470" spans="1:14" x14ac:dyDescent="0.2">
      <c r="A2470" s="42" t="s">
        <v>3819</v>
      </c>
      <c r="B2470" s="42">
        <v>2</v>
      </c>
      <c r="C2470" s="42">
        <v>3</v>
      </c>
      <c r="D2470" s="42"/>
      <c r="E2470" s="42">
        <v>59</v>
      </c>
      <c r="F2470" s="377">
        <f t="shared" si="42"/>
        <v>19.666666666666668</v>
      </c>
      <c r="G2470" s="42"/>
      <c r="H2470" s="42"/>
      <c r="I2470" s="42"/>
      <c r="J2470" s="42"/>
      <c r="K2470" s="42"/>
      <c r="L2470" s="42"/>
      <c r="M2470" s="42"/>
      <c r="N2470" s="42"/>
    </row>
    <row r="2471" spans="1:14" x14ac:dyDescent="0.2">
      <c r="A2471" s="42" t="s">
        <v>3829</v>
      </c>
      <c r="B2471" s="42">
        <v>1</v>
      </c>
      <c r="C2471" s="42">
        <v>1</v>
      </c>
      <c r="D2471" s="42"/>
      <c r="E2471" s="42">
        <v>19</v>
      </c>
      <c r="F2471" s="377">
        <f t="shared" si="42"/>
        <v>19</v>
      </c>
      <c r="G2471" s="42"/>
      <c r="H2471" s="42"/>
      <c r="I2471" s="42"/>
      <c r="J2471" s="42"/>
      <c r="K2471" s="42"/>
      <c r="L2471" s="42"/>
      <c r="M2471" s="42"/>
      <c r="N2471" s="42"/>
    </row>
    <row r="2472" spans="1:14" x14ac:dyDescent="0.2">
      <c r="A2472" s="42" t="s">
        <v>4069</v>
      </c>
      <c r="B2472" s="42">
        <v>1</v>
      </c>
      <c r="C2472" s="42">
        <v>2</v>
      </c>
      <c r="D2472" s="42"/>
      <c r="E2472" s="42">
        <v>31</v>
      </c>
      <c r="F2472" s="377">
        <f t="shared" si="42"/>
        <v>15.5</v>
      </c>
      <c r="G2472" s="42"/>
      <c r="H2472" s="42"/>
      <c r="I2472" s="42"/>
      <c r="J2472" s="42"/>
      <c r="K2472" s="42"/>
      <c r="L2472" s="42"/>
      <c r="M2472" s="42"/>
      <c r="N2472" s="42"/>
    </row>
    <row r="2473" spans="1:14" x14ac:dyDescent="0.2">
      <c r="A2473" s="42" t="s">
        <v>4076</v>
      </c>
      <c r="B2473" s="42">
        <v>5</v>
      </c>
      <c r="C2473" s="42">
        <v>5</v>
      </c>
      <c r="D2473" s="42">
        <v>1</v>
      </c>
      <c r="E2473" s="42">
        <v>51</v>
      </c>
      <c r="F2473" s="377">
        <f t="shared" si="42"/>
        <v>12.75</v>
      </c>
      <c r="G2473" s="42"/>
      <c r="H2473" s="42"/>
      <c r="I2473" s="42"/>
      <c r="J2473" s="42"/>
      <c r="K2473" s="42"/>
      <c r="L2473" s="42"/>
      <c r="M2473" s="42"/>
      <c r="N2473" s="42"/>
    </row>
    <row r="2474" spans="1:14" x14ac:dyDescent="0.2">
      <c r="A2474" s="42" t="s">
        <v>3081</v>
      </c>
      <c r="B2474" s="42">
        <v>6</v>
      </c>
      <c r="C2474" s="42">
        <v>7</v>
      </c>
      <c r="D2474" s="42"/>
      <c r="E2474" s="42">
        <v>80</v>
      </c>
      <c r="F2474" s="377">
        <f t="shared" si="42"/>
        <v>11.428571428571429</v>
      </c>
      <c r="G2474" s="42"/>
      <c r="H2474" s="42"/>
      <c r="I2474" s="42"/>
      <c r="J2474" s="42"/>
      <c r="K2474" s="42"/>
      <c r="L2474" s="42"/>
      <c r="M2474" s="42"/>
      <c r="N2474" s="42"/>
    </row>
    <row r="2475" spans="1:14" x14ac:dyDescent="0.2">
      <c r="A2475" s="42" t="s">
        <v>3099</v>
      </c>
      <c r="B2475" s="42">
        <v>8</v>
      </c>
      <c r="C2475" s="42">
        <v>11</v>
      </c>
      <c r="D2475" s="42"/>
      <c r="E2475" s="42">
        <v>121</v>
      </c>
      <c r="F2475" s="377">
        <f t="shared" si="42"/>
        <v>11</v>
      </c>
      <c r="G2475" s="42"/>
      <c r="H2475" s="42"/>
      <c r="I2475" s="42"/>
      <c r="J2475" s="42"/>
      <c r="K2475" s="42"/>
      <c r="L2475" s="42"/>
      <c r="M2475" s="42"/>
      <c r="N2475" s="42"/>
    </row>
    <row r="2476" spans="1:14" x14ac:dyDescent="0.2">
      <c r="A2476" s="42" t="s">
        <v>4327</v>
      </c>
      <c r="B2476" s="42">
        <v>1</v>
      </c>
      <c r="C2476" s="42">
        <v>1</v>
      </c>
      <c r="D2476" s="42"/>
      <c r="E2476" s="42">
        <v>7</v>
      </c>
      <c r="F2476" s="377">
        <f t="shared" si="42"/>
        <v>7</v>
      </c>
      <c r="G2476" s="42"/>
      <c r="H2476" s="42"/>
      <c r="I2476" s="42"/>
      <c r="J2476" s="42"/>
      <c r="K2476" s="42"/>
      <c r="L2476" s="42"/>
      <c r="M2476" s="42"/>
      <c r="N2476" s="42"/>
    </row>
    <row r="2477" spans="1:14" x14ac:dyDescent="0.2">
      <c r="A2477" s="42" t="s">
        <v>3864</v>
      </c>
      <c r="B2477" s="42">
        <v>12</v>
      </c>
      <c r="C2477" s="42">
        <v>15</v>
      </c>
      <c r="D2477" s="42">
        <v>2</v>
      </c>
      <c r="E2477" s="42">
        <v>73</v>
      </c>
      <c r="F2477" s="377">
        <f t="shared" si="42"/>
        <v>5.615384615384615</v>
      </c>
      <c r="G2477" s="42"/>
      <c r="H2477" s="42"/>
      <c r="I2477" s="42"/>
      <c r="J2477" s="42"/>
      <c r="K2477" s="42"/>
      <c r="L2477" s="42"/>
      <c r="M2477" s="42"/>
      <c r="N2477" s="42"/>
    </row>
    <row r="2478" spans="1:14" x14ac:dyDescent="0.2">
      <c r="A2478" s="42" t="s">
        <v>3080</v>
      </c>
      <c r="B2478" s="42">
        <v>1</v>
      </c>
      <c r="C2478" s="42">
        <v>2</v>
      </c>
      <c r="D2478" s="42"/>
      <c r="E2478" s="42">
        <v>10</v>
      </c>
      <c r="F2478" s="377">
        <f t="shared" si="42"/>
        <v>5</v>
      </c>
      <c r="G2478" s="42"/>
      <c r="H2478" s="42"/>
      <c r="I2478" s="42"/>
      <c r="J2478" s="42"/>
      <c r="K2478" s="42"/>
      <c r="L2478" s="42"/>
      <c r="M2478" s="42"/>
      <c r="N2478" s="42"/>
    </row>
    <row r="2479" spans="1:14" x14ac:dyDescent="0.2">
      <c r="A2479" s="42" t="s">
        <v>3830</v>
      </c>
      <c r="B2479" s="42">
        <v>1</v>
      </c>
      <c r="C2479" s="42">
        <v>1</v>
      </c>
      <c r="D2479" s="42"/>
      <c r="E2479" s="42">
        <v>5</v>
      </c>
      <c r="F2479" s="377">
        <f t="shared" si="42"/>
        <v>5</v>
      </c>
      <c r="G2479" s="42"/>
      <c r="H2479" s="42"/>
      <c r="I2479" s="42"/>
      <c r="J2479" s="42"/>
      <c r="K2479" s="42"/>
      <c r="L2479" s="42"/>
      <c r="M2479" s="42"/>
      <c r="N2479" s="42"/>
    </row>
    <row r="2480" spans="1:14" x14ac:dyDescent="0.2">
      <c r="A2480" s="42" t="s">
        <v>3189</v>
      </c>
      <c r="B2480" s="42">
        <v>6</v>
      </c>
      <c r="C2480" s="42">
        <v>7</v>
      </c>
      <c r="D2480" s="42">
        <v>4</v>
      </c>
      <c r="E2480" s="42">
        <v>9</v>
      </c>
      <c r="F2480" s="377">
        <f t="shared" si="42"/>
        <v>3</v>
      </c>
      <c r="G2480" s="42"/>
      <c r="H2480" s="42"/>
      <c r="I2480" s="42"/>
      <c r="J2480" s="42"/>
      <c r="K2480" s="42"/>
      <c r="L2480" s="42"/>
      <c r="M2480" s="42"/>
      <c r="N2480" s="42"/>
    </row>
    <row r="2481" spans="1:14" x14ac:dyDescent="0.2">
      <c r="A2481" s="42" t="s">
        <v>4328</v>
      </c>
      <c r="B2481" s="42">
        <v>10</v>
      </c>
      <c r="C2481" s="42">
        <v>10</v>
      </c>
      <c r="D2481" s="42">
        <v>4</v>
      </c>
      <c r="E2481" s="42">
        <v>12</v>
      </c>
      <c r="F2481" s="377">
        <f t="shared" si="42"/>
        <v>2</v>
      </c>
      <c r="G2481" s="42"/>
      <c r="H2481" s="42"/>
      <c r="I2481" s="42"/>
      <c r="J2481" s="42"/>
      <c r="K2481" s="42"/>
      <c r="L2481" s="42"/>
      <c r="M2481" s="42"/>
      <c r="N2481" s="42"/>
    </row>
    <row r="2482" spans="1:14" x14ac:dyDescent="0.2">
      <c r="A2482" s="42" t="s">
        <v>3822</v>
      </c>
      <c r="B2482" s="42">
        <v>1</v>
      </c>
      <c r="C2482" s="42">
        <v>1</v>
      </c>
      <c r="D2482" s="42"/>
      <c r="E2482" s="42">
        <v>2</v>
      </c>
      <c r="F2482" s="377">
        <f t="shared" si="42"/>
        <v>2</v>
      </c>
      <c r="G2482" s="42"/>
      <c r="H2482" s="42"/>
      <c r="I2482" s="42"/>
      <c r="J2482" s="42"/>
      <c r="K2482" s="42"/>
      <c r="L2482" s="42"/>
      <c r="M2482" s="42"/>
      <c r="N2482" s="42"/>
    </row>
    <row r="2483" spans="1:14" x14ac:dyDescent="0.2">
      <c r="A2483" s="42" t="s">
        <v>4073</v>
      </c>
      <c r="B2483" s="42">
        <v>13</v>
      </c>
      <c r="C2483" s="42">
        <v>14</v>
      </c>
      <c r="D2483" s="42">
        <v>2</v>
      </c>
      <c r="E2483" s="42">
        <v>21</v>
      </c>
      <c r="F2483" s="377">
        <f t="shared" si="42"/>
        <v>1.75</v>
      </c>
      <c r="G2483" s="42"/>
      <c r="H2483" s="42"/>
      <c r="I2483" s="42"/>
      <c r="J2483" s="42"/>
      <c r="K2483" s="42"/>
      <c r="L2483" s="42"/>
      <c r="M2483" s="42"/>
      <c r="N2483" s="42"/>
    </row>
    <row r="2484" spans="1:14" x14ac:dyDescent="0.2">
      <c r="A2484" s="42" t="s">
        <v>3885</v>
      </c>
      <c r="B2484" s="42">
        <v>4</v>
      </c>
      <c r="C2484" s="42">
        <v>4</v>
      </c>
      <c r="D2484" s="42">
        <v>1</v>
      </c>
      <c r="E2484" s="42">
        <v>3</v>
      </c>
      <c r="F2484" s="377">
        <f t="shared" si="42"/>
        <v>1</v>
      </c>
      <c r="G2484" s="42"/>
      <c r="H2484" s="42"/>
      <c r="I2484" s="42"/>
      <c r="J2484" s="42"/>
      <c r="K2484" s="42"/>
      <c r="L2484" s="42"/>
      <c r="M2484" s="42"/>
      <c r="N2484" s="42"/>
    </row>
    <row r="2485" spans="1:14" x14ac:dyDescent="0.2">
      <c r="A2485" s="42" t="s">
        <v>969</v>
      </c>
      <c r="B2485" s="42">
        <v>1</v>
      </c>
      <c r="C2485" s="42">
        <v>1</v>
      </c>
      <c r="D2485" s="42"/>
      <c r="E2485" s="42">
        <v>0</v>
      </c>
      <c r="F2485" s="377">
        <f t="shared" si="42"/>
        <v>0</v>
      </c>
      <c r="G2485" s="42"/>
      <c r="H2485" s="42"/>
      <c r="I2485" s="42"/>
      <c r="J2485" s="42"/>
      <c r="K2485" s="42"/>
      <c r="L2485" s="42"/>
      <c r="M2485" s="42"/>
      <c r="N2485" s="42"/>
    </row>
    <row r="2486" spans="1:14" x14ac:dyDescent="0.2">
      <c r="A2486" s="42" t="s">
        <v>4329</v>
      </c>
      <c r="B2486" s="42">
        <v>1</v>
      </c>
      <c r="C2486" s="42" t="s">
        <v>3838</v>
      </c>
      <c r="D2486" s="42"/>
      <c r="E2486" s="42">
        <v>0</v>
      </c>
      <c r="F2486" s="377">
        <v>0</v>
      </c>
      <c r="G2486" s="42"/>
      <c r="H2486" s="42"/>
      <c r="I2486" s="42"/>
      <c r="J2486" s="42"/>
      <c r="K2486" s="42"/>
      <c r="L2486" s="42"/>
      <c r="M2486" s="42"/>
      <c r="N2486" s="42"/>
    </row>
    <row r="2487" spans="1:14" x14ac:dyDescent="0.2">
      <c r="A2487" s="42" t="s">
        <v>3071</v>
      </c>
      <c r="B2487" s="42">
        <v>10</v>
      </c>
      <c r="C2487" s="42">
        <v>15</v>
      </c>
      <c r="D2487" s="42">
        <v>2</v>
      </c>
      <c r="E2487" s="42">
        <v>444</v>
      </c>
      <c r="F2487" s="377">
        <f t="shared" si="42"/>
        <v>34.153846153846153</v>
      </c>
      <c r="G2487" s="42"/>
      <c r="H2487" s="42"/>
      <c r="I2487" s="42"/>
      <c r="J2487" s="42"/>
      <c r="K2487" s="42"/>
      <c r="L2487" s="42"/>
      <c r="M2487" s="42"/>
      <c r="N2487" s="42"/>
    </row>
    <row r="2488" spans="1:14" x14ac:dyDescent="0.2">
      <c r="A2488" s="42" t="s">
        <v>3075</v>
      </c>
      <c r="B2488" s="42">
        <v>11</v>
      </c>
      <c r="C2488" s="42">
        <v>17</v>
      </c>
      <c r="D2488" s="42"/>
      <c r="E2488" s="42">
        <v>339</v>
      </c>
      <c r="F2488" s="377">
        <f t="shared" si="42"/>
        <v>19.941176470588236</v>
      </c>
      <c r="G2488" s="42"/>
      <c r="H2488" s="42"/>
      <c r="I2488" s="42"/>
      <c r="J2488" s="42"/>
      <c r="K2488" s="42"/>
      <c r="L2488" s="42"/>
      <c r="M2488" s="42"/>
      <c r="N2488" s="42"/>
    </row>
    <row r="2489" spans="1:14" x14ac:dyDescent="0.2">
      <c r="A2489" s="42" t="s">
        <v>3824</v>
      </c>
      <c r="B2489" s="42">
        <v>8</v>
      </c>
      <c r="C2489" s="42">
        <v>11</v>
      </c>
      <c r="D2489" s="42">
        <v>1</v>
      </c>
      <c r="E2489" s="42">
        <v>156</v>
      </c>
      <c r="F2489" s="377">
        <f t="shared" si="42"/>
        <v>15.6</v>
      </c>
      <c r="G2489" s="42"/>
      <c r="H2489" s="42"/>
      <c r="I2489" s="42"/>
      <c r="J2489" s="42"/>
      <c r="K2489" s="42"/>
      <c r="L2489" s="42"/>
      <c r="M2489" s="42"/>
      <c r="N2489" s="42"/>
    </row>
    <row r="2490" spans="1:14" x14ac:dyDescent="0.2">
      <c r="A2490" s="42" t="s">
        <v>3072</v>
      </c>
      <c r="B2490" s="42">
        <v>1</v>
      </c>
      <c r="C2490" s="42">
        <v>1</v>
      </c>
      <c r="D2490" s="42"/>
      <c r="E2490" s="42">
        <v>65</v>
      </c>
      <c r="F2490" s="377">
        <f t="shared" si="42"/>
        <v>65</v>
      </c>
      <c r="G2490" s="42"/>
      <c r="H2490" s="42"/>
      <c r="I2490" s="42"/>
      <c r="J2490" s="42"/>
      <c r="K2490" s="42"/>
      <c r="L2490" s="42"/>
      <c r="M2490" s="42"/>
      <c r="N2490" s="42"/>
    </row>
    <row r="2491" spans="1:14" x14ac:dyDescent="0.2">
      <c r="A2491" s="42" t="s">
        <v>3076</v>
      </c>
      <c r="B2491" s="42">
        <v>1</v>
      </c>
      <c r="C2491" s="42">
        <v>1</v>
      </c>
      <c r="D2491" s="42"/>
      <c r="E2491" s="42">
        <v>54</v>
      </c>
      <c r="F2491" s="377">
        <f t="shared" si="42"/>
        <v>54</v>
      </c>
      <c r="G2491" s="42"/>
      <c r="H2491" s="42"/>
      <c r="I2491" s="42"/>
      <c r="J2491" s="42"/>
      <c r="K2491" s="42"/>
      <c r="L2491" s="42"/>
      <c r="M2491" s="42"/>
      <c r="N2491" s="42"/>
    </row>
    <row r="2492" spans="1:14" x14ac:dyDescent="0.2">
      <c r="A2492" s="42" t="s">
        <v>3816</v>
      </c>
      <c r="B2492" s="42">
        <v>2</v>
      </c>
      <c r="C2492" s="42">
        <v>3</v>
      </c>
      <c r="D2492" s="42"/>
      <c r="E2492" s="42">
        <v>81</v>
      </c>
      <c r="F2492" s="377">
        <f t="shared" si="42"/>
        <v>27</v>
      </c>
      <c r="G2492" s="42"/>
      <c r="H2492" s="42"/>
      <c r="I2492" s="42"/>
      <c r="J2492" s="42"/>
      <c r="K2492" s="42"/>
      <c r="L2492" s="42"/>
      <c r="M2492" s="42"/>
      <c r="N2492" s="42"/>
    </row>
    <row r="2493" spans="1:14" x14ac:dyDescent="0.2">
      <c r="A2493" s="42" t="s">
        <v>3829</v>
      </c>
      <c r="B2493" s="42">
        <v>1</v>
      </c>
      <c r="C2493" s="42">
        <v>1</v>
      </c>
      <c r="D2493" s="42"/>
      <c r="E2493" s="42">
        <v>23</v>
      </c>
      <c r="F2493" s="377">
        <f t="shared" si="42"/>
        <v>23</v>
      </c>
      <c r="G2493" s="42"/>
      <c r="H2493" s="42"/>
      <c r="I2493" s="42"/>
      <c r="J2493" s="42"/>
      <c r="K2493" s="42"/>
      <c r="L2493" s="42"/>
      <c r="M2493" s="42"/>
      <c r="N2493" s="42"/>
    </row>
    <row r="2494" spans="1:14" x14ac:dyDescent="0.2">
      <c r="A2494" s="42" t="s">
        <v>3841</v>
      </c>
      <c r="B2494" s="42">
        <v>1</v>
      </c>
      <c r="C2494" s="42">
        <v>2</v>
      </c>
      <c r="D2494" s="42"/>
      <c r="E2494" s="42">
        <v>43</v>
      </c>
      <c r="F2494" s="377">
        <f t="shared" si="42"/>
        <v>21.5</v>
      </c>
      <c r="G2494" s="42"/>
      <c r="H2494" s="42"/>
      <c r="I2494" s="42"/>
      <c r="J2494" s="42"/>
      <c r="K2494" s="42"/>
      <c r="L2494" s="42"/>
      <c r="M2494" s="42"/>
      <c r="N2494" s="42"/>
    </row>
    <row r="2495" spans="1:14" x14ac:dyDescent="0.2">
      <c r="A2495" s="42" t="s">
        <v>3837</v>
      </c>
      <c r="B2495" s="42">
        <v>3</v>
      </c>
      <c r="C2495" s="42">
        <v>4</v>
      </c>
      <c r="D2495" s="42"/>
      <c r="E2495" s="42">
        <v>67</v>
      </c>
      <c r="F2495" s="377">
        <f t="shared" si="42"/>
        <v>16.75</v>
      </c>
      <c r="G2495" s="42"/>
      <c r="H2495" s="42"/>
      <c r="I2495" s="42"/>
      <c r="J2495" s="42"/>
      <c r="K2495" s="42"/>
      <c r="L2495" s="42"/>
      <c r="M2495" s="42"/>
      <c r="N2495" s="42"/>
    </row>
    <row r="2496" spans="1:14" x14ac:dyDescent="0.2">
      <c r="A2496" s="42" t="s">
        <v>4084</v>
      </c>
      <c r="B2496" s="42">
        <v>12</v>
      </c>
      <c r="C2496" s="42">
        <v>15</v>
      </c>
      <c r="D2496" s="42">
        <v>5</v>
      </c>
      <c r="E2496" s="42">
        <v>144</v>
      </c>
      <c r="F2496" s="377">
        <f t="shared" si="42"/>
        <v>14.4</v>
      </c>
      <c r="G2496" s="42"/>
      <c r="H2496" s="42"/>
      <c r="I2496" s="42"/>
      <c r="J2496" s="42"/>
      <c r="K2496" s="42"/>
      <c r="L2496" s="42"/>
      <c r="M2496" s="42"/>
      <c r="N2496" s="42"/>
    </row>
    <row r="2497" spans="1:14" x14ac:dyDescent="0.2">
      <c r="A2497" s="42" t="s">
        <v>4072</v>
      </c>
      <c r="B2497" s="42">
        <v>6</v>
      </c>
      <c r="C2497" s="42">
        <v>9</v>
      </c>
      <c r="D2497" s="42"/>
      <c r="E2497" s="42">
        <v>141</v>
      </c>
      <c r="F2497" s="377">
        <f t="shared" si="42"/>
        <v>15.666666666666666</v>
      </c>
      <c r="G2497" s="42"/>
      <c r="H2497" s="42"/>
      <c r="I2497" s="42"/>
      <c r="J2497" s="42"/>
      <c r="K2497" s="42"/>
      <c r="L2497" s="42"/>
      <c r="M2497" s="42"/>
      <c r="N2497" s="42"/>
    </row>
    <row r="2498" spans="1:14" x14ac:dyDescent="0.2">
      <c r="A2498" s="42" t="s">
        <v>4081</v>
      </c>
      <c r="B2498" s="42">
        <v>11</v>
      </c>
      <c r="C2498" s="42">
        <v>15</v>
      </c>
      <c r="D2498" s="42">
        <v>3</v>
      </c>
      <c r="E2498" s="42">
        <v>145</v>
      </c>
      <c r="F2498" s="377">
        <f t="shared" si="42"/>
        <v>12.083333333333334</v>
      </c>
      <c r="G2498" s="42"/>
      <c r="H2498" s="42"/>
      <c r="I2498" s="42"/>
      <c r="J2498" s="42"/>
      <c r="K2498" s="42"/>
      <c r="L2498" s="42"/>
      <c r="M2498" s="42"/>
      <c r="N2498" s="42"/>
    </row>
    <row r="2499" spans="1:14" x14ac:dyDescent="0.2">
      <c r="A2499" s="42" t="s">
        <v>3093</v>
      </c>
      <c r="B2499" s="42">
        <v>5</v>
      </c>
      <c r="C2499" s="42">
        <v>6</v>
      </c>
      <c r="D2499" s="42"/>
      <c r="E2499" s="42">
        <v>69</v>
      </c>
      <c r="F2499" s="377">
        <f t="shared" si="42"/>
        <v>11.5</v>
      </c>
      <c r="G2499" s="42"/>
      <c r="H2499" s="42"/>
      <c r="I2499" s="42"/>
      <c r="J2499" s="42"/>
      <c r="K2499" s="42"/>
      <c r="L2499" s="42"/>
      <c r="M2499" s="42"/>
      <c r="N2499" s="42"/>
    </row>
    <row r="2500" spans="1:14" x14ac:dyDescent="0.2">
      <c r="A2500" s="42" t="s">
        <v>4078</v>
      </c>
      <c r="B2500" s="42">
        <v>6</v>
      </c>
      <c r="C2500" s="42">
        <v>9</v>
      </c>
      <c r="D2500" s="42"/>
      <c r="E2500" s="42">
        <v>81</v>
      </c>
      <c r="F2500" s="377">
        <f t="shared" si="42"/>
        <v>9</v>
      </c>
      <c r="G2500" s="42"/>
      <c r="H2500" s="42"/>
      <c r="I2500" s="42"/>
      <c r="J2500" s="42"/>
      <c r="K2500" s="42"/>
      <c r="L2500" s="42"/>
      <c r="M2500" s="42"/>
      <c r="N2500" s="42"/>
    </row>
    <row r="2501" spans="1:14" x14ac:dyDescent="0.2">
      <c r="A2501" s="42" t="s">
        <v>3887</v>
      </c>
      <c r="B2501" s="42">
        <v>3</v>
      </c>
      <c r="C2501" s="42">
        <v>5</v>
      </c>
      <c r="D2501" s="42">
        <v>1</v>
      </c>
      <c r="E2501" s="42">
        <v>35</v>
      </c>
      <c r="F2501" s="377">
        <f t="shared" si="42"/>
        <v>8.75</v>
      </c>
      <c r="G2501" s="42"/>
      <c r="H2501" s="42"/>
      <c r="I2501" s="42"/>
      <c r="J2501" s="42"/>
      <c r="K2501" s="42"/>
      <c r="L2501" s="42"/>
      <c r="M2501" s="42"/>
      <c r="N2501" s="42"/>
    </row>
    <row r="2502" spans="1:14" x14ac:dyDescent="0.2">
      <c r="A2502" s="42" t="s">
        <v>3845</v>
      </c>
      <c r="B2502" s="42">
        <v>1</v>
      </c>
      <c r="C2502" s="42">
        <v>2</v>
      </c>
      <c r="D2502" s="42"/>
      <c r="E2502" s="42">
        <v>17</v>
      </c>
      <c r="F2502" s="377">
        <f t="shared" si="42"/>
        <v>8.5</v>
      </c>
      <c r="G2502" s="42"/>
      <c r="H2502" s="42"/>
      <c r="I2502" s="42"/>
      <c r="J2502" s="42"/>
      <c r="K2502" s="42"/>
      <c r="L2502" s="42"/>
      <c r="M2502" s="42"/>
      <c r="N2502" s="42"/>
    </row>
    <row r="2503" spans="1:14" x14ac:dyDescent="0.2">
      <c r="A2503" s="42" t="s">
        <v>4334</v>
      </c>
      <c r="B2503" s="42">
        <v>4</v>
      </c>
      <c r="C2503" s="42">
        <v>4</v>
      </c>
      <c r="D2503" s="42"/>
      <c r="E2503" s="42">
        <v>34</v>
      </c>
      <c r="F2503" s="377">
        <f t="shared" si="42"/>
        <v>8.5</v>
      </c>
      <c r="G2503" s="42"/>
      <c r="H2503" s="42"/>
      <c r="I2503" s="42"/>
      <c r="J2503" s="42"/>
      <c r="K2503" s="42"/>
      <c r="L2503" s="42"/>
      <c r="M2503" s="42"/>
      <c r="N2503" s="42"/>
    </row>
    <row r="2504" spans="1:14" x14ac:dyDescent="0.2">
      <c r="A2504" s="42" t="s">
        <v>3099</v>
      </c>
      <c r="B2504" s="42">
        <v>4</v>
      </c>
      <c r="C2504" s="42">
        <v>5</v>
      </c>
      <c r="D2504" s="42"/>
      <c r="E2504" s="42">
        <v>40</v>
      </c>
      <c r="F2504" s="377">
        <f t="shared" si="42"/>
        <v>8</v>
      </c>
      <c r="G2504" s="42"/>
      <c r="H2504" s="42"/>
      <c r="I2504" s="42"/>
      <c r="J2504" s="42"/>
      <c r="K2504" s="42"/>
      <c r="L2504" s="42"/>
      <c r="M2504" s="42"/>
      <c r="N2504" s="42"/>
    </row>
    <row r="2505" spans="1:14" x14ac:dyDescent="0.2">
      <c r="A2505" s="42" t="s">
        <v>4083</v>
      </c>
      <c r="B2505" s="42">
        <v>6</v>
      </c>
      <c r="C2505" s="42">
        <v>8</v>
      </c>
      <c r="D2505" s="42">
        <v>1</v>
      </c>
      <c r="E2505" s="42">
        <v>52</v>
      </c>
      <c r="F2505" s="377">
        <f t="shared" si="42"/>
        <v>7.4285714285714288</v>
      </c>
      <c r="G2505" s="42"/>
      <c r="H2505" s="42"/>
      <c r="I2505" s="42"/>
      <c r="J2505" s="42"/>
      <c r="K2505" s="42"/>
      <c r="L2505" s="42"/>
      <c r="M2505" s="42"/>
      <c r="N2505" s="42"/>
    </row>
    <row r="2506" spans="1:14" x14ac:dyDescent="0.2">
      <c r="A2506" s="42" t="s">
        <v>3830</v>
      </c>
      <c r="B2506" s="42">
        <v>6</v>
      </c>
      <c r="C2506" s="42">
        <v>6</v>
      </c>
      <c r="D2506" s="42"/>
      <c r="E2506" s="42">
        <v>32</v>
      </c>
      <c r="F2506" s="377">
        <f t="shared" si="42"/>
        <v>5.333333333333333</v>
      </c>
      <c r="G2506" s="42"/>
      <c r="H2506" s="42"/>
      <c r="I2506" s="42"/>
      <c r="J2506" s="42"/>
      <c r="K2506" s="42"/>
      <c r="L2506" s="42"/>
      <c r="M2506" s="42"/>
      <c r="N2506" s="42"/>
    </row>
    <row r="2507" spans="1:14" x14ac:dyDescent="0.2">
      <c r="A2507" s="42" t="s">
        <v>3188</v>
      </c>
      <c r="B2507" s="42">
        <v>5</v>
      </c>
      <c r="C2507" s="42">
        <v>6</v>
      </c>
      <c r="D2507" s="42">
        <v>1</v>
      </c>
      <c r="E2507" s="42">
        <v>23</v>
      </c>
      <c r="F2507" s="377">
        <f t="shared" si="42"/>
        <v>4.5999999999999996</v>
      </c>
      <c r="G2507" s="42"/>
      <c r="H2507" s="42"/>
      <c r="I2507" s="42"/>
      <c r="J2507" s="42"/>
      <c r="K2507" s="42"/>
      <c r="L2507" s="42"/>
      <c r="M2507" s="42"/>
      <c r="N2507" s="42"/>
    </row>
    <row r="2508" spans="1:14" x14ac:dyDescent="0.2">
      <c r="A2508" s="42" t="s">
        <v>4331</v>
      </c>
      <c r="B2508" s="42">
        <v>4</v>
      </c>
      <c r="C2508" s="42">
        <v>7</v>
      </c>
      <c r="D2508" s="42">
        <v>3</v>
      </c>
      <c r="E2508" s="42">
        <v>17</v>
      </c>
      <c r="F2508" s="377">
        <f t="shared" si="42"/>
        <v>4.25</v>
      </c>
      <c r="G2508" s="42"/>
      <c r="H2508" s="42"/>
      <c r="I2508" s="42"/>
      <c r="J2508" s="42"/>
      <c r="K2508" s="42"/>
      <c r="L2508" s="42"/>
      <c r="M2508" s="42"/>
      <c r="N2508" s="42"/>
    </row>
    <row r="2509" spans="1:14" x14ac:dyDescent="0.2">
      <c r="A2509" s="42" t="s">
        <v>4328</v>
      </c>
      <c r="B2509" s="42">
        <v>2</v>
      </c>
      <c r="C2509" s="42">
        <v>3</v>
      </c>
      <c r="D2509" s="42"/>
      <c r="E2509" s="42">
        <v>6</v>
      </c>
      <c r="F2509" s="377">
        <f t="shared" si="42"/>
        <v>2</v>
      </c>
      <c r="G2509" s="42"/>
      <c r="H2509" s="42"/>
      <c r="I2509" s="42"/>
      <c r="J2509" s="42"/>
      <c r="K2509" s="42"/>
      <c r="L2509" s="42"/>
      <c r="M2509" s="42"/>
      <c r="N2509" s="42"/>
    </row>
    <row r="2510" spans="1:14" x14ac:dyDescent="0.2">
      <c r="A2510" s="42" t="s">
        <v>4073</v>
      </c>
      <c r="B2510" s="42">
        <v>12</v>
      </c>
      <c r="C2510" s="42">
        <v>14</v>
      </c>
      <c r="D2510" s="42">
        <v>3</v>
      </c>
      <c r="E2510" s="42">
        <v>16</v>
      </c>
      <c r="F2510" s="377">
        <f t="shared" si="42"/>
        <v>1.4545454545454546</v>
      </c>
      <c r="G2510" s="42"/>
      <c r="H2510" s="42"/>
      <c r="I2510" s="42"/>
      <c r="J2510" s="42"/>
      <c r="K2510" s="42"/>
      <c r="L2510" s="42"/>
      <c r="M2510" s="42"/>
      <c r="N2510" s="42"/>
    </row>
    <row r="2511" spans="1:14" x14ac:dyDescent="0.2">
      <c r="A2511" s="42" t="s">
        <v>4332</v>
      </c>
      <c r="B2511" s="42">
        <v>1</v>
      </c>
      <c r="C2511" s="42">
        <v>1</v>
      </c>
      <c r="D2511" s="42"/>
      <c r="E2511" s="42">
        <v>1</v>
      </c>
      <c r="F2511" s="377">
        <f t="shared" si="42"/>
        <v>1</v>
      </c>
      <c r="G2511" s="42"/>
      <c r="H2511" s="42"/>
      <c r="I2511" s="42"/>
      <c r="J2511" s="42"/>
      <c r="K2511" s="42"/>
      <c r="L2511" s="42"/>
      <c r="M2511" s="42"/>
      <c r="N2511" s="42"/>
    </row>
    <row r="2512" spans="1:14" x14ac:dyDescent="0.2">
      <c r="A2512" s="42" t="s">
        <v>3822</v>
      </c>
      <c r="B2512" s="42">
        <v>1</v>
      </c>
      <c r="C2512" s="42">
        <v>1</v>
      </c>
      <c r="D2512" s="42">
        <v>1</v>
      </c>
      <c r="E2512" s="42">
        <v>75</v>
      </c>
      <c r="F2512" s="377">
        <v>0</v>
      </c>
      <c r="G2512" s="42"/>
      <c r="H2512" s="42"/>
      <c r="I2512" s="42"/>
      <c r="J2512" s="42"/>
      <c r="K2512" s="42"/>
      <c r="L2512" s="42"/>
      <c r="M2512" s="42"/>
      <c r="N2512" s="42"/>
    </row>
    <row r="2513" spans="1:14" x14ac:dyDescent="0.2">
      <c r="A2513" s="42" t="s">
        <v>4333</v>
      </c>
      <c r="B2513" s="42">
        <v>1</v>
      </c>
      <c r="C2513" s="42">
        <v>1</v>
      </c>
      <c r="D2513" s="42"/>
      <c r="E2513" s="42">
        <v>0</v>
      </c>
      <c r="F2513" s="377">
        <f t="shared" si="42"/>
        <v>0</v>
      </c>
      <c r="G2513" s="42"/>
      <c r="H2513" s="42"/>
      <c r="I2513" s="42"/>
      <c r="J2513" s="42"/>
      <c r="K2513" s="42"/>
      <c r="L2513" s="42"/>
      <c r="M2513" s="42"/>
      <c r="N2513" s="42"/>
    </row>
    <row r="2514" spans="1:14" x14ac:dyDescent="0.2">
      <c r="A2514" s="42" t="s">
        <v>3885</v>
      </c>
      <c r="B2514" s="42">
        <v>1</v>
      </c>
      <c r="C2514" s="42">
        <v>1</v>
      </c>
      <c r="D2514" s="42"/>
      <c r="E2514" s="42">
        <v>0</v>
      </c>
      <c r="F2514" s="377">
        <f t="shared" si="42"/>
        <v>0</v>
      </c>
      <c r="G2514" s="42"/>
      <c r="H2514" s="42"/>
      <c r="I2514" s="42"/>
      <c r="J2514" s="42"/>
      <c r="K2514" s="42"/>
      <c r="L2514" s="42"/>
      <c r="M2514" s="42"/>
      <c r="N2514" s="42"/>
    </row>
    <row r="2515" spans="1:14" x14ac:dyDescent="0.2">
      <c r="A2515" s="42" t="s">
        <v>3864</v>
      </c>
      <c r="B2515" s="42">
        <v>1</v>
      </c>
      <c r="C2515" s="42" t="s">
        <v>3838</v>
      </c>
      <c r="D2515" s="42"/>
      <c r="E2515" s="42">
        <v>0</v>
      </c>
      <c r="F2515" s="377">
        <v>0</v>
      </c>
      <c r="G2515" s="42"/>
      <c r="H2515" s="42"/>
      <c r="I2515" s="42"/>
      <c r="J2515" s="42"/>
      <c r="K2515" s="42"/>
      <c r="L2515" s="42"/>
      <c r="M2515" s="42"/>
      <c r="N2515" s="42"/>
    </row>
    <row r="2516" spans="1:14" x14ac:dyDescent="0.2">
      <c r="A2516" s="42" t="s">
        <v>3098</v>
      </c>
      <c r="B2516" s="42">
        <v>2</v>
      </c>
      <c r="C2516" s="42">
        <v>2</v>
      </c>
      <c r="D2516" s="42">
        <v>1</v>
      </c>
      <c r="E2516" s="42">
        <v>72</v>
      </c>
      <c r="F2516" s="377">
        <f t="shared" si="42"/>
        <v>72</v>
      </c>
      <c r="G2516" s="42"/>
      <c r="H2516" s="42"/>
      <c r="I2516" s="42"/>
      <c r="J2516" s="42"/>
      <c r="K2516" s="42"/>
      <c r="L2516" s="42"/>
      <c r="M2516" s="42"/>
      <c r="N2516" s="42"/>
    </row>
    <row r="2517" spans="1:14" x14ac:dyDescent="0.2">
      <c r="A2517" s="42" t="s">
        <v>3075</v>
      </c>
      <c r="B2517" s="42">
        <v>12</v>
      </c>
      <c r="C2517" s="42">
        <v>14</v>
      </c>
      <c r="D2517" s="42">
        <v>2</v>
      </c>
      <c r="E2517" s="42">
        <v>577</v>
      </c>
      <c r="F2517" s="377">
        <f t="shared" si="42"/>
        <v>48.083333333333336</v>
      </c>
      <c r="G2517" s="42"/>
      <c r="H2517" s="42"/>
      <c r="I2517" s="42"/>
      <c r="J2517" s="42"/>
      <c r="K2517" s="42"/>
      <c r="L2517" s="42"/>
      <c r="M2517" s="42">
        <v>8</v>
      </c>
      <c r="N2517" s="42"/>
    </row>
    <row r="2518" spans="1:14" x14ac:dyDescent="0.2">
      <c r="A2518" s="42" t="s">
        <v>4329</v>
      </c>
      <c r="B2518" s="42">
        <v>7</v>
      </c>
      <c r="C2518" s="42">
        <v>9</v>
      </c>
      <c r="D2518" s="42">
        <v>2</v>
      </c>
      <c r="E2518" s="42">
        <v>266</v>
      </c>
      <c r="F2518" s="377">
        <f t="shared" si="42"/>
        <v>38</v>
      </c>
      <c r="G2518" s="42"/>
      <c r="H2518" s="42"/>
      <c r="I2518" s="42"/>
      <c r="J2518" s="42"/>
      <c r="K2518" s="42"/>
      <c r="L2518" s="42"/>
      <c r="M2518" s="42">
        <v>2</v>
      </c>
      <c r="N2518" s="42"/>
    </row>
    <row r="2519" spans="1:14" x14ac:dyDescent="0.2">
      <c r="A2519" s="42" t="s">
        <v>3835</v>
      </c>
      <c r="B2519" s="42">
        <v>4</v>
      </c>
      <c r="C2519" s="42">
        <v>7</v>
      </c>
      <c r="D2519" s="42">
        <v>1</v>
      </c>
      <c r="E2519" s="42">
        <v>190</v>
      </c>
      <c r="F2519" s="377">
        <f t="shared" si="42"/>
        <v>31.666666666666668</v>
      </c>
      <c r="G2519" s="42"/>
      <c r="H2519" s="42"/>
      <c r="I2519" s="42"/>
      <c r="J2519" s="42"/>
      <c r="K2519" s="42"/>
      <c r="L2519" s="42"/>
      <c r="M2519" s="42">
        <v>3</v>
      </c>
      <c r="N2519" s="42"/>
    </row>
    <row r="2520" spans="1:14" x14ac:dyDescent="0.2">
      <c r="A2520" s="42" t="s">
        <v>3080</v>
      </c>
      <c r="B2520" s="42">
        <v>3</v>
      </c>
      <c r="C2520" s="42">
        <v>4</v>
      </c>
      <c r="D2520" s="42">
        <v>1</v>
      </c>
      <c r="E2520" s="42">
        <v>78</v>
      </c>
      <c r="F2520" s="377">
        <f t="shared" si="42"/>
        <v>26</v>
      </c>
      <c r="G2520" s="42"/>
      <c r="H2520" s="42"/>
      <c r="I2520" s="42"/>
      <c r="J2520" s="42"/>
      <c r="K2520" s="42"/>
      <c r="L2520" s="42"/>
      <c r="M2520" s="42">
        <v>1</v>
      </c>
      <c r="N2520" s="42"/>
    </row>
    <row r="2521" spans="1:14" x14ac:dyDescent="0.2">
      <c r="A2521" s="42" t="s">
        <v>4335</v>
      </c>
      <c r="B2521" s="42">
        <v>1</v>
      </c>
      <c r="C2521" s="42">
        <v>2</v>
      </c>
      <c r="D2521" s="42">
        <v>1</v>
      </c>
      <c r="E2521" s="42">
        <v>23</v>
      </c>
      <c r="F2521" s="377">
        <f t="shared" si="42"/>
        <v>23</v>
      </c>
      <c r="G2521" s="42"/>
      <c r="H2521" s="42"/>
      <c r="I2521" s="42"/>
      <c r="J2521" s="42"/>
      <c r="K2521" s="42"/>
      <c r="L2521" s="42"/>
      <c r="M2521" s="42"/>
      <c r="N2521" s="42"/>
    </row>
    <row r="2522" spans="1:14" x14ac:dyDescent="0.2">
      <c r="A2522" s="42" t="s">
        <v>3836</v>
      </c>
      <c r="B2522" s="42">
        <v>11</v>
      </c>
      <c r="C2522" s="42">
        <v>14</v>
      </c>
      <c r="D2522" s="42">
        <v>4</v>
      </c>
      <c r="E2522" s="42">
        <v>174</v>
      </c>
      <c r="F2522" s="377">
        <f t="shared" si="42"/>
        <v>17.399999999999999</v>
      </c>
      <c r="G2522" s="42"/>
      <c r="H2522" s="42"/>
      <c r="I2522" s="42"/>
      <c r="J2522" s="42"/>
      <c r="K2522" s="42"/>
      <c r="L2522" s="42"/>
      <c r="M2522" s="42">
        <v>6</v>
      </c>
      <c r="N2522" s="42"/>
    </row>
    <row r="2523" spans="1:14" x14ac:dyDescent="0.2">
      <c r="A2523" s="42" t="s">
        <v>4071</v>
      </c>
      <c r="B2523" s="42">
        <v>3</v>
      </c>
      <c r="C2523" s="42">
        <v>3</v>
      </c>
      <c r="D2523" s="42"/>
      <c r="E2523" s="42">
        <v>49</v>
      </c>
      <c r="F2523" s="377">
        <f t="shared" si="42"/>
        <v>16.333333333333332</v>
      </c>
      <c r="G2523" s="42"/>
      <c r="H2523" s="42"/>
      <c r="I2523" s="42"/>
      <c r="J2523" s="42"/>
      <c r="K2523" s="42"/>
      <c r="L2523" s="42"/>
      <c r="M2523" s="42">
        <v>3</v>
      </c>
      <c r="N2523" s="42"/>
    </row>
    <row r="2524" spans="1:14" x14ac:dyDescent="0.2">
      <c r="A2524" s="42" t="s">
        <v>3824</v>
      </c>
      <c r="B2524" s="42">
        <v>11</v>
      </c>
      <c r="C2524" s="42">
        <v>16</v>
      </c>
      <c r="D2524" s="42">
        <v>2</v>
      </c>
      <c r="E2524" s="42">
        <v>211</v>
      </c>
      <c r="F2524" s="377">
        <f t="shared" si="42"/>
        <v>15.071428571428571</v>
      </c>
      <c r="G2524" s="42"/>
      <c r="H2524" s="42"/>
      <c r="I2524" s="42"/>
      <c r="J2524" s="42"/>
      <c r="K2524" s="42"/>
      <c r="L2524" s="42"/>
      <c r="M2524" s="42">
        <v>10</v>
      </c>
      <c r="N2524" s="42"/>
    </row>
    <row r="2525" spans="1:14" x14ac:dyDescent="0.2">
      <c r="A2525" s="42" t="s">
        <v>3887</v>
      </c>
      <c r="B2525" s="42">
        <v>12</v>
      </c>
      <c r="C2525" s="42">
        <v>18</v>
      </c>
      <c r="D2525" s="42">
        <v>1</v>
      </c>
      <c r="E2525" s="42">
        <v>254</v>
      </c>
      <c r="F2525" s="377">
        <f t="shared" ref="F2525:F2588" si="43">E2525/(C2525-D2525)</f>
        <v>14.941176470588236</v>
      </c>
      <c r="G2525" s="42"/>
      <c r="H2525" s="42"/>
      <c r="I2525" s="42"/>
      <c r="J2525" s="42"/>
      <c r="K2525" s="42"/>
      <c r="L2525" s="42"/>
      <c r="M2525" s="42">
        <v>2</v>
      </c>
      <c r="N2525" s="42"/>
    </row>
    <row r="2526" spans="1:14" x14ac:dyDescent="0.2">
      <c r="A2526" s="42" t="s">
        <v>4336</v>
      </c>
      <c r="B2526" s="42">
        <v>4</v>
      </c>
      <c r="C2526" s="42">
        <v>6</v>
      </c>
      <c r="D2526" s="42">
        <v>1</v>
      </c>
      <c r="E2526" s="42">
        <v>74</v>
      </c>
      <c r="F2526" s="377">
        <f t="shared" si="43"/>
        <v>14.8</v>
      </c>
      <c r="G2526" s="42"/>
      <c r="H2526" s="42"/>
      <c r="I2526" s="42"/>
      <c r="J2526" s="42"/>
      <c r="K2526" s="42"/>
      <c r="L2526" s="42"/>
      <c r="M2526" s="42">
        <v>1</v>
      </c>
      <c r="N2526" s="42"/>
    </row>
    <row r="2527" spans="1:14" x14ac:dyDescent="0.2">
      <c r="A2527" s="42" t="s">
        <v>4337</v>
      </c>
      <c r="B2527" s="42">
        <v>8</v>
      </c>
      <c r="C2527" s="42">
        <v>10</v>
      </c>
      <c r="D2527" s="42"/>
      <c r="E2527" s="42">
        <v>145</v>
      </c>
      <c r="F2527" s="377">
        <f t="shared" si="43"/>
        <v>14.5</v>
      </c>
      <c r="G2527" s="42"/>
      <c r="H2527" s="42"/>
      <c r="I2527" s="42"/>
      <c r="J2527" s="42"/>
      <c r="K2527" s="42"/>
      <c r="L2527" s="42"/>
      <c r="M2527" s="42">
        <v>7</v>
      </c>
      <c r="N2527" s="42"/>
    </row>
    <row r="2528" spans="1:14" x14ac:dyDescent="0.2">
      <c r="A2528" s="42" t="s">
        <v>4088</v>
      </c>
      <c r="B2528" s="42">
        <v>8</v>
      </c>
      <c r="C2528" s="42">
        <v>9</v>
      </c>
      <c r="D2528" s="42"/>
      <c r="E2528" s="42">
        <v>126</v>
      </c>
      <c r="F2528" s="377">
        <f t="shared" si="43"/>
        <v>14</v>
      </c>
      <c r="G2528" s="42"/>
      <c r="H2528" s="42"/>
      <c r="I2528" s="42"/>
      <c r="J2528" s="42"/>
      <c r="K2528" s="42"/>
      <c r="L2528" s="42"/>
      <c r="M2528" s="42">
        <v>3</v>
      </c>
      <c r="N2528" s="42"/>
    </row>
    <row r="2529" spans="1:14" x14ac:dyDescent="0.2">
      <c r="A2529" s="42" t="s">
        <v>4072</v>
      </c>
      <c r="B2529" s="42">
        <v>14</v>
      </c>
      <c r="C2529" s="42">
        <v>20</v>
      </c>
      <c r="D2529" s="42">
        <v>2</v>
      </c>
      <c r="E2529" s="42">
        <v>240</v>
      </c>
      <c r="F2529" s="377">
        <f t="shared" si="43"/>
        <v>13.333333333333334</v>
      </c>
      <c r="G2529" s="42"/>
      <c r="H2529" s="42"/>
      <c r="I2529" s="42"/>
      <c r="J2529" s="42"/>
      <c r="K2529" s="42"/>
      <c r="L2529" s="42"/>
      <c r="M2529" s="42">
        <v>8</v>
      </c>
      <c r="N2529" s="42"/>
    </row>
    <row r="2530" spans="1:14" x14ac:dyDescent="0.2">
      <c r="A2530" s="42" t="s">
        <v>3845</v>
      </c>
      <c r="B2530" s="42">
        <v>2</v>
      </c>
      <c r="C2530" s="42">
        <v>3</v>
      </c>
      <c r="D2530" s="42"/>
      <c r="E2530" s="42">
        <v>40</v>
      </c>
      <c r="F2530" s="377">
        <f t="shared" si="43"/>
        <v>13.333333333333334</v>
      </c>
      <c r="G2530" s="42"/>
      <c r="H2530" s="42"/>
      <c r="I2530" s="42"/>
      <c r="J2530" s="42"/>
      <c r="K2530" s="42"/>
      <c r="L2530" s="42"/>
      <c r="M2530" s="42">
        <v>1</v>
      </c>
      <c r="N2530" s="42"/>
    </row>
    <row r="2531" spans="1:14" x14ac:dyDescent="0.2">
      <c r="A2531" s="42" t="s">
        <v>4084</v>
      </c>
      <c r="B2531" s="42">
        <v>7</v>
      </c>
      <c r="C2531" s="42">
        <v>8</v>
      </c>
      <c r="D2531" s="42">
        <v>3</v>
      </c>
      <c r="E2531" s="42">
        <v>60</v>
      </c>
      <c r="F2531" s="377">
        <f t="shared" si="43"/>
        <v>12</v>
      </c>
      <c r="G2531" s="42"/>
      <c r="H2531" s="42"/>
      <c r="I2531" s="42"/>
      <c r="J2531" s="42"/>
      <c r="K2531" s="42"/>
      <c r="L2531" s="42"/>
      <c r="M2531" s="42">
        <v>4</v>
      </c>
      <c r="N2531" s="42"/>
    </row>
    <row r="2532" spans="1:14" x14ac:dyDescent="0.2">
      <c r="A2532" s="42" t="s">
        <v>3850</v>
      </c>
      <c r="B2532" s="42">
        <v>13</v>
      </c>
      <c r="C2532" s="42">
        <v>15</v>
      </c>
      <c r="D2532" s="42">
        <v>5</v>
      </c>
      <c r="E2532" s="42">
        <v>119</v>
      </c>
      <c r="F2532" s="377">
        <f t="shared" si="43"/>
        <v>11.9</v>
      </c>
      <c r="G2532" s="42"/>
      <c r="H2532" s="42"/>
      <c r="I2532" s="42"/>
      <c r="J2532" s="42"/>
      <c r="K2532" s="42"/>
      <c r="L2532" s="42"/>
      <c r="M2532" s="42">
        <v>1</v>
      </c>
      <c r="N2532" s="42"/>
    </row>
    <row r="2533" spans="1:14" x14ac:dyDescent="0.2">
      <c r="A2533" s="42" t="s">
        <v>4083</v>
      </c>
      <c r="B2533" s="42">
        <v>2</v>
      </c>
      <c r="C2533" s="42">
        <v>2</v>
      </c>
      <c r="D2533" s="42"/>
      <c r="E2533" s="42">
        <v>16</v>
      </c>
      <c r="F2533" s="377">
        <f t="shared" si="43"/>
        <v>8</v>
      </c>
      <c r="G2533" s="42"/>
      <c r="H2533" s="42"/>
      <c r="I2533" s="42"/>
      <c r="J2533" s="42"/>
      <c r="K2533" s="42"/>
      <c r="L2533" s="42"/>
      <c r="M2533" s="42"/>
      <c r="N2533" s="42"/>
    </row>
    <row r="2534" spans="1:14" x14ac:dyDescent="0.2">
      <c r="A2534" s="42" t="s">
        <v>4328</v>
      </c>
      <c r="B2534" s="42">
        <v>3</v>
      </c>
      <c r="C2534" s="42">
        <v>4</v>
      </c>
      <c r="D2534" s="42"/>
      <c r="E2534" s="42">
        <v>26</v>
      </c>
      <c r="F2534" s="377">
        <f t="shared" si="43"/>
        <v>6.5</v>
      </c>
      <c r="G2534" s="42"/>
      <c r="H2534" s="42"/>
      <c r="I2534" s="42"/>
      <c r="J2534" s="42"/>
      <c r="K2534" s="42"/>
      <c r="L2534" s="42"/>
      <c r="M2534" s="42"/>
      <c r="N2534" s="42"/>
    </row>
    <row r="2535" spans="1:14" x14ac:dyDescent="0.2">
      <c r="A2535" s="42" t="s">
        <v>3830</v>
      </c>
      <c r="B2535" s="42">
        <v>11</v>
      </c>
      <c r="C2535" s="42">
        <v>11</v>
      </c>
      <c r="D2535" s="42">
        <v>2</v>
      </c>
      <c r="E2535" s="42">
        <v>41</v>
      </c>
      <c r="F2535" s="377">
        <f t="shared" si="43"/>
        <v>4.5555555555555554</v>
      </c>
      <c r="G2535" s="42"/>
      <c r="H2535" s="42"/>
      <c r="I2535" s="42"/>
      <c r="J2535" s="42"/>
      <c r="K2535" s="42"/>
      <c r="L2535" s="42"/>
      <c r="M2535" s="42">
        <v>10</v>
      </c>
      <c r="N2535" s="42"/>
    </row>
    <row r="2536" spans="1:14" x14ac:dyDescent="0.2">
      <c r="A2536" s="42" t="s">
        <v>1831</v>
      </c>
      <c r="B2536" s="42">
        <v>1</v>
      </c>
      <c r="C2536" s="42">
        <v>1</v>
      </c>
      <c r="D2536" s="42"/>
      <c r="E2536" s="42">
        <v>4</v>
      </c>
      <c r="F2536" s="377">
        <f t="shared" si="43"/>
        <v>4</v>
      </c>
      <c r="G2536" s="42"/>
      <c r="H2536" s="42"/>
      <c r="I2536" s="42"/>
      <c r="J2536" s="42"/>
      <c r="K2536" s="42"/>
      <c r="L2536" s="42"/>
      <c r="M2536" s="42">
        <v>1</v>
      </c>
      <c r="N2536" s="42"/>
    </row>
    <row r="2537" spans="1:14" x14ac:dyDescent="0.2">
      <c r="A2537" s="42" t="s">
        <v>1827</v>
      </c>
      <c r="B2537" s="42">
        <v>1</v>
      </c>
      <c r="C2537" s="42">
        <v>2</v>
      </c>
      <c r="D2537" s="42"/>
      <c r="E2537" s="42">
        <v>7</v>
      </c>
      <c r="F2537" s="377">
        <f t="shared" si="43"/>
        <v>3.5</v>
      </c>
      <c r="G2537" s="42"/>
      <c r="H2537" s="42"/>
      <c r="I2537" s="42"/>
      <c r="J2537" s="42"/>
      <c r="K2537" s="42"/>
      <c r="L2537" s="42"/>
      <c r="M2537" s="42">
        <v>1</v>
      </c>
      <c r="N2537" s="42"/>
    </row>
    <row r="2538" spans="1:14" x14ac:dyDescent="0.2">
      <c r="A2538" s="42" t="s">
        <v>4073</v>
      </c>
      <c r="B2538" s="42">
        <v>10</v>
      </c>
      <c r="C2538" s="42">
        <v>10</v>
      </c>
      <c r="D2538" s="42">
        <v>3</v>
      </c>
      <c r="E2538" s="42">
        <v>20</v>
      </c>
      <c r="F2538" s="377">
        <f t="shared" si="43"/>
        <v>2.8571428571428572</v>
      </c>
      <c r="G2538" s="42"/>
      <c r="H2538" s="42"/>
      <c r="I2538" s="42"/>
      <c r="J2538" s="42"/>
      <c r="K2538" s="42"/>
      <c r="L2538" s="42"/>
      <c r="M2538" s="42">
        <v>1</v>
      </c>
      <c r="N2538" s="42"/>
    </row>
    <row r="2539" spans="1:14" x14ac:dyDescent="0.2">
      <c r="A2539" s="42" t="s">
        <v>4078</v>
      </c>
      <c r="B2539" s="42">
        <v>1</v>
      </c>
      <c r="C2539" s="42">
        <v>2</v>
      </c>
      <c r="D2539" s="42"/>
      <c r="E2539" s="42">
        <v>4</v>
      </c>
      <c r="F2539" s="377">
        <f t="shared" si="43"/>
        <v>2</v>
      </c>
      <c r="G2539" s="42"/>
      <c r="H2539" s="42"/>
      <c r="I2539" s="42"/>
      <c r="J2539" s="42"/>
      <c r="K2539" s="42"/>
      <c r="L2539" s="42"/>
      <c r="M2539" s="42"/>
      <c r="N2539" s="42"/>
    </row>
    <row r="2540" spans="1:14" x14ac:dyDescent="0.2">
      <c r="A2540" s="42" t="s">
        <v>4338</v>
      </c>
      <c r="B2540" s="42">
        <v>1</v>
      </c>
      <c r="C2540" s="42">
        <v>2</v>
      </c>
      <c r="D2540" s="42"/>
      <c r="E2540" s="42">
        <v>4</v>
      </c>
      <c r="F2540" s="377">
        <f t="shared" si="43"/>
        <v>2</v>
      </c>
      <c r="G2540" s="42"/>
      <c r="H2540" s="42"/>
      <c r="I2540" s="42"/>
      <c r="J2540" s="42"/>
      <c r="K2540" s="42"/>
      <c r="L2540" s="42"/>
      <c r="M2540" s="42"/>
      <c r="N2540" s="42"/>
    </row>
    <row r="2541" spans="1:14" x14ac:dyDescent="0.2">
      <c r="A2541" s="42" t="s">
        <v>4339</v>
      </c>
      <c r="B2541" s="42">
        <v>1</v>
      </c>
      <c r="C2541" s="42">
        <v>1</v>
      </c>
      <c r="D2541" s="42"/>
      <c r="E2541" s="42">
        <v>0</v>
      </c>
      <c r="F2541" s="377">
        <f t="shared" si="43"/>
        <v>0</v>
      </c>
      <c r="G2541" s="42"/>
      <c r="H2541" s="42"/>
      <c r="I2541" s="42"/>
      <c r="J2541" s="42"/>
      <c r="K2541" s="42"/>
      <c r="L2541" s="42"/>
      <c r="M2541" s="42"/>
      <c r="N2541" s="42"/>
    </row>
    <row r="2542" spans="1:14" x14ac:dyDescent="0.2">
      <c r="A2542" s="42" t="s">
        <v>4340</v>
      </c>
      <c r="B2542" s="42">
        <v>1</v>
      </c>
      <c r="C2542" s="42">
        <v>2</v>
      </c>
      <c r="D2542" s="42">
        <v>2</v>
      </c>
      <c r="E2542" s="42">
        <v>0</v>
      </c>
      <c r="F2542" s="377">
        <v>0</v>
      </c>
      <c r="G2542" s="42"/>
      <c r="H2542" s="42"/>
      <c r="I2542" s="42"/>
      <c r="J2542" s="42"/>
      <c r="K2542" s="42"/>
      <c r="L2542" s="42"/>
      <c r="M2542" s="42"/>
      <c r="N2542" s="42"/>
    </row>
    <row r="2543" spans="1:14" x14ac:dyDescent="0.2">
      <c r="A2543" s="42" t="s">
        <v>3099</v>
      </c>
      <c r="B2543" s="42">
        <v>1</v>
      </c>
      <c r="C2543" s="42" t="s">
        <v>3838</v>
      </c>
      <c r="D2543" s="42"/>
      <c r="E2543" s="42">
        <v>0</v>
      </c>
      <c r="F2543" s="377">
        <v>0</v>
      </c>
      <c r="G2543" s="42"/>
      <c r="H2543" s="42"/>
      <c r="I2543" s="42"/>
      <c r="J2543" s="42"/>
      <c r="K2543" s="42"/>
      <c r="L2543" s="42"/>
      <c r="M2543" s="42"/>
      <c r="N2543" s="42"/>
    </row>
    <row r="2544" spans="1:14" x14ac:dyDescent="0.2">
      <c r="A2544" s="42" t="s">
        <v>3075</v>
      </c>
      <c r="B2544" s="42">
        <v>12</v>
      </c>
      <c r="C2544" s="42">
        <v>15</v>
      </c>
      <c r="D2544" s="42">
        <v>3</v>
      </c>
      <c r="E2544" s="42">
        <v>492</v>
      </c>
      <c r="F2544" s="377">
        <f t="shared" si="43"/>
        <v>41</v>
      </c>
      <c r="G2544" s="42"/>
      <c r="H2544" s="42"/>
      <c r="I2544" s="42"/>
      <c r="J2544" s="42"/>
      <c r="K2544" s="42"/>
      <c r="L2544" s="42"/>
      <c r="M2544" s="42">
        <v>7</v>
      </c>
      <c r="N2544" s="42"/>
    </row>
    <row r="2545" spans="1:14" x14ac:dyDescent="0.2">
      <c r="A2545" s="42" t="s">
        <v>3887</v>
      </c>
      <c r="B2545" s="42">
        <v>6</v>
      </c>
      <c r="C2545" s="42">
        <v>8</v>
      </c>
      <c r="D2545" s="42">
        <v>1</v>
      </c>
      <c r="E2545" s="42">
        <v>270</v>
      </c>
      <c r="F2545" s="377">
        <f t="shared" si="43"/>
        <v>38.571428571428569</v>
      </c>
      <c r="G2545" s="42"/>
      <c r="H2545" s="42"/>
      <c r="I2545" s="42"/>
      <c r="J2545" s="42"/>
      <c r="K2545" s="42"/>
      <c r="L2545" s="42"/>
      <c r="M2545" s="42">
        <v>4</v>
      </c>
      <c r="N2545" s="42"/>
    </row>
    <row r="2546" spans="1:14" x14ac:dyDescent="0.2">
      <c r="A2546" s="42" t="s">
        <v>4329</v>
      </c>
      <c r="B2546" s="42">
        <v>10</v>
      </c>
      <c r="C2546" s="42">
        <v>12</v>
      </c>
      <c r="D2546" s="42">
        <v>2</v>
      </c>
      <c r="E2546" s="42">
        <v>362</v>
      </c>
      <c r="F2546" s="377">
        <f t="shared" si="43"/>
        <v>36.200000000000003</v>
      </c>
      <c r="G2546" s="42"/>
      <c r="H2546" s="42"/>
      <c r="I2546" s="42"/>
      <c r="J2546" s="42"/>
      <c r="K2546" s="42"/>
      <c r="L2546" s="42"/>
      <c r="M2546" s="42">
        <v>3</v>
      </c>
      <c r="N2546" s="42"/>
    </row>
    <row r="2547" spans="1:14" x14ac:dyDescent="0.2">
      <c r="A2547" s="42" t="s">
        <v>4093</v>
      </c>
      <c r="B2547" s="42">
        <v>6</v>
      </c>
      <c r="C2547" s="42">
        <v>7</v>
      </c>
      <c r="D2547" s="42"/>
      <c r="E2547" s="42">
        <v>207</v>
      </c>
      <c r="F2547" s="377">
        <f t="shared" si="43"/>
        <v>29.571428571428573</v>
      </c>
      <c r="G2547" s="42"/>
      <c r="H2547" s="42"/>
      <c r="I2547" s="42"/>
      <c r="J2547" s="42"/>
      <c r="K2547" s="42"/>
      <c r="L2547" s="42"/>
      <c r="M2547" s="42">
        <v>1</v>
      </c>
      <c r="N2547" s="42"/>
    </row>
    <row r="2548" spans="1:14" x14ac:dyDescent="0.2">
      <c r="A2548" s="42" t="s">
        <v>3071</v>
      </c>
      <c r="B2548" s="42">
        <v>12</v>
      </c>
      <c r="C2548" s="42">
        <v>14</v>
      </c>
      <c r="D2548" s="42"/>
      <c r="E2548" s="42">
        <v>329</v>
      </c>
      <c r="F2548" s="377">
        <f t="shared" si="43"/>
        <v>23.5</v>
      </c>
      <c r="G2548" s="42"/>
      <c r="H2548" s="42"/>
      <c r="I2548" s="42"/>
      <c r="J2548" s="42"/>
      <c r="K2548" s="42"/>
      <c r="L2548" s="42"/>
      <c r="M2548" s="42">
        <v>6</v>
      </c>
      <c r="N2548" s="42">
        <v>5</v>
      </c>
    </row>
    <row r="2549" spans="1:14" x14ac:dyDescent="0.2">
      <c r="A2549" s="42" t="s">
        <v>3098</v>
      </c>
      <c r="B2549" s="42">
        <v>7</v>
      </c>
      <c r="C2549" s="42">
        <v>9</v>
      </c>
      <c r="D2549" s="42">
        <v>1</v>
      </c>
      <c r="E2549" s="42">
        <v>174</v>
      </c>
      <c r="F2549" s="377">
        <f t="shared" si="43"/>
        <v>21.75</v>
      </c>
      <c r="G2549" s="42"/>
      <c r="H2549" s="42"/>
      <c r="I2549" s="42"/>
      <c r="J2549" s="42"/>
      <c r="K2549" s="42"/>
      <c r="L2549" s="42"/>
      <c r="M2549" s="42">
        <v>1</v>
      </c>
      <c r="N2549" s="42"/>
    </row>
    <row r="2550" spans="1:14" x14ac:dyDescent="0.2">
      <c r="A2550" s="42" t="s">
        <v>4088</v>
      </c>
      <c r="B2550" s="42">
        <v>2</v>
      </c>
      <c r="C2550" s="42">
        <v>3</v>
      </c>
      <c r="D2550" s="42"/>
      <c r="E2550" s="42">
        <v>50</v>
      </c>
      <c r="F2550" s="377">
        <f t="shared" si="43"/>
        <v>16.666666666666668</v>
      </c>
      <c r="G2550" s="42"/>
      <c r="H2550" s="42"/>
      <c r="I2550" s="42"/>
      <c r="J2550" s="42"/>
      <c r="K2550" s="42"/>
      <c r="L2550" s="42"/>
      <c r="M2550" s="42"/>
      <c r="N2550" s="42"/>
    </row>
    <row r="2551" spans="1:14" x14ac:dyDescent="0.2">
      <c r="A2551" s="42" t="s">
        <v>1831</v>
      </c>
      <c r="B2551" s="42">
        <v>1</v>
      </c>
      <c r="C2551" s="42">
        <v>1</v>
      </c>
      <c r="D2551" s="42"/>
      <c r="E2551" s="42">
        <v>16</v>
      </c>
      <c r="F2551" s="377">
        <f t="shared" si="43"/>
        <v>16</v>
      </c>
      <c r="G2551" s="42"/>
      <c r="H2551" s="42"/>
      <c r="I2551" s="42"/>
      <c r="J2551" s="42"/>
      <c r="K2551" s="42"/>
      <c r="L2551" s="42"/>
      <c r="M2551" s="42"/>
      <c r="N2551" s="42"/>
    </row>
    <row r="2552" spans="1:14" x14ac:dyDescent="0.2">
      <c r="A2552" s="42" t="s">
        <v>4342</v>
      </c>
      <c r="B2552" s="42">
        <v>12</v>
      </c>
      <c r="C2552" s="42">
        <v>16</v>
      </c>
      <c r="D2552" s="42">
        <v>2</v>
      </c>
      <c r="E2552" s="42">
        <v>189</v>
      </c>
      <c r="F2552" s="377">
        <f t="shared" si="43"/>
        <v>13.5</v>
      </c>
      <c r="G2552" s="42"/>
      <c r="H2552" s="42"/>
      <c r="I2552" s="42"/>
      <c r="J2552" s="42"/>
      <c r="K2552" s="42"/>
      <c r="L2552" s="42"/>
      <c r="M2552" s="42">
        <v>11</v>
      </c>
      <c r="N2552" s="42"/>
    </row>
    <row r="2553" spans="1:14" x14ac:dyDescent="0.2">
      <c r="A2553" s="42" t="s">
        <v>1832</v>
      </c>
      <c r="B2553" s="42">
        <v>12</v>
      </c>
      <c r="C2553" s="42">
        <v>16</v>
      </c>
      <c r="D2553" s="42">
        <v>3</v>
      </c>
      <c r="E2553" s="42">
        <v>162</v>
      </c>
      <c r="F2553" s="377">
        <f t="shared" si="43"/>
        <v>12.461538461538462</v>
      </c>
      <c r="G2553" s="42"/>
      <c r="H2553" s="42"/>
      <c r="I2553" s="42"/>
      <c r="J2553" s="42"/>
      <c r="K2553" s="42"/>
      <c r="L2553" s="42"/>
      <c r="M2553" s="42">
        <v>10</v>
      </c>
      <c r="N2553" s="42">
        <v>12</v>
      </c>
    </row>
    <row r="2554" spans="1:14" x14ac:dyDescent="0.2">
      <c r="A2554" s="42" t="s">
        <v>3864</v>
      </c>
      <c r="B2554" s="42">
        <v>1</v>
      </c>
      <c r="C2554" s="42">
        <v>1</v>
      </c>
      <c r="D2554" s="42"/>
      <c r="E2554" s="42">
        <v>10</v>
      </c>
      <c r="F2554" s="377">
        <f t="shared" si="43"/>
        <v>10</v>
      </c>
      <c r="G2554" s="42"/>
      <c r="H2554" s="42"/>
      <c r="I2554" s="42"/>
      <c r="J2554" s="42"/>
      <c r="K2554" s="42"/>
      <c r="L2554" s="42"/>
      <c r="M2554" s="42"/>
      <c r="N2554" s="42"/>
    </row>
    <row r="2555" spans="1:14" x14ac:dyDescent="0.2">
      <c r="A2555" s="42" t="s">
        <v>4096</v>
      </c>
      <c r="B2555" s="42">
        <v>3</v>
      </c>
      <c r="C2555" s="42">
        <v>3</v>
      </c>
      <c r="D2555" s="42"/>
      <c r="E2555" s="42">
        <v>22</v>
      </c>
      <c r="F2555" s="377">
        <f t="shared" si="43"/>
        <v>7.333333333333333</v>
      </c>
      <c r="G2555" s="42"/>
      <c r="H2555" s="42"/>
      <c r="I2555" s="42"/>
      <c r="J2555" s="42"/>
      <c r="K2555" s="42"/>
      <c r="L2555" s="42"/>
      <c r="M2555" s="42">
        <v>2</v>
      </c>
      <c r="N2555" s="42"/>
    </row>
    <row r="2556" spans="1:14" x14ac:dyDescent="0.2">
      <c r="A2556" s="42" t="s">
        <v>4343</v>
      </c>
      <c r="B2556" s="42">
        <v>4</v>
      </c>
      <c r="C2556" s="42">
        <v>6</v>
      </c>
      <c r="D2556" s="42"/>
      <c r="E2556" s="42">
        <v>42</v>
      </c>
      <c r="F2556" s="377">
        <f t="shared" si="43"/>
        <v>7</v>
      </c>
      <c r="G2556" s="42"/>
      <c r="H2556" s="42"/>
      <c r="I2556" s="42"/>
      <c r="J2556" s="42"/>
      <c r="K2556" s="42"/>
      <c r="L2556" s="42"/>
      <c r="M2556" s="42">
        <v>2</v>
      </c>
      <c r="N2556" s="42"/>
    </row>
    <row r="2557" spans="1:14" x14ac:dyDescent="0.2">
      <c r="A2557" s="42" t="s">
        <v>3882</v>
      </c>
      <c r="B2557" s="42">
        <v>10</v>
      </c>
      <c r="C2557" s="42">
        <v>14</v>
      </c>
      <c r="D2557" s="42">
        <v>2</v>
      </c>
      <c r="E2557" s="42">
        <v>80</v>
      </c>
      <c r="F2557" s="377">
        <f t="shared" si="43"/>
        <v>6.666666666666667</v>
      </c>
      <c r="G2557" s="42"/>
      <c r="H2557" s="42"/>
      <c r="I2557" s="42"/>
      <c r="J2557" s="42"/>
      <c r="K2557" s="42"/>
      <c r="L2557" s="42"/>
      <c r="M2557" s="42">
        <v>3</v>
      </c>
      <c r="N2557" s="42"/>
    </row>
    <row r="2558" spans="1:14" x14ac:dyDescent="0.2">
      <c r="A2558" s="42" t="s">
        <v>3830</v>
      </c>
      <c r="B2558" s="42">
        <v>10</v>
      </c>
      <c r="C2558" s="42">
        <v>11</v>
      </c>
      <c r="D2558" s="42">
        <v>1</v>
      </c>
      <c r="E2558" s="42">
        <v>63</v>
      </c>
      <c r="F2558" s="377">
        <f t="shared" si="43"/>
        <v>6.3</v>
      </c>
      <c r="G2558" s="42"/>
      <c r="H2558" s="42"/>
      <c r="I2558" s="42"/>
      <c r="J2558" s="42"/>
      <c r="K2558" s="42"/>
      <c r="L2558" s="42"/>
      <c r="M2558" s="42">
        <v>6</v>
      </c>
      <c r="N2558" s="42"/>
    </row>
    <row r="2559" spans="1:14" x14ac:dyDescent="0.2">
      <c r="A2559" s="42" t="s">
        <v>4089</v>
      </c>
      <c r="B2559" s="42">
        <v>4</v>
      </c>
      <c r="C2559" s="42">
        <v>5</v>
      </c>
      <c r="D2559" s="42"/>
      <c r="E2559" s="42">
        <v>24</v>
      </c>
      <c r="F2559" s="377">
        <f t="shared" si="43"/>
        <v>4.8</v>
      </c>
      <c r="G2559" s="42"/>
      <c r="H2559" s="42"/>
      <c r="I2559" s="42"/>
      <c r="J2559" s="42"/>
      <c r="K2559" s="42"/>
      <c r="L2559" s="42"/>
      <c r="M2559" s="42">
        <v>2</v>
      </c>
      <c r="N2559" s="42"/>
    </row>
    <row r="2560" spans="1:14" x14ac:dyDescent="0.2">
      <c r="A2560" s="42" t="s">
        <v>4073</v>
      </c>
      <c r="B2560" s="42">
        <v>12</v>
      </c>
      <c r="C2560" s="42">
        <v>14</v>
      </c>
      <c r="D2560" s="42">
        <v>7</v>
      </c>
      <c r="E2560" s="42">
        <v>32</v>
      </c>
      <c r="F2560" s="377">
        <f t="shared" si="43"/>
        <v>4.5714285714285712</v>
      </c>
      <c r="G2560" s="42"/>
      <c r="H2560" s="42"/>
      <c r="I2560" s="42"/>
      <c r="J2560" s="42"/>
      <c r="K2560" s="42"/>
      <c r="L2560" s="42"/>
      <c r="M2560" s="42">
        <v>9</v>
      </c>
      <c r="N2560" s="42"/>
    </row>
    <row r="2561" spans="1:14" x14ac:dyDescent="0.2">
      <c r="A2561" s="42" t="s">
        <v>3188</v>
      </c>
      <c r="B2561" s="42">
        <v>1</v>
      </c>
      <c r="C2561" s="42">
        <v>1</v>
      </c>
      <c r="D2561" s="42"/>
      <c r="E2561" s="42">
        <v>3</v>
      </c>
      <c r="F2561" s="377">
        <f t="shared" si="43"/>
        <v>3</v>
      </c>
      <c r="G2561" s="42"/>
      <c r="H2561" s="42"/>
      <c r="I2561" s="42"/>
      <c r="J2561" s="42"/>
      <c r="K2561" s="42"/>
      <c r="L2561" s="42"/>
      <c r="M2561" s="42"/>
      <c r="N2561" s="42"/>
    </row>
    <row r="2562" spans="1:14" x14ac:dyDescent="0.2">
      <c r="A2562" s="42" t="s">
        <v>4335</v>
      </c>
      <c r="B2562" s="42">
        <v>4</v>
      </c>
      <c r="C2562" s="42">
        <v>5</v>
      </c>
      <c r="D2562" s="42"/>
      <c r="E2562" s="42">
        <v>14</v>
      </c>
      <c r="F2562" s="377">
        <f t="shared" si="43"/>
        <v>2.8</v>
      </c>
      <c r="G2562" s="42"/>
      <c r="H2562" s="42"/>
      <c r="I2562" s="42"/>
      <c r="J2562" s="42"/>
      <c r="K2562" s="42"/>
      <c r="L2562" s="42"/>
      <c r="M2562" s="42">
        <v>2</v>
      </c>
      <c r="N2562" s="42"/>
    </row>
    <row r="2563" spans="1:14" x14ac:dyDescent="0.2">
      <c r="A2563" s="42" t="s">
        <v>4344</v>
      </c>
      <c r="B2563" s="42">
        <v>2</v>
      </c>
      <c r="C2563" s="42">
        <v>2</v>
      </c>
      <c r="D2563" s="42"/>
      <c r="E2563" s="42">
        <v>0</v>
      </c>
      <c r="F2563" s="377">
        <f t="shared" si="43"/>
        <v>0</v>
      </c>
      <c r="G2563" s="42"/>
      <c r="H2563" s="42"/>
      <c r="I2563" s="42"/>
      <c r="J2563" s="42"/>
      <c r="K2563" s="42"/>
      <c r="L2563" s="42"/>
      <c r="M2563" s="42"/>
      <c r="N2563" s="42"/>
    </row>
    <row r="2564" spans="1:14" x14ac:dyDescent="0.2">
      <c r="A2564" s="42" t="s">
        <v>3080</v>
      </c>
      <c r="B2564" s="42">
        <v>1</v>
      </c>
      <c r="C2564" s="42">
        <v>1</v>
      </c>
      <c r="D2564" s="42"/>
      <c r="E2564" s="42">
        <v>0</v>
      </c>
      <c r="F2564" s="377">
        <f t="shared" si="43"/>
        <v>0</v>
      </c>
      <c r="G2564" s="42"/>
      <c r="H2564" s="42"/>
      <c r="I2564" s="42"/>
      <c r="J2564" s="42"/>
      <c r="K2564" s="42"/>
      <c r="L2564" s="42"/>
      <c r="M2564" s="42"/>
      <c r="N2564" s="42"/>
    </row>
    <row r="2565" spans="1:14" x14ac:dyDescent="0.2">
      <c r="A2565" s="42" t="s">
        <v>3075</v>
      </c>
      <c r="B2565" s="42">
        <v>6</v>
      </c>
      <c r="C2565" s="42">
        <v>8</v>
      </c>
      <c r="D2565" s="42">
        <v>4</v>
      </c>
      <c r="E2565" s="42">
        <v>205</v>
      </c>
      <c r="F2565" s="377">
        <f t="shared" si="43"/>
        <v>51.25</v>
      </c>
      <c r="G2565" s="42"/>
      <c r="H2565" s="42"/>
      <c r="I2565" s="42"/>
      <c r="J2565" s="42"/>
      <c r="K2565" s="42"/>
      <c r="L2565" s="42"/>
      <c r="M2565" s="42">
        <v>5</v>
      </c>
      <c r="N2565" s="42"/>
    </row>
    <row r="2566" spans="1:14" x14ac:dyDescent="0.2">
      <c r="A2566" s="42" t="s">
        <v>3856</v>
      </c>
      <c r="B2566" s="42">
        <v>3</v>
      </c>
      <c r="C2566" s="42">
        <v>4</v>
      </c>
      <c r="D2566" s="42">
        <v>3</v>
      </c>
      <c r="E2566" s="42">
        <v>29</v>
      </c>
      <c r="F2566" s="377">
        <f t="shared" si="43"/>
        <v>29</v>
      </c>
      <c r="G2566" s="42"/>
      <c r="H2566" s="42"/>
      <c r="I2566" s="42"/>
      <c r="J2566" s="42"/>
      <c r="K2566" s="42"/>
      <c r="L2566" s="42"/>
      <c r="M2566" s="42">
        <v>2</v>
      </c>
      <c r="N2566" s="42"/>
    </row>
    <row r="2567" spans="1:14" x14ac:dyDescent="0.2">
      <c r="A2567" s="42" t="s">
        <v>4329</v>
      </c>
      <c r="B2567" s="42">
        <v>12</v>
      </c>
      <c r="C2567" s="42">
        <v>16</v>
      </c>
      <c r="D2567" s="42"/>
      <c r="E2567" s="42">
        <v>453</v>
      </c>
      <c r="F2567" s="377">
        <f t="shared" si="43"/>
        <v>28.3125</v>
      </c>
      <c r="G2567" s="42"/>
      <c r="H2567" s="42"/>
      <c r="I2567" s="42"/>
      <c r="J2567" s="42"/>
      <c r="K2567" s="42"/>
      <c r="L2567" s="42"/>
      <c r="M2567" s="42">
        <v>15</v>
      </c>
      <c r="N2567" s="42"/>
    </row>
    <row r="2568" spans="1:14" x14ac:dyDescent="0.2">
      <c r="A2568" s="42" t="s">
        <v>3098</v>
      </c>
      <c r="B2568" s="42">
        <v>6</v>
      </c>
      <c r="C2568" s="42">
        <v>7</v>
      </c>
      <c r="D2568" s="42">
        <v>2</v>
      </c>
      <c r="E2568" s="42">
        <v>137</v>
      </c>
      <c r="F2568" s="377">
        <f t="shared" si="43"/>
        <v>27.4</v>
      </c>
      <c r="G2568" s="42"/>
      <c r="H2568" s="42"/>
      <c r="I2568" s="42"/>
      <c r="J2568" s="42"/>
      <c r="K2568" s="42"/>
      <c r="L2568" s="42"/>
      <c r="M2568" s="42">
        <v>6</v>
      </c>
      <c r="N2568" s="42"/>
    </row>
    <row r="2569" spans="1:14" x14ac:dyDescent="0.2">
      <c r="A2569" s="42" t="s">
        <v>1832</v>
      </c>
      <c r="B2569" s="42">
        <v>10</v>
      </c>
      <c r="C2569" s="42">
        <v>12</v>
      </c>
      <c r="D2569" s="42">
        <v>1</v>
      </c>
      <c r="E2569" s="42">
        <v>276</v>
      </c>
      <c r="F2569" s="377">
        <f t="shared" si="43"/>
        <v>25.09090909090909</v>
      </c>
      <c r="G2569" s="42"/>
      <c r="H2569" s="42"/>
      <c r="I2569" s="42"/>
      <c r="J2569" s="42"/>
      <c r="K2569" s="42"/>
      <c r="L2569" s="42"/>
      <c r="M2569" s="42">
        <v>6</v>
      </c>
      <c r="N2569" s="42">
        <v>15</v>
      </c>
    </row>
    <row r="2570" spans="1:14" x14ac:dyDescent="0.2">
      <c r="A2570" s="42" t="s">
        <v>3095</v>
      </c>
      <c r="B2570" s="42">
        <v>4</v>
      </c>
      <c r="C2570" s="42">
        <v>7</v>
      </c>
      <c r="D2570" s="42">
        <v>2</v>
      </c>
      <c r="E2570" s="42">
        <v>123</v>
      </c>
      <c r="F2570" s="377">
        <f t="shared" si="43"/>
        <v>24.6</v>
      </c>
      <c r="G2570" s="42"/>
      <c r="H2570" s="42"/>
      <c r="I2570" s="42"/>
      <c r="J2570" s="42"/>
      <c r="K2570" s="42"/>
      <c r="L2570" s="42"/>
      <c r="M2570" s="42">
        <v>3</v>
      </c>
      <c r="N2570" s="42"/>
    </row>
    <row r="2571" spans="1:14" x14ac:dyDescent="0.2">
      <c r="A2571" s="42" t="s">
        <v>3824</v>
      </c>
      <c r="B2571" s="42">
        <v>11</v>
      </c>
      <c r="C2571" s="42">
        <v>16</v>
      </c>
      <c r="D2571" s="42">
        <v>2</v>
      </c>
      <c r="E2571" s="42">
        <v>252</v>
      </c>
      <c r="F2571" s="377">
        <f t="shared" si="43"/>
        <v>18</v>
      </c>
      <c r="G2571" s="42"/>
      <c r="H2571" s="42"/>
      <c r="I2571" s="42"/>
      <c r="J2571" s="42"/>
      <c r="K2571" s="42"/>
      <c r="L2571" s="42"/>
      <c r="M2571" s="42">
        <v>7</v>
      </c>
      <c r="N2571" s="42">
        <v>3</v>
      </c>
    </row>
    <row r="2572" spans="1:14" x14ac:dyDescent="0.2">
      <c r="A2572" s="42" t="s">
        <v>4097</v>
      </c>
      <c r="B2572" s="42">
        <v>5</v>
      </c>
      <c r="C2572" s="42">
        <v>6</v>
      </c>
      <c r="D2572" s="42"/>
      <c r="E2572" s="42">
        <v>104</v>
      </c>
      <c r="F2572" s="377">
        <f t="shared" si="43"/>
        <v>17.333333333333332</v>
      </c>
      <c r="G2572" s="42"/>
      <c r="H2572" s="42"/>
      <c r="I2572" s="42"/>
      <c r="J2572" s="42"/>
      <c r="K2572" s="42"/>
      <c r="L2572" s="42"/>
      <c r="M2572" s="42">
        <v>4</v>
      </c>
      <c r="N2572" s="42"/>
    </row>
    <row r="2573" spans="1:14" x14ac:dyDescent="0.2">
      <c r="A2573" s="42" t="s">
        <v>4101</v>
      </c>
      <c r="B2573" s="42">
        <v>6</v>
      </c>
      <c r="C2573" s="42">
        <v>7</v>
      </c>
      <c r="D2573" s="42"/>
      <c r="E2573" s="42">
        <v>111</v>
      </c>
      <c r="F2573" s="377">
        <f t="shared" si="43"/>
        <v>15.857142857142858</v>
      </c>
      <c r="G2573" s="42"/>
      <c r="H2573" s="42"/>
      <c r="I2573" s="42"/>
      <c r="J2573" s="42"/>
      <c r="K2573" s="42"/>
      <c r="L2573" s="42"/>
      <c r="M2573" s="42">
        <v>2</v>
      </c>
      <c r="N2573" s="42"/>
    </row>
    <row r="2574" spans="1:14" x14ac:dyDescent="0.2">
      <c r="A2574" s="42" t="s">
        <v>4342</v>
      </c>
      <c r="B2574" s="42">
        <v>10</v>
      </c>
      <c r="C2574" s="42">
        <v>10</v>
      </c>
      <c r="D2574" s="42"/>
      <c r="E2574" s="42">
        <v>135</v>
      </c>
      <c r="F2574" s="377">
        <f t="shared" si="43"/>
        <v>13.5</v>
      </c>
      <c r="G2574" s="42"/>
      <c r="H2574" s="42"/>
      <c r="I2574" s="42"/>
      <c r="J2574" s="42"/>
      <c r="K2574" s="42"/>
      <c r="L2574" s="42"/>
      <c r="M2574" s="42">
        <v>9</v>
      </c>
      <c r="N2574" s="42"/>
    </row>
    <row r="2575" spans="1:14" x14ac:dyDescent="0.2">
      <c r="A2575" s="42" t="s">
        <v>3830</v>
      </c>
      <c r="B2575" s="42">
        <v>11</v>
      </c>
      <c r="C2575" s="42">
        <v>11</v>
      </c>
      <c r="D2575" s="42">
        <v>1</v>
      </c>
      <c r="E2575" s="42">
        <v>129</v>
      </c>
      <c r="F2575" s="377">
        <f t="shared" si="43"/>
        <v>12.9</v>
      </c>
      <c r="G2575" s="42"/>
      <c r="H2575" s="42"/>
      <c r="I2575" s="42"/>
      <c r="J2575" s="42"/>
      <c r="K2575" s="42"/>
      <c r="L2575" s="42"/>
      <c r="M2575" s="42">
        <v>5</v>
      </c>
      <c r="N2575" s="42"/>
    </row>
    <row r="2576" spans="1:14" x14ac:dyDescent="0.2">
      <c r="A2576" s="42" t="s">
        <v>3850</v>
      </c>
      <c r="B2576" s="42">
        <v>1</v>
      </c>
      <c r="C2576" s="42">
        <v>1</v>
      </c>
      <c r="D2576" s="42"/>
      <c r="E2576" s="42">
        <v>12</v>
      </c>
      <c r="F2576" s="377">
        <f t="shared" si="43"/>
        <v>12</v>
      </c>
      <c r="G2576" s="42"/>
      <c r="H2576" s="42"/>
      <c r="I2576" s="42"/>
      <c r="J2576" s="42"/>
      <c r="K2576" s="42"/>
      <c r="L2576" s="42"/>
      <c r="M2576" s="42">
        <v>1</v>
      </c>
      <c r="N2576" s="42"/>
    </row>
    <row r="2577" spans="1:14" x14ac:dyDescent="0.2">
      <c r="A2577" s="42" t="s">
        <v>4093</v>
      </c>
      <c r="B2577" s="42">
        <v>6</v>
      </c>
      <c r="C2577" s="42">
        <v>8</v>
      </c>
      <c r="D2577" s="42">
        <v>1</v>
      </c>
      <c r="E2577" s="42">
        <v>83</v>
      </c>
      <c r="F2577" s="377">
        <f t="shared" si="43"/>
        <v>11.857142857142858</v>
      </c>
      <c r="G2577" s="42"/>
      <c r="H2577" s="42"/>
      <c r="I2577" s="42"/>
      <c r="J2577" s="42"/>
      <c r="K2577" s="42"/>
      <c r="L2577" s="42"/>
      <c r="M2577" s="42">
        <v>3</v>
      </c>
      <c r="N2577" s="42"/>
    </row>
    <row r="2578" spans="1:14" x14ac:dyDescent="0.2">
      <c r="A2578" s="42" t="s">
        <v>1831</v>
      </c>
      <c r="B2578" s="42">
        <v>1</v>
      </c>
      <c r="C2578" s="42">
        <v>1</v>
      </c>
      <c r="D2578" s="42"/>
      <c r="E2578" s="42">
        <v>9</v>
      </c>
      <c r="F2578" s="377">
        <f t="shared" si="43"/>
        <v>9</v>
      </c>
      <c r="G2578" s="42"/>
      <c r="H2578" s="42"/>
      <c r="I2578" s="42"/>
      <c r="J2578" s="42"/>
      <c r="K2578" s="42"/>
      <c r="L2578" s="42"/>
      <c r="M2578" s="42"/>
      <c r="N2578" s="42"/>
    </row>
    <row r="2579" spans="1:14" x14ac:dyDescent="0.2">
      <c r="A2579" s="42" t="s">
        <v>4073</v>
      </c>
      <c r="B2579" s="42">
        <v>10</v>
      </c>
      <c r="C2579" s="42">
        <v>10</v>
      </c>
      <c r="D2579" s="42">
        <v>4</v>
      </c>
      <c r="E2579" s="42">
        <v>43</v>
      </c>
      <c r="F2579" s="377">
        <f t="shared" si="43"/>
        <v>7.166666666666667</v>
      </c>
      <c r="G2579" s="42"/>
      <c r="H2579" s="42"/>
      <c r="I2579" s="42"/>
      <c r="J2579" s="42"/>
      <c r="K2579" s="42"/>
      <c r="L2579" s="42"/>
      <c r="M2579" s="42">
        <v>5</v>
      </c>
      <c r="N2579" s="42"/>
    </row>
    <row r="2580" spans="1:14" x14ac:dyDescent="0.2">
      <c r="A2580" s="42" t="s">
        <v>3882</v>
      </c>
      <c r="B2580" s="42">
        <v>8</v>
      </c>
      <c r="C2580" s="42">
        <v>7</v>
      </c>
      <c r="D2580" s="42">
        <v>2</v>
      </c>
      <c r="E2580" s="42">
        <v>33</v>
      </c>
      <c r="F2580" s="377">
        <f t="shared" si="43"/>
        <v>6.6</v>
      </c>
      <c r="G2580" s="42"/>
      <c r="H2580" s="42"/>
      <c r="I2580" s="42"/>
      <c r="J2580" s="42"/>
      <c r="K2580" s="42"/>
      <c r="L2580" s="42"/>
      <c r="M2580" s="42">
        <v>7</v>
      </c>
      <c r="N2580" s="42"/>
    </row>
    <row r="2581" spans="1:14" x14ac:dyDescent="0.2">
      <c r="A2581" s="42" t="s">
        <v>3885</v>
      </c>
      <c r="B2581" s="42">
        <v>6</v>
      </c>
      <c r="C2581" s="42">
        <v>8</v>
      </c>
      <c r="D2581" s="42">
        <v>1</v>
      </c>
      <c r="E2581" s="42">
        <v>39</v>
      </c>
      <c r="F2581" s="377">
        <f t="shared" si="43"/>
        <v>5.5714285714285712</v>
      </c>
      <c r="G2581" s="42"/>
      <c r="H2581" s="42"/>
      <c r="I2581" s="42"/>
      <c r="J2581" s="42"/>
      <c r="K2581" s="42"/>
      <c r="L2581" s="42"/>
      <c r="M2581" s="42">
        <v>1</v>
      </c>
      <c r="N2581" s="42"/>
    </row>
    <row r="2582" spans="1:14" x14ac:dyDescent="0.2">
      <c r="A2582" s="42" t="s">
        <v>3188</v>
      </c>
      <c r="B2582" s="42">
        <v>5</v>
      </c>
      <c r="C2582" s="42">
        <v>4</v>
      </c>
      <c r="D2582" s="42">
        <v>1</v>
      </c>
      <c r="E2582" s="42">
        <v>12</v>
      </c>
      <c r="F2582" s="377">
        <f t="shared" si="43"/>
        <v>4</v>
      </c>
      <c r="G2582" s="42"/>
      <c r="H2582" s="42"/>
      <c r="I2582" s="42"/>
      <c r="J2582" s="42"/>
      <c r="K2582" s="42"/>
      <c r="L2582" s="42"/>
      <c r="M2582" s="42">
        <v>1</v>
      </c>
      <c r="N2582" s="42"/>
    </row>
    <row r="2583" spans="1:14" x14ac:dyDescent="0.2">
      <c r="A2583" s="42" t="s">
        <v>4096</v>
      </c>
      <c r="B2583" s="42">
        <v>6</v>
      </c>
      <c r="C2583" s="42">
        <v>6</v>
      </c>
      <c r="D2583" s="42"/>
      <c r="E2583" s="42">
        <v>24</v>
      </c>
      <c r="F2583" s="377">
        <f t="shared" si="43"/>
        <v>4</v>
      </c>
      <c r="G2583" s="42"/>
      <c r="H2583" s="42"/>
      <c r="I2583" s="42"/>
      <c r="J2583" s="42"/>
      <c r="K2583" s="42"/>
      <c r="L2583" s="42"/>
      <c r="M2583" s="42">
        <v>4</v>
      </c>
      <c r="N2583" s="42"/>
    </row>
    <row r="2584" spans="1:14" x14ac:dyDescent="0.2">
      <c r="A2584" s="42" t="s">
        <v>4345</v>
      </c>
      <c r="B2584" s="42">
        <v>1</v>
      </c>
      <c r="C2584" s="42">
        <v>1</v>
      </c>
      <c r="D2584" s="42"/>
      <c r="E2584" s="42">
        <v>2</v>
      </c>
      <c r="F2584" s="377">
        <f t="shared" si="43"/>
        <v>2</v>
      </c>
      <c r="G2584" s="42"/>
      <c r="H2584" s="42"/>
      <c r="I2584" s="42"/>
      <c r="J2584" s="42"/>
      <c r="K2584" s="42"/>
      <c r="L2584" s="42"/>
      <c r="M2584" s="42"/>
      <c r="N2584" s="42"/>
    </row>
    <row r="2585" spans="1:14" x14ac:dyDescent="0.2">
      <c r="A2585" s="42" t="s">
        <v>4346</v>
      </c>
      <c r="B2585" s="42">
        <v>1</v>
      </c>
      <c r="C2585" s="42">
        <v>1</v>
      </c>
      <c r="D2585" s="42"/>
      <c r="E2585" s="42">
        <v>0</v>
      </c>
      <c r="F2585" s="377">
        <f t="shared" si="43"/>
        <v>0</v>
      </c>
      <c r="G2585" s="42"/>
      <c r="H2585" s="42"/>
      <c r="I2585" s="42"/>
      <c r="J2585" s="42"/>
      <c r="K2585" s="42"/>
      <c r="L2585" s="42"/>
      <c r="M2585" s="42"/>
      <c r="N2585" s="42"/>
    </row>
    <row r="2586" spans="1:14" x14ac:dyDescent="0.2">
      <c r="A2586" s="42" t="s">
        <v>4094</v>
      </c>
      <c r="B2586" s="42">
        <v>1</v>
      </c>
      <c r="C2586" s="42">
        <v>1</v>
      </c>
      <c r="D2586" s="42"/>
      <c r="E2586" s="42">
        <v>0</v>
      </c>
      <c r="F2586" s="377">
        <f t="shared" si="43"/>
        <v>0</v>
      </c>
      <c r="G2586" s="42"/>
      <c r="H2586" s="42"/>
      <c r="I2586" s="42"/>
      <c r="J2586" s="42"/>
      <c r="K2586" s="42"/>
      <c r="L2586" s="42"/>
      <c r="M2586" s="42">
        <v>1</v>
      </c>
      <c r="N2586" s="42"/>
    </row>
    <row r="2587" spans="1:14" x14ac:dyDescent="0.2">
      <c r="A2587" s="42" t="s">
        <v>1832</v>
      </c>
      <c r="B2587" s="42">
        <v>3</v>
      </c>
      <c r="C2587" s="42">
        <v>4</v>
      </c>
      <c r="D2587" s="42"/>
      <c r="E2587" s="42">
        <v>155</v>
      </c>
      <c r="F2587" s="377">
        <f t="shared" si="43"/>
        <v>38.75</v>
      </c>
      <c r="G2587" s="42"/>
      <c r="H2587" s="42"/>
      <c r="I2587" s="42"/>
      <c r="J2587" s="42"/>
      <c r="K2587" s="42"/>
      <c r="L2587" s="42"/>
      <c r="M2587" s="42"/>
      <c r="N2587" s="42"/>
    </row>
    <row r="2588" spans="1:14" x14ac:dyDescent="0.2">
      <c r="A2588" s="42" t="s">
        <v>3857</v>
      </c>
      <c r="B2588" s="42">
        <v>2</v>
      </c>
      <c r="C2588" s="42">
        <v>2</v>
      </c>
      <c r="D2588" s="42"/>
      <c r="E2588" s="42">
        <v>66</v>
      </c>
      <c r="F2588" s="377">
        <f t="shared" si="43"/>
        <v>33</v>
      </c>
      <c r="G2588" s="42"/>
      <c r="H2588" s="42"/>
      <c r="I2588" s="42"/>
      <c r="J2588" s="42"/>
      <c r="K2588" s="42"/>
      <c r="L2588" s="42"/>
      <c r="M2588" s="42"/>
      <c r="N2588" s="42"/>
    </row>
    <row r="2589" spans="1:14" x14ac:dyDescent="0.2">
      <c r="A2589" s="42" t="s">
        <v>3868</v>
      </c>
      <c r="B2589" s="42">
        <v>2</v>
      </c>
      <c r="C2589" s="42">
        <v>3</v>
      </c>
      <c r="D2589" s="42"/>
      <c r="E2589" s="42">
        <v>94</v>
      </c>
      <c r="F2589" s="377">
        <f t="shared" ref="F2589:F2652" si="44">E2589/(C2589-D2589)</f>
        <v>31.333333333333332</v>
      </c>
      <c r="G2589" s="42"/>
      <c r="H2589" s="42"/>
      <c r="I2589" s="42"/>
      <c r="J2589" s="42"/>
      <c r="K2589" s="42"/>
      <c r="L2589" s="42"/>
      <c r="M2589" s="42"/>
      <c r="N2589" s="42"/>
    </row>
    <row r="2590" spans="1:14" x14ac:dyDescent="0.2">
      <c r="A2590" s="42" t="s">
        <v>4100</v>
      </c>
      <c r="B2590" s="42">
        <v>1</v>
      </c>
      <c r="C2590" s="42">
        <v>2</v>
      </c>
      <c r="D2590" s="42"/>
      <c r="E2590" s="42">
        <v>59</v>
      </c>
      <c r="F2590" s="377">
        <f t="shared" si="44"/>
        <v>29.5</v>
      </c>
      <c r="G2590" s="42"/>
      <c r="H2590" s="42"/>
      <c r="I2590" s="42"/>
      <c r="J2590" s="42"/>
      <c r="K2590" s="42"/>
      <c r="L2590" s="42"/>
      <c r="M2590" s="42"/>
      <c r="N2590" s="42"/>
    </row>
    <row r="2591" spans="1:14" x14ac:dyDescent="0.2">
      <c r="A2591" s="42" t="s">
        <v>4063</v>
      </c>
      <c r="B2591" s="42">
        <v>7</v>
      </c>
      <c r="C2591" s="42">
        <v>7</v>
      </c>
      <c r="D2591" s="42">
        <v>4</v>
      </c>
      <c r="E2591" s="42">
        <v>83</v>
      </c>
      <c r="F2591" s="377">
        <f t="shared" si="44"/>
        <v>27.666666666666668</v>
      </c>
      <c r="G2591" s="42"/>
      <c r="H2591" s="42"/>
      <c r="I2591" s="42"/>
      <c r="J2591" s="42"/>
      <c r="K2591" s="42"/>
      <c r="L2591" s="42"/>
      <c r="M2591" s="42"/>
      <c r="N2591" s="42"/>
    </row>
    <row r="2592" spans="1:14" x14ac:dyDescent="0.2">
      <c r="A2592" s="42" t="s">
        <v>3824</v>
      </c>
      <c r="B2592" s="42">
        <v>10</v>
      </c>
      <c r="C2592" s="42">
        <v>13</v>
      </c>
      <c r="D2592" s="42"/>
      <c r="E2592" s="42">
        <v>326</v>
      </c>
      <c r="F2592" s="377">
        <f t="shared" si="44"/>
        <v>25.076923076923077</v>
      </c>
      <c r="G2592" s="42"/>
      <c r="H2592" s="42"/>
      <c r="I2592" s="42"/>
      <c r="J2592" s="42"/>
      <c r="K2592" s="42"/>
      <c r="L2592" s="42"/>
      <c r="M2592" s="42"/>
      <c r="N2592" s="42"/>
    </row>
    <row r="2593" spans="1:14" x14ac:dyDescent="0.2">
      <c r="A2593" s="42" t="s">
        <v>3075</v>
      </c>
      <c r="B2593" s="42">
        <v>1</v>
      </c>
      <c r="C2593" s="42">
        <v>1</v>
      </c>
      <c r="D2593" s="42"/>
      <c r="E2593" s="42">
        <v>20</v>
      </c>
      <c r="F2593" s="377">
        <f t="shared" si="44"/>
        <v>20</v>
      </c>
      <c r="G2593" s="42"/>
      <c r="H2593" s="42"/>
      <c r="I2593" s="42"/>
      <c r="J2593" s="42"/>
      <c r="K2593" s="42"/>
      <c r="L2593" s="42"/>
      <c r="M2593" s="42"/>
      <c r="N2593" s="42"/>
    </row>
    <row r="2594" spans="1:14" x14ac:dyDescent="0.2">
      <c r="A2594" s="42" t="s">
        <v>4342</v>
      </c>
      <c r="B2594" s="42">
        <v>2</v>
      </c>
      <c r="C2594" s="42">
        <v>2</v>
      </c>
      <c r="D2594" s="42"/>
      <c r="E2594" s="42">
        <v>40</v>
      </c>
      <c r="F2594" s="377">
        <f t="shared" si="44"/>
        <v>20</v>
      </c>
      <c r="G2594" s="42"/>
      <c r="H2594" s="42"/>
      <c r="I2594" s="42"/>
      <c r="J2594" s="42"/>
      <c r="K2594" s="42"/>
      <c r="L2594" s="42"/>
      <c r="M2594" s="42"/>
      <c r="N2594" s="42"/>
    </row>
    <row r="2595" spans="1:14" x14ac:dyDescent="0.2">
      <c r="A2595" s="42" t="s">
        <v>3882</v>
      </c>
      <c r="B2595" s="42">
        <v>3</v>
      </c>
      <c r="C2595" s="42">
        <v>4</v>
      </c>
      <c r="D2595" s="42"/>
      <c r="E2595" s="42">
        <v>65</v>
      </c>
      <c r="F2595" s="377">
        <f t="shared" si="44"/>
        <v>16.25</v>
      </c>
      <c r="G2595" s="42"/>
      <c r="H2595" s="42"/>
      <c r="I2595" s="42"/>
      <c r="J2595" s="42"/>
      <c r="K2595" s="42"/>
      <c r="L2595" s="42"/>
      <c r="M2595" s="42"/>
      <c r="N2595" s="42"/>
    </row>
    <row r="2596" spans="1:14" x14ac:dyDescent="0.2">
      <c r="A2596" s="42" t="s">
        <v>4073</v>
      </c>
      <c r="B2596" s="42">
        <v>10</v>
      </c>
      <c r="C2596" s="42">
        <v>13</v>
      </c>
      <c r="D2596" s="42">
        <v>4</v>
      </c>
      <c r="E2596" s="42">
        <v>130</v>
      </c>
      <c r="F2596" s="377">
        <f t="shared" si="44"/>
        <v>14.444444444444445</v>
      </c>
      <c r="G2596" s="42"/>
      <c r="H2596" s="42"/>
      <c r="I2596" s="42"/>
      <c r="J2596" s="42"/>
      <c r="K2596" s="42"/>
      <c r="L2596" s="42"/>
      <c r="M2596" s="42"/>
      <c r="N2596" s="42"/>
    </row>
    <row r="2597" spans="1:14" x14ac:dyDescent="0.2">
      <c r="A2597" s="42" t="s">
        <v>4347</v>
      </c>
      <c r="B2597" s="42">
        <v>7</v>
      </c>
      <c r="C2597" s="42">
        <v>9</v>
      </c>
      <c r="D2597" s="42"/>
      <c r="E2597" s="42">
        <v>128</v>
      </c>
      <c r="F2597" s="377">
        <f t="shared" si="44"/>
        <v>14.222222222222221</v>
      </c>
      <c r="G2597" s="42"/>
      <c r="H2597" s="42"/>
      <c r="I2597" s="42"/>
      <c r="J2597" s="42"/>
      <c r="K2597" s="42"/>
      <c r="L2597" s="42"/>
      <c r="M2597" s="42"/>
      <c r="N2597" s="42"/>
    </row>
    <row r="2598" spans="1:14" x14ac:dyDescent="0.2">
      <c r="A2598" s="42" t="s">
        <v>3830</v>
      </c>
      <c r="B2598" s="42">
        <v>2</v>
      </c>
      <c r="C2598" s="42">
        <v>3</v>
      </c>
      <c r="D2598" s="42">
        <v>1</v>
      </c>
      <c r="E2598" s="42">
        <v>26</v>
      </c>
      <c r="F2598" s="377">
        <f t="shared" si="44"/>
        <v>13</v>
      </c>
      <c r="G2598" s="42"/>
      <c r="H2598" s="42"/>
      <c r="I2598" s="42"/>
      <c r="J2598" s="42"/>
      <c r="K2598" s="42"/>
      <c r="L2598" s="42"/>
      <c r="M2598" s="42"/>
      <c r="N2598" s="42"/>
    </row>
    <row r="2599" spans="1:14" x14ac:dyDescent="0.2">
      <c r="A2599" s="42" t="s">
        <v>1831</v>
      </c>
      <c r="B2599" s="42">
        <v>11</v>
      </c>
      <c r="C2599" s="42">
        <v>12</v>
      </c>
      <c r="D2599" s="42">
        <v>2</v>
      </c>
      <c r="E2599" s="42">
        <v>123</v>
      </c>
      <c r="F2599" s="377">
        <f t="shared" si="44"/>
        <v>12.3</v>
      </c>
      <c r="G2599" s="42"/>
      <c r="H2599" s="42"/>
      <c r="I2599" s="42"/>
      <c r="J2599" s="42"/>
      <c r="K2599" s="42"/>
      <c r="L2599" s="42"/>
      <c r="M2599" s="42"/>
      <c r="N2599" s="42"/>
    </row>
    <row r="2600" spans="1:14" x14ac:dyDescent="0.2">
      <c r="A2600" s="42" t="s">
        <v>4101</v>
      </c>
      <c r="B2600" s="42">
        <v>4</v>
      </c>
      <c r="C2600" s="42">
        <v>5</v>
      </c>
      <c r="D2600" s="42"/>
      <c r="E2600" s="42">
        <v>61</v>
      </c>
      <c r="F2600" s="377">
        <f t="shared" si="44"/>
        <v>12.2</v>
      </c>
      <c r="G2600" s="42"/>
      <c r="H2600" s="42"/>
      <c r="I2600" s="42"/>
      <c r="J2600" s="42"/>
      <c r="K2600" s="42"/>
      <c r="L2600" s="42"/>
      <c r="M2600" s="42"/>
      <c r="N2600" s="42"/>
    </row>
    <row r="2601" spans="1:14" x14ac:dyDescent="0.2">
      <c r="A2601" s="42" t="s">
        <v>4098</v>
      </c>
      <c r="B2601" s="42">
        <v>6</v>
      </c>
      <c r="C2601" s="42">
        <v>7</v>
      </c>
      <c r="D2601" s="42">
        <v>1</v>
      </c>
      <c r="E2601" s="42">
        <v>72</v>
      </c>
      <c r="F2601" s="377">
        <f t="shared" si="44"/>
        <v>12</v>
      </c>
      <c r="G2601" s="42"/>
      <c r="H2601" s="42"/>
      <c r="I2601" s="42"/>
      <c r="J2601" s="42"/>
      <c r="K2601" s="42"/>
      <c r="L2601" s="42"/>
      <c r="M2601" s="42"/>
      <c r="N2601" s="42"/>
    </row>
    <row r="2602" spans="1:14" x14ac:dyDescent="0.2">
      <c r="A2602" s="42" t="s">
        <v>4348</v>
      </c>
      <c r="B2602" s="42">
        <v>10</v>
      </c>
      <c r="C2602" s="42">
        <v>11</v>
      </c>
      <c r="D2602" s="42">
        <v>1</v>
      </c>
      <c r="E2602" s="42">
        <v>113</v>
      </c>
      <c r="F2602" s="377">
        <f t="shared" si="44"/>
        <v>11.3</v>
      </c>
      <c r="G2602" s="42"/>
      <c r="H2602" s="42"/>
      <c r="I2602" s="42"/>
      <c r="J2602" s="42"/>
      <c r="K2602" s="42"/>
      <c r="L2602" s="42"/>
      <c r="M2602" s="42"/>
      <c r="N2602" s="42"/>
    </row>
    <row r="2603" spans="1:14" x14ac:dyDescent="0.2">
      <c r="A2603" s="42" t="s">
        <v>4349</v>
      </c>
      <c r="B2603" s="42">
        <v>10</v>
      </c>
      <c r="C2603" s="42">
        <v>10</v>
      </c>
      <c r="D2603" s="42">
        <v>1</v>
      </c>
      <c r="E2603" s="42">
        <v>93</v>
      </c>
      <c r="F2603" s="377">
        <f t="shared" si="44"/>
        <v>10.333333333333334</v>
      </c>
      <c r="G2603" s="42"/>
      <c r="H2603" s="42"/>
      <c r="I2603" s="42"/>
      <c r="J2603" s="42"/>
      <c r="K2603" s="42"/>
      <c r="L2603" s="42"/>
      <c r="M2603" s="42"/>
      <c r="N2603" s="42"/>
    </row>
    <row r="2604" spans="1:14" x14ac:dyDescent="0.2">
      <c r="A2604" s="42" t="s">
        <v>3098</v>
      </c>
      <c r="B2604" s="42">
        <v>1</v>
      </c>
      <c r="C2604" s="42">
        <v>1</v>
      </c>
      <c r="D2604" s="42"/>
      <c r="E2604" s="42">
        <v>10</v>
      </c>
      <c r="F2604" s="377">
        <f t="shared" si="44"/>
        <v>10</v>
      </c>
      <c r="G2604" s="42"/>
      <c r="H2604" s="42"/>
      <c r="I2604" s="42"/>
      <c r="J2604" s="42"/>
      <c r="K2604" s="42"/>
      <c r="L2604" s="42"/>
      <c r="M2604" s="42"/>
      <c r="N2604" s="42"/>
    </row>
    <row r="2605" spans="1:14" x14ac:dyDescent="0.2">
      <c r="A2605" s="42" t="s">
        <v>3885</v>
      </c>
      <c r="B2605" s="42">
        <v>11</v>
      </c>
      <c r="C2605" s="42">
        <v>13</v>
      </c>
      <c r="D2605" s="42">
        <v>2</v>
      </c>
      <c r="E2605" s="42">
        <v>104</v>
      </c>
      <c r="F2605" s="377">
        <f t="shared" si="44"/>
        <v>9.454545454545455</v>
      </c>
      <c r="G2605" s="42"/>
      <c r="H2605" s="42"/>
      <c r="I2605" s="42"/>
      <c r="J2605" s="42"/>
      <c r="K2605" s="42"/>
      <c r="L2605" s="42"/>
      <c r="M2605" s="42"/>
      <c r="N2605" s="42"/>
    </row>
    <row r="2606" spans="1:14" x14ac:dyDescent="0.2">
      <c r="A2606" s="42" t="s">
        <v>4350</v>
      </c>
      <c r="B2606" s="42">
        <v>9</v>
      </c>
      <c r="C2606" s="42">
        <v>8</v>
      </c>
      <c r="D2606" s="42"/>
      <c r="E2606" s="42">
        <v>41</v>
      </c>
      <c r="F2606" s="377">
        <f t="shared" si="44"/>
        <v>5.125</v>
      </c>
      <c r="G2606" s="42"/>
      <c r="H2606" s="42"/>
      <c r="I2606" s="42"/>
      <c r="J2606" s="42"/>
      <c r="K2606" s="42"/>
      <c r="L2606" s="42"/>
      <c r="M2606" s="42"/>
      <c r="N2606" s="42"/>
    </row>
    <row r="2607" spans="1:14" x14ac:dyDescent="0.2">
      <c r="A2607" s="42" t="s">
        <v>3060</v>
      </c>
      <c r="B2607" s="42">
        <v>1</v>
      </c>
      <c r="C2607" s="42">
        <v>1</v>
      </c>
      <c r="D2607" s="42"/>
      <c r="E2607" s="42">
        <v>3</v>
      </c>
      <c r="F2607" s="377">
        <f t="shared" si="44"/>
        <v>3</v>
      </c>
      <c r="G2607" s="42"/>
      <c r="H2607" s="42"/>
      <c r="I2607" s="42"/>
      <c r="J2607" s="42"/>
      <c r="K2607" s="42"/>
      <c r="L2607" s="42"/>
      <c r="M2607" s="42"/>
      <c r="N2607" s="42"/>
    </row>
    <row r="2608" spans="1:14" x14ac:dyDescent="0.2">
      <c r="A2608" s="42" t="s">
        <v>3850</v>
      </c>
      <c r="B2608" s="42">
        <v>1</v>
      </c>
      <c r="C2608" s="42">
        <v>1</v>
      </c>
      <c r="D2608" s="42"/>
      <c r="E2608" s="42">
        <v>0</v>
      </c>
      <c r="F2608" s="377">
        <f t="shared" si="44"/>
        <v>0</v>
      </c>
      <c r="G2608" s="42"/>
      <c r="H2608" s="42"/>
      <c r="I2608" s="42"/>
      <c r="J2608" s="42"/>
      <c r="K2608" s="42"/>
      <c r="L2608" s="42"/>
      <c r="M2608" s="42"/>
      <c r="N2608" s="42"/>
    </row>
    <row r="2609" spans="1:14" x14ac:dyDescent="0.2">
      <c r="A2609" s="42" t="s">
        <v>4095</v>
      </c>
      <c r="B2609" s="42">
        <v>5</v>
      </c>
      <c r="C2609" s="42">
        <v>5</v>
      </c>
      <c r="D2609" s="42">
        <v>2</v>
      </c>
      <c r="E2609" s="42">
        <v>29</v>
      </c>
      <c r="F2609" s="377">
        <f t="shared" si="44"/>
        <v>9.6666666666666661</v>
      </c>
      <c r="G2609" s="42"/>
      <c r="H2609" s="42"/>
      <c r="I2609" s="42"/>
      <c r="J2609" s="42"/>
      <c r="K2609" s="42"/>
      <c r="L2609" s="42"/>
      <c r="M2609" s="42"/>
      <c r="N2609" s="42"/>
    </row>
    <row r="2610" spans="1:14" x14ac:dyDescent="0.2">
      <c r="A2610" s="42" t="s">
        <v>3871</v>
      </c>
      <c r="B2610" s="42">
        <v>1</v>
      </c>
      <c r="C2610" s="42">
        <v>1</v>
      </c>
      <c r="D2610" s="42">
        <v>1</v>
      </c>
      <c r="E2610" s="42">
        <v>26</v>
      </c>
      <c r="F2610" s="377">
        <v>0</v>
      </c>
      <c r="G2610" s="42"/>
      <c r="H2610" s="42"/>
      <c r="I2610" s="42"/>
      <c r="J2610" s="42"/>
      <c r="K2610" s="42"/>
      <c r="L2610" s="42"/>
      <c r="M2610" s="42"/>
      <c r="N2610" s="42"/>
    </row>
    <row r="2611" spans="1:14" x14ac:dyDescent="0.2">
      <c r="A2611" s="42" t="s">
        <v>3861</v>
      </c>
      <c r="B2611" s="42">
        <v>2</v>
      </c>
      <c r="C2611" s="42">
        <v>1</v>
      </c>
      <c r="D2611" s="42"/>
      <c r="E2611" s="42">
        <v>35</v>
      </c>
      <c r="F2611" s="377">
        <f t="shared" si="44"/>
        <v>35</v>
      </c>
      <c r="G2611" s="42"/>
      <c r="H2611" s="42"/>
      <c r="I2611" s="42"/>
      <c r="J2611" s="42"/>
      <c r="K2611" s="42"/>
      <c r="L2611" s="42"/>
      <c r="M2611" s="42">
        <v>1</v>
      </c>
      <c r="N2611" s="42"/>
    </row>
    <row r="2612" spans="1:14" x14ac:dyDescent="0.2">
      <c r="A2612" s="42" t="s">
        <v>3072</v>
      </c>
      <c r="B2612" s="42">
        <v>11</v>
      </c>
      <c r="C2612" s="42">
        <v>13</v>
      </c>
      <c r="D2612" s="42">
        <v>2</v>
      </c>
      <c r="E2612" s="42">
        <v>363</v>
      </c>
      <c r="F2612" s="377">
        <f t="shared" si="44"/>
        <v>33</v>
      </c>
      <c r="G2612" s="42"/>
      <c r="H2612" s="42"/>
      <c r="I2612" s="42"/>
      <c r="J2612" s="42"/>
      <c r="K2612" s="42"/>
      <c r="L2612" s="42"/>
      <c r="M2612" s="42">
        <v>4</v>
      </c>
      <c r="N2612" s="42"/>
    </row>
    <row r="2613" spans="1:14" x14ac:dyDescent="0.2">
      <c r="A2613" s="42" t="s">
        <v>4329</v>
      </c>
      <c r="B2613" s="42">
        <v>10</v>
      </c>
      <c r="C2613" s="42">
        <v>13</v>
      </c>
      <c r="D2613" s="42">
        <v>1</v>
      </c>
      <c r="E2613" s="42">
        <v>371</v>
      </c>
      <c r="F2613" s="377">
        <f t="shared" si="44"/>
        <v>30.916666666666668</v>
      </c>
      <c r="G2613" s="42"/>
      <c r="H2613" s="42"/>
      <c r="I2613" s="42"/>
      <c r="J2613" s="42"/>
      <c r="K2613" s="42"/>
      <c r="L2613" s="42"/>
      <c r="M2613" s="42">
        <v>3</v>
      </c>
      <c r="N2613" s="42"/>
    </row>
    <row r="2614" spans="1:14" x14ac:dyDescent="0.2">
      <c r="A2614" s="42" t="s">
        <v>3885</v>
      </c>
      <c r="B2614" s="42">
        <v>10</v>
      </c>
      <c r="C2614" s="42">
        <v>12</v>
      </c>
      <c r="D2614" s="42"/>
      <c r="E2614" s="42">
        <v>274</v>
      </c>
      <c r="F2614" s="377">
        <f t="shared" si="44"/>
        <v>22.833333333333332</v>
      </c>
      <c r="G2614" s="42"/>
      <c r="H2614" s="42"/>
      <c r="I2614" s="42"/>
      <c r="J2614" s="42"/>
      <c r="K2614" s="42"/>
      <c r="L2614" s="42"/>
      <c r="M2614" s="42"/>
      <c r="N2614" s="42"/>
    </row>
    <row r="2615" spans="1:14" x14ac:dyDescent="0.2">
      <c r="A2615" s="42" t="s">
        <v>4104</v>
      </c>
      <c r="B2615" s="42">
        <v>7</v>
      </c>
      <c r="C2615" s="42">
        <v>7</v>
      </c>
      <c r="D2615" s="42">
        <v>3</v>
      </c>
      <c r="E2615" s="42">
        <v>90</v>
      </c>
      <c r="F2615" s="377">
        <f t="shared" si="44"/>
        <v>22.5</v>
      </c>
      <c r="G2615" s="42"/>
      <c r="H2615" s="42"/>
      <c r="I2615" s="42"/>
      <c r="J2615" s="42"/>
      <c r="K2615" s="42"/>
      <c r="L2615" s="42"/>
      <c r="M2615" s="42">
        <v>5</v>
      </c>
      <c r="N2615" s="42"/>
    </row>
    <row r="2616" spans="1:14" x14ac:dyDescent="0.2">
      <c r="A2616" s="42" t="s">
        <v>3867</v>
      </c>
      <c r="B2616" s="42">
        <v>3</v>
      </c>
      <c r="C2616" s="42">
        <v>2</v>
      </c>
      <c r="D2616" s="42">
        <v>1</v>
      </c>
      <c r="E2616" s="42">
        <v>19</v>
      </c>
      <c r="F2616" s="377">
        <f t="shared" si="44"/>
        <v>19</v>
      </c>
      <c r="G2616" s="42"/>
      <c r="H2616" s="42"/>
      <c r="I2616" s="42"/>
      <c r="J2616" s="42"/>
      <c r="K2616" s="42"/>
      <c r="L2616" s="42"/>
      <c r="M2616" s="42"/>
      <c r="N2616" s="42"/>
    </row>
    <row r="2617" spans="1:14" x14ac:dyDescent="0.2">
      <c r="A2617" s="42" t="s">
        <v>4073</v>
      </c>
      <c r="B2617" s="42">
        <v>8</v>
      </c>
      <c r="C2617" s="42">
        <v>9</v>
      </c>
      <c r="D2617" s="42"/>
      <c r="E2617" s="42">
        <v>149</v>
      </c>
      <c r="F2617" s="377">
        <f t="shared" si="44"/>
        <v>16.555555555555557</v>
      </c>
      <c r="G2617" s="42"/>
      <c r="H2617" s="42"/>
      <c r="I2617" s="42"/>
      <c r="J2617" s="42"/>
      <c r="K2617" s="42"/>
      <c r="L2617" s="42"/>
      <c r="M2617" s="42">
        <v>5</v>
      </c>
      <c r="N2617" s="42"/>
    </row>
    <row r="2618" spans="1:14" x14ac:dyDescent="0.2">
      <c r="A2618" s="42" t="s">
        <v>4109</v>
      </c>
      <c r="B2618" s="42">
        <v>3</v>
      </c>
      <c r="C2618" s="42">
        <v>2</v>
      </c>
      <c r="D2618" s="42">
        <v>1</v>
      </c>
      <c r="E2618" s="42">
        <v>16</v>
      </c>
      <c r="F2618" s="377">
        <f t="shared" si="44"/>
        <v>16</v>
      </c>
      <c r="G2618" s="42"/>
      <c r="H2618" s="42"/>
      <c r="I2618" s="42"/>
      <c r="J2618" s="42"/>
      <c r="K2618" s="42"/>
      <c r="L2618" s="42"/>
      <c r="M2618" s="42">
        <v>1</v>
      </c>
      <c r="N2618" s="42"/>
    </row>
    <row r="2619" spans="1:14" x14ac:dyDescent="0.2">
      <c r="A2619" s="42" t="s">
        <v>3824</v>
      </c>
      <c r="B2619" s="42">
        <v>12</v>
      </c>
      <c r="C2619" s="42">
        <v>14</v>
      </c>
      <c r="D2619" s="42">
        <v>1</v>
      </c>
      <c r="E2619" s="42">
        <v>180</v>
      </c>
      <c r="F2619" s="377">
        <f t="shared" si="44"/>
        <v>13.846153846153847</v>
      </c>
      <c r="G2619" s="42"/>
      <c r="H2619" s="42"/>
      <c r="I2619" s="42"/>
      <c r="J2619" s="42"/>
      <c r="K2619" s="42"/>
      <c r="L2619" s="42"/>
      <c r="M2619" s="42">
        <v>17</v>
      </c>
      <c r="N2619" s="42">
        <v>5</v>
      </c>
    </row>
    <row r="2620" spans="1:14" x14ac:dyDescent="0.2">
      <c r="A2620" s="42" t="s">
        <v>4351</v>
      </c>
      <c r="B2620" s="42">
        <v>7</v>
      </c>
      <c r="C2620" s="42">
        <v>5</v>
      </c>
      <c r="D2620" s="42">
        <v>1</v>
      </c>
      <c r="E2620" s="42">
        <v>47</v>
      </c>
      <c r="F2620" s="377">
        <f t="shared" si="44"/>
        <v>11.75</v>
      </c>
      <c r="G2620" s="42"/>
      <c r="H2620" s="42"/>
      <c r="I2620" s="42"/>
      <c r="J2620" s="42"/>
      <c r="K2620" s="42"/>
      <c r="L2620" s="42"/>
      <c r="M2620" s="42">
        <v>2</v>
      </c>
      <c r="N2620" s="42"/>
    </row>
    <row r="2621" spans="1:14" x14ac:dyDescent="0.2">
      <c r="A2621" s="42" t="s">
        <v>4352</v>
      </c>
      <c r="B2621" s="42">
        <v>4</v>
      </c>
      <c r="C2621" s="42">
        <v>2</v>
      </c>
      <c r="D2621" s="42">
        <v>1</v>
      </c>
      <c r="E2621" s="42">
        <v>11</v>
      </c>
      <c r="F2621" s="377">
        <f t="shared" si="44"/>
        <v>11</v>
      </c>
      <c r="G2621" s="42"/>
      <c r="H2621" s="42"/>
      <c r="I2621" s="42"/>
      <c r="J2621" s="42"/>
      <c r="K2621" s="42"/>
      <c r="L2621" s="42"/>
      <c r="M2621" s="42"/>
      <c r="N2621" s="42"/>
    </row>
    <row r="2622" spans="1:14" x14ac:dyDescent="0.2">
      <c r="A2622" s="42" t="s">
        <v>3060</v>
      </c>
      <c r="B2622" s="42">
        <v>4</v>
      </c>
      <c r="C2622" s="42">
        <v>6</v>
      </c>
      <c r="D2622" s="42">
        <v>1</v>
      </c>
      <c r="E2622" s="42">
        <v>54</v>
      </c>
      <c r="F2622" s="377">
        <f t="shared" si="44"/>
        <v>10.8</v>
      </c>
      <c r="G2622" s="42"/>
      <c r="H2622" s="42"/>
      <c r="I2622" s="42"/>
      <c r="J2622" s="42"/>
      <c r="K2622" s="42"/>
      <c r="L2622" s="42"/>
      <c r="M2622" s="42"/>
      <c r="N2622" s="42"/>
    </row>
    <row r="2623" spans="1:14" x14ac:dyDescent="0.2">
      <c r="A2623" s="42" t="s">
        <v>4353</v>
      </c>
      <c r="B2623" s="42">
        <v>8</v>
      </c>
      <c r="C2623" s="42">
        <v>8</v>
      </c>
      <c r="D2623" s="42">
        <v>3</v>
      </c>
      <c r="E2623" s="42">
        <v>53</v>
      </c>
      <c r="F2623" s="377">
        <f t="shared" si="44"/>
        <v>10.6</v>
      </c>
      <c r="G2623" s="42"/>
      <c r="H2623" s="42"/>
      <c r="I2623" s="42"/>
      <c r="J2623" s="42"/>
      <c r="K2623" s="42"/>
      <c r="L2623" s="42"/>
      <c r="M2623" s="42">
        <v>3</v>
      </c>
      <c r="N2623" s="42"/>
    </row>
    <row r="2624" spans="1:14" x14ac:dyDescent="0.2">
      <c r="A2624" s="42" t="s">
        <v>4354</v>
      </c>
      <c r="B2624" s="42">
        <v>3</v>
      </c>
      <c r="C2624" s="42">
        <v>4</v>
      </c>
      <c r="D2624" s="42"/>
      <c r="E2624" s="42">
        <v>39</v>
      </c>
      <c r="F2624" s="377">
        <f t="shared" si="44"/>
        <v>9.75</v>
      </c>
      <c r="G2624" s="42"/>
      <c r="H2624" s="42"/>
      <c r="I2624" s="42"/>
      <c r="J2624" s="42"/>
      <c r="K2624" s="42"/>
      <c r="L2624" s="42"/>
      <c r="M2624" s="42">
        <v>2</v>
      </c>
      <c r="N2624" s="42"/>
    </row>
    <row r="2625" spans="1:14" x14ac:dyDescent="0.2">
      <c r="A2625" s="42" t="s">
        <v>4101</v>
      </c>
      <c r="B2625" s="42">
        <v>3</v>
      </c>
      <c r="C2625" s="42">
        <v>3</v>
      </c>
      <c r="D2625" s="42">
        <v>1</v>
      </c>
      <c r="E2625" s="42">
        <v>19</v>
      </c>
      <c r="F2625" s="377">
        <f t="shared" si="44"/>
        <v>9.5</v>
      </c>
      <c r="G2625" s="42"/>
      <c r="H2625" s="42"/>
      <c r="I2625" s="42"/>
      <c r="J2625" s="42"/>
      <c r="K2625" s="42"/>
      <c r="L2625" s="42"/>
      <c r="M2625" s="42">
        <v>2</v>
      </c>
      <c r="N2625" s="42"/>
    </row>
    <row r="2626" spans="1:14" x14ac:dyDescent="0.2">
      <c r="A2626" s="42" t="s">
        <v>4083</v>
      </c>
      <c r="B2626" s="42">
        <v>3</v>
      </c>
      <c r="C2626" s="42">
        <v>2</v>
      </c>
      <c r="D2626" s="42"/>
      <c r="E2626" s="42">
        <v>19</v>
      </c>
      <c r="F2626" s="377">
        <f t="shared" si="44"/>
        <v>9.5</v>
      </c>
      <c r="G2626" s="42"/>
      <c r="H2626" s="42"/>
      <c r="I2626" s="42"/>
      <c r="J2626" s="42"/>
      <c r="K2626" s="42"/>
      <c r="L2626" s="42"/>
      <c r="M2626" s="42">
        <v>1</v>
      </c>
      <c r="N2626" s="42"/>
    </row>
    <row r="2627" spans="1:14" x14ac:dyDescent="0.2">
      <c r="A2627" s="42" t="s">
        <v>4355</v>
      </c>
      <c r="B2627" s="42">
        <v>8</v>
      </c>
      <c r="C2627" s="42">
        <v>10</v>
      </c>
      <c r="D2627" s="42">
        <v>1</v>
      </c>
      <c r="E2627" s="42">
        <v>77</v>
      </c>
      <c r="F2627" s="377">
        <f t="shared" si="44"/>
        <v>8.5555555555555554</v>
      </c>
      <c r="G2627" s="42"/>
      <c r="H2627" s="42"/>
      <c r="I2627" s="42"/>
      <c r="J2627" s="42"/>
      <c r="K2627" s="42"/>
      <c r="L2627" s="42"/>
      <c r="M2627" s="42"/>
      <c r="N2627" s="42"/>
    </row>
    <row r="2628" spans="1:14" x14ac:dyDescent="0.2">
      <c r="A2628" s="42" t="s">
        <v>4356</v>
      </c>
      <c r="B2628" s="42">
        <v>7</v>
      </c>
      <c r="C2628" s="42">
        <v>5</v>
      </c>
      <c r="D2628" s="42">
        <v>1</v>
      </c>
      <c r="E2628" s="42">
        <v>32</v>
      </c>
      <c r="F2628" s="377">
        <f t="shared" si="44"/>
        <v>8</v>
      </c>
      <c r="G2628" s="42"/>
      <c r="H2628" s="42"/>
      <c r="I2628" s="42"/>
      <c r="J2628" s="42"/>
      <c r="K2628" s="42"/>
      <c r="L2628" s="42"/>
      <c r="M2628" s="42">
        <v>4</v>
      </c>
      <c r="N2628" s="42"/>
    </row>
    <row r="2629" spans="1:14" x14ac:dyDescent="0.2">
      <c r="A2629" s="42" t="s">
        <v>3886</v>
      </c>
      <c r="B2629" s="42">
        <v>1</v>
      </c>
      <c r="C2629" s="42">
        <v>1</v>
      </c>
      <c r="D2629" s="42"/>
      <c r="E2629" s="42">
        <v>7</v>
      </c>
      <c r="F2629" s="377">
        <f t="shared" si="44"/>
        <v>7</v>
      </c>
      <c r="G2629" s="42"/>
      <c r="H2629" s="42"/>
      <c r="I2629" s="42"/>
      <c r="J2629" s="42"/>
      <c r="K2629" s="42"/>
      <c r="L2629" s="42"/>
      <c r="M2629" s="42"/>
      <c r="N2629" s="42"/>
    </row>
    <row r="2630" spans="1:14" x14ac:dyDescent="0.2">
      <c r="A2630" s="42" t="s">
        <v>3882</v>
      </c>
      <c r="B2630" s="42">
        <v>3</v>
      </c>
      <c r="C2630" s="42">
        <v>5</v>
      </c>
      <c r="D2630" s="42"/>
      <c r="E2630" s="42">
        <v>35</v>
      </c>
      <c r="F2630" s="377">
        <f t="shared" si="44"/>
        <v>7</v>
      </c>
      <c r="G2630" s="42"/>
      <c r="H2630" s="42"/>
      <c r="I2630" s="42"/>
      <c r="J2630" s="42"/>
      <c r="K2630" s="42"/>
      <c r="L2630" s="42"/>
      <c r="M2630" s="42">
        <v>2</v>
      </c>
      <c r="N2630" s="42"/>
    </row>
    <row r="2631" spans="1:14" x14ac:dyDescent="0.2">
      <c r="A2631" s="42" t="s">
        <v>4347</v>
      </c>
      <c r="B2631" s="42">
        <v>7</v>
      </c>
      <c r="C2631" s="42">
        <v>8</v>
      </c>
      <c r="D2631" s="42"/>
      <c r="E2631" s="42">
        <v>48</v>
      </c>
      <c r="F2631" s="377">
        <f t="shared" si="44"/>
        <v>6</v>
      </c>
      <c r="G2631" s="42"/>
      <c r="H2631" s="42"/>
      <c r="I2631" s="42"/>
      <c r="J2631" s="42"/>
      <c r="K2631" s="42"/>
      <c r="L2631" s="42"/>
      <c r="M2631" s="42">
        <v>3</v>
      </c>
      <c r="N2631" s="42"/>
    </row>
    <row r="2632" spans="1:14" x14ac:dyDescent="0.2">
      <c r="A2632" s="42" t="s">
        <v>4111</v>
      </c>
      <c r="B2632" s="42">
        <v>1</v>
      </c>
      <c r="C2632" s="42">
        <v>1</v>
      </c>
      <c r="D2632" s="42"/>
      <c r="E2632" s="42">
        <v>5</v>
      </c>
      <c r="F2632" s="377">
        <f t="shared" si="44"/>
        <v>5</v>
      </c>
      <c r="G2632" s="42"/>
      <c r="H2632" s="42"/>
      <c r="I2632" s="42"/>
      <c r="J2632" s="42"/>
      <c r="K2632" s="42"/>
      <c r="L2632" s="42"/>
      <c r="M2632" s="42">
        <v>1</v>
      </c>
      <c r="N2632" s="42"/>
    </row>
    <row r="2633" spans="1:14" x14ac:dyDescent="0.2">
      <c r="A2633" s="42" t="s">
        <v>4095</v>
      </c>
      <c r="B2633" s="42">
        <v>4</v>
      </c>
      <c r="C2633" s="42">
        <v>3</v>
      </c>
      <c r="D2633" s="42"/>
      <c r="E2633" s="42">
        <v>11</v>
      </c>
      <c r="F2633" s="377">
        <f t="shared" si="44"/>
        <v>3.6666666666666665</v>
      </c>
      <c r="G2633" s="42"/>
      <c r="H2633" s="42"/>
      <c r="I2633" s="42"/>
      <c r="J2633" s="42"/>
      <c r="K2633" s="42"/>
      <c r="L2633" s="42"/>
      <c r="M2633" s="42"/>
      <c r="N2633" s="42"/>
    </row>
    <row r="2634" spans="1:14" x14ac:dyDescent="0.2">
      <c r="A2634" s="42" t="s">
        <v>4357</v>
      </c>
      <c r="B2634" s="42">
        <v>2</v>
      </c>
      <c r="C2634" s="42">
        <v>1</v>
      </c>
      <c r="D2634" s="42">
        <v>1</v>
      </c>
      <c r="E2634" s="42">
        <v>0</v>
      </c>
      <c r="F2634" s="377">
        <v>0</v>
      </c>
      <c r="G2634" s="42"/>
      <c r="H2634" s="42"/>
      <c r="I2634" s="42"/>
      <c r="J2634" s="42"/>
      <c r="K2634" s="42"/>
      <c r="L2634" s="42"/>
      <c r="M2634" s="42">
        <v>2</v>
      </c>
      <c r="N2634" s="42"/>
    </row>
    <row r="2635" spans="1:14" x14ac:dyDescent="0.2">
      <c r="A2635" s="42" t="s">
        <v>3830</v>
      </c>
      <c r="B2635" s="42">
        <v>1</v>
      </c>
      <c r="C2635" s="42" t="s">
        <v>3838</v>
      </c>
      <c r="D2635" s="42"/>
      <c r="E2635" s="42"/>
      <c r="F2635" s="377">
        <v>0</v>
      </c>
      <c r="G2635" s="42"/>
      <c r="H2635" s="42"/>
      <c r="I2635" s="42"/>
      <c r="J2635" s="42"/>
      <c r="K2635" s="42"/>
      <c r="L2635" s="42"/>
      <c r="M2635" s="42"/>
      <c r="N2635" s="42"/>
    </row>
    <row r="2636" spans="1:14" x14ac:dyDescent="0.2">
      <c r="A2636" s="42" t="s">
        <v>4111</v>
      </c>
      <c r="B2636" s="42">
        <v>3</v>
      </c>
      <c r="C2636" s="42">
        <v>3</v>
      </c>
      <c r="D2636" s="42">
        <v>2</v>
      </c>
      <c r="E2636" s="42">
        <v>57</v>
      </c>
      <c r="F2636" s="377">
        <f t="shared" si="44"/>
        <v>57</v>
      </c>
      <c r="G2636" s="42"/>
      <c r="H2636" s="42"/>
      <c r="I2636" s="42"/>
      <c r="J2636" s="42"/>
      <c r="K2636" s="42"/>
      <c r="L2636" s="42"/>
      <c r="M2636" s="42">
        <v>1</v>
      </c>
      <c r="N2636" s="42"/>
    </row>
    <row r="2637" spans="1:14" x14ac:dyDescent="0.2">
      <c r="A2637" s="42" t="s">
        <v>4359</v>
      </c>
      <c r="B2637" s="42">
        <v>1</v>
      </c>
      <c r="C2637" s="42">
        <v>1</v>
      </c>
      <c r="D2637" s="42"/>
      <c r="E2637" s="42">
        <v>43</v>
      </c>
      <c r="F2637" s="377">
        <f t="shared" si="44"/>
        <v>43</v>
      </c>
      <c r="G2637" s="42"/>
      <c r="H2637" s="42"/>
      <c r="I2637" s="42"/>
      <c r="J2637" s="42"/>
      <c r="K2637" s="42"/>
      <c r="L2637" s="42"/>
      <c r="M2637" s="42"/>
      <c r="N2637" s="42"/>
    </row>
    <row r="2638" spans="1:14" x14ac:dyDescent="0.2">
      <c r="A2638" s="42" t="s">
        <v>3900</v>
      </c>
      <c r="B2638" s="42">
        <v>4</v>
      </c>
      <c r="C2638" s="42">
        <v>5</v>
      </c>
      <c r="D2638" s="42">
        <v>4</v>
      </c>
      <c r="E2638" s="42">
        <v>39</v>
      </c>
      <c r="F2638" s="377">
        <f t="shared" si="44"/>
        <v>39</v>
      </c>
      <c r="G2638" s="42"/>
      <c r="H2638" s="42"/>
      <c r="I2638" s="42"/>
      <c r="J2638" s="42"/>
      <c r="K2638" s="42"/>
      <c r="L2638" s="42"/>
      <c r="M2638" s="42">
        <v>2</v>
      </c>
      <c r="N2638" s="42"/>
    </row>
    <row r="2639" spans="1:14" x14ac:dyDescent="0.2">
      <c r="A2639" s="42" t="s">
        <v>3869</v>
      </c>
      <c r="B2639" s="42">
        <v>6</v>
      </c>
      <c r="C2639" s="42">
        <v>8</v>
      </c>
      <c r="D2639" s="42">
        <v>1</v>
      </c>
      <c r="E2639" s="42">
        <v>262</v>
      </c>
      <c r="F2639" s="377">
        <f t="shared" si="44"/>
        <v>37.428571428571431</v>
      </c>
      <c r="G2639" s="42"/>
      <c r="H2639" s="42"/>
      <c r="I2639" s="42"/>
      <c r="J2639" s="42"/>
      <c r="K2639" s="42"/>
      <c r="L2639" s="42"/>
      <c r="M2639" s="42">
        <v>2</v>
      </c>
      <c r="N2639" s="42"/>
    </row>
    <row r="2640" spans="1:14" x14ac:dyDescent="0.2">
      <c r="A2640" s="42" t="s">
        <v>3824</v>
      </c>
      <c r="B2640" s="42">
        <v>9</v>
      </c>
      <c r="C2640" s="42">
        <v>10</v>
      </c>
      <c r="D2640" s="42"/>
      <c r="E2640" s="42">
        <v>323</v>
      </c>
      <c r="F2640" s="377">
        <f t="shared" si="44"/>
        <v>32.299999999999997</v>
      </c>
      <c r="G2640" s="42"/>
      <c r="H2640" s="42"/>
      <c r="I2640" s="42"/>
      <c r="J2640" s="42"/>
      <c r="K2640" s="42"/>
      <c r="L2640" s="42"/>
      <c r="M2640" s="42">
        <v>13</v>
      </c>
      <c r="N2640" s="42"/>
    </row>
    <row r="2641" spans="1:14" x14ac:dyDescent="0.2">
      <c r="A2641" s="42" t="s">
        <v>3867</v>
      </c>
      <c r="B2641" s="42">
        <v>9</v>
      </c>
      <c r="C2641" s="42">
        <v>9</v>
      </c>
      <c r="D2641" s="42"/>
      <c r="E2641" s="42">
        <v>268</v>
      </c>
      <c r="F2641" s="377">
        <f t="shared" si="44"/>
        <v>29.777777777777779</v>
      </c>
      <c r="G2641" s="42"/>
      <c r="H2641" s="42"/>
      <c r="I2641" s="42"/>
      <c r="J2641" s="42"/>
      <c r="K2641" s="42"/>
      <c r="L2641" s="42"/>
      <c r="M2641" s="42">
        <v>3</v>
      </c>
      <c r="N2641" s="42"/>
    </row>
    <row r="2642" spans="1:14" x14ac:dyDescent="0.2">
      <c r="A2642" s="42" t="s">
        <v>3875</v>
      </c>
      <c r="B2642" s="42">
        <v>1</v>
      </c>
      <c r="C2642" s="42">
        <v>1</v>
      </c>
      <c r="D2642" s="42"/>
      <c r="E2642" s="42">
        <v>28</v>
      </c>
      <c r="F2642" s="377">
        <f t="shared" si="44"/>
        <v>28</v>
      </c>
      <c r="G2642" s="42"/>
      <c r="H2642" s="42"/>
      <c r="I2642" s="42"/>
      <c r="J2642" s="42"/>
      <c r="K2642" s="42"/>
      <c r="L2642" s="42"/>
      <c r="M2642" s="42"/>
      <c r="N2642" s="42"/>
    </row>
    <row r="2643" spans="1:14" x14ac:dyDescent="0.2">
      <c r="A2643" s="42" t="s">
        <v>3820</v>
      </c>
      <c r="B2643" s="42">
        <v>11</v>
      </c>
      <c r="C2643" s="42">
        <v>12</v>
      </c>
      <c r="D2643" s="42"/>
      <c r="E2643" s="42">
        <v>311</v>
      </c>
      <c r="F2643" s="377">
        <f t="shared" si="44"/>
        <v>25.916666666666668</v>
      </c>
      <c r="G2643" s="42"/>
      <c r="H2643" s="42"/>
      <c r="I2643" s="42"/>
      <c r="J2643" s="42"/>
      <c r="K2643" s="42"/>
      <c r="L2643" s="42"/>
      <c r="M2643" s="42">
        <v>2</v>
      </c>
      <c r="N2643" s="42"/>
    </row>
    <row r="2644" spans="1:14" x14ac:dyDescent="0.2">
      <c r="A2644" s="42" t="s">
        <v>3078</v>
      </c>
      <c r="B2644" s="42">
        <v>4</v>
      </c>
      <c r="C2644" s="42">
        <v>4</v>
      </c>
      <c r="D2644" s="42">
        <v>1</v>
      </c>
      <c r="E2644" s="42">
        <v>73</v>
      </c>
      <c r="F2644" s="377">
        <f t="shared" si="44"/>
        <v>24.333333333333332</v>
      </c>
      <c r="G2644" s="42"/>
      <c r="H2644" s="42"/>
      <c r="I2644" s="42"/>
      <c r="J2644" s="42"/>
      <c r="K2644" s="42"/>
      <c r="L2644" s="42"/>
      <c r="M2644" s="42">
        <v>3</v>
      </c>
      <c r="N2644" s="42"/>
    </row>
    <row r="2645" spans="1:14" x14ac:dyDescent="0.2">
      <c r="A2645" s="42" t="s">
        <v>1829</v>
      </c>
      <c r="B2645" s="42">
        <v>8</v>
      </c>
      <c r="C2645" s="42">
        <v>9</v>
      </c>
      <c r="D2645" s="42">
        <v>3</v>
      </c>
      <c r="E2645" s="42">
        <v>139</v>
      </c>
      <c r="F2645" s="377">
        <f t="shared" si="44"/>
        <v>23.166666666666668</v>
      </c>
      <c r="G2645" s="42"/>
      <c r="H2645" s="42"/>
      <c r="I2645" s="42"/>
      <c r="J2645" s="42"/>
      <c r="K2645" s="42"/>
      <c r="L2645" s="42"/>
      <c r="M2645" s="42">
        <v>7</v>
      </c>
      <c r="N2645" s="42"/>
    </row>
    <row r="2646" spans="1:14" x14ac:dyDescent="0.2">
      <c r="A2646" s="42" t="s">
        <v>4107</v>
      </c>
      <c r="B2646" s="42">
        <v>4</v>
      </c>
      <c r="C2646" s="42">
        <v>5</v>
      </c>
      <c r="D2646" s="42">
        <v>1</v>
      </c>
      <c r="E2646" s="42">
        <v>90</v>
      </c>
      <c r="F2646" s="377">
        <f t="shared" si="44"/>
        <v>22.5</v>
      </c>
      <c r="G2646" s="42"/>
      <c r="H2646" s="42"/>
      <c r="I2646" s="42"/>
      <c r="J2646" s="42"/>
      <c r="K2646" s="42"/>
      <c r="L2646" s="42"/>
      <c r="M2646" s="42"/>
      <c r="N2646" s="42"/>
    </row>
    <row r="2647" spans="1:14" x14ac:dyDescent="0.2">
      <c r="A2647" s="42" t="s">
        <v>3072</v>
      </c>
      <c r="B2647" s="42">
        <v>8</v>
      </c>
      <c r="C2647" s="42">
        <v>6</v>
      </c>
      <c r="D2647" s="42">
        <v>1</v>
      </c>
      <c r="E2647" s="42">
        <v>99</v>
      </c>
      <c r="F2647" s="377">
        <f t="shared" si="44"/>
        <v>19.8</v>
      </c>
      <c r="G2647" s="42"/>
      <c r="H2647" s="42"/>
      <c r="I2647" s="42"/>
      <c r="J2647" s="42"/>
      <c r="K2647" s="42"/>
      <c r="L2647" s="42"/>
      <c r="M2647" s="42">
        <v>2</v>
      </c>
      <c r="N2647" s="42"/>
    </row>
    <row r="2648" spans="1:14" x14ac:dyDescent="0.2">
      <c r="A2648" s="42" t="s">
        <v>3885</v>
      </c>
      <c r="B2648" s="42">
        <v>1</v>
      </c>
      <c r="C2648" s="42">
        <v>1</v>
      </c>
      <c r="D2648" s="42"/>
      <c r="E2648" s="42">
        <v>15</v>
      </c>
      <c r="F2648" s="377">
        <f t="shared" si="44"/>
        <v>15</v>
      </c>
      <c r="G2648" s="42"/>
      <c r="H2648" s="42"/>
      <c r="I2648" s="42"/>
      <c r="J2648" s="42"/>
      <c r="K2648" s="42"/>
      <c r="L2648" s="42"/>
      <c r="M2648" s="42">
        <v>1</v>
      </c>
      <c r="N2648" s="42"/>
    </row>
    <row r="2649" spans="1:14" x14ac:dyDescent="0.2">
      <c r="A2649" s="42" t="s">
        <v>4349</v>
      </c>
      <c r="B2649" s="42">
        <v>4</v>
      </c>
      <c r="C2649" s="42">
        <v>4</v>
      </c>
      <c r="D2649" s="42"/>
      <c r="E2649" s="42">
        <v>59</v>
      </c>
      <c r="F2649" s="377">
        <f t="shared" si="44"/>
        <v>14.75</v>
      </c>
      <c r="G2649" s="42"/>
      <c r="H2649" s="42"/>
      <c r="I2649" s="42"/>
      <c r="J2649" s="42"/>
      <c r="K2649" s="42"/>
      <c r="L2649" s="42"/>
      <c r="M2649" s="42">
        <v>1</v>
      </c>
      <c r="N2649" s="42"/>
    </row>
    <row r="2650" spans="1:14" x14ac:dyDescent="0.2">
      <c r="A2650" s="42" t="s">
        <v>3886</v>
      </c>
      <c r="B2650" s="42">
        <v>5</v>
      </c>
      <c r="C2650" s="42">
        <v>4</v>
      </c>
      <c r="D2650" s="42">
        <v>2</v>
      </c>
      <c r="E2650" s="42">
        <v>25</v>
      </c>
      <c r="F2650" s="377">
        <f t="shared" si="44"/>
        <v>12.5</v>
      </c>
      <c r="G2650" s="42"/>
      <c r="H2650" s="42"/>
      <c r="I2650" s="42"/>
      <c r="J2650" s="42"/>
      <c r="K2650" s="42"/>
      <c r="L2650" s="42"/>
      <c r="M2650" s="42">
        <v>1</v>
      </c>
      <c r="N2650" s="42"/>
    </row>
    <row r="2651" spans="1:14" x14ac:dyDescent="0.2">
      <c r="A2651" s="42" t="s">
        <v>4109</v>
      </c>
      <c r="B2651" s="42">
        <v>3</v>
      </c>
      <c r="C2651" s="42">
        <v>1</v>
      </c>
      <c r="D2651" s="42"/>
      <c r="E2651" s="42">
        <v>12</v>
      </c>
      <c r="F2651" s="377">
        <f t="shared" si="44"/>
        <v>12</v>
      </c>
      <c r="G2651" s="42"/>
      <c r="H2651" s="42"/>
      <c r="I2651" s="42"/>
      <c r="J2651" s="42"/>
      <c r="K2651" s="42"/>
      <c r="L2651" s="42"/>
      <c r="M2651" s="42">
        <v>6</v>
      </c>
      <c r="N2651" s="42"/>
    </row>
    <row r="2652" spans="1:14" x14ac:dyDescent="0.2">
      <c r="A2652" s="42" t="s">
        <v>4104</v>
      </c>
      <c r="B2652" s="42">
        <v>7</v>
      </c>
      <c r="C2652" s="42">
        <v>6</v>
      </c>
      <c r="D2652" s="42">
        <v>1</v>
      </c>
      <c r="E2652" s="42">
        <v>52</v>
      </c>
      <c r="F2652" s="377">
        <f t="shared" si="44"/>
        <v>10.4</v>
      </c>
      <c r="G2652" s="42"/>
      <c r="H2652" s="42"/>
      <c r="I2652" s="42"/>
      <c r="J2652" s="42"/>
      <c r="K2652" s="42"/>
      <c r="L2652" s="42"/>
      <c r="M2652" s="42">
        <v>7</v>
      </c>
      <c r="N2652" s="42"/>
    </row>
    <row r="2653" spans="1:14" x14ac:dyDescent="0.2">
      <c r="A2653" s="42" t="s">
        <v>1825</v>
      </c>
      <c r="B2653" s="42">
        <v>8</v>
      </c>
      <c r="C2653" s="42">
        <v>10</v>
      </c>
      <c r="D2653" s="42">
        <v>3</v>
      </c>
      <c r="E2653" s="42">
        <v>71</v>
      </c>
      <c r="F2653" s="377">
        <f t="shared" ref="F2653:F2716" si="45">E2653/(C2653-D2653)</f>
        <v>10.142857142857142</v>
      </c>
      <c r="G2653" s="42"/>
      <c r="H2653" s="42"/>
      <c r="I2653" s="42"/>
      <c r="J2653" s="42"/>
      <c r="K2653" s="42"/>
      <c r="L2653" s="42"/>
      <c r="M2653" s="42">
        <v>1</v>
      </c>
      <c r="N2653" s="42"/>
    </row>
    <row r="2654" spans="1:14" x14ac:dyDescent="0.2">
      <c r="A2654" s="42" t="s">
        <v>4073</v>
      </c>
      <c r="B2654" s="42">
        <v>10</v>
      </c>
      <c r="C2654" s="42">
        <v>9</v>
      </c>
      <c r="D2654" s="42"/>
      <c r="E2654" s="42">
        <v>85</v>
      </c>
      <c r="F2654" s="377">
        <f t="shared" si="45"/>
        <v>9.4444444444444446</v>
      </c>
      <c r="G2654" s="42"/>
      <c r="H2654" s="42"/>
      <c r="I2654" s="42"/>
      <c r="J2654" s="42"/>
      <c r="K2654" s="42"/>
      <c r="L2654" s="42"/>
      <c r="M2654" s="42">
        <v>6</v>
      </c>
      <c r="N2654" s="42"/>
    </row>
    <row r="2655" spans="1:14" x14ac:dyDescent="0.2">
      <c r="A2655" s="42" t="s">
        <v>4095</v>
      </c>
      <c r="B2655" s="42">
        <v>1</v>
      </c>
      <c r="C2655" s="42">
        <v>1</v>
      </c>
      <c r="D2655" s="42"/>
      <c r="E2655" s="42">
        <v>8</v>
      </c>
      <c r="F2655" s="377">
        <f t="shared" si="45"/>
        <v>8</v>
      </c>
      <c r="G2655" s="42"/>
      <c r="H2655" s="42"/>
      <c r="I2655" s="42"/>
      <c r="J2655" s="42"/>
      <c r="K2655" s="42"/>
      <c r="L2655" s="42"/>
      <c r="M2655" s="42">
        <v>1</v>
      </c>
      <c r="N2655" s="42"/>
    </row>
    <row r="2656" spans="1:14" x14ac:dyDescent="0.2">
      <c r="A2656" s="42" t="s">
        <v>3075</v>
      </c>
      <c r="B2656" s="42">
        <v>1</v>
      </c>
      <c r="C2656" s="42">
        <v>1</v>
      </c>
      <c r="D2656" s="42"/>
      <c r="E2656" s="42">
        <v>8</v>
      </c>
      <c r="F2656" s="377">
        <f t="shared" si="45"/>
        <v>8</v>
      </c>
      <c r="G2656" s="42"/>
      <c r="H2656" s="42"/>
      <c r="I2656" s="42"/>
      <c r="J2656" s="42"/>
      <c r="K2656" s="42"/>
      <c r="L2656" s="42"/>
      <c r="M2656" s="42">
        <v>1</v>
      </c>
      <c r="N2656" s="42"/>
    </row>
    <row r="2657" spans="1:14" x14ac:dyDescent="0.2">
      <c r="A2657" s="42" t="s">
        <v>3541</v>
      </c>
      <c r="B2657" s="42">
        <v>1</v>
      </c>
      <c r="C2657" s="42">
        <v>1</v>
      </c>
      <c r="D2657" s="42"/>
      <c r="E2657" s="42">
        <v>6</v>
      </c>
      <c r="F2657" s="377">
        <f t="shared" si="45"/>
        <v>6</v>
      </c>
      <c r="G2657" s="42"/>
      <c r="H2657" s="42"/>
      <c r="I2657" s="42"/>
      <c r="J2657" s="42"/>
      <c r="K2657" s="42"/>
      <c r="L2657" s="42"/>
      <c r="M2657" s="42">
        <v>1</v>
      </c>
      <c r="N2657" s="42"/>
    </row>
    <row r="2658" spans="1:14" x14ac:dyDescent="0.2">
      <c r="A2658" s="42" t="s">
        <v>3029</v>
      </c>
      <c r="B2658" s="42">
        <v>1</v>
      </c>
      <c r="C2658" s="42">
        <v>1</v>
      </c>
      <c r="D2658" s="42"/>
      <c r="E2658" s="42">
        <v>4</v>
      </c>
      <c r="F2658" s="377">
        <f t="shared" si="45"/>
        <v>4</v>
      </c>
      <c r="G2658" s="42"/>
      <c r="H2658" s="42"/>
      <c r="I2658" s="42"/>
      <c r="J2658" s="42"/>
      <c r="K2658" s="42"/>
      <c r="L2658" s="42"/>
      <c r="M2658" s="42"/>
      <c r="N2658" s="42"/>
    </row>
    <row r="2659" spans="1:14" x14ac:dyDescent="0.2">
      <c r="A2659" s="42" t="s">
        <v>4112</v>
      </c>
      <c r="B2659" s="42">
        <v>4</v>
      </c>
      <c r="C2659" s="42">
        <v>3</v>
      </c>
      <c r="D2659" s="42">
        <v>1</v>
      </c>
      <c r="E2659" s="42">
        <v>5</v>
      </c>
      <c r="F2659" s="377">
        <f t="shared" si="45"/>
        <v>2.5</v>
      </c>
      <c r="G2659" s="42"/>
      <c r="H2659" s="42"/>
      <c r="I2659" s="42"/>
      <c r="J2659" s="42"/>
      <c r="K2659" s="42"/>
      <c r="L2659" s="42"/>
      <c r="M2659" s="42">
        <v>2</v>
      </c>
      <c r="N2659" s="42"/>
    </row>
    <row r="2660" spans="1:14" x14ac:dyDescent="0.2">
      <c r="A2660" s="42" t="s">
        <v>3830</v>
      </c>
      <c r="B2660" s="42">
        <v>1</v>
      </c>
      <c r="C2660" s="42">
        <v>1</v>
      </c>
      <c r="D2660" s="42"/>
      <c r="E2660" s="42">
        <v>2</v>
      </c>
      <c r="F2660" s="377">
        <f t="shared" si="45"/>
        <v>2</v>
      </c>
      <c r="G2660" s="42"/>
      <c r="H2660" s="42"/>
      <c r="I2660" s="42"/>
      <c r="J2660" s="42"/>
      <c r="K2660" s="42"/>
      <c r="L2660" s="42"/>
      <c r="M2660" s="42">
        <v>1</v>
      </c>
      <c r="N2660" s="42"/>
    </row>
    <row r="2661" spans="1:14" x14ac:dyDescent="0.2">
      <c r="A2661" s="42" t="s">
        <v>3882</v>
      </c>
      <c r="B2661" s="42">
        <v>1</v>
      </c>
      <c r="C2661" s="42">
        <v>1</v>
      </c>
      <c r="D2661" s="42"/>
      <c r="E2661" s="42">
        <v>2</v>
      </c>
      <c r="F2661" s="377">
        <f t="shared" si="45"/>
        <v>2</v>
      </c>
      <c r="G2661" s="42"/>
      <c r="H2661" s="42"/>
      <c r="I2661" s="42"/>
      <c r="J2661" s="42"/>
      <c r="K2661" s="42"/>
      <c r="L2661" s="42"/>
      <c r="M2661" s="42"/>
      <c r="N2661" s="42"/>
    </row>
    <row r="2662" spans="1:14" x14ac:dyDescent="0.2">
      <c r="A2662" s="42" t="s">
        <v>3870</v>
      </c>
      <c r="B2662" s="42">
        <v>2</v>
      </c>
      <c r="C2662" s="42">
        <v>1</v>
      </c>
      <c r="D2662" s="42">
        <v>1</v>
      </c>
      <c r="E2662" s="42">
        <v>0</v>
      </c>
      <c r="F2662" s="377">
        <v>0</v>
      </c>
      <c r="G2662" s="42"/>
      <c r="H2662" s="42"/>
      <c r="I2662" s="42"/>
      <c r="J2662" s="42"/>
      <c r="K2662" s="42"/>
      <c r="L2662" s="42"/>
      <c r="M2662" s="42">
        <v>1</v>
      </c>
      <c r="N2662" s="42"/>
    </row>
    <row r="2663" spans="1:14" x14ac:dyDescent="0.2">
      <c r="A2663" s="42" t="s">
        <v>4361</v>
      </c>
      <c r="B2663" s="42">
        <v>1</v>
      </c>
      <c r="C2663" s="42">
        <v>1</v>
      </c>
      <c r="D2663" s="42"/>
      <c r="E2663" s="42">
        <v>0</v>
      </c>
      <c r="F2663" s="377">
        <f t="shared" si="45"/>
        <v>0</v>
      </c>
      <c r="G2663" s="42"/>
      <c r="H2663" s="42"/>
      <c r="I2663" s="42"/>
      <c r="J2663" s="42"/>
      <c r="K2663" s="42"/>
      <c r="L2663" s="42"/>
      <c r="M2663" s="42">
        <v>1</v>
      </c>
      <c r="N2663" s="42"/>
    </row>
    <row r="2664" spans="1:14" x14ac:dyDescent="0.2">
      <c r="A2664" s="42" t="s">
        <v>4347</v>
      </c>
      <c r="B2664" s="42">
        <v>1</v>
      </c>
      <c r="C2664" s="42" t="s">
        <v>3838</v>
      </c>
      <c r="D2664" s="42"/>
      <c r="E2664" s="42">
        <v>0</v>
      </c>
      <c r="F2664" s="377">
        <v>0</v>
      </c>
      <c r="G2664" s="42"/>
      <c r="H2664" s="42"/>
      <c r="I2664" s="42"/>
      <c r="J2664" s="42"/>
      <c r="K2664" s="42"/>
      <c r="L2664" s="42"/>
      <c r="M2664" s="42">
        <v>1</v>
      </c>
      <c r="N2664" s="42"/>
    </row>
    <row r="2665" spans="1:14" x14ac:dyDescent="0.2">
      <c r="A2665" s="42" t="s">
        <v>3868</v>
      </c>
      <c r="B2665" s="42">
        <v>1</v>
      </c>
      <c r="C2665" s="42" t="s">
        <v>3838</v>
      </c>
      <c r="D2665" s="42"/>
      <c r="E2665" s="42">
        <v>0</v>
      </c>
      <c r="F2665" s="377">
        <v>0</v>
      </c>
      <c r="G2665" s="42"/>
      <c r="H2665" s="42"/>
      <c r="I2665" s="42"/>
      <c r="J2665" s="42"/>
      <c r="K2665" s="42"/>
      <c r="L2665" s="42"/>
      <c r="M2665" s="42"/>
      <c r="N2665" s="42"/>
    </row>
    <row r="2666" spans="1:14" x14ac:dyDescent="0.2">
      <c r="A2666" s="42" t="s">
        <v>3904</v>
      </c>
      <c r="B2666" s="42">
        <v>5</v>
      </c>
      <c r="C2666" s="42">
        <v>4</v>
      </c>
      <c r="D2666" s="42">
        <v>2</v>
      </c>
      <c r="E2666" s="42">
        <v>110</v>
      </c>
      <c r="F2666" s="377">
        <f t="shared" si="45"/>
        <v>55</v>
      </c>
      <c r="G2666" s="42"/>
      <c r="H2666" s="42"/>
      <c r="I2666" s="42"/>
      <c r="J2666" s="42"/>
      <c r="K2666" s="42"/>
      <c r="L2666" s="42"/>
      <c r="M2666" s="42">
        <v>3</v>
      </c>
      <c r="N2666" s="42"/>
    </row>
    <row r="2667" spans="1:14" x14ac:dyDescent="0.2">
      <c r="A2667" s="42" t="s">
        <v>3870</v>
      </c>
      <c r="B2667" s="42">
        <v>6</v>
      </c>
      <c r="C2667" s="42">
        <v>4</v>
      </c>
      <c r="D2667" s="42">
        <v>2</v>
      </c>
      <c r="E2667" s="42">
        <v>108</v>
      </c>
      <c r="F2667" s="377">
        <f t="shared" si="45"/>
        <v>54</v>
      </c>
      <c r="G2667" s="42"/>
      <c r="H2667" s="42"/>
      <c r="I2667" s="42"/>
      <c r="J2667" s="42"/>
      <c r="K2667" s="42"/>
      <c r="L2667" s="42"/>
      <c r="M2667" s="42">
        <v>2</v>
      </c>
      <c r="N2667" s="42"/>
    </row>
    <row r="2668" spans="1:14" x14ac:dyDescent="0.2">
      <c r="A2668" s="42" t="s">
        <v>4363</v>
      </c>
      <c r="B2668" s="42">
        <v>5</v>
      </c>
      <c r="C2668" s="42">
        <v>6</v>
      </c>
      <c r="D2668" s="42"/>
      <c r="E2668" s="42">
        <v>313</v>
      </c>
      <c r="F2668" s="377">
        <f t="shared" si="45"/>
        <v>52.166666666666664</v>
      </c>
      <c r="G2668" s="42"/>
      <c r="H2668" s="42"/>
      <c r="I2668" s="42"/>
      <c r="J2668" s="42"/>
      <c r="K2668" s="42"/>
      <c r="L2668" s="42"/>
      <c r="M2668" s="42">
        <v>1</v>
      </c>
      <c r="N2668" s="42"/>
    </row>
    <row r="2669" spans="1:14" x14ac:dyDescent="0.2">
      <c r="A2669" s="42" t="s">
        <v>3820</v>
      </c>
      <c r="B2669" s="42">
        <v>11</v>
      </c>
      <c r="C2669" s="42">
        <v>12</v>
      </c>
      <c r="D2669" s="42">
        <v>2</v>
      </c>
      <c r="E2669" s="42">
        <v>460</v>
      </c>
      <c r="F2669" s="377">
        <f t="shared" si="45"/>
        <v>46</v>
      </c>
      <c r="G2669" s="42"/>
      <c r="H2669" s="42"/>
      <c r="I2669" s="42"/>
      <c r="J2669" s="42"/>
      <c r="K2669" s="42"/>
      <c r="L2669" s="42"/>
      <c r="M2669" s="42">
        <v>5</v>
      </c>
      <c r="N2669" s="42"/>
    </row>
    <row r="2670" spans="1:14" x14ac:dyDescent="0.2">
      <c r="A2670" s="42" t="s">
        <v>1829</v>
      </c>
      <c r="B2670" s="42">
        <v>5</v>
      </c>
      <c r="C2670" s="42">
        <v>6</v>
      </c>
      <c r="D2670" s="42"/>
      <c r="E2670" s="42">
        <v>253</v>
      </c>
      <c r="F2670" s="377">
        <f t="shared" si="45"/>
        <v>42.166666666666664</v>
      </c>
      <c r="G2670" s="42"/>
      <c r="H2670" s="42"/>
      <c r="I2670" s="42"/>
      <c r="J2670" s="42"/>
      <c r="K2670" s="42"/>
      <c r="L2670" s="42"/>
      <c r="M2670" s="42">
        <v>5</v>
      </c>
      <c r="N2670" s="42"/>
    </row>
    <row r="2671" spans="1:14" x14ac:dyDescent="0.2">
      <c r="A2671" s="42" t="s">
        <v>3078</v>
      </c>
      <c r="B2671" s="42">
        <v>8</v>
      </c>
      <c r="C2671" s="42">
        <v>7</v>
      </c>
      <c r="D2671" s="42">
        <v>2</v>
      </c>
      <c r="E2671" s="42">
        <v>174</v>
      </c>
      <c r="F2671" s="377">
        <f t="shared" si="45"/>
        <v>34.799999999999997</v>
      </c>
      <c r="G2671" s="42"/>
      <c r="H2671" s="42"/>
      <c r="I2671" s="42"/>
      <c r="J2671" s="42"/>
      <c r="K2671" s="42"/>
      <c r="L2671" s="42"/>
      <c r="M2671" s="42">
        <v>2</v>
      </c>
      <c r="N2671" s="42"/>
    </row>
    <row r="2672" spans="1:14" x14ac:dyDescent="0.2">
      <c r="A2672" s="42" t="s">
        <v>3830</v>
      </c>
      <c r="B2672" s="42">
        <v>6</v>
      </c>
      <c r="C2672" s="42">
        <v>3</v>
      </c>
      <c r="D2672" s="42"/>
      <c r="E2672" s="42">
        <v>96</v>
      </c>
      <c r="F2672" s="377">
        <f t="shared" si="45"/>
        <v>32</v>
      </c>
      <c r="G2672" s="42"/>
      <c r="H2672" s="42"/>
      <c r="I2672" s="42"/>
      <c r="J2672" s="42"/>
      <c r="K2672" s="42"/>
      <c r="L2672" s="42"/>
      <c r="M2672" s="42">
        <v>2</v>
      </c>
      <c r="N2672" s="42"/>
    </row>
    <row r="2673" spans="1:14" x14ac:dyDescent="0.2">
      <c r="A2673" s="42" t="s">
        <v>3824</v>
      </c>
      <c r="B2673" s="42">
        <v>10</v>
      </c>
      <c r="C2673" s="42">
        <v>12</v>
      </c>
      <c r="D2673" s="42"/>
      <c r="E2673" s="42">
        <v>354</v>
      </c>
      <c r="F2673" s="377">
        <f t="shared" si="45"/>
        <v>29.5</v>
      </c>
      <c r="G2673" s="42"/>
      <c r="H2673" s="42"/>
      <c r="I2673" s="42"/>
      <c r="J2673" s="42"/>
      <c r="K2673" s="42"/>
      <c r="L2673" s="42"/>
      <c r="M2673" s="42">
        <v>9</v>
      </c>
      <c r="N2673" s="42"/>
    </row>
    <row r="2674" spans="1:14" x14ac:dyDescent="0.2">
      <c r="A2674" s="42" t="s">
        <v>4116</v>
      </c>
      <c r="B2674" s="42">
        <v>7</v>
      </c>
      <c r="C2674" s="42">
        <v>9</v>
      </c>
      <c r="D2674" s="42">
        <v>2</v>
      </c>
      <c r="E2674" s="42">
        <v>156</v>
      </c>
      <c r="F2674" s="377">
        <f t="shared" si="45"/>
        <v>22.285714285714285</v>
      </c>
      <c r="G2674" s="42"/>
      <c r="H2674" s="42"/>
      <c r="I2674" s="42"/>
      <c r="J2674" s="42"/>
      <c r="K2674" s="42"/>
      <c r="L2674" s="42"/>
      <c r="M2674" s="42">
        <v>2</v>
      </c>
      <c r="N2674" s="42"/>
    </row>
    <row r="2675" spans="1:14" x14ac:dyDescent="0.2">
      <c r="A2675" s="42" t="s">
        <v>3900</v>
      </c>
      <c r="B2675" s="42">
        <v>6</v>
      </c>
      <c r="C2675" s="42">
        <v>6</v>
      </c>
      <c r="D2675" s="42">
        <v>1</v>
      </c>
      <c r="E2675" s="42">
        <v>104</v>
      </c>
      <c r="F2675" s="377">
        <f t="shared" si="45"/>
        <v>20.8</v>
      </c>
      <c r="G2675" s="42"/>
      <c r="H2675" s="42"/>
      <c r="I2675" s="42"/>
      <c r="J2675" s="42"/>
      <c r="K2675" s="42"/>
      <c r="L2675" s="42"/>
      <c r="M2675" s="42">
        <v>4</v>
      </c>
      <c r="N2675" s="42"/>
    </row>
    <row r="2676" spans="1:14" x14ac:dyDescent="0.2">
      <c r="A2676" s="42" t="s">
        <v>4364</v>
      </c>
      <c r="B2676" s="42">
        <v>8</v>
      </c>
      <c r="C2676" s="42">
        <v>9</v>
      </c>
      <c r="D2676" s="42">
        <v>4</v>
      </c>
      <c r="E2676" s="42">
        <v>138</v>
      </c>
      <c r="F2676" s="377">
        <f t="shared" si="45"/>
        <v>27.6</v>
      </c>
      <c r="G2676" s="42"/>
      <c r="H2676" s="42"/>
      <c r="I2676" s="42"/>
      <c r="J2676" s="42"/>
      <c r="K2676" s="42"/>
      <c r="L2676" s="42"/>
      <c r="M2676" s="42">
        <v>6</v>
      </c>
      <c r="N2676" s="42"/>
    </row>
    <row r="2677" spans="1:14" x14ac:dyDescent="0.2">
      <c r="A2677" s="42" t="s">
        <v>3072</v>
      </c>
      <c r="B2677" s="42">
        <v>8</v>
      </c>
      <c r="C2677" s="42">
        <v>7</v>
      </c>
      <c r="D2677" s="42">
        <v>2</v>
      </c>
      <c r="E2677" s="42">
        <v>95</v>
      </c>
      <c r="F2677" s="377">
        <f t="shared" si="45"/>
        <v>19</v>
      </c>
      <c r="G2677" s="42"/>
      <c r="H2677" s="42"/>
      <c r="I2677" s="42"/>
      <c r="J2677" s="42"/>
      <c r="K2677" s="42"/>
      <c r="L2677" s="42"/>
      <c r="M2677" s="42">
        <v>3</v>
      </c>
      <c r="N2677" s="42"/>
    </row>
    <row r="2678" spans="1:14" x14ac:dyDescent="0.2">
      <c r="A2678" s="42" t="s">
        <v>3861</v>
      </c>
      <c r="B2678" s="42">
        <v>2</v>
      </c>
      <c r="C2678" s="42">
        <v>1</v>
      </c>
      <c r="D2678" s="42"/>
      <c r="E2678" s="42">
        <v>16</v>
      </c>
      <c r="F2678" s="377">
        <f t="shared" si="45"/>
        <v>16</v>
      </c>
      <c r="G2678" s="42"/>
      <c r="H2678" s="42"/>
      <c r="I2678" s="42"/>
      <c r="J2678" s="42"/>
      <c r="K2678" s="42"/>
      <c r="L2678" s="42"/>
      <c r="M2678" s="42">
        <v>1</v>
      </c>
      <c r="N2678" s="42"/>
    </row>
    <row r="2679" spans="1:14" x14ac:dyDescent="0.2">
      <c r="A2679" s="42" t="s">
        <v>3876</v>
      </c>
      <c r="B2679" s="42">
        <v>5</v>
      </c>
      <c r="C2679" s="42">
        <v>6</v>
      </c>
      <c r="D2679" s="42">
        <v>1</v>
      </c>
      <c r="E2679" s="42">
        <v>72</v>
      </c>
      <c r="F2679" s="377">
        <f t="shared" si="45"/>
        <v>14.4</v>
      </c>
      <c r="G2679" s="42"/>
      <c r="H2679" s="42"/>
      <c r="I2679" s="42"/>
      <c r="J2679" s="42"/>
      <c r="K2679" s="42"/>
      <c r="L2679" s="42"/>
      <c r="M2679" s="42">
        <v>3</v>
      </c>
      <c r="N2679" s="42"/>
    </row>
    <row r="2680" spans="1:14" x14ac:dyDescent="0.2">
      <c r="A2680" s="42" t="s">
        <v>3060</v>
      </c>
      <c r="B2680" s="42">
        <v>4</v>
      </c>
      <c r="C2680" s="42">
        <v>3</v>
      </c>
      <c r="D2680" s="42"/>
      <c r="E2680" s="42">
        <v>42</v>
      </c>
      <c r="F2680" s="377">
        <f t="shared" si="45"/>
        <v>14</v>
      </c>
      <c r="G2680" s="42"/>
      <c r="H2680" s="42"/>
      <c r="I2680" s="42"/>
      <c r="J2680" s="42"/>
      <c r="K2680" s="42"/>
      <c r="L2680" s="42"/>
      <c r="M2680" s="42"/>
      <c r="N2680" s="42"/>
    </row>
    <row r="2681" spans="1:14" x14ac:dyDescent="0.2">
      <c r="A2681" s="42" t="s">
        <v>4365</v>
      </c>
      <c r="B2681" s="42">
        <v>6</v>
      </c>
      <c r="C2681" s="42">
        <v>8</v>
      </c>
      <c r="D2681" s="42">
        <v>2</v>
      </c>
      <c r="E2681" s="42">
        <v>74</v>
      </c>
      <c r="F2681" s="377">
        <f t="shared" si="45"/>
        <v>12.333333333333334</v>
      </c>
      <c r="G2681" s="42"/>
      <c r="H2681" s="42"/>
      <c r="I2681" s="42"/>
      <c r="J2681" s="42"/>
      <c r="K2681" s="42"/>
      <c r="L2681" s="42"/>
      <c r="M2681" s="42"/>
      <c r="N2681" s="42"/>
    </row>
    <row r="2682" spans="1:14" x14ac:dyDescent="0.2">
      <c r="A2682" s="42" t="s">
        <v>4114</v>
      </c>
      <c r="B2682" s="42">
        <v>3</v>
      </c>
      <c r="C2682" s="42">
        <v>3</v>
      </c>
      <c r="D2682" s="42">
        <v>1</v>
      </c>
      <c r="E2682" s="42">
        <v>24</v>
      </c>
      <c r="F2682" s="377">
        <f t="shared" si="45"/>
        <v>12</v>
      </c>
      <c r="G2682" s="42"/>
      <c r="H2682" s="42"/>
      <c r="I2682" s="42"/>
      <c r="J2682" s="42"/>
      <c r="K2682" s="42"/>
      <c r="L2682" s="42"/>
      <c r="M2682" s="42">
        <v>2</v>
      </c>
      <c r="N2682" s="42"/>
    </row>
    <row r="2683" spans="1:14" x14ac:dyDescent="0.2">
      <c r="A2683" s="42" t="s">
        <v>4347</v>
      </c>
      <c r="B2683" s="42">
        <v>2</v>
      </c>
      <c r="C2683" s="42">
        <v>2</v>
      </c>
      <c r="D2683" s="42"/>
      <c r="E2683" s="42">
        <v>15</v>
      </c>
      <c r="F2683" s="377">
        <f t="shared" si="45"/>
        <v>7.5</v>
      </c>
      <c r="G2683" s="42"/>
      <c r="H2683" s="42"/>
      <c r="I2683" s="42"/>
      <c r="J2683" s="42"/>
      <c r="K2683" s="42"/>
      <c r="L2683" s="42"/>
      <c r="M2683" s="42">
        <v>1</v>
      </c>
      <c r="N2683" s="42"/>
    </row>
    <row r="2684" spans="1:14" x14ac:dyDescent="0.2">
      <c r="A2684" s="42" t="s">
        <v>4366</v>
      </c>
      <c r="B2684" s="42">
        <v>2</v>
      </c>
      <c r="C2684" s="42">
        <v>3</v>
      </c>
      <c r="D2684" s="42">
        <v>1</v>
      </c>
      <c r="E2684" s="42">
        <v>11</v>
      </c>
      <c r="F2684" s="377">
        <f t="shared" si="45"/>
        <v>5.5</v>
      </c>
      <c r="G2684" s="42"/>
      <c r="H2684" s="42"/>
      <c r="I2684" s="42"/>
      <c r="J2684" s="42"/>
      <c r="K2684" s="42"/>
      <c r="L2684" s="42"/>
      <c r="M2684" s="42"/>
      <c r="N2684" s="42"/>
    </row>
    <row r="2685" spans="1:14" x14ac:dyDescent="0.2">
      <c r="A2685" s="42" t="s">
        <v>1825</v>
      </c>
      <c r="B2685" s="42">
        <v>4</v>
      </c>
      <c r="C2685" s="42">
        <v>4</v>
      </c>
      <c r="D2685" s="42"/>
      <c r="E2685" s="42">
        <v>13</v>
      </c>
      <c r="F2685" s="377">
        <f t="shared" si="45"/>
        <v>3.25</v>
      </c>
      <c r="G2685" s="42"/>
      <c r="H2685" s="42"/>
      <c r="I2685" s="42"/>
      <c r="J2685" s="42"/>
      <c r="K2685" s="42"/>
      <c r="L2685" s="42"/>
      <c r="M2685" s="42">
        <v>2</v>
      </c>
      <c r="N2685" s="42"/>
    </row>
    <row r="2686" spans="1:14" x14ac:dyDescent="0.2">
      <c r="A2686" s="42" t="s">
        <v>4367</v>
      </c>
      <c r="B2686" s="42">
        <v>1</v>
      </c>
      <c r="C2686" s="42">
        <v>1</v>
      </c>
      <c r="D2686" s="42"/>
      <c r="E2686" s="42">
        <v>3</v>
      </c>
      <c r="F2686" s="377">
        <f t="shared" si="45"/>
        <v>3</v>
      </c>
      <c r="G2686" s="42"/>
      <c r="H2686" s="42"/>
      <c r="I2686" s="42"/>
      <c r="J2686" s="42"/>
      <c r="K2686" s="42"/>
      <c r="L2686" s="42"/>
      <c r="M2686" s="42"/>
      <c r="N2686" s="42"/>
    </row>
    <row r="2687" spans="1:14" x14ac:dyDescent="0.2">
      <c r="A2687" s="42" t="s">
        <v>4368</v>
      </c>
      <c r="B2687" s="42">
        <v>1</v>
      </c>
      <c r="C2687" s="42">
        <v>1</v>
      </c>
      <c r="D2687" s="42"/>
      <c r="E2687" s="42">
        <v>2</v>
      </c>
      <c r="F2687" s="377">
        <f t="shared" si="45"/>
        <v>2</v>
      </c>
      <c r="G2687" s="42"/>
      <c r="H2687" s="42"/>
      <c r="I2687" s="42"/>
      <c r="J2687" s="42"/>
      <c r="K2687" s="42"/>
      <c r="L2687" s="42"/>
      <c r="M2687" s="42">
        <v>1</v>
      </c>
      <c r="N2687" s="42"/>
    </row>
    <row r="2688" spans="1:14" x14ac:dyDescent="0.2">
      <c r="A2688" s="42" t="s">
        <v>4104</v>
      </c>
      <c r="B2688" s="42">
        <v>1</v>
      </c>
      <c r="C2688" s="42">
        <v>1</v>
      </c>
      <c r="D2688" s="42"/>
      <c r="E2688" s="42">
        <v>1</v>
      </c>
      <c r="F2688" s="377">
        <f t="shared" si="45"/>
        <v>1</v>
      </c>
      <c r="G2688" s="42"/>
      <c r="H2688" s="42"/>
      <c r="I2688" s="42"/>
      <c r="J2688" s="42"/>
      <c r="K2688" s="42"/>
      <c r="L2688" s="42"/>
      <c r="M2688" s="42">
        <v>1</v>
      </c>
      <c r="N2688" s="42"/>
    </row>
    <row r="2689" spans="1:14" x14ac:dyDescent="0.2">
      <c r="A2689" s="42" t="s">
        <v>3902</v>
      </c>
      <c r="B2689" s="42">
        <v>1</v>
      </c>
      <c r="C2689" s="42">
        <v>1</v>
      </c>
      <c r="D2689" s="42">
        <v>1</v>
      </c>
      <c r="E2689" s="42">
        <v>2</v>
      </c>
      <c r="F2689" s="377">
        <v>0</v>
      </c>
      <c r="G2689" s="42"/>
      <c r="H2689" s="42"/>
      <c r="I2689" s="42"/>
      <c r="J2689" s="42"/>
      <c r="K2689" s="42"/>
      <c r="L2689" s="42"/>
      <c r="M2689" s="42"/>
      <c r="N2689" s="42"/>
    </row>
    <row r="2690" spans="1:14" x14ac:dyDescent="0.2">
      <c r="A2690" s="42" t="s">
        <v>3886</v>
      </c>
      <c r="B2690" s="42">
        <v>1</v>
      </c>
      <c r="C2690" s="42">
        <v>1</v>
      </c>
      <c r="D2690" s="42"/>
      <c r="E2690" s="42">
        <v>0</v>
      </c>
      <c r="F2690" s="377">
        <f t="shared" si="45"/>
        <v>0</v>
      </c>
      <c r="G2690" s="42"/>
      <c r="H2690" s="42"/>
      <c r="I2690" s="42"/>
      <c r="J2690" s="42"/>
      <c r="K2690" s="42"/>
      <c r="L2690" s="42"/>
      <c r="M2690" s="42"/>
      <c r="N2690" s="42"/>
    </row>
    <row r="2691" spans="1:14" x14ac:dyDescent="0.2">
      <c r="A2691" s="42" t="s">
        <v>3867</v>
      </c>
      <c r="B2691" s="42">
        <v>2</v>
      </c>
      <c r="C2691" s="42" t="s">
        <v>3838</v>
      </c>
      <c r="D2691" s="42"/>
      <c r="E2691" s="42">
        <v>0</v>
      </c>
      <c r="F2691" s="377">
        <v>0</v>
      </c>
      <c r="G2691" s="42"/>
      <c r="H2691" s="42"/>
      <c r="I2691" s="42"/>
      <c r="J2691" s="42"/>
      <c r="K2691" s="42"/>
      <c r="L2691" s="42"/>
      <c r="M2691" s="42"/>
      <c r="N2691" s="42"/>
    </row>
    <row r="2692" spans="1:14" x14ac:dyDescent="0.2">
      <c r="A2692" s="42" t="s">
        <v>2779</v>
      </c>
      <c r="B2692" s="42">
        <v>4</v>
      </c>
      <c r="C2692" s="42">
        <v>5</v>
      </c>
      <c r="D2692" s="42">
        <v>3</v>
      </c>
      <c r="E2692" s="42">
        <v>148</v>
      </c>
      <c r="F2692" s="377">
        <f t="shared" si="45"/>
        <v>74</v>
      </c>
      <c r="G2692" s="42"/>
      <c r="H2692" s="42"/>
      <c r="I2692" s="42"/>
      <c r="J2692" s="42"/>
      <c r="K2692" s="42"/>
      <c r="L2692" s="42"/>
      <c r="M2692" s="42">
        <v>4</v>
      </c>
      <c r="N2692" s="42"/>
    </row>
    <row r="2693" spans="1:14" x14ac:dyDescent="0.2">
      <c r="A2693" s="42" t="s">
        <v>3869</v>
      </c>
      <c r="B2693" s="42">
        <v>6</v>
      </c>
      <c r="C2693" s="42">
        <v>8</v>
      </c>
      <c r="D2693" s="42">
        <v>2</v>
      </c>
      <c r="E2693" s="42">
        <v>354</v>
      </c>
      <c r="F2693" s="377">
        <f t="shared" si="45"/>
        <v>59</v>
      </c>
      <c r="G2693" s="42"/>
      <c r="H2693" s="42"/>
      <c r="I2693" s="42"/>
      <c r="J2693" s="42"/>
      <c r="K2693" s="42"/>
      <c r="L2693" s="42"/>
      <c r="M2693" s="42">
        <v>7</v>
      </c>
      <c r="N2693" s="42"/>
    </row>
    <row r="2694" spans="1:14" x14ac:dyDescent="0.2">
      <c r="A2694" s="42" t="s">
        <v>3886</v>
      </c>
      <c r="B2694" s="42">
        <v>3</v>
      </c>
      <c r="C2694" s="42">
        <v>3</v>
      </c>
      <c r="D2694" s="42">
        <v>1</v>
      </c>
      <c r="E2694" s="42">
        <v>103</v>
      </c>
      <c r="F2694" s="377">
        <f t="shared" si="45"/>
        <v>51.5</v>
      </c>
      <c r="G2694" s="42"/>
      <c r="H2694" s="42"/>
      <c r="I2694" s="42"/>
      <c r="J2694" s="42"/>
      <c r="K2694" s="42"/>
      <c r="L2694" s="42"/>
      <c r="M2694" s="42">
        <v>1</v>
      </c>
      <c r="N2694" s="42"/>
    </row>
    <row r="2695" spans="1:14" x14ac:dyDescent="0.2">
      <c r="A2695" s="42" t="s">
        <v>3050</v>
      </c>
      <c r="B2695" s="42">
        <v>6</v>
      </c>
      <c r="C2695" s="42">
        <v>9</v>
      </c>
      <c r="D2695" s="42">
        <v>2</v>
      </c>
      <c r="E2695" s="42">
        <v>288</v>
      </c>
      <c r="F2695" s="377">
        <f t="shared" si="45"/>
        <v>41.142857142857146</v>
      </c>
      <c r="G2695" s="42"/>
      <c r="H2695" s="42"/>
      <c r="I2695" s="42"/>
      <c r="J2695" s="42"/>
      <c r="K2695" s="42"/>
      <c r="L2695" s="42"/>
      <c r="M2695" s="42">
        <v>4</v>
      </c>
      <c r="N2695" s="42"/>
    </row>
    <row r="2696" spans="1:14" x14ac:dyDescent="0.2">
      <c r="A2696" s="42" t="s">
        <v>4117</v>
      </c>
      <c r="B2696" s="42">
        <v>11</v>
      </c>
      <c r="C2696" s="42">
        <v>15</v>
      </c>
      <c r="D2696" s="42">
        <v>3</v>
      </c>
      <c r="E2696" s="42">
        <v>342</v>
      </c>
      <c r="F2696" s="377">
        <f t="shared" si="45"/>
        <v>28.5</v>
      </c>
      <c r="G2696" s="42"/>
      <c r="H2696" s="42"/>
      <c r="I2696" s="42"/>
      <c r="J2696" s="42"/>
      <c r="K2696" s="42"/>
      <c r="L2696" s="42"/>
      <c r="M2696" s="42">
        <v>5</v>
      </c>
      <c r="N2696" s="42"/>
    </row>
    <row r="2697" spans="1:14" x14ac:dyDescent="0.2">
      <c r="A2697" s="42" t="s">
        <v>4347</v>
      </c>
      <c r="B2697" s="42">
        <v>6</v>
      </c>
      <c r="C2697" s="42">
        <v>3</v>
      </c>
      <c r="D2697" s="42">
        <v>1</v>
      </c>
      <c r="E2697" s="42">
        <v>46</v>
      </c>
      <c r="F2697" s="377">
        <f t="shared" si="45"/>
        <v>23</v>
      </c>
      <c r="G2697" s="42"/>
      <c r="H2697" s="42"/>
      <c r="I2697" s="42"/>
      <c r="J2697" s="42"/>
      <c r="K2697" s="42"/>
      <c r="L2697" s="42"/>
      <c r="M2697" s="42">
        <v>6</v>
      </c>
      <c r="N2697" s="42"/>
    </row>
    <row r="2698" spans="1:14" x14ac:dyDescent="0.2">
      <c r="A2698" s="42" t="s">
        <v>4369</v>
      </c>
      <c r="B2698" s="42">
        <v>6</v>
      </c>
      <c r="C2698" s="42">
        <v>8</v>
      </c>
      <c r="D2698" s="42"/>
      <c r="E2698" s="42">
        <v>169</v>
      </c>
      <c r="F2698" s="377">
        <f t="shared" si="45"/>
        <v>21.125</v>
      </c>
      <c r="G2698" s="42"/>
      <c r="H2698" s="42"/>
      <c r="I2698" s="42"/>
      <c r="J2698" s="42"/>
      <c r="K2698" s="42"/>
      <c r="L2698" s="42"/>
      <c r="M2698" s="42">
        <v>2</v>
      </c>
      <c r="N2698" s="42"/>
    </row>
    <row r="2699" spans="1:14" x14ac:dyDescent="0.2">
      <c r="A2699" s="42" t="s">
        <v>3935</v>
      </c>
      <c r="B2699" s="42">
        <v>5</v>
      </c>
      <c r="C2699" s="42">
        <v>7</v>
      </c>
      <c r="D2699" s="42"/>
      <c r="E2699" s="42">
        <v>135</v>
      </c>
      <c r="F2699" s="377">
        <f t="shared" si="45"/>
        <v>19.285714285714285</v>
      </c>
      <c r="G2699" s="42"/>
      <c r="H2699" s="42"/>
      <c r="I2699" s="42"/>
      <c r="J2699" s="42"/>
      <c r="K2699" s="42"/>
      <c r="L2699" s="42"/>
      <c r="M2699" s="42">
        <v>5</v>
      </c>
      <c r="N2699" s="42"/>
    </row>
    <row r="2700" spans="1:14" x14ac:dyDescent="0.2">
      <c r="A2700" s="42" t="s">
        <v>4370</v>
      </c>
      <c r="B2700" s="42">
        <v>6</v>
      </c>
      <c r="C2700" s="42">
        <v>5</v>
      </c>
      <c r="D2700" s="42"/>
      <c r="E2700" s="42">
        <v>95</v>
      </c>
      <c r="F2700" s="377">
        <f t="shared" si="45"/>
        <v>19</v>
      </c>
      <c r="G2700" s="42"/>
      <c r="H2700" s="42"/>
      <c r="I2700" s="42"/>
      <c r="J2700" s="42"/>
      <c r="K2700" s="42"/>
      <c r="L2700" s="42"/>
      <c r="M2700" s="42">
        <v>5</v>
      </c>
      <c r="N2700" s="42"/>
    </row>
    <row r="2701" spans="1:14" x14ac:dyDescent="0.2">
      <c r="A2701" s="42" t="s">
        <v>3072</v>
      </c>
      <c r="B2701" s="42">
        <v>12</v>
      </c>
      <c r="C2701" s="42">
        <v>9</v>
      </c>
      <c r="D2701" s="42">
        <v>2</v>
      </c>
      <c r="E2701" s="42">
        <v>132</v>
      </c>
      <c r="F2701" s="377">
        <f t="shared" si="45"/>
        <v>18.857142857142858</v>
      </c>
      <c r="G2701" s="42"/>
      <c r="H2701" s="42"/>
      <c r="I2701" s="42"/>
      <c r="J2701" s="42"/>
      <c r="K2701" s="42"/>
      <c r="L2701" s="42"/>
      <c r="M2701" s="42">
        <v>4</v>
      </c>
      <c r="N2701" s="42"/>
    </row>
    <row r="2702" spans="1:14" x14ac:dyDescent="0.2">
      <c r="A2702" s="42" t="s">
        <v>3820</v>
      </c>
      <c r="B2702" s="42">
        <v>13</v>
      </c>
      <c r="C2702" s="42">
        <v>15</v>
      </c>
      <c r="D2702" s="42">
        <v>1</v>
      </c>
      <c r="E2702" s="42">
        <v>265</v>
      </c>
      <c r="F2702" s="377">
        <f t="shared" si="45"/>
        <v>18.928571428571427</v>
      </c>
      <c r="G2702" s="42"/>
      <c r="H2702" s="42"/>
      <c r="I2702" s="42"/>
      <c r="J2702" s="42"/>
      <c r="K2702" s="42"/>
      <c r="L2702" s="42"/>
      <c r="M2702" s="42">
        <v>7</v>
      </c>
      <c r="N2702" s="42"/>
    </row>
    <row r="2703" spans="1:14" x14ac:dyDescent="0.2">
      <c r="A2703" s="42" t="s">
        <v>3885</v>
      </c>
      <c r="B2703" s="42">
        <v>13</v>
      </c>
      <c r="C2703" s="42">
        <v>15</v>
      </c>
      <c r="D2703" s="42">
        <v>3</v>
      </c>
      <c r="E2703" s="42">
        <v>210</v>
      </c>
      <c r="F2703" s="377">
        <f t="shared" si="45"/>
        <v>17.5</v>
      </c>
      <c r="G2703" s="42"/>
      <c r="H2703" s="42"/>
      <c r="I2703" s="42"/>
      <c r="J2703" s="42"/>
      <c r="K2703" s="42"/>
      <c r="L2703" s="42"/>
      <c r="M2703" s="42">
        <v>2</v>
      </c>
      <c r="N2703" s="42"/>
    </row>
    <row r="2704" spans="1:14" x14ac:dyDescent="0.2">
      <c r="A2704" s="42" t="s">
        <v>3904</v>
      </c>
      <c r="B2704" s="42">
        <v>7</v>
      </c>
      <c r="C2704" s="42">
        <v>4</v>
      </c>
      <c r="D2704" s="42"/>
      <c r="E2704" s="42">
        <v>56</v>
      </c>
      <c r="F2704" s="377">
        <f t="shared" si="45"/>
        <v>14</v>
      </c>
      <c r="G2704" s="42"/>
      <c r="H2704" s="42"/>
      <c r="I2704" s="42"/>
      <c r="J2704" s="42"/>
      <c r="K2704" s="42"/>
      <c r="L2704" s="42"/>
      <c r="M2704" s="42">
        <v>2</v>
      </c>
      <c r="N2704" s="42"/>
    </row>
    <row r="2705" spans="1:14" x14ac:dyDescent="0.2">
      <c r="A2705" s="42" t="s">
        <v>3900</v>
      </c>
      <c r="B2705" s="42">
        <v>5</v>
      </c>
      <c r="C2705" s="42">
        <v>6</v>
      </c>
      <c r="D2705" s="42"/>
      <c r="E2705" s="42">
        <v>74</v>
      </c>
      <c r="F2705" s="377">
        <f t="shared" si="45"/>
        <v>12.333333333333334</v>
      </c>
      <c r="G2705" s="42"/>
      <c r="H2705" s="42"/>
      <c r="I2705" s="42"/>
      <c r="J2705" s="42"/>
      <c r="K2705" s="42"/>
      <c r="L2705" s="42"/>
      <c r="M2705" s="42">
        <v>3</v>
      </c>
      <c r="N2705" s="42"/>
    </row>
    <row r="2706" spans="1:14" x14ac:dyDescent="0.2">
      <c r="A2706" s="42" t="s">
        <v>4364</v>
      </c>
      <c r="B2706" s="42">
        <v>3</v>
      </c>
      <c r="C2706" s="42">
        <v>3</v>
      </c>
      <c r="D2706" s="42">
        <v>1</v>
      </c>
      <c r="E2706" s="42">
        <v>23</v>
      </c>
      <c r="F2706" s="377">
        <f t="shared" si="45"/>
        <v>11.5</v>
      </c>
      <c r="G2706" s="42"/>
      <c r="H2706" s="42"/>
      <c r="I2706" s="42"/>
      <c r="J2706" s="42"/>
      <c r="K2706" s="42"/>
      <c r="L2706" s="42"/>
      <c r="M2706" s="42"/>
      <c r="N2706" s="42"/>
    </row>
    <row r="2707" spans="1:14" x14ac:dyDescent="0.2">
      <c r="A2707" s="42" t="s">
        <v>4088</v>
      </c>
      <c r="B2707" s="42">
        <v>2</v>
      </c>
      <c r="C2707" s="42">
        <v>3</v>
      </c>
      <c r="D2707" s="42"/>
      <c r="E2707" s="42">
        <v>34</v>
      </c>
      <c r="F2707" s="377">
        <f t="shared" si="45"/>
        <v>11.333333333333334</v>
      </c>
      <c r="G2707" s="42"/>
      <c r="H2707" s="42"/>
      <c r="I2707" s="42"/>
      <c r="J2707" s="42"/>
      <c r="K2707" s="42"/>
      <c r="L2707" s="42"/>
      <c r="M2707" s="42"/>
      <c r="N2707" s="42"/>
    </row>
    <row r="2708" spans="1:14" x14ac:dyDescent="0.2">
      <c r="A2708" s="42" t="s">
        <v>3867</v>
      </c>
      <c r="B2708" s="42">
        <v>5</v>
      </c>
      <c r="C2708" s="42">
        <v>6</v>
      </c>
      <c r="D2708" s="42"/>
      <c r="E2708" s="42">
        <v>51</v>
      </c>
      <c r="F2708" s="377">
        <f t="shared" si="45"/>
        <v>8.5</v>
      </c>
      <c r="G2708" s="42"/>
      <c r="H2708" s="42"/>
      <c r="I2708" s="42"/>
      <c r="J2708" s="42"/>
      <c r="K2708" s="42"/>
      <c r="L2708" s="42"/>
      <c r="M2708" s="42"/>
      <c r="N2708" s="42"/>
    </row>
    <row r="2709" spans="1:14" x14ac:dyDescent="0.2">
      <c r="A2709" s="42" t="s">
        <v>4114</v>
      </c>
      <c r="B2709" s="42">
        <v>10</v>
      </c>
      <c r="C2709" s="42">
        <v>7</v>
      </c>
      <c r="D2709" s="42">
        <v>2</v>
      </c>
      <c r="E2709" s="42">
        <v>40</v>
      </c>
      <c r="F2709" s="377">
        <f t="shared" si="45"/>
        <v>8</v>
      </c>
      <c r="G2709" s="42"/>
      <c r="H2709" s="42"/>
      <c r="I2709" s="42"/>
      <c r="J2709" s="42"/>
      <c r="K2709" s="42"/>
      <c r="L2709" s="42"/>
      <c r="M2709" s="42">
        <v>19</v>
      </c>
      <c r="N2709" s="42"/>
    </row>
    <row r="2710" spans="1:14" x14ac:dyDescent="0.2">
      <c r="A2710" s="42" t="s">
        <v>4371</v>
      </c>
      <c r="B2710" s="42">
        <v>3</v>
      </c>
      <c r="C2710" s="42">
        <v>4</v>
      </c>
      <c r="D2710" s="42"/>
      <c r="E2710" s="42">
        <v>31</v>
      </c>
      <c r="F2710" s="377">
        <f t="shared" si="45"/>
        <v>7.75</v>
      </c>
      <c r="G2710" s="42"/>
      <c r="H2710" s="42"/>
      <c r="I2710" s="42"/>
      <c r="J2710" s="42"/>
      <c r="K2710" s="42"/>
      <c r="L2710" s="42"/>
      <c r="M2710" s="42">
        <v>2</v>
      </c>
      <c r="N2710" s="42"/>
    </row>
    <row r="2711" spans="1:14" x14ac:dyDescent="0.2">
      <c r="A2711" s="42" t="s">
        <v>4118</v>
      </c>
      <c r="B2711" s="42">
        <v>3</v>
      </c>
      <c r="C2711" s="42">
        <v>3</v>
      </c>
      <c r="D2711" s="42">
        <v>2</v>
      </c>
      <c r="E2711" s="42">
        <v>7</v>
      </c>
      <c r="F2711" s="377">
        <f t="shared" si="45"/>
        <v>7</v>
      </c>
      <c r="G2711" s="42"/>
      <c r="H2711" s="42"/>
      <c r="I2711" s="42"/>
      <c r="J2711" s="42"/>
      <c r="K2711" s="42"/>
      <c r="L2711" s="42"/>
      <c r="M2711" s="42">
        <v>8</v>
      </c>
      <c r="N2711" s="42"/>
    </row>
    <row r="2712" spans="1:14" x14ac:dyDescent="0.2">
      <c r="A2712" s="42" t="s">
        <v>4116</v>
      </c>
      <c r="B2712" s="42">
        <v>2</v>
      </c>
      <c r="C2712" s="42">
        <v>2</v>
      </c>
      <c r="D2712" s="42"/>
      <c r="E2712" s="42">
        <v>9</v>
      </c>
      <c r="F2712" s="377">
        <f t="shared" si="45"/>
        <v>4.5</v>
      </c>
      <c r="G2712" s="42"/>
      <c r="H2712" s="42"/>
      <c r="I2712" s="42"/>
      <c r="J2712" s="42"/>
      <c r="K2712" s="42"/>
      <c r="L2712" s="42"/>
      <c r="M2712" s="42"/>
      <c r="N2712" s="42"/>
    </row>
    <row r="2713" spans="1:14" x14ac:dyDescent="0.2">
      <c r="A2713" s="42" t="s">
        <v>3876</v>
      </c>
      <c r="B2713" s="42">
        <v>2</v>
      </c>
      <c r="C2713" s="42">
        <v>1</v>
      </c>
      <c r="D2713" s="42"/>
      <c r="E2713" s="42">
        <v>4</v>
      </c>
      <c r="F2713" s="377">
        <f t="shared" si="45"/>
        <v>4</v>
      </c>
      <c r="G2713" s="42"/>
      <c r="H2713" s="42"/>
      <c r="I2713" s="42"/>
      <c r="J2713" s="42"/>
      <c r="K2713" s="42"/>
      <c r="L2713" s="42"/>
      <c r="M2713" s="42"/>
      <c r="N2713" s="42"/>
    </row>
    <row r="2714" spans="1:14" x14ac:dyDescent="0.2">
      <c r="A2714" s="42" t="s">
        <v>3882</v>
      </c>
      <c r="B2714" s="42">
        <v>1</v>
      </c>
      <c r="C2714" s="42">
        <v>1</v>
      </c>
      <c r="D2714" s="42"/>
      <c r="E2714" s="42">
        <v>18</v>
      </c>
      <c r="F2714" s="377">
        <f t="shared" si="45"/>
        <v>18</v>
      </c>
      <c r="G2714" s="42"/>
      <c r="H2714" s="42"/>
      <c r="I2714" s="42"/>
      <c r="J2714" s="42"/>
      <c r="K2714" s="42"/>
      <c r="L2714" s="42"/>
      <c r="M2714" s="42"/>
      <c r="N2714" s="42"/>
    </row>
    <row r="2715" spans="1:14" x14ac:dyDescent="0.2">
      <c r="A2715" s="42" t="s">
        <v>3075</v>
      </c>
      <c r="B2715" s="42">
        <v>1</v>
      </c>
      <c r="C2715" s="42">
        <v>1</v>
      </c>
      <c r="D2715" s="42"/>
      <c r="E2715" s="42">
        <v>12</v>
      </c>
      <c r="F2715" s="377">
        <f t="shared" si="45"/>
        <v>12</v>
      </c>
      <c r="G2715" s="42"/>
      <c r="H2715" s="42"/>
      <c r="I2715" s="42"/>
      <c r="J2715" s="42"/>
      <c r="K2715" s="42"/>
      <c r="L2715" s="42"/>
      <c r="M2715" s="42">
        <v>1</v>
      </c>
      <c r="N2715" s="42"/>
    </row>
    <row r="2716" spans="1:14" x14ac:dyDescent="0.2">
      <c r="A2716" s="42" t="s">
        <v>1830</v>
      </c>
      <c r="B2716" s="42">
        <v>1</v>
      </c>
      <c r="C2716" s="42">
        <v>1</v>
      </c>
      <c r="D2716" s="42"/>
      <c r="E2716" s="42">
        <v>4</v>
      </c>
      <c r="F2716" s="377">
        <f t="shared" si="45"/>
        <v>4</v>
      </c>
      <c r="G2716" s="42"/>
      <c r="H2716" s="42"/>
      <c r="I2716" s="42"/>
      <c r="J2716" s="42"/>
      <c r="K2716" s="42"/>
      <c r="L2716" s="42"/>
      <c r="M2716" s="42"/>
      <c r="N2716" s="42"/>
    </row>
    <row r="2717" spans="1:14" x14ac:dyDescent="0.2">
      <c r="A2717" s="42" t="s">
        <v>4139</v>
      </c>
      <c r="B2717" s="42">
        <v>1</v>
      </c>
      <c r="C2717" s="42">
        <v>1</v>
      </c>
      <c r="D2717" s="42">
        <v>1</v>
      </c>
      <c r="E2717" s="42">
        <v>1</v>
      </c>
      <c r="F2717" s="377">
        <v>0</v>
      </c>
      <c r="G2717" s="42"/>
      <c r="H2717" s="42"/>
      <c r="I2717" s="42"/>
      <c r="J2717" s="42"/>
      <c r="K2717" s="42"/>
      <c r="L2717" s="42"/>
      <c r="M2717" s="42"/>
      <c r="N2717" s="42"/>
    </row>
    <row r="2718" spans="1:14" x14ac:dyDescent="0.2">
      <c r="A2718" s="42" t="s">
        <v>4372</v>
      </c>
      <c r="B2718" s="42">
        <v>1</v>
      </c>
      <c r="C2718" s="42">
        <v>1</v>
      </c>
      <c r="D2718" s="42"/>
      <c r="E2718" s="42">
        <v>5</v>
      </c>
      <c r="F2718" s="377">
        <f t="shared" ref="F2718:F2721" si="46">E2718/(C2718-D2718)</f>
        <v>5</v>
      </c>
      <c r="G2718" s="42"/>
      <c r="H2718" s="42"/>
      <c r="I2718" s="42"/>
      <c r="J2718" s="42"/>
      <c r="K2718" s="42"/>
      <c r="L2718" s="42"/>
      <c r="M2718" s="42">
        <v>1</v>
      </c>
      <c r="N2718" s="42"/>
    </row>
    <row r="2719" spans="1:14" x14ac:dyDescent="0.2">
      <c r="A2719" s="42" t="s">
        <v>3078</v>
      </c>
      <c r="B2719" s="42">
        <v>1</v>
      </c>
      <c r="C2719" s="42">
        <v>1</v>
      </c>
      <c r="D2719" s="42"/>
      <c r="E2719" s="42">
        <v>1</v>
      </c>
      <c r="F2719" s="377">
        <f t="shared" si="46"/>
        <v>1</v>
      </c>
      <c r="G2719" s="42"/>
      <c r="H2719" s="42"/>
      <c r="I2719" s="42"/>
      <c r="J2719" s="42"/>
      <c r="K2719" s="42"/>
      <c r="L2719" s="42"/>
      <c r="M2719" s="42">
        <v>2</v>
      </c>
      <c r="N2719" s="42"/>
    </row>
    <row r="2720" spans="1:14" x14ac:dyDescent="0.2">
      <c r="A2720" s="42" t="s">
        <v>4352</v>
      </c>
      <c r="B2720" s="42">
        <v>3</v>
      </c>
      <c r="C2720" s="42">
        <v>1</v>
      </c>
      <c r="D2720" s="42">
        <v>1</v>
      </c>
      <c r="E2720" s="42">
        <v>3</v>
      </c>
      <c r="F2720" s="377">
        <v>0</v>
      </c>
      <c r="G2720" s="42"/>
      <c r="H2720" s="42"/>
      <c r="I2720" s="42"/>
      <c r="J2720" s="42"/>
      <c r="K2720" s="42"/>
      <c r="L2720" s="42"/>
      <c r="M2720" s="42"/>
      <c r="N2720" s="42"/>
    </row>
    <row r="2721" spans="1:14" x14ac:dyDescent="0.2">
      <c r="A2721" s="42" t="s">
        <v>4367</v>
      </c>
      <c r="B2721" s="42">
        <v>2</v>
      </c>
      <c r="C2721" s="42">
        <v>1</v>
      </c>
      <c r="D2721" s="42"/>
      <c r="E2721" s="42">
        <v>0</v>
      </c>
      <c r="F2721" s="377">
        <f t="shared" si="46"/>
        <v>0</v>
      </c>
      <c r="G2721" s="42"/>
      <c r="H2721" s="42"/>
      <c r="I2721" s="42"/>
      <c r="J2721" s="42"/>
      <c r="K2721" s="42"/>
      <c r="L2721" s="42"/>
      <c r="M2721" s="42">
        <v>2</v>
      </c>
      <c r="N2721" s="42"/>
    </row>
    <row r="2722" spans="1:14" x14ac:dyDescent="0.2">
      <c r="A2722" s="42" t="s">
        <v>3875</v>
      </c>
      <c r="B2722" s="42">
        <v>1</v>
      </c>
      <c r="C2722" s="42">
        <v>1</v>
      </c>
      <c r="D2722" s="42"/>
      <c r="E2722" s="42">
        <v>50</v>
      </c>
      <c r="F2722" s="42"/>
      <c r="G2722" s="42"/>
      <c r="H2722" s="42"/>
      <c r="I2722" s="42"/>
      <c r="J2722" s="42"/>
      <c r="K2722" s="42"/>
      <c r="L2722" s="42"/>
      <c r="M2722" s="42">
        <v>1</v>
      </c>
      <c r="N2722" s="42"/>
    </row>
    <row r="2723" spans="1:14" x14ac:dyDescent="0.2">
      <c r="A2723" s="42" t="s">
        <v>3904</v>
      </c>
      <c r="B2723" s="42">
        <v>1</v>
      </c>
      <c r="C2723" s="42">
        <v>2</v>
      </c>
      <c r="D2723" s="42">
        <v>1</v>
      </c>
      <c r="E2723" s="42">
        <v>41</v>
      </c>
      <c r="F2723" s="42"/>
      <c r="G2723" s="42"/>
      <c r="H2723" s="42"/>
      <c r="I2723" s="42"/>
      <c r="J2723" s="42"/>
      <c r="K2723" s="42"/>
      <c r="L2723" s="42"/>
      <c r="M2723" s="42">
        <v>1</v>
      </c>
      <c r="N2723" s="42"/>
    </row>
    <row r="2724" spans="1:14" x14ac:dyDescent="0.2">
      <c r="A2724" s="42" t="s">
        <v>3886</v>
      </c>
      <c r="B2724" s="42">
        <v>3</v>
      </c>
      <c r="C2724" s="42">
        <v>3</v>
      </c>
      <c r="D2724" s="42"/>
      <c r="E2724" s="42">
        <v>109</v>
      </c>
      <c r="F2724" s="42"/>
      <c r="G2724" s="42"/>
      <c r="H2724" s="42"/>
      <c r="I2724" s="42"/>
      <c r="J2724" s="42"/>
      <c r="K2724" s="42"/>
      <c r="L2724" s="42"/>
      <c r="M2724" s="42"/>
      <c r="N2724" s="42"/>
    </row>
    <row r="2725" spans="1:14" x14ac:dyDescent="0.2">
      <c r="A2725" s="42" t="s">
        <v>4117</v>
      </c>
      <c r="B2725" s="42">
        <v>4</v>
      </c>
      <c r="C2725" s="42">
        <v>4</v>
      </c>
      <c r="D2725" s="42"/>
      <c r="E2725" s="42">
        <v>130</v>
      </c>
      <c r="F2725" s="42"/>
      <c r="G2725" s="42"/>
      <c r="H2725" s="42"/>
      <c r="I2725" s="42"/>
      <c r="J2725" s="42"/>
      <c r="K2725" s="42"/>
      <c r="L2725" s="42"/>
      <c r="M2725" s="42"/>
      <c r="N2725" s="42"/>
    </row>
    <row r="2726" spans="1:14" x14ac:dyDescent="0.2">
      <c r="A2726" s="42" t="s">
        <v>4375</v>
      </c>
      <c r="B2726" s="42">
        <v>5</v>
      </c>
      <c r="C2726" s="42">
        <v>6</v>
      </c>
      <c r="D2726" s="42">
        <v>1</v>
      </c>
      <c r="E2726" s="42">
        <v>155</v>
      </c>
      <c r="F2726" s="42"/>
      <c r="G2726" s="42"/>
      <c r="H2726" s="42"/>
      <c r="I2726" s="42"/>
      <c r="J2726" s="42"/>
      <c r="K2726" s="42"/>
      <c r="L2726" s="42"/>
      <c r="M2726" s="42"/>
      <c r="N2726" s="42"/>
    </row>
    <row r="2727" spans="1:14" x14ac:dyDescent="0.2">
      <c r="A2727" s="42" t="s">
        <v>3820</v>
      </c>
      <c r="B2727" s="42">
        <v>9</v>
      </c>
      <c r="C2727" s="42">
        <v>11</v>
      </c>
      <c r="D2727" s="42"/>
      <c r="E2727" s="42">
        <v>333</v>
      </c>
      <c r="F2727" s="42"/>
      <c r="G2727" s="42"/>
      <c r="H2727" s="42"/>
      <c r="I2727" s="42"/>
      <c r="J2727" s="42"/>
      <c r="K2727" s="42"/>
      <c r="L2727" s="42"/>
      <c r="M2727" s="42">
        <v>1</v>
      </c>
      <c r="N2727" s="42"/>
    </row>
    <row r="2728" spans="1:14" x14ac:dyDescent="0.2">
      <c r="A2728" s="42" t="s">
        <v>3867</v>
      </c>
      <c r="B2728" s="42">
        <v>9</v>
      </c>
      <c r="C2728" s="42">
        <v>8</v>
      </c>
      <c r="D2728" s="42">
        <v>1</v>
      </c>
      <c r="E2728" s="42">
        <v>180</v>
      </c>
      <c r="F2728" s="42"/>
      <c r="G2728" s="42"/>
      <c r="H2728" s="42"/>
      <c r="I2728" s="42"/>
      <c r="J2728" s="42"/>
      <c r="K2728" s="42"/>
      <c r="L2728" s="42"/>
      <c r="M2728" s="42">
        <v>6</v>
      </c>
      <c r="N2728" s="42"/>
    </row>
    <row r="2729" spans="1:14" x14ac:dyDescent="0.2">
      <c r="A2729" s="42" t="s">
        <v>3883</v>
      </c>
      <c r="B2729" s="42">
        <v>6</v>
      </c>
      <c r="C2729" s="42">
        <v>10</v>
      </c>
      <c r="D2729" s="42"/>
      <c r="E2729" s="42">
        <v>249</v>
      </c>
      <c r="F2729" s="42"/>
      <c r="G2729" s="42"/>
      <c r="H2729" s="42"/>
      <c r="I2729" s="42"/>
      <c r="J2729" s="42"/>
      <c r="K2729" s="42"/>
      <c r="L2729" s="42"/>
      <c r="M2729" s="42">
        <v>2</v>
      </c>
      <c r="N2729" s="42"/>
    </row>
    <row r="2730" spans="1:14" x14ac:dyDescent="0.2">
      <c r="A2730" s="42" t="s">
        <v>3072</v>
      </c>
      <c r="B2730" s="42">
        <v>9</v>
      </c>
      <c r="C2730" s="42">
        <v>10</v>
      </c>
      <c r="D2730" s="42">
        <v>3</v>
      </c>
      <c r="E2730" s="42">
        <v>154</v>
      </c>
      <c r="F2730" s="42"/>
      <c r="G2730" s="42"/>
      <c r="H2730" s="42"/>
      <c r="I2730" s="42"/>
      <c r="J2730" s="42"/>
      <c r="K2730" s="42"/>
      <c r="L2730" s="42"/>
      <c r="M2730" s="42">
        <v>4</v>
      </c>
      <c r="N2730" s="42"/>
    </row>
    <row r="2731" spans="1:14" x14ac:dyDescent="0.2">
      <c r="A2731" s="42" t="s">
        <v>4116</v>
      </c>
      <c r="B2731" s="42">
        <v>2</v>
      </c>
      <c r="C2731" s="42">
        <v>3</v>
      </c>
      <c r="D2731" s="42">
        <v>2</v>
      </c>
      <c r="E2731" s="42">
        <v>21</v>
      </c>
      <c r="F2731" s="42"/>
      <c r="G2731" s="42"/>
      <c r="H2731" s="42"/>
      <c r="I2731" s="42"/>
      <c r="J2731" s="42"/>
      <c r="K2731" s="42"/>
      <c r="L2731" s="42"/>
      <c r="M2731" s="42">
        <v>1</v>
      </c>
      <c r="N2731" s="42"/>
    </row>
    <row r="2732" spans="1:14" x14ac:dyDescent="0.2">
      <c r="A2732" s="42" t="s">
        <v>4364</v>
      </c>
      <c r="B2732" s="42">
        <v>5</v>
      </c>
      <c r="C2732" s="42">
        <v>6</v>
      </c>
      <c r="D2732" s="42">
        <v>2</v>
      </c>
      <c r="E2732" s="42">
        <v>69</v>
      </c>
      <c r="F2732" s="42"/>
      <c r="G2732" s="42"/>
      <c r="H2732" s="42"/>
      <c r="I2732" s="42"/>
      <c r="J2732" s="42"/>
      <c r="K2732" s="42"/>
      <c r="L2732" s="42"/>
      <c r="M2732" s="42">
        <v>2</v>
      </c>
      <c r="N2732" s="42"/>
    </row>
    <row r="2733" spans="1:14" x14ac:dyDescent="0.2">
      <c r="A2733" s="42" t="s">
        <v>3075</v>
      </c>
      <c r="B2733" s="42">
        <v>3</v>
      </c>
      <c r="C2733" s="42">
        <v>4</v>
      </c>
      <c r="D2733" s="42"/>
      <c r="E2733" s="42">
        <v>69</v>
      </c>
      <c r="F2733" s="42"/>
      <c r="G2733" s="42"/>
      <c r="H2733" s="42"/>
      <c r="I2733" s="42"/>
      <c r="J2733" s="42"/>
      <c r="K2733" s="42"/>
      <c r="L2733" s="42"/>
      <c r="M2733" s="42">
        <v>1</v>
      </c>
      <c r="N2733" s="42"/>
    </row>
    <row r="2734" spans="1:14" x14ac:dyDescent="0.2">
      <c r="A2734" s="42" t="s">
        <v>4138</v>
      </c>
      <c r="B2734" s="42">
        <v>1</v>
      </c>
      <c r="C2734" s="42">
        <v>1</v>
      </c>
      <c r="D2734" s="42"/>
      <c r="E2734" s="42">
        <v>15</v>
      </c>
      <c r="F2734" s="42"/>
      <c r="G2734" s="42"/>
      <c r="H2734" s="42"/>
      <c r="I2734" s="42"/>
      <c r="J2734" s="42"/>
      <c r="K2734" s="42"/>
      <c r="L2734" s="42"/>
      <c r="M2734" s="42"/>
      <c r="N2734" s="42"/>
    </row>
    <row r="2735" spans="1:14" x14ac:dyDescent="0.2">
      <c r="A2735" s="42" t="s">
        <v>3871</v>
      </c>
      <c r="B2735" s="42">
        <v>7</v>
      </c>
      <c r="C2735" s="42">
        <v>7</v>
      </c>
      <c r="D2735" s="42">
        <v>2</v>
      </c>
      <c r="E2735" s="42">
        <v>75</v>
      </c>
      <c r="F2735" s="42"/>
      <c r="G2735" s="42"/>
      <c r="H2735" s="42"/>
      <c r="I2735" s="42"/>
      <c r="J2735" s="42"/>
      <c r="K2735" s="42"/>
      <c r="L2735" s="42"/>
      <c r="M2735" s="42">
        <v>1</v>
      </c>
      <c r="N2735" s="42"/>
    </row>
    <row r="2736" spans="1:14" x14ac:dyDescent="0.2">
      <c r="A2736" s="42" t="s">
        <v>3885</v>
      </c>
      <c r="B2736" s="42">
        <v>3</v>
      </c>
      <c r="C2736" s="42">
        <v>5</v>
      </c>
      <c r="D2736" s="42"/>
      <c r="E2736" s="42">
        <v>69</v>
      </c>
      <c r="F2736" s="42"/>
      <c r="G2736" s="42"/>
      <c r="H2736" s="42"/>
      <c r="I2736" s="42"/>
      <c r="J2736" s="42"/>
      <c r="K2736" s="42"/>
      <c r="L2736" s="42"/>
      <c r="M2736" s="42">
        <v>1</v>
      </c>
      <c r="N2736" s="42"/>
    </row>
    <row r="2737" spans="1:14" x14ac:dyDescent="0.2">
      <c r="A2737" s="42" t="s">
        <v>3935</v>
      </c>
      <c r="B2737" s="42">
        <v>5</v>
      </c>
      <c r="C2737" s="42">
        <v>4</v>
      </c>
      <c r="D2737" s="42">
        <v>1</v>
      </c>
      <c r="E2737" s="42">
        <v>41</v>
      </c>
      <c r="F2737" s="42"/>
      <c r="G2737" s="42"/>
      <c r="H2737" s="42"/>
      <c r="I2737" s="42"/>
      <c r="J2737" s="42"/>
      <c r="K2737" s="42"/>
      <c r="L2737" s="42"/>
      <c r="M2737" s="42">
        <v>2</v>
      </c>
      <c r="N2737" s="42"/>
    </row>
    <row r="2738" spans="1:14" x14ac:dyDescent="0.2">
      <c r="A2738" s="42" t="s">
        <v>3060</v>
      </c>
      <c r="B2738" s="42">
        <v>5</v>
      </c>
      <c r="C2738" s="42">
        <v>5</v>
      </c>
      <c r="D2738" s="42"/>
      <c r="E2738" s="42">
        <v>56</v>
      </c>
      <c r="F2738" s="42"/>
      <c r="G2738" s="42"/>
      <c r="H2738" s="42"/>
      <c r="I2738" s="42"/>
      <c r="J2738" s="42"/>
      <c r="K2738" s="42"/>
      <c r="L2738" s="42"/>
      <c r="M2738" s="42">
        <v>2</v>
      </c>
      <c r="N2738" s="42"/>
    </row>
    <row r="2739" spans="1:14" x14ac:dyDescent="0.2">
      <c r="A2739" s="42" t="s">
        <v>3824</v>
      </c>
      <c r="B2739" s="42">
        <v>7</v>
      </c>
      <c r="C2739" s="42">
        <v>8</v>
      </c>
      <c r="D2739" s="42">
        <v>1</v>
      </c>
      <c r="E2739" s="42">
        <v>61</v>
      </c>
      <c r="F2739" s="42"/>
      <c r="G2739" s="42"/>
      <c r="H2739" s="42"/>
      <c r="I2739" s="42"/>
      <c r="J2739" s="42"/>
      <c r="K2739" s="42"/>
      <c r="L2739" s="42"/>
      <c r="M2739" s="42">
        <v>11</v>
      </c>
      <c r="N2739" s="42"/>
    </row>
    <row r="2740" spans="1:14" x14ac:dyDescent="0.2">
      <c r="A2740" s="42" t="s">
        <v>3888</v>
      </c>
      <c r="B2740" s="42">
        <v>2</v>
      </c>
      <c r="C2740" s="42">
        <v>3</v>
      </c>
      <c r="D2740" s="42"/>
      <c r="E2740" s="42">
        <v>25</v>
      </c>
      <c r="F2740" s="42"/>
      <c r="G2740" s="42"/>
      <c r="H2740" s="42"/>
      <c r="I2740" s="42"/>
      <c r="J2740" s="42"/>
      <c r="K2740" s="42"/>
      <c r="L2740" s="42"/>
      <c r="M2740" s="42">
        <v>2</v>
      </c>
      <c r="N2740" s="42"/>
    </row>
    <row r="2741" spans="1:14" x14ac:dyDescent="0.2">
      <c r="A2741" s="42" t="s">
        <v>4347</v>
      </c>
      <c r="B2741" s="42">
        <v>4</v>
      </c>
      <c r="C2741" s="42">
        <v>6</v>
      </c>
      <c r="D2741" s="42"/>
      <c r="E2741" s="42">
        <v>43</v>
      </c>
      <c r="F2741" s="42"/>
      <c r="G2741" s="42"/>
      <c r="H2741" s="42"/>
      <c r="I2741" s="42"/>
      <c r="J2741" s="42"/>
      <c r="K2741" s="42"/>
      <c r="L2741" s="42"/>
      <c r="M2741" s="42">
        <v>3</v>
      </c>
      <c r="N2741" s="42"/>
    </row>
    <row r="2742" spans="1:14" x14ac:dyDescent="0.2">
      <c r="A2742" s="42" t="s">
        <v>4376</v>
      </c>
      <c r="B2742" s="42">
        <v>2</v>
      </c>
      <c r="C2742" s="42">
        <v>2</v>
      </c>
      <c r="D2742" s="42">
        <v>1</v>
      </c>
      <c r="E2742" s="42">
        <v>7</v>
      </c>
      <c r="F2742" s="42"/>
      <c r="G2742" s="42"/>
      <c r="H2742" s="42"/>
      <c r="I2742" s="42"/>
      <c r="J2742" s="42"/>
      <c r="K2742" s="42"/>
      <c r="L2742" s="42"/>
      <c r="M2742" s="42"/>
      <c r="N2742" s="42"/>
    </row>
    <row r="2743" spans="1:14" x14ac:dyDescent="0.2">
      <c r="A2743" s="42" t="s">
        <v>4377</v>
      </c>
      <c r="B2743" s="42">
        <v>1</v>
      </c>
      <c r="C2743" s="42">
        <v>2</v>
      </c>
      <c r="D2743" s="42"/>
      <c r="E2743" s="42">
        <v>12</v>
      </c>
      <c r="F2743" s="42"/>
      <c r="G2743" s="42"/>
      <c r="H2743" s="42"/>
      <c r="I2743" s="42"/>
      <c r="J2743" s="42"/>
      <c r="K2743" s="42"/>
      <c r="L2743" s="42"/>
      <c r="M2743" s="42">
        <v>1</v>
      </c>
      <c r="N2743" s="42"/>
    </row>
    <row r="2744" spans="1:14" x14ac:dyDescent="0.2">
      <c r="A2744" s="42" t="s">
        <v>1827</v>
      </c>
      <c r="B2744" s="42">
        <v>2</v>
      </c>
      <c r="C2744" s="42">
        <v>2</v>
      </c>
      <c r="D2744" s="42"/>
      <c r="E2744" s="42">
        <v>11</v>
      </c>
      <c r="F2744" s="42"/>
      <c r="G2744" s="42"/>
      <c r="H2744" s="42"/>
      <c r="I2744" s="42"/>
      <c r="J2744" s="42"/>
      <c r="K2744" s="42"/>
      <c r="L2744" s="42"/>
      <c r="M2744" s="42">
        <v>1</v>
      </c>
      <c r="N2744" s="42"/>
    </row>
    <row r="2745" spans="1:14" x14ac:dyDescent="0.2">
      <c r="A2745" s="42" t="s">
        <v>4088</v>
      </c>
      <c r="B2745" s="42">
        <v>2</v>
      </c>
      <c r="C2745" s="42">
        <v>4</v>
      </c>
      <c r="D2745" s="42">
        <v>1</v>
      </c>
      <c r="E2745" s="42">
        <v>13</v>
      </c>
      <c r="F2745" s="42"/>
      <c r="G2745" s="42"/>
      <c r="H2745" s="42"/>
      <c r="I2745" s="42"/>
      <c r="J2745" s="42"/>
      <c r="K2745" s="42"/>
      <c r="L2745" s="42"/>
      <c r="M2745" s="42">
        <v>2</v>
      </c>
      <c r="N2745" s="42"/>
    </row>
    <row r="2746" spans="1:14" x14ac:dyDescent="0.2">
      <c r="A2746" s="42" t="s">
        <v>4084</v>
      </c>
      <c r="B2746" s="42">
        <v>2</v>
      </c>
      <c r="C2746" s="42">
        <v>1</v>
      </c>
      <c r="D2746" s="42"/>
      <c r="E2746" s="42">
        <v>3</v>
      </c>
      <c r="F2746" s="42"/>
      <c r="G2746" s="42"/>
      <c r="H2746" s="42"/>
      <c r="I2746" s="42"/>
      <c r="J2746" s="42"/>
      <c r="K2746" s="42"/>
      <c r="L2746" s="42"/>
      <c r="M2746" s="42"/>
      <c r="N2746" s="42"/>
    </row>
    <row r="2747" spans="1:14" x14ac:dyDescent="0.2">
      <c r="A2747" s="42" t="s">
        <v>4378</v>
      </c>
      <c r="B2747" s="42">
        <v>5</v>
      </c>
      <c r="C2747" s="42">
        <v>5</v>
      </c>
      <c r="D2747" s="42">
        <v>3</v>
      </c>
      <c r="E2747" s="42">
        <v>1</v>
      </c>
      <c r="F2747" s="42"/>
      <c r="G2747" s="42"/>
      <c r="H2747" s="42"/>
      <c r="I2747" s="42"/>
      <c r="J2747" s="42"/>
      <c r="K2747" s="42"/>
      <c r="L2747" s="42"/>
      <c r="M2747" s="42">
        <v>1</v>
      </c>
      <c r="N2747" s="42"/>
    </row>
    <row r="2748" spans="1:14" x14ac:dyDescent="0.2">
      <c r="A2748" s="42" t="s">
        <v>4379</v>
      </c>
      <c r="B2748" s="42">
        <v>2</v>
      </c>
      <c r="C2748" s="42">
        <v>2</v>
      </c>
      <c r="D2748" s="42"/>
      <c r="E2748" s="42">
        <v>0</v>
      </c>
      <c r="F2748" s="42"/>
      <c r="G2748" s="42"/>
      <c r="H2748" s="42"/>
      <c r="I2748" s="42"/>
      <c r="J2748" s="42"/>
      <c r="K2748" s="42"/>
      <c r="L2748" s="42"/>
      <c r="M2748" s="42">
        <v>1</v>
      </c>
      <c r="N2748" s="42"/>
    </row>
    <row r="2749" spans="1:14" x14ac:dyDescent="0.2">
      <c r="A2749" s="42" t="s">
        <v>3874</v>
      </c>
      <c r="B2749" s="42">
        <v>1</v>
      </c>
      <c r="C2749" s="42">
        <v>1</v>
      </c>
      <c r="D2749" s="42">
        <v>1</v>
      </c>
      <c r="E2749" s="42">
        <v>11</v>
      </c>
      <c r="F2749" s="42"/>
      <c r="G2749" s="42"/>
      <c r="H2749" s="42"/>
      <c r="I2749" s="42"/>
      <c r="J2749" s="42"/>
      <c r="K2749" s="42"/>
      <c r="L2749" s="42"/>
      <c r="M2749" s="42"/>
      <c r="N2749" s="42"/>
    </row>
    <row r="2750" spans="1:14" x14ac:dyDescent="0.2">
      <c r="A2750" s="42" t="s">
        <v>1830</v>
      </c>
      <c r="B2750" s="42">
        <v>2</v>
      </c>
      <c r="C2750" s="42">
        <v>1</v>
      </c>
      <c r="D2750" s="42">
        <v>1</v>
      </c>
      <c r="E2750" s="42">
        <v>22</v>
      </c>
      <c r="F2750" s="42"/>
      <c r="G2750" s="42"/>
      <c r="H2750" s="42"/>
      <c r="I2750" s="42"/>
      <c r="J2750" s="42"/>
      <c r="K2750" s="42"/>
      <c r="L2750" s="42"/>
      <c r="M2750" s="42">
        <v>1</v>
      </c>
      <c r="N2750" s="42"/>
    </row>
    <row r="2751" spans="1:14" x14ac:dyDescent="0.2">
      <c r="A2751" s="42" t="s">
        <v>4124</v>
      </c>
      <c r="B2751" s="42">
        <v>1</v>
      </c>
      <c r="C2751" s="42">
        <v>1</v>
      </c>
      <c r="D2751" s="42">
        <v>1</v>
      </c>
      <c r="E2751" s="42">
        <v>30</v>
      </c>
      <c r="F2751" s="42"/>
      <c r="G2751" s="42"/>
      <c r="H2751" s="42"/>
      <c r="I2751" s="42"/>
      <c r="J2751" s="42"/>
      <c r="K2751" s="42"/>
      <c r="L2751" s="42"/>
      <c r="M2751" s="42"/>
      <c r="N2751" s="42"/>
    </row>
    <row r="2752" spans="1:14" x14ac:dyDescent="0.2">
      <c r="A2752" s="42" t="s">
        <v>3873</v>
      </c>
      <c r="B2752" s="42">
        <v>1</v>
      </c>
      <c r="C2752" s="42">
        <v>1</v>
      </c>
      <c r="D2752" s="42">
        <v>1</v>
      </c>
      <c r="E2752" s="42">
        <v>21</v>
      </c>
      <c r="F2752" s="42"/>
      <c r="G2752" s="42"/>
      <c r="H2752" s="42"/>
      <c r="I2752" s="42"/>
      <c r="J2752" s="42"/>
      <c r="K2752" s="42"/>
      <c r="L2752" s="42"/>
      <c r="M2752" s="42"/>
      <c r="N2752" s="42"/>
    </row>
    <row r="2753" spans="1:14" x14ac:dyDescent="0.2">
      <c r="A2753" s="42" t="s">
        <v>3541</v>
      </c>
      <c r="B2753" s="42">
        <v>3</v>
      </c>
      <c r="C2753" s="42">
        <v>3</v>
      </c>
      <c r="D2753" s="42">
        <v>1</v>
      </c>
      <c r="E2753" s="42">
        <v>77</v>
      </c>
      <c r="F2753" s="42"/>
      <c r="G2753" s="42"/>
      <c r="H2753" s="42"/>
      <c r="I2753" s="42"/>
      <c r="J2753" s="42"/>
      <c r="K2753" s="42"/>
      <c r="L2753" s="42"/>
      <c r="M2753" s="42">
        <v>2</v>
      </c>
      <c r="N2753" s="42"/>
    </row>
    <row r="2754" spans="1:14" x14ac:dyDescent="0.2">
      <c r="A2754" s="42" t="s">
        <v>3935</v>
      </c>
      <c r="B2754" s="42">
        <v>8</v>
      </c>
      <c r="C2754" s="42">
        <v>9</v>
      </c>
      <c r="D2754" s="42">
        <v>5</v>
      </c>
      <c r="E2754" s="42">
        <v>125</v>
      </c>
      <c r="F2754" s="42"/>
      <c r="G2754" s="42"/>
      <c r="H2754" s="42"/>
      <c r="I2754" s="42"/>
      <c r="J2754" s="42"/>
      <c r="K2754" s="42"/>
      <c r="L2754" s="42"/>
      <c r="M2754" s="42">
        <v>7</v>
      </c>
      <c r="N2754" s="42"/>
    </row>
    <row r="2755" spans="1:14" x14ac:dyDescent="0.2">
      <c r="A2755" s="42" t="s">
        <v>1829</v>
      </c>
      <c r="B2755" s="42">
        <v>6</v>
      </c>
      <c r="C2755" s="42">
        <v>8</v>
      </c>
      <c r="D2755" s="42">
        <v>1</v>
      </c>
      <c r="E2755" s="42">
        <v>216</v>
      </c>
      <c r="F2755" s="42"/>
      <c r="G2755" s="42"/>
      <c r="H2755" s="42"/>
      <c r="I2755" s="42"/>
      <c r="J2755" s="42"/>
      <c r="K2755" s="42"/>
      <c r="L2755" s="42"/>
      <c r="M2755" s="42">
        <v>8</v>
      </c>
      <c r="N2755" s="42"/>
    </row>
    <row r="2756" spans="1:14" x14ac:dyDescent="0.2">
      <c r="A2756" s="42" t="s">
        <v>3904</v>
      </c>
      <c r="B2756" s="42">
        <v>5</v>
      </c>
      <c r="C2756" s="42">
        <v>8</v>
      </c>
      <c r="D2756" s="42">
        <v>3</v>
      </c>
      <c r="E2756" s="42">
        <v>151</v>
      </c>
      <c r="F2756" s="42"/>
      <c r="G2756" s="42"/>
      <c r="H2756" s="42"/>
      <c r="I2756" s="42"/>
      <c r="J2756" s="42"/>
      <c r="K2756" s="42"/>
      <c r="L2756" s="42"/>
      <c r="M2756" s="42"/>
      <c r="N2756" s="42"/>
    </row>
    <row r="2757" spans="1:14" x14ac:dyDescent="0.2">
      <c r="A2757" s="42" t="s">
        <v>3887</v>
      </c>
      <c r="B2757" s="42">
        <v>1</v>
      </c>
      <c r="C2757" s="42">
        <v>2</v>
      </c>
      <c r="D2757" s="42"/>
      <c r="E2757" s="42">
        <v>56</v>
      </c>
      <c r="F2757" s="42"/>
      <c r="G2757" s="42"/>
      <c r="H2757" s="42"/>
      <c r="I2757" s="42"/>
      <c r="J2757" s="42"/>
      <c r="K2757" s="42"/>
      <c r="L2757" s="42"/>
      <c r="M2757" s="42"/>
      <c r="N2757" s="42"/>
    </row>
    <row r="2758" spans="1:14" x14ac:dyDescent="0.2">
      <c r="A2758" s="42" t="s">
        <v>3869</v>
      </c>
      <c r="B2758" s="42">
        <v>6</v>
      </c>
      <c r="C2758" s="42">
        <v>9</v>
      </c>
      <c r="D2758" s="42">
        <v>1</v>
      </c>
      <c r="E2758" s="42">
        <v>223</v>
      </c>
      <c r="F2758" s="42"/>
      <c r="G2758" s="42"/>
      <c r="H2758" s="42"/>
      <c r="I2758" s="42"/>
      <c r="J2758" s="42"/>
      <c r="K2758" s="42"/>
      <c r="L2758" s="42"/>
      <c r="M2758" s="42">
        <v>11</v>
      </c>
      <c r="N2758" s="42"/>
    </row>
    <row r="2759" spans="1:14" x14ac:dyDescent="0.2">
      <c r="A2759" s="42" t="s">
        <v>2779</v>
      </c>
      <c r="B2759" s="42">
        <v>5</v>
      </c>
      <c r="C2759" s="42">
        <v>5</v>
      </c>
      <c r="D2759" s="42">
        <v>2</v>
      </c>
      <c r="E2759" s="42">
        <v>82</v>
      </c>
      <c r="F2759" s="42"/>
      <c r="G2759" s="42"/>
      <c r="H2759" s="42"/>
      <c r="I2759" s="42"/>
      <c r="J2759" s="42"/>
      <c r="K2759" s="42"/>
      <c r="L2759" s="42"/>
      <c r="M2759" s="42">
        <v>3</v>
      </c>
      <c r="N2759" s="42"/>
    </row>
    <row r="2760" spans="1:14" x14ac:dyDescent="0.2">
      <c r="A2760" s="42" t="s">
        <v>4380</v>
      </c>
      <c r="B2760" s="42">
        <v>1</v>
      </c>
      <c r="C2760" s="42">
        <v>1</v>
      </c>
      <c r="D2760" s="42"/>
      <c r="E2760" s="42">
        <v>27</v>
      </c>
      <c r="F2760" s="42"/>
      <c r="G2760" s="42"/>
      <c r="H2760" s="42"/>
      <c r="I2760" s="42"/>
      <c r="J2760" s="42"/>
      <c r="K2760" s="42"/>
      <c r="L2760" s="42"/>
      <c r="M2760" s="42"/>
      <c r="N2760" s="42"/>
    </row>
    <row r="2761" spans="1:14" x14ac:dyDescent="0.2">
      <c r="A2761" s="42" t="s">
        <v>3871</v>
      </c>
      <c r="B2761" s="42">
        <v>9</v>
      </c>
      <c r="C2761" s="42">
        <v>11</v>
      </c>
      <c r="D2761" s="42">
        <v>2</v>
      </c>
      <c r="E2761" s="42">
        <v>204</v>
      </c>
      <c r="F2761" s="42"/>
      <c r="G2761" s="42"/>
      <c r="H2761" s="42"/>
      <c r="I2761" s="42"/>
      <c r="J2761" s="42"/>
      <c r="K2761" s="42"/>
      <c r="L2761" s="42"/>
      <c r="M2761" s="42">
        <v>1</v>
      </c>
      <c r="N2761" s="42"/>
    </row>
    <row r="2762" spans="1:14" x14ac:dyDescent="0.2">
      <c r="A2762" s="42" t="s">
        <v>4375</v>
      </c>
      <c r="B2762" s="42">
        <v>5</v>
      </c>
      <c r="C2762" s="42">
        <v>7</v>
      </c>
      <c r="D2762" s="42"/>
      <c r="E2762" s="42">
        <v>113</v>
      </c>
      <c r="F2762" s="42"/>
      <c r="G2762" s="42"/>
      <c r="H2762" s="42"/>
      <c r="I2762" s="42"/>
      <c r="J2762" s="42"/>
      <c r="K2762" s="42"/>
      <c r="L2762" s="42"/>
      <c r="M2762" s="42">
        <v>9</v>
      </c>
      <c r="N2762" s="42"/>
    </row>
    <row r="2763" spans="1:14" x14ac:dyDescent="0.2">
      <c r="A2763" s="42" t="s">
        <v>4139</v>
      </c>
      <c r="B2763" s="42">
        <v>1</v>
      </c>
      <c r="C2763" s="42">
        <v>1</v>
      </c>
      <c r="D2763" s="42"/>
      <c r="E2763" s="42">
        <v>15</v>
      </c>
      <c r="F2763" s="42"/>
      <c r="G2763" s="42"/>
      <c r="H2763" s="42"/>
      <c r="I2763" s="42"/>
      <c r="J2763" s="42"/>
      <c r="K2763" s="42"/>
      <c r="L2763" s="42"/>
      <c r="M2763" s="42"/>
      <c r="N2763" s="42"/>
    </row>
    <row r="2764" spans="1:14" x14ac:dyDescent="0.2">
      <c r="A2764" s="42" t="s">
        <v>3820</v>
      </c>
      <c r="B2764" s="42">
        <v>11</v>
      </c>
      <c r="C2764" s="42">
        <v>14</v>
      </c>
      <c r="D2764" s="42"/>
      <c r="E2764" s="42">
        <v>200</v>
      </c>
      <c r="F2764" s="42"/>
      <c r="G2764" s="42"/>
      <c r="H2764" s="42"/>
      <c r="I2764" s="42"/>
      <c r="J2764" s="42"/>
      <c r="K2764" s="42"/>
      <c r="L2764" s="42"/>
      <c r="M2764" s="42">
        <v>3</v>
      </c>
      <c r="N2764" s="42"/>
    </row>
    <row r="2765" spans="1:14" x14ac:dyDescent="0.2">
      <c r="A2765" s="42" t="s">
        <v>1830</v>
      </c>
      <c r="B2765" s="42">
        <v>4</v>
      </c>
      <c r="C2765" s="42">
        <v>5</v>
      </c>
      <c r="D2765" s="42">
        <v>1</v>
      </c>
      <c r="E2765" s="42">
        <v>49</v>
      </c>
      <c r="F2765" s="42"/>
      <c r="G2765" s="42"/>
      <c r="H2765" s="42"/>
      <c r="I2765" s="42"/>
      <c r="J2765" s="42"/>
      <c r="K2765" s="42"/>
      <c r="L2765" s="42"/>
      <c r="M2765" s="42"/>
      <c r="N2765" s="42"/>
    </row>
    <row r="2766" spans="1:14" x14ac:dyDescent="0.2">
      <c r="A2766" s="42" t="s">
        <v>3900</v>
      </c>
      <c r="B2766" s="42">
        <v>3</v>
      </c>
      <c r="C2766" s="42">
        <v>4</v>
      </c>
      <c r="D2766" s="42"/>
      <c r="E2766" s="42">
        <v>48</v>
      </c>
      <c r="F2766" s="42"/>
      <c r="G2766" s="42"/>
      <c r="H2766" s="42"/>
      <c r="I2766" s="42"/>
      <c r="J2766" s="42"/>
      <c r="K2766" s="42"/>
      <c r="L2766" s="42"/>
      <c r="M2766" s="42"/>
      <c r="N2766" s="42"/>
    </row>
    <row r="2767" spans="1:14" x14ac:dyDescent="0.2">
      <c r="A2767" s="42" t="s">
        <v>3080</v>
      </c>
      <c r="B2767" s="42">
        <v>6</v>
      </c>
      <c r="C2767" s="42">
        <v>9</v>
      </c>
      <c r="D2767" s="42"/>
      <c r="E2767" s="42">
        <v>105</v>
      </c>
      <c r="F2767" s="42"/>
      <c r="G2767" s="42"/>
      <c r="H2767" s="42"/>
      <c r="I2767" s="42"/>
      <c r="J2767" s="42"/>
      <c r="K2767" s="42"/>
      <c r="L2767" s="42"/>
      <c r="M2767" s="42">
        <v>2</v>
      </c>
      <c r="N2767" s="42"/>
    </row>
    <row r="2768" spans="1:14" x14ac:dyDescent="0.2">
      <c r="A2768" s="42" t="s">
        <v>3029</v>
      </c>
      <c r="B2768" s="42">
        <v>6</v>
      </c>
      <c r="C2768" s="42">
        <v>7</v>
      </c>
      <c r="D2768" s="42">
        <v>3</v>
      </c>
      <c r="E2768" s="42">
        <v>44</v>
      </c>
      <c r="F2768" s="42"/>
      <c r="G2768" s="42"/>
      <c r="H2768" s="42"/>
      <c r="I2768" s="42"/>
      <c r="J2768" s="42"/>
      <c r="K2768" s="42"/>
      <c r="L2768" s="42"/>
      <c r="M2768" s="42"/>
      <c r="N2768" s="42"/>
    </row>
    <row r="2769" spans="1:14" x14ac:dyDescent="0.2">
      <c r="A2769" s="42" t="s">
        <v>4381</v>
      </c>
      <c r="B2769" s="42">
        <v>1</v>
      </c>
      <c r="C2769" s="42">
        <v>1</v>
      </c>
      <c r="D2769" s="42"/>
      <c r="E2769" s="42">
        <v>11</v>
      </c>
      <c r="F2769" s="42"/>
      <c r="G2769" s="42"/>
      <c r="H2769" s="42"/>
      <c r="I2769" s="42"/>
      <c r="J2769" s="42"/>
      <c r="K2769" s="42"/>
      <c r="L2769" s="42"/>
      <c r="M2769" s="42"/>
      <c r="N2769" s="42"/>
    </row>
    <row r="2770" spans="1:14" x14ac:dyDescent="0.2">
      <c r="A2770" s="42" t="s">
        <v>4125</v>
      </c>
      <c r="B2770" s="42">
        <v>2</v>
      </c>
      <c r="C2770" s="42">
        <v>3</v>
      </c>
      <c r="D2770" s="42"/>
      <c r="E2770" s="42">
        <v>29</v>
      </c>
      <c r="F2770" s="42"/>
      <c r="G2770" s="42"/>
      <c r="H2770" s="42"/>
      <c r="I2770" s="42"/>
      <c r="J2770" s="42"/>
      <c r="K2770" s="42"/>
      <c r="L2770" s="42"/>
      <c r="M2770" s="42"/>
      <c r="N2770" s="42"/>
    </row>
    <row r="2771" spans="1:14" x14ac:dyDescent="0.2">
      <c r="A2771" s="42" t="s">
        <v>3902</v>
      </c>
      <c r="B2771" s="42">
        <v>6</v>
      </c>
      <c r="C2771" s="42">
        <v>6</v>
      </c>
      <c r="D2771" s="42"/>
      <c r="E2771" s="42">
        <v>55</v>
      </c>
      <c r="F2771" s="42"/>
      <c r="G2771" s="42"/>
      <c r="H2771" s="42"/>
      <c r="I2771" s="42"/>
      <c r="J2771" s="42"/>
      <c r="K2771" s="42"/>
      <c r="L2771" s="42"/>
      <c r="M2771" s="42">
        <v>2</v>
      </c>
      <c r="N2771" s="42"/>
    </row>
    <row r="2772" spans="1:14" x14ac:dyDescent="0.2">
      <c r="A2772" s="42" t="s">
        <v>3050</v>
      </c>
      <c r="B2772" s="42">
        <v>4</v>
      </c>
      <c r="C2772" s="42">
        <v>5</v>
      </c>
      <c r="D2772" s="42"/>
      <c r="E2772" s="42">
        <v>45</v>
      </c>
      <c r="F2772" s="42"/>
      <c r="G2772" s="42"/>
      <c r="H2772" s="42"/>
      <c r="I2772" s="42"/>
      <c r="J2772" s="42"/>
      <c r="K2772" s="42"/>
      <c r="L2772" s="42"/>
      <c r="M2772" s="42">
        <v>5</v>
      </c>
      <c r="N2772" s="42"/>
    </row>
    <row r="2773" spans="1:14" x14ac:dyDescent="0.2">
      <c r="A2773" s="42" t="s">
        <v>3076</v>
      </c>
      <c r="B2773" s="42">
        <v>2</v>
      </c>
      <c r="C2773" s="42">
        <v>3</v>
      </c>
      <c r="D2773" s="42"/>
      <c r="E2773" s="42">
        <v>23</v>
      </c>
      <c r="F2773" s="42"/>
      <c r="G2773" s="42"/>
      <c r="H2773" s="42"/>
      <c r="I2773" s="42"/>
      <c r="J2773" s="42"/>
      <c r="K2773" s="42"/>
      <c r="L2773" s="42"/>
      <c r="M2773" s="42"/>
      <c r="N2773" s="42"/>
    </row>
    <row r="2774" spans="1:14" x14ac:dyDescent="0.2">
      <c r="A2774" s="42" t="s">
        <v>4382</v>
      </c>
      <c r="B2774" s="42">
        <v>6</v>
      </c>
      <c r="C2774" s="42">
        <v>8</v>
      </c>
      <c r="D2774" s="42">
        <v>2</v>
      </c>
      <c r="E2774" s="42">
        <v>45</v>
      </c>
      <c r="F2774" s="42"/>
      <c r="G2774" s="42"/>
      <c r="H2774" s="42"/>
      <c r="I2774" s="42"/>
      <c r="J2774" s="42"/>
      <c r="K2774" s="42"/>
      <c r="L2774" s="42"/>
      <c r="M2774" s="42">
        <v>2</v>
      </c>
      <c r="N2774" s="42"/>
    </row>
    <row r="2775" spans="1:14" x14ac:dyDescent="0.2">
      <c r="A2775" s="42" t="s">
        <v>4347</v>
      </c>
      <c r="B2775" s="42">
        <v>1</v>
      </c>
      <c r="C2775" s="42">
        <v>1</v>
      </c>
      <c r="D2775" s="42"/>
      <c r="E2775" s="42">
        <v>6</v>
      </c>
      <c r="F2775" s="42"/>
      <c r="G2775" s="42"/>
      <c r="H2775" s="42"/>
      <c r="I2775" s="42"/>
      <c r="J2775" s="42"/>
      <c r="K2775" s="42"/>
      <c r="L2775" s="42"/>
      <c r="M2775" s="42">
        <v>1</v>
      </c>
      <c r="N2775" s="42"/>
    </row>
    <row r="2776" spans="1:14" x14ac:dyDescent="0.2">
      <c r="A2776" s="42" t="s">
        <v>4138</v>
      </c>
      <c r="B2776" s="42">
        <v>1</v>
      </c>
      <c r="C2776" s="42">
        <v>2</v>
      </c>
      <c r="D2776" s="42"/>
      <c r="E2776" s="42">
        <v>10</v>
      </c>
      <c r="F2776" s="42"/>
      <c r="G2776" s="42"/>
      <c r="H2776" s="42"/>
      <c r="I2776" s="42"/>
      <c r="J2776" s="42"/>
      <c r="K2776" s="42"/>
      <c r="L2776" s="42"/>
      <c r="M2776" s="42">
        <v>1</v>
      </c>
      <c r="N2776" s="42"/>
    </row>
    <row r="2777" spans="1:14" x14ac:dyDescent="0.2">
      <c r="A2777" s="42" t="s">
        <v>3896</v>
      </c>
      <c r="B2777" s="42">
        <v>1</v>
      </c>
      <c r="C2777" s="42">
        <v>1</v>
      </c>
      <c r="D2777" s="42"/>
      <c r="E2777" s="42">
        <v>5</v>
      </c>
      <c r="F2777" s="42"/>
      <c r="G2777" s="42"/>
      <c r="H2777" s="42"/>
      <c r="I2777" s="42"/>
      <c r="J2777" s="42"/>
      <c r="K2777" s="42"/>
      <c r="L2777" s="42"/>
      <c r="M2777" s="42">
        <v>1</v>
      </c>
      <c r="N2777" s="42"/>
    </row>
    <row r="2778" spans="1:14" x14ac:dyDescent="0.2">
      <c r="A2778" s="42" t="s">
        <v>3911</v>
      </c>
      <c r="B2778" s="42">
        <v>2</v>
      </c>
      <c r="C2778" s="42">
        <v>1</v>
      </c>
      <c r="D2778" s="42"/>
      <c r="E2778" s="42">
        <v>5</v>
      </c>
      <c r="F2778" s="42"/>
      <c r="G2778" s="42"/>
      <c r="H2778" s="42"/>
      <c r="I2778" s="42"/>
      <c r="J2778" s="42"/>
      <c r="K2778" s="42"/>
      <c r="L2778" s="42"/>
      <c r="M2778" s="42">
        <v>2</v>
      </c>
      <c r="N2778" s="42"/>
    </row>
    <row r="2779" spans="1:14" x14ac:dyDescent="0.2">
      <c r="A2779" s="42" t="s">
        <v>4383</v>
      </c>
      <c r="B2779" s="42">
        <v>1</v>
      </c>
      <c r="C2779" s="42">
        <v>2</v>
      </c>
      <c r="D2779" s="42"/>
      <c r="E2779" s="42">
        <v>7</v>
      </c>
      <c r="F2779" s="42"/>
      <c r="G2779" s="42"/>
      <c r="H2779" s="42"/>
      <c r="I2779" s="42"/>
      <c r="J2779" s="42"/>
      <c r="K2779" s="42"/>
      <c r="L2779" s="42"/>
      <c r="M2779" s="42"/>
      <c r="N2779" s="42"/>
    </row>
    <row r="2780" spans="1:14" x14ac:dyDescent="0.2">
      <c r="A2780" s="42" t="s">
        <v>3883</v>
      </c>
      <c r="B2780" s="42">
        <v>1</v>
      </c>
      <c r="C2780" s="42">
        <v>2</v>
      </c>
      <c r="D2780" s="42"/>
      <c r="E2780" s="42">
        <v>6</v>
      </c>
      <c r="F2780" s="42"/>
      <c r="G2780" s="42"/>
      <c r="H2780" s="42"/>
      <c r="I2780" s="42"/>
      <c r="J2780" s="42"/>
      <c r="K2780" s="42"/>
      <c r="L2780" s="42"/>
      <c r="M2780" s="42"/>
      <c r="N2780" s="42"/>
    </row>
    <row r="2781" spans="1:14" x14ac:dyDescent="0.2">
      <c r="A2781" s="42" t="s">
        <v>3882</v>
      </c>
      <c r="B2781" s="42">
        <v>1</v>
      </c>
      <c r="C2781" s="42" t="s">
        <v>3838</v>
      </c>
      <c r="D2781" s="42"/>
      <c r="E2781" s="42"/>
      <c r="F2781" s="42"/>
      <c r="G2781" s="42"/>
      <c r="H2781" s="42"/>
      <c r="I2781" s="42"/>
      <c r="J2781" s="42"/>
      <c r="K2781" s="42"/>
      <c r="L2781" s="42"/>
      <c r="M2781" s="42"/>
      <c r="N2781" s="42"/>
    </row>
    <row r="2782" spans="1:14" x14ac:dyDescent="0.2">
      <c r="A2782" s="42" t="s">
        <v>3890</v>
      </c>
      <c r="B2782" s="42">
        <v>1</v>
      </c>
      <c r="C2782" s="42" t="s">
        <v>3838</v>
      </c>
      <c r="D2782" s="42"/>
      <c r="E2782" s="42"/>
      <c r="F2782" s="42"/>
      <c r="G2782" s="42"/>
      <c r="H2782" s="42"/>
      <c r="I2782" s="42"/>
      <c r="J2782" s="42"/>
      <c r="K2782" s="42"/>
      <c r="L2782" s="42"/>
      <c r="M2782" s="42"/>
      <c r="N2782" s="42"/>
    </row>
    <row r="2783" spans="1:14" x14ac:dyDescent="0.2">
      <c r="A2783" s="42" t="s">
        <v>4126</v>
      </c>
      <c r="B2783" s="42">
        <v>2</v>
      </c>
      <c r="C2783" s="42">
        <v>4</v>
      </c>
      <c r="D2783" s="42"/>
      <c r="E2783" s="42">
        <v>10</v>
      </c>
      <c r="F2783" s="42"/>
      <c r="G2783" s="42"/>
      <c r="H2783" s="42"/>
      <c r="I2783" s="42"/>
      <c r="J2783" s="42"/>
      <c r="K2783" s="42"/>
      <c r="L2783" s="42"/>
      <c r="M2783" s="42"/>
      <c r="N2783" s="42"/>
    </row>
    <row r="2784" spans="1:14" x14ac:dyDescent="0.2">
      <c r="A2784" s="42" t="s">
        <v>4384</v>
      </c>
      <c r="B2784" s="42">
        <v>1</v>
      </c>
      <c r="C2784" s="42" t="s">
        <v>3838</v>
      </c>
      <c r="D2784" s="42"/>
      <c r="E2784" s="42"/>
      <c r="F2784" s="42"/>
      <c r="G2784" s="42"/>
      <c r="H2784" s="42"/>
      <c r="I2784" s="42"/>
      <c r="J2784" s="42"/>
      <c r="K2784" s="42"/>
      <c r="L2784" s="42"/>
      <c r="M2784" s="42"/>
      <c r="N2784" s="42"/>
    </row>
    <row r="2785" spans="1:14" x14ac:dyDescent="0.2">
      <c r="A2785" s="42" t="s">
        <v>3903</v>
      </c>
      <c r="B2785" s="42">
        <v>1</v>
      </c>
      <c r="C2785" s="42">
        <v>1</v>
      </c>
      <c r="D2785" s="42"/>
      <c r="E2785" s="42">
        <v>0</v>
      </c>
      <c r="F2785" s="42"/>
      <c r="G2785" s="42"/>
      <c r="H2785" s="42"/>
      <c r="I2785" s="42"/>
      <c r="J2785" s="42"/>
      <c r="K2785" s="42"/>
      <c r="L2785" s="42"/>
      <c r="M2785" s="42">
        <v>1</v>
      </c>
      <c r="N2785" s="42"/>
    </row>
    <row r="2786" spans="1:14" x14ac:dyDescent="0.2">
      <c r="A2786" s="42" t="s">
        <v>3528</v>
      </c>
      <c r="B2786" s="42">
        <v>1</v>
      </c>
      <c r="C2786" s="42">
        <v>1</v>
      </c>
      <c r="D2786" s="42"/>
      <c r="E2786" s="42">
        <v>0</v>
      </c>
      <c r="F2786" s="42"/>
      <c r="G2786" s="42"/>
      <c r="H2786" s="42"/>
      <c r="I2786" s="42"/>
      <c r="J2786" s="42"/>
      <c r="K2786" s="42"/>
      <c r="L2786" s="42"/>
      <c r="M2786" s="42">
        <v>1</v>
      </c>
      <c r="N2786" s="42"/>
    </row>
    <row r="2787" spans="1:14" x14ac:dyDescent="0.2">
      <c r="A2787" s="42" t="s">
        <v>4116</v>
      </c>
      <c r="B2787" s="42">
        <v>1</v>
      </c>
      <c r="C2787" s="42">
        <v>2</v>
      </c>
      <c r="D2787" s="42"/>
      <c r="E2787" s="42">
        <v>4</v>
      </c>
      <c r="F2787" s="42"/>
      <c r="G2787" s="42"/>
      <c r="H2787" s="42"/>
      <c r="I2787" s="42"/>
      <c r="J2787" s="42"/>
      <c r="K2787" s="42"/>
      <c r="L2787" s="42"/>
      <c r="M2787" s="42"/>
      <c r="N2787" s="42"/>
    </row>
    <row r="2788" spans="1:14" x14ac:dyDescent="0.2">
      <c r="A2788" s="42" t="s">
        <v>4364</v>
      </c>
      <c r="B2788" s="42">
        <v>2</v>
      </c>
      <c r="C2788" s="42">
        <v>3</v>
      </c>
      <c r="D2788" s="42">
        <v>1</v>
      </c>
      <c r="E2788" s="42">
        <v>2</v>
      </c>
      <c r="F2788" s="42"/>
      <c r="G2788" s="42"/>
      <c r="H2788" s="42"/>
      <c r="I2788" s="42"/>
      <c r="J2788" s="42"/>
      <c r="K2788" s="42"/>
      <c r="L2788" s="42"/>
      <c r="M2788" s="42"/>
      <c r="N2788" s="42"/>
    </row>
    <row r="2789" spans="1:14" x14ac:dyDescent="0.2">
      <c r="A2789" s="42" t="s">
        <v>3887</v>
      </c>
      <c r="B2789" s="42">
        <v>4</v>
      </c>
      <c r="C2789" s="42">
        <v>4</v>
      </c>
      <c r="D2789" s="42">
        <v>1</v>
      </c>
      <c r="E2789" s="42">
        <v>197</v>
      </c>
      <c r="F2789" s="42"/>
      <c r="G2789" s="42"/>
      <c r="H2789" s="42"/>
      <c r="I2789" s="42"/>
      <c r="J2789" s="42"/>
      <c r="K2789" s="42"/>
      <c r="L2789" s="42"/>
      <c r="M2789" s="42">
        <v>3</v>
      </c>
      <c r="N2789" s="42"/>
    </row>
    <row r="2790" spans="1:14" x14ac:dyDescent="0.2">
      <c r="A2790" s="42" t="s">
        <v>3541</v>
      </c>
      <c r="B2790" s="42">
        <v>2</v>
      </c>
      <c r="C2790" s="42">
        <v>2</v>
      </c>
      <c r="D2790" s="42">
        <v>1</v>
      </c>
      <c r="E2790" s="42">
        <v>48</v>
      </c>
      <c r="F2790" s="42"/>
      <c r="G2790" s="42"/>
      <c r="H2790" s="42"/>
      <c r="I2790" s="42"/>
      <c r="J2790" s="42"/>
      <c r="K2790" s="42"/>
      <c r="L2790" s="42"/>
      <c r="M2790" s="42">
        <v>1</v>
      </c>
      <c r="N2790" s="42"/>
    </row>
    <row r="2791" spans="1:14" x14ac:dyDescent="0.2">
      <c r="A2791" s="42" t="s">
        <v>3890</v>
      </c>
      <c r="B2791" s="42">
        <v>2</v>
      </c>
      <c r="C2791" s="42">
        <v>2</v>
      </c>
      <c r="D2791" s="42"/>
      <c r="E2791" s="42">
        <v>74</v>
      </c>
      <c r="F2791" s="42"/>
      <c r="G2791" s="42"/>
      <c r="H2791" s="42"/>
      <c r="I2791" s="42"/>
      <c r="J2791" s="42"/>
      <c r="K2791" s="42"/>
      <c r="L2791" s="42"/>
      <c r="M2791" s="42">
        <v>2</v>
      </c>
      <c r="N2791" s="42"/>
    </row>
    <row r="2792" spans="1:14" x14ac:dyDescent="0.2">
      <c r="A2792" s="42" t="s">
        <v>3869</v>
      </c>
      <c r="B2792" s="42">
        <v>3</v>
      </c>
      <c r="C2792" s="42">
        <v>4</v>
      </c>
      <c r="D2792" s="42">
        <v>1</v>
      </c>
      <c r="E2792" s="42">
        <v>106</v>
      </c>
      <c r="F2792" s="42"/>
      <c r="G2792" s="42"/>
      <c r="H2792" s="42"/>
      <c r="I2792" s="42"/>
      <c r="J2792" s="42"/>
      <c r="K2792" s="42"/>
      <c r="L2792" s="42"/>
      <c r="M2792" s="42">
        <v>1</v>
      </c>
      <c r="N2792" s="42"/>
    </row>
    <row r="2793" spans="1:14" x14ac:dyDescent="0.2">
      <c r="A2793" s="42" t="s">
        <v>4370</v>
      </c>
      <c r="B2793" s="42">
        <v>3</v>
      </c>
      <c r="C2793" s="42">
        <v>3</v>
      </c>
      <c r="D2793" s="42">
        <v>1</v>
      </c>
      <c r="E2793" s="42">
        <v>71</v>
      </c>
      <c r="F2793" s="42"/>
      <c r="G2793" s="42"/>
      <c r="H2793" s="42"/>
      <c r="I2793" s="42"/>
      <c r="J2793" s="42"/>
      <c r="K2793" s="42"/>
      <c r="L2793" s="42"/>
      <c r="M2793" s="42"/>
      <c r="N2793" s="42"/>
    </row>
    <row r="2794" spans="1:14" x14ac:dyDescent="0.2">
      <c r="A2794" s="42" t="s">
        <v>3050</v>
      </c>
      <c r="B2794" s="42">
        <v>5</v>
      </c>
      <c r="C2794" s="42">
        <v>6</v>
      </c>
      <c r="D2794" s="42">
        <v>2</v>
      </c>
      <c r="E2794" s="42">
        <v>116</v>
      </c>
      <c r="F2794" s="42"/>
      <c r="G2794" s="42"/>
      <c r="H2794" s="42"/>
      <c r="I2794" s="42"/>
      <c r="J2794" s="42"/>
      <c r="K2794" s="42"/>
      <c r="L2794" s="42"/>
      <c r="M2794" s="42">
        <v>2</v>
      </c>
      <c r="N2794" s="42"/>
    </row>
    <row r="2795" spans="1:14" x14ac:dyDescent="0.2">
      <c r="A2795" s="42" t="s">
        <v>3855</v>
      </c>
      <c r="B2795" s="42">
        <v>1</v>
      </c>
      <c r="C2795" s="42">
        <v>1</v>
      </c>
      <c r="D2795" s="42"/>
      <c r="E2795" s="42">
        <v>27</v>
      </c>
      <c r="F2795" s="42"/>
      <c r="G2795" s="42"/>
      <c r="H2795" s="42"/>
      <c r="I2795" s="42"/>
      <c r="J2795" s="42"/>
      <c r="K2795" s="42"/>
      <c r="L2795" s="42"/>
      <c r="M2795" s="42"/>
      <c r="N2795" s="42"/>
    </row>
    <row r="2796" spans="1:14" x14ac:dyDescent="0.2">
      <c r="A2796" s="42" t="s">
        <v>3824</v>
      </c>
      <c r="B2796" s="42">
        <v>11</v>
      </c>
      <c r="C2796" s="42">
        <v>11</v>
      </c>
      <c r="D2796" s="42"/>
      <c r="E2796" s="42">
        <v>203</v>
      </c>
      <c r="F2796" s="42"/>
      <c r="G2796" s="42"/>
      <c r="H2796" s="42"/>
      <c r="I2796" s="42"/>
      <c r="J2796" s="42"/>
      <c r="K2796" s="42"/>
      <c r="L2796" s="42"/>
      <c r="M2796" s="42">
        <v>16</v>
      </c>
      <c r="N2796" s="42">
        <v>2</v>
      </c>
    </row>
    <row r="2797" spans="1:14" x14ac:dyDescent="0.2">
      <c r="A2797" s="42" t="s">
        <v>3902</v>
      </c>
      <c r="B2797" s="42">
        <v>2</v>
      </c>
      <c r="C2797" s="42">
        <v>2</v>
      </c>
      <c r="D2797" s="42"/>
      <c r="E2797" s="42">
        <v>37</v>
      </c>
      <c r="F2797" s="42"/>
      <c r="G2797" s="42"/>
      <c r="H2797" s="42"/>
      <c r="I2797" s="42"/>
      <c r="J2797" s="42"/>
      <c r="K2797" s="42"/>
      <c r="L2797" s="42"/>
      <c r="M2797" s="42">
        <v>1</v>
      </c>
      <c r="N2797" s="42"/>
    </row>
    <row r="2798" spans="1:14" x14ac:dyDescent="0.2">
      <c r="A2798" s="42" t="s">
        <v>1830</v>
      </c>
      <c r="B2798" s="42">
        <v>8</v>
      </c>
      <c r="C2798" s="42">
        <v>10</v>
      </c>
      <c r="D2798" s="42">
        <v>3</v>
      </c>
      <c r="E2798" s="42">
        <v>129</v>
      </c>
      <c r="F2798" s="42"/>
      <c r="G2798" s="42"/>
      <c r="H2798" s="42"/>
      <c r="I2798" s="42"/>
      <c r="J2798" s="42"/>
      <c r="K2798" s="42"/>
      <c r="L2798" s="42"/>
      <c r="M2798" s="42">
        <v>3</v>
      </c>
      <c r="N2798" s="42"/>
    </row>
    <row r="2799" spans="1:14" x14ac:dyDescent="0.2">
      <c r="A2799" s="42" t="s">
        <v>4124</v>
      </c>
      <c r="B2799" s="42">
        <v>1</v>
      </c>
      <c r="C2799" s="42">
        <v>1</v>
      </c>
      <c r="D2799" s="42"/>
      <c r="E2799" s="42">
        <v>18</v>
      </c>
      <c r="F2799" s="42"/>
      <c r="G2799" s="42"/>
      <c r="H2799" s="42"/>
      <c r="I2799" s="42"/>
      <c r="J2799" s="42"/>
      <c r="K2799" s="42"/>
      <c r="L2799" s="42"/>
      <c r="M2799" s="42"/>
      <c r="N2799" s="42"/>
    </row>
    <row r="2800" spans="1:14" x14ac:dyDescent="0.2">
      <c r="A2800" s="42" t="s">
        <v>3871</v>
      </c>
      <c r="B2800" s="42">
        <v>11</v>
      </c>
      <c r="C2800" s="42">
        <v>12</v>
      </c>
      <c r="D2800" s="42">
        <v>2</v>
      </c>
      <c r="E2800" s="42">
        <v>166</v>
      </c>
      <c r="F2800" s="42"/>
      <c r="G2800" s="42"/>
      <c r="H2800" s="42"/>
      <c r="I2800" s="42"/>
      <c r="J2800" s="42"/>
      <c r="K2800" s="42"/>
      <c r="L2800" s="42"/>
      <c r="M2800" s="42">
        <v>5</v>
      </c>
      <c r="N2800" s="42"/>
    </row>
    <row r="2801" spans="1:14" x14ac:dyDescent="0.2">
      <c r="A2801" s="42" t="s">
        <v>3868</v>
      </c>
      <c r="B2801" s="42">
        <v>6</v>
      </c>
      <c r="C2801" s="42">
        <v>5</v>
      </c>
      <c r="D2801" s="42"/>
      <c r="E2801" s="42">
        <v>83</v>
      </c>
      <c r="F2801" s="42"/>
      <c r="G2801" s="42"/>
      <c r="H2801" s="42"/>
      <c r="I2801" s="42"/>
      <c r="J2801" s="42"/>
      <c r="K2801" s="42"/>
      <c r="L2801" s="42"/>
      <c r="M2801" s="42">
        <v>5</v>
      </c>
      <c r="N2801" s="42"/>
    </row>
    <row r="2802" spans="1:14" x14ac:dyDescent="0.2">
      <c r="A2802" s="42" t="s">
        <v>4381</v>
      </c>
      <c r="B2802" s="42">
        <v>6</v>
      </c>
      <c r="C2802" s="42">
        <v>5</v>
      </c>
      <c r="D2802" s="42">
        <v>1</v>
      </c>
      <c r="E2802" s="42">
        <v>63</v>
      </c>
      <c r="F2802" s="42"/>
      <c r="G2802" s="42"/>
      <c r="H2802" s="42"/>
      <c r="I2802" s="42"/>
      <c r="J2802" s="42"/>
      <c r="K2802" s="42"/>
      <c r="L2802" s="42"/>
      <c r="M2802" s="42">
        <v>2</v>
      </c>
      <c r="N2802" s="42"/>
    </row>
    <row r="2803" spans="1:14" x14ac:dyDescent="0.2">
      <c r="A2803" s="42" t="s">
        <v>3864</v>
      </c>
      <c r="B2803" s="42">
        <v>2</v>
      </c>
      <c r="C2803" s="42">
        <v>2</v>
      </c>
      <c r="D2803" s="42"/>
      <c r="E2803" s="42">
        <v>29</v>
      </c>
      <c r="F2803" s="42"/>
      <c r="G2803" s="42"/>
      <c r="H2803" s="42"/>
      <c r="I2803" s="42"/>
      <c r="J2803" s="42"/>
      <c r="K2803" s="42"/>
      <c r="L2803" s="42"/>
      <c r="M2803" s="42">
        <v>1</v>
      </c>
      <c r="N2803" s="42"/>
    </row>
    <row r="2804" spans="1:14" x14ac:dyDescent="0.2">
      <c r="A2804" s="42" t="s">
        <v>3820</v>
      </c>
      <c r="B2804" s="42">
        <v>8</v>
      </c>
      <c r="C2804" s="42">
        <v>8</v>
      </c>
      <c r="D2804" s="42"/>
      <c r="E2804" s="42">
        <v>113</v>
      </c>
      <c r="F2804" s="42"/>
      <c r="G2804" s="42"/>
      <c r="H2804" s="42"/>
      <c r="I2804" s="42"/>
      <c r="J2804" s="42"/>
      <c r="K2804" s="42"/>
      <c r="L2804" s="42"/>
      <c r="M2804" s="42">
        <v>1</v>
      </c>
      <c r="N2804" s="42"/>
    </row>
    <row r="2805" spans="1:14" x14ac:dyDescent="0.2">
      <c r="A2805" s="42" t="s">
        <v>3904</v>
      </c>
      <c r="B2805" s="42">
        <v>6</v>
      </c>
      <c r="C2805" s="42">
        <v>6</v>
      </c>
      <c r="D2805" s="42">
        <v>1</v>
      </c>
      <c r="E2805" s="42">
        <v>59</v>
      </c>
      <c r="F2805" s="42"/>
      <c r="G2805" s="42"/>
      <c r="H2805" s="42"/>
      <c r="I2805" s="42"/>
      <c r="J2805" s="42"/>
      <c r="K2805" s="42"/>
      <c r="L2805" s="42"/>
      <c r="M2805" s="42">
        <v>3</v>
      </c>
      <c r="N2805" s="42"/>
    </row>
    <row r="2806" spans="1:14" x14ac:dyDescent="0.2">
      <c r="A2806" s="42" t="s">
        <v>4128</v>
      </c>
      <c r="B2806" s="42">
        <v>4</v>
      </c>
      <c r="C2806" s="42">
        <v>4</v>
      </c>
      <c r="D2806" s="42"/>
      <c r="E2806" s="42">
        <v>45</v>
      </c>
      <c r="F2806" s="42"/>
      <c r="G2806" s="42"/>
      <c r="H2806" s="42"/>
      <c r="I2806" s="42"/>
      <c r="J2806" s="42"/>
      <c r="K2806" s="42"/>
      <c r="L2806" s="42"/>
      <c r="M2806" s="42">
        <v>1</v>
      </c>
      <c r="N2806" s="42"/>
    </row>
    <row r="2807" spans="1:14" x14ac:dyDescent="0.2">
      <c r="A2807" s="42" t="s">
        <v>4380</v>
      </c>
      <c r="B2807" s="42">
        <v>1</v>
      </c>
      <c r="C2807" s="42">
        <v>1</v>
      </c>
      <c r="D2807" s="42"/>
      <c r="E2807" s="42">
        <v>11</v>
      </c>
      <c r="F2807" s="42"/>
      <c r="G2807" s="42"/>
      <c r="H2807" s="42"/>
      <c r="I2807" s="42"/>
      <c r="J2807" s="42"/>
      <c r="K2807" s="42"/>
      <c r="L2807" s="42"/>
      <c r="M2807" s="42"/>
      <c r="N2807" s="42"/>
    </row>
    <row r="2808" spans="1:14" x14ac:dyDescent="0.2">
      <c r="A2808" s="42" t="s">
        <v>3154</v>
      </c>
      <c r="B2808" s="42">
        <v>2</v>
      </c>
      <c r="C2808" s="42">
        <v>2</v>
      </c>
      <c r="D2808" s="42"/>
      <c r="E2808" s="42">
        <v>21</v>
      </c>
      <c r="F2808" s="42"/>
      <c r="G2808" s="42"/>
      <c r="H2808" s="42"/>
      <c r="I2808" s="42"/>
      <c r="J2808" s="42"/>
      <c r="K2808" s="42"/>
      <c r="L2808" s="42"/>
      <c r="M2808" s="42">
        <v>3</v>
      </c>
      <c r="N2808" s="42"/>
    </row>
    <row r="2809" spans="1:14" x14ac:dyDescent="0.2">
      <c r="A2809" s="42" t="s">
        <v>3883</v>
      </c>
      <c r="B2809" s="42">
        <v>2</v>
      </c>
      <c r="C2809" s="42">
        <v>3</v>
      </c>
      <c r="D2809" s="42"/>
      <c r="E2809" s="42">
        <v>29</v>
      </c>
      <c r="F2809" s="42"/>
      <c r="G2809" s="42"/>
      <c r="H2809" s="42"/>
      <c r="I2809" s="42"/>
      <c r="J2809" s="42"/>
      <c r="K2809" s="42"/>
      <c r="L2809" s="42"/>
      <c r="M2809" s="42"/>
      <c r="N2809" s="42"/>
    </row>
    <row r="2810" spans="1:14" x14ac:dyDescent="0.2">
      <c r="A2810" s="42" t="s">
        <v>3935</v>
      </c>
      <c r="B2810" s="42">
        <v>6</v>
      </c>
      <c r="C2810" s="42">
        <v>6</v>
      </c>
      <c r="D2810" s="42"/>
      <c r="E2810" s="42">
        <v>56</v>
      </c>
      <c r="F2810" s="42"/>
      <c r="G2810" s="42"/>
      <c r="H2810" s="42"/>
      <c r="I2810" s="42"/>
      <c r="J2810" s="42"/>
      <c r="K2810" s="42"/>
      <c r="L2810" s="42"/>
      <c r="M2810" s="42">
        <v>2</v>
      </c>
      <c r="N2810" s="42"/>
    </row>
    <row r="2811" spans="1:14" x14ac:dyDescent="0.2">
      <c r="A2811" s="42" t="s">
        <v>3889</v>
      </c>
      <c r="B2811" s="42">
        <v>5</v>
      </c>
      <c r="C2811" s="42">
        <v>6</v>
      </c>
      <c r="D2811" s="42"/>
      <c r="E2811" s="42">
        <v>49</v>
      </c>
      <c r="F2811" s="42"/>
      <c r="G2811" s="42"/>
      <c r="H2811" s="42"/>
      <c r="I2811" s="42"/>
      <c r="J2811" s="42"/>
      <c r="K2811" s="42"/>
      <c r="L2811" s="42"/>
      <c r="M2811" s="42">
        <v>2</v>
      </c>
      <c r="N2811" s="42"/>
    </row>
    <row r="2812" spans="1:14" x14ac:dyDescent="0.2">
      <c r="A2812" s="42" t="s">
        <v>4375</v>
      </c>
      <c r="B2812" s="42">
        <v>1</v>
      </c>
      <c r="C2812" s="42">
        <v>1</v>
      </c>
      <c r="D2812" s="42"/>
      <c r="E2812" s="42">
        <v>8</v>
      </c>
      <c r="F2812" s="42"/>
      <c r="G2812" s="42"/>
      <c r="H2812" s="42"/>
      <c r="I2812" s="42"/>
      <c r="J2812" s="42"/>
      <c r="K2812" s="42"/>
      <c r="L2812" s="42"/>
      <c r="M2812" s="42"/>
      <c r="N2812" s="42"/>
    </row>
    <row r="2813" spans="1:14" x14ac:dyDescent="0.2">
      <c r="A2813" s="42" t="s">
        <v>3882</v>
      </c>
      <c r="B2813" s="42">
        <v>3</v>
      </c>
      <c r="C2813" s="42">
        <v>3</v>
      </c>
      <c r="D2813" s="42"/>
      <c r="E2813" s="42">
        <v>20</v>
      </c>
      <c r="F2813" s="42"/>
      <c r="G2813" s="42"/>
      <c r="H2813" s="42"/>
      <c r="I2813" s="42"/>
      <c r="J2813" s="42"/>
      <c r="K2813" s="42"/>
      <c r="L2813" s="42"/>
      <c r="M2813" s="42"/>
      <c r="N2813" s="42"/>
    </row>
    <row r="2814" spans="1:14" x14ac:dyDescent="0.2">
      <c r="A2814" s="42" t="s">
        <v>3099</v>
      </c>
      <c r="B2814" s="42">
        <v>1</v>
      </c>
      <c r="C2814" s="42">
        <v>1</v>
      </c>
      <c r="D2814" s="42"/>
      <c r="E2814" s="42">
        <v>6</v>
      </c>
      <c r="F2814" s="42"/>
      <c r="G2814" s="42"/>
      <c r="H2814" s="42"/>
      <c r="I2814" s="42"/>
      <c r="J2814" s="42"/>
      <c r="K2814" s="42"/>
      <c r="L2814" s="42"/>
      <c r="M2814" s="42"/>
      <c r="N2814" s="42"/>
    </row>
    <row r="2815" spans="1:14" x14ac:dyDescent="0.2">
      <c r="A2815" s="42" t="s">
        <v>3896</v>
      </c>
      <c r="B2815" s="42">
        <v>3</v>
      </c>
      <c r="C2815" s="42">
        <v>3</v>
      </c>
      <c r="D2815" s="42"/>
      <c r="E2815" s="42">
        <v>14</v>
      </c>
      <c r="F2815" s="42"/>
      <c r="G2815" s="42"/>
      <c r="H2815" s="42"/>
      <c r="I2815" s="42"/>
      <c r="J2815" s="42"/>
      <c r="K2815" s="42"/>
      <c r="L2815" s="42"/>
      <c r="M2815" s="42">
        <v>2</v>
      </c>
      <c r="N2815" s="42"/>
    </row>
    <row r="2816" spans="1:14" x14ac:dyDescent="0.2">
      <c r="A2816" s="42" t="s">
        <v>3056</v>
      </c>
      <c r="B2816" s="42">
        <v>5</v>
      </c>
      <c r="C2816" s="42">
        <v>6</v>
      </c>
      <c r="D2816" s="42">
        <v>2</v>
      </c>
      <c r="E2816" s="42">
        <v>18</v>
      </c>
      <c r="F2816" s="42"/>
      <c r="G2816" s="42"/>
      <c r="H2816" s="42"/>
      <c r="I2816" s="42"/>
      <c r="J2816" s="42"/>
      <c r="K2816" s="42"/>
      <c r="L2816" s="42"/>
      <c r="M2816" s="42">
        <v>2</v>
      </c>
      <c r="N2816" s="42"/>
    </row>
    <row r="2817" spans="1:14" x14ac:dyDescent="0.2">
      <c r="A2817" s="42" t="s">
        <v>3899</v>
      </c>
      <c r="B2817" s="42">
        <v>1</v>
      </c>
      <c r="C2817" s="42">
        <v>1</v>
      </c>
      <c r="D2817" s="42"/>
      <c r="E2817" s="42">
        <v>2</v>
      </c>
      <c r="F2817" s="42"/>
      <c r="G2817" s="42"/>
      <c r="H2817" s="42"/>
      <c r="I2817" s="42"/>
      <c r="J2817" s="42"/>
      <c r="K2817" s="42"/>
      <c r="L2817" s="42"/>
      <c r="M2817" s="42"/>
      <c r="N2817" s="42"/>
    </row>
    <row r="2818" spans="1:14" x14ac:dyDescent="0.2">
      <c r="A2818" s="42" t="s">
        <v>3029</v>
      </c>
      <c r="B2818" s="42">
        <v>2</v>
      </c>
      <c r="C2818" s="42">
        <v>2</v>
      </c>
      <c r="D2818" s="42">
        <v>2</v>
      </c>
      <c r="E2818" s="42">
        <v>21</v>
      </c>
      <c r="F2818" s="42"/>
      <c r="G2818" s="42"/>
      <c r="H2818" s="42"/>
      <c r="I2818" s="42"/>
      <c r="J2818" s="42"/>
      <c r="K2818" s="42"/>
      <c r="L2818" s="42"/>
      <c r="M2818" s="42">
        <v>2</v>
      </c>
      <c r="N2818" s="42"/>
    </row>
    <row r="2819" spans="1:14" x14ac:dyDescent="0.2">
      <c r="A2819" s="42" t="s">
        <v>3903</v>
      </c>
      <c r="B2819" s="42">
        <v>1</v>
      </c>
      <c r="C2819" s="42">
        <v>1</v>
      </c>
      <c r="D2819" s="42">
        <v>1</v>
      </c>
      <c r="E2819" s="42">
        <v>1</v>
      </c>
      <c r="F2819" s="42"/>
      <c r="G2819" s="42"/>
      <c r="H2819" s="42"/>
      <c r="I2819" s="42"/>
      <c r="J2819" s="42"/>
      <c r="K2819" s="42"/>
      <c r="L2819" s="42"/>
      <c r="M2819" s="42">
        <v>1</v>
      </c>
      <c r="N2819" s="42"/>
    </row>
    <row r="2820" spans="1:14" x14ac:dyDescent="0.2">
      <c r="A2820" s="42" t="s">
        <v>4131</v>
      </c>
      <c r="B2820" s="42">
        <v>1</v>
      </c>
      <c r="C2820" s="42">
        <v>1</v>
      </c>
      <c r="D2820" s="42"/>
      <c r="E2820" s="42">
        <v>0</v>
      </c>
      <c r="F2820" s="42"/>
      <c r="G2820" s="42"/>
      <c r="H2820" s="42"/>
      <c r="I2820" s="42"/>
      <c r="J2820" s="42"/>
      <c r="K2820" s="42"/>
      <c r="L2820" s="42"/>
      <c r="M2820" s="42"/>
      <c r="N2820" s="42"/>
    </row>
    <row r="2821" spans="1:14" x14ac:dyDescent="0.2">
      <c r="A2821" s="42" t="s">
        <v>4385</v>
      </c>
      <c r="B2821" s="42">
        <v>1</v>
      </c>
      <c r="C2821" s="42">
        <v>1</v>
      </c>
      <c r="D2821" s="42"/>
      <c r="E2821" s="42">
        <v>0</v>
      </c>
      <c r="F2821" s="42"/>
      <c r="G2821" s="42"/>
      <c r="H2821" s="42"/>
      <c r="I2821" s="42"/>
      <c r="J2821" s="42"/>
      <c r="K2821" s="42"/>
      <c r="L2821" s="42"/>
      <c r="M2821" s="42">
        <v>1</v>
      </c>
      <c r="N2821" s="42"/>
    </row>
    <row r="2822" spans="1:14" x14ac:dyDescent="0.2">
      <c r="A2822" s="42" t="s">
        <v>3916</v>
      </c>
      <c r="B2822" s="42">
        <v>1</v>
      </c>
      <c r="C2822" s="42" t="s">
        <v>3642</v>
      </c>
      <c r="D2822" s="42"/>
      <c r="E2822" s="42"/>
      <c r="F2822" s="42"/>
      <c r="G2822" s="42"/>
      <c r="H2822" s="42"/>
      <c r="I2822" s="42"/>
      <c r="J2822" s="42"/>
      <c r="K2822" s="42"/>
      <c r="L2822" s="42"/>
      <c r="M2822" s="42"/>
      <c r="N2822" s="42"/>
    </row>
    <row r="2823" spans="1:14" x14ac:dyDescent="0.2">
      <c r="A2823" s="42" t="s">
        <v>1829</v>
      </c>
      <c r="B2823" s="42">
        <v>4</v>
      </c>
      <c r="C2823" s="42">
        <v>3</v>
      </c>
      <c r="D2823" s="42">
        <v>1</v>
      </c>
      <c r="E2823" s="42">
        <v>238</v>
      </c>
      <c r="F2823" s="42"/>
      <c r="G2823" s="42"/>
      <c r="H2823" s="42"/>
      <c r="I2823" s="42"/>
      <c r="J2823" s="42"/>
      <c r="K2823" s="42"/>
      <c r="L2823" s="42"/>
      <c r="M2823" s="42">
        <v>6</v>
      </c>
      <c r="N2823" s="42"/>
    </row>
    <row r="2824" spans="1:14" x14ac:dyDescent="0.2">
      <c r="A2824" s="42" t="s">
        <v>3886</v>
      </c>
      <c r="B2824" s="42">
        <v>1</v>
      </c>
      <c r="C2824" s="42">
        <v>1</v>
      </c>
      <c r="D2824" s="42"/>
      <c r="E2824" s="42">
        <v>62</v>
      </c>
      <c r="F2824" s="42"/>
      <c r="G2824" s="42"/>
      <c r="H2824" s="42"/>
      <c r="I2824" s="42"/>
      <c r="J2824" s="42"/>
      <c r="K2824" s="42"/>
      <c r="L2824" s="42"/>
      <c r="M2824" s="42"/>
      <c r="N2824" s="42"/>
    </row>
    <row r="2825" spans="1:14" x14ac:dyDescent="0.2">
      <c r="A2825" s="42" t="s">
        <v>3904</v>
      </c>
      <c r="B2825" s="42">
        <v>9</v>
      </c>
      <c r="C2825" s="42">
        <v>9</v>
      </c>
      <c r="D2825" s="42">
        <v>5</v>
      </c>
      <c r="E2825" s="42">
        <v>212</v>
      </c>
      <c r="F2825" s="42"/>
      <c r="G2825" s="42"/>
      <c r="H2825" s="42"/>
      <c r="I2825" s="42"/>
      <c r="J2825" s="42"/>
      <c r="K2825" s="42"/>
      <c r="L2825" s="42"/>
      <c r="M2825" s="42">
        <v>4</v>
      </c>
      <c r="N2825" s="42"/>
    </row>
    <row r="2826" spans="1:14" x14ac:dyDescent="0.2">
      <c r="A2826" s="42" t="s">
        <v>1825</v>
      </c>
      <c r="B2826" s="42">
        <v>4</v>
      </c>
      <c r="C2826" s="42">
        <v>4</v>
      </c>
      <c r="D2826" s="42">
        <v>1</v>
      </c>
      <c r="E2826" s="42">
        <v>149</v>
      </c>
      <c r="F2826" s="42"/>
      <c r="G2826" s="42"/>
      <c r="H2826" s="42"/>
      <c r="I2826" s="42"/>
      <c r="J2826" s="42"/>
      <c r="K2826" s="42"/>
      <c r="L2826" s="42"/>
      <c r="M2826" s="42">
        <v>4</v>
      </c>
      <c r="N2826" s="42"/>
    </row>
    <row r="2827" spans="1:14" x14ac:dyDescent="0.2">
      <c r="A2827" s="42" t="s">
        <v>4386</v>
      </c>
      <c r="B2827" s="42">
        <v>1</v>
      </c>
      <c r="C2827" s="42">
        <v>1</v>
      </c>
      <c r="D2827" s="42"/>
      <c r="E2827" s="42">
        <v>43</v>
      </c>
      <c r="F2827" s="42"/>
      <c r="G2827" s="42"/>
      <c r="H2827" s="42"/>
      <c r="I2827" s="42"/>
      <c r="J2827" s="42"/>
      <c r="K2827" s="42"/>
      <c r="L2827" s="42"/>
      <c r="M2827" s="42"/>
      <c r="N2827" s="42"/>
    </row>
    <row r="2828" spans="1:14" x14ac:dyDescent="0.2">
      <c r="A2828" s="42" t="s">
        <v>3080</v>
      </c>
      <c r="B2828" s="42">
        <v>1</v>
      </c>
      <c r="C2828" s="42">
        <v>1</v>
      </c>
      <c r="D2828" s="42"/>
      <c r="E2828" s="42">
        <v>41</v>
      </c>
      <c r="F2828" s="42"/>
      <c r="G2828" s="42"/>
      <c r="H2828" s="42"/>
      <c r="I2828" s="42"/>
      <c r="J2828" s="42"/>
      <c r="K2828" s="42"/>
      <c r="L2828" s="42"/>
      <c r="M2828" s="42">
        <v>1</v>
      </c>
      <c r="N2828" s="42"/>
    </row>
    <row r="2829" spans="1:14" x14ac:dyDescent="0.2">
      <c r="A2829" s="42" t="s">
        <v>3820</v>
      </c>
      <c r="B2829" s="42">
        <v>12</v>
      </c>
      <c r="C2829" s="42">
        <v>15</v>
      </c>
      <c r="D2829" s="42">
        <v>2</v>
      </c>
      <c r="E2829" s="42">
        <v>530</v>
      </c>
      <c r="F2829" s="42"/>
      <c r="G2829" s="42"/>
      <c r="H2829" s="42"/>
      <c r="I2829" s="42"/>
      <c r="J2829" s="42"/>
      <c r="K2829" s="42"/>
      <c r="L2829" s="42"/>
      <c r="M2829" s="42">
        <v>2</v>
      </c>
      <c r="N2829" s="42"/>
    </row>
    <row r="2830" spans="1:14" x14ac:dyDescent="0.2">
      <c r="A2830" s="42" t="s">
        <v>3029</v>
      </c>
      <c r="B2830" s="42">
        <v>6</v>
      </c>
      <c r="C2830" s="42">
        <v>6</v>
      </c>
      <c r="D2830" s="42">
        <v>3</v>
      </c>
      <c r="E2830" s="42">
        <v>102</v>
      </c>
      <c r="F2830" s="42"/>
      <c r="G2830" s="42"/>
      <c r="H2830" s="42"/>
      <c r="I2830" s="42"/>
      <c r="J2830" s="42"/>
      <c r="K2830" s="42"/>
      <c r="L2830" s="42"/>
      <c r="M2830" s="42">
        <v>6</v>
      </c>
      <c r="N2830" s="42"/>
    </row>
    <row r="2831" spans="1:14" x14ac:dyDescent="0.2">
      <c r="A2831" s="42" t="s">
        <v>3871</v>
      </c>
      <c r="B2831" s="42">
        <v>7</v>
      </c>
      <c r="C2831" s="42">
        <v>6</v>
      </c>
      <c r="D2831" s="42"/>
      <c r="E2831" s="42">
        <v>178</v>
      </c>
      <c r="F2831" s="42"/>
      <c r="G2831" s="42"/>
      <c r="H2831" s="42"/>
      <c r="I2831" s="42"/>
      <c r="J2831" s="42"/>
      <c r="K2831" s="42"/>
      <c r="L2831" s="42"/>
      <c r="M2831" s="42">
        <v>3</v>
      </c>
      <c r="N2831" s="42"/>
    </row>
    <row r="2832" spans="1:14" x14ac:dyDescent="0.2">
      <c r="A2832" s="42" t="s">
        <v>3919</v>
      </c>
      <c r="B2832" s="42">
        <v>4</v>
      </c>
      <c r="C2832" s="42">
        <v>4</v>
      </c>
      <c r="D2832" s="42">
        <v>2</v>
      </c>
      <c r="E2832" s="42">
        <v>58</v>
      </c>
      <c r="F2832" s="42"/>
      <c r="G2832" s="42"/>
      <c r="H2832" s="42"/>
      <c r="I2832" s="42"/>
      <c r="J2832" s="42"/>
      <c r="K2832" s="42"/>
      <c r="L2832" s="42"/>
      <c r="M2832" s="42">
        <v>7</v>
      </c>
      <c r="N2832" s="42"/>
    </row>
    <row r="2833" spans="1:14" x14ac:dyDescent="0.2">
      <c r="A2833" s="42" t="s">
        <v>3897</v>
      </c>
      <c r="B2833" s="42">
        <v>2</v>
      </c>
      <c r="C2833" s="42">
        <v>2</v>
      </c>
      <c r="D2833" s="42"/>
      <c r="E2833" s="42">
        <v>58</v>
      </c>
      <c r="F2833" s="42"/>
      <c r="G2833" s="42"/>
      <c r="H2833" s="42"/>
      <c r="I2833" s="42"/>
      <c r="J2833" s="42"/>
      <c r="K2833" s="42"/>
      <c r="L2833" s="42"/>
      <c r="M2833" s="42">
        <v>1</v>
      </c>
      <c r="N2833" s="42"/>
    </row>
    <row r="2834" spans="1:14" x14ac:dyDescent="0.2">
      <c r="A2834" s="42" t="s">
        <v>4375</v>
      </c>
      <c r="B2834" s="42">
        <v>10</v>
      </c>
      <c r="C2834" s="42">
        <v>10</v>
      </c>
      <c r="D2834" s="42">
        <v>1</v>
      </c>
      <c r="E2834" s="42">
        <v>247</v>
      </c>
      <c r="F2834" s="42"/>
      <c r="G2834" s="42"/>
      <c r="H2834" s="42"/>
      <c r="I2834" s="42"/>
      <c r="J2834" s="42"/>
      <c r="K2834" s="42"/>
      <c r="L2834" s="42"/>
      <c r="M2834" s="42">
        <v>4</v>
      </c>
      <c r="N2834" s="42"/>
    </row>
    <row r="2835" spans="1:14" x14ac:dyDescent="0.2">
      <c r="A2835" s="42" t="s">
        <v>3824</v>
      </c>
      <c r="B2835" s="42">
        <v>10</v>
      </c>
      <c r="C2835" s="42">
        <v>12</v>
      </c>
      <c r="D2835" s="42"/>
      <c r="E2835" s="42">
        <v>239</v>
      </c>
      <c r="F2835" s="42"/>
      <c r="G2835" s="42"/>
      <c r="H2835" s="42"/>
      <c r="I2835" s="42"/>
      <c r="J2835" s="42"/>
      <c r="K2835" s="42"/>
      <c r="L2835" s="42"/>
      <c r="M2835" s="42">
        <v>3</v>
      </c>
      <c r="N2835" s="42"/>
    </row>
    <row r="2836" spans="1:14" x14ac:dyDescent="0.2">
      <c r="A2836" s="42" t="s">
        <v>3911</v>
      </c>
      <c r="B2836" s="42">
        <v>4</v>
      </c>
      <c r="C2836" s="42">
        <v>5</v>
      </c>
      <c r="D2836" s="42">
        <v>1</v>
      </c>
      <c r="E2836" s="42">
        <v>55</v>
      </c>
      <c r="F2836" s="42"/>
      <c r="G2836" s="42"/>
      <c r="H2836" s="42"/>
      <c r="I2836" s="42"/>
      <c r="J2836" s="42"/>
      <c r="K2836" s="42"/>
      <c r="L2836" s="42"/>
      <c r="M2836" s="42">
        <v>1</v>
      </c>
      <c r="N2836" s="42"/>
    </row>
    <row r="2837" spans="1:14" x14ac:dyDescent="0.2">
      <c r="A2837" s="42" t="s">
        <v>3915</v>
      </c>
      <c r="B2837" s="42">
        <v>3</v>
      </c>
      <c r="C2837" s="42">
        <v>5</v>
      </c>
      <c r="D2837" s="42">
        <v>1</v>
      </c>
      <c r="E2837" s="42">
        <v>55</v>
      </c>
      <c r="F2837" s="42"/>
      <c r="G2837" s="42"/>
      <c r="H2837" s="42"/>
      <c r="I2837" s="42"/>
      <c r="J2837" s="42"/>
      <c r="K2837" s="42"/>
      <c r="L2837" s="42"/>
      <c r="M2837" s="42">
        <v>3</v>
      </c>
      <c r="N2837" s="42"/>
    </row>
    <row r="2838" spans="1:14" x14ac:dyDescent="0.2">
      <c r="A2838" s="42" t="s">
        <v>4137</v>
      </c>
      <c r="B2838" s="42">
        <v>4</v>
      </c>
      <c r="C2838" s="42">
        <v>3</v>
      </c>
      <c r="D2838" s="42">
        <v>1</v>
      </c>
      <c r="E2838" s="42">
        <v>22</v>
      </c>
      <c r="F2838" s="42"/>
      <c r="G2838" s="42"/>
      <c r="H2838" s="42"/>
      <c r="I2838" s="42"/>
      <c r="J2838" s="42"/>
      <c r="K2838" s="42"/>
      <c r="L2838" s="42"/>
      <c r="M2838" s="42">
        <v>3</v>
      </c>
      <c r="N2838" s="42"/>
    </row>
    <row r="2839" spans="1:14" x14ac:dyDescent="0.2">
      <c r="A2839" s="42" t="s">
        <v>4335</v>
      </c>
      <c r="B2839" s="42">
        <v>2</v>
      </c>
      <c r="C2839" s="42">
        <v>2</v>
      </c>
      <c r="D2839" s="42"/>
      <c r="E2839" s="42">
        <v>19</v>
      </c>
      <c r="F2839" s="42"/>
      <c r="G2839" s="42"/>
      <c r="H2839" s="42"/>
      <c r="I2839" s="42"/>
      <c r="J2839" s="42"/>
      <c r="K2839" s="42"/>
      <c r="L2839" s="42"/>
      <c r="M2839" s="42">
        <v>2</v>
      </c>
      <c r="N2839" s="42"/>
    </row>
    <row r="2840" spans="1:14" x14ac:dyDescent="0.2">
      <c r="A2840" s="42" t="s">
        <v>4387</v>
      </c>
      <c r="B2840" s="42">
        <v>8</v>
      </c>
      <c r="C2840" s="42">
        <v>7</v>
      </c>
      <c r="D2840" s="42">
        <v>1</v>
      </c>
      <c r="E2840" s="42">
        <v>51</v>
      </c>
      <c r="F2840" s="42"/>
      <c r="G2840" s="42"/>
      <c r="H2840" s="42"/>
      <c r="I2840" s="42"/>
      <c r="J2840" s="42"/>
      <c r="K2840" s="42"/>
      <c r="L2840" s="42"/>
      <c r="M2840" s="42">
        <v>1</v>
      </c>
      <c r="N2840" s="42"/>
    </row>
    <row r="2841" spans="1:14" x14ac:dyDescent="0.2">
      <c r="A2841" s="42" t="s">
        <v>4136</v>
      </c>
      <c r="B2841" s="42">
        <v>9</v>
      </c>
      <c r="C2841" s="42">
        <v>4</v>
      </c>
      <c r="D2841" s="42">
        <v>1</v>
      </c>
      <c r="E2841" s="42">
        <v>23</v>
      </c>
      <c r="F2841" s="42"/>
      <c r="G2841" s="42"/>
      <c r="H2841" s="42"/>
      <c r="I2841" s="42"/>
      <c r="J2841" s="42"/>
      <c r="K2841" s="42"/>
      <c r="L2841" s="42"/>
      <c r="M2841" s="42">
        <v>9</v>
      </c>
      <c r="N2841" s="42"/>
    </row>
    <row r="2842" spans="1:14" x14ac:dyDescent="0.2">
      <c r="A2842" s="42" t="s">
        <v>3913</v>
      </c>
      <c r="B2842" s="42">
        <v>1</v>
      </c>
      <c r="C2842" s="42">
        <v>1</v>
      </c>
      <c r="D2842" s="42"/>
      <c r="E2842" s="42">
        <v>7</v>
      </c>
      <c r="F2842" s="42"/>
      <c r="G2842" s="42"/>
      <c r="H2842" s="42"/>
      <c r="I2842" s="42"/>
      <c r="J2842" s="42"/>
      <c r="K2842" s="42"/>
      <c r="L2842" s="42"/>
      <c r="M2842" s="42">
        <v>1</v>
      </c>
      <c r="N2842" s="42"/>
    </row>
    <row r="2843" spans="1:14" x14ac:dyDescent="0.2">
      <c r="A2843" s="42" t="s">
        <v>4388</v>
      </c>
      <c r="B2843" s="42">
        <v>1</v>
      </c>
      <c r="C2843" s="42">
        <v>1</v>
      </c>
      <c r="D2843" s="42"/>
      <c r="E2843" s="42">
        <v>5</v>
      </c>
      <c r="F2843" s="42"/>
      <c r="G2843" s="42"/>
      <c r="H2843" s="42"/>
      <c r="I2843" s="42"/>
      <c r="J2843" s="42"/>
      <c r="K2843" s="42"/>
      <c r="L2843" s="42"/>
      <c r="M2843" s="42">
        <v>1</v>
      </c>
      <c r="N2843" s="42"/>
    </row>
    <row r="2844" spans="1:14" x14ac:dyDescent="0.2">
      <c r="A2844" s="42" t="s">
        <v>3916</v>
      </c>
      <c r="B2844" s="42">
        <v>7</v>
      </c>
      <c r="C2844" s="42"/>
      <c r="D2844" s="42"/>
      <c r="E2844" s="42">
        <v>23</v>
      </c>
      <c r="F2844" s="42"/>
      <c r="G2844" s="42"/>
      <c r="H2844" s="42"/>
      <c r="I2844" s="42"/>
      <c r="J2844" s="42"/>
      <c r="K2844" s="42"/>
      <c r="L2844" s="42"/>
      <c r="M2844" s="42">
        <v>12</v>
      </c>
      <c r="N2844" s="42"/>
    </row>
    <row r="2845" spans="1:14" x14ac:dyDescent="0.2">
      <c r="A2845" s="42" t="s">
        <v>4140</v>
      </c>
      <c r="B2845" s="42">
        <v>1</v>
      </c>
      <c r="C2845" s="42"/>
      <c r="D2845" s="42"/>
      <c r="E2845" s="42">
        <v>4</v>
      </c>
      <c r="F2845" s="42"/>
      <c r="G2845" s="42"/>
      <c r="H2845" s="42"/>
      <c r="I2845" s="42"/>
      <c r="J2845" s="42"/>
      <c r="K2845" s="42"/>
      <c r="L2845" s="42"/>
      <c r="M2845" s="42"/>
      <c r="N2845" s="42"/>
    </row>
    <row r="2846" spans="1:14" x14ac:dyDescent="0.2">
      <c r="A2846" s="42" t="s">
        <v>3868</v>
      </c>
      <c r="B2846" s="42">
        <v>2</v>
      </c>
      <c r="C2846" s="42"/>
      <c r="D2846" s="42">
        <v>1</v>
      </c>
      <c r="E2846" s="42">
        <v>4</v>
      </c>
      <c r="F2846" s="42"/>
      <c r="G2846" s="42"/>
      <c r="H2846" s="42"/>
      <c r="I2846" s="42"/>
      <c r="J2846" s="42"/>
      <c r="K2846" s="42"/>
      <c r="L2846" s="42"/>
      <c r="M2846" s="42">
        <v>2</v>
      </c>
      <c r="N2846" s="42"/>
    </row>
    <row r="2847" spans="1:14" x14ac:dyDescent="0.2">
      <c r="A2847" s="42" t="s">
        <v>3867</v>
      </c>
      <c r="B2847" s="42">
        <v>7</v>
      </c>
      <c r="C2847" s="42"/>
      <c r="D2847" s="42"/>
      <c r="E2847" s="42">
        <v>21</v>
      </c>
      <c r="F2847" s="42"/>
      <c r="G2847" s="42"/>
      <c r="H2847" s="42"/>
      <c r="I2847" s="42"/>
      <c r="J2847" s="42"/>
      <c r="K2847" s="42"/>
      <c r="L2847" s="42"/>
      <c r="M2847" s="42">
        <v>6</v>
      </c>
      <c r="N2847" s="42"/>
    </row>
    <row r="2848" spans="1:14" x14ac:dyDescent="0.2">
      <c r="A2848" s="42" t="s">
        <v>4389</v>
      </c>
      <c r="B2848" s="42">
        <v>1</v>
      </c>
      <c r="C2848" s="42">
        <v>1</v>
      </c>
      <c r="D2848" s="42"/>
      <c r="E2848" s="42">
        <v>3</v>
      </c>
      <c r="F2848" s="42"/>
      <c r="G2848" s="42"/>
      <c r="H2848" s="42"/>
      <c r="I2848" s="42"/>
      <c r="J2848" s="42"/>
      <c r="K2848" s="42"/>
      <c r="L2848" s="42"/>
      <c r="M2848" s="42">
        <v>1</v>
      </c>
      <c r="N2848" s="42"/>
    </row>
    <row r="2849" spans="1:14" x14ac:dyDescent="0.2">
      <c r="A2849" s="172" t="s">
        <v>4390</v>
      </c>
      <c r="B2849" s="42">
        <v>1</v>
      </c>
      <c r="C2849" s="42"/>
      <c r="D2849" s="42"/>
      <c r="E2849" s="42">
        <v>2</v>
      </c>
      <c r="F2849" s="42"/>
      <c r="G2849" s="42"/>
      <c r="H2849" s="42"/>
      <c r="I2849" s="42"/>
      <c r="J2849" s="42"/>
      <c r="K2849" s="42"/>
      <c r="L2849" s="42"/>
      <c r="M2849" s="42"/>
      <c r="N2849" s="42"/>
    </row>
    <row r="2850" spans="1:14" x14ac:dyDescent="0.2">
      <c r="A2850" s="172" t="s">
        <v>4392</v>
      </c>
      <c r="B2850" s="42">
        <v>1</v>
      </c>
      <c r="C2850" s="42">
        <v>1</v>
      </c>
      <c r="D2850" s="42">
        <v>1</v>
      </c>
      <c r="E2850" s="42">
        <v>2</v>
      </c>
      <c r="F2850" s="42"/>
      <c r="G2850" s="42"/>
      <c r="H2850" s="42"/>
      <c r="I2850" s="42"/>
      <c r="J2850" s="42"/>
      <c r="K2850" s="42"/>
      <c r="L2850" s="42"/>
      <c r="M2850" s="42"/>
      <c r="N2850" s="42"/>
    </row>
    <row r="2851" spans="1:14" x14ac:dyDescent="0.2">
      <c r="A2851" s="172" t="s">
        <v>4391</v>
      </c>
      <c r="B2851" s="42">
        <v>1</v>
      </c>
      <c r="C2851" s="42" t="s">
        <v>3838</v>
      </c>
      <c r="D2851" s="42"/>
      <c r="E2851" s="42"/>
      <c r="F2851" s="42"/>
      <c r="G2851" s="42"/>
      <c r="H2851" s="42"/>
      <c r="I2851" s="42"/>
      <c r="J2851" s="42"/>
      <c r="K2851" s="42"/>
      <c r="L2851" s="42"/>
      <c r="M2851" s="42">
        <v>1</v>
      </c>
      <c r="N2851" s="42"/>
    </row>
    <row r="2852" spans="1:14" x14ac:dyDescent="0.2">
      <c r="A2852" s="172" t="s">
        <v>4132</v>
      </c>
      <c r="B2852" s="42">
        <v>1</v>
      </c>
      <c r="C2852" s="42">
        <v>1</v>
      </c>
      <c r="D2852" s="42"/>
      <c r="E2852" s="42">
        <v>1</v>
      </c>
      <c r="F2852" s="42"/>
      <c r="G2852" s="42"/>
      <c r="H2852" s="42"/>
      <c r="I2852" s="42"/>
      <c r="J2852" s="42"/>
      <c r="K2852" s="42"/>
      <c r="L2852" s="42"/>
      <c r="M2852" s="42"/>
      <c r="N2852" s="42"/>
    </row>
    <row r="2853" spans="1:14" x14ac:dyDescent="0.2">
      <c r="A2853" s="42" t="s">
        <v>4393</v>
      </c>
      <c r="B2853" s="42">
        <v>1</v>
      </c>
      <c r="C2853" s="42">
        <v>1</v>
      </c>
      <c r="D2853" s="42"/>
      <c r="E2853" s="42">
        <v>0</v>
      </c>
      <c r="F2853" s="42"/>
      <c r="G2853" s="42"/>
      <c r="H2853" s="42"/>
      <c r="I2853" s="42"/>
      <c r="J2853" s="42"/>
      <c r="K2853" s="42"/>
      <c r="L2853" s="42"/>
      <c r="M2853" s="42"/>
      <c r="N2853" s="42"/>
    </row>
    <row r="2854" spans="1:14" x14ac:dyDescent="0.2">
      <c r="A2854" s="42" t="s">
        <v>3900</v>
      </c>
      <c r="B2854" s="42">
        <v>1</v>
      </c>
      <c r="C2854" s="42">
        <v>1</v>
      </c>
      <c r="D2854" s="42"/>
      <c r="E2854" s="42">
        <v>0</v>
      </c>
      <c r="F2854" s="42"/>
      <c r="G2854" s="42"/>
      <c r="H2854" s="42"/>
      <c r="I2854" s="42"/>
      <c r="J2854" s="42"/>
      <c r="K2854" s="42"/>
      <c r="L2854" s="42"/>
      <c r="M2854" s="42">
        <v>1</v>
      </c>
      <c r="N2854" s="42"/>
    </row>
    <row r="2855" spans="1:14" x14ac:dyDescent="0.2">
      <c r="A2855" s="42" t="s">
        <v>3935</v>
      </c>
      <c r="B2855" s="42">
        <v>2</v>
      </c>
      <c r="C2855" s="42">
        <v>1</v>
      </c>
      <c r="D2855" s="42">
        <v>1</v>
      </c>
      <c r="E2855" s="42">
        <v>0</v>
      </c>
      <c r="F2855" s="42"/>
      <c r="G2855" s="42"/>
      <c r="H2855" s="42"/>
      <c r="I2855" s="42"/>
      <c r="J2855" s="42"/>
      <c r="K2855" s="42"/>
      <c r="L2855" s="42"/>
      <c r="M2855" s="42"/>
      <c r="N2855" s="42"/>
    </row>
    <row r="2856" spans="1:14" x14ac:dyDescent="0.2">
      <c r="A2856" s="42" t="s">
        <v>3902</v>
      </c>
      <c r="B2856" s="42">
        <v>1</v>
      </c>
      <c r="C2856" s="42">
        <v>1</v>
      </c>
      <c r="D2856" s="42"/>
      <c r="E2856" s="42">
        <v>1</v>
      </c>
      <c r="F2856" s="42"/>
      <c r="G2856" s="42"/>
      <c r="H2856" s="42"/>
      <c r="I2856" s="42"/>
      <c r="J2856" s="42"/>
      <c r="K2856" s="42"/>
      <c r="L2856" s="42"/>
      <c r="M2856" s="42">
        <v>1</v>
      </c>
      <c r="N2856" s="42"/>
    </row>
    <row r="2857" spans="1:14" x14ac:dyDescent="0.2">
      <c r="A2857" s="42" t="s">
        <v>4394</v>
      </c>
      <c r="B2857" s="42">
        <v>2</v>
      </c>
      <c r="C2857" s="42">
        <v>2</v>
      </c>
      <c r="D2857" s="42">
        <v>1</v>
      </c>
      <c r="E2857" s="42">
        <v>2</v>
      </c>
      <c r="F2857" s="42"/>
      <c r="G2857" s="42"/>
      <c r="H2857" s="42"/>
      <c r="I2857" s="42"/>
      <c r="J2857" s="42"/>
      <c r="K2857" s="42"/>
      <c r="L2857" s="42"/>
      <c r="M2857" s="42"/>
      <c r="N2857" s="42"/>
    </row>
    <row r="2858" spans="1:14" x14ac:dyDescent="0.2">
      <c r="A2858" s="42" t="s">
        <v>4481</v>
      </c>
      <c r="B2858" s="42">
        <v>5</v>
      </c>
      <c r="C2858" s="42">
        <v>5</v>
      </c>
      <c r="D2858" s="42"/>
      <c r="E2858" s="42">
        <v>285</v>
      </c>
      <c r="F2858" s="377">
        <f t="shared" ref="F2858:F2885" si="47">E2858/(C2858-D2858)</f>
        <v>57</v>
      </c>
      <c r="G2858" s="42"/>
      <c r="H2858" s="42"/>
      <c r="I2858" s="42"/>
      <c r="J2858" s="42"/>
      <c r="K2858" s="42"/>
      <c r="L2858" s="42"/>
      <c r="M2858" s="42">
        <v>5</v>
      </c>
      <c r="N2858" s="42"/>
    </row>
    <row r="2859" spans="1:14" x14ac:dyDescent="0.2">
      <c r="A2859" s="42" t="s">
        <v>4467</v>
      </c>
      <c r="B2859" s="42">
        <v>1</v>
      </c>
      <c r="C2859" s="42">
        <v>1</v>
      </c>
      <c r="D2859" s="42"/>
      <c r="E2859" s="42">
        <v>44</v>
      </c>
      <c r="F2859" s="377">
        <f t="shared" si="47"/>
        <v>44</v>
      </c>
      <c r="G2859" s="42"/>
      <c r="H2859" s="42"/>
      <c r="I2859" s="42"/>
      <c r="J2859" s="42"/>
      <c r="K2859" s="42"/>
      <c r="L2859" s="42"/>
      <c r="M2859" s="42"/>
      <c r="N2859" s="42"/>
    </row>
    <row r="2860" spans="1:14" x14ac:dyDescent="0.2">
      <c r="A2860" s="42" t="s">
        <v>3031</v>
      </c>
      <c r="B2860" s="42">
        <v>6</v>
      </c>
      <c r="C2860" s="42">
        <v>6</v>
      </c>
      <c r="D2860" s="42"/>
      <c r="E2860" s="42">
        <v>235</v>
      </c>
      <c r="F2860" s="377">
        <f t="shared" si="47"/>
        <v>39.166666666666664</v>
      </c>
      <c r="G2860" s="42"/>
      <c r="H2860" s="42"/>
      <c r="I2860" s="42"/>
      <c r="J2860" s="42"/>
      <c r="K2860" s="42"/>
      <c r="L2860" s="42"/>
      <c r="M2860" s="42">
        <v>4</v>
      </c>
      <c r="N2860" s="42"/>
    </row>
    <row r="2861" spans="1:14" x14ac:dyDescent="0.2">
      <c r="A2861" s="42" t="s">
        <v>3039</v>
      </c>
      <c r="B2861" s="42">
        <v>4</v>
      </c>
      <c r="C2861" s="42">
        <v>4</v>
      </c>
      <c r="D2861" s="42">
        <v>1</v>
      </c>
      <c r="E2861" s="42">
        <v>109</v>
      </c>
      <c r="F2861" s="377">
        <f t="shared" si="47"/>
        <v>36.333333333333336</v>
      </c>
      <c r="G2861" s="42"/>
      <c r="H2861" s="42"/>
      <c r="I2861" s="42"/>
      <c r="J2861" s="42"/>
      <c r="K2861" s="42"/>
      <c r="L2861" s="42"/>
      <c r="M2861" s="42">
        <v>3</v>
      </c>
      <c r="N2861" s="42"/>
    </row>
    <row r="2862" spans="1:14" x14ac:dyDescent="0.2">
      <c r="A2862" s="42" t="s">
        <v>4216</v>
      </c>
      <c r="B2862" s="42">
        <v>3</v>
      </c>
      <c r="C2862" s="42">
        <v>3</v>
      </c>
      <c r="D2862" s="42">
        <v>1</v>
      </c>
      <c r="E2862" s="42">
        <v>63</v>
      </c>
      <c r="F2862" s="377">
        <f t="shared" si="47"/>
        <v>31.5</v>
      </c>
      <c r="G2862" s="42"/>
      <c r="H2862" s="42"/>
      <c r="I2862" s="42"/>
      <c r="J2862" s="42"/>
      <c r="K2862" s="42"/>
      <c r="L2862" s="42"/>
      <c r="M2862" s="42"/>
      <c r="N2862" s="42"/>
    </row>
    <row r="2863" spans="1:14" x14ac:dyDescent="0.2">
      <c r="A2863" s="42" t="s">
        <v>3978</v>
      </c>
      <c r="B2863" s="42">
        <v>2</v>
      </c>
      <c r="C2863" s="42">
        <v>2</v>
      </c>
      <c r="D2863" s="42"/>
      <c r="E2863" s="42">
        <v>58</v>
      </c>
      <c r="F2863" s="377">
        <f t="shared" si="47"/>
        <v>29</v>
      </c>
      <c r="G2863" s="42"/>
      <c r="H2863" s="42"/>
      <c r="I2863" s="42"/>
      <c r="J2863" s="42"/>
      <c r="K2863" s="42"/>
      <c r="L2863" s="42"/>
      <c r="M2863" s="42">
        <v>1</v>
      </c>
      <c r="N2863" s="42"/>
    </row>
    <row r="2864" spans="1:14" x14ac:dyDescent="0.2">
      <c r="A2864" s="42" t="s">
        <v>3972</v>
      </c>
      <c r="B2864" s="42">
        <v>3</v>
      </c>
      <c r="C2864" s="42">
        <v>3</v>
      </c>
      <c r="D2864" s="42">
        <v>1</v>
      </c>
      <c r="E2864" s="42">
        <v>52</v>
      </c>
      <c r="F2864" s="377">
        <f t="shared" si="47"/>
        <v>26</v>
      </c>
      <c r="G2864" s="42"/>
      <c r="H2864" s="42"/>
      <c r="I2864" s="42"/>
      <c r="J2864" s="42"/>
      <c r="K2864" s="42"/>
      <c r="L2864" s="42"/>
      <c r="M2864" s="42"/>
      <c r="N2864" s="42"/>
    </row>
    <row r="2865" spans="1:14" x14ac:dyDescent="0.2">
      <c r="A2865" s="42" t="s">
        <v>4211</v>
      </c>
      <c r="B2865" s="42">
        <v>4</v>
      </c>
      <c r="C2865" s="42">
        <v>4</v>
      </c>
      <c r="D2865" s="42"/>
      <c r="E2865" s="42">
        <v>103</v>
      </c>
      <c r="F2865" s="377">
        <f t="shared" si="47"/>
        <v>25.75</v>
      </c>
      <c r="G2865" s="42"/>
      <c r="H2865" s="42"/>
      <c r="I2865" s="42"/>
      <c r="J2865" s="42"/>
      <c r="K2865" s="42"/>
      <c r="L2865" s="42"/>
      <c r="M2865" s="42">
        <v>11</v>
      </c>
      <c r="N2865" s="42"/>
    </row>
    <row r="2866" spans="1:14" x14ac:dyDescent="0.2">
      <c r="A2866" s="42" t="s">
        <v>3106</v>
      </c>
      <c r="B2866" s="42">
        <v>4</v>
      </c>
      <c r="C2866" s="42">
        <v>4</v>
      </c>
      <c r="D2866" s="42">
        <v>3</v>
      </c>
      <c r="E2866" s="42">
        <v>24</v>
      </c>
      <c r="F2866" s="377">
        <f t="shared" si="47"/>
        <v>24</v>
      </c>
      <c r="G2866" s="42"/>
      <c r="H2866" s="42"/>
      <c r="I2866" s="42"/>
      <c r="J2866" s="42"/>
      <c r="K2866" s="42"/>
      <c r="L2866" s="42"/>
      <c r="M2866" s="42">
        <v>4</v>
      </c>
      <c r="N2866" s="42"/>
    </row>
    <row r="2867" spans="1:14" x14ac:dyDescent="0.2">
      <c r="A2867" s="42" t="s">
        <v>3923</v>
      </c>
      <c r="B2867" s="42">
        <v>8</v>
      </c>
      <c r="C2867" s="42">
        <v>8</v>
      </c>
      <c r="D2867" s="42">
        <v>1</v>
      </c>
      <c r="E2867" s="42">
        <v>165</v>
      </c>
      <c r="F2867" s="377">
        <f t="shared" si="47"/>
        <v>23.571428571428573</v>
      </c>
      <c r="G2867" s="42"/>
      <c r="H2867" s="42"/>
      <c r="I2867" s="42"/>
      <c r="J2867" s="42"/>
      <c r="K2867" s="42"/>
      <c r="L2867" s="42"/>
      <c r="M2867" s="42">
        <v>2</v>
      </c>
      <c r="N2867" s="42"/>
    </row>
    <row r="2868" spans="1:14" x14ac:dyDescent="0.2">
      <c r="A2868" s="42" t="s">
        <v>4472</v>
      </c>
      <c r="B2868" s="42">
        <v>12</v>
      </c>
      <c r="C2868" s="42">
        <v>11</v>
      </c>
      <c r="D2868" s="42">
        <v>2</v>
      </c>
      <c r="E2868" s="42">
        <v>190</v>
      </c>
      <c r="F2868" s="377">
        <f t="shared" si="47"/>
        <v>21.111111111111111</v>
      </c>
      <c r="G2868" s="42"/>
      <c r="H2868" s="42"/>
      <c r="I2868" s="42"/>
      <c r="J2868" s="42"/>
      <c r="K2868" s="42"/>
      <c r="L2868" s="42"/>
      <c r="M2868" s="42">
        <v>12</v>
      </c>
      <c r="N2868" s="42"/>
    </row>
    <row r="2869" spans="1:14" x14ac:dyDescent="0.2">
      <c r="A2869" s="42" t="s">
        <v>4466</v>
      </c>
      <c r="B2869" s="42">
        <v>4</v>
      </c>
      <c r="C2869" s="42">
        <v>4</v>
      </c>
      <c r="D2869" s="42"/>
      <c r="E2869" s="42">
        <v>144</v>
      </c>
      <c r="F2869" s="377">
        <f t="shared" si="47"/>
        <v>36</v>
      </c>
      <c r="G2869" s="42"/>
      <c r="H2869" s="42"/>
      <c r="I2869" s="42"/>
      <c r="J2869" s="42"/>
      <c r="K2869" s="42"/>
      <c r="L2869" s="42"/>
      <c r="M2869" s="42">
        <v>1</v>
      </c>
      <c r="N2869" s="42"/>
    </row>
    <row r="2870" spans="1:14" x14ac:dyDescent="0.2">
      <c r="A2870" s="42" t="s">
        <v>3047</v>
      </c>
      <c r="B2870" s="42">
        <v>12</v>
      </c>
      <c r="C2870" s="42">
        <v>12</v>
      </c>
      <c r="D2870" s="42"/>
      <c r="E2870" s="42">
        <v>229</v>
      </c>
      <c r="F2870" s="377">
        <f t="shared" si="47"/>
        <v>19.083333333333332</v>
      </c>
      <c r="G2870" s="42"/>
      <c r="H2870" s="42"/>
      <c r="I2870" s="42"/>
      <c r="J2870" s="42"/>
      <c r="K2870" s="42"/>
      <c r="L2870" s="42"/>
      <c r="M2870" s="42"/>
      <c r="N2870" s="42"/>
    </row>
    <row r="2871" spans="1:14" x14ac:dyDescent="0.2">
      <c r="A2871" s="42" t="s">
        <v>787</v>
      </c>
      <c r="B2871" s="42">
        <v>10</v>
      </c>
      <c r="C2871" s="42">
        <v>10</v>
      </c>
      <c r="D2871" s="42">
        <v>2</v>
      </c>
      <c r="E2871" s="42">
        <v>152</v>
      </c>
      <c r="F2871" s="377">
        <f t="shared" si="47"/>
        <v>19</v>
      </c>
      <c r="G2871" s="42"/>
      <c r="H2871" s="42"/>
      <c r="I2871" s="42"/>
      <c r="J2871" s="42"/>
      <c r="K2871" s="42"/>
      <c r="L2871" s="42"/>
      <c r="M2871" s="42">
        <v>3</v>
      </c>
      <c r="N2871" s="42"/>
    </row>
    <row r="2872" spans="1:14" x14ac:dyDescent="0.2">
      <c r="A2872" s="42" t="s">
        <v>4473</v>
      </c>
      <c r="B2872" s="42">
        <v>6</v>
      </c>
      <c r="C2872" s="42">
        <v>6</v>
      </c>
      <c r="D2872" s="42">
        <v>1</v>
      </c>
      <c r="E2872" s="42">
        <v>88</v>
      </c>
      <c r="F2872" s="377">
        <f t="shared" si="47"/>
        <v>17.600000000000001</v>
      </c>
      <c r="G2872" s="42"/>
      <c r="H2872" s="42"/>
      <c r="I2872" s="42"/>
      <c r="J2872" s="42"/>
      <c r="K2872" s="42"/>
      <c r="L2872" s="42"/>
      <c r="M2872" s="42">
        <v>1</v>
      </c>
      <c r="N2872" s="42"/>
    </row>
    <row r="2873" spans="1:14" x14ac:dyDescent="0.2">
      <c r="A2873" s="42" t="s">
        <v>4199</v>
      </c>
      <c r="B2873" s="42">
        <v>5</v>
      </c>
      <c r="C2873" s="42">
        <v>5</v>
      </c>
      <c r="D2873" s="42"/>
      <c r="E2873" s="42">
        <v>79</v>
      </c>
      <c r="F2873" s="377">
        <f t="shared" si="47"/>
        <v>15.8</v>
      </c>
      <c r="G2873" s="42"/>
      <c r="H2873" s="42"/>
      <c r="I2873" s="42"/>
      <c r="J2873" s="42"/>
      <c r="K2873" s="42"/>
      <c r="L2873" s="42"/>
      <c r="M2873" s="42">
        <v>1</v>
      </c>
      <c r="N2873" s="42"/>
    </row>
    <row r="2874" spans="1:14" x14ac:dyDescent="0.2">
      <c r="A2874" s="42" t="s">
        <v>4465</v>
      </c>
      <c r="B2874" s="42">
        <v>3</v>
      </c>
      <c r="C2874" s="42">
        <v>3</v>
      </c>
      <c r="D2874" s="42">
        <v>1</v>
      </c>
      <c r="E2874" s="42">
        <v>26</v>
      </c>
      <c r="F2874" s="377">
        <f t="shared" si="47"/>
        <v>13</v>
      </c>
      <c r="G2874" s="42"/>
      <c r="H2874" s="42"/>
      <c r="I2874" s="42"/>
      <c r="J2874" s="42"/>
      <c r="K2874" s="42"/>
      <c r="L2874" s="42"/>
      <c r="M2874" s="42"/>
      <c r="N2874" s="42"/>
    </row>
    <row r="2875" spans="1:14" x14ac:dyDescent="0.2">
      <c r="A2875" s="42" t="s">
        <v>3151</v>
      </c>
      <c r="B2875" s="42">
        <v>3</v>
      </c>
      <c r="C2875" s="42">
        <v>3</v>
      </c>
      <c r="D2875" s="42"/>
      <c r="E2875" s="42">
        <v>38</v>
      </c>
      <c r="F2875" s="377">
        <f t="shared" si="47"/>
        <v>12.666666666666666</v>
      </c>
      <c r="G2875" s="42"/>
      <c r="H2875" s="42"/>
      <c r="I2875" s="42"/>
      <c r="J2875" s="42"/>
      <c r="K2875" s="42"/>
      <c r="L2875" s="42"/>
      <c r="M2875" s="42">
        <v>1</v>
      </c>
      <c r="N2875" s="42"/>
    </row>
    <row r="2876" spans="1:14" x14ac:dyDescent="0.2">
      <c r="A2876" s="42" t="s">
        <v>4474</v>
      </c>
      <c r="B2876" s="42">
        <v>3</v>
      </c>
      <c r="C2876" s="42">
        <v>3</v>
      </c>
      <c r="D2876" s="42">
        <v>1</v>
      </c>
      <c r="E2876" s="42">
        <v>19</v>
      </c>
      <c r="F2876" s="377">
        <f t="shared" si="47"/>
        <v>9.5</v>
      </c>
      <c r="G2876" s="42"/>
      <c r="H2876" s="42"/>
      <c r="I2876" s="42"/>
      <c r="J2876" s="42"/>
      <c r="K2876" s="42"/>
      <c r="L2876" s="42"/>
      <c r="M2876" s="42">
        <v>3</v>
      </c>
      <c r="N2876" s="42"/>
    </row>
    <row r="2877" spans="1:14" x14ac:dyDescent="0.2">
      <c r="A2877" s="42" t="s">
        <v>4463</v>
      </c>
      <c r="B2877" s="42">
        <v>1</v>
      </c>
      <c r="C2877" s="42">
        <v>1</v>
      </c>
      <c r="D2877" s="42"/>
      <c r="E2877" s="42">
        <v>8</v>
      </c>
      <c r="F2877" s="377">
        <f t="shared" si="47"/>
        <v>8</v>
      </c>
      <c r="G2877" s="42"/>
      <c r="H2877" s="42"/>
      <c r="I2877" s="42"/>
      <c r="J2877" s="42"/>
      <c r="K2877" s="42"/>
      <c r="L2877" s="42"/>
      <c r="M2877" s="42"/>
      <c r="N2877" s="42"/>
    </row>
    <row r="2878" spans="1:14" x14ac:dyDescent="0.2">
      <c r="A2878" s="42" t="s">
        <v>4469</v>
      </c>
      <c r="B2878" s="42">
        <v>1</v>
      </c>
      <c r="C2878" s="42">
        <v>1</v>
      </c>
      <c r="D2878" s="42"/>
      <c r="E2878" s="42">
        <v>7</v>
      </c>
      <c r="F2878" s="377">
        <f t="shared" si="47"/>
        <v>7</v>
      </c>
      <c r="G2878" s="42"/>
      <c r="H2878" s="42"/>
      <c r="I2878" s="42"/>
      <c r="J2878" s="42"/>
      <c r="K2878" s="42"/>
      <c r="L2878" s="42"/>
      <c r="M2878" s="42"/>
      <c r="N2878" s="42"/>
    </row>
    <row r="2879" spans="1:14" x14ac:dyDescent="0.2">
      <c r="A2879" s="42" t="s">
        <v>4139</v>
      </c>
      <c r="B2879" s="42">
        <v>1</v>
      </c>
      <c r="C2879" s="42">
        <v>1</v>
      </c>
      <c r="D2879" s="42"/>
      <c r="E2879" s="42">
        <v>6</v>
      </c>
      <c r="F2879" s="377">
        <f t="shared" si="47"/>
        <v>6</v>
      </c>
      <c r="G2879" s="42"/>
      <c r="H2879" s="42"/>
      <c r="I2879" s="42"/>
      <c r="J2879" s="42"/>
      <c r="K2879" s="42"/>
      <c r="L2879" s="42"/>
      <c r="M2879" s="42">
        <v>1</v>
      </c>
      <c r="N2879" s="42"/>
    </row>
    <row r="2880" spans="1:14" x14ac:dyDescent="0.2">
      <c r="A2880" s="42" t="s">
        <v>4475</v>
      </c>
      <c r="B2880" s="42">
        <v>2</v>
      </c>
      <c r="C2880" s="42">
        <v>2</v>
      </c>
      <c r="D2880" s="42">
        <v>1</v>
      </c>
      <c r="E2880" s="42">
        <v>6</v>
      </c>
      <c r="F2880" s="377">
        <f t="shared" si="47"/>
        <v>6</v>
      </c>
      <c r="G2880" s="42"/>
      <c r="H2880" s="42"/>
      <c r="I2880" s="42"/>
      <c r="J2880" s="42"/>
      <c r="K2880" s="42"/>
      <c r="L2880" s="42"/>
      <c r="M2880" s="42">
        <v>1</v>
      </c>
      <c r="N2880" s="42"/>
    </row>
    <row r="2881" spans="1:14" x14ac:dyDescent="0.2">
      <c r="A2881" s="42" t="s">
        <v>4218</v>
      </c>
      <c r="B2881" s="42">
        <v>4</v>
      </c>
      <c r="C2881" s="42">
        <v>4</v>
      </c>
      <c r="D2881" s="42"/>
      <c r="E2881" s="42">
        <v>14</v>
      </c>
      <c r="F2881" s="377">
        <f t="shared" si="47"/>
        <v>3.5</v>
      </c>
      <c r="G2881" s="42"/>
      <c r="H2881" s="42"/>
      <c r="I2881" s="42"/>
      <c r="J2881" s="42"/>
      <c r="K2881" s="42"/>
      <c r="L2881" s="42"/>
      <c r="M2881" s="42">
        <v>4</v>
      </c>
      <c r="N2881" s="42"/>
    </row>
    <row r="2882" spans="1:14" x14ac:dyDescent="0.2">
      <c r="A2882" s="42" t="s">
        <v>4476</v>
      </c>
      <c r="B2882" s="42">
        <v>1</v>
      </c>
      <c r="C2882" s="42">
        <v>1</v>
      </c>
      <c r="D2882" s="42"/>
      <c r="E2882" s="42">
        <v>2</v>
      </c>
      <c r="F2882" s="377">
        <f t="shared" si="47"/>
        <v>2</v>
      </c>
      <c r="G2882" s="42"/>
      <c r="H2882" s="42"/>
      <c r="I2882" s="42"/>
      <c r="J2882" s="42"/>
      <c r="K2882" s="42"/>
      <c r="L2882" s="42"/>
      <c r="M2882" s="42"/>
      <c r="N2882" s="42"/>
    </row>
    <row r="2883" spans="1:14" x14ac:dyDescent="0.2">
      <c r="A2883" s="42" t="s">
        <v>4208</v>
      </c>
      <c r="B2883" s="42">
        <v>1</v>
      </c>
      <c r="C2883" s="42">
        <v>1</v>
      </c>
      <c r="D2883" s="42"/>
      <c r="E2883" s="42">
        <v>1</v>
      </c>
      <c r="F2883" s="377">
        <f t="shared" si="47"/>
        <v>1</v>
      </c>
      <c r="G2883" s="42"/>
      <c r="H2883" s="42"/>
      <c r="I2883" s="42"/>
      <c r="J2883" s="42"/>
      <c r="K2883" s="42"/>
      <c r="L2883" s="42"/>
      <c r="M2883" s="42"/>
      <c r="N2883" s="42"/>
    </row>
    <row r="2884" spans="1:14" x14ac:dyDescent="0.2">
      <c r="A2884" s="42" t="s">
        <v>4477</v>
      </c>
      <c r="B2884" s="42">
        <v>1</v>
      </c>
      <c r="C2884" s="42">
        <v>1</v>
      </c>
      <c r="D2884" s="42"/>
      <c r="E2884" s="42"/>
      <c r="F2884" s="377">
        <f t="shared" si="47"/>
        <v>0</v>
      </c>
      <c r="G2884" s="42"/>
      <c r="H2884" s="42"/>
      <c r="I2884" s="42"/>
      <c r="J2884" s="42"/>
      <c r="K2884" s="42"/>
      <c r="L2884" s="42"/>
      <c r="M2884" s="42"/>
      <c r="N2884" s="42"/>
    </row>
    <row r="2885" spans="1:14" x14ac:dyDescent="0.2">
      <c r="A2885" s="42" t="s">
        <v>4480</v>
      </c>
      <c r="B2885" s="42">
        <v>1</v>
      </c>
      <c r="C2885" s="42">
        <v>1</v>
      </c>
      <c r="D2885" s="42"/>
      <c r="E2885" s="42"/>
      <c r="F2885" s="377">
        <f t="shared" si="47"/>
        <v>0</v>
      </c>
      <c r="G2885" s="42"/>
      <c r="H2885" s="42"/>
      <c r="I2885" s="42"/>
      <c r="J2885" s="42"/>
      <c r="K2885" s="42"/>
      <c r="L2885" s="42"/>
      <c r="M2885" s="42"/>
      <c r="N2885" s="42"/>
    </row>
    <row r="2886" spans="1:14" x14ac:dyDescent="0.2">
      <c r="A2886" s="42" t="s">
        <v>4478</v>
      </c>
      <c r="B2886" s="42">
        <v>1</v>
      </c>
      <c r="C2886" s="42">
        <v>1</v>
      </c>
      <c r="D2886" s="42">
        <v>1</v>
      </c>
      <c r="E2886" s="42">
        <v>55</v>
      </c>
      <c r="F2886" s="377">
        <v>0</v>
      </c>
      <c r="G2886" s="42"/>
      <c r="H2886" s="42"/>
      <c r="I2886" s="42"/>
      <c r="J2886" s="42"/>
      <c r="K2886" s="42"/>
      <c r="L2886" s="42"/>
      <c r="M2886" s="42"/>
      <c r="N2886" s="42"/>
    </row>
    <row r="2887" spans="1:14" x14ac:dyDescent="0.2">
      <c r="A2887" s="42" t="s">
        <v>4479</v>
      </c>
      <c r="B2887" s="42">
        <v>1</v>
      </c>
      <c r="C2887" s="42">
        <v>1</v>
      </c>
      <c r="D2887" s="42">
        <v>1</v>
      </c>
      <c r="E2887" s="42">
        <v>19</v>
      </c>
      <c r="F2887" s="377">
        <v>0</v>
      </c>
      <c r="G2887" s="42"/>
      <c r="H2887" s="42"/>
      <c r="I2887" s="42"/>
      <c r="J2887" s="42"/>
      <c r="K2887" s="42"/>
      <c r="L2887" s="42"/>
      <c r="M2887" s="42"/>
      <c r="N2887" s="42"/>
    </row>
    <row r="2888" spans="1:14" x14ac:dyDescent="0.2">
      <c r="A2888" s="42" t="s">
        <v>3049</v>
      </c>
      <c r="B2888" s="42">
        <v>1</v>
      </c>
      <c r="C2888" s="42" t="s">
        <v>3838</v>
      </c>
      <c r="D2888" s="42"/>
      <c r="E2888" s="42"/>
      <c r="F2888" s="42">
        <v>0</v>
      </c>
      <c r="G2888" s="42"/>
      <c r="H2888" s="42"/>
      <c r="I2888" s="42"/>
      <c r="J2888" s="42"/>
      <c r="K2888" s="42"/>
      <c r="L2888" s="42"/>
      <c r="M2888" s="42"/>
      <c r="N2888" s="42"/>
    </row>
    <row r="2889" spans="1:14" x14ac:dyDescent="0.2">
      <c r="A2889" s="42" t="s">
        <v>3963</v>
      </c>
      <c r="B2889" s="42">
        <v>8</v>
      </c>
      <c r="C2889" s="42">
        <v>8</v>
      </c>
      <c r="D2889" s="42">
        <v>2</v>
      </c>
      <c r="E2889" s="42">
        <v>354</v>
      </c>
      <c r="F2889" s="377">
        <f t="shared" ref="F2889:F2952" si="48">E2889/(C2889-D2889)</f>
        <v>59</v>
      </c>
      <c r="G2889" s="42"/>
      <c r="H2889" s="42"/>
      <c r="I2889" s="42"/>
      <c r="J2889" s="42"/>
      <c r="K2889" s="42"/>
      <c r="L2889" s="42"/>
      <c r="M2889" s="42">
        <v>5</v>
      </c>
      <c r="N2889" s="42"/>
    </row>
    <row r="2890" spans="1:14" x14ac:dyDescent="0.2">
      <c r="A2890" s="42" t="s">
        <v>4201</v>
      </c>
      <c r="B2890" s="42">
        <v>8</v>
      </c>
      <c r="C2890" s="42">
        <v>7</v>
      </c>
      <c r="D2890" s="42">
        <v>1</v>
      </c>
      <c r="E2890" s="42">
        <v>296</v>
      </c>
      <c r="F2890" s="377">
        <f t="shared" si="48"/>
        <v>49.333333333333336</v>
      </c>
      <c r="G2890" s="42"/>
      <c r="H2890" s="42"/>
      <c r="I2890" s="42"/>
      <c r="J2890" s="42"/>
      <c r="K2890" s="42"/>
      <c r="L2890" s="42"/>
      <c r="M2890" s="42">
        <v>9</v>
      </c>
      <c r="N2890" s="42"/>
    </row>
    <row r="2891" spans="1:14" x14ac:dyDescent="0.2">
      <c r="A2891" s="42" t="s">
        <v>3988</v>
      </c>
      <c r="B2891" s="42">
        <v>1</v>
      </c>
      <c r="C2891" s="42">
        <v>1</v>
      </c>
      <c r="D2891" s="42"/>
      <c r="E2891" s="42">
        <v>49</v>
      </c>
      <c r="F2891" s="377">
        <f t="shared" si="48"/>
        <v>49</v>
      </c>
      <c r="G2891" s="42"/>
      <c r="H2891" s="42"/>
      <c r="I2891" s="42"/>
      <c r="J2891" s="42"/>
      <c r="K2891" s="42"/>
      <c r="L2891" s="42"/>
      <c r="M2891" s="42"/>
      <c r="N2891" s="42"/>
    </row>
    <row r="2892" spans="1:14" x14ac:dyDescent="0.2">
      <c r="A2892" s="42" t="s">
        <v>3041</v>
      </c>
      <c r="B2892" s="42">
        <v>6</v>
      </c>
      <c r="C2892" s="42">
        <v>6</v>
      </c>
      <c r="D2892" s="42">
        <v>1</v>
      </c>
      <c r="E2892" s="42">
        <v>226</v>
      </c>
      <c r="F2892" s="377">
        <f t="shared" si="48"/>
        <v>45.2</v>
      </c>
      <c r="G2892" s="42"/>
      <c r="H2892" s="42"/>
      <c r="I2892" s="42"/>
      <c r="J2892" s="42"/>
      <c r="K2892" s="42"/>
      <c r="L2892" s="42"/>
      <c r="M2892" s="42">
        <v>4</v>
      </c>
      <c r="N2892" s="42"/>
    </row>
    <row r="2893" spans="1:14" x14ac:dyDescent="0.2">
      <c r="A2893" s="42" t="s">
        <v>3036</v>
      </c>
      <c r="B2893" s="42">
        <v>1</v>
      </c>
      <c r="C2893" s="42">
        <v>1</v>
      </c>
      <c r="D2893" s="42"/>
      <c r="E2893" s="42">
        <v>41</v>
      </c>
      <c r="F2893" s="377">
        <f t="shared" si="48"/>
        <v>41</v>
      </c>
      <c r="G2893" s="42"/>
      <c r="H2893" s="42"/>
      <c r="I2893" s="42"/>
      <c r="J2893" s="42"/>
      <c r="K2893" s="42"/>
      <c r="L2893" s="42"/>
      <c r="M2893" s="42"/>
      <c r="N2893" s="42"/>
    </row>
    <row r="2894" spans="1:14" x14ac:dyDescent="0.2">
      <c r="A2894" s="42" t="s">
        <v>4472</v>
      </c>
      <c r="B2894" s="42">
        <v>13</v>
      </c>
      <c r="C2894" s="42">
        <v>8</v>
      </c>
      <c r="D2894" s="42">
        <v>3</v>
      </c>
      <c r="E2894" s="42">
        <v>183</v>
      </c>
      <c r="F2894" s="377">
        <f t="shared" si="48"/>
        <v>36.6</v>
      </c>
      <c r="G2894" s="42"/>
      <c r="H2894" s="42"/>
      <c r="I2894" s="42"/>
      <c r="J2894" s="42"/>
      <c r="K2894" s="42"/>
      <c r="L2894" s="42"/>
      <c r="M2894" s="42">
        <v>6</v>
      </c>
      <c r="N2894" s="42"/>
    </row>
    <row r="2895" spans="1:14" x14ac:dyDescent="0.2">
      <c r="A2895" s="42" t="s">
        <v>3039</v>
      </c>
      <c r="B2895" s="42">
        <v>11</v>
      </c>
      <c r="C2895" s="42">
        <v>10</v>
      </c>
      <c r="D2895" s="42">
        <v>4</v>
      </c>
      <c r="E2895" s="42">
        <v>200</v>
      </c>
      <c r="F2895" s="377">
        <f t="shared" si="48"/>
        <v>33.333333333333336</v>
      </c>
      <c r="G2895" s="42"/>
      <c r="H2895" s="42"/>
      <c r="I2895" s="42"/>
      <c r="J2895" s="42"/>
      <c r="K2895" s="42"/>
      <c r="L2895" s="42"/>
      <c r="M2895" s="42">
        <v>3</v>
      </c>
      <c r="N2895" s="42"/>
    </row>
    <row r="2896" spans="1:14" x14ac:dyDescent="0.2">
      <c r="A2896" s="42" t="s">
        <v>4506</v>
      </c>
      <c r="B2896" s="42">
        <v>5</v>
      </c>
      <c r="C2896" s="42">
        <v>6</v>
      </c>
      <c r="D2896" s="42">
        <v>2</v>
      </c>
      <c r="E2896" s="42">
        <v>114</v>
      </c>
      <c r="F2896" s="377">
        <f t="shared" si="48"/>
        <v>28.5</v>
      </c>
      <c r="G2896" s="42"/>
      <c r="H2896" s="42"/>
      <c r="I2896" s="42"/>
      <c r="J2896" s="42"/>
      <c r="K2896" s="42"/>
      <c r="L2896" s="42"/>
      <c r="M2896" s="42">
        <v>1</v>
      </c>
      <c r="N2896" s="42"/>
    </row>
    <row r="2897" spans="1:14" x14ac:dyDescent="0.2">
      <c r="A2897" s="42" t="s">
        <v>4509</v>
      </c>
      <c r="B2897" s="42">
        <v>1</v>
      </c>
      <c r="C2897" s="42">
        <v>1</v>
      </c>
      <c r="D2897" s="42"/>
      <c r="E2897" s="42">
        <v>28</v>
      </c>
      <c r="F2897" s="377">
        <f t="shared" si="48"/>
        <v>28</v>
      </c>
      <c r="G2897" s="42"/>
      <c r="H2897" s="42"/>
      <c r="I2897" s="42"/>
      <c r="J2897" s="42"/>
      <c r="K2897" s="42"/>
      <c r="L2897" s="42"/>
      <c r="M2897" s="42">
        <v>2</v>
      </c>
      <c r="N2897" s="42"/>
    </row>
    <row r="2898" spans="1:14" x14ac:dyDescent="0.2">
      <c r="A2898" s="42" t="s">
        <v>3031</v>
      </c>
      <c r="B2898" s="42">
        <v>12</v>
      </c>
      <c r="C2898" s="42">
        <v>14</v>
      </c>
      <c r="D2898" s="42">
        <v>3</v>
      </c>
      <c r="E2898" s="42">
        <v>303</v>
      </c>
      <c r="F2898" s="377">
        <f t="shared" si="48"/>
        <v>27.545454545454547</v>
      </c>
      <c r="G2898" s="42"/>
      <c r="H2898" s="42"/>
      <c r="I2898" s="42"/>
      <c r="J2898" s="42"/>
      <c r="K2898" s="42"/>
      <c r="L2898" s="42"/>
      <c r="M2898" s="42">
        <v>3</v>
      </c>
      <c r="N2898" s="42"/>
    </row>
    <row r="2899" spans="1:14" x14ac:dyDescent="0.2">
      <c r="A2899" s="42" t="s">
        <v>4211</v>
      </c>
      <c r="B2899" s="42">
        <v>13</v>
      </c>
      <c r="C2899" s="42">
        <v>14</v>
      </c>
      <c r="D2899" s="42">
        <v>1</v>
      </c>
      <c r="E2899" s="42">
        <v>301</v>
      </c>
      <c r="F2899" s="377">
        <f t="shared" si="48"/>
        <v>23.153846153846153</v>
      </c>
      <c r="G2899" s="42"/>
      <c r="H2899" s="42"/>
      <c r="I2899" s="42"/>
      <c r="J2899" s="42"/>
      <c r="K2899" s="42"/>
      <c r="L2899" s="42"/>
      <c r="M2899" s="42">
        <v>22</v>
      </c>
      <c r="N2899" s="42">
        <v>1</v>
      </c>
    </row>
    <row r="2900" spans="1:14" x14ac:dyDescent="0.2">
      <c r="A2900" s="42" t="s">
        <v>3047</v>
      </c>
      <c r="B2900" s="42">
        <v>14</v>
      </c>
      <c r="C2900" s="42">
        <v>13</v>
      </c>
      <c r="D2900" s="42">
        <v>1</v>
      </c>
      <c r="E2900" s="42">
        <v>256</v>
      </c>
      <c r="F2900" s="377">
        <f t="shared" si="48"/>
        <v>21.333333333333332</v>
      </c>
      <c r="G2900" s="42"/>
      <c r="H2900" s="42"/>
      <c r="I2900" s="42"/>
      <c r="J2900" s="42"/>
      <c r="K2900" s="42"/>
      <c r="L2900" s="42"/>
      <c r="M2900" s="42">
        <v>1</v>
      </c>
      <c r="N2900" s="42"/>
    </row>
    <row r="2901" spans="1:14" x14ac:dyDescent="0.2">
      <c r="A2901" s="42" t="s">
        <v>3590</v>
      </c>
      <c r="B2901" s="42">
        <v>11</v>
      </c>
      <c r="C2901" s="42">
        <v>5</v>
      </c>
      <c r="D2901" s="42">
        <v>2</v>
      </c>
      <c r="E2901" s="42">
        <v>59</v>
      </c>
      <c r="F2901" s="377">
        <f t="shared" si="48"/>
        <v>19.666666666666668</v>
      </c>
      <c r="G2901" s="42"/>
      <c r="H2901" s="42"/>
      <c r="I2901" s="42"/>
      <c r="J2901" s="42"/>
      <c r="K2901" s="42"/>
      <c r="L2901" s="42"/>
      <c r="M2901" s="42">
        <v>11</v>
      </c>
      <c r="N2901" s="42"/>
    </row>
    <row r="2902" spans="1:14" x14ac:dyDescent="0.2">
      <c r="A2902" s="42" t="s">
        <v>3045</v>
      </c>
      <c r="B2902" s="42">
        <v>4</v>
      </c>
      <c r="C2902" s="42">
        <v>4</v>
      </c>
      <c r="D2902" s="42"/>
      <c r="E2902" s="42">
        <v>77</v>
      </c>
      <c r="F2902" s="377">
        <f t="shared" si="48"/>
        <v>19.25</v>
      </c>
      <c r="G2902" s="42"/>
      <c r="H2902" s="42"/>
      <c r="I2902" s="42"/>
      <c r="J2902" s="42"/>
      <c r="K2902" s="42"/>
      <c r="L2902" s="42"/>
      <c r="M2902" s="42">
        <v>1</v>
      </c>
      <c r="N2902" s="42"/>
    </row>
    <row r="2903" spans="1:14" x14ac:dyDescent="0.2">
      <c r="A2903" s="42" t="s">
        <v>4508</v>
      </c>
      <c r="B2903" s="42">
        <v>3</v>
      </c>
      <c r="C2903" s="42">
        <v>2</v>
      </c>
      <c r="D2903" s="42"/>
      <c r="E2903" s="42">
        <v>37</v>
      </c>
      <c r="F2903" s="377">
        <f t="shared" si="48"/>
        <v>18.5</v>
      </c>
      <c r="G2903" s="42"/>
      <c r="H2903" s="42"/>
      <c r="I2903" s="42"/>
      <c r="J2903" s="42"/>
      <c r="K2903" s="42"/>
      <c r="L2903" s="42"/>
      <c r="M2903" s="42">
        <v>1</v>
      </c>
      <c r="N2903" s="42"/>
    </row>
    <row r="2904" spans="1:14" x14ac:dyDescent="0.2">
      <c r="A2904" s="42" t="s">
        <v>3985</v>
      </c>
      <c r="B2904" s="42">
        <v>1</v>
      </c>
      <c r="C2904" s="42">
        <v>1</v>
      </c>
      <c r="D2904" s="42"/>
      <c r="E2904" s="42">
        <v>18</v>
      </c>
      <c r="F2904" s="377">
        <f t="shared" si="48"/>
        <v>18</v>
      </c>
      <c r="G2904" s="42"/>
      <c r="H2904" s="42"/>
      <c r="I2904" s="42"/>
      <c r="J2904" s="42"/>
      <c r="K2904" s="42"/>
      <c r="L2904" s="42"/>
      <c r="M2904" s="42"/>
      <c r="N2904" s="42"/>
    </row>
    <row r="2905" spans="1:14" x14ac:dyDescent="0.2">
      <c r="A2905" s="42" t="s">
        <v>787</v>
      </c>
      <c r="B2905" s="42">
        <v>1</v>
      </c>
      <c r="C2905" s="42">
        <v>1</v>
      </c>
      <c r="D2905" s="42"/>
      <c r="E2905" s="42">
        <v>17</v>
      </c>
      <c r="F2905" s="377">
        <f t="shared" si="48"/>
        <v>17</v>
      </c>
      <c r="G2905" s="42"/>
      <c r="H2905" s="42"/>
      <c r="I2905" s="42"/>
      <c r="J2905" s="42"/>
      <c r="K2905" s="42"/>
      <c r="L2905" s="42"/>
      <c r="M2905" s="42"/>
      <c r="N2905" s="42"/>
    </row>
    <row r="2906" spans="1:14" x14ac:dyDescent="0.2">
      <c r="A2906" s="42" t="s">
        <v>3049</v>
      </c>
      <c r="B2906" s="42">
        <v>7</v>
      </c>
      <c r="C2906" s="42">
        <v>6</v>
      </c>
      <c r="D2906" s="42">
        <v>4</v>
      </c>
      <c r="E2906" s="42">
        <v>33</v>
      </c>
      <c r="F2906" s="377">
        <f t="shared" si="48"/>
        <v>16.5</v>
      </c>
      <c r="G2906" s="42"/>
      <c r="H2906" s="42"/>
      <c r="I2906" s="42"/>
      <c r="J2906" s="42"/>
      <c r="K2906" s="42"/>
      <c r="L2906" s="42"/>
      <c r="M2906" s="42">
        <v>3</v>
      </c>
      <c r="N2906" s="42"/>
    </row>
    <row r="2907" spans="1:14" x14ac:dyDescent="0.2">
      <c r="A2907" s="42" t="s">
        <v>3155</v>
      </c>
      <c r="B2907" s="42">
        <v>8</v>
      </c>
      <c r="C2907" s="42">
        <v>5</v>
      </c>
      <c r="D2907" s="42">
        <v>1</v>
      </c>
      <c r="E2907" s="42">
        <v>65</v>
      </c>
      <c r="F2907" s="377">
        <f t="shared" si="48"/>
        <v>16.25</v>
      </c>
      <c r="G2907" s="42"/>
      <c r="H2907" s="42"/>
      <c r="I2907" s="42"/>
      <c r="J2907" s="42"/>
      <c r="K2907" s="42"/>
      <c r="L2907" s="42"/>
      <c r="M2907" s="42">
        <v>1</v>
      </c>
      <c r="N2907" s="42"/>
    </row>
    <row r="2908" spans="1:14" x14ac:dyDescent="0.2">
      <c r="A2908" s="42" t="s">
        <v>1163</v>
      </c>
      <c r="B2908" s="42">
        <v>1</v>
      </c>
      <c r="C2908" s="42">
        <v>1</v>
      </c>
      <c r="D2908" s="42"/>
      <c r="E2908" s="42">
        <v>16</v>
      </c>
      <c r="F2908" s="377">
        <f t="shared" si="48"/>
        <v>16</v>
      </c>
      <c r="G2908" s="42"/>
      <c r="H2908" s="42"/>
      <c r="I2908" s="42"/>
      <c r="J2908" s="42"/>
      <c r="K2908" s="42"/>
      <c r="L2908" s="42"/>
      <c r="M2908" s="42"/>
      <c r="N2908" s="42"/>
    </row>
    <row r="2909" spans="1:14" x14ac:dyDescent="0.2">
      <c r="A2909" s="42" t="s">
        <v>3958</v>
      </c>
      <c r="B2909" s="42">
        <v>5</v>
      </c>
      <c r="C2909" s="42">
        <v>5</v>
      </c>
      <c r="D2909" s="42"/>
      <c r="E2909" s="42">
        <v>65</v>
      </c>
      <c r="F2909" s="377">
        <f t="shared" si="48"/>
        <v>13</v>
      </c>
      <c r="G2909" s="42"/>
      <c r="H2909" s="42"/>
      <c r="I2909" s="42"/>
      <c r="J2909" s="42"/>
      <c r="K2909" s="42"/>
      <c r="L2909" s="42"/>
      <c r="M2909" s="42">
        <v>4</v>
      </c>
      <c r="N2909" s="42"/>
    </row>
    <row r="2910" spans="1:14" x14ac:dyDescent="0.2">
      <c r="A2910" s="42" t="s">
        <v>3061</v>
      </c>
      <c r="B2910" s="42">
        <v>1</v>
      </c>
      <c r="C2910" s="42">
        <v>1</v>
      </c>
      <c r="D2910" s="42"/>
      <c r="E2910" s="42">
        <v>10</v>
      </c>
      <c r="F2910" s="377">
        <f t="shared" si="48"/>
        <v>10</v>
      </c>
      <c r="G2910" s="42"/>
      <c r="H2910" s="42"/>
      <c r="I2910" s="42"/>
      <c r="J2910" s="42"/>
      <c r="K2910" s="42"/>
      <c r="L2910" s="42"/>
      <c r="M2910" s="42"/>
      <c r="N2910" s="42"/>
    </row>
    <row r="2911" spans="1:14" x14ac:dyDescent="0.2">
      <c r="A2911" s="42" t="s">
        <v>3044</v>
      </c>
      <c r="B2911" s="42">
        <v>1</v>
      </c>
      <c r="C2911" s="42">
        <v>1</v>
      </c>
      <c r="D2911" s="42"/>
      <c r="E2911" s="42">
        <v>8</v>
      </c>
      <c r="F2911" s="377">
        <f t="shared" si="48"/>
        <v>8</v>
      </c>
      <c r="G2911" s="42"/>
      <c r="H2911" s="42"/>
      <c r="I2911" s="42"/>
      <c r="J2911" s="42"/>
      <c r="K2911" s="42"/>
      <c r="L2911" s="42"/>
      <c r="M2911" s="42"/>
      <c r="N2911" s="42"/>
    </row>
    <row r="2912" spans="1:14" x14ac:dyDescent="0.2">
      <c r="A2912" s="42" t="s">
        <v>4505</v>
      </c>
      <c r="B2912" s="42">
        <v>4</v>
      </c>
      <c r="C2912" s="42">
        <v>2</v>
      </c>
      <c r="D2912" s="42"/>
      <c r="E2912" s="42">
        <v>11</v>
      </c>
      <c r="F2912" s="377">
        <f t="shared" si="48"/>
        <v>5.5</v>
      </c>
      <c r="G2912" s="42"/>
      <c r="H2912" s="42"/>
      <c r="I2912" s="42"/>
      <c r="J2912" s="42"/>
      <c r="K2912" s="42"/>
      <c r="L2912" s="42"/>
      <c r="M2912" s="42">
        <v>1</v>
      </c>
      <c r="N2912" s="42"/>
    </row>
    <row r="2913" spans="1:14" x14ac:dyDescent="0.2">
      <c r="A2913" s="42" t="s">
        <v>1147</v>
      </c>
      <c r="B2913" s="42">
        <v>2</v>
      </c>
      <c r="C2913" s="42">
        <v>3</v>
      </c>
      <c r="D2913" s="42"/>
      <c r="E2913" s="42">
        <v>8</v>
      </c>
      <c r="F2913" s="377">
        <f t="shared" si="48"/>
        <v>2.6666666666666665</v>
      </c>
      <c r="G2913" s="42"/>
      <c r="H2913" s="42"/>
      <c r="I2913" s="42"/>
      <c r="J2913" s="42"/>
      <c r="K2913" s="42"/>
      <c r="L2913" s="42"/>
      <c r="M2913" s="42">
        <v>1</v>
      </c>
      <c r="N2913" s="42"/>
    </row>
    <row r="2914" spans="1:14" x14ac:dyDescent="0.2">
      <c r="A2914" s="42" t="s">
        <v>4487</v>
      </c>
      <c r="B2914" s="42">
        <v>1</v>
      </c>
      <c r="C2914" s="42">
        <v>1</v>
      </c>
      <c r="D2914" s="42"/>
      <c r="E2914" s="42">
        <v>1</v>
      </c>
      <c r="F2914" s="377">
        <f t="shared" si="48"/>
        <v>1</v>
      </c>
      <c r="G2914" s="42"/>
      <c r="H2914" s="42"/>
      <c r="I2914" s="42"/>
      <c r="J2914" s="42"/>
      <c r="K2914" s="42"/>
      <c r="L2914" s="42"/>
      <c r="M2914" s="42"/>
      <c r="N2914" s="42"/>
    </row>
    <row r="2915" spans="1:14" x14ac:dyDescent="0.2">
      <c r="A2915" s="42" t="s">
        <v>3982</v>
      </c>
      <c r="B2915" s="42">
        <v>1</v>
      </c>
      <c r="C2915" s="42">
        <v>1</v>
      </c>
      <c r="D2915" s="42">
        <v>1</v>
      </c>
      <c r="E2915" s="42">
        <v>41</v>
      </c>
      <c r="F2915" s="377">
        <v>0</v>
      </c>
      <c r="G2915" s="42"/>
      <c r="H2915" s="42"/>
      <c r="I2915" s="42"/>
      <c r="J2915" s="42"/>
      <c r="K2915" s="42"/>
      <c r="L2915" s="42"/>
      <c r="M2915" s="42">
        <v>2</v>
      </c>
      <c r="N2915" s="42"/>
    </row>
    <row r="2916" spans="1:14" x14ac:dyDescent="0.2">
      <c r="A2916" s="42" t="s">
        <v>3972</v>
      </c>
      <c r="B2916" s="42">
        <v>1</v>
      </c>
      <c r="C2916" s="42">
        <v>1</v>
      </c>
      <c r="D2916" s="42">
        <v>1</v>
      </c>
      <c r="E2916" s="42">
        <v>60</v>
      </c>
      <c r="F2916" s="377">
        <v>0</v>
      </c>
      <c r="G2916" s="42"/>
      <c r="H2916" s="42"/>
      <c r="I2916" s="42"/>
      <c r="J2916" s="42"/>
      <c r="K2916" s="42"/>
      <c r="L2916" s="42"/>
      <c r="M2916" s="42">
        <v>1</v>
      </c>
      <c r="N2916" s="42"/>
    </row>
    <row r="2917" spans="1:14" x14ac:dyDescent="0.2">
      <c r="A2917" s="42" t="s">
        <v>4511</v>
      </c>
      <c r="B2917" s="42">
        <v>2</v>
      </c>
      <c r="C2917" s="42">
        <v>1</v>
      </c>
      <c r="D2917" s="42">
        <v>1</v>
      </c>
      <c r="E2917" s="42">
        <v>7</v>
      </c>
      <c r="F2917" s="377">
        <v>0</v>
      </c>
      <c r="G2917" s="42"/>
      <c r="H2917" s="42"/>
      <c r="I2917" s="42"/>
      <c r="J2917" s="42"/>
      <c r="K2917" s="42"/>
      <c r="L2917" s="42"/>
      <c r="M2917" s="42"/>
      <c r="N2917" s="42"/>
    </row>
    <row r="2918" spans="1:14" x14ac:dyDescent="0.2">
      <c r="A2918" s="42" t="s">
        <v>3106</v>
      </c>
      <c r="B2918" s="42">
        <v>3</v>
      </c>
      <c r="C2918" s="42">
        <v>1</v>
      </c>
      <c r="D2918" s="42"/>
      <c r="E2918" s="42">
        <v>0</v>
      </c>
      <c r="F2918" s="377">
        <f t="shared" si="48"/>
        <v>0</v>
      </c>
      <c r="G2918" s="42"/>
      <c r="H2918" s="42"/>
      <c r="I2918" s="42"/>
      <c r="J2918" s="42"/>
      <c r="K2918" s="42"/>
      <c r="L2918" s="42"/>
      <c r="M2918" s="42"/>
      <c r="N2918" s="42"/>
    </row>
    <row r="2919" spans="1:14" x14ac:dyDescent="0.2">
      <c r="A2919" s="42" t="s">
        <v>4469</v>
      </c>
      <c r="B2919" s="42">
        <v>1</v>
      </c>
      <c r="C2919" s="42" t="s">
        <v>3642</v>
      </c>
      <c r="D2919" s="42"/>
      <c r="E2919" s="42"/>
      <c r="F2919" s="42"/>
      <c r="G2919" s="42"/>
      <c r="H2919" s="42"/>
      <c r="I2919" s="42"/>
      <c r="J2919" s="42"/>
      <c r="K2919" s="42"/>
      <c r="L2919" s="42"/>
      <c r="M2919" s="42"/>
      <c r="N2919" s="42"/>
    </row>
    <row r="2920" spans="1:14" x14ac:dyDescent="0.2">
      <c r="A2920" s="42" t="s">
        <v>3040</v>
      </c>
      <c r="B2920" s="42">
        <v>4</v>
      </c>
      <c r="C2920" s="42">
        <v>4</v>
      </c>
      <c r="D2920" s="42">
        <v>1</v>
      </c>
      <c r="E2920" s="42">
        <v>191</v>
      </c>
      <c r="F2920" s="377">
        <f t="shared" si="48"/>
        <v>63.666666666666664</v>
      </c>
      <c r="G2920" s="42"/>
      <c r="H2920" s="42"/>
      <c r="I2920" s="42"/>
      <c r="J2920" s="42"/>
      <c r="K2920" s="42"/>
      <c r="L2920" s="42"/>
      <c r="M2920" s="42">
        <v>5</v>
      </c>
      <c r="N2920" s="42"/>
    </row>
    <row r="2921" spans="1:14" x14ac:dyDescent="0.2">
      <c r="A2921" s="42" t="s">
        <v>4514</v>
      </c>
      <c r="B2921" s="42">
        <v>2</v>
      </c>
      <c r="C2921" s="42">
        <v>2</v>
      </c>
      <c r="D2921" s="42"/>
      <c r="E2921" s="42">
        <v>113</v>
      </c>
      <c r="F2921" s="377">
        <f t="shared" si="48"/>
        <v>56.5</v>
      </c>
      <c r="G2921" s="42"/>
      <c r="H2921" s="42"/>
      <c r="I2921" s="42"/>
      <c r="J2921" s="42"/>
      <c r="K2921" s="42"/>
      <c r="L2921" s="42"/>
      <c r="M2921" s="42">
        <v>1</v>
      </c>
      <c r="N2921" s="42"/>
    </row>
    <row r="2922" spans="1:14" x14ac:dyDescent="0.2">
      <c r="A2922" s="42" t="s">
        <v>4528</v>
      </c>
      <c r="B2922" s="42">
        <v>5</v>
      </c>
      <c r="C2922" s="42">
        <v>5</v>
      </c>
      <c r="D2922" s="42"/>
      <c r="E2922" s="42">
        <v>192</v>
      </c>
      <c r="F2922" s="377">
        <f t="shared" si="48"/>
        <v>38.4</v>
      </c>
      <c r="G2922" s="42"/>
      <c r="H2922" s="42"/>
      <c r="I2922" s="42"/>
      <c r="J2922" s="42"/>
      <c r="K2922" s="42"/>
      <c r="L2922" s="42"/>
      <c r="M2922" s="42">
        <v>2</v>
      </c>
      <c r="N2922" s="42"/>
    </row>
    <row r="2923" spans="1:14" x14ac:dyDescent="0.2">
      <c r="A2923" s="42" t="s">
        <v>4211</v>
      </c>
      <c r="B2923" s="42">
        <v>6</v>
      </c>
      <c r="C2923" s="42">
        <v>6</v>
      </c>
      <c r="D2923" s="42">
        <v>1</v>
      </c>
      <c r="E2923" s="42">
        <v>188</v>
      </c>
      <c r="F2923" s="377">
        <f t="shared" si="48"/>
        <v>37.6</v>
      </c>
      <c r="G2923" s="42"/>
      <c r="H2923" s="42"/>
      <c r="I2923" s="42"/>
      <c r="J2923" s="42"/>
      <c r="K2923" s="42"/>
      <c r="L2923" s="42"/>
      <c r="M2923" s="42">
        <v>5</v>
      </c>
      <c r="N2923" s="42"/>
    </row>
    <row r="2924" spans="1:14" x14ac:dyDescent="0.2">
      <c r="A2924" s="42" t="s">
        <v>3031</v>
      </c>
      <c r="B2924" s="42">
        <v>10</v>
      </c>
      <c r="C2924" s="42">
        <v>10</v>
      </c>
      <c r="D2924" s="42">
        <v>1</v>
      </c>
      <c r="E2924" s="42">
        <v>297</v>
      </c>
      <c r="F2924" s="377">
        <f t="shared" si="48"/>
        <v>33</v>
      </c>
      <c r="G2924" s="42"/>
      <c r="H2924" s="42"/>
      <c r="I2924" s="42"/>
      <c r="J2924" s="42"/>
      <c r="K2924" s="42"/>
      <c r="L2924" s="42"/>
      <c r="M2924" s="42">
        <v>4</v>
      </c>
      <c r="N2924" s="42"/>
    </row>
    <row r="2925" spans="1:14" x14ac:dyDescent="0.2">
      <c r="A2925" s="42" t="s">
        <v>4216</v>
      </c>
      <c r="B2925" s="42">
        <v>3</v>
      </c>
      <c r="C2925" s="42">
        <v>3</v>
      </c>
      <c r="D2925" s="42">
        <v>1</v>
      </c>
      <c r="E2925" s="42">
        <v>63</v>
      </c>
      <c r="F2925" s="377">
        <f t="shared" si="48"/>
        <v>31.5</v>
      </c>
      <c r="G2925" s="42"/>
      <c r="H2925" s="42"/>
      <c r="I2925" s="42"/>
      <c r="J2925" s="42"/>
      <c r="K2925" s="42"/>
      <c r="L2925" s="42"/>
      <c r="M2925" s="42"/>
      <c r="N2925" s="42"/>
    </row>
    <row r="2926" spans="1:14" x14ac:dyDescent="0.2">
      <c r="A2926" s="42" t="s">
        <v>3973</v>
      </c>
      <c r="B2926" s="42">
        <v>3</v>
      </c>
      <c r="C2926" s="42">
        <v>3</v>
      </c>
      <c r="D2926" s="42"/>
      <c r="E2926" s="42">
        <v>86</v>
      </c>
      <c r="F2926" s="377">
        <f t="shared" si="48"/>
        <v>28.666666666666668</v>
      </c>
      <c r="G2926" s="42"/>
      <c r="H2926" s="42"/>
      <c r="I2926" s="42"/>
      <c r="J2926" s="42"/>
      <c r="K2926" s="42"/>
      <c r="L2926" s="42"/>
      <c r="M2926" s="42">
        <v>1</v>
      </c>
      <c r="N2926" s="42"/>
    </row>
    <row r="2927" spans="1:14" x14ac:dyDescent="0.2">
      <c r="A2927" s="42" t="s">
        <v>4215</v>
      </c>
      <c r="B2927" s="42">
        <v>2</v>
      </c>
      <c r="C2927" s="42">
        <v>3</v>
      </c>
      <c r="D2927" s="42"/>
      <c r="E2927" s="42">
        <v>86</v>
      </c>
      <c r="F2927" s="377">
        <f t="shared" si="48"/>
        <v>28.666666666666668</v>
      </c>
      <c r="G2927" s="42"/>
      <c r="H2927" s="42"/>
      <c r="I2927" s="42"/>
      <c r="J2927" s="42"/>
      <c r="K2927" s="42"/>
      <c r="L2927" s="42"/>
      <c r="M2927" s="42">
        <v>1</v>
      </c>
      <c r="N2927" s="42"/>
    </row>
    <row r="2928" spans="1:14" x14ac:dyDescent="0.2">
      <c r="A2928" s="42" t="s">
        <v>3963</v>
      </c>
      <c r="B2928" s="42">
        <v>7</v>
      </c>
      <c r="C2928" s="42">
        <v>7</v>
      </c>
      <c r="D2928" s="42"/>
      <c r="E2928" s="42">
        <v>189</v>
      </c>
      <c r="F2928" s="377">
        <f t="shared" si="48"/>
        <v>27</v>
      </c>
      <c r="G2928" s="42"/>
      <c r="H2928" s="42"/>
      <c r="I2928" s="42"/>
      <c r="J2928" s="42"/>
      <c r="K2928" s="42"/>
      <c r="L2928" s="42"/>
      <c r="M2928" s="42">
        <v>4</v>
      </c>
      <c r="N2928" s="42"/>
    </row>
    <row r="2929" spans="1:14" x14ac:dyDescent="0.2">
      <c r="A2929" s="42" t="s">
        <v>3528</v>
      </c>
      <c r="B2929" s="42">
        <v>8</v>
      </c>
      <c r="C2929" s="42">
        <v>8</v>
      </c>
      <c r="D2929" s="42">
        <v>1</v>
      </c>
      <c r="E2929" s="42">
        <v>162</v>
      </c>
      <c r="F2929" s="377">
        <f t="shared" si="48"/>
        <v>23.142857142857142</v>
      </c>
      <c r="G2929" s="42"/>
      <c r="H2929" s="42"/>
      <c r="I2929" s="42"/>
      <c r="J2929" s="42"/>
      <c r="K2929" s="42"/>
      <c r="L2929" s="42"/>
      <c r="M2929" s="42">
        <v>3</v>
      </c>
      <c r="N2929" s="42"/>
    </row>
    <row r="2930" spans="1:14" x14ac:dyDescent="0.2">
      <c r="A2930" s="42" t="s">
        <v>3047</v>
      </c>
      <c r="B2930" s="42">
        <v>5</v>
      </c>
      <c r="C2930" s="42">
        <v>5</v>
      </c>
      <c r="D2930" s="42"/>
      <c r="E2930" s="42">
        <v>114</v>
      </c>
      <c r="F2930" s="377">
        <f t="shared" si="48"/>
        <v>22.8</v>
      </c>
      <c r="G2930" s="42"/>
      <c r="H2930" s="42"/>
      <c r="I2930" s="42"/>
      <c r="J2930" s="42"/>
      <c r="K2930" s="42"/>
      <c r="L2930" s="42"/>
      <c r="M2930" s="42">
        <v>2</v>
      </c>
      <c r="N2930" s="42"/>
    </row>
    <row r="2931" spans="1:14" x14ac:dyDescent="0.2">
      <c r="A2931" s="42" t="s">
        <v>4191</v>
      </c>
      <c r="B2931" s="42">
        <v>7</v>
      </c>
      <c r="C2931" s="42">
        <v>6</v>
      </c>
      <c r="D2931" s="42">
        <v>1</v>
      </c>
      <c r="E2931" s="42">
        <v>110</v>
      </c>
      <c r="F2931" s="377">
        <f t="shared" si="48"/>
        <v>22</v>
      </c>
      <c r="G2931" s="42"/>
      <c r="H2931" s="42"/>
      <c r="I2931" s="42"/>
      <c r="J2931" s="42"/>
      <c r="K2931" s="42"/>
      <c r="L2931" s="42"/>
      <c r="M2931" s="42">
        <v>2</v>
      </c>
      <c r="N2931" s="42"/>
    </row>
    <row r="2932" spans="1:14" x14ac:dyDescent="0.2">
      <c r="A2932" s="42" t="s">
        <v>4529</v>
      </c>
      <c r="B2932" s="42">
        <v>3</v>
      </c>
      <c r="C2932" s="42">
        <v>3</v>
      </c>
      <c r="D2932" s="42">
        <v>1</v>
      </c>
      <c r="E2932" s="42">
        <v>38</v>
      </c>
      <c r="F2932" s="377">
        <f t="shared" si="48"/>
        <v>19</v>
      </c>
      <c r="G2932" s="42"/>
      <c r="H2932" s="42"/>
      <c r="I2932" s="42"/>
      <c r="J2932" s="42"/>
      <c r="K2932" s="42"/>
      <c r="L2932" s="42"/>
      <c r="M2932" s="42">
        <v>1</v>
      </c>
      <c r="N2932" s="42"/>
    </row>
    <row r="2933" spans="1:14" x14ac:dyDescent="0.2">
      <c r="A2933" s="42" t="s">
        <v>3036</v>
      </c>
      <c r="B2933" s="42">
        <v>4</v>
      </c>
      <c r="C2933" s="42">
        <v>4</v>
      </c>
      <c r="D2933" s="42"/>
      <c r="E2933" s="42">
        <v>73</v>
      </c>
      <c r="F2933" s="377">
        <f t="shared" si="48"/>
        <v>18.25</v>
      </c>
      <c r="G2933" s="42"/>
      <c r="H2933" s="42"/>
      <c r="I2933" s="42"/>
      <c r="J2933" s="42"/>
      <c r="K2933" s="42"/>
      <c r="L2933" s="42"/>
      <c r="M2933" s="42">
        <v>1</v>
      </c>
      <c r="N2933" s="42"/>
    </row>
    <row r="2934" spans="1:14" x14ac:dyDescent="0.2">
      <c r="A2934" s="42" t="s">
        <v>787</v>
      </c>
      <c r="B2934" s="42">
        <v>10</v>
      </c>
      <c r="C2934" s="42">
        <v>10</v>
      </c>
      <c r="D2934" s="42">
        <v>2</v>
      </c>
      <c r="E2934" s="42">
        <v>129</v>
      </c>
      <c r="F2934" s="377">
        <f t="shared" si="48"/>
        <v>16.125</v>
      </c>
      <c r="G2934" s="42"/>
      <c r="H2934" s="42"/>
      <c r="I2934" s="42"/>
      <c r="J2934" s="42"/>
      <c r="K2934" s="42"/>
      <c r="L2934" s="42"/>
      <c r="M2934" s="42">
        <v>6</v>
      </c>
      <c r="N2934" s="42"/>
    </row>
    <row r="2935" spans="1:14" x14ac:dyDescent="0.2">
      <c r="A2935" s="42" t="s">
        <v>4472</v>
      </c>
      <c r="B2935" s="42">
        <v>11</v>
      </c>
      <c r="C2935" s="42">
        <v>9</v>
      </c>
      <c r="D2935" s="42"/>
      <c r="E2935" s="42">
        <v>143</v>
      </c>
      <c r="F2935" s="377">
        <f t="shared" si="48"/>
        <v>15.888888888888889</v>
      </c>
      <c r="G2935" s="42"/>
      <c r="H2935" s="42"/>
      <c r="I2935" s="42"/>
      <c r="J2935" s="42"/>
      <c r="K2935" s="42"/>
      <c r="L2935" s="42"/>
      <c r="M2935" s="42">
        <v>9</v>
      </c>
      <c r="N2935" s="42"/>
    </row>
    <row r="2936" spans="1:14" x14ac:dyDescent="0.2">
      <c r="A2936" s="42" t="s">
        <v>4207</v>
      </c>
      <c r="B2936" s="42">
        <v>1</v>
      </c>
      <c r="C2936" s="42">
        <v>1</v>
      </c>
      <c r="D2936" s="42"/>
      <c r="E2936" s="42">
        <v>15</v>
      </c>
      <c r="F2936" s="377">
        <f t="shared" si="48"/>
        <v>15</v>
      </c>
      <c r="G2936" s="42"/>
      <c r="H2936" s="42"/>
      <c r="I2936" s="42"/>
      <c r="J2936" s="42"/>
      <c r="K2936" s="42"/>
      <c r="L2936" s="42"/>
      <c r="M2936" s="42">
        <v>1</v>
      </c>
      <c r="N2936" s="42"/>
    </row>
    <row r="2937" spans="1:14" x14ac:dyDescent="0.2">
      <c r="A2937" s="42" t="s">
        <v>3045</v>
      </c>
      <c r="B2937" s="42">
        <v>1</v>
      </c>
      <c r="C2937" s="42">
        <v>1</v>
      </c>
      <c r="D2937" s="42"/>
      <c r="E2937" s="42">
        <v>13</v>
      </c>
      <c r="F2937" s="377">
        <f t="shared" si="48"/>
        <v>13</v>
      </c>
      <c r="G2937" s="42"/>
      <c r="H2937" s="42"/>
      <c r="I2937" s="42"/>
      <c r="J2937" s="42"/>
      <c r="K2937" s="42"/>
      <c r="L2937" s="42"/>
      <c r="M2937" s="42">
        <v>2</v>
      </c>
      <c r="N2937" s="42"/>
    </row>
    <row r="2938" spans="1:14" x14ac:dyDescent="0.2">
      <c r="A2938" s="42" t="s">
        <v>4208</v>
      </c>
      <c r="B2938" s="42">
        <v>5</v>
      </c>
      <c r="C2938" s="42">
        <v>4</v>
      </c>
      <c r="D2938" s="42">
        <v>1</v>
      </c>
      <c r="E2938" s="42">
        <v>33</v>
      </c>
      <c r="F2938" s="377">
        <f t="shared" si="48"/>
        <v>11</v>
      </c>
      <c r="G2938" s="42"/>
      <c r="H2938" s="42"/>
      <c r="I2938" s="42"/>
      <c r="J2938" s="42"/>
      <c r="K2938" s="42"/>
      <c r="L2938" s="42"/>
      <c r="M2938" s="42"/>
      <c r="N2938" s="42"/>
    </row>
    <row r="2939" spans="1:14" x14ac:dyDescent="0.2">
      <c r="A2939" s="42" t="s">
        <v>4487</v>
      </c>
      <c r="B2939" s="42">
        <v>6</v>
      </c>
      <c r="C2939" s="42">
        <v>4</v>
      </c>
      <c r="D2939" s="42">
        <v>2</v>
      </c>
      <c r="E2939" s="42">
        <v>17</v>
      </c>
      <c r="F2939" s="377">
        <f t="shared" si="48"/>
        <v>8.5</v>
      </c>
      <c r="G2939" s="42"/>
      <c r="H2939" s="42"/>
      <c r="I2939" s="42"/>
      <c r="J2939" s="42"/>
      <c r="K2939" s="42"/>
      <c r="L2939" s="42"/>
      <c r="M2939" s="42">
        <v>5</v>
      </c>
      <c r="N2939" s="42"/>
    </row>
    <row r="2940" spans="1:14" x14ac:dyDescent="0.2">
      <c r="A2940" s="42" t="s">
        <v>4218</v>
      </c>
      <c r="B2940" s="42">
        <v>6</v>
      </c>
      <c r="C2940" s="42">
        <v>6</v>
      </c>
      <c r="D2940" s="42"/>
      <c r="E2940" s="42">
        <v>49</v>
      </c>
      <c r="F2940" s="377">
        <f t="shared" si="48"/>
        <v>8.1666666666666661</v>
      </c>
      <c r="G2940" s="42"/>
      <c r="H2940" s="42"/>
      <c r="I2940" s="42"/>
      <c r="J2940" s="42"/>
      <c r="K2940" s="42"/>
      <c r="L2940" s="42"/>
      <c r="M2940" s="42">
        <v>2</v>
      </c>
      <c r="N2940" s="42"/>
    </row>
    <row r="2941" spans="1:14" x14ac:dyDescent="0.2">
      <c r="A2941" s="42" t="s">
        <v>4530</v>
      </c>
      <c r="B2941" s="42">
        <v>1</v>
      </c>
      <c r="C2941" s="42">
        <v>1</v>
      </c>
      <c r="D2941" s="42"/>
      <c r="E2941" s="42">
        <v>8</v>
      </c>
      <c r="F2941" s="377">
        <f t="shared" si="48"/>
        <v>8</v>
      </c>
      <c r="G2941" s="42"/>
      <c r="H2941" s="42"/>
      <c r="I2941" s="42"/>
      <c r="J2941" s="42"/>
      <c r="K2941" s="42"/>
      <c r="L2941" s="42"/>
      <c r="M2941" s="42"/>
      <c r="N2941" s="42"/>
    </row>
    <row r="2942" spans="1:14" x14ac:dyDescent="0.2">
      <c r="A2942" s="42" t="s">
        <v>4531</v>
      </c>
      <c r="B2942" s="42">
        <v>2</v>
      </c>
      <c r="C2942" s="42">
        <v>2</v>
      </c>
      <c r="D2942" s="42">
        <v>1</v>
      </c>
      <c r="E2942" s="42">
        <v>7</v>
      </c>
      <c r="F2942" s="377">
        <f t="shared" si="48"/>
        <v>7</v>
      </c>
      <c r="G2942" s="42"/>
      <c r="H2942" s="42"/>
      <c r="I2942" s="42"/>
      <c r="J2942" s="42"/>
      <c r="K2942" s="42"/>
      <c r="L2942" s="42"/>
      <c r="M2942" s="42">
        <v>2</v>
      </c>
      <c r="N2942" s="42"/>
    </row>
    <row r="2943" spans="1:14" x14ac:dyDescent="0.2">
      <c r="A2943" s="42" t="s">
        <v>4474</v>
      </c>
      <c r="B2943" s="42">
        <v>2</v>
      </c>
      <c r="C2943" s="42">
        <v>2</v>
      </c>
      <c r="D2943" s="42">
        <v>1</v>
      </c>
      <c r="E2943" s="42">
        <v>6</v>
      </c>
      <c r="F2943" s="377">
        <f t="shared" si="48"/>
        <v>6</v>
      </c>
      <c r="G2943" s="42"/>
      <c r="H2943" s="42"/>
      <c r="I2943" s="42"/>
      <c r="J2943" s="42"/>
      <c r="K2943" s="42"/>
      <c r="L2943" s="42"/>
      <c r="M2943" s="42"/>
      <c r="N2943" s="42"/>
    </row>
    <row r="2944" spans="1:14" x14ac:dyDescent="0.2">
      <c r="A2944" s="42" t="s">
        <v>2526</v>
      </c>
      <c r="B2944" s="42">
        <v>1</v>
      </c>
      <c r="C2944" s="42">
        <v>1</v>
      </c>
      <c r="D2944" s="42"/>
      <c r="E2944" s="42">
        <v>6</v>
      </c>
      <c r="F2944" s="377">
        <f t="shared" si="48"/>
        <v>6</v>
      </c>
      <c r="G2944" s="42"/>
      <c r="H2944" s="42"/>
      <c r="I2944" s="42"/>
      <c r="J2944" s="42"/>
      <c r="K2944" s="42"/>
      <c r="L2944" s="42"/>
      <c r="M2944" s="42">
        <v>2</v>
      </c>
      <c r="N2944" s="42"/>
    </row>
    <row r="2945" spans="1:14" x14ac:dyDescent="0.2">
      <c r="A2945" s="42" t="s">
        <v>4511</v>
      </c>
      <c r="B2945" s="42">
        <v>2</v>
      </c>
      <c r="C2945" s="42">
        <v>2</v>
      </c>
      <c r="D2945" s="42">
        <v>1</v>
      </c>
      <c r="E2945" s="42">
        <v>5</v>
      </c>
      <c r="F2945" s="377">
        <f t="shared" si="48"/>
        <v>5</v>
      </c>
      <c r="G2945" s="42"/>
      <c r="H2945" s="42"/>
      <c r="I2945" s="42"/>
      <c r="J2945" s="42"/>
      <c r="K2945" s="42"/>
      <c r="L2945" s="42"/>
      <c r="M2945" s="42">
        <v>2</v>
      </c>
      <c r="N2945" s="42"/>
    </row>
    <row r="2946" spans="1:14" x14ac:dyDescent="0.2">
      <c r="A2946" s="42" t="s">
        <v>4209</v>
      </c>
      <c r="B2946" s="42">
        <v>1</v>
      </c>
      <c r="C2946" s="42">
        <v>1</v>
      </c>
      <c r="D2946" s="42"/>
      <c r="E2946" s="42">
        <v>5</v>
      </c>
      <c r="F2946" s="377">
        <f t="shared" si="48"/>
        <v>5</v>
      </c>
      <c r="G2946" s="42"/>
      <c r="H2946" s="42"/>
      <c r="I2946" s="42"/>
      <c r="J2946" s="42"/>
      <c r="K2946" s="42"/>
      <c r="L2946" s="42"/>
      <c r="M2946" s="42">
        <v>1</v>
      </c>
      <c r="N2946" s="42"/>
    </row>
    <row r="2947" spans="1:14" x14ac:dyDescent="0.2">
      <c r="A2947" s="422" t="s">
        <v>4532</v>
      </c>
      <c r="B2947" s="422">
        <v>1</v>
      </c>
      <c r="C2947" s="422">
        <v>1</v>
      </c>
      <c r="D2947" s="422"/>
      <c r="E2947" s="422">
        <v>0</v>
      </c>
      <c r="F2947" s="578">
        <f t="shared" si="48"/>
        <v>0</v>
      </c>
      <c r="G2947" s="42"/>
      <c r="H2947" s="42"/>
      <c r="I2947" s="42"/>
      <c r="J2947" s="42"/>
      <c r="K2947" s="42"/>
      <c r="L2947" s="42"/>
      <c r="M2947" s="422"/>
      <c r="N2947" s="422"/>
    </row>
    <row r="2948" spans="1:14" x14ac:dyDescent="0.2">
      <c r="A2948" s="42" t="s">
        <v>3050</v>
      </c>
      <c r="B2948" s="42">
        <v>5</v>
      </c>
      <c r="C2948" s="42">
        <v>5</v>
      </c>
      <c r="D2948" s="42">
        <v>2</v>
      </c>
      <c r="E2948" s="42">
        <v>258</v>
      </c>
      <c r="F2948" s="377">
        <f t="shared" si="48"/>
        <v>86</v>
      </c>
      <c r="G2948" s="42"/>
      <c r="H2948" s="42"/>
      <c r="I2948" s="42"/>
      <c r="J2948" s="42"/>
      <c r="K2948" s="42"/>
      <c r="L2948" s="42"/>
      <c r="M2948" s="42">
        <v>5</v>
      </c>
      <c r="N2948" s="42"/>
    </row>
    <row r="2949" spans="1:14" x14ac:dyDescent="0.2">
      <c r="A2949" s="42" t="s">
        <v>4198</v>
      </c>
      <c r="B2949" s="42">
        <v>3</v>
      </c>
      <c r="C2949" s="42">
        <v>3</v>
      </c>
      <c r="D2949" s="42">
        <v>1</v>
      </c>
      <c r="E2949" s="42">
        <v>99</v>
      </c>
      <c r="F2949" s="377">
        <f t="shared" si="48"/>
        <v>49.5</v>
      </c>
      <c r="G2949" s="42"/>
      <c r="H2949" s="42"/>
      <c r="I2949" s="42"/>
      <c r="J2949" s="42"/>
      <c r="K2949" s="42"/>
      <c r="L2949" s="42"/>
      <c r="M2949" s="42">
        <v>2</v>
      </c>
      <c r="N2949" s="42"/>
    </row>
    <row r="2950" spans="1:14" x14ac:dyDescent="0.2">
      <c r="A2950" s="42" t="s">
        <v>3039</v>
      </c>
      <c r="B2950" s="42">
        <v>8</v>
      </c>
      <c r="C2950" s="42">
        <v>9</v>
      </c>
      <c r="D2950" s="42">
        <v>1</v>
      </c>
      <c r="E2950" s="42">
        <v>332</v>
      </c>
      <c r="F2950" s="377">
        <f t="shared" si="48"/>
        <v>41.5</v>
      </c>
      <c r="G2950" s="42"/>
      <c r="H2950" s="42"/>
      <c r="I2950" s="42"/>
      <c r="J2950" s="42"/>
      <c r="K2950" s="42"/>
      <c r="L2950" s="42"/>
      <c r="M2950" s="42">
        <v>1</v>
      </c>
      <c r="N2950" s="42"/>
    </row>
    <row r="2951" spans="1:14" x14ac:dyDescent="0.2">
      <c r="A2951" s="42" t="s">
        <v>4199</v>
      </c>
      <c r="B2951" s="42">
        <v>6</v>
      </c>
      <c r="C2951" s="42">
        <v>6</v>
      </c>
      <c r="D2951" s="42">
        <v>2</v>
      </c>
      <c r="E2951" s="42">
        <v>160</v>
      </c>
      <c r="F2951" s="377">
        <f t="shared" si="48"/>
        <v>40</v>
      </c>
      <c r="G2951" s="42"/>
      <c r="H2951" s="42"/>
      <c r="I2951" s="42"/>
      <c r="J2951" s="42"/>
      <c r="K2951" s="42"/>
      <c r="L2951" s="42"/>
      <c r="M2951" s="42">
        <v>1</v>
      </c>
      <c r="N2951" s="42"/>
    </row>
    <row r="2952" spans="1:14" x14ac:dyDescent="0.2">
      <c r="A2952" s="42" t="s">
        <v>4211</v>
      </c>
      <c r="B2952" s="42">
        <v>8</v>
      </c>
      <c r="C2952" s="42">
        <v>9</v>
      </c>
      <c r="D2952" s="42"/>
      <c r="E2952" s="42">
        <v>320</v>
      </c>
      <c r="F2952" s="377">
        <f t="shared" si="48"/>
        <v>35.555555555555557</v>
      </c>
      <c r="G2952" s="42"/>
      <c r="H2952" s="42"/>
      <c r="I2952" s="42"/>
      <c r="J2952" s="42"/>
      <c r="K2952" s="42"/>
      <c r="L2952" s="42"/>
      <c r="M2952" s="42">
        <v>5</v>
      </c>
      <c r="N2952" s="42"/>
    </row>
    <row r="2953" spans="1:14" x14ac:dyDescent="0.2">
      <c r="A2953" s="42" t="s">
        <v>3151</v>
      </c>
      <c r="B2953" s="42">
        <v>1</v>
      </c>
      <c r="C2953" s="42">
        <v>1</v>
      </c>
      <c r="D2953" s="42"/>
      <c r="E2953" s="42">
        <v>35</v>
      </c>
      <c r="F2953" s="377">
        <f t="shared" ref="F2953:F2973" si="49">E2953/(C2953-D2953)</f>
        <v>35</v>
      </c>
      <c r="G2953" s="42"/>
      <c r="H2953" s="42"/>
      <c r="I2953" s="42"/>
      <c r="J2953" s="42"/>
      <c r="K2953" s="42"/>
      <c r="L2953" s="42"/>
      <c r="M2953" s="42">
        <v>6</v>
      </c>
      <c r="N2953" s="42"/>
    </row>
    <row r="2954" spans="1:14" x14ac:dyDescent="0.2">
      <c r="A2954" s="42" t="s">
        <v>3047</v>
      </c>
      <c r="B2954" s="42">
        <v>10</v>
      </c>
      <c r="C2954" s="42">
        <v>10</v>
      </c>
      <c r="D2954" s="42">
        <v>2</v>
      </c>
      <c r="E2954" s="42">
        <v>260</v>
      </c>
      <c r="F2954" s="377">
        <f t="shared" si="49"/>
        <v>32.5</v>
      </c>
      <c r="G2954" s="42"/>
      <c r="H2954" s="42"/>
      <c r="I2954" s="42"/>
      <c r="J2954" s="42"/>
      <c r="K2954" s="42"/>
      <c r="L2954" s="42"/>
      <c r="M2954" s="42">
        <v>6</v>
      </c>
      <c r="N2954" s="42"/>
    </row>
    <row r="2955" spans="1:14" x14ac:dyDescent="0.2">
      <c r="A2955" s="42" t="s">
        <v>4209</v>
      </c>
      <c r="B2955" s="42">
        <v>3</v>
      </c>
      <c r="C2955" s="42">
        <v>1</v>
      </c>
      <c r="D2955" s="42"/>
      <c r="E2955" s="42">
        <v>32</v>
      </c>
      <c r="F2955" s="377">
        <f t="shared" si="49"/>
        <v>32</v>
      </c>
      <c r="G2955" s="42"/>
      <c r="H2955" s="42"/>
      <c r="I2955" s="42"/>
      <c r="J2955" s="42"/>
      <c r="K2955" s="42"/>
      <c r="L2955" s="42"/>
      <c r="M2955" s="42">
        <v>1</v>
      </c>
      <c r="N2955" s="42"/>
    </row>
    <row r="2956" spans="1:14" x14ac:dyDescent="0.2">
      <c r="A2956" s="42" t="s">
        <v>4472</v>
      </c>
      <c r="B2956" s="42">
        <v>4</v>
      </c>
      <c r="C2956" s="42">
        <v>3</v>
      </c>
      <c r="D2956" s="42"/>
      <c r="E2956" s="42">
        <v>90</v>
      </c>
      <c r="F2956" s="377">
        <f t="shared" si="49"/>
        <v>30</v>
      </c>
      <c r="G2956" s="42"/>
      <c r="H2956" s="42"/>
      <c r="I2956" s="42"/>
      <c r="J2956" s="42"/>
      <c r="K2956" s="42"/>
      <c r="L2956" s="42"/>
      <c r="M2956" s="42">
        <v>1</v>
      </c>
      <c r="N2956" s="42"/>
    </row>
    <row r="2957" spans="1:14" x14ac:dyDescent="0.2">
      <c r="A2957" s="42" t="s">
        <v>3031</v>
      </c>
      <c r="B2957" s="42">
        <v>2</v>
      </c>
      <c r="C2957" s="42">
        <v>2</v>
      </c>
      <c r="D2957" s="42"/>
      <c r="E2957" s="42">
        <v>60</v>
      </c>
      <c r="F2957" s="377">
        <f t="shared" si="49"/>
        <v>30</v>
      </c>
      <c r="G2957" s="42"/>
      <c r="H2957" s="42"/>
      <c r="I2957" s="42"/>
      <c r="J2957" s="42"/>
      <c r="K2957" s="42"/>
      <c r="L2957" s="42"/>
      <c r="M2957" s="42"/>
      <c r="N2957" s="42"/>
    </row>
    <row r="2958" spans="1:14" x14ac:dyDescent="0.2">
      <c r="A2958" s="42" t="s">
        <v>787</v>
      </c>
      <c r="B2958" s="42">
        <v>4</v>
      </c>
      <c r="C2958" s="42">
        <v>5</v>
      </c>
      <c r="D2958" s="42"/>
      <c r="E2958" s="42">
        <v>101</v>
      </c>
      <c r="F2958" s="377">
        <f t="shared" si="49"/>
        <v>20.2</v>
      </c>
      <c r="G2958" s="42"/>
      <c r="H2958" s="42"/>
      <c r="I2958" s="42"/>
      <c r="J2958" s="42"/>
      <c r="K2958" s="42"/>
      <c r="L2958" s="42"/>
      <c r="M2958" s="42">
        <v>2</v>
      </c>
      <c r="N2958" s="42"/>
    </row>
    <row r="2959" spans="1:14" x14ac:dyDescent="0.2">
      <c r="A2959" s="42" t="s">
        <v>3881</v>
      </c>
      <c r="B2959" s="42">
        <v>3</v>
      </c>
      <c r="C2959" s="42">
        <v>3</v>
      </c>
      <c r="D2959" s="42">
        <v>2</v>
      </c>
      <c r="E2959" s="42">
        <v>20</v>
      </c>
      <c r="F2959" s="377">
        <f t="shared" si="49"/>
        <v>20</v>
      </c>
      <c r="G2959" s="42"/>
      <c r="H2959" s="42"/>
      <c r="I2959" s="42"/>
      <c r="J2959" s="42"/>
      <c r="K2959" s="42"/>
      <c r="L2959" s="42"/>
      <c r="M2959" s="42">
        <v>2</v>
      </c>
      <c r="N2959" s="42"/>
    </row>
    <row r="2960" spans="1:14" x14ac:dyDescent="0.2">
      <c r="A2960" s="42" t="s">
        <v>4529</v>
      </c>
      <c r="B2960" s="42">
        <v>13</v>
      </c>
      <c r="C2960" s="42">
        <v>11</v>
      </c>
      <c r="D2960" s="42">
        <v>1</v>
      </c>
      <c r="E2960" s="42">
        <v>181</v>
      </c>
      <c r="F2960" s="377">
        <f t="shared" si="49"/>
        <v>18.100000000000001</v>
      </c>
      <c r="G2960" s="42"/>
      <c r="H2960" s="42"/>
      <c r="I2960" s="42"/>
      <c r="J2960" s="42"/>
      <c r="K2960" s="42"/>
      <c r="L2960" s="42"/>
      <c r="M2960" s="42">
        <v>19</v>
      </c>
      <c r="N2960" s="42">
        <v>1</v>
      </c>
    </row>
    <row r="2961" spans="1:14" x14ac:dyDescent="0.2">
      <c r="A2961" s="42" t="s">
        <v>3037</v>
      </c>
      <c r="B2961" s="42">
        <v>4</v>
      </c>
      <c r="C2961" s="42">
        <v>4</v>
      </c>
      <c r="D2961" s="42"/>
      <c r="E2961" s="42">
        <v>69</v>
      </c>
      <c r="F2961" s="377">
        <f t="shared" si="49"/>
        <v>17.25</v>
      </c>
      <c r="G2961" s="42"/>
      <c r="H2961" s="42"/>
      <c r="I2961" s="42"/>
      <c r="J2961" s="42"/>
      <c r="K2961" s="42"/>
      <c r="L2961" s="42"/>
      <c r="M2961" s="42">
        <v>1</v>
      </c>
      <c r="N2961" s="42"/>
    </row>
    <row r="2962" spans="1:14" x14ac:dyDescent="0.2">
      <c r="A2962" s="42" t="s">
        <v>3062</v>
      </c>
      <c r="B2962" s="42">
        <v>1</v>
      </c>
      <c r="C2962" s="42">
        <v>1</v>
      </c>
      <c r="D2962" s="42"/>
      <c r="E2962" s="42">
        <v>15</v>
      </c>
      <c r="F2962" s="377">
        <f t="shared" si="49"/>
        <v>15</v>
      </c>
      <c r="G2962" s="42"/>
      <c r="H2962" s="42"/>
      <c r="I2962" s="42"/>
      <c r="J2962" s="42"/>
      <c r="K2962" s="42"/>
      <c r="L2962" s="42"/>
      <c r="M2962" s="42">
        <v>2</v>
      </c>
      <c r="N2962" s="42"/>
    </row>
    <row r="2963" spans="1:14" x14ac:dyDescent="0.2">
      <c r="A2963" s="42" t="s">
        <v>4543</v>
      </c>
      <c r="B2963" s="42">
        <v>5</v>
      </c>
      <c r="C2963" s="42">
        <v>3</v>
      </c>
      <c r="D2963" s="42">
        <v>2</v>
      </c>
      <c r="E2963" s="42">
        <v>15</v>
      </c>
      <c r="F2963" s="377">
        <f t="shared" si="49"/>
        <v>15</v>
      </c>
      <c r="G2963" s="42"/>
      <c r="H2963" s="42"/>
      <c r="I2963" s="42"/>
      <c r="J2963" s="42"/>
      <c r="K2963" s="42"/>
      <c r="L2963" s="42"/>
      <c r="M2963" s="42">
        <v>1</v>
      </c>
      <c r="N2963" s="42"/>
    </row>
    <row r="2964" spans="1:14" x14ac:dyDescent="0.2">
      <c r="A2964" s="42" t="s">
        <v>4139</v>
      </c>
      <c r="B2964" s="42">
        <v>7</v>
      </c>
      <c r="C2964" s="42">
        <v>6</v>
      </c>
      <c r="D2964" s="42">
        <v>1</v>
      </c>
      <c r="E2964" s="42">
        <v>72</v>
      </c>
      <c r="F2964" s="377">
        <f t="shared" si="49"/>
        <v>14.4</v>
      </c>
      <c r="G2964" s="42"/>
      <c r="H2964" s="42"/>
      <c r="I2964" s="42"/>
      <c r="J2964" s="42"/>
      <c r="K2964" s="42"/>
      <c r="L2964" s="42"/>
      <c r="M2964" s="42">
        <v>2</v>
      </c>
      <c r="N2964" s="42"/>
    </row>
    <row r="2965" spans="1:14" x14ac:dyDescent="0.2">
      <c r="A2965" s="42" t="s">
        <v>4207</v>
      </c>
      <c r="B2965" s="42">
        <v>13</v>
      </c>
      <c r="C2965" s="42">
        <v>10</v>
      </c>
      <c r="D2965" s="42">
        <v>2</v>
      </c>
      <c r="E2965" s="42">
        <v>111</v>
      </c>
      <c r="F2965" s="377">
        <f t="shared" si="49"/>
        <v>13.875</v>
      </c>
      <c r="G2965" s="42"/>
      <c r="H2965" s="42"/>
      <c r="I2965" s="42"/>
      <c r="J2965" s="42"/>
      <c r="K2965" s="42"/>
      <c r="L2965" s="42"/>
      <c r="M2965" s="42">
        <v>4</v>
      </c>
      <c r="N2965" s="42"/>
    </row>
    <row r="2966" spans="1:14" x14ac:dyDescent="0.2">
      <c r="A2966" s="42" t="s">
        <v>4191</v>
      </c>
      <c r="B2966" s="42">
        <v>1</v>
      </c>
      <c r="C2966" s="42">
        <v>1</v>
      </c>
      <c r="D2966" s="42"/>
      <c r="E2966" s="42">
        <v>13</v>
      </c>
      <c r="F2966" s="377">
        <f t="shared" si="49"/>
        <v>13</v>
      </c>
      <c r="G2966" s="42"/>
      <c r="H2966" s="42"/>
      <c r="I2966" s="42"/>
      <c r="J2966" s="42"/>
      <c r="K2966" s="42"/>
      <c r="L2966" s="42"/>
      <c r="M2966" s="42"/>
      <c r="N2966" s="42"/>
    </row>
    <row r="2967" spans="1:14" x14ac:dyDescent="0.2">
      <c r="A2967" s="42" t="s">
        <v>4485</v>
      </c>
      <c r="B2967" s="42">
        <v>3</v>
      </c>
      <c r="C2967" s="42">
        <v>2</v>
      </c>
      <c r="D2967" s="42"/>
      <c r="E2967" s="42">
        <v>16</v>
      </c>
      <c r="F2967" s="377">
        <f t="shared" si="49"/>
        <v>8</v>
      </c>
      <c r="G2967" s="42"/>
      <c r="H2967" s="42"/>
      <c r="I2967" s="42"/>
      <c r="J2967" s="42"/>
      <c r="K2967" s="42"/>
      <c r="L2967" s="42"/>
      <c r="M2967" s="42">
        <v>1</v>
      </c>
      <c r="N2967" s="42"/>
    </row>
    <row r="2968" spans="1:14" x14ac:dyDescent="0.2">
      <c r="A2968" s="42" t="s">
        <v>3856</v>
      </c>
      <c r="B2968" s="42">
        <v>13</v>
      </c>
      <c r="C2968" s="42">
        <v>9</v>
      </c>
      <c r="D2968" s="42"/>
      <c r="E2968" s="42">
        <v>59</v>
      </c>
      <c r="F2968" s="377">
        <f t="shared" si="49"/>
        <v>6.5555555555555554</v>
      </c>
      <c r="G2968" s="42"/>
      <c r="H2968" s="42"/>
      <c r="I2968" s="42"/>
      <c r="J2968" s="42"/>
      <c r="K2968" s="42"/>
      <c r="L2968" s="42"/>
      <c r="M2968" s="42">
        <v>4</v>
      </c>
      <c r="N2968" s="42"/>
    </row>
    <row r="2969" spans="1:14" x14ac:dyDescent="0.2">
      <c r="A2969" s="42" t="s">
        <v>4173</v>
      </c>
      <c r="B2969" s="42">
        <v>1</v>
      </c>
      <c r="C2969" s="42">
        <v>1</v>
      </c>
      <c r="D2969" s="42"/>
      <c r="E2969" s="42">
        <v>6</v>
      </c>
      <c r="F2969" s="377">
        <f t="shared" si="49"/>
        <v>6</v>
      </c>
      <c r="G2969" s="42"/>
      <c r="H2969" s="42"/>
      <c r="I2969" s="42"/>
      <c r="J2969" s="42"/>
      <c r="K2969" s="42"/>
      <c r="L2969" s="42"/>
      <c r="M2969" s="42">
        <v>1</v>
      </c>
      <c r="N2969" s="42"/>
    </row>
    <row r="2970" spans="1:14" x14ac:dyDescent="0.2">
      <c r="A2970" s="42" t="s">
        <v>3036</v>
      </c>
      <c r="B2970" s="42">
        <v>7</v>
      </c>
      <c r="C2970" s="42">
        <v>7</v>
      </c>
      <c r="D2970" s="42"/>
      <c r="E2970" s="42">
        <v>40</v>
      </c>
      <c r="F2970" s="377">
        <f t="shared" si="49"/>
        <v>5.7142857142857144</v>
      </c>
      <c r="G2970" s="42"/>
      <c r="H2970" s="42"/>
      <c r="I2970" s="42"/>
      <c r="J2970" s="42"/>
      <c r="K2970" s="42"/>
      <c r="L2970" s="42"/>
      <c r="M2970" s="42">
        <v>4</v>
      </c>
      <c r="N2970" s="42"/>
    </row>
    <row r="2971" spans="1:14" x14ac:dyDescent="0.2">
      <c r="A2971" s="42" t="s">
        <v>4208</v>
      </c>
      <c r="B2971" s="42">
        <v>8</v>
      </c>
      <c r="C2971" s="42">
        <v>5</v>
      </c>
      <c r="D2971" s="42">
        <v>2</v>
      </c>
      <c r="E2971" s="42">
        <v>9</v>
      </c>
      <c r="F2971" s="377">
        <f t="shared" si="49"/>
        <v>3</v>
      </c>
      <c r="G2971" s="42"/>
      <c r="H2971" s="42"/>
      <c r="I2971" s="42"/>
      <c r="J2971" s="42"/>
      <c r="K2971" s="42"/>
      <c r="L2971" s="42"/>
      <c r="M2971" s="42">
        <v>4</v>
      </c>
      <c r="N2971" s="42"/>
    </row>
    <row r="2972" spans="1:14" x14ac:dyDescent="0.2">
      <c r="A2972" s="42" t="s">
        <v>3049</v>
      </c>
      <c r="B2972" s="42">
        <v>4</v>
      </c>
      <c r="C2972" s="42">
        <v>4</v>
      </c>
      <c r="D2972" s="42">
        <v>1</v>
      </c>
      <c r="E2972" s="42">
        <v>8</v>
      </c>
      <c r="F2972" s="377">
        <f t="shared" si="49"/>
        <v>2.6666666666666665</v>
      </c>
      <c r="G2972" s="42"/>
      <c r="H2972" s="42"/>
      <c r="I2972" s="42"/>
      <c r="J2972" s="42"/>
      <c r="K2972" s="42"/>
      <c r="L2972" s="42"/>
      <c r="M2972" s="42"/>
      <c r="N2972" s="42"/>
    </row>
    <row r="2973" spans="1:14" x14ac:dyDescent="0.2">
      <c r="A2973" s="42" t="s">
        <v>4203</v>
      </c>
      <c r="B2973" s="42">
        <v>1</v>
      </c>
      <c r="C2973" s="42">
        <v>1</v>
      </c>
      <c r="D2973" s="42"/>
      <c r="E2973" s="42">
        <v>1</v>
      </c>
      <c r="F2973" s="377">
        <f t="shared" si="49"/>
        <v>1</v>
      </c>
      <c r="G2973" s="42"/>
      <c r="H2973" s="42"/>
      <c r="I2973" s="42"/>
      <c r="J2973" s="42"/>
      <c r="K2973" s="42"/>
      <c r="L2973" s="42"/>
      <c r="M2973" s="42"/>
      <c r="N2973" s="42"/>
    </row>
    <row r="2974" spans="1:14" x14ac:dyDescent="0.2">
      <c r="A2974" s="42" t="s">
        <v>4518</v>
      </c>
      <c r="B2974" s="42">
        <v>1</v>
      </c>
      <c r="C2974" s="42">
        <v>1</v>
      </c>
      <c r="D2974" s="42">
        <v>1</v>
      </c>
      <c r="E2974" s="42">
        <v>3</v>
      </c>
      <c r="F2974" s="377">
        <v>0</v>
      </c>
      <c r="G2974" s="42"/>
      <c r="H2974" s="42"/>
      <c r="I2974" s="42"/>
      <c r="J2974" s="42"/>
      <c r="K2974" s="42"/>
      <c r="L2974" s="42"/>
      <c r="M2974" s="42"/>
      <c r="N2974" s="42"/>
    </row>
    <row r="2975" spans="1:14" x14ac:dyDescent="0.2">
      <c r="A2975" s="42" t="s">
        <v>4514</v>
      </c>
      <c r="B2975" s="42">
        <v>1</v>
      </c>
      <c r="C2975" s="42">
        <v>1</v>
      </c>
      <c r="D2975" s="42">
        <v>1</v>
      </c>
      <c r="E2975" s="42">
        <v>20</v>
      </c>
      <c r="F2975" s="377">
        <v>0</v>
      </c>
      <c r="G2975" s="42"/>
      <c r="H2975" s="42"/>
      <c r="I2975" s="42"/>
      <c r="J2975" s="42"/>
      <c r="K2975" s="42"/>
      <c r="L2975" s="42"/>
      <c r="M2975" s="42">
        <v>1</v>
      </c>
      <c r="N2975" s="42"/>
    </row>
    <row r="2976" spans="1:14" x14ac:dyDescent="0.2">
      <c r="A2976" s="42" t="s">
        <v>4511</v>
      </c>
      <c r="B2976" s="42">
        <v>1</v>
      </c>
      <c r="C2976" s="42">
        <v>0</v>
      </c>
      <c r="D2976" s="42"/>
      <c r="E2976" s="42">
        <v>0</v>
      </c>
      <c r="F2976" s="377">
        <v>0</v>
      </c>
      <c r="G2976" s="42"/>
      <c r="H2976" s="42"/>
      <c r="I2976" s="42"/>
      <c r="J2976" s="42"/>
      <c r="K2976" s="42"/>
      <c r="L2976" s="42"/>
      <c r="M2976" s="42">
        <v>1</v>
      </c>
      <c r="N2976" s="42"/>
    </row>
    <row r="2977" spans="1:14" x14ac:dyDescent="0.2">
      <c r="A2977" s="42" t="s">
        <v>4544</v>
      </c>
      <c r="B2977" s="42">
        <v>1</v>
      </c>
      <c r="C2977" s="42">
        <v>0</v>
      </c>
      <c r="D2977" s="42"/>
      <c r="E2977" s="42">
        <v>0</v>
      </c>
      <c r="F2977" s="377">
        <v>0</v>
      </c>
      <c r="G2977" s="42"/>
      <c r="H2977" s="42"/>
      <c r="I2977" s="42"/>
      <c r="J2977" s="42"/>
      <c r="K2977" s="42"/>
      <c r="L2977" s="42"/>
      <c r="M2977" s="42"/>
      <c r="N2977" s="42"/>
    </row>
    <row r="2978" spans="1:14" x14ac:dyDescent="0.2">
      <c r="A2978" s="172" t="s">
        <v>3990</v>
      </c>
      <c r="B2978" s="172">
        <v>4</v>
      </c>
      <c r="C2978" s="172">
        <v>4</v>
      </c>
      <c r="D2978" s="172">
        <v>2</v>
      </c>
      <c r="E2978" s="172">
        <v>79</v>
      </c>
      <c r="F2978" s="322">
        <f t="shared" ref="F2978:F3006" si="50">E2978/(C2978-D2978)</f>
        <v>39.5</v>
      </c>
      <c r="G2978" s="42"/>
      <c r="H2978" s="42"/>
      <c r="I2978" s="42"/>
      <c r="J2978" s="42"/>
      <c r="K2978" s="42"/>
      <c r="L2978" s="42"/>
      <c r="M2978" s="172"/>
      <c r="N2978" s="172"/>
    </row>
    <row r="2979" spans="1:14" x14ac:dyDescent="0.2">
      <c r="A2979" s="172" t="s">
        <v>4216</v>
      </c>
      <c r="B2979" s="172">
        <v>5</v>
      </c>
      <c r="C2979" s="172">
        <v>5</v>
      </c>
      <c r="D2979" s="172"/>
      <c r="E2979" s="172">
        <v>140</v>
      </c>
      <c r="F2979" s="322">
        <f t="shared" si="50"/>
        <v>28</v>
      </c>
      <c r="G2979" s="42"/>
      <c r="H2979" s="42"/>
      <c r="I2979" s="42"/>
      <c r="J2979" s="42"/>
      <c r="K2979" s="42"/>
      <c r="L2979" s="42"/>
      <c r="M2979" s="172"/>
      <c r="N2979" s="172"/>
    </row>
    <row r="2980" spans="1:14" x14ac:dyDescent="0.2">
      <c r="A2980" s="172" t="s">
        <v>4469</v>
      </c>
      <c r="B2980" s="172">
        <v>9</v>
      </c>
      <c r="C2980" s="172">
        <v>9</v>
      </c>
      <c r="D2980" s="172"/>
      <c r="E2980" s="172">
        <v>248</v>
      </c>
      <c r="F2980" s="322">
        <f t="shared" si="50"/>
        <v>27.555555555555557</v>
      </c>
      <c r="G2980" s="42"/>
      <c r="H2980" s="42"/>
      <c r="I2980" s="42"/>
      <c r="J2980" s="42"/>
      <c r="K2980" s="42"/>
      <c r="L2980" s="42"/>
      <c r="M2980" s="172"/>
      <c r="N2980" s="172"/>
    </row>
    <row r="2981" spans="1:14" x14ac:dyDescent="0.2">
      <c r="A2981" s="172" t="s">
        <v>3978</v>
      </c>
      <c r="B2981" s="172">
        <v>1</v>
      </c>
      <c r="C2981" s="172">
        <v>1</v>
      </c>
      <c r="D2981" s="172"/>
      <c r="E2981" s="172">
        <v>26</v>
      </c>
      <c r="F2981" s="322">
        <f t="shared" si="50"/>
        <v>26</v>
      </c>
      <c r="G2981" s="42"/>
      <c r="H2981" s="42"/>
      <c r="I2981" s="42"/>
      <c r="J2981" s="42"/>
      <c r="K2981" s="42"/>
      <c r="L2981" s="42"/>
      <c r="M2981" s="172"/>
      <c r="N2981" s="172"/>
    </row>
    <row r="2982" spans="1:14" x14ac:dyDescent="0.2">
      <c r="A2982" s="172" t="s">
        <v>4139</v>
      </c>
      <c r="B2982" s="172">
        <v>9</v>
      </c>
      <c r="C2982" s="172">
        <v>9</v>
      </c>
      <c r="D2982" s="172"/>
      <c r="E2982" s="172">
        <v>211</v>
      </c>
      <c r="F2982" s="322">
        <f t="shared" si="50"/>
        <v>23.444444444444443</v>
      </c>
      <c r="G2982" s="42"/>
      <c r="H2982" s="42"/>
      <c r="I2982" s="42"/>
      <c r="J2982" s="42"/>
      <c r="K2982" s="42"/>
      <c r="L2982" s="42"/>
      <c r="M2982" s="172"/>
      <c r="N2982" s="172"/>
    </row>
    <row r="2983" spans="1:14" x14ac:dyDescent="0.2">
      <c r="A2983" s="172" t="s">
        <v>4199</v>
      </c>
      <c r="B2983" s="172">
        <v>3</v>
      </c>
      <c r="C2983" s="172">
        <v>3</v>
      </c>
      <c r="D2983" s="172">
        <v>2</v>
      </c>
      <c r="E2983" s="172">
        <v>23</v>
      </c>
      <c r="F2983" s="322">
        <f t="shared" si="50"/>
        <v>23</v>
      </c>
      <c r="G2983" s="42"/>
      <c r="H2983" s="42"/>
      <c r="I2983" s="42"/>
      <c r="J2983" s="42"/>
      <c r="K2983" s="42"/>
      <c r="L2983" s="42"/>
      <c r="M2983" s="172"/>
      <c r="N2983" s="172"/>
    </row>
    <row r="2984" spans="1:14" x14ac:dyDescent="0.2">
      <c r="A2984" s="172" t="s">
        <v>3037</v>
      </c>
      <c r="B2984" s="172">
        <v>1</v>
      </c>
      <c r="C2984" s="172">
        <v>1</v>
      </c>
      <c r="D2984" s="172"/>
      <c r="E2984" s="172">
        <v>22</v>
      </c>
      <c r="F2984" s="322">
        <f t="shared" si="50"/>
        <v>22</v>
      </c>
      <c r="G2984" s="42"/>
      <c r="H2984" s="42"/>
      <c r="I2984" s="42"/>
      <c r="J2984" s="42"/>
      <c r="K2984" s="42"/>
      <c r="L2984" s="42"/>
      <c r="M2984" s="172"/>
      <c r="N2984" s="172"/>
    </row>
    <row r="2985" spans="1:14" x14ac:dyDescent="0.2">
      <c r="A2985" s="172" t="s">
        <v>4482</v>
      </c>
      <c r="B2985" s="172">
        <v>5</v>
      </c>
      <c r="C2985" s="172">
        <v>5</v>
      </c>
      <c r="D2985" s="172">
        <v>1</v>
      </c>
      <c r="E2985" s="172">
        <v>84</v>
      </c>
      <c r="F2985" s="322">
        <f t="shared" si="50"/>
        <v>21</v>
      </c>
      <c r="G2985" s="42"/>
      <c r="H2985" s="42"/>
      <c r="I2985" s="42"/>
      <c r="J2985" s="42"/>
      <c r="K2985" s="42"/>
      <c r="L2985" s="42"/>
      <c r="M2985" s="172"/>
      <c r="N2985" s="172"/>
    </row>
    <row r="2986" spans="1:14" x14ac:dyDescent="0.2">
      <c r="A2986" s="172" t="s">
        <v>3923</v>
      </c>
      <c r="B2986" s="172">
        <v>1</v>
      </c>
      <c r="C2986" s="172">
        <v>1</v>
      </c>
      <c r="D2986" s="172"/>
      <c r="E2986" s="172">
        <v>21</v>
      </c>
      <c r="F2986" s="322">
        <f t="shared" si="50"/>
        <v>21</v>
      </c>
      <c r="G2986" s="42"/>
      <c r="H2986" s="42"/>
      <c r="I2986" s="42"/>
      <c r="J2986" s="42"/>
      <c r="K2986" s="42"/>
      <c r="L2986" s="42"/>
      <c r="M2986" s="172"/>
      <c r="N2986" s="172"/>
    </row>
    <row r="2987" spans="1:14" x14ac:dyDescent="0.2">
      <c r="A2987" s="172" t="s">
        <v>3032</v>
      </c>
      <c r="B2987" s="172">
        <v>9</v>
      </c>
      <c r="C2987" s="172">
        <v>9</v>
      </c>
      <c r="D2987" s="172">
        <v>1</v>
      </c>
      <c r="E2987" s="172">
        <v>159</v>
      </c>
      <c r="F2987" s="322">
        <f t="shared" si="50"/>
        <v>19.875</v>
      </c>
      <c r="G2987" s="42"/>
      <c r="H2987" s="42"/>
      <c r="I2987" s="42"/>
      <c r="J2987" s="42"/>
      <c r="K2987" s="42"/>
      <c r="L2987" s="42"/>
      <c r="M2987" s="172"/>
      <c r="N2987" s="172"/>
    </row>
    <row r="2988" spans="1:14" x14ac:dyDescent="0.2">
      <c r="A2988" s="172" t="s">
        <v>1163</v>
      </c>
      <c r="B2988" s="172">
        <v>11</v>
      </c>
      <c r="C2988" s="172">
        <v>11</v>
      </c>
      <c r="D2988" s="172"/>
      <c r="E2988" s="172">
        <v>199</v>
      </c>
      <c r="F2988" s="322">
        <f t="shared" si="50"/>
        <v>18.09090909090909</v>
      </c>
      <c r="G2988" s="42"/>
      <c r="H2988" s="42"/>
      <c r="I2988" s="42"/>
      <c r="J2988" s="42"/>
      <c r="K2988" s="42"/>
      <c r="L2988" s="42"/>
      <c r="M2988" s="172"/>
      <c r="N2988" s="172"/>
    </row>
    <row r="2989" spans="1:14" x14ac:dyDescent="0.2">
      <c r="A2989" s="172" t="s">
        <v>4200</v>
      </c>
      <c r="B2989" s="172">
        <v>1</v>
      </c>
      <c r="C2989" s="172">
        <v>1</v>
      </c>
      <c r="D2989" s="172"/>
      <c r="E2989" s="172">
        <v>16</v>
      </c>
      <c r="F2989" s="322">
        <f t="shared" si="50"/>
        <v>16</v>
      </c>
      <c r="G2989" s="42"/>
      <c r="H2989" s="42"/>
      <c r="I2989" s="42"/>
      <c r="J2989" s="42"/>
      <c r="K2989" s="42"/>
      <c r="L2989" s="42"/>
      <c r="M2989" s="172"/>
      <c r="N2989" s="172"/>
    </row>
    <row r="2990" spans="1:14" x14ac:dyDescent="0.2">
      <c r="A2990" s="172" t="s">
        <v>4483</v>
      </c>
      <c r="B2990" s="172">
        <v>1</v>
      </c>
      <c r="C2990" s="172">
        <v>1</v>
      </c>
      <c r="D2990" s="172"/>
      <c r="E2990" s="172">
        <v>16</v>
      </c>
      <c r="F2990" s="322">
        <f t="shared" si="50"/>
        <v>16</v>
      </c>
      <c r="G2990" s="42"/>
      <c r="H2990" s="42"/>
      <c r="I2990" s="42"/>
      <c r="J2990" s="42"/>
      <c r="K2990" s="42"/>
      <c r="L2990" s="42"/>
      <c r="M2990" s="172"/>
      <c r="N2990" s="172"/>
    </row>
    <row r="2991" spans="1:14" x14ac:dyDescent="0.2">
      <c r="A2991" s="172" t="s">
        <v>4484</v>
      </c>
      <c r="B2991" s="172">
        <v>1</v>
      </c>
      <c r="C2991" s="172">
        <v>1</v>
      </c>
      <c r="D2991" s="172"/>
      <c r="E2991" s="172">
        <v>15</v>
      </c>
      <c r="F2991" s="322">
        <f t="shared" si="50"/>
        <v>15</v>
      </c>
      <c r="G2991" s="42"/>
      <c r="H2991" s="42"/>
      <c r="I2991" s="42"/>
      <c r="J2991" s="42"/>
      <c r="K2991" s="42"/>
      <c r="L2991" s="42"/>
      <c r="M2991" s="172"/>
      <c r="N2991" s="172"/>
    </row>
    <row r="2992" spans="1:14" x14ac:dyDescent="0.2">
      <c r="A2992" s="172" t="s">
        <v>4485</v>
      </c>
      <c r="B2992" s="172">
        <v>1</v>
      </c>
      <c r="C2992" s="172">
        <v>1</v>
      </c>
      <c r="D2992" s="172"/>
      <c r="E2992" s="172">
        <v>14</v>
      </c>
      <c r="F2992" s="322">
        <f t="shared" si="50"/>
        <v>14</v>
      </c>
      <c r="G2992" s="42"/>
      <c r="H2992" s="42"/>
      <c r="I2992" s="42"/>
      <c r="J2992" s="42"/>
      <c r="K2992" s="42"/>
      <c r="L2992" s="42"/>
      <c r="M2992" s="172"/>
      <c r="N2992" s="172"/>
    </row>
    <row r="2993" spans="1:14" x14ac:dyDescent="0.2">
      <c r="A2993" s="172" t="s">
        <v>4486</v>
      </c>
      <c r="B2993" s="172">
        <v>2</v>
      </c>
      <c r="C2993" s="172">
        <v>2</v>
      </c>
      <c r="D2993" s="172"/>
      <c r="E2993" s="172">
        <v>23</v>
      </c>
      <c r="F2993" s="322">
        <f t="shared" si="50"/>
        <v>11.5</v>
      </c>
      <c r="G2993" s="42"/>
      <c r="H2993" s="42"/>
      <c r="I2993" s="42"/>
      <c r="J2993" s="42"/>
      <c r="K2993" s="42"/>
      <c r="L2993" s="42"/>
      <c r="M2993" s="172"/>
      <c r="N2993" s="172"/>
    </row>
    <row r="2994" spans="1:14" x14ac:dyDescent="0.2">
      <c r="A2994" s="172" t="s">
        <v>4185</v>
      </c>
      <c r="B2994" s="172">
        <v>11</v>
      </c>
      <c r="C2994" s="172">
        <v>11</v>
      </c>
      <c r="D2994" s="172"/>
      <c r="E2994" s="172">
        <v>106</v>
      </c>
      <c r="F2994" s="322">
        <f t="shared" si="50"/>
        <v>9.6363636363636367</v>
      </c>
      <c r="G2994" s="42"/>
      <c r="H2994" s="42"/>
      <c r="I2994" s="42"/>
      <c r="J2994" s="42"/>
      <c r="K2994" s="42"/>
      <c r="L2994" s="42"/>
      <c r="M2994" s="172"/>
      <c r="N2994" s="172"/>
    </row>
    <row r="2995" spans="1:14" x14ac:dyDescent="0.2">
      <c r="A2995" s="172" t="s">
        <v>4487</v>
      </c>
      <c r="B2995" s="172">
        <v>8</v>
      </c>
      <c r="C2995" s="172">
        <v>8</v>
      </c>
      <c r="D2995" s="172">
        <v>3</v>
      </c>
      <c r="E2995" s="172">
        <v>43</v>
      </c>
      <c r="F2995" s="322">
        <f t="shared" si="50"/>
        <v>8.6</v>
      </c>
      <c r="G2995" s="42"/>
      <c r="H2995" s="42"/>
      <c r="I2995" s="42"/>
      <c r="J2995" s="42"/>
      <c r="K2995" s="42"/>
      <c r="L2995" s="42"/>
      <c r="M2995" s="172"/>
      <c r="N2995" s="172"/>
    </row>
    <row r="2996" spans="1:14" x14ac:dyDescent="0.2">
      <c r="A2996" s="172" t="s">
        <v>3927</v>
      </c>
      <c r="B2996" s="172">
        <v>1</v>
      </c>
      <c r="C2996" s="172">
        <v>1</v>
      </c>
      <c r="D2996" s="172"/>
      <c r="E2996" s="172">
        <v>8</v>
      </c>
      <c r="F2996" s="322">
        <f t="shared" si="50"/>
        <v>8</v>
      </c>
      <c r="G2996" s="42"/>
      <c r="H2996" s="42"/>
      <c r="I2996" s="42"/>
      <c r="J2996" s="42"/>
      <c r="K2996" s="42"/>
      <c r="L2996" s="42"/>
      <c r="M2996" s="172"/>
      <c r="N2996" s="172"/>
    </row>
    <row r="2997" spans="1:14" x14ac:dyDescent="0.2">
      <c r="A2997" s="172" t="s">
        <v>4207</v>
      </c>
      <c r="B2997" s="172">
        <v>5</v>
      </c>
      <c r="C2997" s="172">
        <v>5</v>
      </c>
      <c r="D2997" s="172"/>
      <c r="E2997" s="172">
        <v>37</v>
      </c>
      <c r="F2997" s="322">
        <f t="shared" si="50"/>
        <v>7.4</v>
      </c>
      <c r="G2997" s="42"/>
      <c r="H2997" s="42"/>
      <c r="I2997" s="42"/>
      <c r="J2997" s="42"/>
      <c r="K2997" s="42"/>
      <c r="L2997" s="42"/>
      <c r="M2997" s="172"/>
      <c r="N2997" s="172"/>
    </row>
    <row r="2998" spans="1:14" x14ac:dyDescent="0.2">
      <c r="A2998" s="172" t="s">
        <v>4488</v>
      </c>
      <c r="B2998" s="172">
        <v>9</v>
      </c>
      <c r="C2998" s="172">
        <v>9</v>
      </c>
      <c r="D2998" s="172">
        <v>2</v>
      </c>
      <c r="E2998" s="172">
        <v>50</v>
      </c>
      <c r="F2998" s="322">
        <f t="shared" si="50"/>
        <v>7.1428571428571432</v>
      </c>
      <c r="G2998" s="42"/>
      <c r="H2998" s="42"/>
      <c r="I2998" s="42"/>
      <c r="J2998" s="42"/>
      <c r="K2998" s="42"/>
      <c r="L2998" s="42"/>
      <c r="M2998" s="172"/>
      <c r="N2998" s="172"/>
    </row>
    <row r="2999" spans="1:14" x14ac:dyDescent="0.2">
      <c r="A2999" s="172" t="s">
        <v>4475</v>
      </c>
      <c r="B2999" s="172">
        <v>1</v>
      </c>
      <c r="C2999" s="172">
        <v>1</v>
      </c>
      <c r="D2999" s="172"/>
      <c r="E2999" s="172">
        <v>7</v>
      </c>
      <c r="F2999" s="322">
        <f t="shared" si="50"/>
        <v>7</v>
      </c>
      <c r="G2999" s="42"/>
      <c r="H2999" s="42"/>
      <c r="I2999" s="42"/>
      <c r="J2999" s="42"/>
      <c r="K2999" s="42"/>
      <c r="L2999" s="42"/>
      <c r="M2999" s="172"/>
      <c r="N2999" s="172"/>
    </row>
    <row r="3000" spans="1:14" x14ac:dyDescent="0.2">
      <c r="A3000" s="172" t="s">
        <v>4489</v>
      </c>
      <c r="B3000" s="172">
        <v>3</v>
      </c>
      <c r="C3000" s="172">
        <v>3</v>
      </c>
      <c r="D3000" s="172"/>
      <c r="E3000" s="172">
        <v>18</v>
      </c>
      <c r="F3000" s="322">
        <f t="shared" si="50"/>
        <v>6</v>
      </c>
      <c r="G3000" s="42"/>
      <c r="H3000" s="42"/>
      <c r="I3000" s="42"/>
      <c r="J3000" s="42"/>
      <c r="K3000" s="42"/>
      <c r="L3000" s="42"/>
      <c r="M3000" s="172"/>
      <c r="N3000" s="172"/>
    </row>
    <row r="3001" spans="1:14" x14ac:dyDescent="0.2">
      <c r="A3001" s="172" t="s">
        <v>4490</v>
      </c>
      <c r="B3001" s="172">
        <v>3</v>
      </c>
      <c r="C3001" s="172">
        <v>3</v>
      </c>
      <c r="D3001" s="172">
        <v>1</v>
      </c>
      <c r="E3001" s="172">
        <v>10</v>
      </c>
      <c r="F3001" s="322">
        <f t="shared" si="50"/>
        <v>5</v>
      </c>
      <c r="G3001" s="42"/>
      <c r="H3001" s="42"/>
      <c r="I3001" s="42"/>
      <c r="J3001" s="42"/>
      <c r="K3001" s="42"/>
      <c r="L3001" s="42"/>
      <c r="M3001" s="172"/>
      <c r="N3001" s="172"/>
    </row>
    <row r="3002" spans="1:14" x14ac:dyDescent="0.2">
      <c r="A3002" s="172" t="s">
        <v>4481</v>
      </c>
      <c r="B3002" s="172">
        <v>1</v>
      </c>
      <c r="C3002" s="172">
        <v>1</v>
      </c>
      <c r="D3002" s="172"/>
      <c r="E3002" s="172">
        <v>4</v>
      </c>
      <c r="F3002" s="322">
        <f t="shared" si="50"/>
        <v>4</v>
      </c>
      <c r="G3002" s="42"/>
      <c r="H3002" s="42"/>
      <c r="I3002" s="42"/>
      <c r="J3002" s="42"/>
      <c r="K3002" s="42"/>
      <c r="L3002" s="42"/>
      <c r="M3002" s="172"/>
      <c r="N3002" s="172"/>
    </row>
    <row r="3003" spans="1:14" x14ac:dyDescent="0.2">
      <c r="A3003" s="172" t="s">
        <v>4474</v>
      </c>
      <c r="B3003" s="172">
        <v>5</v>
      </c>
      <c r="C3003" s="172">
        <v>5</v>
      </c>
      <c r="D3003" s="172">
        <v>1</v>
      </c>
      <c r="E3003" s="172">
        <v>11</v>
      </c>
      <c r="F3003" s="322">
        <f t="shared" si="50"/>
        <v>2.75</v>
      </c>
      <c r="G3003" s="42"/>
      <c r="H3003" s="42"/>
      <c r="I3003" s="42"/>
      <c r="J3003" s="42"/>
      <c r="K3003" s="42"/>
      <c r="L3003" s="42"/>
      <c r="M3003" s="172"/>
      <c r="N3003" s="172"/>
    </row>
    <row r="3004" spans="1:14" x14ac:dyDescent="0.2">
      <c r="A3004" s="172" t="s">
        <v>4491</v>
      </c>
      <c r="B3004" s="172">
        <v>1</v>
      </c>
      <c r="C3004" s="172">
        <v>1</v>
      </c>
      <c r="D3004" s="172"/>
      <c r="E3004" s="172">
        <v>0</v>
      </c>
      <c r="F3004" s="322">
        <f t="shared" si="50"/>
        <v>0</v>
      </c>
      <c r="G3004" s="42"/>
      <c r="H3004" s="42"/>
      <c r="I3004" s="42"/>
      <c r="J3004" s="42"/>
      <c r="K3004" s="42"/>
      <c r="L3004" s="42"/>
      <c r="M3004" s="172"/>
      <c r="N3004" s="172"/>
    </row>
    <row r="3005" spans="1:14" x14ac:dyDescent="0.2">
      <c r="A3005" s="172" t="s">
        <v>4492</v>
      </c>
      <c r="B3005" s="172">
        <v>1</v>
      </c>
      <c r="C3005" s="172">
        <v>1</v>
      </c>
      <c r="D3005" s="172"/>
      <c r="E3005" s="172">
        <v>0</v>
      </c>
      <c r="F3005" s="322">
        <f t="shared" si="50"/>
        <v>0</v>
      </c>
      <c r="G3005" s="42"/>
      <c r="H3005" s="42"/>
      <c r="I3005" s="42"/>
      <c r="J3005" s="42"/>
      <c r="K3005" s="42"/>
      <c r="L3005" s="42"/>
      <c r="M3005" s="172"/>
      <c r="N3005" s="172"/>
    </row>
    <row r="3006" spans="1:14" x14ac:dyDescent="0.2">
      <c r="A3006" s="172" t="s">
        <v>4493</v>
      </c>
      <c r="B3006" s="172">
        <v>1</v>
      </c>
      <c r="C3006" s="172">
        <v>1</v>
      </c>
      <c r="D3006" s="172"/>
      <c r="E3006" s="172">
        <v>0</v>
      </c>
      <c r="F3006" s="322">
        <f t="shared" si="50"/>
        <v>0</v>
      </c>
      <c r="G3006" s="42"/>
      <c r="H3006" s="42"/>
      <c r="I3006" s="42"/>
      <c r="J3006" s="42"/>
      <c r="K3006" s="42"/>
      <c r="L3006" s="42"/>
      <c r="M3006" s="172"/>
      <c r="N3006" s="172"/>
    </row>
    <row r="3007" spans="1:14" x14ac:dyDescent="0.2">
      <c r="A3007" s="172" t="s">
        <v>4480</v>
      </c>
      <c r="B3007" s="172">
        <v>1</v>
      </c>
      <c r="C3007" s="172">
        <v>1</v>
      </c>
      <c r="D3007" s="172">
        <v>1</v>
      </c>
      <c r="E3007" s="172">
        <v>9</v>
      </c>
      <c r="F3007" s="322">
        <v>0</v>
      </c>
      <c r="G3007" s="42"/>
      <c r="H3007" s="42"/>
      <c r="I3007" s="42"/>
      <c r="J3007" s="42"/>
      <c r="K3007" s="42"/>
      <c r="L3007" s="42"/>
      <c r="M3007" s="172"/>
      <c r="N3007" s="172"/>
    </row>
    <row r="3008" spans="1:14" x14ac:dyDescent="0.2">
      <c r="A3008" s="172" t="s">
        <v>4468</v>
      </c>
      <c r="B3008" s="172">
        <v>2</v>
      </c>
      <c r="C3008" s="172">
        <v>2</v>
      </c>
      <c r="D3008" s="172">
        <v>1</v>
      </c>
      <c r="E3008" s="172">
        <v>184</v>
      </c>
      <c r="F3008" s="322">
        <f t="shared" ref="F3008:F3071" si="51">E3008/(C3008-D3008)</f>
        <v>184</v>
      </c>
      <c r="G3008" s="42"/>
      <c r="H3008" s="42"/>
      <c r="I3008" s="42"/>
      <c r="J3008" s="42"/>
      <c r="K3008" s="42"/>
      <c r="L3008" s="42"/>
      <c r="M3008" s="172"/>
      <c r="N3008" s="172"/>
    </row>
    <row r="3009" spans="1:14" x14ac:dyDescent="0.2">
      <c r="A3009" s="172" t="s">
        <v>3050</v>
      </c>
      <c r="B3009" s="172">
        <v>13</v>
      </c>
      <c r="C3009" s="172">
        <v>11</v>
      </c>
      <c r="D3009" s="172">
        <v>1</v>
      </c>
      <c r="E3009" s="172">
        <v>761</v>
      </c>
      <c r="F3009" s="322">
        <f t="shared" si="51"/>
        <v>76.099999999999994</v>
      </c>
      <c r="G3009" s="42"/>
      <c r="H3009" s="42"/>
      <c r="I3009" s="42"/>
      <c r="J3009" s="42"/>
      <c r="K3009" s="42"/>
      <c r="L3009" s="42"/>
      <c r="M3009" s="172"/>
      <c r="N3009" s="172"/>
    </row>
    <row r="3010" spans="1:14" x14ac:dyDescent="0.2">
      <c r="A3010" s="172" t="s">
        <v>4497</v>
      </c>
      <c r="B3010" s="172">
        <v>1</v>
      </c>
      <c r="C3010" s="172">
        <v>1</v>
      </c>
      <c r="D3010" s="172"/>
      <c r="E3010" s="172">
        <v>61</v>
      </c>
      <c r="F3010" s="322">
        <f t="shared" si="51"/>
        <v>61</v>
      </c>
      <c r="G3010" s="42"/>
      <c r="H3010" s="42"/>
      <c r="I3010" s="42"/>
      <c r="J3010" s="42"/>
      <c r="K3010" s="42"/>
      <c r="L3010" s="42"/>
      <c r="M3010" s="172"/>
      <c r="N3010" s="172"/>
    </row>
    <row r="3011" spans="1:14" x14ac:dyDescent="0.2">
      <c r="A3011" s="172" t="s">
        <v>4463</v>
      </c>
      <c r="B3011" s="172">
        <v>4</v>
      </c>
      <c r="C3011" s="172">
        <v>5</v>
      </c>
      <c r="D3011" s="172">
        <v>2</v>
      </c>
      <c r="E3011" s="172">
        <v>168</v>
      </c>
      <c r="F3011" s="322">
        <f t="shared" si="51"/>
        <v>56</v>
      </c>
      <c r="G3011" s="42"/>
      <c r="H3011" s="42"/>
      <c r="I3011" s="42"/>
      <c r="J3011" s="42"/>
      <c r="K3011" s="42"/>
      <c r="L3011" s="42"/>
      <c r="M3011" s="172"/>
      <c r="N3011" s="172"/>
    </row>
    <row r="3012" spans="1:14" x14ac:dyDescent="0.2">
      <c r="A3012" s="172" t="s">
        <v>3946</v>
      </c>
      <c r="B3012" s="172">
        <v>1</v>
      </c>
      <c r="C3012" s="172">
        <v>1</v>
      </c>
      <c r="D3012" s="172"/>
      <c r="E3012" s="172">
        <v>50</v>
      </c>
      <c r="F3012" s="322">
        <f t="shared" si="51"/>
        <v>50</v>
      </c>
      <c r="G3012" s="42"/>
      <c r="H3012" s="42"/>
      <c r="I3012" s="42"/>
      <c r="J3012" s="42"/>
      <c r="K3012" s="42"/>
      <c r="L3012" s="42"/>
      <c r="M3012" s="172"/>
      <c r="N3012" s="172"/>
    </row>
    <row r="3013" spans="1:14" x14ac:dyDescent="0.2">
      <c r="A3013" s="172" t="s">
        <v>4191</v>
      </c>
      <c r="B3013" s="172">
        <v>13</v>
      </c>
      <c r="C3013" s="172">
        <v>15</v>
      </c>
      <c r="D3013" s="172"/>
      <c r="E3013" s="172">
        <v>595</v>
      </c>
      <c r="F3013" s="322">
        <f t="shared" si="51"/>
        <v>39.666666666666664</v>
      </c>
      <c r="G3013" s="42"/>
      <c r="H3013" s="42"/>
      <c r="I3013" s="42"/>
      <c r="J3013" s="42"/>
      <c r="K3013" s="42"/>
      <c r="L3013" s="42"/>
      <c r="M3013" s="172"/>
      <c r="N3013" s="172"/>
    </row>
    <row r="3014" spans="1:14" x14ac:dyDescent="0.2">
      <c r="A3014" s="172" t="s">
        <v>4470</v>
      </c>
      <c r="B3014" s="172">
        <v>3</v>
      </c>
      <c r="C3014" s="172">
        <v>3</v>
      </c>
      <c r="D3014" s="172">
        <v>1</v>
      </c>
      <c r="E3014" s="172">
        <v>66</v>
      </c>
      <c r="F3014" s="322">
        <f t="shared" si="51"/>
        <v>33</v>
      </c>
      <c r="G3014" s="42"/>
      <c r="H3014" s="42"/>
      <c r="I3014" s="42"/>
      <c r="J3014" s="42"/>
      <c r="K3014" s="42"/>
      <c r="L3014" s="42"/>
      <c r="M3014" s="172"/>
      <c r="N3014" s="172"/>
    </row>
    <row r="3015" spans="1:14" x14ac:dyDescent="0.2">
      <c r="A3015" s="172" t="s">
        <v>3990</v>
      </c>
      <c r="B3015" s="172">
        <v>6</v>
      </c>
      <c r="C3015" s="172">
        <v>7</v>
      </c>
      <c r="D3015" s="172">
        <v>1</v>
      </c>
      <c r="E3015" s="172">
        <v>197</v>
      </c>
      <c r="F3015" s="322">
        <f t="shared" si="51"/>
        <v>32.833333333333336</v>
      </c>
      <c r="G3015" s="42"/>
      <c r="H3015" s="42"/>
      <c r="I3015" s="42"/>
      <c r="J3015" s="42"/>
      <c r="K3015" s="42"/>
      <c r="L3015" s="42"/>
      <c r="M3015" s="172"/>
      <c r="N3015" s="172"/>
    </row>
    <row r="3016" spans="1:14" x14ac:dyDescent="0.2">
      <c r="A3016" s="172" t="s">
        <v>3882</v>
      </c>
      <c r="B3016" s="172">
        <v>7</v>
      </c>
      <c r="C3016" s="172">
        <v>7</v>
      </c>
      <c r="D3016" s="172">
        <v>1</v>
      </c>
      <c r="E3016" s="172">
        <v>173</v>
      </c>
      <c r="F3016" s="322">
        <f t="shared" si="51"/>
        <v>28.833333333333332</v>
      </c>
      <c r="G3016" s="42"/>
      <c r="H3016" s="42"/>
      <c r="I3016" s="42"/>
      <c r="J3016" s="42"/>
      <c r="K3016" s="42"/>
      <c r="L3016" s="42"/>
      <c r="M3016" s="172"/>
      <c r="N3016" s="172"/>
    </row>
    <row r="3017" spans="1:14" x14ac:dyDescent="0.2">
      <c r="A3017" s="172" t="s">
        <v>4502</v>
      </c>
      <c r="B3017" s="172">
        <v>13</v>
      </c>
      <c r="C3017" s="172">
        <v>14</v>
      </c>
      <c r="D3017" s="172"/>
      <c r="E3017" s="172">
        <v>341</v>
      </c>
      <c r="F3017" s="322">
        <f t="shared" si="51"/>
        <v>24.357142857142858</v>
      </c>
      <c r="G3017" s="42"/>
      <c r="H3017" s="42"/>
      <c r="I3017" s="42"/>
      <c r="J3017" s="42"/>
      <c r="K3017" s="42"/>
      <c r="L3017" s="42"/>
      <c r="M3017" s="172"/>
      <c r="N3017" s="172"/>
    </row>
    <row r="3018" spans="1:14" x14ac:dyDescent="0.2">
      <c r="A3018" s="172" t="s">
        <v>3037</v>
      </c>
      <c r="B3018" s="172">
        <v>1</v>
      </c>
      <c r="C3018" s="172">
        <v>1</v>
      </c>
      <c r="D3018" s="172"/>
      <c r="E3018" s="172">
        <v>24</v>
      </c>
      <c r="F3018" s="322">
        <f t="shared" si="51"/>
        <v>24</v>
      </c>
      <c r="G3018" s="42"/>
      <c r="H3018" s="42"/>
      <c r="I3018" s="42"/>
      <c r="J3018" s="42"/>
      <c r="K3018" s="42"/>
      <c r="L3018" s="42"/>
      <c r="M3018" s="172"/>
      <c r="N3018" s="172"/>
    </row>
    <row r="3019" spans="1:14" x14ac:dyDescent="0.2">
      <c r="A3019" s="172" t="s">
        <v>3902</v>
      </c>
      <c r="B3019" s="172">
        <v>6</v>
      </c>
      <c r="C3019" s="172">
        <v>5</v>
      </c>
      <c r="D3019" s="172"/>
      <c r="E3019" s="172">
        <v>89</v>
      </c>
      <c r="F3019" s="322">
        <f t="shared" si="51"/>
        <v>17.8</v>
      </c>
      <c r="G3019" s="42"/>
      <c r="H3019" s="42"/>
      <c r="I3019" s="42"/>
      <c r="J3019" s="42"/>
      <c r="K3019" s="42"/>
      <c r="L3019" s="42"/>
      <c r="M3019" s="172"/>
      <c r="N3019" s="172"/>
    </row>
    <row r="3020" spans="1:14" x14ac:dyDescent="0.2">
      <c r="A3020" s="172" t="s">
        <v>4492</v>
      </c>
      <c r="B3020" s="172">
        <v>11</v>
      </c>
      <c r="C3020" s="172">
        <v>12</v>
      </c>
      <c r="D3020" s="172">
        <v>1</v>
      </c>
      <c r="E3020" s="172">
        <v>194</v>
      </c>
      <c r="F3020" s="322">
        <f t="shared" si="51"/>
        <v>17.636363636363637</v>
      </c>
      <c r="G3020" s="42"/>
      <c r="H3020" s="42"/>
      <c r="I3020" s="42"/>
      <c r="J3020" s="42"/>
      <c r="K3020" s="42"/>
      <c r="L3020" s="42"/>
      <c r="M3020" s="172"/>
      <c r="N3020" s="172"/>
    </row>
    <row r="3021" spans="1:14" x14ac:dyDescent="0.2">
      <c r="A3021" s="172" t="s">
        <v>3114</v>
      </c>
      <c r="B3021" s="172">
        <v>7</v>
      </c>
      <c r="C3021" s="172">
        <v>8</v>
      </c>
      <c r="D3021" s="172"/>
      <c r="E3021" s="172">
        <v>100</v>
      </c>
      <c r="F3021" s="322">
        <f t="shared" si="51"/>
        <v>12.5</v>
      </c>
      <c r="G3021" s="42"/>
      <c r="H3021" s="42"/>
      <c r="I3021" s="42"/>
      <c r="J3021" s="42"/>
      <c r="K3021" s="42"/>
      <c r="L3021" s="42"/>
      <c r="M3021" s="172"/>
      <c r="N3021" s="172"/>
    </row>
    <row r="3022" spans="1:14" x14ac:dyDescent="0.2">
      <c r="A3022" s="172" t="s">
        <v>4483</v>
      </c>
      <c r="B3022" s="172">
        <v>3</v>
      </c>
      <c r="C3022" s="172">
        <v>3</v>
      </c>
      <c r="D3022" s="172"/>
      <c r="E3022" s="172">
        <v>37</v>
      </c>
      <c r="F3022" s="322">
        <f t="shared" si="51"/>
        <v>12.333333333333334</v>
      </c>
      <c r="G3022" s="42"/>
      <c r="H3022" s="42"/>
      <c r="I3022" s="42"/>
      <c r="J3022" s="42"/>
      <c r="K3022" s="42"/>
      <c r="L3022" s="42"/>
      <c r="M3022" s="172"/>
      <c r="N3022" s="172"/>
    </row>
    <row r="3023" spans="1:14" x14ac:dyDescent="0.2">
      <c r="A3023" s="172" t="s">
        <v>4498</v>
      </c>
      <c r="B3023" s="172">
        <v>5</v>
      </c>
      <c r="C3023" s="172">
        <v>5</v>
      </c>
      <c r="D3023" s="172">
        <v>1</v>
      </c>
      <c r="E3023" s="172">
        <v>37</v>
      </c>
      <c r="F3023" s="322">
        <f t="shared" si="51"/>
        <v>9.25</v>
      </c>
      <c r="G3023" s="42"/>
      <c r="H3023" s="42"/>
      <c r="I3023" s="42"/>
      <c r="J3023" s="42"/>
      <c r="K3023" s="42"/>
      <c r="L3023" s="42"/>
      <c r="M3023" s="172"/>
      <c r="N3023" s="172"/>
    </row>
    <row r="3024" spans="1:14" x14ac:dyDescent="0.2">
      <c r="A3024" s="172" t="s">
        <v>3881</v>
      </c>
      <c r="B3024" s="172">
        <v>7</v>
      </c>
      <c r="C3024" s="172">
        <v>6</v>
      </c>
      <c r="D3024" s="172">
        <v>1</v>
      </c>
      <c r="E3024" s="172">
        <v>38</v>
      </c>
      <c r="F3024" s="322">
        <f t="shared" si="51"/>
        <v>7.6</v>
      </c>
      <c r="G3024" s="42"/>
      <c r="H3024" s="42"/>
      <c r="I3024" s="42"/>
      <c r="J3024" s="42"/>
      <c r="K3024" s="42"/>
      <c r="L3024" s="42"/>
      <c r="M3024" s="172"/>
      <c r="N3024" s="172"/>
    </row>
    <row r="3025" spans="1:14" x14ac:dyDescent="0.2">
      <c r="A3025" s="172" t="s">
        <v>4499</v>
      </c>
      <c r="B3025" s="172">
        <v>7</v>
      </c>
      <c r="C3025" s="172">
        <v>7</v>
      </c>
      <c r="D3025" s="172">
        <v>2</v>
      </c>
      <c r="E3025" s="172">
        <v>36</v>
      </c>
      <c r="F3025" s="322">
        <f t="shared" si="51"/>
        <v>7.2</v>
      </c>
      <c r="G3025" s="42"/>
      <c r="H3025" s="42"/>
      <c r="I3025" s="42"/>
      <c r="J3025" s="42"/>
      <c r="K3025" s="42"/>
      <c r="L3025" s="42"/>
      <c r="M3025" s="172"/>
      <c r="N3025" s="172"/>
    </row>
    <row r="3026" spans="1:14" x14ac:dyDescent="0.2">
      <c r="A3026" s="172" t="s">
        <v>4193</v>
      </c>
      <c r="B3026" s="172">
        <v>4</v>
      </c>
      <c r="C3026" s="172">
        <v>2</v>
      </c>
      <c r="D3026" s="172">
        <v>1</v>
      </c>
      <c r="E3026" s="172">
        <v>5</v>
      </c>
      <c r="F3026" s="322">
        <f t="shared" si="51"/>
        <v>5</v>
      </c>
      <c r="G3026" s="42"/>
      <c r="H3026" s="42"/>
      <c r="I3026" s="42"/>
      <c r="J3026" s="42"/>
      <c r="K3026" s="42"/>
      <c r="L3026" s="42"/>
      <c r="M3026" s="172"/>
      <c r="N3026" s="172"/>
    </row>
    <row r="3027" spans="1:14" x14ac:dyDescent="0.2">
      <c r="A3027" s="172" t="s">
        <v>3056</v>
      </c>
      <c r="B3027" s="172">
        <v>3</v>
      </c>
      <c r="C3027" s="172">
        <v>2</v>
      </c>
      <c r="D3027" s="172">
        <v>1</v>
      </c>
      <c r="E3027" s="172">
        <v>5</v>
      </c>
      <c r="F3027" s="322">
        <f t="shared" si="51"/>
        <v>5</v>
      </c>
      <c r="G3027" s="42"/>
      <c r="H3027" s="42"/>
      <c r="I3027" s="42"/>
      <c r="J3027" s="42"/>
      <c r="K3027" s="42"/>
      <c r="L3027" s="42"/>
      <c r="M3027" s="172"/>
      <c r="N3027" s="172"/>
    </row>
    <row r="3028" spans="1:14" x14ac:dyDescent="0.2">
      <c r="A3028" s="172" t="s">
        <v>2951</v>
      </c>
      <c r="B3028" s="172">
        <v>5</v>
      </c>
      <c r="C3028" s="172">
        <v>4</v>
      </c>
      <c r="D3028" s="172">
        <v>2</v>
      </c>
      <c r="E3028" s="172">
        <v>98</v>
      </c>
      <c r="F3028" s="322">
        <f t="shared" si="51"/>
        <v>49</v>
      </c>
      <c r="G3028" s="42"/>
      <c r="H3028" s="42"/>
      <c r="I3028" s="42"/>
      <c r="J3028" s="42"/>
      <c r="K3028" s="42"/>
      <c r="L3028" s="42"/>
      <c r="M3028" s="172"/>
      <c r="N3028" s="172"/>
    </row>
    <row r="3029" spans="1:14" x14ac:dyDescent="0.2">
      <c r="A3029" s="172" t="s">
        <v>4484</v>
      </c>
      <c r="B3029" s="172">
        <v>5</v>
      </c>
      <c r="C3029" s="172">
        <v>4</v>
      </c>
      <c r="D3029" s="172">
        <v>2</v>
      </c>
      <c r="E3029" s="172">
        <v>8</v>
      </c>
      <c r="F3029" s="322">
        <f t="shared" si="51"/>
        <v>4</v>
      </c>
      <c r="G3029" s="42"/>
      <c r="H3029" s="42"/>
      <c r="I3029" s="42"/>
      <c r="J3029" s="42"/>
      <c r="K3029" s="42"/>
      <c r="L3029" s="42"/>
      <c r="M3029" s="172"/>
      <c r="N3029" s="172"/>
    </row>
    <row r="3030" spans="1:14" x14ac:dyDescent="0.2">
      <c r="A3030" s="172" t="s">
        <v>4500</v>
      </c>
      <c r="B3030" s="172">
        <v>8</v>
      </c>
      <c r="C3030" s="172">
        <v>8</v>
      </c>
      <c r="D3030" s="172">
        <v>3</v>
      </c>
      <c r="E3030" s="172">
        <v>19</v>
      </c>
      <c r="F3030" s="322">
        <f t="shared" si="51"/>
        <v>3.8</v>
      </c>
      <c r="G3030" s="42"/>
      <c r="H3030" s="42"/>
      <c r="I3030" s="42"/>
      <c r="J3030" s="42"/>
      <c r="K3030" s="42"/>
      <c r="L3030" s="42"/>
      <c r="M3030" s="172"/>
      <c r="N3030" s="172"/>
    </row>
    <row r="3031" spans="1:14" x14ac:dyDescent="0.2">
      <c r="A3031" s="172" t="s">
        <v>4485</v>
      </c>
      <c r="B3031" s="172">
        <v>3</v>
      </c>
      <c r="C3031" s="172">
        <v>2</v>
      </c>
      <c r="D3031" s="172"/>
      <c r="E3031" s="172">
        <v>7</v>
      </c>
      <c r="F3031" s="322">
        <f t="shared" si="51"/>
        <v>3.5</v>
      </c>
      <c r="G3031" s="42"/>
      <c r="H3031" s="42"/>
      <c r="I3031" s="42"/>
      <c r="J3031" s="42"/>
      <c r="K3031" s="42"/>
      <c r="L3031" s="42"/>
      <c r="M3031" s="172"/>
      <c r="N3031" s="172"/>
    </row>
    <row r="3032" spans="1:14" x14ac:dyDescent="0.2">
      <c r="A3032" s="172" t="s">
        <v>1834</v>
      </c>
      <c r="B3032" s="172">
        <v>4</v>
      </c>
      <c r="C3032" s="172">
        <v>2</v>
      </c>
      <c r="D3032" s="172"/>
      <c r="E3032" s="172">
        <v>0</v>
      </c>
      <c r="F3032" s="322">
        <f t="shared" si="51"/>
        <v>0</v>
      </c>
      <c r="G3032" s="42"/>
      <c r="H3032" s="42"/>
      <c r="I3032" s="42"/>
      <c r="J3032" s="42"/>
      <c r="K3032" s="42"/>
      <c r="L3032" s="42"/>
      <c r="M3032" s="172"/>
      <c r="N3032" s="172"/>
    </row>
    <row r="3033" spans="1:14" x14ac:dyDescent="0.2">
      <c r="A3033" s="172" t="s">
        <v>4501</v>
      </c>
      <c r="B3033" s="172">
        <v>1</v>
      </c>
      <c r="C3033" s="172">
        <v>1</v>
      </c>
      <c r="D3033" s="172">
        <v>1</v>
      </c>
      <c r="E3033" s="172">
        <v>11</v>
      </c>
      <c r="F3033" s="322">
        <v>0</v>
      </c>
      <c r="G3033" s="42"/>
      <c r="H3033" s="42"/>
      <c r="I3033" s="42"/>
      <c r="J3033" s="42"/>
      <c r="K3033" s="42"/>
      <c r="L3033" s="42"/>
      <c r="M3033" s="172"/>
      <c r="N3033" s="172"/>
    </row>
    <row r="3034" spans="1:14" x14ac:dyDescent="0.2">
      <c r="A3034" s="172" t="s">
        <v>4512</v>
      </c>
      <c r="B3034" s="172">
        <v>1</v>
      </c>
      <c r="C3034" s="172">
        <v>1</v>
      </c>
      <c r="D3034" s="172"/>
      <c r="E3034" s="172">
        <v>39</v>
      </c>
      <c r="F3034" s="322">
        <f t="shared" si="51"/>
        <v>39</v>
      </c>
      <c r="G3034" s="42"/>
      <c r="H3034" s="42"/>
      <c r="I3034" s="42"/>
      <c r="J3034" s="42"/>
      <c r="K3034" s="42"/>
      <c r="L3034" s="42"/>
      <c r="M3034" s="172"/>
      <c r="N3034" s="172"/>
    </row>
    <row r="3035" spans="1:14" x14ac:dyDescent="0.2">
      <c r="A3035" s="172" t="s">
        <v>3963</v>
      </c>
      <c r="B3035" s="172">
        <v>3</v>
      </c>
      <c r="C3035" s="172">
        <v>3</v>
      </c>
      <c r="D3035" s="172"/>
      <c r="E3035" s="172">
        <v>98</v>
      </c>
      <c r="F3035" s="322">
        <f t="shared" si="51"/>
        <v>32.666666666666664</v>
      </c>
      <c r="G3035" s="42"/>
      <c r="H3035" s="42"/>
      <c r="I3035" s="42"/>
      <c r="J3035" s="42"/>
      <c r="K3035" s="42"/>
      <c r="L3035" s="42"/>
      <c r="M3035" s="172"/>
      <c r="N3035" s="172"/>
    </row>
    <row r="3036" spans="1:14" x14ac:dyDescent="0.2">
      <c r="A3036" s="172" t="s">
        <v>4139</v>
      </c>
      <c r="B3036" s="172">
        <v>3</v>
      </c>
      <c r="C3036" s="172">
        <v>3</v>
      </c>
      <c r="D3036" s="172"/>
      <c r="E3036" s="172">
        <v>89</v>
      </c>
      <c r="F3036" s="322">
        <f t="shared" si="51"/>
        <v>29.666666666666668</v>
      </c>
      <c r="G3036" s="42"/>
      <c r="H3036" s="42"/>
      <c r="I3036" s="42"/>
      <c r="J3036" s="42"/>
      <c r="K3036" s="42"/>
      <c r="L3036" s="42"/>
      <c r="M3036" s="172"/>
      <c r="N3036" s="172"/>
    </row>
    <row r="3037" spans="1:14" x14ac:dyDescent="0.2">
      <c r="A3037" s="172" t="s">
        <v>4513</v>
      </c>
      <c r="B3037" s="172">
        <v>1</v>
      </c>
      <c r="C3037" s="172">
        <v>1</v>
      </c>
      <c r="D3037" s="172"/>
      <c r="E3037" s="172">
        <v>28</v>
      </c>
      <c r="F3037" s="322">
        <f t="shared" si="51"/>
        <v>28</v>
      </c>
      <c r="G3037" s="42"/>
      <c r="H3037" s="42"/>
      <c r="I3037" s="42"/>
      <c r="J3037" s="42"/>
      <c r="K3037" s="42"/>
      <c r="L3037" s="42"/>
      <c r="M3037" s="172"/>
      <c r="N3037" s="172"/>
    </row>
    <row r="3038" spans="1:14" x14ac:dyDescent="0.2">
      <c r="A3038" s="172" t="s">
        <v>4487</v>
      </c>
      <c r="B3038" s="172">
        <v>4</v>
      </c>
      <c r="C3038" s="172">
        <v>4</v>
      </c>
      <c r="D3038" s="172">
        <v>1</v>
      </c>
      <c r="E3038" s="172">
        <v>66</v>
      </c>
      <c r="F3038" s="322">
        <f t="shared" si="51"/>
        <v>22</v>
      </c>
      <c r="G3038" s="42"/>
      <c r="H3038" s="42"/>
      <c r="I3038" s="42"/>
      <c r="J3038" s="42"/>
      <c r="K3038" s="42"/>
      <c r="L3038" s="42"/>
      <c r="M3038" s="172"/>
      <c r="N3038" s="172"/>
    </row>
    <row r="3039" spans="1:14" x14ac:dyDescent="0.2">
      <c r="A3039" s="172" t="s">
        <v>4482</v>
      </c>
      <c r="B3039" s="172">
        <v>10</v>
      </c>
      <c r="C3039" s="172">
        <v>10</v>
      </c>
      <c r="D3039" s="172">
        <v>2</v>
      </c>
      <c r="E3039" s="172">
        <v>157</v>
      </c>
      <c r="F3039" s="322">
        <f t="shared" si="51"/>
        <v>19.625</v>
      </c>
      <c r="G3039" s="42"/>
      <c r="H3039" s="42"/>
      <c r="I3039" s="42"/>
      <c r="J3039" s="42"/>
      <c r="K3039" s="42"/>
      <c r="L3039" s="42"/>
      <c r="M3039" s="172"/>
      <c r="N3039" s="172"/>
    </row>
    <row r="3040" spans="1:14" x14ac:dyDescent="0.2">
      <c r="A3040" s="172" t="s">
        <v>4469</v>
      </c>
      <c r="B3040" s="172">
        <v>12</v>
      </c>
      <c r="C3040" s="172">
        <v>12</v>
      </c>
      <c r="D3040" s="172"/>
      <c r="E3040" s="172">
        <v>214</v>
      </c>
      <c r="F3040" s="322">
        <f t="shared" si="51"/>
        <v>17.833333333333332</v>
      </c>
      <c r="G3040" s="42"/>
      <c r="H3040" s="42"/>
      <c r="I3040" s="42"/>
      <c r="J3040" s="42"/>
      <c r="K3040" s="42"/>
      <c r="L3040" s="42"/>
      <c r="M3040" s="172"/>
      <c r="N3040" s="172"/>
    </row>
    <row r="3041" spans="1:14" x14ac:dyDescent="0.2">
      <c r="A3041" s="172" t="s">
        <v>1163</v>
      </c>
      <c r="B3041" s="172">
        <v>5</v>
      </c>
      <c r="C3041" s="172">
        <v>5</v>
      </c>
      <c r="D3041" s="172"/>
      <c r="E3041" s="172">
        <v>88</v>
      </c>
      <c r="F3041" s="322">
        <f t="shared" si="51"/>
        <v>17.600000000000001</v>
      </c>
      <c r="G3041" s="42"/>
      <c r="H3041" s="42"/>
      <c r="I3041" s="42"/>
      <c r="J3041" s="42"/>
      <c r="K3041" s="42"/>
      <c r="L3041" s="42"/>
      <c r="M3041" s="172"/>
      <c r="N3041" s="172"/>
    </row>
    <row r="3042" spans="1:14" x14ac:dyDescent="0.2">
      <c r="A3042" s="172" t="s">
        <v>4514</v>
      </c>
      <c r="B3042" s="172">
        <v>4</v>
      </c>
      <c r="C3042" s="172">
        <v>4</v>
      </c>
      <c r="D3042" s="172">
        <v>1</v>
      </c>
      <c r="E3042" s="172">
        <v>51</v>
      </c>
      <c r="F3042" s="322">
        <f t="shared" si="51"/>
        <v>17</v>
      </c>
      <c r="G3042" s="42"/>
      <c r="H3042" s="42"/>
      <c r="I3042" s="42"/>
      <c r="J3042" s="42"/>
      <c r="K3042" s="42"/>
      <c r="L3042" s="42"/>
      <c r="M3042" s="172"/>
      <c r="N3042" s="172"/>
    </row>
    <row r="3043" spans="1:14" x14ac:dyDescent="0.2">
      <c r="A3043" s="172" t="s">
        <v>4185</v>
      </c>
      <c r="B3043" s="172">
        <v>5</v>
      </c>
      <c r="C3043" s="172">
        <v>5</v>
      </c>
      <c r="D3043" s="172">
        <v>1</v>
      </c>
      <c r="E3043" s="172">
        <v>66</v>
      </c>
      <c r="F3043" s="322">
        <f t="shared" si="51"/>
        <v>16.5</v>
      </c>
      <c r="G3043" s="42"/>
      <c r="H3043" s="42"/>
      <c r="I3043" s="42"/>
      <c r="J3043" s="42"/>
      <c r="K3043" s="42"/>
      <c r="L3043" s="42"/>
      <c r="M3043" s="172"/>
      <c r="N3043" s="172"/>
    </row>
    <row r="3044" spans="1:14" x14ac:dyDescent="0.2">
      <c r="A3044" s="172" t="s">
        <v>3151</v>
      </c>
      <c r="B3044" s="172">
        <v>4</v>
      </c>
      <c r="C3044" s="172">
        <v>4</v>
      </c>
      <c r="D3044" s="172"/>
      <c r="E3044" s="172">
        <v>50</v>
      </c>
      <c r="F3044" s="322">
        <f t="shared" si="51"/>
        <v>12.5</v>
      </c>
      <c r="G3044" s="42"/>
      <c r="H3044" s="42"/>
      <c r="I3044" s="42"/>
      <c r="J3044" s="42"/>
      <c r="K3044" s="42"/>
      <c r="L3044" s="42"/>
      <c r="M3044" s="172"/>
      <c r="N3044" s="172"/>
    </row>
    <row r="3045" spans="1:14" x14ac:dyDescent="0.2">
      <c r="A3045" s="172" t="s">
        <v>4515</v>
      </c>
      <c r="B3045" s="172">
        <v>2</v>
      </c>
      <c r="C3045" s="172">
        <v>2</v>
      </c>
      <c r="D3045" s="172"/>
      <c r="E3045" s="172">
        <v>25</v>
      </c>
      <c r="F3045" s="322">
        <f t="shared" si="51"/>
        <v>12.5</v>
      </c>
      <c r="G3045" s="42"/>
      <c r="H3045" s="42"/>
      <c r="I3045" s="42"/>
      <c r="J3045" s="42"/>
      <c r="K3045" s="42"/>
      <c r="L3045" s="42"/>
      <c r="M3045" s="172"/>
      <c r="N3045" s="172"/>
    </row>
    <row r="3046" spans="1:14" x14ac:dyDescent="0.2">
      <c r="A3046" s="172" t="s">
        <v>311</v>
      </c>
      <c r="B3046" s="172">
        <v>8</v>
      </c>
      <c r="C3046" s="172">
        <v>8</v>
      </c>
      <c r="D3046" s="172"/>
      <c r="E3046" s="172">
        <v>99</v>
      </c>
      <c r="F3046" s="322">
        <f t="shared" si="51"/>
        <v>12.375</v>
      </c>
      <c r="G3046" s="42"/>
      <c r="H3046" s="42"/>
      <c r="I3046" s="42"/>
      <c r="J3046" s="42"/>
      <c r="K3046" s="42"/>
      <c r="L3046" s="42"/>
      <c r="M3046" s="172"/>
      <c r="N3046" s="172"/>
    </row>
    <row r="3047" spans="1:14" x14ac:dyDescent="0.2">
      <c r="A3047" s="172" t="s">
        <v>3990</v>
      </c>
      <c r="B3047" s="172">
        <v>1</v>
      </c>
      <c r="C3047" s="172">
        <v>2</v>
      </c>
      <c r="D3047" s="172"/>
      <c r="E3047" s="172">
        <v>23</v>
      </c>
      <c r="F3047" s="322">
        <f t="shared" si="51"/>
        <v>11.5</v>
      </c>
      <c r="G3047" s="42"/>
      <c r="H3047" s="42"/>
      <c r="I3047" s="42"/>
      <c r="J3047" s="42"/>
      <c r="K3047" s="42"/>
      <c r="L3047" s="42"/>
      <c r="M3047" s="172"/>
      <c r="N3047" s="172"/>
    </row>
    <row r="3048" spans="1:14" x14ac:dyDescent="0.2">
      <c r="A3048" s="172" t="s">
        <v>4492</v>
      </c>
      <c r="B3048" s="172">
        <v>11</v>
      </c>
      <c r="C3048" s="172">
        <v>11</v>
      </c>
      <c r="D3048" s="172">
        <v>1</v>
      </c>
      <c r="E3048" s="172">
        <v>99</v>
      </c>
      <c r="F3048" s="322">
        <f t="shared" si="51"/>
        <v>9.9</v>
      </c>
      <c r="G3048" s="42"/>
      <c r="H3048" s="42"/>
      <c r="I3048" s="42"/>
      <c r="J3048" s="42"/>
      <c r="K3048" s="42"/>
      <c r="L3048" s="42"/>
      <c r="M3048" s="172"/>
      <c r="N3048" s="172"/>
    </row>
    <row r="3049" spans="1:14" x14ac:dyDescent="0.2">
      <c r="A3049" s="172" t="s">
        <v>3152</v>
      </c>
      <c r="B3049" s="172">
        <v>8</v>
      </c>
      <c r="C3049" s="172">
        <v>8</v>
      </c>
      <c r="D3049" s="172"/>
      <c r="E3049" s="172">
        <v>72</v>
      </c>
      <c r="F3049" s="322">
        <f t="shared" si="51"/>
        <v>9</v>
      </c>
      <c r="G3049" s="42"/>
      <c r="H3049" s="42"/>
      <c r="I3049" s="42"/>
      <c r="J3049" s="42"/>
      <c r="K3049" s="42"/>
      <c r="L3049" s="42"/>
      <c r="M3049" s="172"/>
      <c r="N3049" s="172"/>
    </row>
    <row r="3050" spans="1:14" x14ac:dyDescent="0.2">
      <c r="A3050" s="172" t="s">
        <v>4516</v>
      </c>
      <c r="B3050" s="172">
        <v>3</v>
      </c>
      <c r="C3050" s="172">
        <v>3</v>
      </c>
      <c r="D3050" s="172">
        <v>1</v>
      </c>
      <c r="E3050" s="172">
        <v>17</v>
      </c>
      <c r="F3050" s="322">
        <f t="shared" si="51"/>
        <v>8.5</v>
      </c>
      <c r="G3050" s="42"/>
      <c r="H3050" s="42"/>
      <c r="I3050" s="42"/>
      <c r="J3050" s="42"/>
      <c r="K3050" s="42"/>
      <c r="L3050" s="42"/>
      <c r="M3050" s="172"/>
      <c r="N3050" s="172"/>
    </row>
    <row r="3051" spans="1:14" x14ac:dyDescent="0.2">
      <c r="A3051" s="172" t="s">
        <v>4474</v>
      </c>
      <c r="B3051" s="172">
        <v>12</v>
      </c>
      <c r="C3051" s="172">
        <v>11</v>
      </c>
      <c r="D3051" s="172">
        <v>2</v>
      </c>
      <c r="E3051" s="172">
        <v>71</v>
      </c>
      <c r="F3051" s="322">
        <f t="shared" si="51"/>
        <v>7.8888888888888893</v>
      </c>
      <c r="G3051" s="42"/>
      <c r="H3051" s="42"/>
      <c r="I3051" s="42"/>
      <c r="J3051" s="42"/>
      <c r="K3051" s="42"/>
      <c r="L3051" s="42"/>
      <c r="M3051" s="172"/>
      <c r="N3051" s="172"/>
    </row>
    <row r="3052" spans="1:14" x14ac:dyDescent="0.2">
      <c r="A3052" s="172" t="s">
        <v>4480</v>
      </c>
      <c r="B3052" s="172">
        <v>9</v>
      </c>
      <c r="C3052" s="172">
        <v>9</v>
      </c>
      <c r="D3052" s="172">
        <v>2</v>
      </c>
      <c r="E3052" s="172">
        <v>53</v>
      </c>
      <c r="F3052" s="322">
        <f t="shared" si="51"/>
        <v>7.5714285714285712</v>
      </c>
      <c r="G3052" s="42"/>
      <c r="H3052" s="42"/>
      <c r="I3052" s="42"/>
      <c r="J3052" s="42"/>
      <c r="K3052" s="42"/>
      <c r="L3052" s="42"/>
      <c r="M3052" s="172"/>
      <c r="N3052" s="172"/>
    </row>
    <row r="3053" spans="1:14" x14ac:dyDescent="0.2">
      <c r="A3053" s="172" t="s">
        <v>4500</v>
      </c>
      <c r="B3053" s="172">
        <v>9</v>
      </c>
      <c r="C3053" s="172">
        <v>9</v>
      </c>
      <c r="D3053" s="172">
        <v>4</v>
      </c>
      <c r="E3053" s="172">
        <v>37</v>
      </c>
      <c r="F3053" s="322">
        <f t="shared" si="51"/>
        <v>7.4</v>
      </c>
      <c r="G3053" s="42"/>
      <c r="H3053" s="42"/>
      <c r="I3053" s="42"/>
      <c r="J3053" s="42"/>
      <c r="K3053" s="42"/>
      <c r="L3053" s="42"/>
      <c r="M3053" s="172"/>
      <c r="N3053" s="172"/>
    </row>
    <row r="3054" spans="1:14" x14ac:dyDescent="0.2">
      <c r="A3054" s="172" t="s">
        <v>4517</v>
      </c>
      <c r="B3054" s="172">
        <v>1</v>
      </c>
      <c r="C3054" s="172">
        <v>1</v>
      </c>
      <c r="D3054" s="172"/>
      <c r="E3054" s="172">
        <v>7</v>
      </c>
      <c r="F3054" s="322">
        <f t="shared" si="51"/>
        <v>7</v>
      </c>
      <c r="G3054" s="42"/>
      <c r="H3054" s="42"/>
      <c r="I3054" s="42"/>
      <c r="J3054" s="42"/>
      <c r="K3054" s="42"/>
      <c r="L3054" s="42"/>
      <c r="M3054" s="172"/>
      <c r="N3054" s="172"/>
    </row>
    <row r="3055" spans="1:14" x14ac:dyDescent="0.2">
      <c r="A3055" s="172" t="s">
        <v>4207</v>
      </c>
      <c r="B3055" s="172">
        <v>4</v>
      </c>
      <c r="C3055" s="172">
        <v>4</v>
      </c>
      <c r="D3055" s="172"/>
      <c r="E3055" s="172">
        <v>25</v>
      </c>
      <c r="F3055" s="322">
        <f t="shared" si="51"/>
        <v>6.25</v>
      </c>
      <c r="G3055" s="42"/>
      <c r="H3055" s="42"/>
      <c r="I3055" s="42"/>
      <c r="J3055" s="42"/>
      <c r="K3055" s="42"/>
      <c r="L3055" s="42"/>
      <c r="M3055" s="172"/>
      <c r="N3055" s="172"/>
    </row>
    <row r="3056" spans="1:14" x14ac:dyDescent="0.2">
      <c r="A3056" s="172" t="s">
        <v>3155</v>
      </c>
      <c r="B3056" s="172">
        <v>2</v>
      </c>
      <c r="C3056" s="172">
        <v>2</v>
      </c>
      <c r="D3056" s="172"/>
      <c r="E3056" s="172">
        <v>12</v>
      </c>
      <c r="F3056" s="322">
        <f t="shared" si="51"/>
        <v>6</v>
      </c>
      <c r="G3056" s="42"/>
      <c r="H3056" s="42"/>
      <c r="I3056" s="42"/>
      <c r="J3056" s="42"/>
      <c r="K3056" s="42"/>
      <c r="L3056" s="42"/>
      <c r="M3056" s="172"/>
      <c r="N3056" s="172"/>
    </row>
    <row r="3057" spans="1:14" x14ac:dyDescent="0.2">
      <c r="A3057" s="172" t="s">
        <v>3144</v>
      </c>
      <c r="B3057" s="172">
        <v>1</v>
      </c>
      <c r="C3057" s="172">
        <v>1</v>
      </c>
      <c r="D3057" s="172"/>
      <c r="E3057" s="172">
        <v>5</v>
      </c>
      <c r="F3057" s="322">
        <f t="shared" si="51"/>
        <v>5</v>
      </c>
      <c r="G3057" s="42"/>
      <c r="H3057" s="42"/>
      <c r="I3057" s="42"/>
      <c r="J3057" s="42"/>
      <c r="K3057" s="42"/>
      <c r="L3057" s="42"/>
      <c r="M3057" s="172"/>
      <c r="N3057" s="172"/>
    </row>
    <row r="3058" spans="1:14" x14ac:dyDescent="0.2">
      <c r="A3058" s="172" t="s">
        <v>4518</v>
      </c>
      <c r="B3058" s="172">
        <v>3</v>
      </c>
      <c r="C3058" s="172">
        <v>3</v>
      </c>
      <c r="D3058" s="172"/>
      <c r="E3058" s="172">
        <v>13</v>
      </c>
      <c r="F3058" s="322">
        <f t="shared" si="51"/>
        <v>4.333333333333333</v>
      </c>
      <c r="G3058" s="42"/>
      <c r="H3058" s="42"/>
      <c r="I3058" s="42"/>
      <c r="J3058" s="42"/>
      <c r="K3058" s="42"/>
      <c r="L3058" s="42"/>
      <c r="M3058" s="172"/>
      <c r="N3058" s="172"/>
    </row>
    <row r="3059" spans="1:14" x14ac:dyDescent="0.2">
      <c r="A3059" s="172" t="s">
        <v>4519</v>
      </c>
      <c r="B3059" s="172">
        <v>1</v>
      </c>
      <c r="C3059" s="172">
        <v>1</v>
      </c>
      <c r="D3059" s="172"/>
      <c r="E3059" s="172">
        <v>4</v>
      </c>
      <c r="F3059" s="322">
        <f t="shared" si="51"/>
        <v>4</v>
      </c>
      <c r="G3059" s="42"/>
      <c r="H3059" s="42"/>
      <c r="I3059" s="42"/>
      <c r="J3059" s="42"/>
      <c r="K3059" s="42"/>
      <c r="L3059" s="42"/>
      <c r="M3059" s="172"/>
      <c r="N3059" s="172"/>
    </row>
    <row r="3060" spans="1:14" x14ac:dyDescent="0.2">
      <c r="A3060" s="172" t="s">
        <v>3958</v>
      </c>
      <c r="B3060" s="172">
        <v>1</v>
      </c>
      <c r="C3060" s="172">
        <v>1</v>
      </c>
      <c r="D3060" s="172"/>
      <c r="E3060" s="172">
        <v>3</v>
      </c>
      <c r="F3060" s="322">
        <f t="shared" si="51"/>
        <v>3</v>
      </c>
      <c r="G3060" s="42"/>
      <c r="H3060" s="42"/>
      <c r="I3060" s="42"/>
      <c r="J3060" s="42"/>
      <c r="K3060" s="42"/>
      <c r="L3060" s="42"/>
      <c r="M3060" s="172"/>
      <c r="N3060" s="172"/>
    </row>
    <row r="3061" spans="1:14" x14ac:dyDescent="0.2">
      <c r="A3061" s="172" t="s">
        <v>4203</v>
      </c>
      <c r="B3061" s="172">
        <v>4</v>
      </c>
      <c r="C3061" s="172">
        <v>4</v>
      </c>
      <c r="D3061" s="172"/>
      <c r="E3061" s="172">
        <v>9</v>
      </c>
      <c r="F3061" s="322">
        <f t="shared" si="51"/>
        <v>2.25</v>
      </c>
      <c r="G3061" s="42"/>
      <c r="H3061" s="42"/>
      <c r="I3061" s="42"/>
      <c r="J3061" s="42"/>
      <c r="K3061" s="42"/>
      <c r="L3061" s="42"/>
      <c r="M3061" s="172"/>
      <c r="N3061" s="172"/>
    </row>
    <row r="3062" spans="1:14" x14ac:dyDescent="0.2">
      <c r="A3062" s="172" t="s">
        <v>4463</v>
      </c>
      <c r="B3062" s="172">
        <v>1</v>
      </c>
      <c r="C3062" s="172">
        <v>1</v>
      </c>
      <c r="D3062" s="172"/>
      <c r="E3062" s="172">
        <v>0</v>
      </c>
      <c r="F3062" s="322">
        <f t="shared" si="51"/>
        <v>0</v>
      </c>
      <c r="G3062" s="42"/>
      <c r="H3062" s="42"/>
      <c r="I3062" s="42"/>
      <c r="J3062" s="42"/>
      <c r="K3062" s="42"/>
      <c r="L3062" s="42"/>
      <c r="M3062" s="172"/>
      <c r="N3062" s="172"/>
    </row>
    <row r="3063" spans="1:14" x14ac:dyDescent="0.2">
      <c r="A3063" s="172" t="s">
        <v>4466</v>
      </c>
      <c r="B3063" s="172">
        <v>1</v>
      </c>
      <c r="C3063" s="172">
        <v>1</v>
      </c>
      <c r="D3063" s="172"/>
      <c r="E3063" s="172">
        <v>0</v>
      </c>
      <c r="F3063" s="322">
        <f t="shared" si="51"/>
        <v>0</v>
      </c>
      <c r="G3063" s="42"/>
      <c r="H3063" s="42"/>
      <c r="I3063" s="42"/>
      <c r="J3063" s="42"/>
      <c r="K3063" s="42"/>
      <c r="L3063" s="42"/>
      <c r="M3063" s="172"/>
      <c r="N3063" s="172"/>
    </row>
    <row r="3064" spans="1:14" x14ac:dyDescent="0.2">
      <c r="A3064" s="172" t="s">
        <v>3046</v>
      </c>
      <c r="B3064" s="172">
        <v>1</v>
      </c>
      <c r="C3064" s="172">
        <v>1</v>
      </c>
      <c r="D3064" s="172"/>
      <c r="E3064" s="172">
        <v>7</v>
      </c>
      <c r="F3064" s="322">
        <f t="shared" si="51"/>
        <v>7</v>
      </c>
      <c r="G3064" s="42"/>
      <c r="H3064" s="42"/>
      <c r="I3064" s="42"/>
      <c r="J3064" s="42"/>
      <c r="K3064" s="42"/>
      <c r="L3064" s="42"/>
      <c r="M3064" s="172"/>
      <c r="N3064" s="172"/>
    </row>
    <row r="3065" spans="1:14" x14ac:dyDescent="0.2">
      <c r="A3065" s="172" t="s">
        <v>2951</v>
      </c>
      <c r="B3065" s="172">
        <v>1</v>
      </c>
      <c r="C3065" s="172">
        <v>1</v>
      </c>
      <c r="D3065" s="172"/>
      <c r="E3065" s="172">
        <v>0</v>
      </c>
      <c r="F3065" s="322">
        <f t="shared" si="51"/>
        <v>0</v>
      </c>
      <c r="G3065" s="42"/>
      <c r="H3065" s="42"/>
      <c r="I3065" s="42"/>
      <c r="J3065" s="42"/>
      <c r="K3065" s="42"/>
      <c r="L3065" s="42"/>
      <c r="M3065" s="172"/>
      <c r="N3065" s="172"/>
    </row>
    <row r="3066" spans="1:14" x14ac:dyDescent="0.2">
      <c r="A3066" s="172" t="s">
        <v>4200</v>
      </c>
      <c r="B3066" s="172">
        <v>1</v>
      </c>
      <c r="C3066" s="172">
        <v>1</v>
      </c>
      <c r="D3066" s="172"/>
      <c r="E3066" s="172">
        <v>9</v>
      </c>
      <c r="F3066" s="322">
        <f t="shared" si="51"/>
        <v>9</v>
      </c>
      <c r="G3066" s="42"/>
      <c r="H3066" s="42"/>
      <c r="I3066" s="42"/>
      <c r="J3066" s="42"/>
      <c r="K3066" s="42"/>
      <c r="L3066" s="42"/>
      <c r="M3066" s="172"/>
      <c r="N3066" s="172"/>
    </row>
    <row r="3067" spans="1:14" x14ac:dyDescent="0.2">
      <c r="A3067" s="172" t="s">
        <v>4498</v>
      </c>
      <c r="B3067" s="172">
        <v>2</v>
      </c>
      <c r="C3067" s="172">
        <v>2</v>
      </c>
      <c r="D3067" s="172"/>
      <c r="E3067" s="172">
        <v>0</v>
      </c>
      <c r="F3067" s="322">
        <f t="shared" si="51"/>
        <v>0</v>
      </c>
      <c r="G3067" s="42"/>
      <c r="H3067" s="42"/>
      <c r="I3067" s="42"/>
      <c r="J3067" s="42"/>
      <c r="K3067" s="42"/>
      <c r="L3067" s="42"/>
      <c r="M3067" s="172"/>
      <c r="N3067" s="172"/>
    </row>
    <row r="3068" spans="1:14" x14ac:dyDescent="0.2">
      <c r="A3068" s="172" t="s">
        <v>3106</v>
      </c>
      <c r="B3068" s="172">
        <v>1</v>
      </c>
      <c r="C3068" s="172" t="s">
        <v>4272</v>
      </c>
      <c r="D3068" s="172"/>
      <c r="E3068" s="172">
        <v>0</v>
      </c>
      <c r="F3068" s="322">
        <v>0</v>
      </c>
      <c r="G3068" s="42"/>
      <c r="H3068" s="42"/>
      <c r="I3068" s="42"/>
      <c r="J3068" s="42"/>
      <c r="K3068" s="42"/>
      <c r="L3068" s="42"/>
      <c r="M3068" s="172"/>
      <c r="N3068" s="172"/>
    </row>
    <row r="3069" spans="1:14" x14ac:dyDescent="0.2">
      <c r="A3069" s="172" t="s">
        <v>4506</v>
      </c>
      <c r="B3069" s="172">
        <v>1</v>
      </c>
      <c r="C3069" s="172" t="s">
        <v>3838</v>
      </c>
      <c r="D3069" s="172"/>
      <c r="E3069" s="172">
        <v>0</v>
      </c>
      <c r="F3069" s="322">
        <v>0</v>
      </c>
      <c r="G3069" s="42"/>
      <c r="H3069" s="42"/>
      <c r="I3069" s="42"/>
      <c r="J3069" s="42"/>
      <c r="K3069" s="42"/>
      <c r="L3069" s="42"/>
      <c r="M3069" s="172"/>
      <c r="N3069" s="172"/>
    </row>
    <row r="3070" spans="1:14" x14ac:dyDescent="0.2">
      <c r="A3070" s="172" t="s">
        <v>4176</v>
      </c>
      <c r="B3070" s="172">
        <v>3</v>
      </c>
      <c r="C3070" s="172">
        <v>3</v>
      </c>
      <c r="D3070" s="172">
        <v>1</v>
      </c>
      <c r="E3070" s="172">
        <v>264</v>
      </c>
      <c r="F3070" s="322">
        <f t="shared" si="51"/>
        <v>132</v>
      </c>
      <c r="G3070" s="42"/>
      <c r="H3070" s="42"/>
      <c r="I3070" s="42"/>
      <c r="J3070" s="42"/>
      <c r="K3070" s="42"/>
      <c r="L3070" s="42"/>
      <c r="M3070" s="172"/>
      <c r="N3070" s="172"/>
    </row>
    <row r="3071" spans="1:14" x14ac:dyDescent="0.2">
      <c r="A3071" s="172" t="s">
        <v>4497</v>
      </c>
      <c r="B3071" s="172">
        <v>3</v>
      </c>
      <c r="C3071" s="172">
        <v>2</v>
      </c>
      <c r="D3071" s="172"/>
      <c r="E3071" s="172">
        <v>75</v>
      </c>
      <c r="F3071" s="322">
        <f t="shared" si="51"/>
        <v>37.5</v>
      </c>
      <c r="G3071" s="42"/>
      <c r="H3071" s="42"/>
      <c r="I3071" s="42"/>
      <c r="J3071" s="42"/>
      <c r="K3071" s="42"/>
      <c r="L3071" s="42"/>
      <c r="M3071" s="172"/>
      <c r="N3071" s="172"/>
    </row>
    <row r="3072" spans="1:14" x14ac:dyDescent="0.2">
      <c r="A3072" s="172" t="s">
        <v>1147</v>
      </c>
      <c r="B3072" s="172">
        <v>7</v>
      </c>
      <c r="C3072" s="172">
        <v>8</v>
      </c>
      <c r="D3072" s="172"/>
      <c r="E3072" s="172">
        <v>298</v>
      </c>
      <c r="F3072" s="322">
        <f t="shared" ref="F3072:F3115" si="52">E3072/(C3072-D3072)</f>
        <v>37.25</v>
      </c>
      <c r="G3072" s="42"/>
      <c r="H3072" s="42"/>
      <c r="I3072" s="42"/>
      <c r="J3072" s="42"/>
      <c r="K3072" s="42"/>
      <c r="L3072" s="42"/>
      <c r="M3072" s="172"/>
      <c r="N3072" s="172"/>
    </row>
    <row r="3073" spans="1:14" x14ac:dyDescent="0.2">
      <c r="A3073" s="172" t="s">
        <v>3032</v>
      </c>
      <c r="B3073" s="172">
        <v>11</v>
      </c>
      <c r="C3073" s="172">
        <v>12</v>
      </c>
      <c r="D3073" s="172"/>
      <c r="E3073" s="172">
        <v>353</v>
      </c>
      <c r="F3073" s="322">
        <f t="shared" si="52"/>
        <v>29.416666666666668</v>
      </c>
      <c r="G3073" s="42"/>
      <c r="H3073" s="42"/>
      <c r="I3073" s="42"/>
      <c r="J3073" s="42"/>
      <c r="K3073" s="42"/>
      <c r="L3073" s="42"/>
      <c r="M3073" s="172"/>
      <c r="N3073" s="172"/>
    </row>
    <row r="3074" spans="1:14" x14ac:dyDescent="0.2">
      <c r="A3074" s="172" t="s">
        <v>4191</v>
      </c>
      <c r="B3074" s="172">
        <v>9</v>
      </c>
      <c r="C3074" s="172">
        <v>10</v>
      </c>
      <c r="D3074" s="172">
        <v>2</v>
      </c>
      <c r="E3074" s="172">
        <v>225</v>
      </c>
      <c r="F3074" s="322">
        <f t="shared" si="52"/>
        <v>28.125</v>
      </c>
      <c r="G3074" s="42"/>
      <c r="H3074" s="42"/>
      <c r="I3074" s="42"/>
      <c r="J3074" s="42"/>
      <c r="K3074" s="42"/>
      <c r="L3074" s="42"/>
      <c r="M3074" s="172"/>
      <c r="N3074" s="172"/>
    </row>
    <row r="3075" spans="1:14" x14ac:dyDescent="0.2">
      <c r="A3075" s="172" t="s">
        <v>4463</v>
      </c>
      <c r="B3075" s="172">
        <v>2</v>
      </c>
      <c r="C3075" s="172">
        <v>2</v>
      </c>
      <c r="D3075" s="172"/>
      <c r="E3075" s="172">
        <v>55</v>
      </c>
      <c r="F3075" s="322">
        <f t="shared" si="52"/>
        <v>27.5</v>
      </c>
      <c r="G3075" s="42"/>
      <c r="H3075" s="42"/>
      <c r="I3075" s="42"/>
      <c r="J3075" s="42"/>
      <c r="K3075" s="42"/>
      <c r="L3075" s="42"/>
      <c r="M3075" s="172"/>
      <c r="N3075" s="172"/>
    </row>
    <row r="3076" spans="1:14" x14ac:dyDescent="0.2">
      <c r="A3076" s="172" t="s">
        <v>4502</v>
      </c>
      <c r="B3076" s="172">
        <v>7</v>
      </c>
      <c r="C3076" s="172">
        <v>8</v>
      </c>
      <c r="D3076" s="172"/>
      <c r="E3076" s="172">
        <v>184</v>
      </c>
      <c r="F3076" s="322">
        <f t="shared" si="52"/>
        <v>23</v>
      </c>
      <c r="G3076" s="42"/>
      <c r="H3076" s="42"/>
      <c r="I3076" s="42"/>
      <c r="J3076" s="42"/>
      <c r="K3076" s="42"/>
      <c r="L3076" s="42"/>
      <c r="M3076" s="172"/>
      <c r="N3076" s="172"/>
    </row>
    <row r="3077" spans="1:14" x14ac:dyDescent="0.2">
      <c r="A3077" s="172" t="s">
        <v>4492</v>
      </c>
      <c r="B3077" s="172">
        <v>1</v>
      </c>
      <c r="C3077" s="172">
        <v>1</v>
      </c>
      <c r="D3077" s="172"/>
      <c r="E3077" s="172">
        <v>20</v>
      </c>
      <c r="F3077" s="322">
        <f t="shared" si="52"/>
        <v>20</v>
      </c>
      <c r="G3077" s="42"/>
      <c r="H3077" s="42"/>
      <c r="I3077" s="42"/>
      <c r="J3077" s="42"/>
      <c r="K3077" s="42"/>
      <c r="L3077" s="42"/>
      <c r="M3077" s="172"/>
      <c r="N3077" s="172"/>
    </row>
    <row r="3078" spans="1:14" x14ac:dyDescent="0.2">
      <c r="A3078" s="172" t="s">
        <v>4521</v>
      </c>
      <c r="B3078" s="172">
        <v>11</v>
      </c>
      <c r="C3078" s="172">
        <v>11</v>
      </c>
      <c r="D3078" s="172">
        <v>1</v>
      </c>
      <c r="E3078" s="172">
        <v>176</v>
      </c>
      <c r="F3078" s="322">
        <f t="shared" si="52"/>
        <v>17.600000000000001</v>
      </c>
      <c r="G3078" s="42"/>
      <c r="H3078" s="42"/>
      <c r="I3078" s="42"/>
      <c r="J3078" s="42"/>
      <c r="K3078" s="42"/>
      <c r="L3078" s="42"/>
      <c r="M3078" s="172"/>
      <c r="N3078" s="172"/>
    </row>
    <row r="3079" spans="1:14" x14ac:dyDescent="0.2">
      <c r="A3079" s="172" t="s">
        <v>4522</v>
      </c>
      <c r="B3079" s="172">
        <v>7</v>
      </c>
      <c r="C3079" s="172">
        <v>8</v>
      </c>
      <c r="D3079" s="172">
        <v>4</v>
      </c>
      <c r="E3079" s="172">
        <v>65</v>
      </c>
      <c r="F3079" s="322">
        <f t="shared" si="52"/>
        <v>16.25</v>
      </c>
      <c r="G3079" s="42"/>
      <c r="H3079" s="42"/>
      <c r="I3079" s="42"/>
      <c r="J3079" s="42"/>
      <c r="K3079" s="42"/>
      <c r="L3079" s="42"/>
      <c r="M3079" s="172"/>
      <c r="N3079" s="172"/>
    </row>
    <row r="3080" spans="1:14" x14ac:dyDescent="0.2">
      <c r="A3080" s="172" t="s">
        <v>3114</v>
      </c>
      <c r="B3080" s="172">
        <v>8</v>
      </c>
      <c r="C3080" s="172">
        <v>9</v>
      </c>
      <c r="D3080" s="172"/>
      <c r="E3080" s="172">
        <v>142</v>
      </c>
      <c r="F3080" s="322">
        <f t="shared" si="52"/>
        <v>15.777777777777779</v>
      </c>
      <c r="G3080" s="42"/>
      <c r="H3080" s="42"/>
      <c r="I3080" s="42"/>
      <c r="J3080" s="42"/>
      <c r="K3080" s="42"/>
      <c r="L3080" s="42"/>
      <c r="M3080" s="172"/>
      <c r="N3080" s="172"/>
    </row>
    <row r="3081" spans="1:14" x14ac:dyDescent="0.2">
      <c r="A3081" s="172" t="s">
        <v>3056</v>
      </c>
      <c r="B3081" s="172">
        <v>1</v>
      </c>
      <c r="C3081" s="172">
        <v>1</v>
      </c>
      <c r="D3081" s="172"/>
      <c r="E3081" s="172">
        <v>13</v>
      </c>
      <c r="F3081" s="322">
        <f t="shared" si="52"/>
        <v>13</v>
      </c>
      <c r="G3081" s="42"/>
      <c r="H3081" s="42"/>
      <c r="I3081" s="42"/>
      <c r="J3081" s="42"/>
      <c r="K3081" s="42"/>
      <c r="L3081" s="42"/>
      <c r="M3081" s="172"/>
      <c r="N3081" s="172"/>
    </row>
    <row r="3082" spans="1:14" x14ac:dyDescent="0.2">
      <c r="A3082" s="172" t="s">
        <v>4523</v>
      </c>
      <c r="B3082" s="172">
        <v>4</v>
      </c>
      <c r="C3082" s="172">
        <v>5</v>
      </c>
      <c r="D3082" s="172">
        <v>4</v>
      </c>
      <c r="E3082" s="172">
        <v>48</v>
      </c>
      <c r="F3082" s="322">
        <f t="shared" si="52"/>
        <v>48</v>
      </c>
      <c r="G3082" s="42"/>
      <c r="H3082" s="42"/>
      <c r="I3082" s="42"/>
      <c r="J3082" s="42"/>
      <c r="K3082" s="42"/>
      <c r="L3082" s="42"/>
      <c r="M3082" s="172"/>
      <c r="N3082" s="172"/>
    </row>
    <row r="3083" spans="1:14" x14ac:dyDescent="0.2">
      <c r="A3083" s="172" t="s">
        <v>3882</v>
      </c>
      <c r="B3083" s="172">
        <v>5</v>
      </c>
      <c r="C3083" s="172">
        <v>5</v>
      </c>
      <c r="D3083" s="172">
        <v>1</v>
      </c>
      <c r="E3083" s="172">
        <v>43</v>
      </c>
      <c r="F3083" s="322">
        <f t="shared" si="52"/>
        <v>10.75</v>
      </c>
      <c r="G3083" s="42"/>
      <c r="H3083" s="42"/>
      <c r="I3083" s="42"/>
      <c r="J3083" s="42"/>
      <c r="K3083" s="42"/>
      <c r="L3083" s="42"/>
      <c r="M3083" s="172"/>
      <c r="N3083" s="172"/>
    </row>
    <row r="3084" spans="1:14" x14ac:dyDescent="0.2">
      <c r="A3084" s="172" t="s">
        <v>4524</v>
      </c>
      <c r="B3084" s="172">
        <v>6</v>
      </c>
      <c r="C3084" s="172">
        <v>7</v>
      </c>
      <c r="D3084" s="172">
        <v>3</v>
      </c>
      <c r="E3084" s="172">
        <v>38</v>
      </c>
      <c r="F3084" s="322">
        <f t="shared" si="52"/>
        <v>9.5</v>
      </c>
      <c r="G3084" s="42"/>
      <c r="H3084" s="42"/>
      <c r="I3084" s="42"/>
      <c r="J3084" s="42"/>
      <c r="K3084" s="42"/>
      <c r="L3084" s="42"/>
      <c r="M3084" s="172"/>
      <c r="N3084" s="172"/>
    </row>
    <row r="3085" spans="1:14" x14ac:dyDescent="0.2">
      <c r="A3085" s="172" t="s">
        <v>4488</v>
      </c>
      <c r="B3085" s="172">
        <v>3</v>
      </c>
      <c r="C3085" s="172">
        <v>3</v>
      </c>
      <c r="D3085" s="172"/>
      <c r="E3085" s="172">
        <v>27</v>
      </c>
      <c r="F3085" s="322">
        <f t="shared" si="52"/>
        <v>9</v>
      </c>
      <c r="G3085" s="42"/>
      <c r="H3085" s="42"/>
      <c r="I3085" s="42"/>
      <c r="J3085" s="42"/>
      <c r="K3085" s="42"/>
      <c r="L3085" s="42"/>
      <c r="M3085" s="172"/>
      <c r="N3085" s="172"/>
    </row>
    <row r="3086" spans="1:14" x14ac:dyDescent="0.2">
      <c r="A3086" s="172" t="s">
        <v>3902</v>
      </c>
      <c r="B3086" s="172">
        <v>5</v>
      </c>
      <c r="C3086" s="172">
        <v>5</v>
      </c>
      <c r="D3086" s="172">
        <v>1</v>
      </c>
      <c r="E3086" s="172">
        <v>35</v>
      </c>
      <c r="F3086" s="322">
        <f t="shared" si="52"/>
        <v>8.75</v>
      </c>
      <c r="G3086" s="42"/>
      <c r="H3086" s="42"/>
      <c r="I3086" s="42"/>
      <c r="J3086" s="42"/>
      <c r="K3086" s="42"/>
      <c r="L3086" s="42"/>
      <c r="M3086" s="172"/>
      <c r="N3086" s="172"/>
    </row>
    <row r="3087" spans="1:14" x14ac:dyDescent="0.2">
      <c r="A3087" s="172" t="s">
        <v>4498</v>
      </c>
      <c r="B3087" s="172">
        <v>4</v>
      </c>
      <c r="C3087" s="172">
        <v>4</v>
      </c>
      <c r="D3087" s="172">
        <v>2</v>
      </c>
      <c r="E3087" s="172">
        <v>17</v>
      </c>
      <c r="F3087" s="322">
        <f t="shared" si="52"/>
        <v>8.5</v>
      </c>
      <c r="G3087" s="42"/>
      <c r="H3087" s="42"/>
      <c r="I3087" s="42"/>
      <c r="J3087" s="42"/>
      <c r="K3087" s="42"/>
      <c r="L3087" s="42"/>
      <c r="M3087" s="172"/>
      <c r="N3087" s="172"/>
    </row>
    <row r="3088" spans="1:14" x14ac:dyDescent="0.2">
      <c r="A3088" s="172" t="s">
        <v>4525</v>
      </c>
      <c r="B3088" s="172">
        <v>2</v>
      </c>
      <c r="C3088" s="172">
        <v>2</v>
      </c>
      <c r="D3088" s="172"/>
      <c r="E3088" s="172">
        <v>12</v>
      </c>
      <c r="F3088" s="322">
        <f t="shared" si="52"/>
        <v>6</v>
      </c>
      <c r="G3088" s="42"/>
      <c r="H3088" s="42"/>
      <c r="I3088" s="42"/>
      <c r="J3088" s="42"/>
      <c r="K3088" s="42"/>
      <c r="L3088" s="42"/>
      <c r="M3088" s="172"/>
      <c r="N3088" s="172"/>
    </row>
    <row r="3089" spans="1:14" x14ac:dyDescent="0.2">
      <c r="A3089" s="172" t="s">
        <v>4526</v>
      </c>
      <c r="B3089" s="172">
        <v>7</v>
      </c>
      <c r="C3089" s="172">
        <v>8</v>
      </c>
      <c r="D3089" s="172">
        <v>1</v>
      </c>
      <c r="E3089" s="172">
        <v>35</v>
      </c>
      <c r="F3089" s="322">
        <f t="shared" si="52"/>
        <v>5</v>
      </c>
      <c r="G3089" s="42"/>
      <c r="H3089" s="42"/>
      <c r="I3089" s="42"/>
      <c r="J3089" s="42"/>
      <c r="K3089" s="42"/>
      <c r="L3089" s="42"/>
      <c r="M3089" s="172"/>
      <c r="N3089" s="172"/>
    </row>
    <row r="3090" spans="1:14" x14ac:dyDescent="0.2">
      <c r="A3090" s="172" t="s">
        <v>792</v>
      </c>
      <c r="B3090" s="172">
        <v>6</v>
      </c>
      <c r="C3090" s="172">
        <v>3</v>
      </c>
      <c r="D3090" s="172">
        <v>2</v>
      </c>
      <c r="E3090" s="172">
        <v>10</v>
      </c>
      <c r="F3090" s="322">
        <f t="shared" si="52"/>
        <v>10</v>
      </c>
      <c r="G3090" s="42"/>
      <c r="H3090" s="42"/>
      <c r="I3090" s="42"/>
      <c r="J3090" s="42"/>
      <c r="K3090" s="42"/>
      <c r="L3090" s="42"/>
      <c r="M3090" s="172"/>
      <c r="N3090" s="172"/>
    </row>
    <row r="3091" spans="1:14" x14ac:dyDescent="0.2">
      <c r="A3091" s="172" t="s">
        <v>2951</v>
      </c>
      <c r="B3091" s="172">
        <v>2</v>
      </c>
      <c r="C3091" s="172">
        <v>2</v>
      </c>
      <c r="D3091" s="172">
        <v>1</v>
      </c>
      <c r="E3091" s="172">
        <v>5</v>
      </c>
      <c r="F3091" s="322">
        <f t="shared" si="52"/>
        <v>5</v>
      </c>
      <c r="G3091" s="42"/>
      <c r="H3091" s="42"/>
      <c r="I3091" s="42"/>
      <c r="J3091" s="42"/>
      <c r="K3091" s="42"/>
      <c r="L3091" s="42"/>
      <c r="M3091" s="172"/>
      <c r="N3091" s="172"/>
    </row>
    <row r="3092" spans="1:14" x14ac:dyDescent="0.2">
      <c r="A3092" s="172" t="s">
        <v>3050</v>
      </c>
      <c r="B3092" s="172">
        <v>1</v>
      </c>
      <c r="C3092" s="172">
        <v>1</v>
      </c>
      <c r="D3092" s="172"/>
      <c r="E3092" s="172">
        <v>1</v>
      </c>
      <c r="F3092" s="322">
        <f t="shared" si="52"/>
        <v>1</v>
      </c>
      <c r="G3092" s="42"/>
      <c r="H3092" s="42"/>
      <c r="I3092" s="42"/>
      <c r="J3092" s="42"/>
      <c r="K3092" s="42"/>
      <c r="L3092" s="42"/>
      <c r="M3092" s="172"/>
      <c r="N3092" s="172"/>
    </row>
    <row r="3093" spans="1:14" x14ac:dyDescent="0.2">
      <c r="A3093" s="172" t="s">
        <v>4474</v>
      </c>
      <c r="B3093" s="172">
        <v>1</v>
      </c>
      <c r="C3093" s="172">
        <v>1</v>
      </c>
      <c r="D3093" s="172"/>
      <c r="E3093" s="172">
        <v>0</v>
      </c>
      <c r="F3093" s="322">
        <f t="shared" si="52"/>
        <v>0</v>
      </c>
      <c r="G3093" s="42"/>
      <c r="H3093" s="42"/>
      <c r="I3093" s="42"/>
      <c r="J3093" s="42"/>
      <c r="K3093" s="42"/>
      <c r="L3093" s="42"/>
      <c r="M3093" s="172"/>
      <c r="N3093" s="172"/>
    </row>
    <row r="3094" spans="1:14" x14ac:dyDescent="0.2">
      <c r="A3094" s="172" t="s">
        <v>4487</v>
      </c>
      <c r="B3094" s="172">
        <v>1</v>
      </c>
      <c r="C3094" s="172" t="s">
        <v>4272</v>
      </c>
      <c r="D3094" s="172"/>
      <c r="E3094" s="172"/>
      <c r="F3094" s="322"/>
      <c r="G3094" s="42"/>
      <c r="H3094" s="42"/>
      <c r="I3094" s="42"/>
      <c r="J3094" s="42"/>
      <c r="K3094" s="42"/>
      <c r="L3094" s="42"/>
      <c r="M3094" s="172"/>
      <c r="N3094" s="172"/>
    </row>
    <row r="3095" spans="1:14" x14ac:dyDescent="0.2">
      <c r="A3095" s="172" t="s">
        <v>3036</v>
      </c>
      <c r="B3095" s="172">
        <v>7</v>
      </c>
      <c r="C3095" s="172">
        <v>6</v>
      </c>
      <c r="D3095" s="172"/>
      <c r="E3095" s="172">
        <v>270</v>
      </c>
      <c r="F3095" s="322">
        <f t="shared" si="52"/>
        <v>45</v>
      </c>
      <c r="G3095" s="42"/>
      <c r="H3095" s="42"/>
      <c r="I3095" s="42"/>
      <c r="J3095" s="42"/>
      <c r="K3095" s="42"/>
      <c r="L3095" s="42"/>
      <c r="M3095" s="172">
        <v>6</v>
      </c>
      <c r="N3095" s="172"/>
    </row>
    <row r="3096" spans="1:14" x14ac:dyDescent="0.2">
      <c r="A3096" s="172" t="s">
        <v>4538</v>
      </c>
      <c r="B3096" s="172">
        <v>9</v>
      </c>
      <c r="C3096" s="172">
        <v>9</v>
      </c>
      <c r="D3096" s="172">
        <v>1</v>
      </c>
      <c r="E3096" s="172">
        <v>346</v>
      </c>
      <c r="F3096" s="322">
        <f t="shared" si="52"/>
        <v>43.25</v>
      </c>
      <c r="G3096" s="42"/>
      <c r="H3096" s="42"/>
      <c r="I3096" s="42"/>
      <c r="J3096" s="42"/>
      <c r="K3096" s="42"/>
      <c r="L3096" s="42"/>
      <c r="M3096" s="172">
        <v>9</v>
      </c>
      <c r="N3096" s="172"/>
    </row>
    <row r="3097" spans="1:14" x14ac:dyDescent="0.2">
      <c r="A3097" s="172" t="s">
        <v>4467</v>
      </c>
      <c r="B3097" s="172">
        <v>4</v>
      </c>
      <c r="C3097" s="172">
        <v>4</v>
      </c>
      <c r="D3097" s="172"/>
      <c r="E3097" s="172">
        <v>173</v>
      </c>
      <c r="F3097" s="322">
        <f t="shared" si="52"/>
        <v>43.25</v>
      </c>
      <c r="G3097" s="42"/>
      <c r="H3097" s="42"/>
      <c r="I3097" s="42"/>
      <c r="J3097" s="42"/>
      <c r="K3097" s="42"/>
      <c r="L3097" s="42"/>
      <c r="M3097" s="172">
        <v>1</v>
      </c>
      <c r="N3097" s="172"/>
    </row>
    <row r="3098" spans="1:14" x14ac:dyDescent="0.2">
      <c r="A3098" s="172" t="s">
        <v>4534</v>
      </c>
      <c r="B3098" s="172">
        <v>5</v>
      </c>
      <c r="C3098" s="172">
        <v>5</v>
      </c>
      <c r="D3098" s="172">
        <v>1</v>
      </c>
      <c r="E3098" s="172">
        <v>149</v>
      </c>
      <c r="F3098" s="322">
        <f t="shared" si="52"/>
        <v>37.25</v>
      </c>
      <c r="G3098" s="42"/>
      <c r="H3098" s="42"/>
      <c r="I3098" s="42"/>
      <c r="J3098" s="42"/>
      <c r="K3098" s="42"/>
      <c r="L3098" s="42"/>
      <c r="M3098" s="172">
        <v>4</v>
      </c>
      <c r="N3098" s="172"/>
    </row>
    <row r="3099" spans="1:14" x14ac:dyDescent="0.2">
      <c r="A3099" s="172" t="s">
        <v>4514</v>
      </c>
      <c r="B3099" s="172">
        <v>4</v>
      </c>
      <c r="C3099" s="172">
        <v>4</v>
      </c>
      <c r="D3099" s="172"/>
      <c r="E3099" s="172">
        <v>122</v>
      </c>
      <c r="F3099" s="322">
        <f t="shared" si="52"/>
        <v>30.5</v>
      </c>
      <c r="G3099" s="42"/>
      <c r="H3099" s="42"/>
      <c r="I3099" s="42"/>
      <c r="J3099" s="42"/>
      <c r="K3099" s="42"/>
      <c r="L3099" s="42"/>
      <c r="M3099" s="172"/>
      <c r="N3099" s="172"/>
    </row>
    <row r="3100" spans="1:14" x14ac:dyDescent="0.2">
      <c r="A3100" s="172" t="s">
        <v>4469</v>
      </c>
      <c r="B3100" s="172">
        <v>9</v>
      </c>
      <c r="C3100" s="172">
        <v>9</v>
      </c>
      <c r="D3100" s="172">
        <v>2</v>
      </c>
      <c r="E3100" s="172">
        <v>184</v>
      </c>
      <c r="F3100" s="322">
        <f t="shared" si="52"/>
        <v>26.285714285714285</v>
      </c>
      <c r="G3100" s="42"/>
      <c r="H3100" s="42"/>
      <c r="I3100" s="42"/>
      <c r="J3100" s="42"/>
      <c r="K3100" s="42"/>
      <c r="L3100" s="42"/>
      <c r="M3100" s="172"/>
      <c r="N3100" s="172"/>
    </row>
    <row r="3101" spans="1:14" x14ac:dyDescent="0.2">
      <c r="A3101" s="172" t="s">
        <v>4529</v>
      </c>
      <c r="B3101" s="172">
        <v>5</v>
      </c>
      <c r="C3101" s="172">
        <v>4</v>
      </c>
      <c r="D3101" s="172"/>
      <c r="E3101" s="172">
        <v>80</v>
      </c>
      <c r="F3101" s="322">
        <f t="shared" si="52"/>
        <v>20</v>
      </c>
      <c r="G3101" s="42"/>
      <c r="H3101" s="42"/>
      <c r="I3101" s="42"/>
      <c r="J3101" s="42"/>
      <c r="K3101" s="42"/>
      <c r="L3101" s="42"/>
      <c r="M3101" s="172">
        <v>6</v>
      </c>
      <c r="N3101" s="172"/>
    </row>
    <row r="3102" spans="1:14" x14ac:dyDescent="0.2">
      <c r="A3102" s="172" t="s">
        <v>4207</v>
      </c>
      <c r="B3102" s="172">
        <v>7</v>
      </c>
      <c r="C3102" s="172">
        <v>6</v>
      </c>
      <c r="D3102" s="172"/>
      <c r="E3102" s="172">
        <v>117</v>
      </c>
      <c r="F3102" s="322">
        <f t="shared" si="52"/>
        <v>19.5</v>
      </c>
      <c r="G3102" s="42"/>
      <c r="H3102" s="42"/>
      <c r="I3102" s="42"/>
      <c r="J3102" s="42"/>
      <c r="K3102" s="42"/>
      <c r="L3102" s="42"/>
      <c r="M3102" s="172">
        <v>2</v>
      </c>
      <c r="N3102" s="172"/>
    </row>
    <row r="3103" spans="1:14" x14ac:dyDescent="0.2">
      <c r="A3103" s="172" t="s">
        <v>3032</v>
      </c>
      <c r="B3103" s="172">
        <v>12</v>
      </c>
      <c r="C3103" s="172">
        <v>10</v>
      </c>
      <c r="D3103" s="172"/>
      <c r="E3103" s="172">
        <v>195</v>
      </c>
      <c r="F3103" s="322">
        <f t="shared" si="52"/>
        <v>19.5</v>
      </c>
      <c r="G3103" s="42"/>
      <c r="H3103" s="42"/>
      <c r="I3103" s="42"/>
      <c r="J3103" s="42"/>
      <c r="K3103" s="42"/>
      <c r="L3103" s="42"/>
      <c r="M3103" s="172">
        <v>3</v>
      </c>
      <c r="N3103" s="172"/>
    </row>
    <row r="3104" spans="1:14" x14ac:dyDescent="0.2">
      <c r="A3104" s="172" t="s">
        <v>4139</v>
      </c>
      <c r="B3104" s="172">
        <v>8</v>
      </c>
      <c r="C3104" s="172">
        <v>7</v>
      </c>
      <c r="D3104" s="172"/>
      <c r="E3104" s="172">
        <v>112</v>
      </c>
      <c r="F3104" s="322">
        <f t="shared" si="52"/>
        <v>16</v>
      </c>
      <c r="G3104" s="42"/>
      <c r="H3104" s="42"/>
      <c r="I3104" s="42"/>
      <c r="J3104" s="42"/>
      <c r="K3104" s="42"/>
      <c r="L3104" s="42"/>
      <c r="M3104" s="172">
        <v>3</v>
      </c>
      <c r="N3104" s="172"/>
    </row>
    <row r="3105" spans="1:14" x14ac:dyDescent="0.2">
      <c r="A3105" s="172" t="s">
        <v>4531</v>
      </c>
      <c r="B3105" s="172">
        <v>2</v>
      </c>
      <c r="C3105" s="172">
        <v>1</v>
      </c>
      <c r="D3105" s="172"/>
      <c r="E3105" s="172">
        <v>15</v>
      </c>
      <c r="F3105" s="322">
        <f t="shared" si="52"/>
        <v>15</v>
      </c>
      <c r="G3105" s="42"/>
      <c r="H3105" s="42"/>
      <c r="I3105" s="42"/>
      <c r="J3105" s="42"/>
      <c r="K3105" s="42"/>
      <c r="L3105" s="42"/>
      <c r="M3105" s="172"/>
      <c r="N3105" s="172"/>
    </row>
    <row r="3106" spans="1:14" x14ac:dyDescent="0.2">
      <c r="A3106" s="172" t="s">
        <v>4185</v>
      </c>
      <c r="B3106" s="172">
        <v>8</v>
      </c>
      <c r="C3106" s="172">
        <v>8</v>
      </c>
      <c r="D3106" s="172">
        <v>1</v>
      </c>
      <c r="E3106" s="172">
        <v>101</v>
      </c>
      <c r="F3106" s="322">
        <f t="shared" si="52"/>
        <v>14.428571428571429</v>
      </c>
      <c r="G3106" s="42"/>
      <c r="H3106" s="42"/>
      <c r="I3106" s="42"/>
      <c r="J3106" s="42"/>
      <c r="K3106" s="42"/>
      <c r="L3106" s="42"/>
      <c r="M3106" s="172">
        <v>3</v>
      </c>
      <c r="N3106" s="172"/>
    </row>
    <row r="3107" spans="1:14" x14ac:dyDescent="0.2">
      <c r="A3107" s="172" t="s">
        <v>4216</v>
      </c>
      <c r="B3107" s="172">
        <v>3</v>
      </c>
      <c r="C3107" s="172">
        <v>3</v>
      </c>
      <c r="D3107" s="172">
        <v>1</v>
      </c>
      <c r="E3107" s="172">
        <v>27</v>
      </c>
      <c r="F3107" s="322">
        <f t="shared" si="52"/>
        <v>13.5</v>
      </c>
      <c r="G3107" s="42"/>
      <c r="H3107" s="42"/>
      <c r="I3107" s="42"/>
      <c r="J3107" s="42"/>
      <c r="K3107" s="42"/>
      <c r="L3107" s="42"/>
      <c r="M3107" s="172"/>
      <c r="N3107" s="172"/>
    </row>
    <row r="3108" spans="1:14" x14ac:dyDescent="0.2">
      <c r="A3108" s="172" t="s">
        <v>4474</v>
      </c>
      <c r="B3108" s="172">
        <v>8</v>
      </c>
      <c r="C3108" s="172">
        <v>7</v>
      </c>
      <c r="D3108" s="172">
        <v>4</v>
      </c>
      <c r="E3108" s="172">
        <v>39</v>
      </c>
      <c r="F3108" s="322">
        <f t="shared" si="52"/>
        <v>13</v>
      </c>
      <c r="G3108" s="42"/>
      <c r="H3108" s="42"/>
      <c r="I3108" s="42"/>
      <c r="J3108" s="42"/>
      <c r="K3108" s="42"/>
      <c r="L3108" s="42"/>
      <c r="M3108" s="172">
        <v>2</v>
      </c>
      <c r="N3108" s="172"/>
    </row>
    <row r="3109" spans="1:14" x14ac:dyDescent="0.2">
      <c r="A3109" s="172" t="s">
        <v>3152</v>
      </c>
      <c r="B3109" s="172">
        <v>6</v>
      </c>
      <c r="C3109" s="172">
        <v>5</v>
      </c>
      <c r="D3109" s="172">
        <v>1</v>
      </c>
      <c r="E3109" s="172">
        <v>43</v>
      </c>
      <c r="F3109" s="322">
        <f t="shared" si="52"/>
        <v>10.75</v>
      </c>
      <c r="G3109" s="42"/>
      <c r="H3109" s="42"/>
      <c r="I3109" s="42"/>
      <c r="J3109" s="42"/>
      <c r="K3109" s="42"/>
      <c r="L3109" s="42"/>
      <c r="M3109" s="172">
        <v>1</v>
      </c>
      <c r="N3109" s="172"/>
    </row>
    <row r="3110" spans="1:14" x14ac:dyDescent="0.2">
      <c r="A3110" s="172" t="s">
        <v>4200</v>
      </c>
      <c r="B3110" s="172">
        <v>7</v>
      </c>
      <c r="C3110" s="172">
        <v>4</v>
      </c>
      <c r="D3110" s="172"/>
      <c r="E3110" s="172">
        <v>36</v>
      </c>
      <c r="F3110" s="322">
        <f t="shared" si="52"/>
        <v>9</v>
      </c>
      <c r="G3110" s="42"/>
      <c r="H3110" s="42"/>
      <c r="I3110" s="42"/>
      <c r="J3110" s="42"/>
      <c r="K3110" s="42"/>
      <c r="L3110" s="42"/>
      <c r="M3110" s="172">
        <v>3</v>
      </c>
      <c r="N3110" s="172"/>
    </row>
    <row r="3111" spans="1:14" x14ac:dyDescent="0.2">
      <c r="A3111" s="172" t="s">
        <v>4537</v>
      </c>
      <c r="B3111" s="172">
        <v>8</v>
      </c>
      <c r="C3111" s="172">
        <v>6</v>
      </c>
      <c r="D3111" s="172">
        <v>1</v>
      </c>
      <c r="E3111" s="172">
        <v>34</v>
      </c>
      <c r="F3111" s="322">
        <f t="shared" si="52"/>
        <v>6.8</v>
      </c>
      <c r="G3111" s="42"/>
      <c r="H3111" s="42"/>
      <c r="I3111" s="42"/>
      <c r="J3111" s="42"/>
      <c r="K3111" s="42"/>
      <c r="L3111" s="42"/>
      <c r="M3111" s="172">
        <v>11</v>
      </c>
      <c r="N3111" s="172"/>
    </row>
    <row r="3112" spans="1:14" x14ac:dyDescent="0.2">
      <c r="A3112" s="172" t="s">
        <v>4480</v>
      </c>
      <c r="B3112" s="172">
        <v>8</v>
      </c>
      <c r="C3112" s="172">
        <v>5</v>
      </c>
      <c r="D3112" s="172">
        <v>2</v>
      </c>
      <c r="E3112" s="172">
        <v>17</v>
      </c>
      <c r="F3112" s="322">
        <f t="shared" si="52"/>
        <v>5.666666666666667</v>
      </c>
      <c r="G3112" s="42"/>
      <c r="H3112" s="42"/>
      <c r="I3112" s="42"/>
      <c r="J3112" s="42"/>
      <c r="K3112" s="42"/>
      <c r="L3112" s="42"/>
      <c r="M3112" s="172">
        <v>5</v>
      </c>
      <c r="N3112" s="172"/>
    </row>
    <row r="3113" spans="1:14" x14ac:dyDescent="0.2">
      <c r="A3113" s="172" t="s">
        <v>4215</v>
      </c>
      <c r="B3113" s="172">
        <v>1</v>
      </c>
      <c r="C3113" s="172">
        <v>1</v>
      </c>
      <c r="D3113" s="172"/>
      <c r="E3113" s="172">
        <v>5</v>
      </c>
      <c r="F3113" s="322">
        <f t="shared" si="52"/>
        <v>5</v>
      </c>
      <c r="G3113" s="42"/>
      <c r="H3113" s="42"/>
      <c r="I3113" s="42"/>
      <c r="J3113" s="42"/>
      <c r="K3113" s="42"/>
      <c r="L3113" s="42"/>
      <c r="M3113" s="172"/>
      <c r="N3113" s="172"/>
    </row>
    <row r="3114" spans="1:14" x14ac:dyDescent="0.2">
      <c r="A3114" s="172" t="s">
        <v>4146</v>
      </c>
      <c r="B3114" s="172">
        <v>2</v>
      </c>
      <c r="C3114" s="172">
        <v>2</v>
      </c>
      <c r="D3114" s="172"/>
      <c r="E3114" s="172">
        <v>6</v>
      </c>
      <c r="F3114" s="322">
        <f t="shared" si="52"/>
        <v>3</v>
      </c>
      <c r="G3114" s="42"/>
      <c r="H3114" s="42"/>
      <c r="I3114" s="42"/>
      <c r="J3114" s="42"/>
      <c r="K3114" s="42"/>
      <c r="L3114" s="42"/>
      <c r="M3114" s="172">
        <v>1</v>
      </c>
      <c r="N3114" s="172"/>
    </row>
    <row r="3115" spans="1:14" x14ac:dyDescent="0.2">
      <c r="A3115" s="172" t="s">
        <v>4487</v>
      </c>
      <c r="B3115" s="172">
        <v>3</v>
      </c>
      <c r="C3115" s="172">
        <v>1</v>
      </c>
      <c r="D3115" s="172"/>
      <c r="E3115" s="172">
        <v>1</v>
      </c>
      <c r="F3115" s="322">
        <f t="shared" si="52"/>
        <v>1</v>
      </c>
      <c r="G3115" s="42"/>
      <c r="H3115" s="42"/>
      <c r="I3115" s="42"/>
      <c r="J3115" s="42"/>
      <c r="K3115" s="42"/>
      <c r="L3115" s="42"/>
      <c r="M3115" s="172">
        <v>2</v>
      </c>
      <c r="N3115" s="172"/>
    </row>
    <row r="3116" spans="1:14" x14ac:dyDescent="0.2">
      <c r="A3116" s="172" t="s">
        <v>4539</v>
      </c>
      <c r="B3116" s="172">
        <v>1</v>
      </c>
      <c r="C3116" s="172" t="s">
        <v>4272</v>
      </c>
      <c r="D3116" s="172"/>
      <c r="E3116" s="172">
        <v>0</v>
      </c>
      <c r="F3116" s="322">
        <v>0</v>
      </c>
      <c r="G3116" s="42"/>
      <c r="H3116" s="42"/>
      <c r="I3116" s="42"/>
      <c r="J3116" s="42"/>
      <c r="K3116" s="42"/>
      <c r="L3116" s="42"/>
      <c r="M3116" s="172">
        <v>1</v>
      </c>
      <c r="N3116" s="172"/>
    </row>
    <row r="3117" spans="1:14" x14ac:dyDescent="0.2">
      <c r="A3117" s="172" t="s">
        <v>4540</v>
      </c>
      <c r="B3117" s="172">
        <v>1</v>
      </c>
      <c r="C3117" s="172" t="s">
        <v>4272</v>
      </c>
      <c r="D3117" s="172"/>
      <c r="E3117" s="172">
        <v>0</v>
      </c>
      <c r="F3117" s="322">
        <v>0</v>
      </c>
      <c r="G3117" s="42"/>
      <c r="H3117" s="42"/>
      <c r="I3117" s="42"/>
      <c r="J3117" s="42"/>
      <c r="K3117" s="42"/>
      <c r="L3117" s="42"/>
      <c r="M3117" s="172"/>
      <c r="N3117" s="172"/>
    </row>
    <row r="3118" spans="1:14" x14ac:dyDescent="0.2">
      <c r="A3118" s="172" t="s">
        <v>4209</v>
      </c>
      <c r="B3118" s="172">
        <v>1</v>
      </c>
      <c r="C3118" s="172" t="s">
        <v>4272</v>
      </c>
      <c r="D3118" s="172"/>
      <c r="E3118" s="172">
        <v>0</v>
      </c>
      <c r="F3118" s="322">
        <v>0</v>
      </c>
      <c r="G3118" s="42"/>
      <c r="H3118" s="42"/>
      <c r="I3118" s="42"/>
      <c r="J3118" s="42"/>
      <c r="K3118" s="42"/>
      <c r="L3118" s="42"/>
      <c r="M3118" s="172"/>
      <c r="N3118" s="172"/>
    </row>
    <row r="3119" spans="1:14" x14ac:dyDescent="0.2">
      <c r="A3119" s="172" t="s">
        <v>4203</v>
      </c>
      <c r="B3119" s="172">
        <v>2</v>
      </c>
      <c r="C3119" s="172">
        <v>1</v>
      </c>
      <c r="D3119" s="172"/>
      <c r="E3119" s="172">
        <v>85</v>
      </c>
      <c r="F3119" s="322">
        <f t="shared" ref="F3119:F3144" si="53">E3119/(C3119-D3119)</f>
        <v>85</v>
      </c>
      <c r="G3119" s="42"/>
      <c r="H3119" s="42"/>
      <c r="I3119" s="42"/>
      <c r="J3119" s="42"/>
      <c r="K3119" s="42"/>
      <c r="L3119" s="42"/>
      <c r="M3119" s="172">
        <v>1</v>
      </c>
      <c r="N3119" s="172"/>
    </row>
    <row r="3120" spans="1:14" x14ac:dyDescent="0.2">
      <c r="A3120" s="172" t="s">
        <v>3978</v>
      </c>
      <c r="B3120" s="172">
        <v>2</v>
      </c>
      <c r="C3120" s="172">
        <v>2</v>
      </c>
      <c r="D3120" s="172"/>
      <c r="E3120" s="172">
        <v>140</v>
      </c>
      <c r="F3120" s="322">
        <f t="shared" si="53"/>
        <v>70</v>
      </c>
      <c r="G3120" s="42"/>
      <c r="H3120" s="42"/>
      <c r="I3120" s="42"/>
      <c r="J3120" s="42"/>
      <c r="K3120" s="42"/>
      <c r="L3120" s="42"/>
      <c r="M3120" s="172">
        <v>1</v>
      </c>
      <c r="N3120" s="172"/>
    </row>
    <row r="3121" spans="1:14" x14ac:dyDescent="0.2">
      <c r="A3121" s="172" t="s">
        <v>4514</v>
      </c>
      <c r="B3121" s="172">
        <v>2</v>
      </c>
      <c r="C3121" s="172">
        <v>1</v>
      </c>
      <c r="D3121" s="172"/>
      <c r="E3121" s="172">
        <v>64</v>
      </c>
      <c r="F3121" s="322">
        <f t="shared" si="53"/>
        <v>64</v>
      </c>
      <c r="G3121" s="42"/>
      <c r="H3121" s="42"/>
      <c r="I3121" s="42"/>
      <c r="J3121" s="42"/>
      <c r="K3121" s="42"/>
      <c r="L3121" s="42"/>
      <c r="M3121" s="172"/>
      <c r="N3121" s="172"/>
    </row>
    <row r="3122" spans="1:14" x14ac:dyDescent="0.2">
      <c r="A3122" s="172" t="s">
        <v>1163</v>
      </c>
      <c r="B3122" s="172">
        <v>2</v>
      </c>
      <c r="C3122" s="172">
        <v>2</v>
      </c>
      <c r="D3122" s="172"/>
      <c r="E3122" s="172">
        <v>86</v>
      </c>
      <c r="F3122" s="322">
        <f t="shared" si="53"/>
        <v>43</v>
      </c>
      <c r="G3122" s="42"/>
      <c r="H3122" s="42"/>
      <c r="I3122" s="42"/>
      <c r="J3122" s="42"/>
      <c r="K3122" s="42"/>
      <c r="L3122" s="42"/>
      <c r="M3122" s="172"/>
      <c r="N3122" s="172"/>
    </row>
    <row r="3123" spans="1:14" x14ac:dyDescent="0.2">
      <c r="A3123" s="172" t="s">
        <v>4472</v>
      </c>
      <c r="B3123" s="172">
        <v>2</v>
      </c>
      <c r="C3123" s="172">
        <v>2</v>
      </c>
      <c r="D3123" s="172"/>
      <c r="E3123" s="172">
        <v>82</v>
      </c>
      <c r="F3123" s="322">
        <f t="shared" si="53"/>
        <v>41</v>
      </c>
      <c r="G3123" s="42"/>
      <c r="H3123" s="42"/>
      <c r="I3123" s="42"/>
      <c r="J3123" s="42"/>
      <c r="K3123" s="42"/>
      <c r="L3123" s="42"/>
      <c r="M3123" s="172">
        <v>1</v>
      </c>
      <c r="N3123" s="172"/>
    </row>
    <row r="3124" spans="1:14" x14ac:dyDescent="0.2">
      <c r="A3124" s="172" t="s">
        <v>4139</v>
      </c>
      <c r="B3124" s="172">
        <v>5</v>
      </c>
      <c r="C3124" s="172">
        <v>5</v>
      </c>
      <c r="D3124" s="172">
        <v>2</v>
      </c>
      <c r="E3124" s="172">
        <v>86</v>
      </c>
      <c r="F3124" s="322">
        <f t="shared" si="53"/>
        <v>28.666666666666668</v>
      </c>
      <c r="G3124" s="42"/>
      <c r="H3124" s="42"/>
      <c r="I3124" s="42"/>
      <c r="J3124" s="42"/>
      <c r="K3124" s="42"/>
      <c r="L3124" s="42"/>
      <c r="M3124" s="172">
        <v>6</v>
      </c>
      <c r="N3124" s="172"/>
    </row>
    <row r="3125" spans="1:14" x14ac:dyDescent="0.2">
      <c r="A3125" s="172" t="s">
        <v>1145</v>
      </c>
      <c r="B3125" s="172">
        <v>2</v>
      </c>
      <c r="C3125" s="172">
        <v>2</v>
      </c>
      <c r="D3125" s="172"/>
      <c r="E3125" s="172">
        <v>56</v>
      </c>
      <c r="F3125" s="322">
        <f t="shared" si="53"/>
        <v>28</v>
      </c>
      <c r="G3125" s="42"/>
      <c r="H3125" s="42"/>
      <c r="I3125" s="42"/>
      <c r="J3125" s="42"/>
      <c r="K3125" s="42"/>
      <c r="L3125" s="42"/>
      <c r="M3125" s="172">
        <v>2</v>
      </c>
      <c r="N3125" s="172"/>
    </row>
    <row r="3126" spans="1:14" x14ac:dyDescent="0.2">
      <c r="A3126" s="172" t="s">
        <v>3032</v>
      </c>
      <c r="B3126" s="172">
        <v>12</v>
      </c>
      <c r="C3126" s="172">
        <v>10</v>
      </c>
      <c r="D3126" s="172">
        <v>1</v>
      </c>
      <c r="E3126" s="172">
        <v>210</v>
      </c>
      <c r="F3126" s="322">
        <f t="shared" si="53"/>
        <v>23.333333333333332</v>
      </c>
      <c r="G3126" s="42"/>
      <c r="H3126" s="42"/>
      <c r="I3126" s="42"/>
      <c r="J3126" s="42"/>
      <c r="K3126" s="42"/>
      <c r="L3126" s="42"/>
      <c r="M3126" s="172">
        <v>4</v>
      </c>
      <c r="N3126" s="172"/>
    </row>
    <row r="3127" spans="1:14" x14ac:dyDescent="0.2">
      <c r="A3127" s="172" t="s">
        <v>4216</v>
      </c>
      <c r="B3127" s="172">
        <v>11</v>
      </c>
      <c r="C3127" s="172">
        <v>10</v>
      </c>
      <c r="D3127" s="172"/>
      <c r="E3127" s="172">
        <v>230</v>
      </c>
      <c r="F3127" s="322">
        <f t="shared" si="53"/>
        <v>23</v>
      </c>
      <c r="G3127" s="42"/>
      <c r="H3127" s="42"/>
      <c r="I3127" s="42"/>
      <c r="J3127" s="42"/>
      <c r="K3127" s="42"/>
      <c r="L3127" s="42"/>
      <c r="M3127" s="172">
        <v>5</v>
      </c>
      <c r="N3127" s="172"/>
    </row>
    <row r="3128" spans="1:14" x14ac:dyDescent="0.2">
      <c r="A3128" s="172" t="s">
        <v>3881</v>
      </c>
      <c r="B3128" s="172">
        <v>1</v>
      </c>
      <c r="C3128" s="172">
        <v>1</v>
      </c>
      <c r="D3128" s="172"/>
      <c r="E3128" s="172">
        <v>21</v>
      </c>
      <c r="F3128" s="322">
        <f t="shared" si="53"/>
        <v>21</v>
      </c>
      <c r="G3128" s="42"/>
      <c r="H3128" s="42"/>
      <c r="I3128" s="42"/>
      <c r="J3128" s="42"/>
      <c r="K3128" s="42"/>
      <c r="L3128" s="42"/>
      <c r="M3128" s="172"/>
      <c r="N3128" s="172"/>
    </row>
    <row r="3129" spans="1:14" x14ac:dyDescent="0.2">
      <c r="A3129" s="172" t="s">
        <v>3037</v>
      </c>
      <c r="B3129" s="172">
        <v>4</v>
      </c>
      <c r="C3129" s="172">
        <v>4</v>
      </c>
      <c r="D3129" s="172"/>
      <c r="E3129" s="172">
        <v>83</v>
      </c>
      <c r="F3129" s="322">
        <f t="shared" si="53"/>
        <v>20.75</v>
      </c>
      <c r="G3129" s="42"/>
      <c r="H3129" s="42"/>
      <c r="I3129" s="42"/>
      <c r="J3129" s="42"/>
      <c r="K3129" s="42"/>
      <c r="L3129" s="42"/>
      <c r="M3129" s="172">
        <v>1</v>
      </c>
      <c r="N3129" s="172"/>
    </row>
    <row r="3130" spans="1:14" x14ac:dyDescent="0.2">
      <c r="A3130" s="172" t="s">
        <v>4209</v>
      </c>
      <c r="B3130" s="172">
        <v>6</v>
      </c>
      <c r="C3130" s="172">
        <v>6</v>
      </c>
      <c r="D3130" s="172">
        <v>2</v>
      </c>
      <c r="E3130" s="172">
        <v>60</v>
      </c>
      <c r="F3130" s="322">
        <f t="shared" si="53"/>
        <v>15</v>
      </c>
      <c r="G3130" s="42"/>
      <c r="H3130" s="42"/>
      <c r="I3130" s="42"/>
      <c r="J3130" s="42"/>
      <c r="K3130" s="42"/>
      <c r="L3130" s="42"/>
      <c r="M3130" s="172"/>
      <c r="N3130" s="172"/>
    </row>
    <row r="3131" spans="1:14" x14ac:dyDescent="0.2">
      <c r="A3131" s="172" t="s">
        <v>3963</v>
      </c>
      <c r="B3131" s="172">
        <v>1</v>
      </c>
      <c r="C3131" s="172">
        <v>1</v>
      </c>
      <c r="D3131" s="172"/>
      <c r="E3131" s="172">
        <v>10</v>
      </c>
      <c r="F3131" s="322">
        <f t="shared" si="53"/>
        <v>10</v>
      </c>
      <c r="G3131" s="42"/>
      <c r="H3131" s="42"/>
      <c r="I3131" s="42"/>
      <c r="J3131" s="42"/>
      <c r="K3131" s="42"/>
      <c r="L3131" s="42"/>
      <c r="M3131" s="172"/>
      <c r="N3131" s="172"/>
    </row>
    <row r="3132" spans="1:14" x14ac:dyDescent="0.2">
      <c r="A3132" s="172" t="s">
        <v>4193</v>
      </c>
      <c r="B3132" s="172">
        <v>2</v>
      </c>
      <c r="C3132" s="172">
        <v>2</v>
      </c>
      <c r="D3132" s="172"/>
      <c r="E3132" s="172">
        <v>20</v>
      </c>
      <c r="F3132" s="322">
        <f t="shared" si="53"/>
        <v>10</v>
      </c>
      <c r="G3132" s="42"/>
      <c r="H3132" s="42"/>
      <c r="I3132" s="42"/>
      <c r="J3132" s="42"/>
      <c r="K3132" s="42"/>
      <c r="L3132" s="42"/>
      <c r="M3132" s="172"/>
      <c r="N3132" s="172"/>
    </row>
    <row r="3133" spans="1:14" x14ac:dyDescent="0.2">
      <c r="A3133" s="172" t="s">
        <v>4488</v>
      </c>
      <c r="B3133" s="172">
        <v>11</v>
      </c>
      <c r="C3133" s="172">
        <v>12</v>
      </c>
      <c r="D3133" s="172">
        <v>1</v>
      </c>
      <c r="E3133" s="172">
        <v>87</v>
      </c>
      <c r="F3133" s="322">
        <f t="shared" si="53"/>
        <v>7.9090909090909092</v>
      </c>
      <c r="G3133" s="42"/>
      <c r="H3133" s="42"/>
      <c r="I3133" s="42"/>
      <c r="J3133" s="42"/>
      <c r="K3133" s="42"/>
      <c r="L3133" s="42"/>
      <c r="M3133" s="172">
        <v>11</v>
      </c>
      <c r="N3133" s="172">
        <v>2</v>
      </c>
    </row>
    <row r="3134" spans="1:14" x14ac:dyDescent="0.2">
      <c r="A3134" s="172" t="s">
        <v>3036</v>
      </c>
      <c r="B3134" s="172">
        <v>4</v>
      </c>
      <c r="C3134" s="172">
        <v>4</v>
      </c>
      <c r="D3134" s="172"/>
      <c r="E3134" s="172">
        <v>31</v>
      </c>
      <c r="F3134" s="322">
        <f t="shared" si="53"/>
        <v>7.75</v>
      </c>
      <c r="G3134" s="42"/>
      <c r="H3134" s="42"/>
      <c r="I3134" s="42"/>
      <c r="J3134" s="42"/>
      <c r="K3134" s="42"/>
      <c r="L3134" s="42"/>
      <c r="M3134" s="172">
        <v>3</v>
      </c>
      <c r="N3134" s="172"/>
    </row>
    <row r="3135" spans="1:14" x14ac:dyDescent="0.2">
      <c r="A3135" s="172" t="s">
        <v>3152</v>
      </c>
      <c r="B3135" s="172">
        <v>9</v>
      </c>
      <c r="C3135" s="172">
        <v>7</v>
      </c>
      <c r="D3135" s="172">
        <v>1</v>
      </c>
      <c r="E3135" s="172">
        <v>43</v>
      </c>
      <c r="F3135" s="322">
        <f t="shared" si="53"/>
        <v>7.166666666666667</v>
      </c>
      <c r="G3135" s="42"/>
      <c r="H3135" s="42"/>
      <c r="I3135" s="42"/>
      <c r="J3135" s="42"/>
      <c r="K3135" s="42"/>
      <c r="L3135" s="42"/>
      <c r="M3135" s="172">
        <v>2</v>
      </c>
      <c r="N3135" s="172"/>
    </row>
    <row r="3136" spans="1:14" x14ac:dyDescent="0.2">
      <c r="A3136" s="172" t="s">
        <v>4544</v>
      </c>
      <c r="B3136" s="172">
        <v>6</v>
      </c>
      <c r="C3136" s="172">
        <v>4</v>
      </c>
      <c r="D3136" s="172">
        <v>2</v>
      </c>
      <c r="E3136" s="172">
        <v>13</v>
      </c>
      <c r="F3136" s="322">
        <f t="shared" si="53"/>
        <v>6.5</v>
      </c>
      <c r="G3136" s="42"/>
      <c r="H3136" s="42"/>
      <c r="I3136" s="42"/>
      <c r="J3136" s="42"/>
      <c r="K3136" s="42"/>
      <c r="L3136" s="42"/>
      <c r="M3136" s="172"/>
      <c r="N3136" s="172"/>
    </row>
    <row r="3137" spans="1:14" x14ac:dyDescent="0.2">
      <c r="A3137" s="172" t="s">
        <v>4492</v>
      </c>
      <c r="B3137" s="172">
        <v>1</v>
      </c>
      <c r="C3137" s="172">
        <v>1</v>
      </c>
      <c r="D3137" s="172"/>
      <c r="E3137" s="172">
        <v>6</v>
      </c>
      <c r="F3137" s="322">
        <f t="shared" si="53"/>
        <v>6</v>
      </c>
      <c r="G3137" s="42"/>
      <c r="H3137" s="42"/>
      <c r="I3137" s="42"/>
      <c r="J3137" s="42"/>
      <c r="K3137" s="42"/>
      <c r="L3137" s="42"/>
      <c r="M3137" s="172"/>
      <c r="N3137" s="172"/>
    </row>
    <row r="3138" spans="1:14" x14ac:dyDescent="0.2">
      <c r="A3138" s="172" t="s">
        <v>4518</v>
      </c>
      <c r="B3138" s="172">
        <v>10</v>
      </c>
      <c r="C3138" s="172">
        <v>8</v>
      </c>
      <c r="D3138" s="172">
        <v>1</v>
      </c>
      <c r="E3138" s="172">
        <v>39</v>
      </c>
      <c r="F3138" s="322">
        <f t="shared" si="53"/>
        <v>5.5714285714285712</v>
      </c>
      <c r="G3138" s="42"/>
      <c r="H3138" s="42"/>
      <c r="I3138" s="42"/>
      <c r="J3138" s="42"/>
      <c r="K3138" s="42"/>
      <c r="L3138" s="42"/>
      <c r="M3138" s="172">
        <v>9</v>
      </c>
      <c r="N3138" s="172">
        <v>1</v>
      </c>
    </row>
    <row r="3139" spans="1:14" x14ac:dyDescent="0.2">
      <c r="A3139" s="172" t="s">
        <v>4530</v>
      </c>
      <c r="B3139" s="172">
        <v>6</v>
      </c>
      <c r="C3139" s="172">
        <v>5</v>
      </c>
      <c r="D3139" s="172"/>
      <c r="E3139" s="172">
        <v>27</v>
      </c>
      <c r="F3139" s="322">
        <f t="shared" si="53"/>
        <v>5.4</v>
      </c>
      <c r="G3139" s="42"/>
      <c r="H3139" s="42"/>
      <c r="I3139" s="42"/>
      <c r="J3139" s="42"/>
      <c r="K3139" s="42"/>
      <c r="L3139" s="42"/>
      <c r="M3139" s="172">
        <v>2</v>
      </c>
      <c r="N3139" s="172"/>
    </row>
    <row r="3140" spans="1:14" x14ac:dyDescent="0.2">
      <c r="A3140" s="172" t="s">
        <v>4487</v>
      </c>
      <c r="B3140" s="172">
        <v>11</v>
      </c>
      <c r="C3140" s="172">
        <v>9</v>
      </c>
      <c r="D3140" s="172">
        <v>2</v>
      </c>
      <c r="E3140" s="172">
        <v>36</v>
      </c>
      <c r="F3140" s="322">
        <f t="shared" si="53"/>
        <v>5.1428571428571432</v>
      </c>
      <c r="G3140" s="42"/>
      <c r="H3140" s="42"/>
      <c r="I3140" s="42"/>
      <c r="J3140" s="42"/>
      <c r="K3140" s="42"/>
      <c r="L3140" s="42"/>
      <c r="M3140" s="172">
        <v>6</v>
      </c>
      <c r="N3140" s="172"/>
    </row>
    <row r="3141" spans="1:14" x14ac:dyDescent="0.2">
      <c r="A3141" s="172" t="s">
        <v>4546</v>
      </c>
      <c r="B3141" s="172">
        <v>3</v>
      </c>
      <c r="C3141" s="172">
        <v>3</v>
      </c>
      <c r="D3141" s="172">
        <v>1</v>
      </c>
      <c r="E3141" s="172">
        <v>9</v>
      </c>
      <c r="F3141" s="322">
        <f t="shared" si="53"/>
        <v>4.5</v>
      </c>
      <c r="G3141" s="42"/>
      <c r="H3141" s="42"/>
      <c r="I3141" s="42"/>
      <c r="J3141" s="42"/>
      <c r="K3141" s="42"/>
      <c r="L3141" s="42"/>
      <c r="M3141" s="172">
        <v>1</v>
      </c>
      <c r="N3141" s="172"/>
    </row>
    <row r="3142" spans="1:14" x14ac:dyDescent="0.2">
      <c r="A3142" s="172" t="s">
        <v>4200</v>
      </c>
      <c r="B3142" s="172">
        <v>7</v>
      </c>
      <c r="C3142" s="172">
        <v>5</v>
      </c>
      <c r="D3142" s="172">
        <v>1</v>
      </c>
      <c r="E3142" s="172">
        <v>17</v>
      </c>
      <c r="F3142" s="322">
        <f t="shared" si="53"/>
        <v>4.25</v>
      </c>
      <c r="G3142" s="42"/>
      <c r="H3142" s="42"/>
      <c r="I3142" s="42"/>
      <c r="J3142" s="42"/>
      <c r="K3142" s="42"/>
      <c r="L3142" s="42"/>
      <c r="M3142" s="172"/>
      <c r="N3142" s="172"/>
    </row>
    <row r="3143" spans="1:14" x14ac:dyDescent="0.2">
      <c r="A3143" s="172" t="s">
        <v>4480</v>
      </c>
      <c r="B3143" s="172">
        <v>2</v>
      </c>
      <c r="C3143" s="172">
        <v>2</v>
      </c>
      <c r="D3143" s="172">
        <v>1</v>
      </c>
      <c r="E3143" s="172">
        <v>4</v>
      </c>
      <c r="F3143" s="322">
        <f t="shared" si="53"/>
        <v>4</v>
      </c>
      <c r="G3143" s="42"/>
      <c r="H3143" s="42"/>
      <c r="I3143" s="42"/>
      <c r="J3143" s="42"/>
      <c r="K3143" s="42"/>
      <c r="L3143" s="42"/>
      <c r="M3143" s="172">
        <v>3</v>
      </c>
      <c r="N3143" s="172"/>
    </row>
    <row r="3144" spans="1:14" x14ac:dyDescent="0.2">
      <c r="A3144" s="172" t="s">
        <v>4485</v>
      </c>
      <c r="B3144" s="172">
        <v>1</v>
      </c>
      <c r="C3144" s="172">
        <v>1</v>
      </c>
      <c r="D3144" s="172"/>
      <c r="E3144" s="172">
        <v>1</v>
      </c>
      <c r="F3144" s="322">
        <f t="shared" si="53"/>
        <v>1</v>
      </c>
      <c r="G3144" s="42"/>
      <c r="H3144" s="42"/>
      <c r="I3144" s="42"/>
      <c r="J3144" s="42"/>
      <c r="K3144" s="42"/>
      <c r="L3144" s="42"/>
      <c r="M3144" s="172"/>
      <c r="N3144" s="172"/>
    </row>
    <row r="3145" spans="1:14" x14ac:dyDescent="0.2">
      <c r="A3145" s="172" t="s">
        <v>3816</v>
      </c>
      <c r="B3145" s="172">
        <v>1</v>
      </c>
      <c r="C3145" s="172">
        <v>1</v>
      </c>
      <c r="D3145" s="172">
        <v>1</v>
      </c>
      <c r="E3145" s="172">
        <v>2</v>
      </c>
      <c r="F3145" s="322">
        <v>0</v>
      </c>
      <c r="G3145" s="42"/>
      <c r="H3145" s="42"/>
      <c r="I3145" s="42"/>
      <c r="J3145" s="42"/>
      <c r="K3145" s="42"/>
      <c r="L3145" s="42"/>
      <c r="M3145" s="172"/>
      <c r="N3145" s="172"/>
    </row>
    <row r="3146" spans="1:14" x14ac:dyDescent="0.2">
      <c r="A3146" s="172" t="s">
        <v>4547</v>
      </c>
      <c r="B3146" s="172">
        <v>2</v>
      </c>
      <c r="C3146" s="172">
        <v>1</v>
      </c>
      <c r="D3146" s="172">
        <v>1</v>
      </c>
      <c r="E3146" s="172">
        <v>27</v>
      </c>
      <c r="F3146" s="322">
        <v>0</v>
      </c>
      <c r="G3146" s="42"/>
      <c r="H3146" s="42"/>
      <c r="I3146" s="42"/>
      <c r="J3146" s="42"/>
      <c r="K3146" s="42"/>
      <c r="L3146" s="42"/>
      <c r="M3146" s="172">
        <v>2</v>
      </c>
      <c r="N3146" s="172"/>
    </row>
    <row r="3147" spans="1:14" x14ac:dyDescent="0.2">
      <c r="A3147" s="172" t="s">
        <v>4211</v>
      </c>
      <c r="B3147" s="172">
        <v>1</v>
      </c>
      <c r="C3147" s="172" t="s">
        <v>4272</v>
      </c>
      <c r="D3147" s="172"/>
      <c r="E3147" s="172">
        <v>0</v>
      </c>
      <c r="F3147" s="322">
        <v>0</v>
      </c>
      <c r="G3147" s="42"/>
      <c r="H3147" s="42"/>
      <c r="I3147" s="42"/>
      <c r="J3147" s="42"/>
      <c r="K3147" s="42"/>
      <c r="L3147" s="42"/>
      <c r="M3147" s="172"/>
      <c r="N3147" s="172"/>
    </row>
    <row r="3148" spans="1:14" x14ac:dyDescent="0.2">
      <c r="A3148" s="172" t="s">
        <v>3882</v>
      </c>
      <c r="B3148" s="172">
        <v>1</v>
      </c>
      <c r="C3148" s="172" t="s">
        <v>4272</v>
      </c>
      <c r="D3148" s="172"/>
      <c r="E3148" s="172">
        <v>0</v>
      </c>
      <c r="F3148" s="322">
        <v>0</v>
      </c>
      <c r="G3148" s="42"/>
      <c r="H3148" s="42"/>
      <c r="I3148" s="42"/>
      <c r="J3148" s="42"/>
      <c r="K3148" s="42"/>
      <c r="L3148" s="42"/>
      <c r="M3148" s="172"/>
      <c r="N3148" s="172"/>
    </row>
    <row r="3149" spans="1:14" x14ac:dyDescent="0.2">
      <c r="A3149" s="172" t="s">
        <v>4201</v>
      </c>
      <c r="B3149" s="172">
        <v>1</v>
      </c>
      <c r="C3149" s="172" t="s">
        <v>4272</v>
      </c>
      <c r="D3149" s="172"/>
      <c r="E3149" s="172">
        <v>0</v>
      </c>
      <c r="F3149" s="322">
        <v>0</v>
      </c>
      <c r="G3149" s="42"/>
      <c r="H3149" s="42"/>
      <c r="I3149" s="42"/>
      <c r="J3149" s="42"/>
      <c r="K3149" s="42"/>
      <c r="L3149" s="42"/>
      <c r="M3149" s="172">
        <v>1</v>
      </c>
      <c r="N3149" s="172"/>
    </row>
  </sheetData>
  <sortState ref="Q1:R1146">
    <sortCondition descending="1" ref="R1:R1146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8"/>
  <sheetViews>
    <sheetView tabSelected="1" zoomScaleNormal="100" workbookViewId="0">
      <selection activeCell="J23" sqref="J23"/>
    </sheetView>
  </sheetViews>
  <sheetFormatPr defaultRowHeight="12.75" x14ac:dyDescent="0.2"/>
  <cols>
    <col min="1" max="1" width="22" style="510" customWidth="1"/>
    <col min="2" max="2" width="6.28515625" style="388" customWidth="1"/>
    <col min="3" max="3" width="23.5703125" style="510" customWidth="1"/>
    <col min="4" max="5" width="9.140625" style="510"/>
    <col min="6" max="6" width="4.7109375" customWidth="1"/>
    <col min="7" max="7" width="12.7109375" style="510" customWidth="1"/>
    <col min="8" max="8" width="15.7109375" style="510" customWidth="1"/>
    <col min="9" max="9" width="9.140625" style="510"/>
    <col min="10" max="10" width="32.5703125" style="284" customWidth="1"/>
    <col min="11" max="11" width="4.7109375" customWidth="1"/>
    <col min="12" max="12" width="15.7109375" style="510" customWidth="1"/>
    <col min="13" max="14" width="9.140625" style="510"/>
    <col min="15" max="15" width="11.85546875" style="510" customWidth="1"/>
  </cols>
  <sheetData>
    <row r="1" spans="1:15" ht="36" customHeight="1" thickBot="1" x14ac:dyDescent="0.25">
      <c r="A1" s="804" t="s">
        <v>2688</v>
      </c>
      <c r="B1" s="805" t="s">
        <v>3180</v>
      </c>
      <c r="C1" s="804" t="s">
        <v>1</v>
      </c>
      <c r="D1" s="804" t="s">
        <v>2795</v>
      </c>
      <c r="E1" s="804" t="s">
        <v>3179</v>
      </c>
      <c r="G1" s="802" t="s">
        <v>2688</v>
      </c>
      <c r="H1" s="803" t="s">
        <v>3157</v>
      </c>
      <c r="L1" s="809" t="s">
        <v>3065</v>
      </c>
      <c r="M1" s="810"/>
      <c r="N1" s="810"/>
      <c r="O1" s="811"/>
    </row>
    <row r="2" spans="1:15" x14ac:dyDescent="0.2">
      <c r="A2" s="509" t="s">
        <v>3093</v>
      </c>
      <c r="B2" s="389">
        <v>1</v>
      </c>
      <c r="C2" s="509" t="s">
        <v>2817</v>
      </c>
      <c r="D2" s="509" t="s">
        <v>3070</v>
      </c>
      <c r="E2" s="509" t="s">
        <v>3175</v>
      </c>
      <c r="G2" s="511" t="s">
        <v>3071</v>
      </c>
      <c r="H2" s="390">
        <v>6</v>
      </c>
      <c r="J2" s="284" t="s">
        <v>3176</v>
      </c>
      <c r="L2" s="808" t="s">
        <v>6</v>
      </c>
      <c r="M2" s="808" t="s">
        <v>1</v>
      </c>
      <c r="N2" s="808" t="s">
        <v>3158</v>
      </c>
      <c r="O2" s="808" t="s">
        <v>3190</v>
      </c>
    </row>
    <row r="3" spans="1:15" x14ac:dyDescent="0.2">
      <c r="A3" s="509" t="s">
        <v>3071</v>
      </c>
      <c r="B3" s="389">
        <v>1</v>
      </c>
      <c r="C3" s="509" t="s">
        <v>2817</v>
      </c>
      <c r="D3" s="509" t="s">
        <v>3070</v>
      </c>
      <c r="E3" s="509" t="s">
        <v>3175</v>
      </c>
      <c r="G3" s="511" t="s">
        <v>3078</v>
      </c>
      <c r="H3" s="390">
        <v>6</v>
      </c>
      <c r="J3" s="284" t="s">
        <v>3178</v>
      </c>
      <c r="L3" s="509" t="s">
        <v>2330</v>
      </c>
      <c r="M3" s="509" t="s">
        <v>3028</v>
      </c>
      <c r="N3" s="509" t="s">
        <v>10</v>
      </c>
      <c r="O3" s="509" t="s">
        <v>3174</v>
      </c>
    </row>
    <row r="4" spans="1:15" ht="13.5" customHeight="1" x14ac:dyDescent="0.2">
      <c r="A4" s="509" t="s">
        <v>3088</v>
      </c>
      <c r="B4" s="389">
        <v>1</v>
      </c>
      <c r="C4" s="509" t="s">
        <v>2817</v>
      </c>
      <c r="D4" s="509" t="s">
        <v>3070</v>
      </c>
      <c r="E4" s="509" t="s">
        <v>3175</v>
      </c>
      <c r="G4" s="511" t="s">
        <v>3072</v>
      </c>
      <c r="H4" s="390">
        <v>5</v>
      </c>
      <c r="J4" s="284" t="s">
        <v>3177</v>
      </c>
      <c r="L4" s="509" t="s">
        <v>2796</v>
      </c>
      <c r="M4" s="509" t="s">
        <v>2797</v>
      </c>
      <c r="N4" s="509" t="s">
        <v>10</v>
      </c>
      <c r="O4" s="509" t="s">
        <v>3174</v>
      </c>
    </row>
    <row r="5" spans="1:15" ht="14.25" customHeight="1" x14ac:dyDescent="0.2">
      <c r="A5" s="509" t="s">
        <v>3072</v>
      </c>
      <c r="B5" s="389">
        <v>1</v>
      </c>
      <c r="C5" s="509" t="s">
        <v>2817</v>
      </c>
      <c r="D5" s="509" t="s">
        <v>3070</v>
      </c>
      <c r="E5" s="509" t="s">
        <v>3175</v>
      </c>
      <c r="G5" s="511" t="s">
        <v>3079</v>
      </c>
      <c r="H5" s="390">
        <v>5</v>
      </c>
      <c r="L5" s="520" t="s">
        <v>3173</v>
      </c>
    </row>
    <row r="6" spans="1:15" x14ac:dyDescent="0.2">
      <c r="A6" s="509" t="s">
        <v>3089</v>
      </c>
      <c r="B6" s="389">
        <v>1</v>
      </c>
      <c r="C6" s="509" t="s">
        <v>2817</v>
      </c>
      <c r="D6" s="509" t="s">
        <v>3070</v>
      </c>
      <c r="E6" s="509" t="s">
        <v>3175</v>
      </c>
      <c r="G6" s="511" t="s">
        <v>3074</v>
      </c>
      <c r="H6" s="390">
        <v>5</v>
      </c>
      <c r="L6" s="521" t="s">
        <v>6</v>
      </c>
      <c r="M6" s="521" t="s">
        <v>1</v>
      </c>
      <c r="N6" s="521" t="s">
        <v>3158</v>
      </c>
      <c r="O6" s="521" t="s">
        <v>3190</v>
      </c>
    </row>
    <row r="7" spans="1:15" x14ac:dyDescent="0.2">
      <c r="A7" s="509" t="s">
        <v>3079</v>
      </c>
      <c r="B7" s="389">
        <v>1</v>
      </c>
      <c r="C7" s="509" t="s">
        <v>2817</v>
      </c>
      <c r="D7" s="509" t="s">
        <v>3070</v>
      </c>
      <c r="E7" s="509" t="s">
        <v>3175</v>
      </c>
      <c r="G7" s="511" t="s">
        <v>3081</v>
      </c>
      <c r="H7" s="390">
        <v>5</v>
      </c>
      <c r="L7" s="509" t="s">
        <v>3159</v>
      </c>
      <c r="M7" s="509" t="s">
        <v>97</v>
      </c>
      <c r="N7" s="509" t="s">
        <v>10</v>
      </c>
      <c r="O7" s="509" t="s">
        <v>3175</v>
      </c>
    </row>
    <row r="8" spans="1:15" x14ac:dyDescent="0.2">
      <c r="A8" s="509" t="s">
        <v>3092</v>
      </c>
      <c r="B8" s="389">
        <v>1</v>
      </c>
      <c r="C8" s="509" t="s">
        <v>2817</v>
      </c>
      <c r="D8" s="509" t="s">
        <v>3070</v>
      </c>
      <c r="E8" s="509" t="s">
        <v>3175</v>
      </c>
      <c r="G8" s="511" t="s">
        <v>3075</v>
      </c>
      <c r="H8" s="390">
        <v>5</v>
      </c>
      <c r="L8" s="509" t="s">
        <v>3160</v>
      </c>
      <c r="M8" s="509" t="s">
        <v>97</v>
      </c>
      <c r="N8" s="509" t="s">
        <v>10</v>
      </c>
      <c r="O8" s="509" t="s">
        <v>3175</v>
      </c>
    </row>
    <row r="9" spans="1:15" x14ac:dyDescent="0.2">
      <c r="A9" s="509" t="s">
        <v>3091</v>
      </c>
      <c r="B9" s="389">
        <v>1</v>
      </c>
      <c r="C9" s="509" t="s">
        <v>2817</v>
      </c>
      <c r="D9" s="509" t="s">
        <v>3070</v>
      </c>
      <c r="E9" s="509" t="s">
        <v>3175</v>
      </c>
      <c r="G9" s="511" t="s">
        <v>3076</v>
      </c>
      <c r="H9" s="390">
        <v>4</v>
      </c>
      <c r="L9" s="509" t="s">
        <v>3161</v>
      </c>
      <c r="M9" s="509" t="s">
        <v>97</v>
      </c>
      <c r="N9" s="509" t="s">
        <v>10</v>
      </c>
      <c r="O9" s="509" t="s">
        <v>3175</v>
      </c>
    </row>
    <row r="10" spans="1:15" x14ac:dyDescent="0.2">
      <c r="A10" s="509" t="s">
        <v>3090</v>
      </c>
      <c r="B10" s="389">
        <v>1</v>
      </c>
      <c r="C10" s="509" t="s">
        <v>2817</v>
      </c>
      <c r="D10" s="509" t="s">
        <v>3070</v>
      </c>
      <c r="E10" s="509" t="s">
        <v>3175</v>
      </c>
      <c r="G10" s="511" t="s">
        <v>3044</v>
      </c>
      <c r="H10" s="390">
        <v>4</v>
      </c>
      <c r="L10" s="509" t="s">
        <v>3162</v>
      </c>
      <c r="M10" s="509" t="s">
        <v>97</v>
      </c>
      <c r="N10" s="509" t="s">
        <v>10</v>
      </c>
      <c r="O10" s="509" t="s">
        <v>3175</v>
      </c>
    </row>
    <row r="11" spans="1:15" x14ac:dyDescent="0.2">
      <c r="A11" s="509" t="s">
        <v>3074</v>
      </c>
      <c r="B11" s="389">
        <v>1</v>
      </c>
      <c r="C11" s="509" t="s">
        <v>2817</v>
      </c>
      <c r="D11" s="509" t="s">
        <v>3070</v>
      </c>
      <c r="E11" s="509" t="s">
        <v>3175</v>
      </c>
      <c r="G11" s="511" t="s">
        <v>3052</v>
      </c>
      <c r="H11" s="390">
        <v>4</v>
      </c>
      <c r="L11" s="509" t="s">
        <v>3163</v>
      </c>
      <c r="M11" s="509" t="s">
        <v>97</v>
      </c>
      <c r="N11" s="509" t="s">
        <v>10</v>
      </c>
      <c r="O11" s="509" t="s">
        <v>3175</v>
      </c>
    </row>
    <row r="12" spans="1:15" x14ac:dyDescent="0.2">
      <c r="A12" s="509" t="s">
        <v>3081</v>
      </c>
      <c r="B12" s="389">
        <v>1</v>
      </c>
      <c r="C12" s="509" t="s">
        <v>2817</v>
      </c>
      <c r="D12" s="509" t="s">
        <v>3070</v>
      </c>
      <c r="E12" s="509" t="s">
        <v>3175</v>
      </c>
      <c r="G12" s="511" t="s">
        <v>3060</v>
      </c>
      <c r="H12" s="390">
        <v>4</v>
      </c>
      <c r="L12" s="509" t="s">
        <v>3164</v>
      </c>
      <c r="M12" s="509" t="s">
        <v>97</v>
      </c>
      <c r="N12" s="509" t="s">
        <v>10</v>
      </c>
      <c r="O12" s="509" t="s">
        <v>3175</v>
      </c>
    </row>
    <row r="13" spans="1:15" x14ac:dyDescent="0.2">
      <c r="A13" s="509" t="s">
        <v>3188</v>
      </c>
      <c r="B13" s="389">
        <v>1</v>
      </c>
      <c r="C13" s="509" t="s">
        <v>3181</v>
      </c>
      <c r="D13" s="509" t="s">
        <v>3182</v>
      </c>
      <c r="E13" s="509" t="s">
        <v>3175</v>
      </c>
      <c r="G13" s="511" t="s">
        <v>3109</v>
      </c>
      <c r="H13" s="390">
        <v>4</v>
      </c>
      <c r="L13" s="509" t="s">
        <v>3159</v>
      </c>
      <c r="M13" s="509" t="s">
        <v>122</v>
      </c>
      <c r="N13" s="509" t="s">
        <v>10</v>
      </c>
      <c r="O13" s="509" t="s">
        <v>3175</v>
      </c>
    </row>
    <row r="14" spans="1:15" x14ac:dyDescent="0.2">
      <c r="A14" s="509" t="s">
        <v>3184</v>
      </c>
      <c r="B14" s="389">
        <v>1</v>
      </c>
      <c r="C14" s="509" t="s">
        <v>3181</v>
      </c>
      <c r="D14" s="509" t="s">
        <v>3182</v>
      </c>
      <c r="E14" s="509" t="s">
        <v>3175</v>
      </c>
      <c r="G14" s="511" t="s">
        <v>3045</v>
      </c>
      <c r="H14" s="390">
        <v>3</v>
      </c>
      <c r="L14" s="509" t="s">
        <v>3160</v>
      </c>
      <c r="M14" s="509" t="s">
        <v>122</v>
      </c>
      <c r="N14" s="509" t="s">
        <v>10</v>
      </c>
      <c r="O14" s="509" t="s">
        <v>3175</v>
      </c>
    </row>
    <row r="15" spans="1:15" x14ac:dyDescent="0.2">
      <c r="A15" s="509" t="s">
        <v>3189</v>
      </c>
      <c r="B15" s="389">
        <v>1</v>
      </c>
      <c r="C15" s="509" t="s">
        <v>3181</v>
      </c>
      <c r="D15" s="509" t="s">
        <v>3182</v>
      </c>
      <c r="E15" s="509" t="s">
        <v>3175</v>
      </c>
      <c r="G15" s="511" t="s">
        <v>3077</v>
      </c>
      <c r="H15" s="390">
        <v>3</v>
      </c>
      <c r="L15" s="509" t="s">
        <v>3161</v>
      </c>
      <c r="M15" s="509" t="s">
        <v>122</v>
      </c>
      <c r="N15" s="509" t="s">
        <v>10</v>
      </c>
      <c r="O15" s="509" t="s">
        <v>3175</v>
      </c>
    </row>
    <row r="16" spans="1:15" x14ac:dyDescent="0.2">
      <c r="A16" s="509" t="s">
        <v>3183</v>
      </c>
      <c r="B16" s="389">
        <v>1</v>
      </c>
      <c r="C16" s="509" t="s">
        <v>3181</v>
      </c>
      <c r="D16" s="509" t="s">
        <v>3182</v>
      </c>
      <c r="E16" s="509" t="s">
        <v>3175</v>
      </c>
      <c r="G16" s="511" t="s">
        <v>3042</v>
      </c>
      <c r="H16" s="390">
        <v>3</v>
      </c>
      <c r="L16" s="509" t="s">
        <v>3170</v>
      </c>
      <c r="M16" s="509" t="s">
        <v>122</v>
      </c>
      <c r="N16" s="509" t="s">
        <v>10</v>
      </c>
      <c r="O16" s="509" t="s">
        <v>3175</v>
      </c>
    </row>
    <row r="17" spans="1:15" x14ac:dyDescent="0.2">
      <c r="A17" s="509" t="s">
        <v>3185</v>
      </c>
      <c r="B17" s="389">
        <v>1</v>
      </c>
      <c r="C17" s="509" t="s">
        <v>3181</v>
      </c>
      <c r="D17" s="509" t="s">
        <v>3182</v>
      </c>
      <c r="E17" s="509" t="s">
        <v>3175</v>
      </c>
      <c r="G17" s="511" t="s">
        <v>3051</v>
      </c>
      <c r="H17" s="390">
        <v>3</v>
      </c>
      <c r="L17" s="509" t="s">
        <v>3171</v>
      </c>
      <c r="M17" s="509" t="s">
        <v>122</v>
      </c>
      <c r="N17" s="509" t="s">
        <v>10</v>
      </c>
      <c r="O17" s="509" t="s">
        <v>3175</v>
      </c>
    </row>
    <row r="18" spans="1:15" x14ac:dyDescent="0.2">
      <c r="A18" s="509" t="s">
        <v>3075</v>
      </c>
      <c r="B18" s="389">
        <v>5</v>
      </c>
      <c r="C18" s="509" t="s">
        <v>3181</v>
      </c>
      <c r="D18" s="509" t="s">
        <v>3182</v>
      </c>
      <c r="E18" s="509" t="s">
        <v>3175</v>
      </c>
      <c r="G18" s="511" t="s">
        <v>3041</v>
      </c>
      <c r="H18" s="390">
        <v>3</v>
      </c>
      <c r="L18" s="509" t="s">
        <v>3164</v>
      </c>
      <c r="M18" s="509" t="s">
        <v>122</v>
      </c>
      <c r="N18" s="509" t="s">
        <v>10</v>
      </c>
      <c r="O18" s="509" t="s">
        <v>3175</v>
      </c>
    </row>
    <row r="19" spans="1:15" ht="13.5" thickBot="1" x14ac:dyDescent="0.25">
      <c r="A19" s="509" t="s">
        <v>3080</v>
      </c>
      <c r="B19" s="389">
        <v>3</v>
      </c>
      <c r="C19" s="509" t="s">
        <v>3181</v>
      </c>
      <c r="D19" s="509" t="s">
        <v>3182</v>
      </c>
      <c r="E19" s="509" t="s">
        <v>3175</v>
      </c>
      <c r="G19" s="512" t="s">
        <v>3131</v>
      </c>
      <c r="H19" s="391">
        <v>3</v>
      </c>
    </row>
    <row r="20" spans="1:15" x14ac:dyDescent="0.2">
      <c r="A20" s="509" t="s">
        <v>3186</v>
      </c>
      <c r="B20" s="389">
        <v>1</v>
      </c>
      <c r="C20" s="509" t="s">
        <v>3181</v>
      </c>
      <c r="D20" s="509" t="s">
        <v>3182</v>
      </c>
      <c r="E20" s="509" t="s">
        <v>3175</v>
      </c>
      <c r="H20" s="513"/>
      <c r="L20" s="513"/>
      <c r="M20" s="513"/>
      <c r="N20" s="513"/>
    </row>
    <row r="21" spans="1:15" ht="13.5" thickBot="1" x14ac:dyDescent="0.25">
      <c r="A21" s="509" t="s">
        <v>3082</v>
      </c>
      <c r="B21" s="389">
        <v>2</v>
      </c>
      <c r="C21" s="509" t="s">
        <v>3181</v>
      </c>
      <c r="D21" s="509" t="s">
        <v>3182</v>
      </c>
      <c r="E21" s="509" t="s">
        <v>3175</v>
      </c>
      <c r="L21" s="806"/>
      <c r="M21" s="513"/>
      <c r="N21" s="513"/>
    </row>
    <row r="22" spans="1:15" ht="13.5" thickBot="1" x14ac:dyDescent="0.25">
      <c r="A22" s="509" t="s">
        <v>3187</v>
      </c>
      <c r="B22" s="389">
        <v>1</v>
      </c>
      <c r="C22" s="509" t="s">
        <v>3181</v>
      </c>
      <c r="D22" s="509" t="s">
        <v>3182</v>
      </c>
      <c r="E22" s="509" t="s">
        <v>3175</v>
      </c>
      <c r="G22" s="799" t="s">
        <v>3192</v>
      </c>
      <c r="H22" s="800"/>
      <c r="I22" s="801"/>
      <c r="L22" s="806"/>
      <c r="M22" s="806"/>
      <c r="N22" s="806"/>
    </row>
    <row r="23" spans="1:15" x14ac:dyDescent="0.2">
      <c r="A23" s="509" t="s">
        <v>1831</v>
      </c>
      <c r="B23" s="389">
        <v>2</v>
      </c>
      <c r="C23" s="509" t="s">
        <v>3181</v>
      </c>
      <c r="D23" s="509" t="s">
        <v>3182</v>
      </c>
      <c r="E23" s="509" t="s">
        <v>3175</v>
      </c>
      <c r="G23" s="514" t="s">
        <v>6</v>
      </c>
      <c r="H23" s="515" t="s">
        <v>1</v>
      </c>
      <c r="I23" s="516" t="s">
        <v>3158</v>
      </c>
      <c r="L23" s="513"/>
      <c r="M23" s="513"/>
      <c r="N23" s="513"/>
    </row>
    <row r="24" spans="1:15" x14ac:dyDescent="0.2">
      <c r="A24" s="509" t="s">
        <v>3076</v>
      </c>
      <c r="B24" s="389">
        <v>1</v>
      </c>
      <c r="C24" s="509" t="s">
        <v>2817</v>
      </c>
      <c r="D24" s="509" t="s">
        <v>3069</v>
      </c>
      <c r="E24" s="509" t="s">
        <v>3175</v>
      </c>
      <c r="G24" s="511" t="s">
        <v>3159</v>
      </c>
      <c r="H24" s="509" t="s">
        <v>97</v>
      </c>
      <c r="I24" s="517" t="s">
        <v>10</v>
      </c>
      <c r="L24" s="513"/>
      <c r="M24" s="513"/>
      <c r="N24" s="513"/>
    </row>
    <row r="25" spans="1:15" x14ac:dyDescent="0.2">
      <c r="A25" s="509" t="s">
        <v>3077</v>
      </c>
      <c r="B25" s="389">
        <v>1</v>
      </c>
      <c r="C25" s="509" t="s">
        <v>2817</v>
      </c>
      <c r="D25" s="509" t="s">
        <v>3069</v>
      </c>
      <c r="E25" s="509" t="s">
        <v>3175</v>
      </c>
      <c r="G25" s="511" t="s">
        <v>3159</v>
      </c>
      <c r="H25" s="509" t="s">
        <v>122</v>
      </c>
      <c r="I25" s="517" t="s">
        <v>10</v>
      </c>
      <c r="L25" s="513"/>
      <c r="M25" s="513"/>
      <c r="N25" s="513"/>
    </row>
    <row r="26" spans="1:15" x14ac:dyDescent="0.2">
      <c r="A26" s="509" t="s">
        <v>3071</v>
      </c>
      <c r="B26" s="389">
        <v>2</v>
      </c>
      <c r="C26" s="509" t="s">
        <v>2817</v>
      </c>
      <c r="D26" s="509" t="s">
        <v>3069</v>
      </c>
      <c r="E26" s="509" t="s">
        <v>3175</v>
      </c>
      <c r="G26" s="511" t="s">
        <v>3160</v>
      </c>
      <c r="H26" s="509" t="s">
        <v>97</v>
      </c>
      <c r="I26" s="517" t="s">
        <v>10</v>
      </c>
      <c r="L26" s="513"/>
      <c r="M26" s="513"/>
      <c r="N26" s="513"/>
    </row>
    <row r="27" spans="1:15" x14ac:dyDescent="0.2">
      <c r="A27" s="509" t="s">
        <v>3088</v>
      </c>
      <c r="B27" s="389">
        <v>2</v>
      </c>
      <c r="C27" s="509" t="s">
        <v>2817</v>
      </c>
      <c r="D27" s="509" t="s">
        <v>3069</v>
      </c>
      <c r="E27" s="509" t="s">
        <v>3175</v>
      </c>
      <c r="G27" s="511" t="s">
        <v>3160</v>
      </c>
      <c r="H27" s="509" t="s">
        <v>122</v>
      </c>
      <c r="I27" s="517" t="s">
        <v>10</v>
      </c>
      <c r="L27" s="513"/>
      <c r="M27" s="513"/>
      <c r="N27" s="513"/>
    </row>
    <row r="28" spans="1:15" x14ac:dyDescent="0.2">
      <c r="A28" s="509" t="s">
        <v>3087</v>
      </c>
      <c r="B28" s="389">
        <v>1</v>
      </c>
      <c r="C28" s="509" t="s">
        <v>2817</v>
      </c>
      <c r="D28" s="509" t="s">
        <v>3069</v>
      </c>
      <c r="E28" s="509" t="s">
        <v>3175</v>
      </c>
      <c r="G28" s="511" t="s">
        <v>3161</v>
      </c>
      <c r="H28" s="509" t="s">
        <v>97</v>
      </c>
      <c r="I28" s="517" t="s">
        <v>10</v>
      </c>
      <c r="L28" s="513"/>
      <c r="M28" s="513"/>
      <c r="N28" s="513"/>
    </row>
    <row r="29" spans="1:15" x14ac:dyDescent="0.2">
      <c r="A29" s="509" t="s">
        <v>3072</v>
      </c>
      <c r="B29" s="389">
        <v>2</v>
      </c>
      <c r="C29" s="509" t="s">
        <v>2817</v>
      </c>
      <c r="D29" s="509" t="s">
        <v>3069</v>
      </c>
      <c r="E29" s="509" t="s">
        <v>3175</v>
      </c>
      <c r="G29" s="511" t="s">
        <v>3161</v>
      </c>
      <c r="H29" s="509" t="s">
        <v>122</v>
      </c>
      <c r="I29" s="517" t="s">
        <v>10</v>
      </c>
      <c r="L29" s="513"/>
      <c r="M29" s="513"/>
      <c r="N29" s="513"/>
    </row>
    <row r="30" spans="1:15" x14ac:dyDescent="0.2">
      <c r="A30" s="509" t="s">
        <v>3075</v>
      </c>
      <c r="B30" s="389">
        <v>1</v>
      </c>
      <c r="C30" s="509" t="s">
        <v>2817</v>
      </c>
      <c r="D30" s="509" t="s">
        <v>3069</v>
      </c>
      <c r="E30" s="509" t="s">
        <v>3175</v>
      </c>
      <c r="G30" s="511" t="s">
        <v>3170</v>
      </c>
      <c r="H30" s="509" t="s">
        <v>122</v>
      </c>
      <c r="I30" s="517" t="s">
        <v>10</v>
      </c>
      <c r="L30" s="513"/>
      <c r="M30" s="513"/>
      <c r="N30" s="513"/>
    </row>
    <row r="31" spans="1:15" x14ac:dyDescent="0.2">
      <c r="A31" s="509" t="s">
        <v>3079</v>
      </c>
      <c r="B31" s="389">
        <v>2</v>
      </c>
      <c r="C31" s="509" t="s">
        <v>2817</v>
      </c>
      <c r="D31" s="509" t="s">
        <v>3069</v>
      </c>
      <c r="E31" s="509" t="s">
        <v>3175</v>
      </c>
      <c r="G31" s="511" t="s">
        <v>3171</v>
      </c>
      <c r="H31" s="509" t="s">
        <v>122</v>
      </c>
      <c r="I31" s="517" t="s">
        <v>10</v>
      </c>
      <c r="K31" s="284"/>
      <c r="L31" s="513"/>
      <c r="M31" s="513"/>
      <c r="N31" s="513"/>
    </row>
    <row r="32" spans="1:15" x14ac:dyDescent="0.2">
      <c r="A32" s="509" t="s">
        <v>3074</v>
      </c>
      <c r="B32" s="389">
        <v>2</v>
      </c>
      <c r="C32" s="509" t="s">
        <v>2817</v>
      </c>
      <c r="D32" s="509" t="s">
        <v>3069</v>
      </c>
      <c r="E32" s="509" t="s">
        <v>3175</v>
      </c>
      <c r="G32" s="511" t="s">
        <v>3162</v>
      </c>
      <c r="H32" s="509" t="s">
        <v>97</v>
      </c>
      <c r="I32" s="517" t="s">
        <v>10</v>
      </c>
      <c r="K32" s="284"/>
      <c r="L32" s="513"/>
      <c r="M32" s="513"/>
      <c r="N32" s="513"/>
    </row>
    <row r="33" spans="1:14" x14ac:dyDescent="0.2">
      <c r="A33" s="509" t="s">
        <v>3081</v>
      </c>
      <c r="B33" s="389">
        <v>2</v>
      </c>
      <c r="C33" s="509" t="s">
        <v>2817</v>
      </c>
      <c r="D33" s="509" t="s">
        <v>3069</v>
      </c>
      <c r="E33" s="509" t="s">
        <v>3175</v>
      </c>
      <c r="G33" s="511" t="s">
        <v>3163</v>
      </c>
      <c r="H33" s="509" t="s">
        <v>97</v>
      </c>
      <c r="I33" s="517" t="s">
        <v>10</v>
      </c>
      <c r="K33" s="284"/>
      <c r="L33" s="513"/>
      <c r="M33" s="513"/>
      <c r="N33" s="513"/>
    </row>
    <row r="34" spans="1:14" x14ac:dyDescent="0.2">
      <c r="A34" s="509" t="s">
        <v>3078</v>
      </c>
      <c r="B34" s="389">
        <v>3</v>
      </c>
      <c r="C34" s="509" t="s">
        <v>2817</v>
      </c>
      <c r="D34" s="509" t="s">
        <v>3069</v>
      </c>
      <c r="E34" s="509" t="s">
        <v>3175</v>
      </c>
      <c r="G34" s="511" t="s">
        <v>3164</v>
      </c>
      <c r="H34" s="509" t="s">
        <v>97</v>
      </c>
      <c r="I34" s="517" t="s">
        <v>10</v>
      </c>
      <c r="K34" s="284"/>
      <c r="L34" s="513"/>
      <c r="M34" s="513"/>
      <c r="N34" s="513"/>
    </row>
    <row r="35" spans="1:14" ht="15.75" x14ac:dyDescent="0.2">
      <c r="A35" s="509" t="s">
        <v>3076</v>
      </c>
      <c r="B35" s="389">
        <v>2</v>
      </c>
      <c r="C35" s="509" t="s">
        <v>2817</v>
      </c>
      <c r="D35" s="509" t="s">
        <v>3068</v>
      </c>
      <c r="E35" s="509" t="s">
        <v>3175</v>
      </c>
      <c r="G35" s="511" t="s">
        <v>3164</v>
      </c>
      <c r="H35" s="509" t="s">
        <v>122</v>
      </c>
      <c r="I35" s="517" t="s">
        <v>10</v>
      </c>
      <c r="K35" s="284"/>
      <c r="L35" s="807"/>
      <c r="M35" s="807"/>
      <c r="N35" s="807"/>
    </row>
    <row r="36" spans="1:14" x14ac:dyDescent="0.2">
      <c r="A36" s="509" t="s">
        <v>3077</v>
      </c>
      <c r="B36" s="389">
        <v>2</v>
      </c>
      <c r="C36" s="509" t="s">
        <v>2817</v>
      </c>
      <c r="D36" s="509" t="s">
        <v>3068</v>
      </c>
      <c r="E36" s="509" t="s">
        <v>3175</v>
      </c>
      <c r="G36" s="511" t="s">
        <v>3165</v>
      </c>
      <c r="H36" s="509" t="s">
        <v>97</v>
      </c>
      <c r="I36" s="517" t="s">
        <v>10</v>
      </c>
      <c r="K36" s="284"/>
    </row>
    <row r="37" spans="1:14" x14ac:dyDescent="0.2">
      <c r="A37" s="509" t="s">
        <v>3071</v>
      </c>
      <c r="B37" s="389">
        <v>3</v>
      </c>
      <c r="C37" s="509" t="s">
        <v>2817</v>
      </c>
      <c r="D37" s="509" t="s">
        <v>3068</v>
      </c>
      <c r="E37" s="509" t="s">
        <v>3175</v>
      </c>
      <c r="G37" s="511" t="s">
        <v>3172</v>
      </c>
      <c r="H37" s="509" t="s">
        <v>77</v>
      </c>
      <c r="I37" s="517" t="s">
        <v>10</v>
      </c>
      <c r="K37" s="284"/>
    </row>
    <row r="38" spans="1:14" x14ac:dyDescent="0.2">
      <c r="A38" s="509" t="s">
        <v>3085</v>
      </c>
      <c r="B38" s="389">
        <v>1</v>
      </c>
      <c r="C38" s="509" t="s">
        <v>2817</v>
      </c>
      <c r="D38" s="509" t="s">
        <v>3068</v>
      </c>
      <c r="E38" s="509" t="s">
        <v>3175</v>
      </c>
      <c r="G38" s="511" t="s">
        <v>3166</v>
      </c>
      <c r="H38" s="509" t="s">
        <v>97</v>
      </c>
      <c r="I38" s="517" t="s">
        <v>10</v>
      </c>
      <c r="K38" s="284"/>
    </row>
    <row r="39" spans="1:14" x14ac:dyDescent="0.2">
      <c r="A39" s="509" t="s">
        <v>3072</v>
      </c>
      <c r="B39" s="389">
        <v>3</v>
      </c>
      <c r="C39" s="509" t="s">
        <v>2817</v>
      </c>
      <c r="D39" s="509" t="s">
        <v>3068</v>
      </c>
      <c r="E39" s="509" t="s">
        <v>3175</v>
      </c>
      <c r="G39" s="511" t="s">
        <v>3167</v>
      </c>
      <c r="H39" s="509" t="s">
        <v>97</v>
      </c>
      <c r="I39" s="517" t="s">
        <v>10</v>
      </c>
      <c r="K39" s="284"/>
    </row>
    <row r="40" spans="1:14" x14ac:dyDescent="0.2">
      <c r="A40" s="509" t="s">
        <v>3075</v>
      </c>
      <c r="B40" s="389">
        <v>2</v>
      </c>
      <c r="C40" s="509" t="s">
        <v>2817</v>
      </c>
      <c r="D40" s="509" t="s">
        <v>3068</v>
      </c>
      <c r="E40" s="509" t="s">
        <v>3175</v>
      </c>
      <c r="G40" s="511" t="s">
        <v>3168</v>
      </c>
      <c r="H40" s="509" t="s">
        <v>97</v>
      </c>
      <c r="I40" s="517" t="s">
        <v>10</v>
      </c>
      <c r="K40" s="284"/>
    </row>
    <row r="41" spans="1:14" x14ac:dyDescent="0.2">
      <c r="A41" s="509" t="s">
        <v>3079</v>
      </c>
      <c r="B41" s="389">
        <v>3</v>
      </c>
      <c r="C41" s="509" t="s">
        <v>2817</v>
      </c>
      <c r="D41" s="509" t="s">
        <v>3068</v>
      </c>
      <c r="E41" s="509" t="s">
        <v>3175</v>
      </c>
      <c r="G41" s="511" t="s">
        <v>3169</v>
      </c>
      <c r="H41" s="509" t="s">
        <v>97</v>
      </c>
      <c r="I41" s="517" t="s">
        <v>10</v>
      </c>
      <c r="K41" s="284"/>
    </row>
    <row r="42" spans="1:14" x14ac:dyDescent="0.2">
      <c r="A42" s="509" t="s">
        <v>3074</v>
      </c>
      <c r="B42" s="389">
        <v>3</v>
      </c>
      <c r="C42" s="509" t="s">
        <v>2817</v>
      </c>
      <c r="D42" s="509" t="s">
        <v>3068</v>
      </c>
      <c r="E42" s="509" t="s">
        <v>3175</v>
      </c>
      <c r="G42" s="511" t="s">
        <v>2714</v>
      </c>
      <c r="H42" s="509" t="s">
        <v>2801</v>
      </c>
      <c r="I42" s="517" t="s">
        <v>10</v>
      </c>
      <c r="K42" s="284"/>
    </row>
    <row r="43" spans="1:14" ht="13.5" customHeight="1" x14ac:dyDescent="0.2">
      <c r="A43" s="509" t="s">
        <v>3081</v>
      </c>
      <c r="B43" s="389">
        <v>3</v>
      </c>
      <c r="C43" s="509" t="s">
        <v>2817</v>
      </c>
      <c r="D43" s="509" t="s">
        <v>3068</v>
      </c>
      <c r="E43" s="509" t="s">
        <v>3175</v>
      </c>
      <c r="F43" s="284"/>
      <c r="G43" s="511" t="s">
        <v>2714</v>
      </c>
      <c r="H43" s="509" t="s">
        <v>102</v>
      </c>
      <c r="I43" s="517" t="s">
        <v>10</v>
      </c>
      <c r="K43" s="284"/>
    </row>
    <row r="44" spans="1:14" ht="15.75" customHeight="1" x14ac:dyDescent="0.2">
      <c r="A44" s="509" t="s">
        <v>3086</v>
      </c>
      <c r="B44" s="389">
        <v>1</v>
      </c>
      <c r="C44" s="509" t="s">
        <v>2817</v>
      </c>
      <c r="D44" s="509" t="s">
        <v>3068</v>
      </c>
      <c r="E44" s="509" t="s">
        <v>3175</v>
      </c>
      <c r="G44" s="511" t="s">
        <v>2796</v>
      </c>
      <c r="H44" s="509" t="s">
        <v>2797</v>
      </c>
      <c r="I44" s="517" t="s">
        <v>10</v>
      </c>
      <c r="K44" s="284"/>
    </row>
    <row r="45" spans="1:14" x14ac:dyDescent="0.2">
      <c r="A45" s="509" t="s">
        <v>3078</v>
      </c>
      <c r="B45" s="389">
        <v>4</v>
      </c>
      <c r="C45" s="509" t="s">
        <v>2817</v>
      </c>
      <c r="D45" s="509" t="s">
        <v>3068</v>
      </c>
      <c r="E45" s="509" t="s">
        <v>3175</v>
      </c>
      <c r="G45" s="511" t="s">
        <v>2798</v>
      </c>
      <c r="H45" s="509" t="s">
        <v>2799</v>
      </c>
      <c r="I45" s="517" t="s">
        <v>10</v>
      </c>
      <c r="K45" s="284"/>
    </row>
    <row r="46" spans="1:14" x14ac:dyDescent="0.2">
      <c r="A46" s="509" t="s">
        <v>3076</v>
      </c>
      <c r="B46" s="389">
        <v>3</v>
      </c>
      <c r="C46" s="509" t="s">
        <v>2817</v>
      </c>
      <c r="D46" s="509" t="s">
        <v>3067</v>
      </c>
      <c r="E46" s="509" t="s">
        <v>3175</v>
      </c>
      <c r="G46" s="511" t="s">
        <v>2800</v>
      </c>
      <c r="H46" s="509" t="s">
        <v>2801</v>
      </c>
      <c r="I46" s="517" t="s">
        <v>10</v>
      </c>
      <c r="K46" s="284"/>
    </row>
    <row r="47" spans="1:14" x14ac:dyDescent="0.2">
      <c r="A47" s="509" t="s">
        <v>3083</v>
      </c>
      <c r="B47" s="389">
        <v>1</v>
      </c>
      <c r="C47" s="509" t="s">
        <v>2817</v>
      </c>
      <c r="D47" s="509" t="s">
        <v>3067</v>
      </c>
      <c r="E47" s="509" t="s">
        <v>3175</v>
      </c>
      <c r="G47" s="511" t="s">
        <v>2802</v>
      </c>
      <c r="H47" s="509" t="s">
        <v>2803</v>
      </c>
      <c r="I47" s="517" t="s">
        <v>10</v>
      </c>
      <c r="K47" s="284"/>
    </row>
    <row r="48" spans="1:14" x14ac:dyDescent="0.2">
      <c r="A48" s="509" t="s">
        <v>3071</v>
      </c>
      <c r="B48" s="389">
        <v>4</v>
      </c>
      <c r="C48" s="509" t="s">
        <v>2817</v>
      </c>
      <c r="D48" s="509" t="s">
        <v>3067</v>
      </c>
      <c r="E48" s="509" t="s">
        <v>3175</v>
      </c>
      <c r="G48" s="511" t="s">
        <v>2804</v>
      </c>
      <c r="H48" s="509" t="s">
        <v>2801</v>
      </c>
      <c r="I48" s="517" t="s">
        <v>10</v>
      </c>
      <c r="K48" s="284"/>
    </row>
    <row r="49" spans="1:11" x14ac:dyDescent="0.2">
      <c r="A49" s="509" t="s">
        <v>3084</v>
      </c>
      <c r="B49" s="389">
        <v>1</v>
      </c>
      <c r="C49" s="509" t="s">
        <v>2817</v>
      </c>
      <c r="D49" s="509" t="s">
        <v>3067</v>
      </c>
      <c r="E49" s="509" t="s">
        <v>3175</v>
      </c>
      <c r="G49" s="511" t="s">
        <v>2805</v>
      </c>
      <c r="H49" s="509" t="s">
        <v>2727</v>
      </c>
      <c r="I49" s="517" t="s">
        <v>10</v>
      </c>
      <c r="K49" s="284"/>
    </row>
    <row r="50" spans="1:11" x14ac:dyDescent="0.2">
      <c r="A50" s="509" t="s">
        <v>3072</v>
      </c>
      <c r="B50" s="389">
        <v>4</v>
      </c>
      <c r="C50" s="509" t="s">
        <v>2817</v>
      </c>
      <c r="D50" s="509" t="s">
        <v>3067</v>
      </c>
      <c r="E50" s="509" t="s">
        <v>3175</v>
      </c>
      <c r="G50" s="511" t="s">
        <v>2806</v>
      </c>
      <c r="H50" s="509" t="s">
        <v>2797</v>
      </c>
      <c r="I50" s="517" t="s">
        <v>10</v>
      </c>
      <c r="K50" s="284"/>
    </row>
    <row r="51" spans="1:11" x14ac:dyDescent="0.2">
      <c r="A51" s="509" t="s">
        <v>3075</v>
      </c>
      <c r="B51" s="389">
        <v>3</v>
      </c>
      <c r="C51" s="509" t="s">
        <v>2817</v>
      </c>
      <c r="D51" s="509" t="s">
        <v>3067</v>
      </c>
      <c r="E51" s="509" t="s">
        <v>3175</v>
      </c>
      <c r="G51" s="511" t="s">
        <v>2807</v>
      </c>
      <c r="H51" s="509" t="s">
        <v>110</v>
      </c>
      <c r="I51" s="517" t="s">
        <v>10</v>
      </c>
      <c r="K51" s="284"/>
    </row>
    <row r="52" spans="1:11" x14ac:dyDescent="0.2">
      <c r="A52" s="509" t="s">
        <v>3079</v>
      </c>
      <c r="B52" s="389">
        <v>4</v>
      </c>
      <c r="C52" s="509" t="s">
        <v>2817</v>
      </c>
      <c r="D52" s="509" t="s">
        <v>3067</v>
      </c>
      <c r="E52" s="509" t="s">
        <v>3175</v>
      </c>
      <c r="G52" s="511" t="s">
        <v>2808</v>
      </c>
      <c r="H52" s="509" t="s">
        <v>110</v>
      </c>
      <c r="I52" s="517" t="s">
        <v>10</v>
      </c>
      <c r="K52" s="284"/>
    </row>
    <row r="53" spans="1:11" x14ac:dyDescent="0.2">
      <c r="A53" s="509" t="s">
        <v>3082</v>
      </c>
      <c r="B53" s="389">
        <v>1</v>
      </c>
      <c r="C53" s="509" t="s">
        <v>2817</v>
      </c>
      <c r="D53" s="509" t="s">
        <v>3067</v>
      </c>
      <c r="E53" s="509" t="s">
        <v>3175</v>
      </c>
      <c r="G53" s="511" t="s">
        <v>2809</v>
      </c>
      <c r="H53" s="509" t="s">
        <v>2810</v>
      </c>
      <c r="I53" s="517" t="s">
        <v>10</v>
      </c>
      <c r="K53" s="284"/>
    </row>
    <row r="54" spans="1:11" x14ac:dyDescent="0.2">
      <c r="A54" s="509" t="s">
        <v>3074</v>
      </c>
      <c r="B54" s="389">
        <v>4</v>
      </c>
      <c r="C54" s="509" t="s">
        <v>2817</v>
      </c>
      <c r="D54" s="509" t="s">
        <v>3067</v>
      </c>
      <c r="E54" s="509" t="s">
        <v>3175</v>
      </c>
      <c r="G54" s="511" t="s">
        <v>2809</v>
      </c>
      <c r="H54" s="509" t="s">
        <v>2727</v>
      </c>
      <c r="I54" s="517" t="s">
        <v>10</v>
      </c>
      <c r="K54" s="284"/>
    </row>
    <row r="55" spans="1:11" x14ac:dyDescent="0.2">
      <c r="A55" s="509" t="s">
        <v>3081</v>
      </c>
      <c r="B55" s="389">
        <v>4</v>
      </c>
      <c r="C55" s="509" t="s">
        <v>2817</v>
      </c>
      <c r="D55" s="509" t="s">
        <v>3067</v>
      </c>
      <c r="E55" s="509" t="s">
        <v>3175</v>
      </c>
      <c r="G55" s="511" t="s">
        <v>2811</v>
      </c>
      <c r="H55" s="509" t="s">
        <v>77</v>
      </c>
      <c r="I55" s="517" t="s">
        <v>10</v>
      </c>
    </row>
    <row r="56" spans="1:11" x14ac:dyDescent="0.2">
      <c r="A56" s="509" t="s">
        <v>3078</v>
      </c>
      <c r="B56" s="389">
        <v>5</v>
      </c>
      <c r="C56" s="509" t="s">
        <v>2817</v>
      </c>
      <c r="D56" s="509" t="s">
        <v>3067</v>
      </c>
      <c r="E56" s="509" t="s">
        <v>3175</v>
      </c>
      <c r="G56" s="511" t="s">
        <v>2812</v>
      </c>
      <c r="H56" s="509" t="s">
        <v>53</v>
      </c>
      <c r="I56" s="517" t="s">
        <v>10</v>
      </c>
      <c r="K56" s="284"/>
    </row>
    <row r="57" spans="1:11" ht="13.5" thickBot="1" x14ac:dyDescent="0.25">
      <c r="A57" s="509" t="s">
        <v>3076</v>
      </c>
      <c r="B57" s="389">
        <v>4</v>
      </c>
      <c r="C57" s="509" t="s">
        <v>2724</v>
      </c>
      <c r="D57" s="509" t="s">
        <v>3066</v>
      </c>
      <c r="E57" s="509" t="s">
        <v>3174</v>
      </c>
      <c r="G57" s="512" t="s">
        <v>1892</v>
      </c>
      <c r="H57" s="518" t="s">
        <v>3024</v>
      </c>
      <c r="I57" s="519" t="s">
        <v>10</v>
      </c>
      <c r="K57" s="284"/>
    </row>
    <row r="58" spans="1:11" ht="15.75" x14ac:dyDescent="0.2">
      <c r="A58" s="509" t="s">
        <v>3077</v>
      </c>
      <c r="B58" s="389">
        <v>3</v>
      </c>
      <c r="C58" s="509" t="s">
        <v>2724</v>
      </c>
      <c r="D58" s="509" t="s">
        <v>3066</v>
      </c>
      <c r="E58" s="509" t="s">
        <v>3174</v>
      </c>
      <c r="G58" s="198"/>
      <c r="I58" s="198"/>
      <c r="K58" s="284"/>
    </row>
    <row r="59" spans="1:11" x14ac:dyDescent="0.2">
      <c r="A59" s="509" t="s">
        <v>3071</v>
      </c>
      <c r="B59" s="389">
        <v>5</v>
      </c>
      <c r="C59" s="509" t="s">
        <v>2724</v>
      </c>
      <c r="D59" s="509" t="s">
        <v>3066</v>
      </c>
      <c r="E59" s="509" t="s">
        <v>3174</v>
      </c>
      <c r="K59" s="284"/>
    </row>
    <row r="60" spans="1:11" x14ac:dyDescent="0.2">
      <c r="A60" s="509" t="s">
        <v>3072</v>
      </c>
      <c r="B60" s="389">
        <v>5</v>
      </c>
      <c r="C60" s="509" t="s">
        <v>2724</v>
      </c>
      <c r="D60" s="509" t="s">
        <v>3066</v>
      </c>
      <c r="E60" s="509" t="s">
        <v>3174</v>
      </c>
      <c r="K60" s="284"/>
    </row>
    <row r="61" spans="1:11" x14ac:dyDescent="0.2">
      <c r="A61" s="509" t="s">
        <v>3075</v>
      </c>
      <c r="B61" s="389">
        <v>4</v>
      </c>
      <c r="C61" s="509" t="s">
        <v>2724</v>
      </c>
      <c r="D61" s="509" t="s">
        <v>3066</v>
      </c>
      <c r="E61" s="509" t="s">
        <v>3174</v>
      </c>
      <c r="K61" s="284"/>
    </row>
    <row r="62" spans="1:11" x14ac:dyDescent="0.2">
      <c r="A62" s="509" t="s">
        <v>3080</v>
      </c>
      <c r="B62" s="389">
        <v>1</v>
      </c>
      <c r="C62" s="509" t="s">
        <v>2724</v>
      </c>
      <c r="D62" s="509" t="s">
        <v>3066</v>
      </c>
      <c r="E62" s="509" t="s">
        <v>3174</v>
      </c>
      <c r="K62" s="284"/>
    </row>
    <row r="63" spans="1:11" x14ac:dyDescent="0.2">
      <c r="A63" s="509" t="s">
        <v>3079</v>
      </c>
      <c r="B63" s="389">
        <v>5</v>
      </c>
      <c r="C63" s="509" t="s">
        <v>2724</v>
      </c>
      <c r="D63" s="509" t="s">
        <v>3066</v>
      </c>
      <c r="E63" s="509" t="s">
        <v>3174</v>
      </c>
      <c r="K63" s="284"/>
    </row>
    <row r="64" spans="1:11" x14ac:dyDescent="0.2">
      <c r="A64" s="509" t="s">
        <v>3073</v>
      </c>
      <c r="B64" s="389">
        <v>1</v>
      </c>
      <c r="C64" s="509" t="s">
        <v>2724</v>
      </c>
      <c r="D64" s="509" t="s">
        <v>3066</v>
      </c>
      <c r="E64" s="509" t="s">
        <v>3174</v>
      </c>
      <c r="K64" s="284"/>
    </row>
    <row r="65" spans="1:11" x14ac:dyDescent="0.2">
      <c r="A65" s="509" t="s">
        <v>3074</v>
      </c>
      <c r="B65" s="389">
        <v>5</v>
      </c>
      <c r="C65" s="509" t="s">
        <v>2724</v>
      </c>
      <c r="D65" s="509" t="s">
        <v>3066</v>
      </c>
      <c r="E65" s="509" t="s">
        <v>3174</v>
      </c>
      <c r="K65" s="284"/>
    </row>
    <row r="66" spans="1:11" x14ac:dyDescent="0.2">
      <c r="A66" s="509" t="s">
        <v>3081</v>
      </c>
      <c r="B66" s="389">
        <v>5</v>
      </c>
      <c r="C66" s="509" t="s">
        <v>2724</v>
      </c>
      <c r="D66" s="509" t="s">
        <v>3066</v>
      </c>
      <c r="E66" s="509" t="s">
        <v>3174</v>
      </c>
      <c r="K66" s="284"/>
    </row>
    <row r="67" spans="1:11" x14ac:dyDescent="0.2">
      <c r="A67" s="509" t="s">
        <v>3078</v>
      </c>
      <c r="B67" s="389">
        <v>6</v>
      </c>
      <c r="C67" s="509" t="s">
        <v>2724</v>
      </c>
      <c r="D67" s="509" t="s">
        <v>3066</v>
      </c>
      <c r="E67" s="509" t="s">
        <v>3174</v>
      </c>
      <c r="K67" s="284"/>
    </row>
    <row r="68" spans="1:11" x14ac:dyDescent="0.2">
      <c r="A68" s="509" t="s">
        <v>3099</v>
      </c>
      <c r="B68" s="389">
        <v>1</v>
      </c>
      <c r="C68" s="509" t="s">
        <v>102</v>
      </c>
      <c r="D68" s="509" t="s">
        <v>2714</v>
      </c>
      <c r="E68" s="509" t="s">
        <v>3174</v>
      </c>
    </row>
    <row r="69" spans="1:11" x14ac:dyDescent="0.2">
      <c r="A69" s="509" t="s">
        <v>3071</v>
      </c>
      <c r="B69" s="389">
        <v>6</v>
      </c>
      <c r="C69" s="509" t="s">
        <v>102</v>
      </c>
      <c r="D69" s="509" t="s">
        <v>2714</v>
      </c>
      <c r="E69" s="509" t="s">
        <v>3174</v>
      </c>
    </row>
    <row r="70" spans="1:11" x14ac:dyDescent="0.2">
      <c r="A70" s="509" t="s">
        <v>3098</v>
      </c>
      <c r="B70" s="389">
        <v>1</v>
      </c>
      <c r="C70" s="509" t="s">
        <v>102</v>
      </c>
      <c r="D70" s="509" t="s">
        <v>2714</v>
      </c>
      <c r="E70" s="509" t="s">
        <v>3174</v>
      </c>
    </row>
    <row r="71" spans="1:11" x14ac:dyDescent="0.2">
      <c r="A71" s="509" t="s">
        <v>3096</v>
      </c>
      <c r="B71" s="389">
        <v>1</v>
      </c>
      <c r="C71" s="509" t="s">
        <v>102</v>
      </c>
      <c r="D71" s="509" t="s">
        <v>2714</v>
      </c>
      <c r="E71" s="509" t="s">
        <v>3174</v>
      </c>
    </row>
    <row r="72" spans="1:11" x14ac:dyDescent="0.2">
      <c r="A72" s="509" t="s">
        <v>3097</v>
      </c>
      <c r="B72" s="389">
        <v>1</v>
      </c>
      <c r="C72" s="509" t="s">
        <v>102</v>
      </c>
      <c r="D72" s="509" t="s">
        <v>2714</v>
      </c>
      <c r="E72" s="509" t="s">
        <v>3174</v>
      </c>
    </row>
    <row r="73" spans="1:11" x14ac:dyDescent="0.2">
      <c r="A73" s="509" t="s">
        <v>3080</v>
      </c>
      <c r="B73" s="389">
        <v>2</v>
      </c>
      <c r="C73" s="509" t="s">
        <v>102</v>
      </c>
      <c r="D73" s="509" t="s">
        <v>2714</v>
      </c>
      <c r="E73" s="509" t="s">
        <v>3174</v>
      </c>
    </row>
    <row r="74" spans="1:11" x14ac:dyDescent="0.2">
      <c r="A74" s="509" t="s">
        <v>3095</v>
      </c>
      <c r="B74" s="389">
        <v>1</v>
      </c>
      <c r="C74" s="509" t="s">
        <v>102</v>
      </c>
      <c r="D74" s="509" t="s">
        <v>2714</v>
      </c>
      <c r="E74" s="509" t="s">
        <v>3174</v>
      </c>
    </row>
    <row r="75" spans="1:11" x14ac:dyDescent="0.2">
      <c r="A75" s="509" t="s">
        <v>3094</v>
      </c>
      <c r="B75" s="389">
        <v>1</v>
      </c>
      <c r="C75" s="509" t="s">
        <v>102</v>
      </c>
      <c r="D75" s="509" t="s">
        <v>2714</v>
      </c>
      <c r="E75" s="509" t="s">
        <v>3174</v>
      </c>
    </row>
    <row r="76" spans="1:11" x14ac:dyDescent="0.2">
      <c r="A76" s="509" t="s">
        <v>3086</v>
      </c>
      <c r="B76" s="389">
        <v>2</v>
      </c>
      <c r="C76" s="509" t="s">
        <v>102</v>
      </c>
      <c r="D76" s="509" t="s">
        <v>2714</v>
      </c>
      <c r="E76" s="509" t="s">
        <v>3174</v>
      </c>
    </row>
    <row r="77" spans="1:11" x14ac:dyDescent="0.2">
      <c r="A77" s="509" t="s">
        <v>1831</v>
      </c>
      <c r="B77" s="389">
        <v>1</v>
      </c>
      <c r="C77" s="509" t="s">
        <v>102</v>
      </c>
      <c r="D77" s="509" t="s">
        <v>2714</v>
      </c>
      <c r="E77" s="509" t="s">
        <v>3174</v>
      </c>
    </row>
    <row r="78" spans="1:11" x14ac:dyDescent="0.2">
      <c r="A78" s="509" t="s">
        <v>3078</v>
      </c>
      <c r="B78" s="389">
        <v>1</v>
      </c>
      <c r="C78" s="509" t="s">
        <v>102</v>
      </c>
      <c r="D78" s="509" t="s">
        <v>2714</v>
      </c>
      <c r="E78" s="509" t="s">
        <v>3174</v>
      </c>
    </row>
    <row r="79" spans="1:11" x14ac:dyDescent="0.2">
      <c r="A79" s="509" t="s">
        <v>3055</v>
      </c>
      <c r="B79" s="389">
        <v>1</v>
      </c>
      <c r="C79" s="509" t="s">
        <v>2799</v>
      </c>
      <c r="D79" s="509" t="s">
        <v>2798</v>
      </c>
      <c r="E79" s="509" t="s">
        <v>3174</v>
      </c>
    </row>
    <row r="80" spans="1:11" x14ac:dyDescent="0.2">
      <c r="A80" s="509" t="s">
        <v>3044</v>
      </c>
      <c r="B80" s="389">
        <v>1</v>
      </c>
      <c r="C80" s="509" t="s">
        <v>2799</v>
      </c>
      <c r="D80" s="509" t="s">
        <v>2798</v>
      </c>
      <c r="E80" s="509" t="s">
        <v>3174</v>
      </c>
    </row>
    <row r="81" spans="1:15" x14ac:dyDescent="0.2">
      <c r="A81" s="509" t="s">
        <v>3058</v>
      </c>
      <c r="B81" s="389">
        <v>1</v>
      </c>
      <c r="C81" s="509" t="s">
        <v>2799</v>
      </c>
      <c r="D81" s="509" t="s">
        <v>2798</v>
      </c>
      <c r="E81" s="509" t="s">
        <v>3174</v>
      </c>
    </row>
    <row r="82" spans="1:15" x14ac:dyDescent="0.2">
      <c r="A82" s="509" t="s">
        <v>3050</v>
      </c>
      <c r="B82" s="389">
        <v>1</v>
      </c>
      <c r="C82" s="509" t="s">
        <v>2799</v>
      </c>
      <c r="D82" s="509" t="s">
        <v>2798</v>
      </c>
      <c r="E82" s="509" t="s">
        <v>3174</v>
      </c>
    </row>
    <row r="83" spans="1:15" x14ac:dyDescent="0.2">
      <c r="A83" s="509" t="s">
        <v>3051</v>
      </c>
      <c r="B83" s="389">
        <v>1</v>
      </c>
      <c r="C83" s="509" t="s">
        <v>2799</v>
      </c>
      <c r="D83" s="509" t="s">
        <v>2798</v>
      </c>
      <c r="E83" s="509" t="s">
        <v>3174</v>
      </c>
    </row>
    <row r="84" spans="1:15" x14ac:dyDescent="0.2">
      <c r="A84" s="509" t="s">
        <v>3056</v>
      </c>
      <c r="B84" s="389">
        <v>1</v>
      </c>
      <c r="C84" s="509" t="s">
        <v>2799</v>
      </c>
      <c r="D84" s="509" t="s">
        <v>2798</v>
      </c>
      <c r="E84" s="509" t="s">
        <v>3174</v>
      </c>
    </row>
    <row r="85" spans="1:15" x14ac:dyDescent="0.2">
      <c r="A85" s="509" t="s">
        <v>3052</v>
      </c>
      <c r="B85" s="389">
        <v>1</v>
      </c>
      <c r="C85" s="509" t="s">
        <v>2799</v>
      </c>
      <c r="D85" s="509" t="s">
        <v>2798</v>
      </c>
      <c r="E85" s="509" t="s">
        <v>3174</v>
      </c>
    </row>
    <row r="86" spans="1:15" x14ac:dyDescent="0.2">
      <c r="A86" s="509" t="s">
        <v>3057</v>
      </c>
      <c r="B86" s="389">
        <v>1</v>
      </c>
      <c r="C86" s="509" t="s">
        <v>2799</v>
      </c>
      <c r="D86" s="509" t="s">
        <v>2798</v>
      </c>
      <c r="E86" s="509" t="s">
        <v>3174</v>
      </c>
    </row>
    <row r="87" spans="1:15" x14ac:dyDescent="0.2">
      <c r="A87" s="509" t="s">
        <v>3053</v>
      </c>
      <c r="B87" s="389">
        <v>1</v>
      </c>
      <c r="C87" s="509" t="s">
        <v>2799</v>
      </c>
      <c r="D87" s="509" t="s">
        <v>2798</v>
      </c>
      <c r="E87" s="509" t="s">
        <v>3174</v>
      </c>
    </row>
    <row r="88" spans="1:15" x14ac:dyDescent="0.2">
      <c r="A88" s="509" t="s">
        <v>3054</v>
      </c>
      <c r="B88" s="389">
        <v>1</v>
      </c>
      <c r="C88" s="509" t="s">
        <v>2799</v>
      </c>
      <c r="D88" s="509" t="s">
        <v>2798</v>
      </c>
      <c r="E88" s="509" t="s">
        <v>3174</v>
      </c>
    </row>
    <row r="89" spans="1:15" x14ac:dyDescent="0.2">
      <c r="A89" s="509" t="s">
        <v>3078</v>
      </c>
      <c r="B89" s="389">
        <v>2</v>
      </c>
      <c r="C89" s="509" t="s">
        <v>2799</v>
      </c>
      <c r="D89" s="509" t="s">
        <v>2798</v>
      </c>
      <c r="E89" s="509" t="s">
        <v>3174</v>
      </c>
    </row>
    <row r="90" spans="1:15" x14ac:dyDescent="0.2">
      <c r="A90" s="509" t="s">
        <v>3055</v>
      </c>
      <c r="B90" s="389">
        <v>2</v>
      </c>
      <c r="C90" s="509" t="s">
        <v>2801</v>
      </c>
      <c r="D90" s="509" t="s">
        <v>2800</v>
      </c>
      <c r="E90" s="509" t="s">
        <v>3174</v>
      </c>
    </row>
    <row r="91" spans="1:15" x14ac:dyDescent="0.2">
      <c r="A91" s="509" t="s">
        <v>3058</v>
      </c>
      <c r="B91" s="389">
        <v>2</v>
      </c>
      <c r="C91" s="509" t="s">
        <v>2801</v>
      </c>
      <c r="D91" s="509" t="s">
        <v>2800</v>
      </c>
      <c r="E91" s="509" t="s">
        <v>3174</v>
      </c>
    </row>
    <row r="92" spans="1:15" s="284" customFormat="1" x14ac:dyDescent="0.2">
      <c r="A92" s="509" t="s">
        <v>3050</v>
      </c>
      <c r="B92" s="389">
        <v>2</v>
      </c>
      <c r="C92" s="509" t="s">
        <v>2801</v>
      </c>
      <c r="D92" s="509" t="s">
        <v>2800</v>
      </c>
      <c r="E92" s="509" t="s">
        <v>3174</v>
      </c>
      <c r="G92" s="510"/>
      <c r="H92" s="510"/>
      <c r="I92" s="510"/>
      <c r="L92" s="510"/>
      <c r="M92" s="510"/>
      <c r="N92" s="510"/>
      <c r="O92" s="510"/>
    </row>
    <row r="93" spans="1:15" x14ac:dyDescent="0.2">
      <c r="A93" s="509" t="s">
        <v>3059</v>
      </c>
      <c r="B93" s="389">
        <v>1</v>
      </c>
      <c r="C93" s="509" t="s">
        <v>2801</v>
      </c>
      <c r="D93" s="509" t="s">
        <v>2800</v>
      </c>
      <c r="E93" s="509" t="s">
        <v>3174</v>
      </c>
    </row>
    <row r="94" spans="1:15" s="284" customFormat="1" x14ac:dyDescent="0.2">
      <c r="A94" s="509" t="s">
        <v>3042</v>
      </c>
      <c r="B94" s="389">
        <v>1</v>
      </c>
      <c r="C94" s="509" t="s">
        <v>2801</v>
      </c>
      <c r="D94" s="509" t="s">
        <v>2800</v>
      </c>
      <c r="E94" s="509" t="s">
        <v>3174</v>
      </c>
      <c r="G94" s="510"/>
      <c r="H94" s="510"/>
      <c r="I94" s="510"/>
      <c r="L94" s="510"/>
      <c r="M94" s="510"/>
      <c r="N94" s="510"/>
      <c r="O94" s="510"/>
    </row>
    <row r="95" spans="1:15" s="284" customFormat="1" x14ac:dyDescent="0.2">
      <c r="A95" s="509" t="s">
        <v>3051</v>
      </c>
      <c r="B95" s="389">
        <v>2</v>
      </c>
      <c r="C95" s="509" t="s">
        <v>2801</v>
      </c>
      <c r="D95" s="509" t="s">
        <v>2800</v>
      </c>
      <c r="E95" s="509" t="s">
        <v>3174</v>
      </c>
      <c r="G95" s="510"/>
      <c r="H95" s="510"/>
      <c r="I95" s="510"/>
      <c r="L95" s="510"/>
      <c r="M95" s="510"/>
      <c r="N95" s="510"/>
      <c r="O95" s="510"/>
    </row>
    <row r="96" spans="1:15" s="284" customFormat="1" x14ac:dyDescent="0.2">
      <c r="A96" s="509" t="s">
        <v>3052</v>
      </c>
      <c r="B96" s="389">
        <v>2</v>
      </c>
      <c r="C96" s="509" t="s">
        <v>2801</v>
      </c>
      <c r="D96" s="509" t="s">
        <v>2800</v>
      </c>
      <c r="E96" s="509" t="s">
        <v>3174</v>
      </c>
      <c r="G96" s="510"/>
      <c r="H96" s="510"/>
      <c r="I96" s="510"/>
      <c r="L96" s="510"/>
      <c r="M96" s="510"/>
      <c r="N96" s="510"/>
      <c r="O96" s="510"/>
    </row>
    <row r="97" spans="1:15" s="284" customFormat="1" x14ac:dyDescent="0.2">
      <c r="A97" s="509" t="s">
        <v>3060</v>
      </c>
      <c r="B97" s="389">
        <v>1</v>
      </c>
      <c r="C97" s="509" t="s">
        <v>2801</v>
      </c>
      <c r="D97" s="509" t="s">
        <v>2800</v>
      </c>
      <c r="E97" s="509" t="s">
        <v>3174</v>
      </c>
      <c r="G97" s="510"/>
      <c r="H97" s="510"/>
      <c r="I97" s="510"/>
      <c r="L97" s="510"/>
      <c r="M97" s="510"/>
      <c r="N97" s="510"/>
      <c r="O97" s="510"/>
    </row>
    <row r="98" spans="1:15" s="284" customFormat="1" x14ac:dyDescent="0.2">
      <c r="A98" s="509" t="s">
        <v>3057</v>
      </c>
      <c r="B98" s="389">
        <v>2</v>
      </c>
      <c r="C98" s="509" t="s">
        <v>2801</v>
      </c>
      <c r="D98" s="509" t="s">
        <v>2800</v>
      </c>
      <c r="E98" s="509" t="s">
        <v>3174</v>
      </c>
      <c r="G98" s="510"/>
      <c r="H98" s="510"/>
      <c r="I98" s="510"/>
      <c r="L98" s="510"/>
      <c r="M98" s="510"/>
      <c r="N98" s="510"/>
      <c r="O98" s="510"/>
    </row>
    <row r="99" spans="1:15" s="284" customFormat="1" x14ac:dyDescent="0.2">
      <c r="A99" s="509" t="s">
        <v>3053</v>
      </c>
      <c r="B99" s="389">
        <v>2</v>
      </c>
      <c r="C99" s="509" t="s">
        <v>2801</v>
      </c>
      <c r="D99" s="509" t="s">
        <v>2800</v>
      </c>
      <c r="E99" s="509" t="s">
        <v>3174</v>
      </c>
      <c r="G99" s="510"/>
      <c r="H99" s="510"/>
      <c r="I99" s="510"/>
      <c r="L99" s="510"/>
      <c r="M99" s="510"/>
      <c r="N99" s="510"/>
      <c r="O99" s="510"/>
    </row>
    <row r="100" spans="1:15" s="284" customFormat="1" x14ac:dyDescent="0.2">
      <c r="A100" s="509" t="s">
        <v>3054</v>
      </c>
      <c r="B100" s="389">
        <v>2</v>
      </c>
      <c r="C100" s="509" t="s">
        <v>2801</v>
      </c>
      <c r="D100" s="509" t="s">
        <v>2800</v>
      </c>
      <c r="E100" s="509" t="s">
        <v>3174</v>
      </c>
      <c r="G100" s="510"/>
      <c r="H100" s="510"/>
      <c r="I100" s="510"/>
      <c r="L100" s="510"/>
      <c r="M100" s="510"/>
      <c r="N100" s="510"/>
      <c r="O100" s="510"/>
    </row>
    <row r="101" spans="1:15" s="284" customFormat="1" x14ac:dyDescent="0.2">
      <c r="A101" s="509" t="s">
        <v>3038</v>
      </c>
      <c r="B101" s="389">
        <v>1</v>
      </c>
      <c r="C101" s="509" t="s">
        <v>2803</v>
      </c>
      <c r="D101" s="509" t="s">
        <v>2802</v>
      </c>
      <c r="E101" s="509" t="s">
        <v>3174</v>
      </c>
      <c r="G101" s="510"/>
      <c r="H101" s="510"/>
      <c r="I101" s="510"/>
      <c r="L101" s="510"/>
      <c r="M101" s="510"/>
      <c r="N101" s="510"/>
      <c r="O101" s="510"/>
    </row>
    <row r="102" spans="1:15" s="284" customFormat="1" x14ac:dyDescent="0.2">
      <c r="A102" s="509" t="s">
        <v>3030</v>
      </c>
      <c r="B102" s="389">
        <v>1</v>
      </c>
      <c r="C102" s="509" t="s">
        <v>2803</v>
      </c>
      <c r="D102" s="509" t="s">
        <v>2802</v>
      </c>
      <c r="E102" s="509" t="s">
        <v>3174</v>
      </c>
      <c r="G102" s="510"/>
      <c r="H102" s="510"/>
      <c r="I102" s="510"/>
      <c r="L102" s="510"/>
      <c r="M102" s="510"/>
      <c r="N102" s="510"/>
      <c r="O102" s="510"/>
    </row>
    <row r="103" spans="1:15" s="284" customFormat="1" x14ac:dyDescent="0.2">
      <c r="A103" s="509" t="s">
        <v>3033</v>
      </c>
      <c r="B103" s="389">
        <v>1</v>
      </c>
      <c r="C103" s="509" t="s">
        <v>2803</v>
      </c>
      <c r="D103" s="509" t="s">
        <v>2802</v>
      </c>
      <c r="E103" s="509" t="s">
        <v>3174</v>
      </c>
      <c r="G103" s="510"/>
      <c r="H103" s="510"/>
      <c r="I103" s="510"/>
      <c r="L103" s="510"/>
      <c r="M103" s="510"/>
      <c r="N103" s="510"/>
      <c r="O103" s="510"/>
    </row>
    <row r="104" spans="1:15" s="284" customFormat="1" x14ac:dyDescent="0.2">
      <c r="A104" s="509" t="s">
        <v>3034</v>
      </c>
      <c r="B104" s="389">
        <v>1</v>
      </c>
      <c r="C104" s="509" t="s">
        <v>2803</v>
      </c>
      <c r="D104" s="509" t="s">
        <v>2802</v>
      </c>
      <c r="E104" s="509" t="s">
        <v>3174</v>
      </c>
      <c r="G104" s="510"/>
      <c r="H104" s="510"/>
      <c r="I104" s="510"/>
      <c r="L104" s="510"/>
      <c r="M104" s="510"/>
      <c r="N104" s="510"/>
      <c r="O104" s="510"/>
    </row>
    <row r="105" spans="1:15" x14ac:dyDescent="0.2">
      <c r="A105" s="509" t="s">
        <v>908</v>
      </c>
      <c r="B105" s="389">
        <v>1</v>
      </c>
      <c r="C105" s="509" t="s">
        <v>2803</v>
      </c>
      <c r="D105" s="509" t="s">
        <v>2802</v>
      </c>
      <c r="E105" s="509" t="s">
        <v>3174</v>
      </c>
    </row>
    <row r="106" spans="1:15" s="284" customFormat="1" x14ac:dyDescent="0.2">
      <c r="A106" s="509" t="s">
        <v>3037</v>
      </c>
      <c r="B106" s="389">
        <v>1</v>
      </c>
      <c r="C106" s="509" t="s">
        <v>2803</v>
      </c>
      <c r="D106" s="509" t="s">
        <v>2802</v>
      </c>
      <c r="E106" s="509" t="s">
        <v>3174</v>
      </c>
      <c r="G106" s="510"/>
      <c r="H106" s="510"/>
      <c r="I106" s="510"/>
      <c r="L106" s="510"/>
      <c r="M106" s="510"/>
      <c r="N106" s="510"/>
      <c r="O106" s="510"/>
    </row>
    <row r="107" spans="1:15" s="284" customFormat="1" x14ac:dyDescent="0.2">
      <c r="A107" s="509" t="s">
        <v>3032</v>
      </c>
      <c r="B107" s="389">
        <v>1</v>
      </c>
      <c r="C107" s="509" t="s">
        <v>2803</v>
      </c>
      <c r="D107" s="509" t="s">
        <v>2802</v>
      </c>
      <c r="E107" s="509" t="s">
        <v>3174</v>
      </c>
      <c r="G107" s="510"/>
      <c r="H107" s="510"/>
      <c r="I107" s="510"/>
      <c r="L107" s="510"/>
      <c r="M107" s="510"/>
      <c r="N107" s="510"/>
      <c r="O107" s="510"/>
    </row>
    <row r="108" spans="1:15" s="284" customFormat="1" x14ac:dyDescent="0.2">
      <c r="A108" s="509" t="s">
        <v>3036</v>
      </c>
      <c r="B108" s="389">
        <v>1</v>
      </c>
      <c r="C108" s="509" t="s">
        <v>2803</v>
      </c>
      <c r="D108" s="509" t="s">
        <v>2802</v>
      </c>
      <c r="E108" s="509" t="s">
        <v>3174</v>
      </c>
      <c r="G108" s="510"/>
      <c r="H108" s="510"/>
      <c r="I108" s="510"/>
      <c r="L108" s="510"/>
      <c r="M108" s="510"/>
      <c r="N108" s="510"/>
      <c r="O108" s="510"/>
    </row>
    <row r="109" spans="1:15" s="284" customFormat="1" x14ac:dyDescent="0.2">
      <c r="A109" s="509" t="s">
        <v>3035</v>
      </c>
      <c r="B109" s="389">
        <v>1</v>
      </c>
      <c r="C109" s="509" t="s">
        <v>2803</v>
      </c>
      <c r="D109" s="509" t="s">
        <v>2802</v>
      </c>
      <c r="E109" s="509" t="s">
        <v>3174</v>
      </c>
      <c r="G109" s="510"/>
      <c r="H109" s="510"/>
      <c r="I109" s="510"/>
      <c r="L109" s="510"/>
      <c r="M109" s="510"/>
      <c r="N109" s="510"/>
      <c r="O109" s="510"/>
    </row>
    <row r="110" spans="1:15" s="284" customFormat="1" x14ac:dyDescent="0.2">
      <c r="A110" s="509" t="s">
        <v>3029</v>
      </c>
      <c r="B110" s="389">
        <v>1</v>
      </c>
      <c r="C110" s="509" t="s">
        <v>2803</v>
      </c>
      <c r="D110" s="509" t="s">
        <v>2802</v>
      </c>
      <c r="E110" s="509" t="s">
        <v>3174</v>
      </c>
      <c r="G110" s="510"/>
      <c r="H110" s="510"/>
      <c r="I110" s="510"/>
      <c r="L110" s="510"/>
      <c r="M110" s="510"/>
      <c r="N110" s="510"/>
      <c r="O110" s="510"/>
    </row>
    <row r="111" spans="1:15" s="284" customFormat="1" x14ac:dyDescent="0.2">
      <c r="A111" s="509" t="s">
        <v>3031</v>
      </c>
      <c r="B111" s="389">
        <v>1</v>
      </c>
      <c r="C111" s="509" t="s">
        <v>2803</v>
      </c>
      <c r="D111" s="509" t="s">
        <v>2802</v>
      </c>
      <c r="E111" s="509" t="s">
        <v>3174</v>
      </c>
      <c r="G111" s="510"/>
      <c r="H111" s="510"/>
      <c r="I111" s="510"/>
      <c r="L111" s="510"/>
      <c r="M111" s="510"/>
      <c r="N111" s="510"/>
      <c r="O111" s="510"/>
    </row>
    <row r="112" spans="1:15" s="284" customFormat="1" x14ac:dyDescent="0.2">
      <c r="A112" s="509" t="s">
        <v>3045</v>
      </c>
      <c r="B112" s="389">
        <v>1</v>
      </c>
      <c r="C112" s="509" t="s">
        <v>2801</v>
      </c>
      <c r="D112" s="509" t="s">
        <v>2804</v>
      </c>
      <c r="E112" s="509" t="s">
        <v>3174</v>
      </c>
      <c r="G112" s="510"/>
      <c r="H112" s="510"/>
      <c r="I112" s="510"/>
      <c r="L112" s="510"/>
      <c r="M112" s="510"/>
      <c r="N112" s="510"/>
      <c r="O112" s="510"/>
    </row>
    <row r="113" spans="1:15" s="284" customFormat="1" x14ac:dyDescent="0.2">
      <c r="A113" s="509" t="s">
        <v>3044</v>
      </c>
      <c r="B113" s="389">
        <v>2</v>
      </c>
      <c r="C113" s="509" t="s">
        <v>2801</v>
      </c>
      <c r="D113" s="509" t="s">
        <v>2804</v>
      </c>
      <c r="E113" s="509" t="s">
        <v>3174</v>
      </c>
      <c r="G113" s="510"/>
      <c r="H113" s="510"/>
      <c r="I113" s="510"/>
      <c r="L113" s="510"/>
      <c r="M113" s="510"/>
      <c r="N113" s="510"/>
      <c r="O113" s="510"/>
    </row>
    <row r="114" spans="1:15" s="284" customFormat="1" x14ac:dyDescent="0.2">
      <c r="A114" s="509" t="s">
        <v>3059</v>
      </c>
      <c r="B114" s="389">
        <v>2</v>
      </c>
      <c r="C114" s="509" t="s">
        <v>2801</v>
      </c>
      <c r="D114" s="509" t="s">
        <v>2804</v>
      </c>
      <c r="E114" s="509" t="s">
        <v>3174</v>
      </c>
      <c r="G114" s="510"/>
      <c r="H114" s="510"/>
      <c r="I114" s="510"/>
      <c r="L114" s="510"/>
      <c r="M114" s="510"/>
      <c r="N114" s="510"/>
      <c r="O114" s="510"/>
    </row>
    <row r="115" spans="1:15" s="284" customFormat="1" x14ac:dyDescent="0.2">
      <c r="A115" s="509" t="s">
        <v>3042</v>
      </c>
      <c r="B115" s="389">
        <v>2</v>
      </c>
      <c r="C115" s="509" t="s">
        <v>2801</v>
      </c>
      <c r="D115" s="509" t="s">
        <v>2804</v>
      </c>
      <c r="E115" s="509" t="s">
        <v>3174</v>
      </c>
      <c r="G115" s="510"/>
      <c r="H115" s="510"/>
      <c r="I115" s="510"/>
      <c r="L115" s="510"/>
      <c r="M115" s="510"/>
      <c r="N115" s="510"/>
      <c r="O115" s="510"/>
    </row>
    <row r="116" spans="1:15" s="284" customFormat="1" x14ac:dyDescent="0.2">
      <c r="A116" s="509" t="s">
        <v>3051</v>
      </c>
      <c r="B116" s="389">
        <v>3</v>
      </c>
      <c r="C116" s="509" t="s">
        <v>2801</v>
      </c>
      <c r="D116" s="509" t="s">
        <v>2804</v>
      </c>
      <c r="E116" s="509" t="s">
        <v>3174</v>
      </c>
      <c r="G116" s="510"/>
      <c r="H116" s="510"/>
      <c r="I116" s="510"/>
      <c r="L116" s="510"/>
      <c r="M116" s="510"/>
      <c r="N116" s="510"/>
      <c r="O116" s="510"/>
    </row>
    <row r="117" spans="1:15" x14ac:dyDescent="0.2">
      <c r="A117" s="509" t="s">
        <v>3063</v>
      </c>
      <c r="B117" s="389">
        <v>1</v>
      </c>
      <c r="C117" s="509" t="s">
        <v>2801</v>
      </c>
      <c r="D117" s="509" t="s">
        <v>2804</v>
      </c>
      <c r="E117" s="509" t="s">
        <v>3174</v>
      </c>
    </row>
    <row r="118" spans="1:15" s="284" customFormat="1" x14ac:dyDescent="0.2">
      <c r="A118" s="509" t="s">
        <v>3052</v>
      </c>
      <c r="B118" s="389">
        <v>3</v>
      </c>
      <c r="C118" s="509" t="s">
        <v>2801</v>
      </c>
      <c r="D118" s="509" t="s">
        <v>2804</v>
      </c>
      <c r="E118" s="509" t="s">
        <v>3174</v>
      </c>
      <c r="G118" s="510"/>
      <c r="H118" s="510"/>
      <c r="I118" s="510"/>
      <c r="L118" s="510"/>
      <c r="M118" s="510"/>
      <c r="N118" s="510"/>
      <c r="O118" s="510"/>
    </row>
    <row r="119" spans="1:15" s="284" customFormat="1" x14ac:dyDescent="0.2">
      <c r="A119" s="509" t="s">
        <v>3041</v>
      </c>
      <c r="B119" s="389">
        <v>1</v>
      </c>
      <c r="C119" s="509" t="s">
        <v>2801</v>
      </c>
      <c r="D119" s="509" t="s">
        <v>2804</v>
      </c>
      <c r="E119" s="509" t="s">
        <v>3174</v>
      </c>
      <c r="G119" s="510"/>
      <c r="H119" s="510"/>
      <c r="I119" s="510"/>
      <c r="L119" s="510"/>
      <c r="M119" s="510"/>
      <c r="N119" s="510"/>
      <c r="O119" s="510"/>
    </row>
    <row r="120" spans="1:15" s="284" customFormat="1" x14ac:dyDescent="0.2">
      <c r="A120" s="509" t="s">
        <v>3064</v>
      </c>
      <c r="B120" s="389">
        <v>1</v>
      </c>
      <c r="C120" s="509" t="s">
        <v>2801</v>
      </c>
      <c r="D120" s="509" t="s">
        <v>2804</v>
      </c>
      <c r="E120" s="509" t="s">
        <v>3174</v>
      </c>
      <c r="G120" s="510"/>
      <c r="H120" s="510"/>
      <c r="I120" s="510"/>
      <c r="L120" s="510"/>
      <c r="M120" s="510"/>
      <c r="N120" s="510"/>
      <c r="O120" s="510"/>
    </row>
    <row r="121" spans="1:15" s="284" customFormat="1" x14ac:dyDescent="0.2">
      <c r="A121" s="509" t="s">
        <v>3061</v>
      </c>
      <c r="B121" s="389">
        <v>1</v>
      </c>
      <c r="C121" s="509" t="s">
        <v>2801</v>
      </c>
      <c r="D121" s="509" t="s">
        <v>2804</v>
      </c>
      <c r="E121" s="509" t="s">
        <v>3174</v>
      </c>
      <c r="G121" s="510"/>
      <c r="H121" s="510"/>
      <c r="I121" s="510"/>
      <c r="L121" s="510"/>
      <c r="M121" s="510"/>
      <c r="N121" s="510"/>
      <c r="O121" s="510"/>
    </row>
    <row r="122" spans="1:15" s="284" customFormat="1" x14ac:dyDescent="0.2">
      <c r="A122" s="509" t="s">
        <v>3062</v>
      </c>
      <c r="B122" s="389">
        <v>1</v>
      </c>
      <c r="C122" s="509" t="s">
        <v>2801</v>
      </c>
      <c r="D122" s="509" t="s">
        <v>2804</v>
      </c>
      <c r="E122" s="509" t="s">
        <v>3174</v>
      </c>
      <c r="G122" s="510"/>
      <c r="H122" s="510"/>
      <c r="I122" s="510"/>
      <c r="L122" s="510"/>
      <c r="M122" s="510"/>
      <c r="N122" s="510"/>
      <c r="O122" s="510"/>
    </row>
    <row r="123" spans="1:15" s="284" customFormat="1" x14ac:dyDescent="0.2">
      <c r="A123" s="509" t="s">
        <v>3043</v>
      </c>
      <c r="B123" s="389">
        <v>1</v>
      </c>
      <c r="C123" s="509" t="s">
        <v>2727</v>
      </c>
      <c r="D123" s="509" t="s">
        <v>2805</v>
      </c>
      <c r="E123" s="509" t="s">
        <v>3174</v>
      </c>
      <c r="G123" s="510"/>
      <c r="H123" s="510"/>
      <c r="I123" s="510"/>
      <c r="L123" s="510"/>
      <c r="M123" s="510"/>
      <c r="N123" s="510"/>
      <c r="O123" s="510"/>
    </row>
    <row r="124" spans="1:15" s="284" customFormat="1" x14ac:dyDescent="0.2">
      <c r="A124" s="509" t="s">
        <v>3048</v>
      </c>
      <c r="B124" s="389">
        <v>1</v>
      </c>
      <c r="C124" s="509" t="s">
        <v>2727</v>
      </c>
      <c r="D124" s="509" t="s">
        <v>2805</v>
      </c>
      <c r="E124" s="509" t="s">
        <v>3174</v>
      </c>
      <c r="G124" s="510"/>
      <c r="H124" s="510"/>
      <c r="I124" s="510"/>
      <c r="L124" s="510"/>
      <c r="M124" s="510"/>
      <c r="N124" s="510"/>
      <c r="O124" s="510"/>
    </row>
    <row r="125" spans="1:15" s="284" customFormat="1" x14ac:dyDescent="0.2">
      <c r="A125" s="509" t="s">
        <v>3045</v>
      </c>
      <c r="B125" s="389">
        <v>2</v>
      </c>
      <c r="C125" s="509" t="s">
        <v>2727</v>
      </c>
      <c r="D125" s="509" t="s">
        <v>2805</v>
      </c>
      <c r="E125" s="509" t="s">
        <v>3174</v>
      </c>
      <c r="G125" s="510"/>
      <c r="H125" s="510"/>
      <c r="I125" s="510"/>
      <c r="L125" s="510"/>
      <c r="M125" s="510"/>
      <c r="N125" s="510"/>
      <c r="O125" s="510"/>
    </row>
    <row r="126" spans="1:15" s="284" customFormat="1" x14ac:dyDescent="0.2">
      <c r="A126" s="509" t="s">
        <v>3040</v>
      </c>
      <c r="B126" s="389">
        <v>1</v>
      </c>
      <c r="C126" s="509" t="s">
        <v>2727</v>
      </c>
      <c r="D126" s="509" t="s">
        <v>2805</v>
      </c>
      <c r="E126" s="509" t="s">
        <v>3174</v>
      </c>
      <c r="G126" s="510"/>
      <c r="H126" s="510"/>
      <c r="I126" s="510"/>
      <c r="L126" s="510"/>
      <c r="M126" s="510"/>
      <c r="N126" s="510"/>
      <c r="O126" s="510"/>
    </row>
    <row r="127" spans="1:15" s="284" customFormat="1" x14ac:dyDescent="0.2">
      <c r="A127" s="509" t="s">
        <v>3044</v>
      </c>
      <c r="B127" s="389">
        <v>3</v>
      </c>
      <c r="C127" s="509" t="s">
        <v>2727</v>
      </c>
      <c r="D127" s="509" t="s">
        <v>2805</v>
      </c>
      <c r="E127" s="509" t="s">
        <v>3174</v>
      </c>
      <c r="G127" s="510"/>
      <c r="H127" s="510"/>
      <c r="I127" s="510"/>
      <c r="L127" s="510"/>
      <c r="M127" s="510"/>
      <c r="N127" s="510"/>
      <c r="O127" s="510"/>
    </row>
    <row r="128" spans="1:15" x14ac:dyDescent="0.2">
      <c r="A128" s="509" t="s">
        <v>3047</v>
      </c>
      <c r="B128" s="389">
        <v>1</v>
      </c>
      <c r="C128" s="509" t="s">
        <v>2727</v>
      </c>
      <c r="D128" s="509" t="s">
        <v>2805</v>
      </c>
      <c r="E128" s="509" t="s">
        <v>3174</v>
      </c>
    </row>
    <row r="129" spans="1:15" s="284" customFormat="1" x14ac:dyDescent="0.2">
      <c r="A129" s="509" t="s">
        <v>3046</v>
      </c>
      <c r="B129" s="389">
        <v>1</v>
      </c>
      <c r="C129" s="509" t="s">
        <v>2727</v>
      </c>
      <c r="D129" s="509" t="s">
        <v>2805</v>
      </c>
      <c r="E129" s="509" t="s">
        <v>3174</v>
      </c>
      <c r="G129" s="510"/>
      <c r="H129" s="510"/>
      <c r="I129" s="510"/>
      <c r="L129" s="510"/>
      <c r="M129" s="510"/>
      <c r="N129" s="510"/>
      <c r="O129" s="510"/>
    </row>
    <row r="130" spans="1:15" s="284" customFormat="1" x14ac:dyDescent="0.2">
      <c r="A130" s="509" t="s">
        <v>3042</v>
      </c>
      <c r="B130" s="389">
        <v>3</v>
      </c>
      <c r="C130" s="509" t="s">
        <v>2727</v>
      </c>
      <c r="D130" s="509" t="s">
        <v>2805</v>
      </c>
      <c r="E130" s="509" t="s">
        <v>3174</v>
      </c>
      <c r="G130" s="510"/>
      <c r="H130" s="510"/>
      <c r="I130" s="510"/>
      <c r="L130" s="510"/>
      <c r="M130" s="510"/>
      <c r="N130" s="510"/>
      <c r="O130" s="510"/>
    </row>
    <row r="131" spans="1:15" s="284" customFormat="1" x14ac:dyDescent="0.2">
      <c r="A131" s="509" t="s">
        <v>3039</v>
      </c>
      <c r="B131" s="389">
        <v>1</v>
      </c>
      <c r="C131" s="509" t="s">
        <v>2727</v>
      </c>
      <c r="D131" s="509" t="s">
        <v>2805</v>
      </c>
      <c r="E131" s="509" t="s">
        <v>3174</v>
      </c>
      <c r="G131" s="510"/>
      <c r="H131" s="510"/>
      <c r="I131" s="510"/>
      <c r="L131" s="510"/>
      <c r="M131" s="510"/>
      <c r="N131" s="510"/>
      <c r="O131" s="510"/>
    </row>
    <row r="132" spans="1:15" s="284" customFormat="1" x14ac:dyDescent="0.2">
      <c r="A132" s="509" t="s">
        <v>3041</v>
      </c>
      <c r="B132" s="389">
        <v>2</v>
      </c>
      <c r="C132" s="509" t="s">
        <v>2727</v>
      </c>
      <c r="D132" s="509" t="s">
        <v>2805</v>
      </c>
      <c r="E132" s="509" t="s">
        <v>3174</v>
      </c>
      <c r="G132" s="510"/>
      <c r="H132" s="510"/>
      <c r="I132" s="510"/>
      <c r="L132" s="510"/>
      <c r="M132" s="510"/>
      <c r="N132" s="510"/>
      <c r="O132" s="510"/>
    </row>
    <row r="133" spans="1:15" s="284" customFormat="1" x14ac:dyDescent="0.2">
      <c r="A133" s="509" t="s">
        <v>3049</v>
      </c>
      <c r="B133" s="389">
        <v>1</v>
      </c>
      <c r="C133" s="509" t="s">
        <v>2727</v>
      </c>
      <c r="D133" s="509" t="s">
        <v>2805</v>
      </c>
      <c r="E133" s="509" t="s">
        <v>3174</v>
      </c>
      <c r="G133" s="510"/>
      <c r="H133" s="510"/>
      <c r="I133" s="510"/>
      <c r="L133" s="510"/>
      <c r="M133" s="510"/>
      <c r="N133" s="510"/>
      <c r="O133" s="510"/>
    </row>
    <row r="134" spans="1:15" s="284" customFormat="1" x14ac:dyDescent="0.2">
      <c r="A134" s="509" t="s">
        <v>2526</v>
      </c>
      <c r="B134" s="389">
        <v>1</v>
      </c>
      <c r="C134" s="509" t="s">
        <v>3027</v>
      </c>
      <c r="D134" s="509" t="s">
        <v>55</v>
      </c>
      <c r="E134" s="509" t="s">
        <v>38</v>
      </c>
      <c r="G134" s="510"/>
      <c r="H134" s="510"/>
      <c r="I134" s="510"/>
      <c r="L134" s="510"/>
      <c r="M134" s="510"/>
      <c r="N134" s="510"/>
      <c r="O134" s="510"/>
    </row>
    <row r="135" spans="1:15" s="284" customFormat="1" x14ac:dyDescent="0.2">
      <c r="A135" s="509" t="s">
        <v>3151</v>
      </c>
      <c r="B135" s="389">
        <v>1</v>
      </c>
      <c r="C135" s="509" t="s">
        <v>3027</v>
      </c>
      <c r="D135" s="509" t="s">
        <v>55</v>
      </c>
      <c r="E135" s="509" t="s">
        <v>38</v>
      </c>
      <c r="G135" s="510"/>
      <c r="H135" s="510"/>
      <c r="I135" s="510"/>
      <c r="L135" s="510"/>
      <c r="M135" s="510"/>
      <c r="N135" s="510"/>
      <c r="O135" s="510"/>
    </row>
    <row r="136" spans="1:15" s="284" customFormat="1" x14ac:dyDescent="0.2">
      <c r="A136" s="509" t="s">
        <v>3155</v>
      </c>
      <c r="B136" s="389">
        <v>1</v>
      </c>
      <c r="C136" s="509" t="s">
        <v>3027</v>
      </c>
      <c r="D136" s="509" t="s">
        <v>55</v>
      </c>
      <c r="E136" s="509" t="s">
        <v>38</v>
      </c>
      <c r="G136" s="510"/>
      <c r="H136" s="510"/>
      <c r="I136" s="510"/>
      <c r="L136" s="510"/>
      <c r="M136" s="510"/>
      <c r="N136" s="510"/>
      <c r="O136" s="510"/>
    </row>
    <row r="137" spans="1:15" s="284" customFormat="1" x14ac:dyDescent="0.2">
      <c r="A137" s="509" t="s">
        <v>358</v>
      </c>
      <c r="B137" s="389">
        <v>1</v>
      </c>
      <c r="C137" s="509" t="s">
        <v>3027</v>
      </c>
      <c r="D137" s="509" t="s">
        <v>55</v>
      </c>
      <c r="E137" s="509" t="s">
        <v>38</v>
      </c>
      <c r="G137" s="510"/>
      <c r="H137" s="510"/>
      <c r="I137" s="510"/>
      <c r="L137" s="510"/>
      <c r="M137" s="510"/>
      <c r="N137" s="510"/>
      <c r="O137" s="510"/>
    </row>
    <row r="138" spans="1:15" s="284" customFormat="1" x14ac:dyDescent="0.2">
      <c r="A138" s="509" t="s">
        <v>3154</v>
      </c>
      <c r="B138" s="389">
        <v>1</v>
      </c>
      <c r="C138" s="509" t="s">
        <v>3027</v>
      </c>
      <c r="D138" s="509" t="s">
        <v>55</v>
      </c>
      <c r="E138" s="509" t="s">
        <v>38</v>
      </c>
      <c r="G138" s="510"/>
      <c r="H138" s="510"/>
      <c r="I138" s="510"/>
      <c r="L138" s="510"/>
      <c r="M138" s="510"/>
      <c r="N138" s="510"/>
      <c r="O138" s="510"/>
    </row>
    <row r="139" spans="1:15" s="284" customFormat="1" x14ac:dyDescent="0.2">
      <c r="A139" s="509" t="s">
        <v>3060</v>
      </c>
      <c r="B139" s="389">
        <v>2</v>
      </c>
      <c r="C139" s="509" t="s">
        <v>3027</v>
      </c>
      <c r="D139" s="509" t="s">
        <v>55</v>
      </c>
      <c r="E139" s="509" t="s">
        <v>38</v>
      </c>
      <c r="G139" s="510"/>
      <c r="H139" s="510"/>
      <c r="I139" s="510"/>
      <c r="L139" s="510"/>
      <c r="M139" s="510"/>
      <c r="N139" s="510"/>
      <c r="O139" s="510"/>
    </row>
    <row r="140" spans="1:15" s="284" customFormat="1" x14ac:dyDescent="0.2">
      <c r="A140" s="509" t="s">
        <v>3148</v>
      </c>
      <c r="B140" s="389">
        <v>1</v>
      </c>
      <c r="C140" s="509" t="s">
        <v>3027</v>
      </c>
      <c r="D140" s="509" t="s">
        <v>55</v>
      </c>
      <c r="E140" s="509" t="s">
        <v>38</v>
      </c>
      <c r="G140" s="510"/>
      <c r="H140" s="510"/>
      <c r="I140" s="510"/>
      <c r="L140" s="510"/>
      <c r="M140" s="510"/>
      <c r="N140" s="510"/>
      <c r="O140" s="510"/>
    </row>
    <row r="141" spans="1:15" x14ac:dyDescent="0.2">
      <c r="A141" s="509" t="s">
        <v>3152</v>
      </c>
      <c r="B141" s="389">
        <v>1</v>
      </c>
      <c r="C141" s="509" t="s">
        <v>3027</v>
      </c>
      <c r="D141" s="509" t="s">
        <v>55</v>
      </c>
      <c r="E141" s="509" t="s">
        <v>38</v>
      </c>
    </row>
    <row r="142" spans="1:15" x14ac:dyDescent="0.2">
      <c r="A142" s="509" t="s">
        <v>3140</v>
      </c>
      <c r="B142" s="389">
        <v>1</v>
      </c>
      <c r="C142" s="509" t="s">
        <v>3027</v>
      </c>
      <c r="D142" s="509" t="s">
        <v>55</v>
      </c>
      <c r="E142" s="509" t="s">
        <v>38</v>
      </c>
    </row>
    <row r="143" spans="1:15" x14ac:dyDescent="0.2">
      <c r="A143" s="509" t="s">
        <v>1163</v>
      </c>
      <c r="B143" s="389">
        <v>1</v>
      </c>
      <c r="C143" s="509" t="s">
        <v>3027</v>
      </c>
      <c r="D143" s="509" t="s">
        <v>55</v>
      </c>
      <c r="E143" s="509" t="s">
        <v>38</v>
      </c>
    </row>
    <row r="144" spans="1:15" x14ac:dyDescent="0.2">
      <c r="A144" s="509" t="s">
        <v>3153</v>
      </c>
      <c r="B144" s="389">
        <v>2</v>
      </c>
      <c r="C144" s="509" t="s">
        <v>3027</v>
      </c>
      <c r="D144" s="509" t="s">
        <v>55</v>
      </c>
      <c r="E144" s="509" t="s">
        <v>38</v>
      </c>
    </row>
    <row r="145" spans="1:5" x14ac:dyDescent="0.2">
      <c r="A145" s="509" t="s">
        <v>3143</v>
      </c>
      <c r="B145" s="389">
        <v>1</v>
      </c>
      <c r="C145" s="509" t="s">
        <v>3027</v>
      </c>
      <c r="D145" s="509" t="s">
        <v>30</v>
      </c>
      <c r="E145" s="509" t="s">
        <v>38</v>
      </c>
    </row>
    <row r="146" spans="1:5" x14ac:dyDescent="0.2">
      <c r="A146" s="509" t="s">
        <v>3110</v>
      </c>
      <c r="B146" s="389">
        <v>1</v>
      </c>
      <c r="C146" s="509" t="s">
        <v>3027</v>
      </c>
      <c r="D146" s="509" t="s">
        <v>30</v>
      </c>
      <c r="E146" s="509" t="s">
        <v>38</v>
      </c>
    </row>
    <row r="147" spans="1:5" x14ac:dyDescent="0.2">
      <c r="A147" s="509" t="s">
        <v>3146</v>
      </c>
      <c r="B147" s="389">
        <v>1</v>
      </c>
      <c r="C147" s="509" t="s">
        <v>3027</v>
      </c>
      <c r="D147" s="509" t="s">
        <v>30</v>
      </c>
      <c r="E147" s="509" t="s">
        <v>38</v>
      </c>
    </row>
    <row r="148" spans="1:5" x14ac:dyDescent="0.2">
      <c r="A148" s="509" t="s">
        <v>3145</v>
      </c>
      <c r="B148" s="389">
        <v>1</v>
      </c>
      <c r="C148" s="509" t="s">
        <v>3027</v>
      </c>
      <c r="D148" s="509" t="s">
        <v>30</v>
      </c>
      <c r="E148" s="509" t="s">
        <v>38</v>
      </c>
    </row>
    <row r="149" spans="1:5" x14ac:dyDescent="0.2">
      <c r="A149" s="509" t="s">
        <v>3060</v>
      </c>
      <c r="B149" s="389">
        <v>3</v>
      </c>
      <c r="C149" s="509" t="s">
        <v>3027</v>
      </c>
      <c r="D149" s="509" t="s">
        <v>30</v>
      </c>
      <c r="E149" s="509" t="s">
        <v>38</v>
      </c>
    </row>
    <row r="150" spans="1:5" x14ac:dyDescent="0.2">
      <c r="A150" s="509" t="s">
        <v>3148</v>
      </c>
      <c r="B150" s="389">
        <v>2</v>
      </c>
      <c r="C150" s="509" t="s">
        <v>3027</v>
      </c>
      <c r="D150" s="509" t="s">
        <v>30</v>
      </c>
      <c r="E150" s="509" t="s">
        <v>38</v>
      </c>
    </row>
    <row r="151" spans="1:5" x14ac:dyDescent="0.2">
      <c r="A151" s="509" t="s">
        <v>3149</v>
      </c>
      <c r="B151" s="389">
        <v>1</v>
      </c>
      <c r="C151" s="509" t="s">
        <v>3027</v>
      </c>
      <c r="D151" s="509" t="s">
        <v>30</v>
      </c>
      <c r="E151" s="509" t="s">
        <v>38</v>
      </c>
    </row>
    <row r="152" spans="1:5" x14ac:dyDescent="0.2">
      <c r="A152" s="509" t="s">
        <v>3144</v>
      </c>
      <c r="B152" s="389">
        <v>1</v>
      </c>
      <c r="C152" s="509" t="s">
        <v>3027</v>
      </c>
      <c r="D152" s="509" t="s">
        <v>30</v>
      </c>
      <c r="E152" s="509" t="s">
        <v>38</v>
      </c>
    </row>
    <row r="153" spans="1:5" x14ac:dyDescent="0.2">
      <c r="A153" s="509" t="s">
        <v>3147</v>
      </c>
      <c r="B153" s="389">
        <v>4</v>
      </c>
      <c r="C153" s="509" t="s">
        <v>3027</v>
      </c>
      <c r="D153" s="509" t="s">
        <v>30</v>
      </c>
      <c r="E153" s="509" t="s">
        <v>38</v>
      </c>
    </row>
    <row r="154" spans="1:5" x14ac:dyDescent="0.2">
      <c r="A154" s="509" t="s">
        <v>1202</v>
      </c>
      <c r="B154" s="389">
        <v>1</v>
      </c>
      <c r="C154" s="509" t="s">
        <v>3027</v>
      </c>
      <c r="D154" s="509" t="s">
        <v>30</v>
      </c>
      <c r="E154" s="509" t="s">
        <v>38</v>
      </c>
    </row>
    <row r="155" spans="1:5" x14ac:dyDescent="0.2">
      <c r="A155" s="509" t="s">
        <v>3150</v>
      </c>
      <c r="B155" s="389">
        <v>1</v>
      </c>
      <c r="C155" s="509" t="s">
        <v>3027</v>
      </c>
      <c r="D155" s="509" t="s">
        <v>30</v>
      </c>
      <c r="E155" s="509" t="s">
        <v>38</v>
      </c>
    </row>
    <row r="156" spans="1:5" x14ac:dyDescent="0.2">
      <c r="A156" s="509" t="s">
        <v>3113</v>
      </c>
      <c r="B156" s="389">
        <v>1</v>
      </c>
      <c r="C156" s="509" t="s">
        <v>3026</v>
      </c>
      <c r="D156" s="509" t="s">
        <v>35</v>
      </c>
      <c r="E156" s="509" t="s">
        <v>38</v>
      </c>
    </row>
    <row r="157" spans="1:5" x14ac:dyDescent="0.2">
      <c r="A157" s="509" t="s">
        <v>3133</v>
      </c>
      <c r="B157" s="389">
        <v>1</v>
      </c>
      <c r="C157" s="509" t="s">
        <v>3191</v>
      </c>
      <c r="D157" s="509" t="s">
        <v>35</v>
      </c>
      <c r="E157" s="509" t="s">
        <v>38</v>
      </c>
    </row>
    <row r="158" spans="1:5" x14ac:dyDescent="0.2">
      <c r="A158" s="509" t="s">
        <v>3138</v>
      </c>
      <c r="B158" s="389">
        <v>1</v>
      </c>
      <c r="C158" s="509" t="s">
        <v>3026</v>
      </c>
      <c r="D158" s="509" t="s">
        <v>35</v>
      </c>
      <c r="E158" s="509" t="s">
        <v>38</v>
      </c>
    </row>
    <row r="159" spans="1:5" x14ac:dyDescent="0.2">
      <c r="A159" s="509" t="s">
        <v>3142</v>
      </c>
      <c r="B159" s="389">
        <v>1</v>
      </c>
      <c r="C159" s="509" t="s">
        <v>3026</v>
      </c>
      <c r="D159" s="509" t="s">
        <v>35</v>
      </c>
      <c r="E159" s="509" t="s">
        <v>38</v>
      </c>
    </row>
    <row r="160" spans="1:5" x14ac:dyDescent="0.2">
      <c r="A160" s="509" t="s">
        <v>3134</v>
      </c>
      <c r="B160" s="389">
        <v>2</v>
      </c>
      <c r="C160" s="509" t="s">
        <v>3191</v>
      </c>
      <c r="D160" s="509" t="s">
        <v>35</v>
      </c>
      <c r="E160" s="509" t="s">
        <v>38</v>
      </c>
    </row>
    <row r="161" spans="1:15" x14ac:dyDescent="0.2">
      <c r="A161" s="509" t="s">
        <v>3122</v>
      </c>
      <c r="B161" s="389">
        <v>1</v>
      </c>
      <c r="C161" s="509" t="s">
        <v>3191</v>
      </c>
      <c r="D161" s="509" t="s">
        <v>35</v>
      </c>
      <c r="E161" s="509" t="s">
        <v>38</v>
      </c>
    </row>
    <row r="162" spans="1:15" x14ac:dyDescent="0.2">
      <c r="A162" s="509" t="s">
        <v>3135</v>
      </c>
      <c r="B162" s="389">
        <v>1</v>
      </c>
      <c r="C162" s="509" t="s">
        <v>3191</v>
      </c>
      <c r="D162" s="509" t="s">
        <v>35</v>
      </c>
      <c r="E162" s="509" t="s">
        <v>38</v>
      </c>
    </row>
    <row r="163" spans="1:15" x14ac:dyDescent="0.2">
      <c r="A163" s="509" t="s">
        <v>3137</v>
      </c>
      <c r="B163" s="389">
        <v>1</v>
      </c>
      <c r="C163" s="509" t="s">
        <v>3026</v>
      </c>
      <c r="D163" s="509" t="s">
        <v>35</v>
      </c>
      <c r="E163" s="509" t="s">
        <v>38</v>
      </c>
    </row>
    <row r="164" spans="1:15" s="284" customFormat="1" x14ac:dyDescent="0.2">
      <c r="A164" s="509" t="s">
        <v>3136</v>
      </c>
      <c r="B164" s="389">
        <v>1</v>
      </c>
      <c r="C164" s="509" t="s">
        <v>3026</v>
      </c>
      <c r="D164" s="509" t="s">
        <v>35</v>
      </c>
      <c r="E164" s="509" t="s">
        <v>38</v>
      </c>
      <c r="G164" s="510"/>
      <c r="H164" s="510"/>
      <c r="I164" s="510"/>
      <c r="L164" s="510"/>
      <c r="M164" s="510"/>
      <c r="N164" s="510"/>
      <c r="O164" s="510"/>
    </row>
    <row r="165" spans="1:15" x14ac:dyDescent="0.2">
      <c r="A165" s="509" t="s">
        <v>3114</v>
      </c>
      <c r="B165" s="389">
        <v>1</v>
      </c>
      <c r="C165" s="509" t="s">
        <v>3026</v>
      </c>
      <c r="D165" s="509" t="s">
        <v>35</v>
      </c>
      <c r="E165" s="509" t="s">
        <v>38</v>
      </c>
    </row>
    <row r="166" spans="1:15" x14ac:dyDescent="0.2">
      <c r="A166" s="509" t="s">
        <v>3141</v>
      </c>
      <c r="B166" s="389">
        <v>1</v>
      </c>
      <c r="C166" s="509" t="s">
        <v>3026</v>
      </c>
      <c r="D166" s="509" t="s">
        <v>35</v>
      </c>
      <c r="E166" s="509" t="s">
        <v>38</v>
      </c>
    </row>
    <row r="167" spans="1:15" x14ac:dyDescent="0.2">
      <c r="A167" s="509" t="s">
        <v>3132</v>
      </c>
      <c r="B167" s="389">
        <v>1</v>
      </c>
      <c r="C167" s="509" t="s">
        <v>3191</v>
      </c>
      <c r="D167" s="509" t="s">
        <v>35</v>
      </c>
      <c r="E167" s="509" t="s">
        <v>38</v>
      </c>
    </row>
    <row r="168" spans="1:15" x14ac:dyDescent="0.2">
      <c r="A168" s="509" t="s">
        <v>3125</v>
      </c>
      <c r="B168" s="389">
        <v>1</v>
      </c>
      <c r="C168" s="509" t="s">
        <v>3191</v>
      </c>
      <c r="D168" s="509" t="s">
        <v>35</v>
      </c>
      <c r="E168" s="509" t="s">
        <v>38</v>
      </c>
    </row>
    <row r="169" spans="1:15" x14ac:dyDescent="0.2">
      <c r="A169" s="509" t="s">
        <v>3130</v>
      </c>
      <c r="B169" s="389">
        <v>1</v>
      </c>
      <c r="C169" s="509" t="s">
        <v>3191</v>
      </c>
      <c r="D169" s="509" t="s">
        <v>35</v>
      </c>
      <c r="E169" s="509" t="s">
        <v>38</v>
      </c>
    </row>
    <row r="170" spans="1:15" x14ac:dyDescent="0.2">
      <c r="A170" s="509" t="s">
        <v>3140</v>
      </c>
      <c r="B170" s="389">
        <v>2</v>
      </c>
      <c r="C170" s="509" t="s">
        <v>3026</v>
      </c>
      <c r="D170" s="509" t="s">
        <v>35</v>
      </c>
      <c r="E170" s="509" t="s">
        <v>38</v>
      </c>
    </row>
    <row r="171" spans="1:15" x14ac:dyDescent="0.2">
      <c r="A171" s="509" t="s">
        <v>3115</v>
      </c>
      <c r="B171" s="389">
        <v>1</v>
      </c>
      <c r="C171" s="509" t="s">
        <v>3026</v>
      </c>
      <c r="D171" s="509" t="s">
        <v>35</v>
      </c>
      <c r="E171" s="509" t="s">
        <v>38</v>
      </c>
    </row>
    <row r="172" spans="1:15" x14ac:dyDescent="0.2">
      <c r="A172" s="509" t="s">
        <v>3108</v>
      </c>
      <c r="B172" s="389">
        <v>2</v>
      </c>
      <c r="C172" s="509" t="s">
        <v>3191</v>
      </c>
      <c r="D172" s="509" t="s">
        <v>35</v>
      </c>
      <c r="E172" s="509" t="s">
        <v>38</v>
      </c>
    </row>
    <row r="173" spans="1:15" x14ac:dyDescent="0.2">
      <c r="A173" s="509" t="s">
        <v>3131</v>
      </c>
      <c r="B173" s="389">
        <v>1</v>
      </c>
      <c r="C173" s="509" t="s">
        <v>3191</v>
      </c>
      <c r="D173" s="509" t="s">
        <v>35</v>
      </c>
      <c r="E173" s="509" t="s">
        <v>38</v>
      </c>
    </row>
    <row r="174" spans="1:15" x14ac:dyDescent="0.2">
      <c r="A174" s="509" t="s">
        <v>3139</v>
      </c>
      <c r="B174" s="389">
        <v>1</v>
      </c>
      <c r="C174" s="509" t="s">
        <v>3026</v>
      </c>
      <c r="D174" s="509" t="s">
        <v>35</v>
      </c>
      <c r="E174" s="509" t="s">
        <v>38</v>
      </c>
    </row>
    <row r="175" spans="1:15" x14ac:dyDescent="0.2">
      <c r="A175" s="509" t="s">
        <v>3124</v>
      </c>
      <c r="B175" s="389">
        <v>1</v>
      </c>
      <c r="C175" s="509" t="s">
        <v>3191</v>
      </c>
      <c r="D175" s="509" t="s">
        <v>35</v>
      </c>
      <c r="E175" s="509" t="s">
        <v>38</v>
      </c>
    </row>
    <row r="176" spans="1:15" x14ac:dyDescent="0.2">
      <c r="A176" s="509" t="s">
        <v>3156</v>
      </c>
      <c r="B176" s="389">
        <v>1</v>
      </c>
      <c r="C176" s="509" t="s">
        <v>3026</v>
      </c>
      <c r="D176" s="509" t="s">
        <v>35</v>
      </c>
      <c r="E176" s="509" t="s">
        <v>38</v>
      </c>
    </row>
    <row r="177" spans="1:5" x14ac:dyDescent="0.2">
      <c r="A177" s="509" t="s">
        <v>3128</v>
      </c>
      <c r="B177" s="389">
        <v>1</v>
      </c>
      <c r="C177" s="509" t="s">
        <v>3191</v>
      </c>
      <c r="D177" s="509" t="s">
        <v>35</v>
      </c>
      <c r="E177" s="509" t="s">
        <v>38</v>
      </c>
    </row>
    <row r="178" spans="1:5" x14ac:dyDescent="0.2">
      <c r="A178" s="509" t="s">
        <v>3111</v>
      </c>
      <c r="B178" s="389">
        <v>1</v>
      </c>
      <c r="C178" s="509" t="s">
        <v>3025</v>
      </c>
      <c r="D178" s="509" t="s">
        <v>18</v>
      </c>
      <c r="E178" s="509" t="s">
        <v>38</v>
      </c>
    </row>
    <row r="179" spans="1:5" x14ac:dyDescent="0.2">
      <c r="A179" s="509" t="s">
        <v>3123</v>
      </c>
      <c r="B179" s="389">
        <v>2</v>
      </c>
      <c r="C179" s="509" t="s">
        <v>3025</v>
      </c>
      <c r="D179" s="509" t="s">
        <v>18</v>
      </c>
      <c r="E179" s="509" t="s">
        <v>38</v>
      </c>
    </row>
    <row r="180" spans="1:5" x14ac:dyDescent="0.2">
      <c r="A180" s="509" t="s">
        <v>3126</v>
      </c>
      <c r="B180" s="389">
        <v>1</v>
      </c>
      <c r="C180" s="509" t="s">
        <v>3025</v>
      </c>
      <c r="D180" s="509" t="s">
        <v>18</v>
      </c>
      <c r="E180" s="509" t="s">
        <v>38</v>
      </c>
    </row>
    <row r="181" spans="1:5" x14ac:dyDescent="0.2">
      <c r="A181" s="509" t="s">
        <v>3122</v>
      </c>
      <c r="B181" s="389">
        <v>2</v>
      </c>
      <c r="C181" s="509" t="s">
        <v>3025</v>
      </c>
      <c r="D181" s="509" t="s">
        <v>18</v>
      </c>
      <c r="E181" s="509" t="s">
        <v>38</v>
      </c>
    </row>
    <row r="182" spans="1:5" x14ac:dyDescent="0.2">
      <c r="A182" s="509" t="s">
        <v>3121</v>
      </c>
      <c r="B182" s="389">
        <v>1</v>
      </c>
      <c r="C182" s="509" t="s">
        <v>3025</v>
      </c>
      <c r="D182" s="509" t="s">
        <v>18</v>
      </c>
      <c r="E182" s="509" t="s">
        <v>38</v>
      </c>
    </row>
    <row r="183" spans="1:5" x14ac:dyDescent="0.2">
      <c r="A183" s="509" t="s">
        <v>3127</v>
      </c>
      <c r="B183" s="389">
        <v>1</v>
      </c>
      <c r="C183" s="509" t="s">
        <v>3025</v>
      </c>
      <c r="D183" s="509" t="s">
        <v>18</v>
      </c>
      <c r="E183" s="509" t="s">
        <v>38</v>
      </c>
    </row>
    <row r="184" spans="1:5" x14ac:dyDescent="0.2">
      <c r="A184" s="509" t="s">
        <v>3125</v>
      </c>
      <c r="B184" s="389">
        <v>2</v>
      </c>
      <c r="C184" s="509" t="s">
        <v>3025</v>
      </c>
      <c r="D184" s="509" t="s">
        <v>18</v>
      </c>
      <c r="E184" s="509" t="s">
        <v>38</v>
      </c>
    </row>
    <row r="185" spans="1:5" x14ac:dyDescent="0.2">
      <c r="A185" s="509" t="s">
        <v>3107</v>
      </c>
      <c r="B185" s="389">
        <v>3</v>
      </c>
      <c r="C185" s="509" t="s">
        <v>3025</v>
      </c>
      <c r="D185" s="509" t="s">
        <v>18</v>
      </c>
      <c r="E185" s="509" t="s">
        <v>38</v>
      </c>
    </row>
    <row r="186" spans="1:5" x14ac:dyDescent="0.2">
      <c r="A186" s="509" t="s">
        <v>3129</v>
      </c>
      <c r="B186" s="389">
        <v>1</v>
      </c>
      <c r="C186" s="509" t="s">
        <v>3025</v>
      </c>
      <c r="D186" s="509" t="s">
        <v>18</v>
      </c>
      <c r="E186" s="509" t="s">
        <v>38</v>
      </c>
    </row>
    <row r="187" spans="1:5" x14ac:dyDescent="0.2">
      <c r="A187" s="509" t="s">
        <v>3118</v>
      </c>
      <c r="B187" s="389">
        <v>2</v>
      </c>
      <c r="C187" s="509" t="s">
        <v>3025</v>
      </c>
      <c r="D187" s="509" t="s">
        <v>18</v>
      </c>
      <c r="E187" s="509" t="s">
        <v>38</v>
      </c>
    </row>
    <row r="188" spans="1:5" x14ac:dyDescent="0.2">
      <c r="A188" s="509" t="s">
        <v>3124</v>
      </c>
      <c r="B188" s="389">
        <v>2</v>
      </c>
      <c r="C188" s="509" t="s">
        <v>3025</v>
      </c>
      <c r="D188" s="509" t="s">
        <v>18</v>
      </c>
      <c r="E188" s="509" t="s">
        <v>38</v>
      </c>
    </row>
    <row r="189" spans="1:5" x14ac:dyDescent="0.2">
      <c r="A189" s="509" t="s">
        <v>3128</v>
      </c>
      <c r="B189" s="389">
        <v>2</v>
      </c>
      <c r="C189" s="509" t="s">
        <v>3025</v>
      </c>
      <c r="D189" s="509" t="s">
        <v>18</v>
      </c>
      <c r="E189" s="509" t="s">
        <v>38</v>
      </c>
    </row>
    <row r="190" spans="1:5" x14ac:dyDescent="0.2">
      <c r="A190" s="509" t="s">
        <v>3111</v>
      </c>
      <c r="B190" s="389">
        <v>2</v>
      </c>
      <c r="C190" s="509" t="s">
        <v>1266</v>
      </c>
      <c r="D190" s="509" t="s">
        <v>62</v>
      </c>
      <c r="E190" s="509" t="s">
        <v>38</v>
      </c>
    </row>
    <row r="191" spans="1:5" x14ac:dyDescent="0.2">
      <c r="A191" s="509" t="s">
        <v>3113</v>
      </c>
      <c r="B191" s="389">
        <v>2</v>
      </c>
      <c r="C191" s="509" t="s">
        <v>1266</v>
      </c>
      <c r="D191" s="509" t="s">
        <v>62</v>
      </c>
      <c r="E191" s="509" t="s">
        <v>38</v>
      </c>
    </row>
    <row r="192" spans="1:5" x14ac:dyDescent="0.2">
      <c r="A192" s="509" t="s">
        <v>3120</v>
      </c>
      <c r="B192" s="389">
        <v>1</v>
      </c>
      <c r="C192" s="509" t="s">
        <v>1266</v>
      </c>
      <c r="D192" s="509" t="s">
        <v>62</v>
      </c>
      <c r="E192" s="509" t="s">
        <v>38</v>
      </c>
    </row>
    <row r="193" spans="1:5" x14ac:dyDescent="0.2">
      <c r="A193" s="509" t="s">
        <v>3112</v>
      </c>
      <c r="B193" s="389">
        <v>1</v>
      </c>
      <c r="C193" s="509" t="s">
        <v>1266</v>
      </c>
      <c r="D193" s="509" t="s">
        <v>62</v>
      </c>
      <c r="E193" s="509" t="s">
        <v>38</v>
      </c>
    </row>
    <row r="194" spans="1:5" x14ac:dyDescent="0.2">
      <c r="A194" s="509" t="s">
        <v>3110</v>
      </c>
      <c r="B194" s="389">
        <v>2</v>
      </c>
      <c r="C194" s="509" t="s">
        <v>1266</v>
      </c>
      <c r="D194" s="509" t="s">
        <v>62</v>
      </c>
      <c r="E194" s="509" t="s">
        <v>38</v>
      </c>
    </row>
    <row r="195" spans="1:5" x14ac:dyDescent="0.2">
      <c r="A195" s="509" t="s">
        <v>3117</v>
      </c>
      <c r="B195" s="389">
        <v>1</v>
      </c>
      <c r="C195" s="509" t="s">
        <v>1266</v>
      </c>
      <c r="D195" s="509" t="s">
        <v>62</v>
      </c>
      <c r="E195" s="509" t="s">
        <v>38</v>
      </c>
    </row>
    <row r="196" spans="1:5" x14ac:dyDescent="0.2">
      <c r="A196" s="509" t="s">
        <v>3114</v>
      </c>
      <c r="B196" s="389">
        <v>2</v>
      </c>
      <c r="C196" s="509" t="s">
        <v>1266</v>
      </c>
      <c r="D196" s="509" t="s">
        <v>62</v>
      </c>
      <c r="E196" s="509" t="s">
        <v>38</v>
      </c>
    </row>
    <row r="197" spans="1:5" x14ac:dyDescent="0.2">
      <c r="A197" s="509" t="s">
        <v>3119</v>
      </c>
      <c r="B197" s="389">
        <v>1</v>
      </c>
      <c r="C197" s="509" t="s">
        <v>1266</v>
      </c>
      <c r="D197" s="509" t="s">
        <v>62</v>
      </c>
      <c r="E197" s="509" t="s">
        <v>38</v>
      </c>
    </row>
    <row r="198" spans="1:5" x14ac:dyDescent="0.2">
      <c r="A198" s="509" t="s">
        <v>3115</v>
      </c>
      <c r="B198" s="389">
        <v>2</v>
      </c>
      <c r="C198" s="509" t="s">
        <v>1266</v>
      </c>
      <c r="D198" s="509" t="s">
        <v>62</v>
      </c>
      <c r="E198" s="509" t="s">
        <v>38</v>
      </c>
    </row>
    <row r="199" spans="1:5" x14ac:dyDescent="0.2">
      <c r="A199" s="509" t="s">
        <v>3109</v>
      </c>
      <c r="B199" s="389">
        <v>1</v>
      </c>
      <c r="C199" s="509" t="s">
        <v>1266</v>
      </c>
      <c r="D199" s="509" t="s">
        <v>62</v>
      </c>
      <c r="E199" s="509" t="s">
        <v>38</v>
      </c>
    </row>
    <row r="200" spans="1:5" x14ac:dyDescent="0.2">
      <c r="A200" s="509" t="s">
        <v>3118</v>
      </c>
      <c r="B200" s="389">
        <v>3</v>
      </c>
      <c r="C200" s="509" t="s">
        <v>1266</v>
      </c>
      <c r="D200" s="509" t="s">
        <v>62</v>
      </c>
      <c r="E200" s="509" t="s">
        <v>38</v>
      </c>
    </row>
    <row r="201" spans="1:5" x14ac:dyDescent="0.2">
      <c r="A201" s="509" t="s">
        <v>3116</v>
      </c>
      <c r="B201" s="389">
        <v>1</v>
      </c>
      <c r="C201" s="509" t="s">
        <v>1266</v>
      </c>
      <c r="D201" s="509" t="s">
        <v>62</v>
      </c>
      <c r="E201" s="509" t="s">
        <v>38</v>
      </c>
    </row>
    <row r="202" spans="1:5" x14ac:dyDescent="0.2">
      <c r="A202" s="509" t="s">
        <v>3101</v>
      </c>
      <c r="B202" s="389">
        <v>1</v>
      </c>
      <c r="C202" s="509" t="s">
        <v>3024</v>
      </c>
      <c r="D202" s="509" t="s">
        <v>1892</v>
      </c>
      <c r="E202" s="509" t="s">
        <v>38</v>
      </c>
    </row>
    <row r="203" spans="1:5" x14ac:dyDescent="0.2">
      <c r="A203" s="509" t="s">
        <v>3045</v>
      </c>
      <c r="B203" s="389">
        <v>3</v>
      </c>
      <c r="C203" s="509" t="s">
        <v>3024</v>
      </c>
      <c r="D203" s="509" t="s">
        <v>1892</v>
      </c>
      <c r="E203" s="509" t="s">
        <v>38</v>
      </c>
    </row>
    <row r="204" spans="1:5" x14ac:dyDescent="0.2">
      <c r="A204" s="509" t="s">
        <v>3044</v>
      </c>
      <c r="B204" s="389">
        <v>4</v>
      </c>
      <c r="C204" s="509" t="s">
        <v>3024</v>
      </c>
      <c r="D204" s="509" t="s">
        <v>1892</v>
      </c>
      <c r="E204" s="509" t="s">
        <v>38</v>
      </c>
    </row>
    <row r="205" spans="1:5" x14ac:dyDescent="0.2">
      <c r="A205" s="509" t="s">
        <v>3102</v>
      </c>
      <c r="B205" s="389">
        <v>1</v>
      </c>
      <c r="C205" s="509" t="s">
        <v>3024</v>
      </c>
      <c r="D205" s="509" t="s">
        <v>1892</v>
      </c>
      <c r="E205" s="509" t="s">
        <v>38</v>
      </c>
    </row>
    <row r="206" spans="1:5" x14ac:dyDescent="0.2">
      <c r="A206" s="509" t="s">
        <v>3105</v>
      </c>
      <c r="B206" s="389">
        <v>1</v>
      </c>
      <c r="C206" s="509" t="s">
        <v>3024</v>
      </c>
      <c r="D206" s="509" t="s">
        <v>1892</v>
      </c>
      <c r="E206" s="509" t="s">
        <v>38</v>
      </c>
    </row>
    <row r="207" spans="1:5" x14ac:dyDescent="0.2">
      <c r="A207" s="509" t="s">
        <v>3103</v>
      </c>
      <c r="B207" s="389">
        <v>1</v>
      </c>
      <c r="C207" s="509" t="s">
        <v>3024</v>
      </c>
      <c r="D207" s="509" t="s">
        <v>1892</v>
      </c>
      <c r="E207" s="509" t="s">
        <v>38</v>
      </c>
    </row>
    <row r="208" spans="1:5" ht="12.75" customHeight="1" x14ac:dyDescent="0.2">
      <c r="A208" s="509" t="s">
        <v>3106</v>
      </c>
      <c r="B208" s="389">
        <v>1</v>
      </c>
      <c r="C208" s="509" t="s">
        <v>3024</v>
      </c>
      <c r="D208" s="509" t="s">
        <v>1892</v>
      </c>
      <c r="E208" s="509" t="s">
        <v>38</v>
      </c>
    </row>
    <row r="209" spans="1:5" ht="12.75" customHeight="1" x14ac:dyDescent="0.2">
      <c r="A209" s="509" t="s">
        <v>3052</v>
      </c>
      <c r="B209" s="389">
        <v>4</v>
      </c>
      <c r="C209" s="509" t="s">
        <v>3024</v>
      </c>
      <c r="D209" s="509" t="s">
        <v>1892</v>
      </c>
      <c r="E209" s="509" t="s">
        <v>38</v>
      </c>
    </row>
    <row r="210" spans="1:5" ht="12.75" customHeight="1" x14ac:dyDescent="0.2">
      <c r="A210" s="509" t="s">
        <v>3104</v>
      </c>
      <c r="B210" s="389">
        <v>1</v>
      </c>
      <c r="C210" s="509" t="s">
        <v>3024</v>
      </c>
      <c r="D210" s="509" t="s">
        <v>1892</v>
      </c>
      <c r="E210" s="509" t="s">
        <v>38</v>
      </c>
    </row>
    <row r="211" spans="1:5" ht="14.25" customHeight="1" x14ac:dyDescent="0.2">
      <c r="A211" s="509" t="s">
        <v>3041</v>
      </c>
      <c r="B211" s="389">
        <v>3</v>
      </c>
      <c r="C211" s="509" t="s">
        <v>3024</v>
      </c>
      <c r="D211" s="509" t="s">
        <v>1892</v>
      </c>
      <c r="E211" s="509" t="s">
        <v>38</v>
      </c>
    </row>
    <row r="212" spans="1:5" ht="13.5" customHeight="1" x14ac:dyDescent="0.2">
      <c r="A212" s="509" t="s">
        <v>3060</v>
      </c>
      <c r="B212" s="389">
        <v>4</v>
      </c>
      <c r="C212" s="509" t="s">
        <v>3024</v>
      </c>
      <c r="D212" s="509" t="s">
        <v>1892</v>
      </c>
      <c r="E212" s="509" t="s">
        <v>38</v>
      </c>
    </row>
    <row r="213" spans="1:5" ht="13.5" customHeight="1" x14ac:dyDescent="0.2">
      <c r="A213" s="509" t="s">
        <v>1049</v>
      </c>
      <c r="B213" s="389">
        <v>1</v>
      </c>
      <c r="C213" s="509" t="s">
        <v>3024</v>
      </c>
      <c r="D213" s="509" t="s">
        <v>1892</v>
      </c>
      <c r="E213" s="509" t="s">
        <v>38</v>
      </c>
    </row>
    <row r="214" spans="1:5" ht="12.75" customHeight="1" x14ac:dyDescent="0.2">
      <c r="A214" s="509" t="s">
        <v>3100</v>
      </c>
      <c r="B214" s="389">
        <v>1</v>
      </c>
      <c r="C214" s="509" t="s">
        <v>3024</v>
      </c>
      <c r="D214" s="509" t="s">
        <v>1892</v>
      </c>
      <c r="E214" s="509" t="s">
        <v>38</v>
      </c>
    </row>
    <row r="215" spans="1:5" x14ac:dyDescent="0.2">
      <c r="A215" s="509"/>
      <c r="B215" s="389"/>
      <c r="C215" s="509"/>
      <c r="D215" s="509"/>
      <c r="E215" s="509"/>
    </row>
    <row r="218" spans="1:5" ht="18" customHeight="1" x14ac:dyDescent="0.2"/>
  </sheetData>
  <sortState ref="A2:E215">
    <sortCondition ref="D2:D215"/>
  </sortState>
  <mergeCells count="2">
    <mergeCell ref="G22:I22"/>
    <mergeCell ref="L1:O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91"/>
  <sheetViews>
    <sheetView workbookViewId="0">
      <pane ySplit="1" topLeftCell="A2" activePane="bottomLeft" state="frozen"/>
      <selection pane="bottomLeft" activeCell="AC12" sqref="AC12"/>
    </sheetView>
  </sheetViews>
  <sheetFormatPr defaultRowHeight="12.75" x14ac:dyDescent="0.2"/>
  <cols>
    <col min="1" max="1" width="19.85546875" customWidth="1"/>
    <col min="2" max="2" width="3.42578125" style="1" customWidth="1"/>
    <col min="3" max="3" width="4.5703125" style="3" customWidth="1"/>
    <col min="4" max="4" width="5.140625" style="3" customWidth="1"/>
    <col min="5" max="5" width="7.42578125" style="1" customWidth="1"/>
    <col min="6" max="7" width="7.28515625" style="1" customWidth="1"/>
    <col min="8" max="8" width="7.140625" style="1" customWidth="1"/>
    <col min="9" max="9" width="7.5703125" style="1" customWidth="1"/>
    <col min="10" max="10" width="7.42578125" customWidth="1"/>
    <col min="11" max="11" width="8.5703125" style="54" customWidth="1"/>
    <col min="12" max="12" width="7.140625" customWidth="1"/>
    <col min="13" max="13" width="7.42578125" style="54" customWidth="1"/>
    <col min="14" max="14" width="7.140625" style="112" customWidth="1"/>
    <col min="15" max="15" width="7.42578125" customWidth="1"/>
    <col min="16" max="16" width="7.28515625" customWidth="1"/>
    <col min="17" max="17" width="7.5703125" customWidth="1"/>
    <col min="18" max="18" width="7" customWidth="1"/>
    <col min="19" max="19" width="7.140625" customWidth="1"/>
    <col min="20" max="21" width="7.28515625" customWidth="1"/>
    <col min="22" max="23" width="7" customWidth="1"/>
    <col min="24" max="24" width="7.5703125" customWidth="1"/>
    <col min="25" max="25" width="7" customWidth="1"/>
    <col min="26" max="26" width="7.42578125" customWidth="1"/>
    <col min="27" max="27" width="7.42578125" style="1" customWidth="1"/>
    <col min="28" max="28" width="5.85546875" style="1" customWidth="1"/>
    <col min="29" max="29" width="7.42578125" style="67" customWidth="1"/>
    <col min="30" max="30" width="16.7109375" customWidth="1"/>
    <col min="32" max="32" width="13.7109375" customWidth="1"/>
  </cols>
  <sheetData>
    <row r="1" spans="1:32" s="28" customFormat="1" ht="29.25" customHeight="1" x14ac:dyDescent="0.2">
      <c r="A1" s="87"/>
      <c r="B1" s="169" t="s">
        <v>2390</v>
      </c>
      <c r="C1" s="641" t="s">
        <v>3440</v>
      </c>
      <c r="D1" s="642"/>
      <c r="E1" s="149" t="s">
        <v>116</v>
      </c>
      <c r="F1" s="149" t="s">
        <v>141</v>
      </c>
      <c r="G1" s="149" t="s">
        <v>2333</v>
      </c>
      <c r="H1" s="149" t="s">
        <v>50</v>
      </c>
      <c r="I1" s="149" t="s">
        <v>2330</v>
      </c>
      <c r="J1" s="149" t="s">
        <v>82</v>
      </c>
      <c r="K1" s="149" t="s">
        <v>81</v>
      </c>
      <c r="L1" s="149" t="s">
        <v>52</v>
      </c>
      <c r="M1" s="149" t="s">
        <v>68</v>
      </c>
      <c r="N1" s="149" t="s">
        <v>26</v>
      </c>
      <c r="O1" s="149" t="s">
        <v>24</v>
      </c>
      <c r="P1" s="149" t="s">
        <v>11</v>
      </c>
      <c r="Q1" s="149" t="s">
        <v>22</v>
      </c>
      <c r="R1" s="149" t="s">
        <v>30</v>
      </c>
      <c r="S1" s="149" t="s">
        <v>105</v>
      </c>
      <c r="T1" s="149" t="s">
        <v>28</v>
      </c>
      <c r="U1" s="149" t="s">
        <v>34</v>
      </c>
      <c r="V1" s="149" t="s">
        <v>35</v>
      </c>
      <c r="W1" s="149" t="s">
        <v>18</v>
      </c>
      <c r="X1" s="149" t="s">
        <v>17</v>
      </c>
      <c r="Y1" s="149" t="s">
        <v>62</v>
      </c>
      <c r="Z1" s="149" t="s">
        <v>1324</v>
      </c>
      <c r="AA1" s="149" t="s">
        <v>1892</v>
      </c>
      <c r="AB1" s="150" t="s">
        <v>2335</v>
      </c>
      <c r="AC1" s="86" t="s">
        <v>769</v>
      </c>
      <c r="AD1" s="145" t="s">
        <v>2334</v>
      </c>
      <c r="AE1" s="28" t="s">
        <v>2372</v>
      </c>
    </row>
    <row r="2" spans="1:32" s="28" customFormat="1" ht="29.25" customHeight="1" x14ac:dyDescent="0.2">
      <c r="A2" s="87"/>
      <c r="B2" s="169"/>
      <c r="C2" s="420" t="s">
        <v>3441</v>
      </c>
      <c r="D2" s="421" t="s">
        <v>2903</v>
      </c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50"/>
      <c r="AC2" s="86"/>
      <c r="AD2" s="145"/>
    </row>
    <row r="3" spans="1:32" x14ac:dyDescent="0.2">
      <c r="A3" s="87" t="s">
        <v>1014</v>
      </c>
      <c r="B3" s="167"/>
      <c r="C3" s="422"/>
      <c r="D3" s="422"/>
      <c r="E3" s="87"/>
      <c r="F3" s="87"/>
      <c r="G3" s="410"/>
      <c r="H3" s="410"/>
      <c r="I3" s="410"/>
      <c r="J3" s="88">
        <v>178</v>
      </c>
      <c r="K3" s="91">
        <v>13</v>
      </c>
      <c r="L3" s="91">
        <v>10</v>
      </c>
      <c r="M3" s="91">
        <v>11</v>
      </c>
      <c r="N3" s="91">
        <v>7</v>
      </c>
      <c r="O3" s="91">
        <v>8</v>
      </c>
      <c r="P3" s="91">
        <v>14</v>
      </c>
      <c r="Q3" s="91">
        <v>11</v>
      </c>
      <c r="R3" s="91">
        <v>10</v>
      </c>
      <c r="S3" s="91">
        <v>9</v>
      </c>
      <c r="T3" s="91">
        <v>8</v>
      </c>
      <c r="U3" s="91">
        <v>10</v>
      </c>
      <c r="V3" s="91">
        <v>1</v>
      </c>
      <c r="W3" s="91">
        <v>4</v>
      </c>
      <c r="X3" s="91">
        <v>6</v>
      </c>
      <c r="Y3" s="91">
        <v>6</v>
      </c>
      <c r="Z3" s="91">
        <v>10</v>
      </c>
      <c r="AA3" s="91">
        <v>7</v>
      </c>
      <c r="AB3" s="146"/>
      <c r="AC3" s="170">
        <f t="shared" ref="AC3:AC66" si="0">SUM(E3:AA3)+(AB3*0.5)</f>
        <v>323</v>
      </c>
      <c r="AD3" t="s">
        <v>1894</v>
      </c>
      <c r="AE3" s="48"/>
      <c r="AF3" t="s">
        <v>1843</v>
      </c>
    </row>
    <row r="4" spans="1:32" x14ac:dyDescent="0.2">
      <c r="A4" s="42" t="s">
        <v>1792</v>
      </c>
      <c r="B4" s="167"/>
      <c r="C4" s="172"/>
      <c r="D4" s="172"/>
      <c r="E4" s="42"/>
      <c r="F4" s="42"/>
      <c r="G4" s="410"/>
      <c r="H4" s="410"/>
      <c r="I4" s="410"/>
      <c r="J4" s="88">
        <v>269</v>
      </c>
      <c r="K4" s="88">
        <v>11</v>
      </c>
      <c r="L4" s="88">
        <v>9</v>
      </c>
      <c r="M4" s="121"/>
      <c r="N4" s="121"/>
      <c r="O4" s="121"/>
      <c r="P4" s="121"/>
      <c r="Q4" s="121"/>
      <c r="R4" s="121"/>
      <c r="S4" s="121"/>
      <c r="T4" s="91">
        <v>5</v>
      </c>
      <c r="U4" s="91">
        <v>2</v>
      </c>
      <c r="V4" s="91">
        <v>7</v>
      </c>
      <c r="W4" s="91">
        <v>5</v>
      </c>
      <c r="X4" s="91">
        <v>7</v>
      </c>
      <c r="Y4" s="91">
        <v>3</v>
      </c>
      <c r="Z4" s="88"/>
      <c r="AA4" s="88">
        <v>1</v>
      </c>
      <c r="AB4" s="147"/>
      <c r="AC4" s="68">
        <f t="shared" si="0"/>
        <v>319</v>
      </c>
      <c r="AD4" s="114" t="s">
        <v>1895</v>
      </c>
      <c r="AE4" s="88"/>
      <c r="AF4" t="s">
        <v>1844</v>
      </c>
    </row>
    <row r="5" spans="1:32" x14ac:dyDescent="0.2">
      <c r="A5" s="42" t="s">
        <v>1794</v>
      </c>
      <c r="B5" s="167"/>
      <c r="C5" s="172"/>
      <c r="D5" s="172"/>
      <c r="E5" s="42"/>
      <c r="F5" s="23"/>
      <c r="G5" s="42"/>
      <c r="H5" s="42"/>
      <c r="I5" s="42"/>
      <c r="J5" s="88">
        <v>201</v>
      </c>
      <c r="K5" s="88">
        <v>11</v>
      </c>
      <c r="L5" s="88">
        <v>13</v>
      </c>
      <c r="M5" s="88">
        <v>12</v>
      </c>
      <c r="N5" s="91">
        <v>13</v>
      </c>
      <c r="O5" s="88">
        <v>13</v>
      </c>
      <c r="P5" s="88">
        <v>9</v>
      </c>
      <c r="Q5" s="88">
        <v>11</v>
      </c>
      <c r="R5" s="88">
        <v>18</v>
      </c>
      <c r="S5" s="121"/>
      <c r="T5" s="121"/>
      <c r="U5" s="88">
        <v>3</v>
      </c>
      <c r="V5" s="121"/>
      <c r="W5" s="121"/>
      <c r="X5" s="121"/>
      <c r="Y5" s="121"/>
      <c r="Z5" s="121"/>
      <c r="AA5" s="121"/>
      <c r="AB5" s="147"/>
      <c r="AC5" s="68">
        <f t="shared" si="0"/>
        <v>304</v>
      </c>
      <c r="AD5" s="171" t="s">
        <v>1895</v>
      </c>
      <c r="AE5" s="114"/>
      <c r="AF5" t="s">
        <v>2337</v>
      </c>
    </row>
    <row r="6" spans="1:32" x14ac:dyDescent="0.2">
      <c r="A6" s="42" t="s">
        <v>1798</v>
      </c>
      <c r="B6" s="167"/>
      <c r="C6" s="422"/>
      <c r="D6" s="422"/>
      <c r="E6" s="42"/>
      <c r="F6" s="42"/>
      <c r="G6" s="410">
        <v>278</v>
      </c>
      <c r="H6" s="125"/>
      <c r="I6" s="42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47"/>
      <c r="AC6" s="170">
        <f t="shared" si="0"/>
        <v>278</v>
      </c>
      <c r="AD6" s="114"/>
      <c r="AE6" s="116"/>
      <c r="AF6" t="s">
        <v>2332</v>
      </c>
    </row>
    <row r="7" spans="1:32" x14ac:dyDescent="0.2">
      <c r="A7" s="117" t="s">
        <v>1167</v>
      </c>
      <c r="B7" s="167"/>
      <c r="C7" s="172"/>
      <c r="D7" s="172"/>
      <c r="E7" s="117"/>
      <c r="F7" s="42"/>
      <c r="G7" s="117"/>
      <c r="H7" s="117"/>
      <c r="I7" s="42"/>
      <c r="J7" s="88">
        <v>158</v>
      </c>
      <c r="K7" s="91">
        <v>12</v>
      </c>
      <c r="L7" s="91">
        <v>15</v>
      </c>
      <c r="M7" s="91">
        <v>12</v>
      </c>
      <c r="N7" s="88">
        <v>13</v>
      </c>
      <c r="O7" s="91">
        <v>15</v>
      </c>
      <c r="P7" s="91">
        <v>16</v>
      </c>
      <c r="Q7" s="91">
        <v>10</v>
      </c>
      <c r="R7" s="91">
        <v>5</v>
      </c>
      <c r="S7" s="122"/>
      <c r="T7" s="122"/>
      <c r="U7" s="91">
        <v>3</v>
      </c>
      <c r="V7" s="91">
        <v>4</v>
      </c>
      <c r="W7" s="91">
        <v>2</v>
      </c>
      <c r="X7" s="122"/>
      <c r="Y7" s="122"/>
      <c r="Z7" s="122"/>
      <c r="AA7" s="122"/>
      <c r="AB7" s="146"/>
      <c r="AC7" s="68">
        <f t="shared" si="0"/>
        <v>265</v>
      </c>
      <c r="AD7" s="114"/>
    </row>
    <row r="8" spans="1:32" x14ac:dyDescent="0.2">
      <c r="A8" s="88" t="s">
        <v>1632</v>
      </c>
      <c r="B8" s="167"/>
      <c r="C8" s="422"/>
      <c r="D8" s="422"/>
      <c r="E8" s="88"/>
      <c r="F8" s="23"/>
      <c r="G8" s="88"/>
      <c r="H8" s="42"/>
      <c r="I8" s="42"/>
      <c r="J8" s="88">
        <v>189</v>
      </c>
      <c r="K8" s="91">
        <v>6</v>
      </c>
      <c r="L8" s="91">
        <v>11</v>
      </c>
      <c r="M8" s="122"/>
      <c r="N8" s="122"/>
      <c r="O8" s="122"/>
      <c r="P8" s="122"/>
      <c r="Q8" s="122"/>
      <c r="R8" s="122"/>
      <c r="S8" s="122"/>
      <c r="T8" s="91">
        <v>6</v>
      </c>
      <c r="U8" s="91">
        <v>5</v>
      </c>
      <c r="V8" s="91">
        <v>6</v>
      </c>
      <c r="W8" s="91">
        <v>4</v>
      </c>
      <c r="X8" s="91">
        <v>7</v>
      </c>
      <c r="Y8" s="91">
        <v>5</v>
      </c>
      <c r="Z8" s="91">
        <v>8</v>
      </c>
      <c r="AA8" s="91">
        <v>7</v>
      </c>
      <c r="AB8" s="146"/>
      <c r="AC8" s="170">
        <f t="shared" si="0"/>
        <v>254</v>
      </c>
      <c r="AD8" s="114" t="s">
        <v>2421</v>
      </c>
      <c r="AE8" s="157"/>
    </row>
    <row r="9" spans="1:32" x14ac:dyDescent="0.2">
      <c r="A9" s="88" t="s">
        <v>1839</v>
      </c>
      <c r="B9" s="167"/>
      <c r="C9" s="422"/>
      <c r="D9" s="422"/>
      <c r="E9" s="88"/>
      <c r="F9" s="42"/>
      <c r="G9" s="88"/>
      <c r="H9" s="42"/>
      <c r="I9" s="42"/>
      <c r="J9" s="88">
        <v>159</v>
      </c>
      <c r="K9" s="91">
        <v>10</v>
      </c>
      <c r="L9" s="91">
        <v>7</v>
      </c>
      <c r="M9" s="91">
        <v>9</v>
      </c>
      <c r="N9" s="91">
        <v>12</v>
      </c>
      <c r="O9" s="91">
        <v>9</v>
      </c>
      <c r="P9" s="91">
        <v>10</v>
      </c>
      <c r="Q9" s="122"/>
      <c r="R9" s="122"/>
      <c r="S9" s="122"/>
      <c r="T9" s="91">
        <v>6</v>
      </c>
      <c r="U9" s="91">
        <v>2</v>
      </c>
      <c r="V9" s="121"/>
      <c r="W9" s="121"/>
      <c r="X9" s="121"/>
      <c r="Y9" s="121"/>
      <c r="Z9" s="121"/>
      <c r="AA9" s="121"/>
      <c r="AB9" s="147"/>
      <c r="AC9" s="68">
        <f t="shared" si="0"/>
        <v>224</v>
      </c>
      <c r="AE9" s="53"/>
      <c r="AF9" t="s">
        <v>1913</v>
      </c>
    </row>
    <row r="10" spans="1:32" ht="13.5" thickBot="1" x14ac:dyDescent="0.25">
      <c r="A10" s="42" t="s">
        <v>1803</v>
      </c>
      <c r="B10" s="167"/>
      <c r="C10" s="422"/>
      <c r="D10" s="422"/>
      <c r="E10" s="42"/>
      <c r="F10" s="42"/>
      <c r="G10" s="410">
        <v>224</v>
      </c>
      <c r="H10" s="125"/>
      <c r="I10" s="42"/>
      <c r="K10" s="125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47"/>
      <c r="AC10" s="68">
        <f t="shared" si="0"/>
        <v>224</v>
      </c>
      <c r="AD10" s="171" t="s">
        <v>1896</v>
      </c>
    </row>
    <row r="11" spans="1:32" ht="13.5" thickBot="1" x14ac:dyDescent="0.25">
      <c r="A11" s="42" t="s">
        <v>1802</v>
      </c>
      <c r="B11" s="167"/>
      <c r="C11" s="422"/>
      <c r="D11" s="422"/>
      <c r="E11" s="42"/>
      <c r="F11" s="23"/>
      <c r="G11" s="410">
        <v>224</v>
      </c>
      <c r="H11" s="125"/>
      <c r="I11" s="42"/>
      <c r="K11" s="125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47"/>
      <c r="AC11" s="68">
        <f t="shared" si="0"/>
        <v>224</v>
      </c>
      <c r="AD11" s="171" t="s">
        <v>2439</v>
      </c>
      <c r="AE11" s="132"/>
      <c r="AF11" t="s">
        <v>1930</v>
      </c>
    </row>
    <row r="12" spans="1:32" x14ac:dyDescent="0.2">
      <c r="A12" s="23" t="s">
        <v>1330</v>
      </c>
      <c r="B12" s="167"/>
      <c r="C12" s="172"/>
      <c r="D12" s="172"/>
      <c r="E12" s="23"/>
      <c r="F12" s="42"/>
      <c r="G12" s="411"/>
      <c r="H12" s="411"/>
      <c r="I12" s="411"/>
      <c r="J12" s="88">
        <v>215</v>
      </c>
      <c r="K12" s="91">
        <v>4</v>
      </c>
      <c r="L12" s="122"/>
      <c r="M12" s="122"/>
      <c r="N12" s="91">
        <v>1</v>
      </c>
      <c r="O12" s="122"/>
      <c r="P12" s="122"/>
      <c r="Q12" s="122"/>
      <c r="R12" s="122"/>
      <c r="S12" s="122"/>
      <c r="T12" s="91">
        <v>2</v>
      </c>
      <c r="U12" s="91">
        <v>1</v>
      </c>
      <c r="V12" s="122"/>
      <c r="W12" s="122"/>
      <c r="X12" s="122"/>
      <c r="Y12" s="122"/>
      <c r="Z12" s="122"/>
      <c r="AA12" s="122"/>
      <c r="AB12" s="146"/>
      <c r="AC12" s="68">
        <f t="shared" si="0"/>
        <v>223</v>
      </c>
      <c r="AD12" s="172"/>
    </row>
    <row r="13" spans="1:32" x14ac:dyDescent="0.2">
      <c r="A13" s="42" t="s">
        <v>1804</v>
      </c>
      <c r="B13" s="167"/>
      <c r="C13" s="422"/>
      <c r="D13" s="422"/>
      <c r="E13" s="42"/>
      <c r="F13" s="42"/>
      <c r="G13" s="88">
        <v>222</v>
      </c>
      <c r="H13" s="42"/>
      <c r="I13" s="42"/>
      <c r="K13" s="125"/>
      <c r="L13" s="123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47"/>
      <c r="AC13" s="68">
        <f t="shared" si="0"/>
        <v>222</v>
      </c>
      <c r="AD13" s="1"/>
      <c r="AE13" s="157"/>
    </row>
    <row r="14" spans="1:32" ht="13.5" thickBot="1" x14ac:dyDescent="0.25">
      <c r="A14" s="87" t="s">
        <v>1155</v>
      </c>
      <c r="B14" s="87"/>
      <c r="C14" s="178"/>
      <c r="D14" s="178"/>
      <c r="E14" s="87"/>
      <c r="F14" s="281"/>
      <c r="G14" s="30"/>
      <c r="H14" s="30"/>
      <c r="I14" s="30"/>
      <c r="J14" s="283"/>
      <c r="K14" s="125"/>
      <c r="L14" s="91">
        <v>10</v>
      </c>
      <c r="M14" s="126">
        <v>11</v>
      </c>
      <c r="N14" s="91">
        <v>15</v>
      </c>
      <c r="O14" s="91">
        <v>14</v>
      </c>
      <c r="P14" s="91">
        <v>18</v>
      </c>
      <c r="Q14" s="91">
        <v>18</v>
      </c>
      <c r="R14" s="91">
        <v>16</v>
      </c>
      <c r="S14" s="91">
        <v>18</v>
      </c>
      <c r="T14" s="91">
        <v>11</v>
      </c>
      <c r="U14" s="91">
        <v>15</v>
      </c>
      <c r="V14" s="91">
        <v>11</v>
      </c>
      <c r="W14" s="91">
        <v>13</v>
      </c>
      <c r="X14" s="91">
        <v>14</v>
      </c>
      <c r="Y14" s="91">
        <v>17</v>
      </c>
      <c r="Z14" s="91">
        <v>9</v>
      </c>
      <c r="AA14" s="91">
        <v>10</v>
      </c>
      <c r="AB14" s="146">
        <v>3</v>
      </c>
      <c r="AC14" s="68">
        <f t="shared" si="0"/>
        <v>221.5</v>
      </c>
      <c r="AD14" s="171" t="s">
        <v>1896</v>
      </c>
    </row>
    <row r="15" spans="1:32" ht="13.5" thickBot="1" x14ac:dyDescent="0.25">
      <c r="A15" s="87" t="s">
        <v>990</v>
      </c>
      <c r="B15" s="168"/>
      <c r="C15" s="415"/>
      <c r="D15" s="415"/>
      <c r="E15" s="279"/>
      <c r="F15" s="285">
        <v>5</v>
      </c>
      <c r="G15" s="276">
        <v>10</v>
      </c>
      <c r="H15" s="276">
        <v>4</v>
      </c>
      <c r="I15" s="276">
        <v>10</v>
      </c>
      <c r="J15" s="278">
        <v>13</v>
      </c>
      <c r="K15" s="273">
        <v>5</v>
      </c>
      <c r="L15" s="91">
        <v>5</v>
      </c>
      <c r="M15" s="91">
        <v>14</v>
      </c>
      <c r="N15" s="154">
        <v>10</v>
      </c>
      <c r="O15" s="91">
        <v>10</v>
      </c>
      <c r="P15" s="91">
        <v>10</v>
      </c>
      <c r="Q15" s="91">
        <v>12</v>
      </c>
      <c r="R15" s="91">
        <v>7</v>
      </c>
      <c r="S15" s="91">
        <v>11</v>
      </c>
      <c r="T15" s="91">
        <v>7</v>
      </c>
      <c r="U15" s="91">
        <v>13</v>
      </c>
      <c r="V15" s="91">
        <v>14</v>
      </c>
      <c r="W15" s="91">
        <v>2</v>
      </c>
      <c r="X15" s="91">
        <v>20</v>
      </c>
      <c r="Y15" s="91">
        <v>7</v>
      </c>
      <c r="Z15" s="91">
        <v>7</v>
      </c>
      <c r="AA15" s="91">
        <v>16</v>
      </c>
      <c r="AB15" s="146"/>
      <c r="AC15" s="170">
        <f t="shared" si="0"/>
        <v>212</v>
      </c>
      <c r="AD15" s="171" t="s">
        <v>1896</v>
      </c>
      <c r="AE15" s="124"/>
      <c r="AF15" t="s">
        <v>2374</v>
      </c>
    </row>
    <row r="16" spans="1:32" x14ac:dyDescent="0.2">
      <c r="A16" s="42" t="s">
        <v>1805</v>
      </c>
      <c r="B16" s="167"/>
      <c r="C16" s="422"/>
      <c r="D16" s="422"/>
      <c r="E16" s="42"/>
      <c r="F16" s="280"/>
      <c r="G16" s="275">
        <v>205</v>
      </c>
      <c r="H16" s="280"/>
      <c r="I16" s="280"/>
      <c r="K16" s="125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47"/>
      <c r="AC16" s="68">
        <f t="shared" si="0"/>
        <v>205</v>
      </c>
      <c r="AD16" s="42"/>
    </row>
    <row r="17" spans="1:33" x14ac:dyDescent="0.2">
      <c r="A17" s="87" t="s">
        <v>1092</v>
      </c>
      <c r="B17" s="87"/>
      <c r="C17" s="178"/>
      <c r="D17" s="178"/>
      <c r="E17" s="87"/>
      <c r="F17" s="87"/>
      <c r="G17" s="410"/>
      <c r="H17" s="42"/>
      <c r="I17" s="42"/>
      <c r="J17" s="88">
        <v>158</v>
      </c>
      <c r="K17" s="91"/>
      <c r="L17" s="24"/>
      <c r="M17" s="91">
        <v>5</v>
      </c>
      <c r="N17" s="154">
        <v>7</v>
      </c>
      <c r="O17" s="91">
        <v>12</v>
      </c>
      <c r="P17" s="122"/>
      <c r="Q17" s="122"/>
      <c r="R17" s="122"/>
      <c r="S17" s="122"/>
      <c r="T17" s="91">
        <v>5</v>
      </c>
      <c r="U17" s="91">
        <v>8</v>
      </c>
      <c r="V17" s="91">
        <v>3</v>
      </c>
      <c r="W17" s="91">
        <v>2</v>
      </c>
      <c r="X17" s="91">
        <v>1</v>
      </c>
      <c r="Y17" s="91">
        <v>1</v>
      </c>
      <c r="Z17" s="122"/>
      <c r="AA17" s="122"/>
      <c r="AB17" s="146"/>
      <c r="AC17" s="68">
        <f t="shared" si="0"/>
        <v>202</v>
      </c>
      <c r="AD17" s="173" t="s">
        <v>1896</v>
      </c>
      <c r="AE17" s="146"/>
      <c r="AF17" t="s">
        <v>2336</v>
      </c>
    </row>
    <row r="18" spans="1:33" x14ac:dyDescent="0.2">
      <c r="A18" s="42" t="s">
        <v>1807</v>
      </c>
      <c r="B18" s="167"/>
      <c r="C18" s="422"/>
      <c r="D18" s="422"/>
      <c r="E18" s="42"/>
      <c r="F18" s="42"/>
      <c r="G18" s="88">
        <v>200</v>
      </c>
      <c r="H18" s="42"/>
      <c r="I18" s="42"/>
      <c r="K18" s="125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47"/>
      <c r="AC18" s="68">
        <f t="shared" si="0"/>
        <v>200</v>
      </c>
    </row>
    <row r="19" spans="1:33" x14ac:dyDescent="0.2">
      <c r="A19" s="87" t="s">
        <v>992</v>
      </c>
      <c r="B19" s="87"/>
      <c r="C19" s="178"/>
      <c r="D19" s="178"/>
      <c r="E19" s="87"/>
      <c r="F19" s="87"/>
      <c r="G19" s="410"/>
      <c r="H19" s="410"/>
      <c r="I19" s="410"/>
      <c r="J19" s="88">
        <v>134</v>
      </c>
      <c r="K19" s="91">
        <v>12</v>
      </c>
      <c r="L19" s="91">
        <v>11</v>
      </c>
      <c r="M19" s="122"/>
      <c r="N19" s="91">
        <v>5</v>
      </c>
      <c r="O19" s="122"/>
      <c r="P19" s="122"/>
      <c r="Q19" s="91">
        <v>1</v>
      </c>
      <c r="R19" s="122"/>
      <c r="S19" s="122"/>
      <c r="T19" s="122"/>
      <c r="U19" s="122"/>
      <c r="V19" s="91">
        <v>5</v>
      </c>
      <c r="W19" s="91">
        <v>3</v>
      </c>
      <c r="X19" s="91">
        <v>8</v>
      </c>
      <c r="Y19" s="91">
        <v>4</v>
      </c>
      <c r="Z19" s="91">
        <v>8</v>
      </c>
      <c r="AA19" s="91">
        <v>6</v>
      </c>
      <c r="AB19" s="146"/>
      <c r="AC19" s="68">
        <f t="shared" si="0"/>
        <v>197</v>
      </c>
      <c r="AD19" s="173" t="s">
        <v>1897</v>
      </c>
      <c r="AE19" s="153"/>
      <c r="AF19" t="s">
        <v>2373</v>
      </c>
    </row>
    <row r="20" spans="1:33" x14ac:dyDescent="0.2">
      <c r="A20" s="88" t="s">
        <v>922</v>
      </c>
      <c r="B20" s="88"/>
      <c r="C20" s="172"/>
      <c r="D20" s="172"/>
      <c r="E20" s="88"/>
      <c r="F20" s="88"/>
      <c r="G20" s="410"/>
      <c r="H20" s="410"/>
      <c r="I20" s="410"/>
      <c r="J20" s="88">
        <v>161</v>
      </c>
      <c r="K20" s="121"/>
      <c r="L20" s="121"/>
      <c r="M20" s="121"/>
      <c r="N20" s="121"/>
      <c r="O20" s="121"/>
      <c r="P20" s="121"/>
      <c r="Q20" s="121"/>
      <c r="R20" s="121"/>
      <c r="S20" s="121"/>
      <c r="T20" s="91">
        <v>7</v>
      </c>
      <c r="U20" s="91">
        <v>6</v>
      </c>
      <c r="V20" s="91">
        <v>4</v>
      </c>
      <c r="W20" s="91">
        <v>4</v>
      </c>
      <c r="X20" s="91">
        <v>7</v>
      </c>
      <c r="Y20" s="122"/>
      <c r="Z20" s="91">
        <v>1</v>
      </c>
      <c r="AA20" s="91"/>
      <c r="AB20" s="146"/>
      <c r="AC20" s="174">
        <f t="shared" si="0"/>
        <v>190</v>
      </c>
      <c r="AD20" t="s">
        <v>1898</v>
      </c>
    </row>
    <row r="21" spans="1:33" ht="13.5" thickBot="1" x14ac:dyDescent="0.25">
      <c r="A21" s="23" t="s">
        <v>790</v>
      </c>
      <c r="B21" s="168"/>
      <c r="C21" s="423"/>
      <c r="D21" s="423"/>
      <c r="E21" s="23"/>
      <c r="F21" s="23"/>
      <c r="G21" s="277">
        <v>187</v>
      </c>
      <c r="H21" s="42"/>
      <c r="I21" s="30"/>
      <c r="K21" s="125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46"/>
      <c r="AC21" s="174">
        <f t="shared" si="0"/>
        <v>187</v>
      </c>
      <c r="AE21" s="156"/>
      <c r="AF21" t="s">
        <v>2371</v>
      </c>
    </row>
    <row r="22" spans="1:33" ht="13.5" thickBot="1" x14ac:dyDescent="0.25">
      <c r="A22" s="42" t="s">
        <v>1100</v>
      </c>
      <c r="B22" s="42"/>
      <c r="C22" s="172"/>
      <c r="D22" s="172"/>
      <c r="E22" s="42"/>
      <c r="F22" s="42"/>
      <c r="G22" s="42"/>
      <c r="H22" s="279"/>
      <c r="I22" s="276">
        <v>12</v>
      </c>
      <c r="J22" s="278">
        <v>6</v>
      </c>
      <c r="K22" s="273">
        <v>10</v>
      </c>
      <c r="L22" s="91">
        <v>13</v>
      </c>
      <c r="M22" s="91">
        <v>11</v>
      </c>
      <c r="N22" s="154">
        <v>9</v>
      </c>
      <c r="O22" s="91">
        <v>13</v>
      </c>
      <c r="P22" s="91">
        <v>11</v>
      </c>
      <c r="Q22" s="91">
        <v>14</v>
      </c>
      <c r="R22" s="91">
        <v>10</v>
      </c>
      <c r="S22" s="91">
        <v>9</v>
      </c>
      <c r="T22" s="121"/>
      <c r="U22" s="121"/>
      <c r="V22" s="91">
        <v>1</v>
      </c>
      <c r="W22" s="91">
        <v>16</v>
      </c>
      <c r="X22" s="91">
        <v>16</v>
      </c>
      <c r="Y22" s="91">
        <v>16</v>
      </c>
      <c r="Z22" s="91">
        <v>14</v>
      </c>
      <c r="AA22" s="91"/>
      <c r="AB22" s="146">
        <v>12</v>
      </c>
      <c r="AC22" s="68">
        <f t="shared" si="0"/>
        <v>187</v>
      </c>
      <c r="AD22" s="173" t="s">
        <v>1897</v>
      </c>
    </row>
    <row r="23" spans="1:33" ht="13.5" thickBot="1" x14ac:dyDescent="0.25">
      <c r="A23" s="42" t="s">
        <v>1811</v>
      </c>
      <c r="B23" s="42"/>
      <c r="C23" s="422"/>
      <c r="D23" s="422"/>
      <c r="E23" s="42"/>
      <c r="F23" s="42"/>
      <c r="G23" s="275">
        <v>184</v>
      </c>
      <c r="H23" s="42"/>
      <c r="I23" s="280"/>
      <c r="K23" s="125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47"/>
      <c r="AC23" s="174">
        <f t="shared" si="0"/>
        <v>184</v>
      </c>
      <c r="AD23" s="1"/>
      <c r="AE23" s="298"/>
      <c r="AF23" t="s">
        <v>2954</v>
      </c>
    </row>
    <row r="24" spans="1:33" x14ac:dyDescent="0.2">
      <c r="A24" s="42" t="s">
        <v>1812</v>
      </c>
      <c r="B24" s="42"/>
      <c r="C24" s="422"/>
      <c r="D24" s="422"/>
      <c r="E24" s="42"/>
      <c r="F24" s="42"/>
      <c r="G24" s="88">
        <v>181</v>
      </c>
      <c r="H24" s="42"/>
      <c r="I24" s="42"/>
      <c r="K24" s="125"/>
      <c r="L24" s="123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47"/>
      <c r="AC24" s="174">
        <f t="shared" si="0"/>
        <v>181</v>
      </c>
      <c r="AF24" s="90"/>
      <c r="AG24" s="90"/>
    </row>
    <row r="25" spans="1:33" ht="13.5" thickBot="1" x14ac:dyDescent="0.25">
      <c r="A25" s="88" t="s">
        <v>1782</v>
      </c>
      <c r="B25" s="167"/>
      <c r="C25" s="422"/>
      <c r="D25" s="422"/>
      <c r="E25" s="88"/>
      <c r="F25" s="88"/>
      <c r="G25" s="42"/>
      <c r="H25" s="88"/>
      <c r="I25" s="30"/>
      <c r="J25" s="277">
        <v>82</v>
      </c>
      <c r="K25" s="91">
        <v>11</v>
      </c>
      <c r="L25" s="91">
        <v>12</v>
      </c>
      <c r="M25" s="91">
        <v>10</v>
      </c>
      <c r="N25" s="154">
        <v>12</v>
      </c>
      <c r="O25" s="91">
        <v>12</v>
      </c>
      <c r="P25" s="91">
        <v>5</v>
      </c>
      <c r="Q25" s="91">
        <v>8</v>
      </c>
      <c r="R25" s="91"/>
      <c r="S25" s="91"/>
      <c r="T25" s="91">
        <v>1</v>
      </c>
      <c r="U25" s="91">
        <v>4</v>
      </c>
      <c r="V25" s="91"/>
      <c r="W25" s="91">
        <v>2</v>
      </c>
      <c r="X25" s="91">
        <v>8</v>
      </c>
      <c r="Y25" s="91">
        <v>4</v>
      </c>
      <c r="Z25" s="91">
        <v>5</v>
      </c>
      <c r="AA25" s="91">
        <v>4</v>
      </c>
      <c r="AB25" s="146"/>
      <c r="AC25" s="68">
        <f t="shared" si="0"/>
        <v>180</v>
      </c>
      <c r="AD25" s="173" t="s">
        <v>1898</v>
      </c>
      <c r="AF25" s="90" t="s">
        <v>2391</v>
      </c>
      <c r="AG25" s="90"/>
    </row>
    <row r="26" spans="1:33" ht="15" thickBot="1" x14ac:dyDescent="0.25">
      <c r="A26" s="87" t="s">
        <v>1000</v>
      </c>
      <c r="B26" s="87"/>
      <c r="C26" s="423"/>
      <c r="D26" s="423"/>
      <c r="E26" s="87"/>
      <c r="F26" s="87"/>
      <c r="G26" s="42"/>
      <c r="H26" s="279"/>
      <c r="I26" s="276">
        <v>8</v>
      </c>
      <c r="J26" s="278">
        <v>9</v>
      </c>
      <c r="K26" s="273">
        <v>14</v>
      </c>
      <c r="L26" s="91">
        <v>17</v>
      </c>
      <c r="M26" s="91">
        <v>12</v>
      </c>
      <c r="N26" s="154">
        <v>13</v>
      </c>
      <c r="O26" s="91">
        <v>13</v>
      </c>
      <c r="P26" s="91">
        <v>6</v>
      </c>
      <c r="Q26" s="91">
        <v>11</v>
      </c>
      <c r="R26" s="91">
        <v>7</v>
      </c>
      <c r="S26" s="91">
        <v>7</v>
      </c>
      <c r="T26" s="91">
        <v>12</v>
      </c>
      <c r="U26" s="91">
        <v>11</v>
      </c>
      <c r="V26" s="91">
        <v>10</v>
      </c>
      <c r="W26" s="122"/>
      <c r="X26" s="122"/>
      <c r="Y26" s="91">
        <v>9</v>
      </c>
      <c r="Z26" s="91">
        <v>12</v>
      </c>
      <c r="AA26" s="91">
        <v>9</v>
      </c>
      <c r="AB26" s="146"/>
      <c r="AC26" s="174">
        <f t="shared" si="0"/>
        <v>180</v>
      </c>
      <c r="AD26" t="s">
        <v>1897</v>
      </c>
      <c r="AF26" s="164" t="s">
        <v>83</v>
      </c>
      <c r="AG26" s="159" t="s">
        <v>85</v>
      </c>
    </row>
    <row r="27" spans="1:33" ht="15" thickBot="1" x14ac:dyDescent="0.25">
      <c r="A27" s="42" t="s">
        <v>1813</v>
      </c>
      <c r="B27" s="167"/>
      <c r="C27" s="172"/>
      <c r="D27" s="172"/>
      <c r="E27" s="42"/>
      <c r="F27" s="42"/>
      <c r="G27" s="412"/>
      <c r="H27" s="412"/>
      <c r="I27" s="412"/>
      <c r="J27" s="295">
        <v>178</v>
      </c>
      <c r="K27" s="125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47"/>
      <c r="AC27" s="174">
        <f t="shared" si="0"/>
        <v>178</v>
      </c>
      <c r="AD27" s="1" t="s">
        <v>1897</v>
      </c>
      <c r="AF27" s="164" t="s">
        <v>2375</v>
      </c>
      <c r="AG27" s="159" t="s">
        <v>2376</v>
      </c>
    </row>
    <row r="28" spans="1:33" ht="15" thickBot="1" x14ac:dyDescent="0.25">
      <c r="A28" s="87" t="s">
        <v>1018</v>
      </c>
      <c r="B28" s="87"/>
      <c r="C28" s="423"/>
      <c r="D28" s="423"/>
      <c r="E28" s="87"/>
      <c r="F28" s="279"/>
      <c r="G28" s="276">
        <v>1</v>
      </c>
      <c r="H28" s="286"/>
      <c r="I28" s="276">
        <v>12</v>
      </c>
      <c r="J28" s="278">
        <v>12</v>
      </c>
      <c r="K28" s="273">
        <v>13</v>
      </c>
      <c r="L28" s="91">
        <v>16</v>
      </c>
      <c r="M28" s="127">
        <v>9</v>
      </c>
      <c r="N28" s="155">
        <v>12</v>
      </c>
      <c r="O28" s="91">
        <v>12</v>
      </c>
      <c r="P28" s="91">
        <v>9</v>
      </c>
      <c r="Q28" s="91">
        <v>9</v>
      </c>
      <c r="R28" s="91">
        <v>11</v>
      </c>
      <c r="S28" s="91">
        <v>10</v>
      </c>
      <c r="T28" s="91">
        <v>10</v>
      </c>
      <c r="U28" s="91"/>
      <c r="V28" s="91">
        <v>13</v>
      </c>
      <c r="W28" s="91">
        <v>14</v>
      </c>
      <c r="X28" s="91">
        <v>8</v>
      </c>
      <c r="Y28" s="122"/>
      <c r="Z28" s="122"/>
      <c r="AA28" s="122"/>
      <c r="AB28" s="146">
        <v>7</v>
      </c>
      <c r="AC28" s="174">
        <f t="shared" si="0"/>
        <v>174.5</v>
      </c>
      <c r="AF28" s="160" t="s">
        <v>2375</v>
      </c>
      <c r="AG28" s="159" t="s">
        <v>2377</v>
      </c>
    </row>
    <row r="29" spans="1:33" ht="14.25" x14ac:dyDescent="0.2">
      <c r="A29" s="88" t="s">
        <v>1814</v>
      </c>
      <c r="B29" s="88"/>
      <c r="C29" s="422"/>
      <c r="D29" s="422"/>
      <c r="E29" s="88"/>
      <c r="F29" s="88"/>
      <c r="G29" s="414"/>
      <c r="H29" s="414"/>
      <c r="I29" s="414"/>
      <c r="J29" s="275">
        <v>131</v>
      </c>
      <c r="K29" s="91">
        <v>10</v>
      </c>
      <c r="L29" s="91">
        <v>7</v>
      </c>
      <c r="M29" s="91">
        <v>2</v>
      </c>
      <c r="N29" s="121"/>
      <c r="O29" s="121"/>
      <c r="P29" s="121"/>
      <c r="Q29" s="121"/>
      <c r="R29" s="121"/>
      <c r="S29" s="121"/>
      <c r="T29" s="91">
        <v>1</v>
      </c>
      <c r="U29" s="121"/>
      <c r="V29" s="121"/>
      <c r="W29" s="121"/>
      <c r="X29" s="121"/>
      <c r="Y29" s="91">
        <v>2</v>
      </c>
      <c r="Z29" s="91">
        <v>7</v>
      </c>
      <c r="AA29" s="91">
        <v>7</v>
      </c>
      <c r="AB29" s="146"/>
      <c r="AC29" s="174">
        <f t="shared" si="0"/>
        <v>167</v>
      </c>
      <c r="AD29" s="1" t="s">
        <v>1897</v>
      </c>
      <c r="AF29" s="164" t="s">
        <v>2375</v>
      </c>
      <c r="AG29" s="159" t="s">
        <v>520</v>
      </c>
    </row>
    <row r="30" spans="1:33" ht="15" thickBot="1" x14ac:dyDescent="0.25">
      <c r="A30" s="88" t="s">
        <v>1815</v>
      </c>
      <c r="B30" s="167"/>
      <c r="C30" s="422"/>
      <c r="D30" s="422"/>
      <c r="E30" s="88"/>
      <c r="F30" s="88"/>
      <c r="G30" s="42"/>
      <c r="H30" s="42"/>
      <c r="I30" s="42"/>
      <c r="J30" s="277">
        <v>133</v>
      </c>
      <c r="K30" s="91">
        <v>14</v>
      </c>
      <c r="L30" s="88">
        <v>14</v>
      </c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47"/>
      <c r="AC30" s="174">
        <f t="shared" si="0"/>
        <v>161</v>
      </c>
      <c r="AD30" s="1" t="s">
        <v>2422</v>
      </c>
      <c r="AF30" s="164" t="s">
        <v>2375</v>
      </c>
      <c r="AG30" s="161" t="s">
        <v>412</v>
      </c>
    </row>
    <row r="31" spans="1:33" ht="15" thickBot="1" x14ac:dyDescent="0.25">
      <c r="A31" s="87" t="s">
        <v>869</v>
      </c>
      <c r="B31" s="87"/>
      <c r="C31" s="423"/>
      <c r="D31" s="423"/>
      <c r="E31" s="87"/>
      <c r="F31" s="87"/>
      <c r="G31" s="42"/>
      <c r="H31" s="42"/>
      <c r="I31" s="279"/>
      <c r="J31" s="278">
        <v>2</v>
      </c>
      <c r="K31" s="273">
        <v>8</v>
      </c>
      <c r="L31" s="91">
        <v>6</v>
      </c>
      <c r="M31" s="91">
        <v>10</v>
      </c>
      <c r="N31" s="154">
        <v>10</v>
      </c>
      <c r="O31" s="91">
        <v>4</v>
      </c>
      <c r="P31" s="91">
        <v>11</v>
      </c>
      <c r="Q31" s="91">
        <v>10</v>
      </c>
      <c r="R31" s="91">
        <v>11</v>
      </c>
      <c r="S31" s="91">
        <v>12</v>
      </c>
      <c r="T31" s="91">
        <v>12</v>
      </c>
      <c r="U31" s="91">
        <v>10</v>
      </c>
      <c r="V31" s="91">
        <v>12</v>
      </c>
      <c r="W31" s="91">
        <v>12</v>
      </c>
      <c r="X31" s="91">
        <v>9</v>
      </c>
      <c r="Y31" s="91">
        <v>6</v>
      </c>
      <c r="Z31" s="91">
        <v>7</v>
      </c>
      <c r="AA31" s="91">
        <v>5</v>
      </c>
      <c r="AB31" s="146">
        <v>3</v>
      </c>
      <c r="AC31" s="170">
        <f t="shared" si="0"/>
        <v>158.5</v>
      </c>
      <c r="AD31" t="s">
        <v>1897</v>
      </c>
      <c r="AF31" s="164" t="s">
        <v>2378</v>
      </c>
      <c r="AG31" s="159" t="s">
        <v>2379</v>
      </c>
    </row>
    <row r="32" spans="1:33" ht="15" thickBot="1" x14ac:dyDescent="0.25">
      <c r="A32" s="87" t="s">
        <v>833</v>
      </c>
      <c r="B32" s="87"/>
      <c r="C32" s="423"/>
      <c r="D32" s="423"/>
      <c r="E32" s="87"/>
      <c r="F32" s="87"/>
      <c r="G32" s="42"/>
      <c r="H32" s="42"/>
      <c r="I32" s="30"/>
      <c r="J32" s="295">
        <v>73</v>
      </c>
      <c r="K32" s="91">
        <v>11</v>
      </c>
      <c r="L32" s="91">
        <v>12</v>
      </c>
      <c r="M32" s="91">
        <v>13</v>
      </c>
      <c r="N32" s="154">
        <v>8</v>
      </c>
      <c r="O32" s="91">
        <v>10</v>
      </c>
      <c r="P32" s="91">
        <v>11</v>
      </c>
      <c r="Q32" s="91">
        <v>4</v>
      </c>
      <c r="R32" s="91">
        <v>0</v>
      </c>
      <c r="S32" s="91">
        <v>0</v>
      </c>
      <c r="T32" s="91">
        <v>3</v>
      </c>
      <c r="U32" s="91">
        <v>6</v>
      </c>
      <c r="V32" s="91">
        <v>3</v>
      </c>
      <c r="W32" s="91">
        <v>2</v>
      </c>
      <c r="X32" s="91">
        <v>2</v>
      </c>
      <c r="Y32" s="122"/>
      <c r="Z32" s="122"/>
      <c r="AA32" s="122"/>
      <c r="AB32" s="146"/>
      <c r="AC32" s="174">
        <f t="shared" si="0"/>
        <v>158</v>
      </c>
      <c r="AD32" t="s">
        <v>1899</v>
      </c>
      <c r="AF32" s="164" t="s">
        <v>269</v>
      </c>
      <c r="AG32" s="159" t="s">
        <v>195</v>
      </c>
    </row>
    <row r="33" spans="1:33" ht="15" thickBot="1" x14ac:dyDescent="0.25">
      <c r="A33" s="87" t="s">
        <v>989</v>
      </c>
      <c r="B33" s="87"/>
      <c r="C33" s="423"/>
      <c r="D33" s="423"/>
      <c r="E33" s="87"/>
      <c r="F33" s="87"/>
      <c r="G33" s="42"/>
      <c r="H33" s="279"/>
      <c r="I33" s="276">
        <v>7</v>
      </c>
      <c r="J33" s="276">
        <v>8</v>
      </c>
      <c r="K33" s="296"/>
      <c r="L33" s="122"/>
      <c r="M33" s="122"/>
      <c r="N33" s="91">
        <v>3</v>
      </c>
      <c r="O33" s="122"/>
      <c r="P33" s="122"/>
      <c r="Q33" s="122"/>
      <c r="R33" s="91">
        <v>9</v>
      </c>
      <c r="S33" s="91">
        <v>14</v>
      </c>
      <c r="T33" s="91">
        <v>9</v>
      </c>
      <c r="U33" s="91">
        <v>15</v>
      </c>
      <c r="V33" s="91">
        <v>16</v>
      </c>
      <c r="W33" s="91">
        <v>12</v>
      </c>
      <c r="X33" s="91">
        <v>17</v>
      </c>
      <c r="Y33" s="91">
        <v>17</v>
      </c>
      <c r="Z33" s="91">
        <v>12</v>
      </c>
      <c r="AA33" s="91">
        <v>10</v>
      </c>
      <c r="AB33" s="146">
        <v>14</v>
      </c>
      <c r="AC33" s="170">
        <f t="shared" si="0"/>
        <v>156</v>
      </c>
      <c r="AD33" s="1" t="s">
        <v>1897</v>
      </c>
      <c r="AF33" s="164" t="s">
        <v>288</v>
      </c>
      <c r="AG33" s="159" t="s">
        <v>289</v>
      </c>
    </row>
    <row r="34" spans="1:33" ht="14.25" x14ac:dyDescent="0.2">
      <c r="A34" s="42" t="s">
        <v>1797</v>
      </c>
      <c r="B34" s="42"/>
      <c r="C34" s="172"/>
      <c r="D34" s="172"/>
      <c r="E34" s="42"/>
      <c r="F34" s="42"/>
      <c r="G34" s="42"/>
      <c r="H34" s="42"/>
      <c r="I34" s="280"/>
      <c r="J34" s="275">
        <v>131</v>
      </c>
      <c r="K34" s="125"/>
      <c r="L34" s="24"/>
      <c r="M34" s="91"/>
      <c r="N34" s="121"/>
      <c r="O34" s="91"/>
      <c r="P34" s="91"/>
      <c r="Q34" s="91"/>
      <c r="R34" s="91"/>
      <c r="S34" s="91"/>
      <c r="T34" s="91">
        <v>2</v>
      </c>
      <c r="U34" s="91">
        <v>6</v>
      </c>
      <c r="V34" s="91">
        <v>1</v>
      </c>
      <c r="W34" s="91"/>
      <c r="X34" s="91"/>
      <c r="Y34" s="91">
        <v>5</v>
      </c>
      <c r="Z34" s="91">
        <v>6</v>
      </c>
      <c r="AA34" s="91">
        <v>5</v>
      </c>
      <c r="AB34" s="147"/>
      <c r="AC34" s="170">
        <f t="shared" si="0"/>
        <v>156</v>
      </c>
      <c r="AD34" s="1" t="s">
        <v>1897</v>
      </c>
      <c r="AF34" s="164" t="s">
        <v>322</v>
      </c>
      <c r="AG34" s="159" t="s">
        <v>143</v>
      </c>
    </row>
    <row r="35" spans="1:33" ht="14.25" x14ac:dyDescent="0.2">
      <c r="A35" s="42" t="s">
        <v>1793</v>
      </c>
      <c r="B35" s="42"/>
      <c r="C35" s="172"/>
      <c r="D35" s="172"/>
      <c r="E35" s="42"/>
      <c r="F35" s="42"/>
      <c r="G35" s="88">
        <v>148</v>
      </c>
      <c r="H35" s="42"/>
      <c r="I35" s="42"/>
      <c r="K35" s="125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47"/>
      <c r="AC35" s="68">
        <f t="shared" si="0"/>
        <v>148</v>
      </c>
      <c r="AD35" s="1"/>
      <c r="AF35" s="164" t="s">
        <v>326</v>
      </c>
      <c r="AG35" s="159" t="s">
        <v>327</v>
      </c>
    </row>
    <row r="36" spans="1:33" ht="14.25" x14ac:dyDescent="0.2">
      <c r="A36" s="42" t="s">
        <v>1796</v>
      </c>
      <c r="B36" s="42"/>
      <c r="C36" s="172"/>
      <c r="D36" s="172"/>
      <c r="E36" s="42"/>
      <c r="F36" s="42"/>
      <c r="G36" s="88">
        <v>146</v>
      </c>
      <c r="H36" s="42"/>
      <c r="I36" s="42"/>
      <c r="K36" s="125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47"/>
      <c r="AC36" s="68">
        <f t="shared" si="0"/>
        <v>146</v>
      </c>
      <c r="AF36" s="164" t="s">
        <v>2380</v>
      </c>
      <c r="AG36" s="159" t="s">
        <v>200</v>
      </c>
    </row>
    <row r="37" spans="1:33" ht="14.25" x14ac:dyDescent="0.2">
      <c r="A37" s="42" t="s">
        <v>1795</v>
      </c>
      <c r="B37" s="167"/>
      <c r="C37" s="172"/>
      <c r="D37" s="172"/>
      <c r="E37" s="42"/>
      <c r="F37" s="42"/>
      <c r="G37" s="413"/>
      <c r="H37" s="42"/>
      <c r="I37" s="42"/>
      <c r="J37" s="88">
        <v>142</v>
      </c>
      <c r="K37" s="125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47"/>
      <c r="AC37" s="68">
        <f t="shared" si="0"/>
        <v>142</v>
      </c>
      <c r="AD37" s="1"/>
      <c r="AF37" s="164" t="s">
        <v>347</v>
      </c>
      <c r="AG37" s="159" t="s">
        <v>132</v>
      </c>
    </row>
    <row r="38" spans="1:33" ht="14.25" x14ac:dyDescent="0.2">
      <c r="A38" s="87" t="s">
        <v>971</v>
      </c>
      <c r="B38" s="87"/>
      <c r="C38" s="178"/>
      <c r="D38" s="178"/>
      <c r="E38" s="87"/>
      <c r="F38" s="87"/>
      <c r="G38" s="42"/>
      <c r="H38" s="42"/>
      <c r="I38" s="42"/>
      <c r="J38" s="139"/>
      <c r="K38" s="122"/>
      <c r="L38" s="122"/>
      <c r="M38" s="122"/>
      <c r="N38" s="122"/>
      <c r="O38" s="122"/>
      <c r="P38" s="125"/>
      <c r="Q38" s="91">
        <v>15</v>
      </c>
      <c r="R38" s="91">
        <v>11</v>
      </c>
      <c r="S38" s="91">
        <v>12</v>
      </c>
      <c r="T38" s="91">
        <v>10</v>
      </c>
      <c r="U38" s="91">
        <v>14</v>
      </c>
      <c r="V38" s="91">
        <v>15</v>
      </c>
      <c r="W38" s="91">
        <v>13</v>
      </c>
      <c r="X38" s="91">
        <v>13</v>
      </c>
      <c r="Y38" s="91">
        <v>15</v>
      </c>
      <c r="Z38" s="91">
        <v>8</v>
      </c>
      <c r="AA38" s="91">
        <v>10</v>
      </c>
      <c r="AB38" s="146">
        <v>11</v>
      </c>
      <c r="AC38" s="68">
        <f t="shared" si="0"/>
        <v>141.5</v>
      </c>
      <c r="AD38" s="175" t="s">
        <v>1899</v>
      </c>
      <c r="AF38" s="164" t="s">
        <v>361</v>
      </c>
      <c r="AG38" s="159" t="s">
        <v>143</v>
      </c>
    </row>
    <row r="39" spans="1:33" ht="14.25" x14ac:dyDescent="0.2">
      <c r="A39" s="42" t="s">
        <v>1799</v>
      </c>
      <c r="B39" s="42"/>
      <c r="C39" s="172"/>
      <c r="D39" s="172"/>
      <c r="E39" s="42"/>
      <c r="F39" s="42"/>
      <c r="G39" s="88">
        <v>140</v>
      </c>
      <c r="H39" s="42"/>
      <c r="I39" s="42"/>
      <c r="K39" s="125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47"/>
      <c r="AC39" s="174">
        <f t="shared" si="0"/>
        <v>140</v>
      </c>
      <c r="AD39" s="1"/>
      <c r="AF39" s="164" t="s">
        <v>484</v>
      </c>
      <c r="AG39" s="159" t="s">
        <v>449</v>
      </c>
    </row>
    <row r="40" spans="1:33" ht="14.25" x14ac:dyDescent="0.2">
      <c r="A40" s="42" t="s">
        <v>1800</v>
      </c>
      <c r="B40" s="42"/>
      <c r="C40" s="172"/>
      <c r="D40" s="172"/>
      <c r="E40" s="42"/>
      <c r="F40" s="42"/>
      <c r="G40" s="88">
        <v>138</v>
      </c>
      <c r="H40" s="42"/>
      <c r="I40" s="42"/>
      <c r="K40" s="125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47"/>
      <c r="AC40" s="174">
        <f t="shared" si="0"/>
        <v>138</v>
      </c>
      <c r="AD40" s="1"/>
      <c r="AF40" s="164" t="s">
        <v>484</v>
      </c>
      <c r="AG40" s="159" t="s">
        <v>2381</v>
      </c>
    </row>
    <row r="41" spans="1:33" s="1" customFormat="1" ht="14.25" x14ac:dyDescent="0.2">
      <c r="A41" s="23" t="s">
        <v>840</v>
      </c>
      <c r="B41" s="23"/>
      <c r="C41" s="423"/>
      <c r="D41" s="423"/>
      <c r="E41" s="23"/>
      <c r="F41" s="23"/>
      <c r="G41" s="410"/>
      <c r="H41" s="410"/>
      <c r="I41" s="410"/>
      <c r="J41" s="88">
        <v>90</v>
      </c>
      <c r="K41" s="91"/>
      <c r="L41" s="91">
        <v>10</v>
      </c>
      <c r="M41" s="127">
        <v>12</v>
      </c>
      <c r="N41" s="91">
        <v>12</v>
      </c>
      <c r="O41" s="91">
        <v>10</v>
      </c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46"/>
      <c r="AC41" s="174">
        <f t="shared" si="0"/>
        <v>134</v>
      </c>
      <c r="AF41" s="160" t="s">
        <v>496</v>
      </c>
      <c r="AG41" s="159" t="s">
        <v>2382</v>
      </c>
    </row>
    <row r="42" spans="1:33" ht="14.25" x14ac:dyDescent="0.2">
      <c r="A42" s="42" t="s">
        <v>1801</v>
      </c>
      <c r="B42" s="42"/>
      <c r="C42" s="422"/>
      <c r="D42" s="422"/>
      <c r="E42" s="42"/>
      <c r="F42" s="42"/>
      <c r="G42" s="410"/>
      <c r="H42" s="410"/>
      <c r="I42" s="410"/>
      <c r="J42" s="88">
        <v>128</v>
      </c>
      <c r="K42" s="91">
        <v>1</v>
      </c>
      <c r="L42" s="121"/>
      <c r="M42" s="121"/>
      <c r="N42" s="121"/>
      <c r="O42" s="121"/>
      <c r="P42" s="121"/>
      <c r="Q42" s="121"/>
      <c r="R42" s="121"/>
      <c r="S42" s="121"/>
      <c r="T42" s="91">
        <v>4</v>
      </c>
      <c r="U42" s="121"/>
      <c r="V42" s="121"/>
      <c r="W42" s="121"/>
      <c r="X42" s="121"/>
      <c r="Y42" s="121"/>
      <c r="Z42" s="121"/>
      <c r="AA42" s="121"/>
      <c r="AB42" s="147"/>
      <c r="AC42" s="174">
        <f t="shared" si="0"/>
        <v>133</v>
      </c>
      <c r="AD42" s="1"/>
      <c r="AF42" s="164" t="s">
        <v>2383</v>
      </c>
      <c r="AG42" s="161" t="s">
        <v>243</v>
      </c>
    </row>
    <row r="43" spans="1:33" ht="15" thickBot="1" x14ac:dyDescent="0.25">
      <c r="A43" s="42" t="s">
        <v>1840</v>
      </c>
      <c r="B43" s="42"/>
      <c r="C43" s="422"/>
      <c r="D43" s="422"/>
      <c r="E43" s="42"/>
      <c r="F43" s="42"/>
      <c r="G43" s="277">
        <v>81</v>
      </c>
      <c r="H43" s="410"/>
      <c r="I43" s="412"/>
      <c r="J43" s="412"/>
      <c r="K43" s="412"/>
      <c r="L43" s="412"/>
      <c r="M43" s="412"/>
      <c r="N43" s="412"/>
      <c r="O43" s="412"/>
      <c r="P43" s="412"/>
      <c r="Q43" s="412"/>
      <c r="R43" s="412"/>
      <c r="S43" s="412"/>
      <c r="T43" s="412"/>
      <c r="U43" s="125"/>
      <c r="V43" s="91">
        <v>5</v>
      </c>
      <c r="W43" s="91"/>
      <c r="X43" s="91">
        <v>12</v>
      </c>
      <c r="Y43" s="91">
        <v>15</v>
      </c>
      <c r="Z43" s="91">
        <v>6</v>
      </c>
      <c r="AA43" s="91">
        <v>12</v>
      </c>
      <c r="AB43" s="146">
        <v>2</v>
      </c>
      <c r="AC43" s="68">
        <f t="shared" si="0"/>
        <v>132</v>
      </c>
      <c r="AD43" s="175" t="s">
        <v>1899</v>
      </c>
      <c r="AF43" s="164" t="s">
        <v>536</v>
      </c>
      <c r="AG43" s="159" t="s">
        <v>2381</v>
      </c>
    </row>
    <row r="44" spans="1:33" ht="15" thickBot="1" x14ac:dyDescent="0.25">
      <c r="A44" s="87" t="s">
        <v>975</v>
      </c>
      <c r="B44" s="87"/>
      <c r="C44" s="178"/>
      <c r="D44" s="178"/>
      <c r="E44" s="87"/>
      <c r="F44" s="87"/>
      <c r="G44" s="42"/>
      <c r="H44" s="279"/>
      <c r="I44" s="276">
        <v>5</v>
      </c>
      <c r="J44" s="276">
        <v>3</v>
      </c>
      <c r="K44" s="273"/>
      <c r="L44" s="91">
        <v>1</v>
      </c>
      <c r="M44" s="91">
        <v>10</v>
      </c>
      <c r="N44" s="154">
        <v>12</v>
      </c>
      <c r="O44" s="91">
        <v>12</v>
      </c>
      <c r="P44" s="91">
        <v>9</v>
      </c>
      <c r="Q44" s="91">
        <v>5</v>
      </c>
      <c r="R44" s="91">
        <v>5</v>
      </c>
      <c r="S44" s="91">
        <v>9</v>
      </c>
      <c r="T44" s="91">
        <v>6</v>
      </c>
      <c r="U44" s="91">
        <v>12</v>
      </c>
      <c r="V44" s="91">
        <v>11</v>
      </c>
      <c r="W44" s="91">
        <v>13</v>
      </c>
      <c r="X44" s="91">
        <v>11</v>
      </c>
      <c r="Y44" s="91">
        <v>2</v>
      </c>
      <c r="Z44" s="91">
        <v>3</v>
      </c>
      <c r="AA44" s="91">
        <v>2</v>
      </c>
      <c r="AB44" s="146"/>
      <c r="AC44" s="176">
        <f t="shared" si="0"/>
        <v>131</v>
      </c>
      <c r="AD44" s="175" t="s">
        <v>1899</v>
      </c>
      <c r="AF44" s="164" t="s">
        <v>2384</v>
      </c>
      <c r="AG44" s="159" t="s">
        <v>2385</v>
      </c>
    </row>
    <row r="45" spans="1:33" ht="14.25" x14ac:dyDescent="0.2">
      <c r="A45" s="87" t="s">
        <v>1095</v>
      </c>
      <c r="B45" s="87"/>
      <c r="C45" s="178"/>
      <c r="D45" s="178"/>
      <c r="E45" s="87"/>
      <c r="F45" s="87"/>
      <c r="G45" s="42"/>
      <c r="H45" s="42"/>
      <c r="I45" s="280"/>
      <c r="J45" s="288"/>
      <c r="K45" s="122"/>
      <c r="L45" s="122"/>
      <c r="M45" s="122"/>
      <c r="N45" s="122"/>
      <c r="O45" s="122"/>
      <c r="P45" s="125"/>
      <c r="Q45" s="91">
        <v>12</v>
      </c>
      <c r="R45" s="91">
        <v>10</v>
      </c>
      <c r="S45" s="91">
        <v>9</v>
      </c>
      <c r="T45" s="91">
        <v>9</v>
      </c>
      <c r="U45" s="91">
        <v>9</v>
      </c>
      <c r="V45" s="91">
        <v>10</v>
      </c>
      <c r="W45" s="91">
        <v>11</v>
      </c>
      <c r="X45" s="91">
        <v>13</v>
      </c>
      <c r="Y45" s="91">
        <v>16</v>
      </c>
      <c r="Z45" s="91">
        <v>13</v>
      </c>
      <c r="AA45" s="91">
        <v>11</v>
      </c>
      <c r="AB45" s="146">
        <v>16</v>
      </c>
      <c r="AC45" s="174">
        <f t="shared" si="0"/>
        <v>131</v>
      </c>
      <c r="AD45" s="42" t="s">
        <v>1899</v>
      </c>
      <c r="AF45" s="164" t="s">
        <v>596</v>
      </c>
      <c r="AG45" s="159" t="s">
        <v>597</v>
      </c>
    </row>
    <row r="46" spans="1:33" ht="15" thickBot="1" x14ac:dyDescent="0.25">
      <c r="A46" s="87" t="s">
        <v>1017</v>
      </c>
      <c r="B46" s="87"/>
      <c r="C46" s="416"/>
      <c r="D46" s="416"/>
      <c r="E46" s="281"/>
      <c r="F46" s="281"/>
      <c r="G46" s="30"/>
      <c r="H46" s="30"/>
      <c r="I46" s="30"/>
      <c r="J46" s="274"/>
      <c r="K46" s="91">
        <v>21</v>
      </c>
      <c r="L46" s="91">
        <v>16</v>
      </c>
      <c r="M46" s="91">
        <v>14</v>
      </c>
      <c r="N46" s="91">
        <v>12</v>
      </c>
      <c r="O46" s="91">
        <v>15</v>
      </c>
      <c r="P46" s="91">
        <v>18</v>
      </c>
      <c r="Q46" s="91">
        <v>15</v>
      </c>
      <c r="R46" s="91">
        <v>7</v>
      </c>
      <c r="S46" s="91">
        <v>1</v>
      </c>
      <c r="T46" s="91">
        <v>1</v>
      </c>
      <c r="U46" s="91">
        <v>1</v>
      </c>
      <c r="V46" s="91">
        <v>1</v>
      </c>
      <c r="W46" s="122"/>
      <c r="X46" s="91">
        <v>6</v>
      </c>
      <c r="Y46" s="91">
        <v>2</v>
      </c>
      <c r="Z46" s="122"/>
      <c r="AA46" s="122"/>
      <c r="AB46" s="146"/>
      <c r="AC46" s="68">
        <f t="shared" si="0"/>
        <v>130</v>
      </c>
      <c r="AD46" s="90"/>
      <c r="AF46" s="164" t="s">
        <v>2386</v>
      </c>
      <c r="AG46" s="159" t="s">
        <v>195</v>
      </c>
    </row>
    <row r="47" spans="1:33" ht="15" thickBot="1" x14ac:dyDescent="0.25">
      <c r="A47" s="23" t="s">
        <v>806</v>
      </c>
      <c r="B47" s="287"/>
      <c r="C47" s="424"/>
      <c r="D47" s="424"/>
      <c r="E47" s="276">
        <v>9</v>
      </c>
      <c r="F47" s="276">
        <v>12</v>
      </c>
      <c r="G47" s="276">
        <v>11</v>
      </c>
      <c r="H47" s="276">
        <v>7</v>
      </c>
      <c r="I47" s="276">
        <v>9</v>
      </c>
      <c r="J47" s="276">
        <v>9</v>
      </c>
      <c r="K47" s="273">
        <v>9</v>
      </c>
      <c r="L47" s="91">
        <v>10</v>
      </c>
      <c r="M47" s="127">
        <v>9</v>
      </c>
      <c r="N47" s="91">
        <v>12</v>
      </c>
      <c r="O47" s="91">
        <v>1</v>
      </c>
      <c r="P47" s="91">
        <v>2</v>
      </c>
      <c r="Q47" s="91">
        <v>6</v>
      </c>
      <c r="R47" s="91">
        <v>1</v>
      </c>
      <c r="S47" s="122"/>
      <c r="T47" s="91"/>
      <c r="U47" s="91"/>
      <c r="V47" s="91">
        <v>4</v>
      </c>
      <c r="W47" s="91">
        <v>1</v>
      </c>
      <c r="X47" s="91">
        <v>5</v>
      </c>
      <c r="Y47" s="91">
        <v>3</v>
      </c>
      <c r="Z47" s="91">
        <v>6</v>
      </c>
      <c r="AA47" s="91">
        <v>8</v>
      </c>
      <c r="AB47" s="146"/>
      <c r="AC47" s="170">
        <f t="shared" si="0"/>
        <v>134</v>
      </c>
      <c r="AD47" s="1" t="s">
        <v>1899</v>
      </c>
      <c r="AF47" s="164" t="s">
        <v>615</v>
      </c>
      <c r="AG47" s="159" t="s">
        <v>612</v>
      </c>
    </row>
    <row r="48" spans="1:33" ht="14.25" x14ac:dyDescent="0.2">
      <c r="A48" s="23" t="s">
        <v>819</v>
      </c>
      <c r="B48" s="23"/>
      <c r="C48" s="425"/>
      <c r="D48" s="425"/>
      <c r="E48" s="282"/>
      <c r="F48" s="282"/>
      <c r="G48" s="414"/>
      <c r="H48" s="414"/>
      <c r="I48" s="414"/>
      <c r="J48" s="275">
        <v>123</v>
      </c>
      <c r="K48" s="122"/>
      <c r="L48" s="122"/>
      <c r="M48" s="122"/>
      <c r="N48" s="122"/>
      <c r="O48" s="122"/>
      <c r="P48" s="122"/>
      <c r="Q48" s="122"/>
      <c r="R48" s="122"/>
      <c r="S48" s="122"/>
      <c r="T48" s="91">
        <v>1</v>
      </c>
      <c r="U48" s="125"/>
      <c r="V48" s="122"/>
      <c r="W48" s="122"/>
      <c r="X48" s="122"/>
      <c r="Y48" s="122"/>
      <c r="Z48" s="122"/>
      <c r="AA48" s="122"/>
      <c r="AB48" s="146"/>
      <c r="AC48" s="174">
        <f t="shared" si="0"/>
        <v>124</v>
      </c>
      <c r="AD48" s="90" t="s">
        <v>1899</v>
      </c>
      <c r="AF48" s="158"/>
      <c r="AG48" s="159"/>
    </row>
    <row r="49" spans="1:33" ht="14.25" x14ac:dyDescent="0.2">
      <c r="A49" s="87" t="s">
        <v>1141</v>
      </c>
      <c r="B49" s="87"/>
      <c r="C49" s="178"/>
      <c r="D49" s="178"/>
      <c r="E49" s="87"/>
      <c r="F49" s="87"/>
      <c r="G49" s="42"/>
      <c r="H49" s="42"/>
      <c r="I49" s="42"/>
      <c r="J49" s="139"/>
      <c r="K49" s="122"/>
      <c r="L49" s="125"/>
      <c r="M49" s="91">
        <v>12</v>
      </c>
      <c r="N49" s="91">
        <v>11</v>
      </c>
      <c r="O49" s="91">
        <v>8</v>
      </c>
      <c r="P49" s="91">
        <v>8</v>
      </c>
      <c r="Q49" s="91">
        <v>8</v>
      </c>
      <c r="R49" s="91">
        <v>10</v>
      </c>
      <c r="S49" s="91">
        <v>7</v>
      </c>
      <c r="T49" s="91">
        <v>6</v>
      </c>
      <c r="U49" s="91">
        <v>11</v>
      </c>
      <c r="V49" s="91">
        <v>10</v>
      </c>
      <c r="W49" s="91">
        <v>14</v>
      </c>
      <c r="X49" s="91">
        <v>11</v>
      </c>
      <c r="Y49" s="91">
        <v>3</v>
      </c>
      <c r="Z49" s="91">
        <v>2</v>
      </c>
      <c r="AA49" s="91"/>
      <c r="AB49" s="146">
        <v>2</v>
      </c>
      <c r="AC49" s="68">
        <f t="shared" si="0"/>
        <v>122</v>
      </c>
      <c r="AD49" s="175" t="s">
        <v>1899</v>
      </c>
      <c r="AF49" s="158" t="s">
        <v>2387</v>
      </c>
      <c r="AG49" s="159" t="s">
        <v>263</v>
      </c>
    </row>
    <row r="50" spans="1:33" ht="14.25" x14ac:dyDescent="0.2">
      <c r="A50" s="87" t="s">
        <v>977</v>
      </c>
      <c r="B50" s="87"/>
      <c r="C50" s="178"/>
      <c r="D50" s="178"/>
      <c r="E50" s="87"/>
      <c r="F50" s="87"/>
      <c r="G50" s="42"/>
      <c r="H50" s="42"/>
      <c r="I50" s="42"/>
      <c r="J50" s="139"/>
      <c r="K50" s="125"/>
      <c r="L50" s="91">
        <v>2</v>
      </c>
      <c r="M50" s="91">
        <v>11</v>
      </c>
      <c r="N50" s="154">
        <v>11</v>
      </c>
      <c r="O50" s="91">
        <v>11</v>
      </c>
      <c r="P50" s="91">
        <v>5</v>
      </c>
      <c r="Q50" s="91">
        <v>10</v>
      </c>
      <c r="R50" s="91">
        <v>11</v>
      </c>
      <c r="S50" s="91">
        <v>10</v>
      </c>
      <c r="T50" s="91">
        <v>11</v>
      </c>
      <c r="U50" s="91">
        <v>9</v>
      </c>
      <c r="V50" s="91">
        <v>3</v>
      </c>
      <c r="W50" s="91">
        <v>6</v>
      </c>
      <c r="X50" s="91">
        <v>14</v>
      </c>
      <c r="Y50" s="122"/>
      <c r="Z50" s="122"/>
      <c r="AA50" s="122">
        <v>6</v>
      </c>
      <c r="AB50" s="146">
        <v>2</v>
      </c>
      <c r="AC50" s="68">
        <f t="shared" si="0"/>
        <v>121</v>
      </c>
      <c r="AD50" s="175" t="s">
        <v>1899</v>
      </c>
      <c r="AF50" s="164" t="s">
        <v>701</v>
      </c>
      <c r="AG50" s="159" t="s">
        <v>109</v>
      </c>
    </row>
    <row r="51" spans="1:33" ht="14.25" x14ac:dyDescent="0.2">
      <c r="A51" s="23" t="s">
        <v>1163</v>
      </c>
      <c r="B51" s="23"/>
      <c r="C51" s="172"/>
      <c r="D51" s="423"/>
      <c r="E51" s="23"/>
      <c r="F51" s="23"/>
      <c r="G51" s="410"/>
      <c r="H51" s="410"/>
      <c r="I51" s="410"/>
      <c r="J51" s="88">
        <v>79</v>
      </c>
      <c r="K51" s="91">
        <v>12</v>
      </c>
      <c r="L51" s="91">
        <v>14</v>
      </c>
      <c r="M51" s="91">
        <v>9</v>
      </c>
      <c r="N51" s="155">
        <v>5</v>
      </c>
      <c r="O51" s="125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46"/>
      <c r="AC51" s="174">
        <f t="shared" si="0"/>
        <v>119</v>
      </c>
      <c r="AD51" s="42" t="s">
        <v>1899</v>
      </c>
      <c r="AF51" s="164" t="s">
        <v>737</v>
      </c>
      <c r="AG51" s="159" t="s">
        <v>2388</v>
      </c>
    </row>
    <row r="52" spans="1:33" ht="14.25" x14ac:dyDescent="0.2">
      <c r="A52" s="42" t="s">
        <v>1808</v>
      </c>
      <c r="B52" s="42"/>
      <c r="C52" s="422"/>
      <c r="D52" s="172"/>
      <c r="E52" s="42"/>
      <c r="F52" s="42"/>
      <c r="G52" s="88">
        <v>117</v>
      </c>
      <c r="H52" s="42"/>
      <c r="I52" s="42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47"/>
      <c r="AC52" s="174">
        <f t="shared" si="0"/>
        <v>117</v>
      </c>
      <c r="AD52" s="42" t="s">
        <v>1899</v>
      </c>
      <c r="AF52" s="165" t="s">
        <v>2389</v>
      </c>
      <c r="AG52" s="162" t="s">
        <v>412</v>
      </c>
    </row>
    <row r="53" spans="1:33" s="28" customFormat="1" ht="13.5" customHeight="1" thickBot="1" x14ac:dyDescent="0.25">
      <c r="A53" s="42" t="s">
        <v>1809</v>
      </c>
      <c r="B53" s="42"/>
      <c r="C53" s="172"/>
      <c r="D53" s="172"/>
      <c r="E53" s="42"/>
      <c r="F53" s="30"/>
      <c r="G53" s="277">
        <v>116</v>
      </c>
      <c r="H53" s="30"/>
      <c r="I53" s="42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47"/>
      <c r="AC53" s="174">
        <f t="shared" si="0"/>
        <v>116</v>
      </c>
      <c r="AD53" s="42" t="s">
        <v>1899</v>
      </c>
      <c r="AF53" s="163" t="s">
        <v>537</v>
      </c>
      <c r="AG53" s="163" t="s">
        <v>306</v>
      </c>
    </row>
    <row r="54" spans="1:33" ht="13.5" thickBot="1" x14ac:dyDescent="0.25">
      <c r="A54" s="23" t="s">
        <v>1032</v>
      </c>
      <c r="B54" s="23"/>
      <c r="C54" s="415"/>
      <c r="D54" s="415"/>
      <c r="E54" s="279"/>
      <c r="F54" s="285">
        <v>8</v>
      </c>
      <c r="G54" s="286"/>
      <c r="H54" s="276">
        <v>6</v>
      </c>
      <c r="I54" s="286"/>
      <c r="J54" s="276">
        <v>8</v>
      </c>
      <c r="K54" s="273">
        <v>21</v>
      </c>
      <c r="L54" s="91">
        <v>19</v>
      </c>
      <c r="M54" s="91">
        <v>20</v>
      </c>
      <c r="N54" s="154">
        <v>13</v>
      </c>
      <c r="O54" s="91">
        <v>13</v>
      </c>
      <c r="P54" s="91">
        <v>7</v>
      </c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46"/>
      <c r="AC54" s="174">
        <f t="shared" si="0"/>
        <v>115</v>
      </c>
      <c r="AD54" s="42" t="s">
        <v>1899</v>
      </c>
      <c r="AF54" s="166" t="s">
        <v>451</v>
      </c>
      <c r="AG54" s="163" t="s">
        <v>125</v>
      </c>
    </row>
    <row r="55" spans="1:33" x14ac:dyDescent="0.2">
      <c r="A55" s="23" t="s">
        <v>1161</v>
      </c>
      <c r="B55" s="23"/>
      <c r="C55" s="178"/>
      <c r="D55" s="178"/>
      <c r="E55" s="23"/>
      <c r="F55" s="282"/>
      <c r="G55" s="42"/>
      <c r="H55" s="280"/>
      <c r="I55" s="42"/>
      <c r="J55" s="288"/>
      <c r="K55" s="122"/>
      <c r="L55" s="122"/>
      <c r="M55" s="122"/>
      <c r="N55" s="122"/>
      <c r="O55" s="122"/>
      <c r="P55" s="122"/>
      <c r="Q55" s="122"/>
      <c r="R55" s="125"/>
      <c r="S55" s="91">
        <v>3</v>
      </c>
      <c r="T55" s="91">
        <v>8</v>
      </c>
      <c r="U55" s="91">
        <v>17</v>
      </c>
      <c r="V55" s="91">
        <v>14</v>
      </c>
      <c r="W55" s="91">
        <v>10</v>
      </c>
      <c r="X55" s="91">
        <v>15</v>
      </c>
      <c r="Y55" s="91">
        <v>15</v>
      </c>
      <c r="Z55" s="91">
        <v>15</v>
      </c>
      <c r="AA55" s="91">
        <v>16</v>
      </c>
      <c r="AB55" s="146">
        <v>3</v>
      </c>
      <c r="AC55" s="170">
        <f t="shared" si="0"/>
        <v>114.5</v>
      </c>
      <c r="AD55" s="90" t="s">
        <v>1899</v>
      </c>
    </row>
    <row r="56" spans="1:33" x14ac:dyDescent="0.2">
      <c r="A56" s="42" t="s">
        <v>1806</v>
      </c>
      <c r="B56" s="42"/>
      <c r="C56" s="172"/>
      <c r="D56" s="172"/>
      <c r="E56" s="42"/>
      <c r="F56" s="42"/>
      <c r="G56" s="42"/>
      <c r="H56" s="42"/>
      <c r="I56" s="42"/>
      <c r="J56" s="88">
        <v>112</v>
      </c>
      <c r="K56" s="88">
        <v>1</v>
      </c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47"/>
      <c r="AC56" s="174">
        <f t="shared" si="0"/>
        <v>113</v>
      </c>
      <c r="AD56" s="42" t="s">
        <v>1899</v>
      </c>
    </row>
    <row r="57" spans="1:33" x14ac:dyDescent="0.2">
      <c r="A57" s="42" t="s">
        <v>1810</v>
      </c>
      <c r="B57" s="42"/>
      <c r="C57" s="172"/>
      <c r="D57" s="172"/>
      <c r="E57" s="42"/>
      <c r="F57" s="42"/>
      <c r="G57" s="88">
        <v>112</v>
      </c>
      <c r="H57" s="42"/>
      <c r="I57" s="42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47"/>
      <c r="AC57" s="174">
        <f t="shared" si="0"/>
        <v>112</v>
      </c>
      <c r="AD57" s="42" t="s">
        <v>1899</v>
      </c>
    </row>
    <row r="58" spans="1:33" x14ac:dyDescent="0.2">
      <c r="A58" s="87" t="s">
        <v>1042</v>
      </c>
      <c r="B58" s="87"/>
      <c r="C58" s="178"/>
      <c r="D58" s="178"/>
      <c r="E58" s="87"/>
      <c r="F58" s="87"/>
      <c r="G58" s="42"/>
      <c r="H58" s="42"/>
      <c r="I58" s="42"/>
      <c r="J58" s="141"/>
      <c r="K58" s="122"/>
      <c r="L58" s="122"/>
      <c r="M58" s="125"/>
      <c r="N58" s="155">
        <v>12</v>
      </c>
      <c r="O58" s="91">
        <v>12</v>
      </c>
      <c r="P58" s="91">
        <v>11</v>
      </c>
      <c r="Q58" s="91">
        <v>10</v>
      </c>
      <c r="R58" s="91">
        <v>11</v>
      </c>
      <c r="S58" s="91">
        <v>12</v>
      </c>
      <c r="T58" s="91">
        <v>8</v>
      </c>
      <c r="U58" s="122"/>
      <c r="V58" s="122"/>
      <c r="W58" s="122"/>
      <c r="X58" s="122"/>
      <c r="Y58" s="91">
        <v>14</v>
      </c>
      <c r="Z58" s="91">
        <v>10</v>
      </c>
      <c r="AA58" s="91">
        <v>9</v>
      </c>
      <c r="AB58" s="146">
        <v>4</v>
      </c>
      <c r="AC58" s="170">
        <f t="shared" si="0"/>
        <v>111</v>
      </c>
      <c r="AD58" s="90" t="s">
        <v>1899</v>
      </c>
    </row>
    <row r="59" spans="1:33" x14ac:dyDescent="0.2">
      <c r="A59" s="87" t="s">
        <v>795</v>
      </c>
      <c r="B59" s="87"/>
      <c r="C59" s="178"/>
      <c r="D59" s="178"/>
      <c r="E59" s="87"/>
      <c r="F59" s="87"/>
      <c r="G59" s="42"/>
      <c r="H59" s="42"/>
      <c r="I59" s="42"/>
      <c r="J59" s="88">
        <v>57</v>
      </c>
      <c r="K59" s="91">
        <v>10</v>
      </c>
      <c r="L59" s="91">
        <v>10</v>
      </c>
      <c r="M59" s="122"/>
      <c r="N59" s="154">
        <v>4</v>
      </c>
      <c r="O59" s="122"/>
      <c r="P59" s="122"/>
      <c r="Q59" s="122"/>
      <c r="R59" s="91">
        <v>2</v>
      </c>
      <c r="S59" s="91">
        <v>1</v>
      </c>
      <c r="T59" s="122"/>
      <c r="U59" s="122"/>
      <c r="V59" s="91">
        <v>5</v>
      </c>
      <c r="W59" s="91">
        <v>3</v>
      </c>
      <c r="X59" s="122"/>
      <c r="Y59" s="91">
        <v>5</v>
      </c>
      <c r="Z59" s="91">
        <v>7</v>
      </c>
      <c r="AA59" s="91">
        <v>6</v>
      </c>
      <c r="AB59" s="146"/>
      <c r="AC59" s="174">
        <f t="shared" si="0"/>
        <v>110</v>
      </c>
      <c r="AD59" s="42" t="s">
        <v>1899</v>
      </c>
    </row>
    <row r="60" spans="1:33" ht="13.5" thickBot="1" x14ac:dyDescent="0.25">
      <c r="A60" s="23" t="s">
        <v>1182</v>
      </c>
      <c r="B60" s="23"/>
      <c r="C60" s="178"/>
      <c r="D60" s="178"/>
      <c r="E60" s="23"/>
      <c r="F60" s="23"/>
      <c r="G60" s="42"/>
      <c r="H60" s="42"/>
      <c r="I60" s="30"/>
      <c r="J60" s="277">
        <v>83</v>
      </c>
      <c r="K60" s="91">
        <v>11</v>
      </c>
      <c r="L60" s="91">
        <v>9</v>
      </c>
      <c r="M60" s="91">
        <v>1</v>
      </c>
      <c r="N60" s="122"/>
      <c r="O60" s="122"/>
      <c r="P60" s="122"/>
      <c r="Q60" s="122"/>
      <c r="R60" s="91">
        <v>1</v>
      </c>
      <c r="S60" s="122"/>
      <c r="T60" s="122"/>
      <c r="U60" s="122"/>
      <c r="V60" s="122"/>
      <c r="W60" s="91">
        <v>5</v>
      </c>
      <c r="X60" s="122"/>
      <c r="Y60" s="122"/>
      <c r="Z60" s="122"/>
      <c r="AA60" s="122"/>
      <c r="AB60" s="146"/>
      <c r="AC60" s="174">
        <f t="shared" si="0"/>
        <v>110</v>
      </c>
      <c r="AD60" s="42" t="s">
        <v>1899</v>
      </c>
    </row>
    <row r="61" spans="1:33" ht="13.5" thickBot="1" x14ac:dyDescent="0.25">
      <c r="A61" s="23" t="s">
        <v>1063</v>
      </c>
      <c r="B61" s="23"/>
      <c r="C61" s="178"/>
      <c r="D61" s="178"/>
      <c r="E61" s="23"/>
      <c r="F61" s="23"/>
      <c r="G61" s="42"/>
      <c r="H61" s="65"/>
      <c r="I61" s="276">
        <v>12</v>
      </c>
      <c r="J61" s="276">
        <v>11</v>
      </c>
      <c r="K61" s="273">
        <v>11</v>
      </c>
      <c r="L61" s="91">
        <v>10</v>
      </c>
      <c r="M61" s="127">
        <v>8</v>
      </c>
      <c r="N61" s="91">
        <v>13</v>
      </c>
      <c r="O61" s="91">
        <v>9</v>
      </c>
      <c r="P61" s="91">
        <v>6</v>
      </c>
      <c r="Q61" s="91">
        <v>8</v>
      </c>
      <c r="R61" s="91">
        <v>11</v>
      </c>
      <c r="S61" s="91">
        <v>8</v>
      </c>
      <c r="T61" s="122"/>
      <c r="U61" s="122"/>
      <c r="V61" s="122"/>
      <c r="W61" s="122"/>
      <c r="X61" s="122"/>
      <c r="Y61" s="122"/>
      <c r="Z61" s="122"/>
      <c r="AA61" s="122"/>
      <c r="AB61" s="146"/>
      <c r="AC61" s="174">
        <f t="shared" si="0"/>
        <v>107</v>
      </c>
      <c r="AD61" s="42" t="s">
        <v>1899</v>
      </c>
    </row>
    <row r="62" spans="1:33" x14ac:dyDescent="0.2">
      <c r="A62" s="23" t="s">
        <v>912</v>
      </c>
      <c r="B62" s="23"/>
      <c r="C62" s="178"/>
      <c r="D62" s="178"/>
      <c r="E62" s="23"/>
      <c r="F62" s="23"/>
      <c r="G62" s="42"/>
      <c r="H62" s="42"/>
      <c r="I62" s="280"/>
      <c r="J62" s="288"/>
      <c r="K62" s="122"/>
      <c r="L62" s="122"/>
      <c r="M62" s="122"/>
      <c r="N62" s="122"/>
      <c r="O62" s="125"/>
      <c r="P62" s="91">
        <v>9</v>
      </c>
      <c r="Q62" s="91">
        <v>13</v>
      </c>
      <c r="R62" s="91">
        <v>11</v>
      </c>
      <c r="S62" s="91">
        <v>11</v>
      </c>
      <c r="T62" s="122"/>
      <c r="U62" s="91">
        <v>9</v>
      </c>
      <c r="V62" s="122"/>
      <c r="W62" s="91">
        <v>4</v>
      </c>
      <c r="X62" s="91">
        <v>11</v>
      </c>
      <c r="Y62" s="91">
        <v>13</v>
      </c>
      <c r="Z62" s="91">
        <v>13</v>
      </c>
      <c r="AA62" s="91">
        <v>11</v>
      </c>
      <c r="AB62" s="146">
        <v>3</v>
      </c>
      <c r="AC62" s="170">
        <f t="shared" si="0"/>
        <v>106.5</v>
      </c>
      <c r="AD62" s="42" t="s">
        <v>1899</v>
      </c>
    </row>
    <row r="63" spans="1:33" ht="13.5" thickBot="1" x14ac:dyDescent="0.25">
      <c r="A63" s="88" t="s">
        <v>1472</v>
      </c>
      <c r="B63" s="88"/>
      <c r="C63" s="172"/>
      <c r="D63" s="172"/>
      <c r="E63" s="88"/>
      <c r="F63" s="88"/>
      <c r="G63" s="42"/>
      <c r="H63" s="42"/>
      <c r="I63" s="30"/>
      <c r="J63" s="289"/>
      <c r="K63" s="121"/>
      <c r="L63" s="121"/>
      <c r="M63" s="121"/>
      <c r="N63" s="91">
        <v>1</v>
      </c>
      <c r="O63" s="122"/>
      <c r="P63" s="91">
        <v>9</v>
      </c>
      <c r="Q63" s="91">
        <v>9</v>
      </c>
      <c r="R63" s="91">
        <v>11</v>
      </c>
      <c r="S63" s="91">
        <v>11</v>
      </c>
      <c r="T63" s="91">
        <v>9</v>
      </c>
      <c r="U63" s="91">
        <v>11</v>
      </c>
      <c r="V63" s="91">
        <v>15</v>
      </c>
      <c r="W63" s="91">
        <v>1</v>
      </c>
      <c r="X63" s="91">
        <v>14</v>
      </c>
      <c r="Y63" s="91">
        <v>8</v>
      </c>
      <c r="Z63" s="91">
        <v>6</v>
      </c>
      <c r="AA63" s="91"/>
      <c r="AB63" s="146"/>
      <c r="AC63" s="68">
        <f t="shared" si="0"/>
        <v>105</v>
      </c>
      <c r="AD63" s="114" t="s">
        <v>1899</v>
      </c>
    </row>
    <row r="64" spans="1:33" ht="13.5" thickBot="1" x14ac:dyDescent="0.25">
      <c r="A64" s="23" t="s">
        <v>1123</v>
      </c>
      <c r="B64" s="23"/>
      <c r="C64" s="178"/>
      <c r="D64" s="178"/>
      <c r="E64" s="23"/>
      <c r="F64" s="23"/>
      <c r="G64" s="125"/>
      <c r="H64" s="279"/>
      <c r="I64" s="276">
        <v>10</v>
      </c>
      <c r="J64" s="276">
        <v>12</v>
      </c>
      <c r="K64" s="273">
        <v>14</v>
      </c>
      <c r="L64" s="91">
        <v>13</v>
      </c>
      <c r="M64" s="91">
        <v>7</v>
      </c>
      <c r="N64" s="154">
        <v>7</v>
      </c>
      <c r="O64" s="122"/>
      <c r="P64" s="91">
        <v>8</v>
      </c>
      <c r="Q64" s="91">
        <v>1</v>
      </c>
      <c r="R64" s="91">
        <v>8</v>
      </c>
      <c r="S64" s="91"/>
      <c r="T64" s="91">
        <v>5</v>
      </c>
      <c r="U64" s="91">
        <v>7</v>
      </c>
      <c r="V64" s="91">
        <v>6</v>
      </c>
      <c r="W64" s="91">
        <v>3</v>
      </c>
      <c r="X64" s="91">
        <v>3</v>
      </c>
      <c r="Y64" s="122"/>
      <c r="Z64" s="122"/>
      <c r="AA64" s="122"/>
      <c r="AB64" s="146"/>
      <c r="AC64" s="174">
        <f t="shared" si="0"/>
        <v>104</v>
      </c>
      <c r="AD64" s="42" t="s">
        <v>1899</v>
      </c>
    </row>
    <row r="65" spans="1:30" ht="13.5" thickBot="1" x14ac:dyDescent="0.25">
      <c r="A65" s="23" t="s">
        <v>1129</v>
      </c>
      <c r="B65" s="23"/>
      <c r="C65" s="178"/>
      <c r="D65" s="178"/>
      <c r="E65" s="23"/>
      <c r="F65" s="23"/>
      <c r="G65" s="42"/>
      <c r="H65" s="42"/>
      <c r="I65" s="90"/>
      <c r="J65" s="290"/>
      <c r="K65" s="122"/>
      <c r="L65" s="122"/>
      <c r="M65" s="122"/>
      <c r="N65" s="122"/>
      <c r="O65" s="122"/>
      <c r="P65" s="122"/>
      <c r="Q65" s="122"/>
      <c r="R65" s="122"/>
      <c r="S65" s="125"/>
      <c r="T65" s="91">
        <v>10</v>
      </c>
      <c r="U65" s="91">
        <v>13</v>
      </c>
      <c r="V65" s="91">
        <v>11</v>
      </c>
      <c r="W65" s="91">
        <v>12</v>
      </c>
      <c r="X65" s="91">
        <v>15</v>
      </c>
      <c r="Y65" s="91">
        <v>12</v>
      </c>
      <c r="Z65" s="91">
        <v>14</v>
      </c>
      <c r="AA65" s="91">
        <v>11</v>
      </c>
      <c r="AB65" s="146">
        <v>9</v>
      </c>
      <c r="AC65" s="170">
        <f t="shared" si="0"/>
        <v>102.5</v>
      </c>
      <c r="AD65" s="42" t="s">
        <v>1899</v>
      </c>
    </row>
    <row r="66" spans="1:30" ht="13.5" thickBot="1" x14ac:dyDescent="0.25">
      <c r="A66" s="23" t="s">
        <v>803</v>
      </c>
      <c r="B66" s="23"/>
      <c r="C66" s="178"/>
      <c r="D66" s="178"/>
      <c r="E66" s="23"/>
      <c r="F66" s="23"/>
      <c r="G66" s="42"/>
      <c r="H66" s="291"/>
      <c r="I66" s="276">
        <v>9</v>
      </c>
      <c r="J66" s="276">
        <v>6</v>
      </c>
      <c r="K66" s="273">
        <v>5</v>
      </c>
      <c r="L66" s="91">
        <v>8</v>
      </c>
      <c r="M66" s="91">
        <v>7</v>
      </c>
      <c r="N66" s="154">
        <v>12</v>
      </c>
      <c r="O66" s="91">
        <v>4</v>
      </c>
      <c r="P66" s="91">
        <v>4</v>
      </c>
      <c r="Q66" s="91">
        <v>4</v>
      </c>
      <c r="R66" s="122"/>
      <c r="S66" s="91">
        <v>9</v>
      </c>
      <c r="T66" s="122"/>
      <c r="U66" s="91">
        <v>7</v>
      </c>
      <c r="V66" s="91">
        <v>1</v>
      </c>
      <c r="W66" s="91">
        <v>8</v>
      </c>
      <c r="X66" s="91">
        <v>8</v>
      </c>
      <c r="Y66" s="91">
        <v>4</v>
      </c>
      <c r="Z66" s="91">
        <v>5</v>
      </c>
      <c r="AA66" s="91"/>
      <c r="AB66" s="146"/>
      <c r="AC66" s="170">
        <f t="shared" si="0"/>
        <v>101</v>
      </c>
      <c r="AD66" s="42" t="s">
        <v>1899</v>
      </c>
    </row>
    <row r="67" spans="1:30" ht="13.5" thickBot="1" x14ac:dyDescent="0.25">
      <c r="A67" s="23" t="s">
        <v>804</v>
      </c>
      <c r="B67" s="23"/>
      <c r="C67" s="178"/>
      <c r="D67" s="178"/>
      <c r="E67" s="23"/>
      <c r="F67" s="23"/>
      <c r="G67" s="279"/>
      <c r="H67" s="276">
        <v>2</v>
      </c>
      <c r="I67" s="276">
        <v>6</v>
      </c>
      <c r="J67" s="125"/>
      <c r="K67" s="273">
        <v>7</v>
      </c>
      <c r="L67" s="91">
        <v>15</v>
      </c>
      <c r="M67" s="91">
        <v>4</v>
      </c>
      <c r="N67" s="91">
        <v>11</v>
      </c>
      <c r="O67" s="91">
        <v>10</v>
      </c>
      <c r="P67" s="91">
        <v>4</v>
      </c>
      <c r="Q67" s="91">
        <v>9</v>
      </c>
      <c r="R67" s="122"/>
      <c r="S67" s="122"/>
      <c r="T67" s="91">
        <v>7</v>
      </c>
      <c r="U67" s="91">
        <v>6</v>
      </c>
      <c r="V67" s="91">
        <v>7</v>
      </c>
      <c r="W67" s="91">
        <v>4</v>
      </c>
      <c r="X67" s="122"/>
      <c r="Y67" s="122"/>
      <c r="Z67" s="122"/>
      <c r="AA67" s="122"/>
      <c r="AB67" s="146"/>
      <c r="AC67" s="170">
        <f t="shared" ref="AC67:AC130" si="1">SUM(E67:AA67)+(AB67*0.5)</f>
        <v>92</v>
      </c>
      <c r="AD67" s="42" t="s">
        <v>1899</v>
      </c>
    </row>
    <row r="68" spans="1:30" x14ac:dyDescent="0.2">
      <c r="A68" s="42" t="s">
        <v>1825</v>
      </c>
      <c r="B68" s="42"/>
      <c r="C68" s="172"/>
      <c r="D68" s="172"/>
      <c r="E68" s="42"/>
      <c r="F68" s="42"/>
      <c r="G68" s="275">
        <v>97</v>
      </c>
      <c r="H68" s="280"/>
      <c r="I68" s="280"/>
      <c r="K68" s="125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47"/>
      <c r="AC68" s="68">
        <f t="shared" si="1"/>
        <v>97</v>
      </c>
      <c r="AD68" s="144"/>
    </row>
    <row r="69" spans="1:30" x14ac:dyDescent="0.2">
      <c r="A69" s="23" t="s">
        <v>1217</v>
      </c>
      <c r="B69" s="23"/>
      <c r="C69" s="178"/>
      <c r="D69" s="178"/>
      <c r="E69" s="23"/>
      <c r="F69" s="23"/>
      <c r="G69" s="42"/>
      <c r="H69" s="42"/>
      <c r="I69" s="42"/>
      <c r="J69" s="141"/>
      <c r="K69" s="122"/>
      <c r="L69" s="122"/>
      <c r="M69" s="125"/>
      <c r="N69" s="91">
        <v>12</v>
      </c>
      <c r="O69" s="91">
        <v>14</v>
      </c>
      <c r="P69" s="91">
        <v>8</v>
      </c>
      <c r="Q69" s="91">
        <v>6</v>
      </c>
      <c r="R69" s="91">
        <v>10</v>
      </c>
      <c r="S69" s="91">
        <v>11</v>
      </c>
      <c r="T69" s="91">
        <v>11</v>
      </c>
      <c r="U69" s="91">
        <v>11</v>
      </c>
      <c r="V69" s="91">
        <v>5</v>
      </c>
      <c r="W69" s="91">
        <v>5</v>
      </c>
      <c r="X69" s="91">
        <v>2</v>
      </c>
      <c r="Y69" s="122"/>
      <c r="Z69" s="91">
        <v>1</v>
      </c>
      <c r="AA69" s="91"/>
      <c r="AB69" s="146">
        <v>2</v>
      </c>
      <c r="AC69" s="68">
        <f t="shared" si="1"/>
        <v>97</v>
      </c>
      <c r="AD69" s="90"/>
    </row>
    <row r="70" spans="1:30" x14ac:dyDescent="0.2">
      <c r="A70" s="23" t="s">
        <v>1142</v>
      </c>
      <c r="B70" s="23"/>
      <c r="C70" s="178"/>
      <c r="D70" s="178"/>
      <c r="E70" s="23"/>
      <c r="F70" s="23"/>
      <c r="G70" s="42"/>
      <c r="H70" s="42"/>
      <c r="I70" s="42"/>
      <c r="J70" s="141"/>
      <c r="K70" s="122"/>
      <c r="L70" s="122"/>
      <c r="M70" s="122"/>
      <c r="N70" s="121"/>
      <c r="O70" s="122"/>
      <c r="P70" s="122"/>
      <c r="Q70" s="125"/>
      <c r="R70" s="91">
        <v>10</v>
      </c>
      <c r="S70" s="91">
        <v>6</v>
      </c>
      <c r="T70" s="91">
        <v>10</v>
      </c>
      <c r="U70" s="91">
        <v>13</v>
      </c>
      <c r="V70" s="91">
        <v>12</v>
      </c>
      <c r="W70" s="91">
        <v>14</v>
      </c>
      <c r="X70" s="91">
        <v>9</v>
      </c>
      <c r="Y70" s="91">
        <v>9</v>
      </c>
      <c r="Z70" s="91">
        <v>9</v>
      </c>
      <c r="AA70" s="91"/>
      <c r="AB70" s="146">
        <v>6</v>
      </c>
      <c r="AC70" s="68">
        <f t="shared" si="1"/>
        <v>95</v>
      </c>
      <c r="AD70" s="42"/>
    </row>
    <row r="71" spans="1:30" x14ac:dyDescent="0.2">
      <c r="A71" s="23" t="s">
        <v>1210</v>
      </c>
      <c r="B71" s="23"/>
      <c r="C71" s="178"/>
      <c r="D71" s="178"/>
      <c r="E71" s="23"/>
      <c r="F71" s="23"/>
      <c r="G71" s="42"/>
      <c r="H71" s="42"/>
      <c r="I71" s="42"/>
      <c r="J71" s="141"/>
      <c r="K71" s="122"/>
      <c r="L71" s="122"/>
      <c r="M71" s="122"/>
      <c r="N71" s="122"/>
      <c r="O71" s="125"/>
      <c r="P71" s="91">
        <v>17</v>
      </c>
      <c r="Q71" s="91">
        <v>18</v>
      </c>
      <c r="R71" s="91">
        <v>18</v>
      </c>
      <c r="S71" s="91">
        <v>17</v>
      </c>
      <c r="T71" s="91">
        <v>12</v>
      </c>
      <c r="U71" s="91">
        <v>13</v>
      </c>
      <c r="V71" s="122"/>
      <c r="W71" s="122"/>
      <c r="X71" s="122"/>
      <c r="Y71" s="122"/>
      <c r="Z71" s="122"/>
      <c r="AA71" s="122"/>
      <c r="AB71" s="146"/>
      <c r="AC71" s="68">
        <f t="shared" si="1"/>
        <v>95</v>
      </c>
      <c r="AD71" s="90"/>
    </row>
    <row r="72" spans="1:30" x14ac:dyDescent="0.2">
      <c r="A72" s="42" t="s">
        <v>1826</v>
      </c>
      <c r="B72" s="42"/>
      <c r="C72" s="172"/>
      <c r="D72" s="172"/>
      <c r="E72" s="42"/>
      <c r="F72" s="42"/>
      <c r="G72" s="88">
        <v>93</v>
      </c>
      <c r="H72" s="42"/>
      <c r="I72" s="42"/>
      <c r="K72" s="125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47"/>
      <c r="AC72" s="68">
        <f t="shared" si="1"/>
        <v>93</v>
      </c>
      <c r="AD72" s="90"/>
    </row>
    <row r="73" spans="1:30" x14ac:dyDescent="0.2">
      <c r="A73" s="23" t="s">
        <v>985</v>
      </c>
      <c r="B73" s="23"/>
      <c r="C73" s="178"/>
      <c r="D73" s="178"/>
      <c r="E73" s="23"/>
      <c r="F73" s="23"/>
      <c r="G73" s="42"/>
      <c r="H73" s="42"/>
      <c r="I73" s="42"/>
      <c r="J73" s="141"/>
      <c r="K73" s="122"/>
      <c r="L73" s="122"/>
      <c r="M73" s="122"/>
      <c r="N73" s="122"/>
      <c r="O73" s="122"/>
      <c r="P73" s="122"/>
      <c r="Q73" s="122"/>
      <c r="R73" s="122"/>
      <c r="S73" s="125"/>
      <c r="T73" s="91">
        <v>9</v>
      </c>
      <c r="U73" s="91">
        <v>13</v>
      </c>
      <c r="V73" s="91">
        <v>11</v>
      </c>
      <c r="W73" s="91">
        <v>12</v>
      </c>
      <c r="X73" s="91">
        <v>9</v>
      </c>
      <c r="Y73" s="91">
        <v>14</v>
      </c>
      <c r="Z73" s="91">
        <v>9</v>
      </c>
      <c r="AA73" s="91">
        <v>10</v>
      </c>
      <c r="AB73" s="146">
        <v>6</v>
      </c>
      <c r="AC73" s="68">
        <f t="shared" si="1"/>
        <v>90</v>
      </c>
      <c r="AD73" s="1"/>
    </row>
    <row r="74" spans="1:30" x14ac:dyDescent="0.2">
      <c r="A74" s="42" t="s">
        <v>1827</v>
      </c>
      <c r="B74" s="42"/>
      <c r="C74" s="172"/>
      <c r="D74" s="172"/>
      <c r="E74" s="42"/>
      <c r="F74" s="42"/>
      <c r="G74" s="88">
        <v>93</v>
      </c>
      <c r="H74" s="42"/>
      <c r="I74" s="42"/>
      <c r="K74" s="125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47"/>
      <c r="AC74" s="68">
        <f t="shared" si="1"/>
        <v>93</v>
      </c>
      <c r="AD74" s="144"/>
    </row>
    <row r="75" spans="1:30" x14ac:dyDescent="0.2">
      <c r="A75" s="23" t="s">
        <v>1209</v>
      </c>
      <c r="B75" s="23"/>
      <c r="C75" s="178"/>
      <c r="D75" s="178"/>
      <c r="E75" s="23"/>
      <c r="F75" s="23"/>
      <c r="G75" s="42"/>
      <c r="H75" s="42"/>
      <c r="I75" s="42"/>
      <c r="J75" s="141"/>
      <c r="K75" s="122"/>
      <c r="L75" s="122"/>
      <c r="M75" s="122"/>
      <c r="N75" s="122"/>
      <c r="O75" s="122"/>
      <c r="P75" s="125"/>
      <c r="Q75" s="91">
        <v>2</v>
      </c>
      <c r="R75" s="91">
        <v>4</v>
      </c>
      <c r="S75" s="91">
        <v>2</v>
      </c>
      <c r="T75" s="91">
        <v>1</v>
      </c>
      <c r="U75" s="91">
        <v>2</v>
      </c>
      <c r="V75" s="91">
        <v>13</v>
      </c>
      <c r="W75" s="91">
        <v>14</v>
      </c>
      <c r="X75" s="91">
        <v>15</v>
      </c>
      <c r="Y75" s="91">
        <v>14</v>
      </c>
      <c r="Z75" s="91">
        <v>10</v>
      </c>
      <c r="AA75" s="91">
        <v>11</v>
      </c>
      <c r="AB75" s="146">
        <v>8</v>
      </c>
      <c r="AC75" s="68">
        <f t="shared" si="1"/>
        <v>92</v>
      </c>
    </row>
    <row r="76" spans="1:30" x14ac:dyDescent="0.2">
      <c r="A76" s="23" t="s">
        <v>800</v>
      </c>
      <c r="B76" s="23"/>
      <c r="C76" s="178"/>
      <c r="D76" s="178"/>
      <c r="E76" s="23"/>
      <c r="F76" s="23"/>
      <c r="G76" s="42"/>
      <c r="H76" s="42"/>
      <c r="I76" s="42"/>
      <c r="J76" s="88">
        <v>71</v>
      </c>
      <c r="K76" s="91">
        <v>2</v>
      </c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91">
        <v>5</v>
      </c>
      <c r="X76" s="91">
        <v>8</v>
      </c>
      <c r="Y76" s="91">
        <v>5</v>
      </c>
      <c r="Z76" s="88"/>
      <c r="AA76" s="88"/>
      <c r="AB76" s="147"/>
      <c r="AC76" s="68">
        <f t="shared" si="1"/>
        <v>91</v>
      </c>
    </row>
    <row r="77" spans="1:30" x14ac:dyDescent="0.2">
      <c r="A77" s="42" t="s">
        <v>1828</v>
      </c>
      <c r="B77" s="42"/>
      <c r="C77" s="172"/>
      <c r="D77" s="172"/>
      <c r="E77" s="42"/>
      <c r="F77" s="42"/>
      <c r="G77" s="42"/>
      <c r="H77" s="42"/>
      <c r="I77" s="42"/>
      <c r="J77" s="88">
        <v>89</v>
      </c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47"/>
      <c r="AC77" s="68">
        <f t="shared" si="1"/>
        <v>89</v>
      </c>
    </row>
    <row r="78" spans="1:30" ht="14.25" customHeight="1" x14ac:dyDescent="0.2">
      <c r="A78" s="23" t="s">
        <v>1204</v>
      </c>
      <c r="B78" s="23"/>
      <c r="C78" s="178"/>
      <c r="D78" s="178"/>
      <c r="E78" s="23"/>
      <c r="F78" s="23"/>
      <c r="G78" s="42"/>
      <c r="H78" s="42"/>
      <c r="I78" s="42"/>
      <c r="J78" s="139"/>
      <c r="K78" s="122"/>
      <c r="L78" s="122"/>
      <c r="M78" s="122"/>
      <c r="N78" s="122"/>
      <c r="O78" s="122"/>
      <c r="P78" s="122"/>
      <c r="Q78" s="122"/>
      <c r="R78" s="122"/>
      <c r="S78" s="125"/>
      <c r="T78" s="91">
        <v>9</v>
      </c>
      <c r="U78" s="91">
        <v>8</v>
      </c>
      <c r="V78" s="91">
        <v>9</v>
      </c>
      <c r="W78" s="91">
        <v>10</v>
      </c>
      <c r="X78" s="91">
        <v>12</v>
      </c>
      <c r="Y78" s="91">
        <v>13</v>
      </c>
      <c r="Z78" s="91">
        <v>11</v>
      </c>
      <c r="AA78" s="91">
        <v>11</v>
      </c>
      <c r="AB78" s="146">
        <v>14</v>
      </c>
      <c r="AC78" s="68">
        <f t="shared" si="1"/>
        <v>90</v>
      </c>
      <c r="AD78" s="151"/>
    </row>
    <row r="79" spans="1:30" x14ac:dyDescent="0.2">
      <c r="A79" s="42" t="s">
        <v>1829</v>
      </c>
      <c r="B79" s="42"/>
      <c r="C79" s="172"/>
      <c r="D79" s="172"/>
      <c r="E79" s="42"/>
      <c r="F79" s="42"/>
      <c r="G79" s="42"/>
      <c r="H79" s="42"/>
      <c r="I79" s="42"/>
      <c r="J79" s="88">
        <v>86</v>
      </c>
      <c r="K79" s="125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47"/>
      <c r="AC79" s="68">
        <f t="shared" si="1"/>
        <v>86</v>
      </c>
    </row>
    <row r="80" spans="1:30" x14ac:dyDescent="0.2">
      <c r="A80" s="23" t="s">
        <v>793</v>
      </c>
      <c r="B80" s="23"/>
      <c r="C80" s="178"/>
      <c r="D80" s="178"/>
      <c r="E80" s="23"/>
      <c r="F80" s="23"/>
      <c r="G80" s="42"/>
      <c r="H80" s="42"/>
      <c r="I80" s="42"/>
      <c r="J80" s="141"/>
      <c r="K80" s="122"/>
      <c r="L80" s="122"/>
      <c r="M80" s="122"/>
      <c r="N80" s="122"/>
      <c r="O80" s="122"/>
      <c r="P80" s="122"/>
      <c r="Q80" s="125"/>
      <c r="R80" s="91">
        <v>7</v>
      </c>
      <c r="S80" s="91">
        <v>6</v>
      </c>
      <c r="T80" s="91">
        <v>6</v>
      </c>
      <c r="U80" s="91">
        <v>13</v>
      </c>
      <c r="V80" s="91">
        <v>10</v>
      </c>
      <c r="W80" s="91">
        <v>6</v>
      </c>
      <c r="X80" s="122"/>
      <c r="Y80" s="91">
        <v>14</v>
      </c>
      <c r="Z80" s="91">
        <v>12</v>
      </c>
      <c r="AA80" s="91">
        <v>9</v>
      </c>
      <c r="AB80" s="146">
        <v>5</v>
      </c>
      <c r="AC80" s="68">
        <f t="shared" si="1"/>
        <v>85.5</v>
      </c>
    </row>
    <row r="81" spans="1:30" x14ac:dyDescent="0.2">
      <c r="A81" s="42" t="s">
        <v>1830</v>
      </c>
      <c r="B81" s="42"/>
      <c r="C81" s="172"/>
      <c r="D81" s="172"/>
      <c r="E81" s="42"/>
      <c r="F81" s="42"/>
      <c r="G81" s="42"/>
      <c r="H81" s="42"/>
      <c r="I81" s="42"/>
      <c r="J81" s="88">
        <v>85</v>
      </c>
      <c r="K81" s="125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47"/>
      <c r="AC81" s="68">
        <f t="shared" si="1"/>
        <v>85</v>
      </c>
    </row>
    <row r="82" spans="1:30" x14ac:dyDescent="0.2">
      <c r="A82" s="42" t="s">
        <v>1818</v>
      </c>
      <c r="B82" s="42"/>
      <c r="C82" s="172"/>
      <c r="D82" s="172"/>
      <c r="E82" s="42"/>
      <c r="F82" s="42"/>
      <c r="G82" s="42"/>
      <c r="H82" s="42"/>
      <c r="I82" s="42"/>
      <c r="J82" s="88">
        <v>85</v>
      </c>
      <c r="K82" s="125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47"/>
      <c r="AC82" s="68">
        <f t="shared" si="1"/>
        <v>85</v>
      </c>
    </row>
    <row r="83" spans="1:30" x14ac:dyDescent="0.2">
      <c r="A83" s="42" t="s">
        <v>1832</v>
      </c>
      <c r="B83" s="42"/>
      <c r="C83" s="172"/>
      <c r="D83" s="172"/>
      <c r="E83" s="42"/>
      <c r="F83" s="42"/>
      <c r="G83" s="42"/>
      <c r="H83" s="42"/>
      <c r="I83" s="42"/>
      <c r="J83" s="88">
        <v>84</v>
      </c>
      <c r="K83" s="125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47"/>
      <c r="AC83" s="68">
        <f t="shared" si="1"/>
        <v>84</v>
      </c>
      <c r="AD83" s="1"/>
    </row>
    <row r="84" spans="1:30" x14ac:dyDescent="0.2">
      <c r="A84" s="42" t="s">
        <v>1841</v>
      </c>
      <c r="B84" s="167"/>
      <c r="C84" s="172"/>
      <c r="D84" s="172"/>
      <c r="E84" s="42"/>
      <c r="F84" s="42"/>
      <c r="G84" s="42"/>
      <c r="H84" s="42"/>
      <c r="I84" s="42"/>
      <c r="J84" s="88">
        <v>84</v>
      </c>
      <c r="K84" s="125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47"/>
      <c r="AC84" s="68">
        <f t="shared" si="1"/>
        <v>84</v>
      </c>
      <c r="AD84" s="1"/>
    </row>
    <row r="85" spans="1:30" x14ac:dyDescent="0.2">
      <c r="A85" s="42" t="s">
        <v>1831</v>
      </c>
      <c r="B85" s="42"/>
      <c r="C85" s="172"/>
      <c r="D85" s="172"/>
      <c r="E85" s="42"/>
      <c r="F85" s="42"/>
      <c r="G85" s="42"/>
      <c r="H85" s="42"/>
      <c r="I85" s="42"/>
      <c r="J85" s="88">
        <v>84</v>
      </c>
      <c r="K85" s="125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47"/>
      <c r="AC85" s="68">
        <f t="shared" si="1"/>
        <v>84</v>
      </c>
    </row>
    <row r="86" spans="1:30" ht="13.5" thickBot="1" x14ac:dyDescent="0.25">
      <c r="A86" s="23" t="s">
        <v>817</v>
      </c>
      <c r="B86" s="23"/>
      <c r="C86" s="178"/>
      <c r="D86" s="178"/>
      <c r="E86" s="23"/>
      <c r="F86" s="23"/>
      <c r="G86" s="42"/>
      <c r="H86" s="30"/>
      <c r="I86" s="30"/>
      <c r="J86" s="292"/>
      <c r="K86" s="122"/>
      <c r="L86" s="122"/>
      <c r="M86" s="122"/>
      <c r="N86" s="122"/>
      <c r="O86" s="125"/>
      <c r="P86" s="91">
        <v>11</v>
      </c>
      <c r="Q86" s="91">
        <v>9</v>
      </c>
      <c r="R86" s="91">
        <v>9</v>
      </c>
      <c r="S86" s="91">
        <v>10</v>
      </c>
      <c r="T86" s="91">
        <v>12</v>
      </c>
      <c r="U86" s="91">
        <v>8</v>
      </c>
      <c r="V86" s="91">
        <v>6</v>
      </c>
      <c r="W86" s="91">
        <v>9</v>
      </c>
      <c r="X86" s="91">
        <v>8</v>
      </c>
      <c r="Y86" s="122"/>
      <c r="Z86" s="122"/>
      <c r="AA86" s="122"/>
      <c r="AB86" s="146">
        <v>1</v>
      </c>
      <c r="AC86" s="68">
        <f t="shared" si="1"/>
        <v>82.5</v>
      </c>
      <c r="AD86" s="90"/>
    </row>
    <row r="87" spans="1:30" ht="13.5" thickBot="1" x14ac:dyDescent="0.25">
      <c r="A87" s="23" t="s">
        <v>859</v>
      </c>
      <c r="B87" s="23"/>
      <c r="C87" s="178"/>
      <c r="D87" s="178"/>
      <c r="E87" s="23"/>
      <c r="F87" s="23"/>
      <c r="G87" s="65"/>
      <c r="H87" s="276">
        <v>13</v>
      </c>
      <c r="I87" s="276">
        <v>2</v>
      </c>
      <c r="J87" s="276">
        <v>8</v>
      </c>
      <c r="K87" s="273">
        <v>9</v>
      </c>
      <c r="L87" s="91">
        <v>6</v>
      </c>
      <c r="M87" s="91">
        <v>1</v>
      </c>
      <c r="N87" s="91">
        <v>11</v>
      </c>
      <c r="O87" s="91">
        <v>12</v>
      </c>
      <c r="P87" s="122"/>
      <c r="Q87" s="91">
        <v>1</v>
      </c>
      <c r="R87" s="91">
        <v>12</v>
      </c>
      <c r="S87" s="91">
        <v>7</v>
      </c>
      <c r="T87" s="125"/>
      <c r="U87" s="122"/>
      <c r="V87" s="122"/>
      <c r="W87" s="122"/>
      <c r="X87" s="122"/>
      <c r="Y87" s="122"/>
      <c r="Z87" s="122"/>
      <c r="AA87" s="122"/>
      <c r="AB87" s="146"/>
      <c r="AC87" s="68">
        <f t="shared" si="1"/>
        <v>82</v>
      </c>
      <c r="AD87" s="90"/>
    </row>
    <row r="88" spans="1:30" ht="13.5" thickBot="1" x14ac:dyDescent="0.25">
      <c r="A88" s="23" t="s">
        <v>944</v>
      </c>
      <c r="B88" s="23"/>
      <c r="C88" s="178"/>
      <c r="D88" s="178"/>
      <c r="E88" s="23"/>
      <c r="F88" s="23"/>
      <c r="G88" s="42"/>
      <c r="H88" s="297"/>
      <c r="I88" s="276">
        <v>6</v>
      </c>
      <c r="J88" s="276">
        <v>14</v>
      </c>
      <c r="K88" s="273">
        <v>11</v>
      </c>
      <c r="L88" s="91">
        <v>10</v>
      </c>
      <c r="M88" s="91">
        <v>1</v>
      </c>
      <c r="N88" s="91">
        <v>4</v>
      </c>
      <c r="O88" s="122"/>
      <c r="P88" s="91">
        <v>1</v>
      </c>
      <c r="Q88" s="122"/>
      <c r="R88" s="122"/>
      <c r="S88" s="122"/>
      <c r="T88" s="91">
        <v>4</v>
      </c>
      <c r="U88" s="91">
        <v>4</v>
      </c>
      <c r="V88" s="91">
        <v>6</v>
      </c>
      <c r="W88" s="91">
        <v>4</v>
      </c>
      <c r="X88" s="91">
        <v>6</v>
      </c>
      <c r="Y88" s="91">
        <v>4</v>
      </c>
      <c r="Z88" s="122"/>
      <c r="AA88" s="122">
        <v>7</v>
      </c>
      <c r="AB88" s="146"/>
      <c r="AC88" s="68">
        <f t="shared" si="1"/>
        <v>82</v>
      </c>
    </row>
    <row r="89" spans="1:30" ht="15.75" x14ac:dyDescent="0.2">
      <c r="A89" s="42" t="s">
        <v>1819</v>
      </c>
      <c r="B89" s="42"/>
      <c r="C89" s="172"/>
      <c r="D89" s="172"/>
      <c r="E89" s="42"/>
      <c r="F89" s="42"/>
      <c r="G89" s="275">
        <v>81</v>
      </c>
      <c r="H89" s="42"/>
      <c r="I89" s="280"/>
      <c r="K89" s="125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47"/>
      <c r="AC89" s="68">
        <f t="shared" si="1"/>
        <v>81</v>
      </c>
      <c r="AD89" s="151"/>
    </row>
    <row r="90" spans="1:30" x14ac:dyDescent="0.2">
      <c r="A90" s="42" t="s">
        <v>1833</v>
      </c>
      <c r="B90" s="42"/>
      <c r="C90" s="172"/>
      <c r="D90" s="172"/>
      <c r="E90" s="42"/>
      <c r="F90" s="42"/>
      <c r="G90" s="88">
        <v>81</v>
      </c>
      <c r="H90" s="42"/>
      <c r="I90" s="42"/>
      <c r="K90" s="125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47"/>
      <c r="AC90" s="68">
        <f t="shared" si="1"/>
        <v>81</v>
      </c>
      <c r="AD90" s="1"/>
    </row>
    <row r="91" spans="1:30" s="28" customFormat="1" ht="13.5" customHeight="1" x14ac:dyDescent="0.2">
      <c r="A91" s="23" t="s">
        <v>874</v>
      </c>
      <c r="B91" s="23"/>
      <c r="C91" s="178"/>
      <c r="D91" s="178"/>
      <c r="E91" s="23"/>
      <c r="F91" s="23"/>
      <c r="G91" s="42"/>
      <c r="H91" s="42"/>
      <c r="I91" s="42"/>
      <c r="J91" s="141"/>
      <c r="K91" s="122"/>
      <c r="L91" s="122"/>
      <c r="M91" s="122"/>
      <c r="N91" s="122"/>
      <c r="O91" s="122"/>
      <c r="P91" s="122"/>
      <c r="Q91" s="122"/>
      <c r="R91" s="122"/>
      <c r="S91" s="122"/>
      <c r="T91" s="125"/>
      <c r="U91" s="91">
        <v>10</v>
      </c>
      <c r="V91" s="91">
        <v>11</v>
      </c>
      <c r="W91" s="91">
        <v>10</v>
      </c>
      <c r="X91" s="91">
        <v>10</v>
      </c>
      <c r="Y91" s="91">
        <v>16</v>
      </c>
      <c r="Z91" s="91">
        <v>11</v>
      </c>
      <c r="AA91" s="91">
        <v>9</v>
      </c>
      <c r="AB91" s="146">
        <v>7</v>
      </c>
      <c r="AC91" s="68">
        <f t="shared" si="1"/>
        <v>80.5</v>
      </c>
      <c r="AD91" s="151"/>
    </row>
    <row r="92" spans="1:30" ht="13.5" thickBot="1" x14ac:dyDescent="0.25">
      <c r="A92" s="23" t="s">
        <v>855</v>
      </c>
      <c r="B92" s="23"/>
      <c r="C92" s="178"/>
      <c r="D92" s="178"/>
      <c r="E92" s="23"/>
      <c r="F92" s="23"/>
      <c r="G92" s="42"/>
      <c r="H92" s="42"/>
      <c r="I92" s="30"/>
      <c r="J92" s="29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5"/>
      <c r="V92" s="91">
        <v>2</v>
      </c>
      <c r="W92" s="91">
        <v>14</v>
      </c>
      <c r="X92" s="91">
        <v>16</v>
      </c>
      <c r="Y92" s="91">
        <v>13</v>
      </c>
      <c r="Z92" s="91">
        <v>21</v>
      </c>
      <c r="AA92" s="91">
        <v>14</v>
      </c>
      <c r="AB92" s="146"/>
      <c r="AC92" s="68">
        <f t="shared" si="1"/>
        <v>80</v>
      </c>
      <c r="AD92" s="1"/>
    </row>
    <row r="93" spans="1:30" ht="16.5" thickBot="1" x14ac:dyDescent="0.25">
      <c r="A93" s="23" t="s">
        <v>1079</v>
      </c>
      <c r="B93" s="23"/>
      <c r="C93" s="178"/>
      <c r="D93" s="178"/>
      <c r="E93" s="23"/>
      <c r="F93" s="23"/>
      <c r="G93" s="42"/>
      <c r="H93" s="279"/>
      <c r="I93" s="276">
        <v>13</v>
      </c>
      <c r="J93" s="276">
        <v>7</v>
      </c>
      <c r="K93" s="273">
        <v>10</v>
      </c>
      <c r="L93" s="91">
        <v>11</v>
      </c>
      <c r="M93" s="127">
        <v>11</v>
      </c>
      <c r="N93" s="154">
        <v>11</v>
      </c>
      <c r="O93" s="122"/>
      <c r="P93" s="122"/>
      <c r="Q93" s="122"/>
      <c r="R93" s="91">
        <v>11</v>
      </c>
      <c r="S93" s="91">
        <v>6</v>
      </c>
      <c r="T93" s="125"/>
      <c r="U93" s="122"/>
      <c r="V93" s="122"/>
      <c r="W93" s="122"/>
      <c r="X93" s="122"/>
      <c r="Y93" s="122"/>
      <c r="Z93" s="122"/>
      <c r="AA93" s="122"/>
      <c r="AB93" s="146"/>
      <c r="AC93" s="68">
        <f t="shared" si="1"/>
        <v>80</v>
      </c>
      <c r="AD93" s="151"/>
    </row>
    <row r="94" spans="1:30" ht="15.75" x14ac:dyDescent="0.2">
      <c r="A94" s="23" t="s">
        <v>853</v>
      </c>
      <c r="B94" s="23"/>
      <c r="C94" s="178"/>
      <c r="D94" s="178"/>
      <c r="E94" s="23"/>
      <c r="F94" s="23"/>
      <c r="G94" s="42"/>
      <c r="H94" s="42"/>
      <c r="I94" s="280"/>
      <c r="J94" s="288"/>
      <c r="K94" s="122"/>
      <c r="L94" s="122"/>
      <c r="M94" s="122"/>
      <c r="N94" s="122"/>
      <c r="O94" s="122"/>
      <c r="P94" s="122"/>
      <c r="Q94" s="125"/>
      <c r="R94" s="91">
        <v>10</v>
      </c>
      <c r="S94" s="91">
        <v>10</v>
      </c>
      <c r="T94" s="91">
        <v>11</v>
      </c>
      <c r="U94" s="91">
        <v>12</v>
      </c>
      <c r="V94" s="91">
        <v>7</v>
      </c>
      <c r="W94" s="91">
        <v>12</v>
      </c>
      <c r="X94" s="91">
        <v>2</v>
      </c>
      <c r="Y94" s="91">
        <v>10</v>
      </c>
      <c r="Z94" s="91">
        <v>2</v>
      </c>
      <c r="AA94" s="91"/>
      <c r="AB94" s="146">
        <v>3</v>
      </c>
      <c r="AC94" s="68">
        <f t="shared" si="1"/>
        <v>77.5</v>
      </c>
      <c r="AD94" s="151"/>
    </row>
    <row r="95" spans="1:30" x14ac:dyDescent="0.2">
      <c r="A95" s="90" t="s">
        <v>1820</v>
      </c>
      <c r="B95" s="90"/>
      <c r="C95" s="191"/>
      <c r="D95" s="191"/>
      <c r="E95" s="90"/>
      <c r="F95" s="90"/>
      <c r="G95" s="88">
        <v>77</v>
      </c>
      <c r="H95" s="42"/>
      <c r="I95" s="42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47"/>
      <c r="AC95" s="68">
        <f t="shared" si="1"/>
        <v>77</v>
      </c>
      <c r="AD95" s="1"/>
    </row>
    <row r="96" spans="1:30" x14ac:dyDescent="0.2">
      <c r="A96" s="23" t="s">
        <v>892</v>
      </c>
      <c r="B96" s="23"/>
      <c r="C96" s="178"/>
      <c r="D96" s="178"/>
      <c r="E96" s="23"/>
      <c r="F96" s="23"/>
      <c r="G96" s="42"/>
      <c r="H96" s="42"/>
      <c r="I96" s="125"/>
      <c r="J96" s="140">
        <v>10</v>
      </c>
      <c r="K96" s="91">
        <v>18</v>
      </c>
      <c r="L96" s="24"/>
      <c r="M96" s="91"/>
      <c r="N96" s="154">
        <v>14</v>
      </c>
      <c r="O96" s="91">
        <v>15</v>
      </c>
      <c r="P96" s="91">
        <v>10</v>
      </c>
      <c r="Q96" s="91">
        <v>3</v>
      </c>
      <c r="R96" s="91">
        <v>6</v>
      </c>
      <c r="S96" s="122"/>
      <c r="T96" s="122"/>
      <c r="U96" s="122"/>
      <c r="V96" s="122"/>
      <c r="W96" s="122"/>
      <c r="X96" s="122"/>
      <c r="Y96" s="122"/>
      <c r="Z96" s="122"/>
      <c r="AA96" s="122"/>
      <c r="AB96" s="146"/>
      <c r="AC96" s="68">
        <f t="shared" si="1"/>
        <v>76</v>
      </c>
      <c r="AD96" s="1"/>
    </row>
    <row r="97" spans="1:30" x14ac:dyDescent="0.2">
      <c r="A97" s="42" t="s">
        <v>1842</v>
      </c>
      <c r="B97" s="42"/>
      <c r="C97" s="172"/>
      <c r="D97" s="172"/>
      <c r="E97" s="42"/>
      <c r="F97" s="42"/>
      <c r="G97" s="88">
        <v>76</v>
      </c>
      <c r="H97" s="42"/>
      <c r="I97" s="42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47"/>
      <c r="AC97" s="68">
        <f t="shared" si="1"/>
        <v>76</v>
      </c>
      <c r="AD97" s="1"/>
    </row>
    <row r="98" spans="1:30" x14ac:dyDescent="0.2">
      <c r="A98" s="23" t="s">
        <v>1070</v>
      </c>
      <c r="B98" s="23"/>
      <c r="C98" s="178"/>
      <c r="D98" s="178"/>
      <c r="E98" s="23"/>
      <c r="F98" s="23"/>
      <c r="G98" s="88">
        <v>63</v>
      </c>
      <c r="H98" s="42"/>
      <c r="I98" s="42"/>
      <c r="J98" s="88">
        <v>63</v>
      </c>
      <c r="K98" s="122"/>
      <c r="L98" s="122"/>
      <c r="M98" s="122"/>
      <c r="N98" s="122"/>
      <c r="O98" s="122"/>
      <c r="P98" s="122"/>
      <c r="Q98" s="122"/>
      <c r="R98" s="91"/>
      <c r="S98" s="91"/>
      <c r="T98" s="91">
        <v>2</v>
      </c>
      <c r="U98" s="91">
        <v>7</v>
      </c>
      <c r="V98" s="91">
        <v>4</v>
      </c>
      <c r="W98" s="125"/>
      <c r="X98" s="122"/>
      <c r="Y98" s="122"/>
      <c r="Z98" s="122"/>
      <c r="AA98" s="122"/>
      <c r="AB98" s="146"/>
      <c r="AC98" s="68">
        <f t="shared" si="1"/>
        <v>139</v>
      </c>
      <c r="AD98" s="1"/>
    </row>
    <row r="99" spans="1:30" ht="13.5" thickBot="1" x14ac:dyDescent="0.25">
      <c r="A99" s="42" t="s">
        <v>1834</v>
      </c>
      <c r="B99" s="42"/>
      <c r="C99" s="172"/>
      <c r="D99" s="172"/>
      <c r="E99" s="42"/>
      <c r="F99" s="42"/>
      <c r="G99" s="410"/>
      <c r="H99" s="410"/>
      <c r="I99" s="410"/>
      <c r="J99" s="88">
        <v>76</v>
      </c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47"/>
      <c r="AC99" s="68">
        <f t="shared" si="1"/>
        <v>76</v>
      </c>
      <c r="AD99" s="1"/>
    </row>
    <row r="100" spans="1:30" ht="16.5" thickBot="1" x14ac:dyDescent="0.25">
      <c r="A100" s="23" t="s">
        <v>805</v>
      </c>
      <c r="B100" s="23"/>
      <c r="C100" s="178"/>
      <c r="D100" s="178"/>
      <c r="E100" s="23"/>
      <c r="F100" s="23"/>
      <c r="G100" s="42"/>
      <c r="H100" s="279"/>
      <c r="I100" s="294">
        <v>9</v>
      </c>
      <c r="J100" s="293"/>
      <c r="K100" s="91">
        <v>4</v>
      </c>
      <c r="L100" s="122"/>
      <c r="M100" s="122"/>
      <c r="N100" s="91">
        <v>12</v>
      </c>
      <c r="O100" s="91">
        <v>11</v>
      </c>
      <c r="P100" s="91">
        <v>11</v>
      </c>
      <c r="Q100" s="91">
        <v>11</v>
      </c>
      <c r="R100" s="122"/>
      <c r="S100" s="122"/>
      <c r="T100" s="122"/>
      <c r="U100" s="122"/>
      <c r="V100" s="122"/>
      <c r="W100" s="91">
        <v>12</v>
      </c>
      <c r="X100" s="91">
        <v>4</v>
      </c>
      <c r="Y100" s="91">
        <v>1</v>
      </c>
      <c r="Z100" s="122"/>
      <c r="AA100" s="122"/>
      <c r="AB100" s="146">
        <v>1</v>
      </c>
      <c r="AC100" s="68">
        <f t="shared" si="1"/>
        <v>75.5</v>
      </c>
      <c r="AD100" s="151"/>
    </row>
    <row r="101" spans="1:30" ht="15.75" x14ac:dyDescent="0.2">
      <c r="A101" s="23" t="s">
        <v>935</v>
      </c>
      <c r="B101" s="23"/>
      <c r="C101" s="178"/>
      <c r="D101" s="178"/>
      <c r="E101" s="23"/>
      <c r="F101" s="23"/>
      <c r="G101" s="42"/>
      <c r="H101" s="42"/>
      <c r="I101" s="280"/>
      <c r="J101" s="141"/>
      <c r="K101" s="91"/>
      <c r="L101" s="24"/>
      <c r="M101" s="125"/>
      <c r="N101" s="91">
        <v>12</v>
      </c>
      <c r="O101" s="91">
        <v>11</v>
      </c>
      <c r="P101" s="91">
        <v>12</v>
      </c>
      <c r="Q101" s="91">
        <v>8</v>
      </c>
      <c r="R101" s="91">
        <v>12</v>
      </c>
      <c r="S101" s="91">
        <v>11</v>
      </c>
      <c r="T101" s="91">
        <v>9</v>
      </c>
      <c r="U101" s="125"/>
      <c r="V101" s="122"/>
      <c r="W101" s="122"/>
      <c r="X101" s="122"/>
      <c r="Y101" s="122"/>
      <c r="Z101" s="122"/>
      <c r="AA101" s="122"/>
      <c r="AB101" s="146"/>
      <c r="AC101" s="68">
        <f t="shared" si="1"/>
        <v>75</v>
      </c>
      <c r="AD101" s="151"/>
    </row>
    <row r="102" spans="1:30" ht="15.75" x14ac:dyDescent="0.2">
      <c r="A102" s="23" t="s">
        <v>799</v>
      </c>
      <c r="B102" s="23"/>
      <c r="C102" s="178"/>
      <c r="D102" s="178"/>
      <c r="E102" s="23"/>
      <c r="F102" s="23"/>
      <c r="G102" s="42"/>
      <c r="H102" s="42"/>
      <c r="I102" s="42"/>
      <c r="J102" s="88">
        <v>74</v>
      </c>
      <c r="K102" s="125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47"/>
      <c r="AC102" s="68">
        <f t="shared" si="1"/>
        <v>74</v>
      </c>
      <c r="AD102" s="151"/>
    </row>
    <row r="103" spans="1:30" ht="15.75" x14ac:dyDescent="0.2">
      <c r="A103" s="42" t="s">
        <v>3437</v>
      </c>
      <c r="B103" s="42"/>
      <c r="C103" s="172"/>
      <c r="D103" s="172"/>
      <c r="E103" s="42"/>
      <c r="F103" s="42"/>
      <c r="G103" s="410"/>
      <c r="H103" s="410"/>
      <c r="I103" s="410"/>
      <c r="J103" s="88">
        <v>74</v>
      </c>
      <c r="K103" s="125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47"/>
      <c r="AC103" s="68">
        <f t="shared" si="1"/>
        <v>74</v>
      </c>
      <c r="AD103" s="151"/>
    </row>
    <row r="104" spans="1:30" ht="15.75" x14ac:dyDescent="0.2">
      <c r="A104" s="42" t="s">
        <v>1822</v>
      </c>
      <c r="B104" s="42"/>
      <c r="C104" s="172"/>
      <c r="D104" s="172"/>
      <c r="E104" s="42"/>
      <c r="F104" s="42"/>
      <c r="G104" s="42"/>
      <c r="H104" s="90"/>
      <c r="I104" s="42"/>
      <c r="J104" s="88">
        <v>74</v>
      </c>
      <c r="K104" s="125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47"/>
      <c r="AC104" s="68">
        <f t="shared" si="1"/>
        <v>74</v>
      </c>
      <c r="AD104" s="151"/>
    </row>
    <row r="105" spans="1:30" ht="15.75" x14ac:dyDescent="0.2">
      <c r="A105" s="23" t="s">
        <v>868</v>
      </c>
      <c r="B105" s="23"/>
      <c r="C105" s="178"/>
      <c r="D105" s="178"/>
      <c r="E105" s="23"/>
      <c r="F105" s="23"/>
      <c r="G105" s="42"/>
      <c r="H105" s="125"/>
      <c r="I105" s="42"/>
      <c r="J105" s="141"/>
      <c r="K105" s="91">
        <v>13</v>
      </c>
      <c r="L105" s="91">
        <v>15</v>
      </c>
      <c r="M105" s="91"/>
      <c r="N105" s="154">
        <v>12</v>
      </c>
      <c r="O105" s="91">
        <v>10</v>
      </c>
      <c r="P105" s="91">
        <v>12</v>
      </c>
      <c r="Q105" s="91">
        <v>11</v>
      </c>
      <c r="R105" s="91"/>
      <c r="S105" s="91"/>
      <c r="T105" s="122"/>
      <c r="U105" s="122"/>
      <c r="V105" s="122"/>
      <c r="W105" s="122"/>
      <c r="X105" s="122"/>
      <c r="Y105" s="122"/>
      <c r="Z105" s="122"/>
      <c r="AA105" s="122"/>
      <c r="AB105" s="146"/>
      <c r="AC105" s="68">
        <f t="shared" si="1"/>
        <v>73</v>
      </c>
      <c r="AD105" s="151"/>
    </row>
    <row r="106" spans="1:30" ht="15.75" x14ac:dyDescent="0.2">
      <c r="A106" s="23" t="s">
        <v>1008</v>
      </c>
      <c r="B106" s="23"/>
      <c r="C106" s="178"/>
      <c r="D106" s="178"/>
      <c r="E106" s="23"/>
      <c r="F106" s="23"/>
      <c r="G106" s="42"/>
      <c r="H106" s="23"/>
      <c r="I106" s="125"/>
      <c r="J106" s="140">
        <v>11</v>
      </c>
      <c r="K106" s="91">
        <v>6</v>
      </c>
      <c r="L106" s="91">
        <v>12</v>
      </c>
      <c r="M106" s="127">
        <v>11</v>
      </c>
      <c r="N106" s="91">
        <v>13</v>
      </c>
      <c r="O106" s="91">
        <v>10</v>
      </c>
      <c r="P106" s="91">
        <v>10</v>
      </c>
      <c r="Q106" s="125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46"/>
      <c r="AC106" s="68">
        <f t="shared" si="1"/>
        <v>73</v>
      </c>
      <c r="AD106" s="151"/>
    </row>
    <row r="107" spans="1:30" ht="15.75" x14ac:dyDescent="0.2">
      <c r="A107" s="23" t="s">
        <v>1331</v>
      </c>
      <c r="B107" s="23"/>
      <c r="C107" s="178"/>
      <c r="D107" s="178"/>
      <c r="E107" s="23"/>
      <c r="F107" s="23"/>
      <c r="G107" s="42"/>
      <c r="H107" s="42"/>
      <c r="I107" s="42"/>
      <c r="J107" s="141"/>
      <c r="K107" s="122"/>
      <c r="L107" s="122"/>
      <c r="M107" s="122"/>
      <c r="N107" s="122"/>
      <c r="O107" s="122"/>
      <c r="P107" s="122"/>
      <c r="Q107" s="122"/>
      <c r="R107" s="122"/>
      <c r="S107" s="122"/>
      <c r="T107" s="125"/>
      <c r="U107" s="91">
        <v>6</v>
      </c>
      <c r="V107" s="91">
        <v>6</v>
      </c>
      <c r="W107" s="91">
        <v>5</v>
      </c>
      <c r="X107" s="91">
        <v>9</v>
      </c>
      <c r="Y107" s="91">
        <v>14</v>
      </c>
      <c r="Z107" s="91">
        <v>17</v>
      </c>
      <c r="AA107" s="91">
        <v>15</v>
      </c>
      <c r="AB107" s="146"/>
      <c r="AC107" s="68">
        <f t="shared" si="1"/>
        <v>72</v>
      </c>
      <c r="AD107" s="151"/>
    </row>
    <row r="108" spans="1:30" x14ac:dyDescent="0.2">
      <c r="A108" s="23" t="s">
        <v>1188</v>
      </c>
      <c r="B108" s="23"/>
      <c r="C108" s="178"/>
      <c r="D108" s="178"/>
      <c r="E108" s="23"/>
      <c r="F108" s="23"/>
      <c r="G108" s="42"/>
      <c r="H108" s="90"/>
      <c r="I108" s="42"/>
      <c r="J108" s="141"/>
      <c r="K108" s="122"/>
      <c r="L108" s="122"/>
      <c r="M108" s="122"/>
      <c r="N108" s="122"/>
      <c r="O108" s="122"/>
      <c r="P108" s="122"/>
      <c r="Q108" s="122"/>
      <c r="R108" s="122"/>
      <c r="S108" s="125"/>
      <c r="T108" s="91">
        <v>1</v>
      </c>
      <c r="U108" s="91">
        <v>11</v>
      </c>
      <c r="V108" s="91">
        <v>6</v>
      </c>
      <c r="W108" s="91">
        <v>12</v>
      </c>
      <c r="X108" s="91">
        <v>13</v>
      </c>
      <c r="Y108" s="91">
        <v>10</v>
      </c>
      <c r="Z108" s="91">
        <v>7</v>
      </c>
      <c r="AA108" s="91">
        <v>10</v>
      </c>
      <c r="AB108" s="146">
        <v>4</v>
      </c>
      <c r="AC108" s="68">
        <f t="shared" si="1"/>
        <v>72</v>
      </c>
    </row>
    <row r="109" spans="1:30" x14ac:dyDescent="0.2">
      <c r="A109" s="23" t="s">
        <v>1156</v>
      </c>
      <c r="B109" s="23"/>
      <c r="C109" s="178"/>
      <c r="D109" s="178"/>
      <c r="E109" s="23"/>
      <c r="F109" s="23"/>
      <c r="G109" s="42"/>
      <c r="H109" s="42"/>
      <c r="I109" s="42"/>
      <c r="J109" s="141"/>
      <c r="K109" s="122"/>
      <c r="L109" s="122"/>
      <c r="M109" s="122"/>
      <c r="N109" s="122"/>
      <c r="O109" s="122"/>
      <c r="P109" s="122"/>
      <c r="Q109" s="122"/>
      <c r="R109" s="122"/>
      <c r="S109" s="122"/>
      <c r="T109" s="125"/>
      <c r="U109" s="91">
        <v>8</v>
      </c>
      <c r="V109" s="91">
        <v>13</v>
      </c>
      <c r="W109" s="91">
        <v>12</v>
      </c>
      <c r="X109" s="91">
        <v>11</v>
      </c>
      <c r="Y109" s="91">
        <v>11</v>
      </c>
      <c r="Z109" s="91">
        <v>10</v>
      </c>
      <c r="AA109" s="91">
        <v>4</v>
      </c>
      <c r="AB109" s="146"/>
      <c r="AC109" s="68">
        <f t="shared" si="1"/>
        <v>69</v>
      </c>
    </row>
    <row r="110" spans="1:30" x14ac:dyDescent="0.2">
      <c r="A110" s="23" t="s">
        <v>1193</v>
      </c>
      <c r="B110" s="23"/>
      <c r="C110" s="178"/>
      <c r="D110" s="178"/>
      <c r="E110" s="23"/>
      <c r="F110" s="23"/>
      <c r="G110" s="42"/>
      <c r="H110" s="42"/>
      <c r="I110" s="125"/>
      <c r="J110" s="140">
        <v>14</v>
      </c>
      <c r="K110" s="91">
        <v>13</v>
      </c>
      <c r="L110" s="91">
        <v>15</v>
      </c>
      <c r="M110" s="92">
        <v>13</v>
      </c>
      <c r="N110" s="154">
        <v>9</v>
      </c>
      <c r="O110" s="91">
        <v>5</v>
      </c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46"/>
      <c r="AC110" s="68">
        <f t="shared" si="1"/>
        <v>69</v>
      </c>
      <c r="AD110" s="1"/>
    </row>
    <row r="111" spans="1:30" x14ac:dyDescent="0.2">
      <c r="A111" s="23" t="s">
        <v>794</v>
      </c>
      <c r="B111" s="23"/>
      <c r="C111" s="178"/>
      <c r="D111" s="178"/>
      <c r="E111" s="23"/>
      <c r="F111" s="23"/>
      <c r="G111" s="42"/>
      <c r="H111" s="42"/>
      <c r="I111" s="42"/>
      <c r="J111" s="139"/>
      <c r="K111" s="122"/>
      <c r="L111" s="122"/>
      <c r="M111" s="130"/>
      <c r="N111" s="154">
        <v>4</v>
      </c>
      <c r="O111" s="91">
        <v>1</v>
      </c>
      <c r="P111" s="91">
        <v>6</v>
      </c>
      <c r="Q111" s="91">
        <v>8</v>
      </c>
      <c r="R111" s="91">
        <v>6</v>
      </c>
      <c r="S111" s="91">
        <v>3</v>
      </c>
      <c r="T111" s="91">
        <v>7</v>
      </c>
      <c r="U111" s="91">
        <v>5</v>
      </c>
      <c r="V111" s="91">
        <v>9</v>
      </c>
      <c r="W111" s="91">
        <v>2</v>
      </c>
      <c r="X111" s="91">
        <v>1</v>
      </c>
      <c r="Y111" s="91">
        <v>6</v>
      </c>
      <c r="Z111" s="91">
        <v>3</v>
      </c>
      <c r="AA111" s="91">
        <v>6</v>
      </c>
      <c r="AB111" s="146">
        <v>1</v>
      </c>
      <c r="AC111" s="68">
        <f t="shared" si="1"/>
        <v>67.5</v>
      </c>
    </row>
    <row r="112" spans="1:30" x14ac:dyDescent="0.2">
      <c r="A112" s="23" t="s">
        <v>821</v>
      </c>
      <c r="B112" s="23"/>
      <c r="C112" s="178"/>
      <c r="D112" s="178"/>
      <c r="E112" s="23"/>
      <c r="F112" s="23"/>
      <c r="G112" s="42"/>
      <c r="H112" s="42"/>
      <c r="I112" s="42"/>
      <c r="J112" s="141"/>
      <c r="K112" s="122"/>
      <c r="L112" s="122"/>
      <c r="M112" s="122"/>
      <c r="N112" s="122"/>
      <c r="O112" s="122"/>
      <c r="P112" s="122"/>
      <c r="Q112" s="122"/>
      <c r="R112" s="122"/>
      <c r="S112" s="125"/>
      <c r="T112" s="91">
        <v>2</v>
      </c>
      <c r="U112" s="91">
        <v>3</v>
      </c>
      <c r="V112" s="91">
        <v>12</v>
      </c>
      <c r="W112" s="91">
        <v>12</v>
      </c>
      <c r="X112" s="91">
        <v>4</v>
      </c>
      <c r="Y112" s="91">
        <v>14</v>
      </c>
      <c r="Z112" s="91">
        <v>14</v>
      </c>
      <c r="AA112" s="91">
        <v>5</v>
      </c>
      <c r="AB112" s="146">
        <v>1</v>
      </c>
      <c r="AC112" s="68">
        <f t="shared" si="1"/>
        <v>66.5</v>
      </c>
      <c r="AD112" s="90"/>
    </row>
    <row r="113" spans="1:30" x14ac:dyDescent="0.2">
      <c r="A113" s="23" t="s">
        <v>1160</v>
      </c>
      <c r="B113" s="23"/>
      <c r="C113" s="178"/>
      <c r="D113" s="178"/>
      <c r="E113" s="23"/>
      <c r="F113" s="23"/>
      <c r="G113" s="42"/>
      <c r="H113" s="42"/>
      <c r="I113" s="42"/>
      <c r="J113" s="141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5"/>
      <c r="V113" s="91">
        <v>6</v>
      </c>
      <c r="W113" s="91">
        <v>9</v>
      </c>
      <c r="X113" s="91">
        <v>18</v>
      </c>
      <c r="Y113" s="91">
        <v>12</v>
      </c>
      <c r="Z113" s="91">
        <v>11</v>
      </c>
      <c r="AA113" s="91">
        <v>10</v>
      </c>
      <c r="AB113" s="146">
        <v>1</v>
      </c>
      <c r="AC113" s="68">
        <f t="shared" si="1"/>
        <v>66.5</v>
      </c>
    </row>
    <row r="114" spans="1:30" x14ac:dyDescent="0.2">
      <c r="A114" s="23" t="s">
        <v>865</v>
      </c>
      <c r="B114" s="23"/>
      <c r="C114" s="178"/>
      <c r="D114" s="178"/>
      <c r="E114" s="23"/>
      <c r="F114" s="23"/>
      <c r="G114" s="42"/>
      <c r="H114" s="42"/>
      <c r="I114" s="125"/>
      <c r="J114" s="140">
        <v>12</v>
      </c>
      <c r="K114" s="91">
        <v>10</v>
      </c>
      <c r="L114" s="91">
        <v>14</v>
      </c>
      <c r="M114" s="91">
        <v>11</v>
      </c>
      <c r="N114" s="91">
        <v>10</v>
      </c>
      <c r="O114" s="91">
        <v>6</v>
      </c>
      <c r="P114" s="91">
        <v>2</v>
      </c>
      <c r="Q114" s="125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46"/>
      <c r="AC114" s="68">
        <f t="shared" si="1"/>
        <v>65</v>
      </c>
    </row>
    <row r="115" spans="1:30" x14ac:dyDescent="0.2">
      <c r="A115" s="135" t="s">
        <v>1084</v>
      </c>
      <c r="B115" s="135"/>
      <c r="C115" s="178"/>
      <c r="D115" s="178"/>
      <c r="E115" s="135"/>
      <c r="F115" s="135"/>
      <c r="G115" s="42"/>
      <c r="H115" s="125"/>
      <c r="I115" s="138">
        <v>6</v>
      </c>
      <c r="J115" s="138">
        <v>10</v>
      </c>
      <c r="K115" s="88">
        <v>14</v>
      </c>
      <c r="L115" s="88">
        <v>12</v>
      </c>
      <c r="M115" s="127">
        <v>10</v>
      </c>
      <c r="N115" s="91">
        <v>12</v>
      </c>
      <c r="O115" s="91">
        <v>1</v>
      </c>
      <c r="P115" s="125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146"/>
      <c r="AC115" s="68">
        <f t="shared" si="1"/>
        <v>65</v>
      </c>
      <c r="AD115" s="1"/>
    </row>
    <row r="116" spans="1:30" x14ac:dyDescent="0.2">
      <c r="A116" s="23" t="s">
        <v>888</v>
      </c>
      <c r="B116" s="23"/>
      <c r="C116" s="178"/>
      <c r="D116" s="178"/>
      <c r="E116" s="23"/>
      <c r="F116" s="23"/>
      <c r="G116" s="42"/>
      <c r="H116" s="42"/>
      <c r="I116" s="42"/>
      <c r="J116" s="141"/>
      <c r="K116" s="24"/>
      <c r="L116" s="24"/>
      <c r="M116" s="122"/>
      <c r="N116" s="122"/>
      <c r="O116" s="122"/>
      <c r="P116" s="42"/>
      <c r="Q116" s="42"/>
      <c r="R116" s="42"/>
      <c r="S116" s="122"/>
      <c r="T116" s="125"/>
      <c r="U116" s="91">
        <v>3</v>
      </c>
      <c r="V116" s="91">
        <v>11</v>
      </c>
      <c r="W116" s="91">
        <v>16</v>
      </c>
      <c r="X116" s="91">
        <v>11</v>
      </c>
      <c r="Y116" s="122"/>
      <c r="Z116" s="91">
        <v>11</v>
      </c>
      <c r="AA116" s="91">
        <v>10</v>
      </c>
      <c r="AB116" s="146">
        <v>4</v>
      </c>
      <c r="AC116" s="68">
        <f t="shared" si="1"/>
        <v>64</v>
      </c>
    </row>
    <row r="117" spans="1:30" x14ac:dyDescent="0.2">
      <c r="A117" s="23" t="s">
        <v>976</v>
      </c>
      <c r="B117" s="23"/>
      <c r="C117" s="178"/>
      <c r="D117" s="178"/>
      <c r="E117" s="23"/>
      <c r="F117" s="23"/>
      <c r="G117" s="42"/>
      <c r="H117" s="42"/>
      <c r="I117" s="42"/>
      <c r="J117" s="141"/>
      <c r="K117" s="131"/>
      <c r="L117" s="122"/>
      <c r="M117" s="122"/>
      <c r="N117" s="122"/>
      <c r="O117" s="122"/>
      <c r="P117" s="122"/>
      <c r="Q117" s="125"/>
      <c r="R117" s="91">
        <v>3</v>
      </c>
      <c r="S117" s="91">
        <v>6</v>
      </c>
      <c r="T117" s="91">
        <v>9</v>
      </c>
      <c r="U117" s="91">
        <v>9</v>
      </c>
      <c r="V117" s="91">
        <v>8</v>
      </c>
      <c r="W117" s="91">
        <v>10</v>
      </c>
      <c r="X117" s="91">
        <v>13</v>
      </c>
      <c r="Y117" s="91">
        <v>1</v>
      </c>
      <c r="Z117" s="91">
        <v>4</v>
      </c>
      <c r="AA117" s="91"/>
      <c r="AB117" s="146">
        <v>2</v>
      </c>
      <c r="AC117" s="68">
        <f t="shared" si="1"/>
        <v>64</v>
      </c>
      <c r="AD117" s="1"/>
    </row>
    <row r="118" spans="1:30" x14ac:dyDescent="0.2">
      <c r="A118" s="23" t="s">
        <v>829</v>
      </c>
      <c r="B118" s="23"/>
      <c r="C118" s="178"/>
      <c r="D118" s="178"/>
      <c r="E118" s="23"/>
      <c r="F118" s="23"/>
      <c r="G118" s="42"/>
      <c r="H118" s="42"/>
      <c r="I118" s="42"/>
      <c r="J118" s="141"/>
      <c r="K118" s="122"/>
      <c r="L118" s="122"/>
      <c r="M118" s="122"/>
      <c r="N118" s="122"/>
      <c r="O118" s="122"/>
      <c r="P118" s="122"/>
      <c r="Q118" s="122"/>
      <c r="R118" s="122"/>
      <c r="S118" s="122"/>
      <c r="T118" s="125"/>
      <c r="U118" s="91">
        <v>10</v>
      </c>
      <c r="V118" s="91">
        <v>10</v>
      </c>
      <c r="W118" s="91"/>
      <c r="X118" s="91">
        <v>14</v>
      </c>
      <c r="Y118" s="91">
        <v>13</v>
      </c>
      <c r="Z118" s="91">
        <v>10</v>
      </c>
      <c r="AA118" s="91">
        <v>6</v>
      </c>
      <c r="AB118" s="146"/>
      <c r="AC118" s="68">
        <f t="shared" si="1"/>
        <v>63</v>
      </c>
    </row>
    <row r="119" spans="1:30" s="1" customFormat="1" x14ac:dyDescent="0.2">
      <c r="A119" s="23" t="s">
        <v>1107</v>
      </c>
      <c r="B119" s="23"/>
      <c r="C119" s="178"/>
      <c r="D119" s="178"/>
      <c r="E119" s="23"/>
      <c r="F119" s="23"/>
      <c r="G119" s="410"/>
      <c r="H119" s="410"/>
      <c r="I119" s="410"/>
      <c r="J119" s="88">
        <v>61</v>
      </c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91">
        <v>2</v>
      </c>
      <c r="Y119" s="122"/>
      <c r="Z119" s="122"/>
      <c r="AA119" s="122"/>
      <c r="AB119" s="146"/>
      <c r="AC119" s="68">
        <f t="shared" si="1"/>
        <v>63</v>
      </c>
    </row>
    <row r="120" spans="1:30" x14ac:dyDescent="0.2">
      <c r="A120" s="42" t="s">
        <v>1824</v>
      </c>
      <c r="B120" s="42"/>
      <c r="C120" s="172"/>
      <c r="D120" s="172"/>
      <c r="E120" s="42"/>
      <c r="F120" s="42"/>
      <c r="G120" s="42"/>
      <c r="H120" s="42"/>
      <c r="I120" s="42"/>
      <c r="J120" s="88">
        <v>63</v>
      </c>
      <c r="K120" s="125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47"/>
      <c r="AC120" s="68">
        <f t="shared" si="1"/>
        <v>63</v>
      </c>
      <c r="AD120" s="1"/>
    </row>
    <row r="121" spans="1:30" x14ac:dyDescent="0.2">
      <c r="A121" s="42" t="s">
        <v>3438</v>
      </c>
      <c r="B121" s="42"/>
      <c r="C121" s="172"/>
      <c r="D121" s="172"/>
      <c r="E121" s="42"/>
      <c r="F121" s="42"/>
      <c r="H121" s="42"/>
      <c r="I121" s="42"/>
      <c r="J121" s="88">
        <v>62</v>
      </c>
      <c r="K121" s="125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47"/>
      <c r="AC121" s="68">
        <f t="shared" si="1"/>
        <v>62</v>
      </c>
      <c r="AD121" s="1"/>
    </row>
    <row r="122" spans="1:30" x14ac:dyDescent="0.2">
      <c r="A122" s="23" t="s">
        <v>801</v>
      </c>
      <c r="B122" s="23"/>
      <c r="C122" s="178"/>
      <c r="D122" s="178"/>
      <c r="E122" s="23"/>
      <c r="F122" s="23"/>
      <c r="G122" s="42"/>
      <c r="H122" s="140">
        <v>9</v>
      </c>
      <c r="I122" s="140">
        <v>11</v>
      </c>
      <c r="J122" s="140">
        <v>13</v>
      </c>
      <c r="K122" s="91">
        <v>14</v>
      </c>
      <c r="L122" s="91">
        <v>14</v>
      </c>
      <c r="M122" s="125"/>
      <c r="N122" s="110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46"/>
      <c r="AC122" s="68">
        <f t="shared" si="1"/>
        <v>61</v>
      </c>
      <c r="AD122" s="90"/>
    </row>
    <row r="123" spans="1:30" x14ac:dyDescent="0.2">
      <c r="A123" s="42" t="s">
        <v>1821</v>
      </c>
      <c r="B123" s="42"/>
      <c r="C123" s="172"/>
      <c r="D123" s="172"/>
      <c r="E123" s="42"/>
      <c r="F123" s="42"/>
      <c r="G123" s="410">
        <v>52</v>
      </c>
      <c r="H123" s="410"/>
      <c r="I123" s="410"/>
      <c r="J123" s="410"/>
      <c r="K123" s="410"/>
      <c r="L123" s="88">
        <v>9</v>
      </c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47"/>
      <c r="AC123" s="68">
        <f t="shared" si="1"/>
        <v>61</v>
      </c>
    </row>
    <row r="124" spans="1:30" x14ac:dyDescent="0.2">
      <c r="A124" s="23" t="s">
        <v>1333</v>
      </c>
      <c r="B124" s="23"/>
      <c r="C124" s="178"/>
      <c r="D124" s="178"/>
      <c r="E124" s="23"/>
      <c r="F124" s="23"/>
      <c r="G124" s="42"/>
      <c r="H124" s="42"/>
      <c r="I124" s="42"/>
      <c r="J124" s="141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5"/>
      <c r="W124" s="91">
        <v>10</v>
      </c>
      <c r="X124" s="91">
        <v>14</v>
      </c>
      <c r="Y124" s="91">
        <v>12</v>
      </c>
      <c r="Z124" s="91">
        <v>13</v>
      </c>
      <c r="AA124" s="91">
        <v>11</v>
      </c>
      <c r="AB124" s="146">
        <v>2</v>
      </c>
      <c r="AC124" s="170">
        <f t="shared" si="1"/>
        <v>61</v>
      </c>
    </row>
    <row r="125" spans="1:30" s="1" customFormat="1" x14ac:dyDescent="0.2">
      <c r="A125" s="23" t="s">
        <v>1219</v>
      </c>
      <c r="B125" s="23"/>
      <c r="C125" s="178"/>
      <c r="D125" s="178"/>
      <c r="E125" s="23"/>
      <c r="F125" s="23"/>
      <c r="G125" s="42"/>
      <c r="H125" s="42"/>
      <c r="I125" s="42"/>
      <c r="J125" s="141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5"/>
      <c r="W125" s="91">
        <v>13</v>
      </c>
      <c r="X125" s="91">
        <v>16</v>
      </c>
      <c r="Y125" s="91">
        <v>15</v>
      </c>
      <c r="Z125" s="91">
        <v>11</v>
      </c>
      <c r="AA125" s="91">
        <v>4</v>
      </c>
      <c r="AB125" s="146">
        <v>3</v>
      </c>
      <c r="AC125" s="68">
        <f t="shared" si="1"/>
        <v>60.5</v>
      </c>
      <c r="AD125" s="90"/>
    </row>
    <row r="126" spans="1:30" x14ac:dyDescent="0.2">
      <c r="A126" s="85" t="s">
        <v>1206</v>
      </c>
      <c r="B126" s="85"/>
      <c r="C126" s="417"/>
      <c r="D126" s="417"/>
      <c r="E126" s="85"/>
      <c r="F126" s="85"/>
      <c r="G126" s="42"/>
      <c r="H126" s="42"/>
      <c r="I126" s="42"/>
      <c r="J126" s="141"/>
      <c r="K126" s="122"/>
      <c r="L126" s="122"/>
      <c r="M126" s="122"/>
      <c r="N126" s="122"/>
      <c r="O126" s="122"/>
      <c r="P126" s="122"/>
      <c r="Q126" s="125"/>
      <c r="R126" s="91">
        <v>2</v>
      </c>
      <c r="S126" s="91">
        <v>1</v>
      </c>
      <c r="T126" s="91">
        <v>9</v>
      </c>
      <c r="U126" s="91">
        <v>15</v>
      </c>
      <c r="V126" s="91">
        <v>15</v>
      </c>
      <c r="W126" s="91">
        <v>12</v>
      </c>
      <c r="X126" s="122"/>
      <c r="Y126" s="91">
        <v>3</v>
      </c>
      <c r="Z126" s="122"/>
      <c r="AA126" s="122"/>
      <c r="AB126" s="146">
        <v>6</v>
      </c>
      <c r="AC126" s="68">
        <f t="shared" si="1"/>
        <v>60</v>
      </c>
      <c r="AD126" s="1"/>
    </row>
    <row r="127" spans="1:30" x14ac:dyDescent="0.2">
      <c r="A127" s="85" t="s">
        <v>1039</v>
      </c>
      <c r="B127" s="85"/>
      <c r="C127" s="417"/>
      <c r="D127" s="417"/>
      <c r="E127" s="85"/>
      <c r="F127" s="85"/>
      <c r="G127" s="42"/>
      <c r="H127" s="42"/>
      <c r="I127" s="42"/>
      <c r="J127" s="141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5"/>
      <c r="W127" s="91">
        <v>11</v>
      </c>
      <c r="X127" s="91">
        <v>14</v>
      </c>
      <c r="Y127" s="91">
        <v>14</v>
      </c>
      <c r="Z127" s="91">
        <v>9</v>
      </c>
      <c r="AA127" s="91">
        <v>10</v>
      </c>
      <c r="AB127" s="146"/>
      <c r="AC127" s="170">
        <f t="shared" si="1"/>
        <v>58</v>
      </c>
      <c r="AD127" s="1"/>
    </row>
    <row r="128" spans="1:30" x14ac:dyDescent="0.2">
      <c r="A128" s="42" t="s">
        <v>3439</v>
      </c>
      <c r="B128" s="42"/>
      <c r="C128" s="172"/>
      <c r="D128" s="172"/>
      <c r="E128" s="42"/>
      <c r="F128" s="42"/>
      <c r="G128" s="410"/>
      <c r="H128" s="410"/>
      <c r="I128" s="410"/>
      <c r="J128" s="88">
        <v>58</v>
      </c>
      <c r="K128" s="125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47"/>
      <c r="AC128" s="68">
        <f t="shared" si="1"/>
        <v>58</v>
      </c>
      <c r="AD128" s="1"/>
    </row>
    <row r="129" spans="1:30" x14ac:dyDescent="0.2">
      <c r="A129" s="23" t="s">
        <v>1211</v>
      </c>
      <c r="B129" s="23"/>
      <c r="C129" s="178"/>
      <c r="D129" s="178"/>
      <c r="E129" s="23"/>
      <c r="F129" s="23"/>
      <c r="G129" s="42"/>
      <c r="H129" s="42"/>
      <c r="I129" s="42"/>
      <c r="J129" s="141"/>
      <c r="K129" s="122"/>
      <c r="L129" s="122"/>
      <c r="M129" s="122"/>
      <c r="N129" s="122"/>
      <c r="O129" s="122"/>
      <c r="P129" s="125"/>
      <c r="Q129" s="91">
        <v>11</v>
      </c>
      <c r="R129" s="91">
        <v>10</v>
      </c>
      <c r="S129" s="91">
        <v>11</v>
      </c>
      <c r="T129" s="91">
        <v>10</v>
      </c>
      <c r="U129" s="91">
        <v>12</v>
      </c>
      <c r="V129" s="91">
        <v>2</v>
      </c>
      <c r="W129" s="122">
        <v>0</v>
      </c>
      <c r="X129" s="122"/>
      <c r="Y129" s="91">
        <v>2</v>
      </c>
      <c r="Z129" s="122"/>
      <c r="AA129" s="122"/>
      <c r="AB129" s="146"/>
      <c r="AC129" s="68">
        <f t="shared" si="1"/>
        <v>58</v>
      </c>
    </row>
    <row r="130" spans="1:30" x14ac:dyDescent="0.2">
      <c r="A130" s="23" t="s">
        <v>966</v>
      </c>
      <c r="B130" s="23"/>
      <c r="C130" s="178"/>
      <c r="D130" s="178"/>
      <c r="E130" s="23"/>
      <c r="F130" s="23"/>
      <c r="G130" s="42"/>
      <c r="H130" s="42"/>
      <c r="I130" s="42"/>
      <c r="J130" s="141"/>
      <c r="K130" s="122"/>
      <c r="L130" s="122"/>
      <c r="M130" s="122"/>
      <c r="N130" s="125"/>
      <c r="O130" s="91">
        <v>1</v>
      </c>
      <c r="P130" s="91">
        <v>9</v>
      </c>
      <c r="Q130" s="91">
        <v>9</v>
      </c>
      <c r="R130" s="91">
        <v>1</v>
      </c>
      <c r="S130" s="91">
        <v>22</v>
      </c>
      <c r="T130" s="122"/>
      <c r="U130" s="122"/>
      <c r="V130" s="122"/>
      <c r="W130" s="91">
        <v>11</v>
      </c>
      <c r="X130" s="91">
        <v>1</v>
      </c>
      <c r="Y130" s="122"/>
      <c r="Z130" s="122"/>
      <c r="AA130" s="122">
        <v>3</v>
      </c>
      <c r="AB130" s="146"/>
      <c r="AC130" s="68">
        <f t="shared" si="1"/>
        <v>57</v>
      </c>
      <c r="AD130" s="1"/>
    </row>
    <row r="131" spans="1:30" x14ac:dyDescent="0.2">
      <c r="A131" s="23" t="s">
        <v>1154</v>
      </c>
      <c r="B131" s="23"/>
      <c r="C131" s="178"/>
      <c r="D131" s="178"/>
      <c r="E131" s="23"/>
      <c r="F131" s="23"/>
      <c r="G131" s="42"/>
      <c r="H131" s="90"/>
      <c r="I131" s="42"/>
      <c r="J131" s="88">
        <v>57</v>
      </c>
      <c r="K131" s="125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46"/>
      <c r="AC131" s="68">
        <f t="shared" ref="AC131:AC194" si="2">SUM(E131:AA131)+(AB131*0.5)</f>
        <v>57</v>
      </c>
    </row>
    <row r="132" spans="1:30" x14ac:dyDescent="0.2">
      <c r="A132" s="23" t="s">
        <v>1026</v>
      </c>
      <c r="B132" s="23"/>
      <c r="C132" s="178"/>
      <c r="D132" s="178"/>
      <c r="E132" s="23"/>
      <c r="F132" s="23"/>
      <c r="G132" s="42"/>
      <c r="H132" s="90"/>
      <c r="I132" s="42"/>
      <c r="J132" s="141"/>
      <c r="K132" s="122"/>
      <c r="L132" s="122"/>
      <c r="M132" s="131"/>
      <c r="N132" s="122"/>
      <c r="O132" s="122"/>
      <c r="P132" s="122"/>
      <c r="Q132" s="122"/>
      <c r="R132" s="122"/>
      <c r="S132" s="122"/>
      <c r="T132" s="125"/>
      <c r="U132" s="91">
        <v>7</v>
      </c>
      <c r="V132" s="91">
        <v>9</v>
      </c>
      <c r="W132" s="91">
        <v>11</v>
      </c>
      <c r="X132" s="91">
        <v>6</v>
      </c>
      <c r="Y132" s="91">
        <v>5</v>
      </c>
      <c r="Z132" s="91">
        <v>16</v>
      </c>
      <c r="AA132" s="91">
        <v>2</v>
      </c>
      <c r="AB132" s="146"/>
      <c r="AC132" s="68">
        <f t="shared" si="2"/>
        <v>56</v>
      </c>
    </row>
    <row r="133" spans="1:30" x14ac:dyDescent="0.2">
      <c r="A133" s="23" t="s">
        <v>1119</v>
      </c>
      <c r="B133" s="23"/>
      <c r="C133" s="178"/>
      <c r="D133" s="178"/>
      <c r="E133" s="23"/>
      <c r="F133" s="23"/>
      <c r="G133" s="42"/>
      <c r="H133" s="125"/>
      <c r="I133" s="42"/>
      <c r="J133" s="139"/>
      <c r="K133" s="91">
        <v>8</v>
      </c>
      <c r="L133" s="91">
        <v>14</v>
      </c>
      <c r="M133" s="127">
        <v>9</v>
      </c>
      <c r="N133" s="154">
        <v>8</v>
      </c>
      <c r="O133" s="122"/>
      <c r="P133" s="122"/>
      <c r="Q133" s="122"/>
      <c r="R133" s="122"/>
      <c r="S133" s="122"/>
      <c r="T133" s="91">
        <v>5</v>
      </c>
      <c r="U133" s="122"/>
      <c r="V133" s="91">
        <v>8</v>
      </c>
      <c r="W133" s="91">
        <v>2</v>
      </c>
      <c r="X133" s="122"/>
      <c r="Y133" s="122"/>
      <c r="Z133" s="122"/>
      <c r="AA133" s="122"/>
      <c r="AB133" s="146"/>
      <c r="AC133" s="68">
        <f t="shared" si="2"/>
        <v>54</v>
      </c>
      <c r="AD133" s="1"/>
    </row>
    <row r="134" spans="1:30" x14ac:dyDescent="0.2">
      <c r="A134" s="23" t="s">
        <v>1190</v>
      </c>
      <c r="B134" s="23"/>
      <c r="C134" s="178"/>
      <c r="D134" s="178"/>
      <c r="E134" s="23"/>
      <c r="F134" s="23"/>
      <c r="G134" s="42"/>
      <c r="H134" s="42"/>
      <c r="I134" s="42"/>
      <c r="J134" s="139"/>
      <c r="K134" s="122"/>
      <c r="L134" s="91"/>
      <c r="M134" s="91">
        <v>10</v>
      </c>
      <c r="N134" s="88">
        <v>12</v>
      </c>
      <c r="O134" s="91">
        <v>11</v>
      </c>
      <c r="P134" s="91">
        <v>1</v>
      </c>
      <c r="Q134" s="91">
        <v>10</v>
      </c>
      <c r="R134" s="91">
        <v>6</v>
      </c>
      <c r="S134" s="91">
        <v>2</v>
      </c>
      <c r="T134" s="91">
        <v>1</v>
      </c>
      <c r="U134" s="122"/>
      <c r="V134" s="91">
        <v>1</v>
      </c>
      <c r="W134" s="91"/>
      <c r="X134" s="125"/>
      <c r="Y134" s="122"/>
      <c r="Z134" s="122"/>
      <c r="AA134" s="122"/>
      <c r="AB134" s="146"/>
      <c r="AC134" s="68">
        <f t="shared" si="2"/>
        <v>54</v>
      </c>
      <c r="AD134" s="90"/>
    </row>
    <row r="135" spans="1:30" x14ac:dyDescent="0.2">
      <c r="A135" s="23" t="s">
        <v>775</v>
      </c>
      <c r="B135" s="23"/>
      <c r="C135" s="178"/>
      <c r="D135" s="178"/>
      <c r="E135" s="23"/>
      <c r="F135" s="23"/>
      <c r="G135" s="42"/>
      <c r="H135" s="125"/>
      <c r="I135" s="42"/>
      <c r="J135" s="141"/>
      <c r="K135" s="91"/>
      <c r="L135" s="24"/>
      <c r="M135" s="125"/>
      <c r="N135" s="91">
        <v>10</v>
      </c>
      <c r="O135" s="91">
        <v>8</v>
      </c>
      <c r="P135" s="91">
        <v>17</v>
      </c>
      <c r="Q135" s="91">
        <v>10</v>
      </c>
      <c r="R135" s="91">
        <v>7</v>
      </c>
      <c r="S135" s="122"/>
      <c r="T135" s="91">
        <v>1</v>
      </c>
      <c r="U135" s="125"/>
      <c r="V135" s="122"/>
      <c r="W135" s="122"/>
      <c r="X135" s="122"/>
      <c r="Y135" s="122"/>
      <c r="Z135" s="122"/>
      <c r="AA135" s="122"/>
      <c r="AB135" s="146"/>
      <c r="AC135" s="68">
        <f t="shared" si="2"/>
        <v>53</v>
      </c>
      <c r="AD135" s="90"/>
    </row>
    <row r="136" spans="1:30" x14ac:dyDescent="0.2">
      <c r="A136" s="23" t="s">
        <v>909</v>
      </c>
      <c r="B136" s="23"/>
      <c r="C136" s="178"/>
      <c r="D136" s="178"/>
      <c r="E136" s="23"/>
      <c r="F136" s="23"/>
      <c r="G136" s="42"/>
      <c r="H136" s="90"/>
      <c r="I136" s="42"/>
      <c r="J136" s="141"/>
      <c r="K136" s="122"/>
      <c r="L136" s="122"/>
      <c r="M136" s="122"/>
      <c r="N136" s="91">
        <v>2</v>
      </c>
      <c r="O136" s="122"/>
      <c r="P136" s="122"/>
      <c r="Q136" s="122"/>
      <c r="R136" s="122"/>
      <c r="S136" s="122"/>
      <c r="T136" s="122"/>
      <c r="U136" s="122"/>
      <c r="V136" s="122"/>
      <c r="W136" s="91">
        <v>11</v>
      </c>
      <c r="X136" s="91">
        <v>14</v>
      </c>
      <c r="Y136" s="91">
        <v>11</v>
      </c>
      <c r="Z136" s="91">
        <v>11</v>
      </c>
      <c r="AA136" s="91"/>
      <c r="AB136" s="146">
        <v>8</v>
      </c>
      <c r="AC136" s="68">
        <f t="shared" si="2"/>
        <v>53</v>
      </c>
    </row>
    <row r="137" spans="1:30" x14ac:dyDescent="0.2">
      <c r="A137" s="23" t="s">
        <v>973</v>
      </c>
      <c r="B137" s="23"/>
      <c r="C137" s="178"/>
      <c r="D137" s="178"/>
      <c r="E137" s="23"/>
      <c r="F137" s="23"/>
      <c r="G137" s="42"/>
      <c r="H137" s="125"/>
      <c r="I137" s="42"/>
      <c r="J137" s="141"/>
      <c r="K137" s="91"/>
      <c r="L137" s="24"/>
      <c r="M137" s="91"/>
      <c r="N137" s="122"/>
      <c r="O137" s="91"/>
      <c r="P137" s="91">
        <v>1</v>
      </c>
      <c r="Q137" s="91">
        <v>14</v>
      </c>
      <c r="R137" s="91">
        <v>7</v>
      </c>
      <c r="S137" s="91">
        <v>13</v>
      </c>
      <c r="T137" s="91">
        <v>10</v>
      </c>
      <c r="U137" s="91">
        <v>6</v>
      </c>
      <c r="V137" s="125"/>
      <c r="W137" s="122"/>
      <c r="X137" s="122"/>
      <c r="Y137" s="122"/>
      <c r="Z137" s="122"/>
      <c r="AA137" s="122"/>
      <c r="AB137" s="146"/>
      <c r="AC137" s="68">
        <f t="shared" si="2"/>
        <v>51</v>
      </c>
    </row>
    <row r="138" spans="1:30" x14ac:dyDescent="0.2">
      <c r="A138" s="85" t="s">
        <v>1098</v>
      </c>
      <c r="B138" s="85"/>
      <c r="C138" s="417"/>
      <c r="D138" s="417"/>
      <c r="E138" s="85"/>
      <c r="F138" s="85"/>
      <c r="G138" s="42"/>
      <c r="H138" s="130"/>
      <c r="I138" s="42"/>
      <c r="J138" s="88">
        <v>51</v>
      </c>
      <c r="K138" s="131"/>
      <c r="L138" s="131"/>
      <c r="M138" s="122"/>
      <c r="N138" s="122"/>
      <c r="O138" s="122"/>
      <c r="P138" s="131"/>
      <c r="Q138" s="131"/>
      <c r="R138" s="131"/>
      <c r="S138" s="122"/>
      <c r="T138" s="131"/>
      <c r="U138" s="131"/>
      <c r="V138" s="131"/>
      <c r="W138" s="131"/>
      <c r="X138" s="131"/>
      <c r="Y138" s="131"/>
      <c r="Z138" s="131"/>
      <c r="AA138" s="131"/>
      <c r="AB138" s="148"/>
      <c r="AC138" s="68">
        <f t="shared" si="2"/>
        <v>51</v>
      </c>
    </row>
    <row r="139" spans="1:30" x14ac:dyDescent="0.2">
      <c r="A139" s="23" t="s">
        <v>1140</v>
      </c>
      <c r="B139" s="23"/>
      <c r="C139" s="178"/>
      <c r="D139" s="178"/>
      <c r="E139" s="23"/>
      <c r="F139" s="23"/>
      <c r="G139" s="42"/>
      <c r="H139" s="140">
        <v>11</v>
      </c>
      <c r="I139" s="140">
        <v>7</v>
      </c>
      <c r="J139" s="140">
        <v>11</v>
      </c>
      <c r="K139" s="122"/>
      <c r="L139" s="91">
        <v>11</v>
      </c>
      <c r="M139" s="127">
        <v>6</v>
      </c>
      <c r="N139" s="154">
        <v>5</v>
      </c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46"/>
      <c r="AC139" s="68">
        <f t="shared" si="2"/>
        <v>51</v>
      </c>
    </row>
    <row r="140" spans="1:30" x14ac:dyDescent="0.2">
      <c r="A140" s="23" t="s">
        <v>1175</v>
      </c>
      <c r="B140" s="23"/>
      <c r="C140" s="178"/>
      <c r="D140" s="178"/>
      <c r="E140" s="23"/>
      <c r="F140" s="23"/>
      <c r="G140" s="42"/>
      <c r="H140" s="90"/>
      <c r="I140" s="42"/>
      <c r="J140" s="141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5"/>
      <c r="V140" s="91">
        <v>13</v>
      </c>
      <c r="W140" s="91">
        <v>12</v>
      </c>
      <c r="X140" s="91">
        <v>8</v>
      </c>
      <c r="Y140" s="91">
        <v>5</v>
      </c>
      <c r="Z140" s="91">
        <v>13</v>
      </c>
      <c r="AA140" s="91"/>
      <c r="AB140" s="146"/>
      <c r="AC140" s="68">
        <f t="shared" si="2"/>
        <v>51</v>
      </c>
    </row>
    <row r="141" spans="1:30" x14ac:dyDescent="0.2">
      <c r="A141" s="85" t="s">
        <v>871</v>
      </c>
      <c r="B141" s="85"/>
      <c r="C141" s="417"/>
      <c r="D141" s="417"/>
      <c r="E141" s="85"/>
      <c r="F141" s="85"/>
      <c r="G141" s="42"/>
      <c r="H141" s="130"/>
      <c r="I141" s="140">
        <v>1</v>
      </c>
      <c r="J141" s="143">
        <v>3</v>
      </c>
      <c r="K141" s="92">
        <v>5</v>
      </c>
      <c r="L141" s="92">
        <v>6</v>
      </c>
      <c r="M141" s="131"/>
      <c r="N141" s="131"/>
      <c r="O141" s="131"/>
      <c r="P141" s="131"/>
      <c r="Q141" s="92">
        <v>10</v>
      </c>
      <c r="R141" s="92">
        <v>11</v>
      </c>
      <c r="S141" s="92">
        <v>7</v>
      </c>
      <c r="T141" s="92">
        <v>6</v>
      </c>
      <c r="U141" s="131"/>
      <c r="V141" s="131"/>
      <c r="W141" s="131"/>
      <c r="X141" s="131"/>
      <c r="Y141" s="92">
        <v>1</v>
      </c>
      <c r="Z141" s="131"/>
      <c r="AA141" s="131"/>
      <c r="AB141" s="148"/>
      <c r="AC141" s="68">
        <f t="shared" si="2"/>
        <v>50</v>
      </c>
    </row>
    <row r="142" spans="1:30" x14ac:dyDescent="0.2">
      <c r="A142" s="23" t="s">
        <v>867</v>
      </c>
      <c r="B142" s="23"/>
      <c r="C142" s="178"/>
      <c r="D142" s="178"/>
      <c r="E142" s="23"/>
      <c r="F142" s="23"/>
      <c r="G142" s="42"/>
      <c r="H142" s="125"/>
      <c r="I142" s="42"/>
      <c r="J142" s="141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5"/>
      <c r="V142" s="91">
        <v>11</v>
      </c>
      <c r="W142" s="91">
        <v>11</v>
      </c>
      <c r="X142" s="91">
        <v>11</v>
      </c>
      <c r="Y142" s="91">
        <v>14</v>
      </c>
      <c r="Z142" s="122"/>
      <c r="AA142" s="122"/>
      <c r="AB142" s="146">
        <v>2</v>
      </c>
      <c r="AC142" s="68">
        <f t="shared" si="2"/>
        <v>48</v>
      </c>
    </row>
    <row r="143" spans="1:30" x14ac:dyDescent="0.2">
      <c r="A143" s="23" t="s">
        <v>870</v>
      </c>
      <c r="B143" s="23"/>
      <c r="C143" s="178"/>
      <c r="D143" s="178"/>
      <c r="E143" s="23"/>
      <c r="F143" s="23"/>
      <c r="G143" s="42"/>
      <c r="H143" s="125"/>
      <c r="I143" s="42"/>
      <c r="J143" s="141"/>
      <c r="K143" s="122"/>
      <c r="L143" s="122"/>
      <c r="M143" s="122"/>
      <c r="N143" s="122"/>
      <c r="O143" s="122"/>
      <c r="P143" s="122"/>
      <c r="Q143" s="125"/>
      <c r="R143" s="91">
        <v>3</v>
      </c>
      <c r="S143" s="91">
        <v>5</v>
      </c>
      <c r="T143" s="91">
        <v>8</v>
      </c>
      <c r="U143" s="91">
        <v>14</v>
      </c>
      <c r="V143" s="91">
        <v>14</v>
      </c>
      <c r="W143" s="91">
        <v>2</v>
      </c>
      <c r="X143" s="122"/>
      <c r="Y143" s="122"/>
      <c r="Z143" s="122"/>
      <c r="AA143" s="122"/>
      <c r="AB143" s="146"/>
      <c r="AC143" s="68">
        <f t="shared" si="2"/>
        <v>46</v>
      </c>
      <c r="AD143" s="1"/>
    </row>
    <row r="144" spans="1:30" x14ac:dyDescent="0.2">
      <c r="A144" s="23" t="s">
        <v>1169</v>
      </c>
      <c r="B144" s="23"/>
      <c r="C144" s="178"/>
      <c r="D144" s="178"/>
      <c r="E144" s="23"/>
      <c r="F144" s="23"/>
      <c r="G144" s="42"/>
      <c r="H144" s="42"/>
      <c r="I144" s="42"/>
      <c r="J144" s="141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91">
        <v>2</v>
      </c>
      <c r="X144" s="91">
        <v>13</v>
      </c>
      <c r="Y144" s="91">
        <v>12</v>
      </c>
      <c r="Z144" s="91">
        <v>12</v>
      </c>
      <c r="AA144" s="91">
        <v>7</v>
      </c>
      <c r="AB144" s="146"/>
      <c r="AC144" s="68">
        <f t="shared" si="2"/>
        <v>46</v>
      </c>
    </row>
    <row r="145" spans="1:30" s="1" customFormat="1" x14ac:dyDescent="0.2">
      <c r="A145" s="23" t="s">
        <v>902</v>
      </c>
      <c r="B145" s="23"/>
      <c r="C145" s="178"/>
      <c r="D145" s="178"/>
      <c r="E145" s="23"/>
      <c r="F145" s="23"/>
      <c r="G145" s="42"/>
      <c r="H145" s="130"/>
      <c r="I145" s="42"/>
      <c r="J145" s="141"/>
      <c r="K145" s="122"/>
      <c r="L145" s="122"/>
      <c r="M145" s="122"/>
      <c r="N145" s="122"/>
      <c r="O145" s="91">
        <v>8</v>
      </c>
      <c r="P145" s="122"/>
      <c r="Q145" s="122"/>
      <c r="R145" s="91"/>
      <c r="S145" s="91"/>
      <c r="T145" s="91">
        <v>9</v>
      </c>
      <c r="U145" s="91">
        <v>11</v>
      </c>
      <c r="V145" s="91">
        <v>5</v>
      </c>
      <c r="W145" s="91">
        <v>11</v>
      </c>
      <c r="X145" s="122"/>
      <c r="Y145" s="122"/>
      <c r="Z145" s="122"/>
      <c r="AA145" s="122"/>
      <c r="AB145" s="146"/>
      <c r="AC145" s="68">
        <f t="shared" si="2"/>
        <v>44</v>
      </c>
      <c r="AD145"/>
    </row>
    <row r="146" spans="1:30" x14ac:dyDescent="0.2">
      <c r="A146" s="23" t="s">
        <v>1022</v>
      </c>
      <c r="B146" s="23"/>
      <c r="C146" s="178"/>
      <c r="D146" s="178"/>
      <c r="E146" s="23"/>
      <c r="F146" s="23"/>
      <c r="G146" s="42"/>
      <c r="H146" s="85"/>
      <c r="I146" s="42"/>
      <c r="J146" s="141"/>
      <c r="K146" s="122"/>
      <c r="L146" s="122"/>
      <c r="M146" s="122"/>
      <c r="N146" s="122"/>
      <c r="O146" s="122"/>
      <c r="P146" s="122"/>
      <c r="Q146" s="91">
        <v>1</v>
      </c>
      <c r="R146" s="91">
        <v>8</v>
      </c>
      <c r="S146" s="91">
        <v>11</v>
      </c>
      <c r="T146" s="91">
        <v>10</v>
      </c>
      <c r="U146" s="91">
        <v>9</v>
      </c>
      <c r="V146" s="91">
        <v>5</v>
      </c>
      <c r="W146" s="122"/>
      <c r="X146" s="122"/>
      <c r="Y146" s="122"/>
      <c r="Z146" s="122"/>
      <c r="AA146" s="122"/>
      <c r="AB146" s="146"/>
      <c r="AC146" s="68">
        <f t="shared" si="2"/>
        <v>44</v>
      </c>
    </row>
    <row r="147" spans="1:30" x14ac:dyDescent="0.2">
      <c r="A147" s="23" t="s">
        <v>1157</v>
      </c>
      <c r="B147" s="23"/>
      <c r="C147" s="178"/>
      <c r="D147" s="178"/>
      <c r="E147" s="23"/>
      <c r="F147" s="23"/>
      <c r="G147" s="42"/>
      <c r="H147" s="42"/>
      <c r="I147" s="42"/>
      <c r="J147" s="141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91">
        <v>7</v>
      </c>
      <c r="V147" s="91">
        <v>10</v>
      </c>
      <c r="W147" s="91">
        <v>6</v>
      </c>
      <c r="X147" s="91">
        <v>5</v>
      </c>
      <c r="Y147" s="91">
        <v>6</v>
      </c>
      <c r="Z147" s="91">
        <v>5</v>
      </c>
      <c r="AA147" s="91">
        <v>5</v>
      </c>
      <c r="AB147" s="146"/>
      <c r="AC147" s="68">
        <f t="shared" si="2"/>
        <v>44</v>
      </c>
    </row>
    <row r="148" spans="1:30" ht="14.25" customHeight="1" x14ac:dyDescent="0.2">
      <c r="A148" s="23" t="s">
        <v>1205</v>
      </c>
      <c r="B148" s="23"/>
      <c r="C148" s="178"/>
      <c r="D148" s="178"/>
      <c r="E148" s="23"/>
      <c r="F148" s="23"/>
      <c r="G148" s="42"/>
      <c r="H148" s="125"/>
      <c r="I148" s="42"/>
      <c r="J148" s="141"/>
      <c r="K148" s="91">
        <v>11</v>
      </c>
      <c r="L148" s="91">
        <v>11</v>
      </c>
      <c r="M148" s="127">
        <v>10</v>
      </c>
      <c r="N148" s="91">
        <v>12</v>
      </c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46"/>
      <c r="AC148" s="68">
        <f t="shared" si="2"/>
        <v>44</v>
      </c>
      <c r="AD148" s="1"/>
    </row>
    <row r="149" spans="1:30" x14ac:dyDescent="0.2">
      <c r="A149" s="23" t="s">
        <v>815</v>
      </c>
      <c r="B149" s="23"/>
      <c r="C149" s="178"/>
      <c r="D149" s="178"/>
      <c r="E149" s="23"/>
      <c r="F149" s="23"/>
      <c r="G149" s="42"/>
      <c r="H149" s="125"/>
      <c r="I149" s="42"/>
      <c r="J149" s="139"/>
      <c r="K149" s="122"/>
      <c r="L149" s="122"/>
      <c r="M149" s="122"/>
      <c r="N149" s="91">
        <v>11</v>
      </c>
      <c r="O149" s="91">
        <v>15</v>
      </c>
      <c r="P149" s="122"/>
      <c r="Q149" s="91">
        <v>6</v>
      </c>
      <c r="R149" s="91">
        <v>11</v>
      </c>
      <c r="S149" s="122"/>
      <c r="T149" s="122"/>
      <c r="U149" s="122"/>
      <c r="V149" s="122"/>
      <c r="W149" s="122"/>
      <c r="X149" s="122"/>
      <c r="Y149" s="122"/>
      <c r="Z149" s="122"/>
      <c r="AA149" s="122"/>
      <c r="AB149" s="146"/>
      <c r="AC149" s="68">
        <f t="shared" si="2"/>
        <v>43</v>
      </c>
      <c r="AD149" s="90"/>
    </row>
    <row r="150" spans="1:30" x14ac:dyDescent="0.2">
      <c r="A150" s="23" t="s">
        <v>1174</v>
      </c>
      <c r="B150" s="23"/>
      <c r="C150" s="178"/>
      <c r="D150" s="178"/>
      <c r="E150" s="23"/>
      <c r="F150" s="23"/>
      <c r="G150" s="42"/>
      <c r="H150" s="130"/>
      <c r="I150" s="125"/>
      <c r="J150" s="140">
        <v>11</v>
      </c>
      <c r="K150" s="91">
        <v>11</v>
      </c>
      <c r="L150" s="91">
        <v>10</v>
      </c>
      <c r="M150" s="127">
        <v>11</v>
      </c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46"/>
      <c r="AC150" s="68">
        <f t="shared" si="2"/>
        <v>43</v>
      </c>
    </row>
    <row r="151" spans="1:30" x14ac:dyDescent="0.2">
      <c r="A151" s="23" t="s">
        <v>818</v>
      </c>
      <c r="B151" s="23"/>
      <c r="C151" s="178"/>
      <c r="D151" s="178"/>
      <c r="E151" s="23"/>
      <c r="F151" s="23"/>
      <c r="G151" s="23"/>
      <c r="H151" s="85"/>
      <c r="I151" s="42"/>
      <c r="J151" s="141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91">
        <v>8</v>
      </c>
      <c r="V151" s="91">
        <v>6</v>
      </c>
      <c r="W151" s="91">
        <v>6</v>
      </c>
      <c r="X151" s="91">
        <v>7</v>
      </c>
      <c r="Y151" s="91">
        <v>5</v>
      </c>
      <c r="Z151" s="91">
        <v>4</v>
      </c>
      <c r="AA151" s="91">
        <v>6</v>
      </c>
      <c r="AB151" s="146"/>
      <c r="AC151" s="68">
        <f t="shared" si="2"/>
        <v>42</v>
      </c>
      <c r="AD151" s="90"/>
    </row>
    <row r="152" spans="1:30" x14ac:dyDescent="0.2">
      <c r="A152" s="23" t="s">
        <v>1105</v>
      </c>
      <c r="B152" s="23"/>
      <c r="C152" s="178"/>
      <c r="D152" s="178"/>
      <c r="E152" s="23"/>
      <c r="F152" s="23"/>
      <c r="G152" s="23"/>
      <c r="H152" s="23"/>
      <c r="I152" s="42"/>
      <c r="J152" s="141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91">
        <v>2</v>
      </c>
      <c r="V152" s="91">
        <v>6</v>
      </c>
      <c r="W152" s="91">
        <v>5</v>
      </c>
      <c r="X152" s="91">
        <v>6</v>
      </c>
      <c r="Y152" s="91">
        <v>4</v>
      </c>
      <c r="Z152" s="91">
        <v>6</v>
      </c>
      <c r="AA152" s="91">
        <v>11</v>
      </c>
      <c r="AB152" s="146"/>
      <c r="AC152" s="68">
        <f t="shared" si="2"/>
        <v>40</v>
      </c>
    </row>
    <row r="153" spans="1:30" x14ac:dyDescent="0.2">
      <c r="A153" s="23" t="s">
        <v>1116</v>
      </c>
      <c r="B153" s="23"/>
      <c r="C153" s="178"/>
      <c r="D153" s="178"/>
      <c r="E153" s="23"/>
      <c r="F153" s="23"/>
      <c r="G153" s="42"/>
      <c r="H153" s="125"/>
      <c r="I153" s="125"/>
      <c r="J153" s="140">
        <v>3</v>
      </c>
      <c r="K153" s="91">
        <v>1</v>
      </c>
      <c r="L153" s="91">
        <v>16</v>
      </c>
      <c r="M153" s="91">
        <v>9</v>
      </c>
      <c r="N153" s="91">
        <v>11</v>
      </c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46"/>
      <c r="AC153" s="68">
        <f t="shared" si="2"/>
        <v>40</v>
      </c>
    </row>
    <row r="154" spans="1:30" x14ac:dyDescent="0.2">
      <c r="A154" s="23" t="s">
        <v>1214</v>
      </c>
      <c r="B154" s="23"/>
      <c r="C154" s="178"/>
      <c r="D154" s="178"/>
      <c r="E154" s="23"/>
      <c r="F154" s="23"/>
      <c r="G154" s="23"/>
      <c r="H154" s="23"/>
      <c r="I154" s="122"/>
      <c r="J154" s="122"/>
      <c r="K154" s="122"/>
      <c r="L154" s="122"/>
      <c r="M154" s="122"/>
      <c r="N154" s="24"/>
      <c r="O154" s="24"/>
      <c r="P154" s="24"/>
      <c r="Q154" s="122"/>
      <c r="R154" s="122"/>
      <c r="S154" s="122"/>
      <c r="T154" s="122"/>
      <c r="U154" s="122"/>
      <c r="V154" s="122"/>
      <c r="W154" s="122"/>
      <c r="X154" s="91">
        <v>11</v>
      </c>
      <c r="Y154" s="122"/>
      <c r="Z154" s="91">
        <v>13</v>
      </c>
      <c r="AA154" s="91">
        <v>15</v>
      </c>
      <c r="AB154" s="146"/>
      <c r="AC154" s="68">
        <f t="shared" si="2"/>
        <v>39</v>
      </c>
      <c r="AD154" s="90"/>
    </row>
    <row r="155" spans="1:30" x14ac:dyDescent="0.2">
      <c r="A155" s="85" t="s">
        <v>796</v>
      </c>
      <c r="B155" s="85"/>
      <c r="C155" s="417"/>
      <c r="D155" s="417"/>
      <c r="E155" s="85"/>
      <c r="F155" s="85"/>
      <c r="G155" s="42"/>
      <c r="H155" s="130"/>
      <c r="I155" s="42"/>
      <c r="J155" s="142"/>
      <c r="K155" s="131"/>
      <c r="L155" s="131"/>
      <c r="M155" s="131"/>
      <c r="N155" s="92">
        <v>3</v>
      </c>
      <c r="O155" s="92">
        <v>1</v>
      </c>
      <c r="P155" s="92">
        <v>16</v>
      </c>
      <c r="Q155" s="92">
        <v>17</v>
      </c>
      <c r="R155" s="131"/>
      <c r="S155" s="131"/>
      <c r="T155" s="92">
        <v>1</v>
      </c>
      <c r="U155" s="131"/>
      <c r="V155" s="131"/>
      <c r="W155" s="131"/>
      <c r="X155" s="131"/>
      <c r="Y155" s="131"/>
      <c r="Z155" s="131"/>
      <c r="AA155" s="131"/>
      <c r="AB155" s="148"/>
      <c r="AC155" s="68">
        <f t="shared" si="2"/>
        <v>38</v>
      </c>
      <c r="AD155" s="90"/>
    </row>
    <row r="156" spans="1:30" x14ac:dyDescent="0.2">
      <c r="A156" s="23" t="s">
        <v>822</v>
      </c>
      <c r="B156" s="23"/>
      <c r="C156" s="178"/>
      <c r="D156" s="178"/>
      <c r="E156" s="23"/>
      <c r="F156" s="23"/>
      <c r="G156" s="42"/>
      <c r="H156" s="130"/>
      <c r="I156" s="42"/>
      <c r="J156" s="141"/>
      <c r="K156" s="122"/>
      <c r="L156" s="122"/>
      <c r="M156" s="122"/>
      <c r="N156" s="122"/>
      <c r="O156" s="122"/>
      <c r="P156" s="91"/>
      <c r="Q156" s="91"/>
      <c r="R156" s="91">
        <v>1</v>
      </c>
      <c r="S156" s="91">
        <v>2</v>
      </c>
      <c r="T156" s="91">
        <v>3</v>
      </c>
      <c r="U156" s="91">
        <v>8</v>
      </c>
      <c r="V156" s="91">
        <v>7</v>
      </c>
      <c r="W156" s="91">
        <v>15</v>
      </c>
      <c r="X156" s="91">
        <v>1</v>
      </c>
      <c r="Y156" s="91">
        <v>1</v>
      </c>
      <c r="Z156" s="122"/>
      <c r="AA156" s="122"/>
      <c r="AB156" s="146"/>
      <c r="AC156" s="68">
        <f t="shared" si="2"/>
        <v>38</v>
      </c>
      <c r="AD156" s="90"/>
    </row>
    <row r="157" spans="1:30" x14ac:dyDescent="0.2">
      <c r="A157" s="23" t="s">
        <v>899</v>
      </c>
      <c r="B157" s="23"/>
      <c r="C157" s="178"/>
      <c r="D157" s="178"/>
      <c r="E157" s="23"/>
      <c r="F157" s="23"/>
      <c r="G157" s="42"/>
      <c r="H157" s="23"/>
      <c r="I157" s="42"/>
      <c r="J157" s="141"/>
      <c r="K157" s="122"/>
      <c r="L157" s="122"/>
      <c r="M157" s="122"/>
      <c r="N157" s="122"/>
      <c r="O157" s="122"/>
      <c r="P157" s="91">
        <v>12</v>
      </c>
      <c r="Q157" s="91">
        <v>3</v>
      </c>
      <c r="R157" s="91">
        <v>9</v>
      </c>
      <c r="S157" s="91">
        <v>8</v>
      </c>
      <c r="T157" s="91">
        <v>3</v>
      </c>
      <c r="U157" s="91">
        <v>3</v>
      </c>
      <c r="V157" s="122"/>
      <c r="W157" s="122"/>
      <c r="X157" s="122"/>
      <c r="Y157" s="122"/>
      <c r="Z157" s="122"/>
      <c r="AA157" s="122"/>
      <c r="AB157" s="146"/>
      <c r="AC157" s="68">
        <f t="shared" si="2"/>
        <v>38</v>
      </c>
    </row>
    <row r="158" spans="1:30" x14ac:dyDescent="0.2">
      <c r="A158" s="23" t="s">
        <v>962</v>
      </c>
      <c r="B158" s="23"/>
      <c r="C158" s="178"/>
      <c r="D158" s="178"/>
      <c r="E158" s="23"/>
      <c r="F158" s="23"/>
      <c r="G158" s="42"/>
      <c r="H158" s="85"/>
      <c r="I158" s="90"/>
      <c r="J158" s="141"/>
      <c r="K158" s="122"/>
      <c r="L158" s="122"/>
      <c r="M158" s="122"/>
      <c r="N158" s="122"/>
      <c r="O158" s="122"/>
      <c r="P158" s="91"/>
      <c r="Q158" s="91">
        <v>3</v>
      </c>
      <c r="R158" s="91">
        <v>9</v>
      </c>
      <c r="S158" s="91">
        <v>9</v>
      </c>
      <c r="T158" s="91">
        <v>7</v>
      </c>
      <c r="U158" s="91">
        <v>10</v>
      </c>
      <c r="V158" s="122">
        <v>0</v>
      </c>
      <c r="W158" s="122"/>
      <c r="X158" s="122"/>
      <c r="Y158" s="122"/>
      <c r="Z158" s="122"/>
      <c r="AA158" s="122"/>
      <c r="AB158" s="146"/>
      <c r="AC158" s="68">
        <f t="shared" si="2"/>
        <v>38</v>
      </c>
    </row>
    <row r="159" spans="1:30" x14ac:dyDescent="0.2">
      <c r="A159" s="23" t="s">
        <v>1058</v>
      </c>
      <c r="B159" s="23"/>
      <c r="C159" s="178"/>
      <c r="D159" s="178"/>
      <c r="E159" s="23"/>
      <c r="F159" s="23"/>
      <c r="G159" s="42"/>
      <c r="H159" s="125"/>
      <c r="I159" s="140">
        <v>8</v>
      </c>
      <c r="J159" s="140">
        <v>8</v>
      </c>
      <c r="K159" s="91">
        <v>12</v>
      </c>
      <c r="L159" s="91">
        <v>10</v>
      </c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46"/>
      <c r="AC159" s="68">
        <f t="shared" si="2"/>
        <v>38</v>
      </c>
    </row>
    <row r="160" spans="1:30" x14ac:dyDescent="0.2">
      <c r="A160" s="23" t="s">
        <v>872</v>
      </c>
      <c r="B160" s="23"/>
      <c r="C160" s="178"/>
      <c r="D160" s="178"/>
      <c r="E160" s="23"/>
      <c r="F160" s="23"/>
      <c r="G160" s="42"/>
      <c r="H160" s="23"/>
      <c r="I160" s="42"/>
      <c r="J160" s="141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91">
        <v>8</v>
      </c>
      <c r="V160" s="91">
        <v>7</v>
      </c>
      <c r="W160" s="91">
        <v>6</v>
      </c>
      <c r="X160" s="91">
        <v>6</v>
      </c>
      <c r="Y160" s="91">
        <v>5</v>
      </c>
      <c r="Z160" s="91">
        <v>5</v>
      </c>
      <c r="AA160" s="91"/>
      <c r="AB160" s="146"/>
      <c r="AC160" s="68">
        <f t="shared" si="2"/>
        <v>37</v>
      </c>
    </row>
    <row r="161" spans="1:30" x14ac:dyDescent="0.2">
      <c r="A161" s="23" t="s">
        <v>1043</v>
      </c>
      <c r="B161" s="23"/>
      <c r="C161" s="178"/>
      <c r="D161" s="178"/>
      <c r="E161" s="23"/>
      <c r="F161" s="23"/>
      <c r="G161" s="42"/>
      <c r="H161" s="125"/>
      <c r="I161" s="42"/>
      <c r="J161" s="141"/>
      <c r="K161" s="91">
        <v>15</v>
      </c>
      <c r="L161" s="91">
        <v>14</v>
      </c>
      <c r="M161" s="91">
        <v>8</v>
      </c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46"/>
      <c r="AC161" s="68">
        <f t="shared" si="2"/>
        <v>37</v>
      </c>
    </row>
    <row r="162" spans="1:30" x14ac:dyDescent="0.2">
      <c r="A162" s="23" t="s">
        <v>1208</v>
      </c>
      <c r="B162" s="23"/>
      <c r="C162" s="178"/>
      <c r="D162" s="178"/>
      <c r="E162" s="23"/>
      <c r="F162" s="23"/>
      <c r="G162" s="23"/>
      <c r="H162" s="23"/>
      <c r="I162" s="42"/>
      <c r="J162" s="141"/>
      <c r="K162" s="122"/>
      <c r="L162" s="122"/>
      <c r="M162" s="122"/>
      <c r="N162" s="122"/>
      <c r="O162" s="122"/>
      <c r="P162" s="122"/>
      <c r="Q162" s="122"/>
      <c r="R162" s="122"/>
      <c r="S162" s="91">
        <v>1</v>
      </c>
      <c r="T162" s="91">
        <v>2</v>
      </c>
      <c r="U162" s="91">
        <v>8</v>
      </c>
      <c r="V162" s="91">
        <v>7</v>
      </c>
      <c r="W162" s="91">
        <v>5</v>
      </c>
      <c r="X162" s="91">
        <v>6</v>
      </c>
      <c r="Y162" s="91">
        <v>5</v>
      </c>
      <c r="Z162" s="91">
        <v>3</v>
      </c>
      <c r="AA162" s="91"/>
      <c r="AB162" s="146"/>
      <c r="AC162" s="68">
        <f t="shared" si="2"/>
        <v>37</v>
      </c>
      <c r="AD162" s="90"/>
    </row>
    <row r="163" spans="1:30" s="28" customFormat="1" ht="13.5" customHeight="1" x14ac:dyDescent="0.2">
      <c r="A163" s="23" t="s">
        <v>1103</v>
      </c>
      <c r="B163" s="23"/>
      <c r="C163" s="178"/>
      <c r="D163" s="178"/>
      <c r="E163" s="23"/>
      <c r="F163" s="23"/>
      <c r="G163" s="23"/>
      <c r="H163" s="23"/>
      <c r="I163" s="42"/>
      <c r="J163" s="141"/>
      <c r="K163" s="91"/>
      <c r="L163" s="24"/>
      <c r="M163" s="91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91">
        <v>2</v>
      </c>
      <c r="Y163" s="91">
        <v>11</v>
      </c>
      <c r="Z163" s="91">
        <v>13</v>
      </c>
      <c r="AA163" s="91">
        <v>10</v>
      </c>
      <c r="AB163" s="146"/>
      <c r="AC163" s="68">
        <f t="shared" si="2"/>
        <v>36</v>
      </c>
      <c r="AD163" s="1"/>
    </row>
    <row r="164" spans="1:30" x14ac:dyDescent="0.2">
      <c r="A164" s="85" t="s">
        <v>1229</v>
      </c>
      <c r="B164" s="85"/>
      <c r="C164" s="417"/>
      <c r="D164" s="417"/>
      <c r="E164" s="85"/>
      <c r="F164" s="85"/>
      <c r="G164" s="23"/>
      <c r="H164" s="23"/>
      <c r="I164" s="23"/>
      <c r="J164" s="141"/>
      <c r="K164" s="91"/>
      <c r="L164" s="24"/>
      <c r="M164" s="24"/>
      <c r="N164" s="24"/>
      <c r="O164" s="24"/>
      <c r="P164" s="24"/>
      <c r="Q164" s="91"/>
      <c r="R164" s="91"/>
      <c r="S164" s="91"/>
      <c r="T164" s="91"/>
      <c r="U164" s="92"/>
      <c r="V164" s="92"/>
      <c r="W164" s="92"/>
      <c r="X164" s="92"/>
      <c r="Y164" s="92">
        <v>11</v>
      </c>
      <c r="Z164" s="92">
        <v>13</v>
      </c>
      <c r="AA164" s="92">
        <v>11</v>
      </c>
      <c r="AB164" s="148"/>
      <c r="AC164" s="68">
        <f t="shared" si="2"/>
        <v>35</v>
      </c>
      <c r="AD164" s="1"/>
    </row>
    <row r="165" spans="1:30" x14ac:dyDescent="0.2">
      <c r="A165" s="135" t="s">
        <v>1076</v>
      </c>
      <c r="B165" s="135"/>
      <c r="C165" s="178"/>
      <c r="D165" s="178"/>
      <c r="E165" s="135"/>
      <c r="F165" s="135"/>
      <c r="G165" s="23"/>
      <c r="H165" s="23"/>
      <c r="I165" s="42"/>
      <c r="J165" s="125"/>
      <c r="K165" s="91">
        <v>14</v>
      </c>
      <c r="L165" s="24"/>
      <c r="M165" s="91">
        <v>9</v>
      </c>
      <c r="N165" s="122"/>
      <c r="O165" s="91">
        <v>9</v>
      </c>
      <c r="P165" s="91">
        <v>3</v>
      </c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46"/>
      <c r="AC165" s="68">
        <f t="shared" si="2"/>
        <v>35</v>
      </c>
    </row>
    <row r="166" spans="1:30" x14ac:dyDescent="0.2">
      <c r="A166" s="42" t="s">
        <v>1919</v>
      </c>
      <c r="B166" s="42"/>
      <c r="C166" s="172"/>
      <c r="D166" s="172"/>
      <c r="E166" s="42"/>
      <c r="F166" s="42"/>
      <c r="G166" s="23"/>
      <c r="H166" s="23"/>
      <c r="I166" s="42"/>
      <c r="J166" s="136"/>
      <c r="K166" s="91">
        <v>11</v>
      </c>
      <c r="L166" s="88">
        <v>14</v>
      </c>
      <c r="M166" s="91">
        <v>8</v>
      </c>
      <c r="N166" s="91">
        <v>1</v>
      </c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46"/>
      <c r="AC166" s="68">
        <f t="shared" si="2"/>
        <v>34</v>
      </c>
    </row>
    <row r="167" spans="1:30" x14ac:dyDescent="0.2">
      <c r="A167" s="23" t="s">
        <v>984</v>
      </c>
      <c r="B167" s="23"/>
      <c r="C167" s="178"/>
      <c r="D167" s="178"/>
      <c r="E167" s="23"/>
      <c r="F167" s="23"/>
      <c r="G167" s="23"/>
      <c r="H167" s="23"/>
      <c r="I167" s="42"/>
      <c r="J167" s="141"/>
      <c r="K167" s="122"/>
      <c r="L167" s="122"/>
      <c r="M167" s="122"/>
      <c r="N167" s="122"/>
      <c r="O167" s="122"/>
      <c r="P167" s="122"/>
      <c r="Q167" s="122"/>
      <c r="R167" s="122"/>
      <c r="S167" s="122"/>
      <c r="T167" s="91">
        <v>2</v>
      </c>
      <c r="U167" s="91">
        <v>7</v>
      </c>
      <c r="V167" s="91">
        <v>9</v>
      </c>
      <c r="W167" s="91">
        <v>5</v>
      </c>
      <c r="X167" s="91">
        <v>5</v>
      </c>
      <c r="Y167" s="91">
        <v>5</v>
      </c>
      <c r="Z167" s="91">
        <v>1</v>
      </c>
      <c r="AA167" s="91"/>
      <c r="AB167" s="146"/>
      <c r="AC167" s="68">
        <f t="shared" si="2"/>
        <v>34</v>
      </c>
    </row>
    <row r="168" spans="1:30" x14ac:dyDescent="0.2">
      <c r="A168" s="23" t="s">
        <v>845</v>
      </c>
      <c r="B168" s="23"/>
      <c r="C168" s="178"/>
      <c r="D168" s="178"/>
      <c r="E168" s="23"/>
      <c r="F168" s="23"/>
      <c r="G168" s="23"/>
      <c r="H168" s="23"/>
      <c r="I168" s="42"/>
      <c r="J168" s="141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91">
        <v>7</v>
      </c>
      <c r="Y168" s="91">
        <v>5</v>
      </c>
      <c r="Z168" s="91">
        <v>14</v>
      </c>
      <c r="AA168" s="91">
        <v>7</v>
      </c>
      <c r="AB168" s="146"/>
      <c r="AC168" s="68">
        <f t="shared" si="2"/>
        <v>33</v>
      </c>
    </row>
    <row r="169" spans="1:30" x14ac:dyDescent="0.2">
      <c r="A169" s="23" t="s">
        <v>938</v>
      </c>
      <c r="B169" s="23"/>
      <c r="C169" s="178"/>
      <c r="D169" s="178"/>
      <c r="E169" s="23"/>
      <c r="F169" s="23"/>
      <c r="G169" s="23"/>
      <c r="H169" s="23"/>
      <c r="I169" s="42"/>
      <c r="J169" s="141"/>
      <c r="K169" s="91"/>
      <c r="L169" s="24"/>
      <c r="M169" s="91"/>
      <c r="N169" s="122"/>
      <c r="O169" s="91">
        <v>11</v>
      </c>
      <c r="P169" s="91">
        <v>19</v>
      </c>
      <c r="Q169" s="91">
        <v>3</v>
      </c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46"/>
      <c r="AC169" s="68">
        <f t="shared" si="2"/>
        <v>33</v>
      </c>
      <c r="AD169" s="1"/>
    </row>
    <row r="170" spans="1:30" x14ac:dyDescent="0.2">
      <c r="A170" s="23" t="s">
        <v>983</v>
      </c>
      <c r="B170" s="23"/>
      <c r="C170" s="178"/>
      <c r="D170" s="178"/>
      <c r="E170" s="23"/>
      <c r="F170" s="23"/>
      <c r="G170" s="23"/>
      <c r="H170" s="23"/>
      <c r="I170" s="42"/>
      <c r="J170" s="141"/>
      <c r="K170" s="91">
        <v>14</v>
      </c>
      <c r="L170" s="91">
        <v>14</v>
      </c>
      <c r="M170" s="91">
        <v>5</v>
      </c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46"/>
      <c r="AC170" s="68">
        <f t="shared" si="2"/>
        <v>33</v>
      </c>
    </row>
    <row r="171" spans="1:30" x14ac:dyDescent="0.2">
      <c r="A171" s="23" t="s">
        <v>837</v>
      </c>
      <c r="B171" s="23"/>
      <c r="C171" s="178"/>
      <c r="D171" s="178"/>
      <c r="E171" s="23"/>
      <c r="F171" s="23"/>
      <c r="G171" s="23"/>
      <c r="H171" s="23"/>
      <c r="I171" s="42"/>
      <c r="J171" s="141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91">
        <v>9</v>
      </c>
      <c r="Y171" s="91">
        <v>12</v>
      </c>
      <c r="Z171" s="91">
        <v>8</v>
      </c>
      <c r="AA171" s="91">
        <v>1</v>
      </c>
      <c r="AB171" s="146">
        <v>2</v>
      </c>
      <c r="AC171" s="68">
        <f t="shared" si="2"/>
        <v>31</v>
      </c>
      <c r="AD171" s="1"/>
    </row>
    <row r="172" spans="1:30" x14ac:dyDescent="0.2">
      <c r="A172" s="23" t="s">
        <v>915</v>
      </c>
      <c r="B172" s="23"/>
      <c r="C172" s="178"/>
      <c r="D172" s="178"/>
      <c r="E172" s="23"/>
      <c r="F172" s="23"/>
      <c r="G172" s="23"/>
      <c r="H172" s="23"/>
      <c r="I172" s="42"/>
      <c r="J172" s="141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91">
        <v>3</v>
      </c>
      <c r="W172" s="91">
        <v>7</v>
      </c>
      <c r="X172" s="91">
        <v>11</v>
      </c>
      <c r="Y172" s="91">
        <v>10</v>
      </c>
      <c r="Z172" s="122"/>
      <c r="AA172" s="122"/>
      <c r="AB172" s="146"/>
      <c r="AC172" s="68">
        <f t="shared" si="2"/>
        <v>31</v>
      </c>
    </row>
    <row r="173" spans="1:30" x14ac:dyDescent="0.2">
      <c r="A173" s="23" t="s">
        <v>1224</v>
      </c>
      <c r="B173" s="23"/>
      <c r="C173" s="178"/>
      <c r="D173" s="178"/>
      <c r="E173" s="23"/>
      <c r="F173" s="23"/>
      <c r="G173" s="23"/>
      <c r="H173" s="23"/>
      <c r="I173" s="42"/>
      <c r="J173" s="141"/>
      <c r="K173" s="91">
        <v>10</v>
      </c>
      <c r="L173" s="91">
        <v>13</v>
      </c>
      <c r="M173" s="91">
        <v>8</v>
      </c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46"/>
      <c r="AC173" s="68">
        <f t="shared" si="2"/>
        <v>31</v>
      </c>
    </row>
    <row r="174" spans="1:30" x14ac:dyDescent="0.2">
      <c r="A174" s="23" t="s">
        <v>1025</v>
      </c>
      <c r="B174" s="23"/>
      <c r="C174" s="178"/>
      <c r="D174" s="178"/>
      <c r="E174" s="23"/>
      <c r="F174" s="23"/>
      <c r="G174" s="23"/>
      <c r="H174" s="23"/>
      <c r="I174" s="42"/>
      <c r="J174" s="141"/>
      <c r="K174" s="122"/>
      <c r="L174" s="122"/>
      <c r="M174" s="122"/>
      <c r="N174" s="122"/>
      <c r="O174" s="122"/>
      <c r="P174" s="122"/>
      <c r="Q174" s="122"/>
      <c r="R174" s="91">
        <v>10</v>
      </c>
      <c r="S174" s="91">
        <v>4</v>
      </c>
      <c r="T174" s="91">
        <v>5</v>
      </c>
      <c r="U174" s="91">
        <v>11</v>
      </c>
      <c r="V174" s="91">
        <v>1</v>
      </c>
      <c r="W174" s="122"/>
      <c r="X174" s="122"/>
      <c r="Y174" s="122"/>
      <c r="Z174" s="122"/>
      <c r="AA174" s="122"/>
      <c r="AB174" s="146"/>
      <c r="AC174" s="68">
        <f t="shared" si="2"/>
        <v>31</v>
      </c>
    </row>
    <row r="175" spans="1:30" x14ac:dyDescent="0.2">
      <c r="A175" s="23" t="s">
        <v>1064</v>
      </c>
      <c r="B175" s="23"/>
      <c r="C175" s="178"/>
      <c r="D175" s="178"/>
      <c r="E175" s="23"/>
      <c r="F175" s="23"/>
      <c r="G175" s="23"/>
      <c r="H175" s="23"/>
      <c r="I175" s="42"/>
      <c r="J175" s="141"/>
      <c r="K175" s="91">
        <v>9</v>
      </c>
      <c r="L175" s="91">
        <v>10</v>
      </c>
      <c r="M175" s="127">
        <v>10</v>
      </c>
      <c r="N175" s="122"/>
      <c r="O175" s="122"/>
      <c r="P175" s="122"/>
      <c r="Q175" s="122"/>
      <c r="R175" s="91">
        <v>1</v>
      </c>
      <c r="S175" s="91">
        <v>1</v>
      </c>
      <c r="T175" s="122"/>
      <c r="U175" s="122"/>
      <c r="V175" s="122"/>
      <c r="W175" s="122"/>
      <c r="X175" s="122"/>
      <c r="Y175" s="122"/>
      <c r="Z175" s="122"/>
      <c r="AA175" s="122"/>
      <c r="AB175" s="146"/>
      <c r="AC175" s="68">
        <f t="shared" si="2"/>
        <v>31</v>
      </c>
    </row>
    <row r="176" spans="1:30" x14ac:dyDescent="0.2">
      <c r="A176" s="23" t="s">
        <v>1101</v>
      </c>
      <c r="B176" s="23"/>
      <c r="C176" s="178"/>
      <c r="D176" s="178"/>
      <c r="E176" s="23"/>
      <c r="F176" s="23"/>
      <c r="G176" s="23"/>
      <c r="H176" s="23"/>
      <c r="I176" s="42"/>
      <c r="J176" s="141"/>
      <c r="K176" s="122"/>
      <c r="L176" s="24"/>
      <c r="M176" s="122"/>
      <c r="N176" s="154">
        <v>3</v>
      </c>
      <c r="O176" s="91">
        <v>15</v>
      </c>
      <c r="P176" s="91">
        <v>12</v>
      </c>
      <c r="Q176" s="122"/>
      <c r="R176" s="122"/>
      <c r="S176" s="122"/>
      <c r="T176" s="122"/>
      <c r="U176" s="122"/>
      <c r="V176" s="122"/>
      <c r="W176" s="91">
        <v>1</v>
      </c>
      <c r="X176" s="122"/>
      <c r="Y176" s="122"/>
      <c r="Z176" s="122"/>
      <c r="AA176" s="122"/>
      <c r="AB176" s="146"/>
      <c r="AC176" s="68">
        <f t="shared" si="2"/>
        <v>31</v>
      </c>
    </row>
    <row r="177" spans="1:30" x14ac:dyDescent="0.2">
      <c r="A177" s="23" t="s">
        <v>1104</v>
      </c>
      <c r="B177" s="23"/>
      <c r="C177" s="178"/>
      <c r="D177" s="178"/>
      <c r="E177" s="23"/>
      <c r="F177" s="23"/>
      <c r="G177" s="23"/>
      <c r="H177" s="23"/>
      <c r="I177" s="42"/>
      <c r="J177" s="141"/>
      <c r="K177" s="122"/>
      <c r="L177" s="122"/>
      <c r="M177" s="122"/>
      <c r="N177" s="91">
        <v>10</v>
      </c>
      <c r="O177" s="91">
        <v>11</v>
      </c>
      <c r="P177" s="91">
        <v>10</v>
      </c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46"/>
      <c r="AC177" s="68">
        <f t="shared" si="2"/>
        <v>31</v>
      </c>
    </row>
    <row r="178" spans="1:30" x14ac:dyDescent="0.2">
      <c r="A178" s="23" t="s">
        <v>1220</v>
      </c>
      <c r="B178" s="23"/>
      <c r="C178" s="178"/>
      <c r="D178" s="178"/>
      <c r="E178" s="23"/>
      <c r="F178" s="23"/>
      <c r="G178" s="23"/>
      <c r="H178" s="23"/>
      <c r="I178" s="23"/>
      <c r="J178" s="141"/>
      <c r="K178" s="91"/>
      <c r="L178" s="24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>
        <v>9</v>
      </c>
      <c r="Z178" s="91">
        <v>12</v>
      </c>
      <c r="AA178" s="91">
        <v>10</v>
      </c>
      <c r="AB178" s="146"/>
      <c r="AC178" s="68">
        <f t="shared" si="2"/>
        <v>31</v>
      </c>
      <c r="AD178" s="1"/>
    </row>
    <row r="179" spans="1:30" x14ac:dyDescent="0.2">
      <c r="A179" s="23" t="s">
        <v>1168</v>
      </c>
      <c r="B179" s="23"/>
      <c r="C179" s="178"/>
      <c r="D179" s="178"/>
      <c r="E179" s="23"/>
      <c r="F179" s="23"/>
      <c r="G179" s="23"/>
      <c r="H179" s="23"/>
      <c r="I179" s="23"/>
      <c r="J179" s="141"/>
      <c r="K179" s="91"/>
      <c r="L179" s="24"/>
      <c r="M179" s="24"/>
      <c r="N179" s="24"/>
      <c r="O179" s="91"/>
      <c r="P179" s="91"/>
      <c r="Q179" s="91"/>
      <c r="R179" s="91"/>
      <c r="S179" s="91"/>
      <c r="T179" s="91"/>
      <c r="U179" s="91"/>
      <c r="V179" s="91"/>
      <c r="W179" s="91">
        <v>6</v>
      </c>
      <c r="X179" s="91">
        <v>5</v>
      </c>
      <c r="Y179" s="91">
        <v>6</v>
      </c>
      <c r="Z179" s="91">
        <v>5</v>
      </c>
      <c r="AA179" s="91">
        <v>9</v>
      </c>
      <c r="AB179" s="146"/>
      <c r="AC179" s="68">
        <f t="shared" si="2"/>
        <v>31</v>
      </c>
      <c r="AD179" s="1"/>
    </row>
    <row r="180" spans="1:30" x14ac:dyDescent="0.2">
      <c r="A180" s="23" t="s">
        <v>1102</v>
      </c>
      <c r="B180" s="23"/>
      <c r="C180" s="178"/>
      <c r="D180" s="178"/>
      <c r="E180" s="23"/>
      <c r="F180" s="23"/>
      <c r="G180" s="23"/>
      <c r="H180" s="23"/>
      <c r="I180" s="42"/>
      <c r="J180" s="141"/>
      <c r="K180" s="122"/>
      <c r="L180" s="122"/>
      <c r="M180" s="122"/>
      <c r="N180" s="24"/>
      <c r="O180" s="24"/>
      <c r="P180" s="24"/>
      <c r="Q180" s="122"/>
      <c r="R180" s="122"/>
      <c r="S180" s="122"/>
      <c r="T180" s="122"/>
      <c r="U180" s="122"/>
      <c r="V180" s="122"/>
      <c r="W180" s="91">
        <v>13</v>
      </c>
      <c r="X180" s="91">
        <v>8</v>
      </c>
      <c r="Y180" s="91">
        <v>6</v>
      </c>
      <c r="Z180" s="122"/>
      <c r="AA180" s="122"/>
      <c r="AB180" s="146">
        <v>7</v>
      </c>
      <c r="AC180" s="68">
        <f t="shared" si="2"/>
        <v>30.5</v>
      </c>
    </row>
    <row r="181" spans="1:30" x14ac:dyDescent="0.2">
      <c r="A181" s="23" t="s">
        <v>999</v>
      </c>
      <c r="B181" s="23"/>
      <c r="C181" s="178"/>
      <c r="D181" s="178"/>
      <c r="E181" s="23"/>
      <c r="F181" s="23"/>
      <c r="G181" s="23"/>
      <c r="H181" s="23"/>
      <c r="I181" s="42"/>
      <c r="J181" s="141"/>
      <c r="K181" s="122"/>
      <c r="L181" s="24"/>
      <c r="M181" s="122"/>
      <c r="N181" s="91">
        <v>10</v>
      </c>
      <c r="O181" s="122"/>
      <c r="P181" s="91">
        <v>10</v>
      </c>
      <c r="Q181" s="91">
        <v>10</v>
      </c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46"/>
      <c r="AC181" s="68">
        <f t="shared" si="2"/>
        <v>30</v>
      </c>
    </row>
    <row r="182" spans="1:30" x14ac:dyDescent="0.2">
      <c r="A182" s="23" t="s">
        <v>1034</v>
      </c>
      <c r="B182" s="23"/>
      <c r="C182" s="178"/>
      <c r="D182" s="178"/>
      <c r="E182" s="23"/>
      <c r="F182" s="23"/>
      <c r="G182" s="23"/>
      <c r="H182" s="23"/>
      <c r="I182" s="42"/>
      <c r="J182" s="139"/>
      <c r="K182" s="122"/>
      <c r="L182" s="91">
        <v>7</v>
      </c>
      <c r="M182" s="127">
        <v>12</v>
      </c>
      <c r="N182" s="91">
        <v>11</v>
      </c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46"/>
      <c r="AC182" s="68">
        <f t="shared" si="2"/>
        <v>30</v>
      </c>
      <c r="AD182" s="1"/>
    </row>
    <row r="183" spans="1:30" x14ac:dyDescent="0.2">
      <c r="A183" s="23" t="s">
        <v>1152</v>
      </c>
      <c r="B183" s="23"/>
      <c r="C183" s="178"/>
      <c r="D183" s="178"/>
      <c r="E183" s="23"/>
      <c r="F183" s="23"/>
      <c r="G183" s="23"/>
      <c r="H183" s="23"/>
      <c r="I183" s="42"/>
      <c r="J183" s="141"/>
      <c r="K183" s="122"/>
      <c r="L183" s="91">
        <v>3</v>
      </c>
      <c r="M183" s="91">
        <v>10</v>
      </c>
      <c r="N183" s="154">
        <v>12</v>
      </c>
      <c r="O183" s="122"/>
      <c r="P183" s="122"/>
      <c r="Q183" s="122"/>
      <c r="R183" s="91">
        <v>5</v>
      </c>
      <c r="S183" s="122"/>
      <c r="T183" s="122"/>
      <c r="U183" s="122"/>
      <c r="V183" s="122"/>
      <c r="W183" s="122"/>
      <c r="X183" s="122"/>
      <c r="Y183" s="122"/>
      <c r="Z183" s="122"/>
      <c r="AA183" s="122"/>
      <c r="AB183" s="146"/>
      <c r="AC183" s="68">
        <f t="shared" si="2"/>
        <v>30</v>
      </c>
      <c r="AD183" s="1"/>
    </row>
    <row r="184" spans="1:30" x14ac:dyDescent="0.2">
      <c r="A184" s="23" t="s">
        <v>875</v>
      </c>
      <c r="B184" s="23"/>
      <c r="C184" s="178"/>
      <c r="D184" s="178"/>
      <c r="E184" s="23"/>
      <c r="F184" s="23"/>
      <c r="G184" s="23"/>
      <c r="H184" s="23"/>
      <c r="I184" s="23"/>
      <c r="J184" s="141"/>
      <c r="K184" s="91"/>
      <c r="L184" s="24"/>
      <c r="M184" s="91"/>
      <c r="N184" s="110"/>
      <c r="O184" s="91"/>
      <c r="P184" s="91"/>
      <c r="Q184" s="91"/>
      <c r="R184" s="91">
        <v>12</v>
      </c>
      <c r="S184" s="91">
        <v>7</v>
      </c>
      <c r="T184" s="91">
        <v>6</v>
      </c>
      <c r="U184" s="91">
        <v>1</v>
      </c>
      <c r="V184" s="91">
        <v>1</v>
      </c>
      <c r="W184" s="91"/>
      <c r="X184" s="91"/>
      <c r="Y184" s="91"/>
      <c r="Z184" s="91"/>
      <c r="AA184" s="91">
        <v>1</v>
      </c>
      <c r="AB184" s="146">
        <v>2</v>
      </c>
      <c r="AC184" s="68">
        <f t="shared" si="2"/>
        <v>29</v>
      </c>
      <c r="AD184" s="90"/>
    </row>
    <row r="185" spans="1:30" x14ac:dyDescent="0.2">
      <c r="A185" s="23" t="s">
        <v>921</v>
      </c>
      <c r="B185" s="23"/>
      <c r="C185" s="178"/>
      <c r="D185" s="178"/>
      <c r="E185" s="23"/>
      <c r="F185" s="23"/>
      <c r="G185" s="23"/>
      <c r="H185" s="23"/>
      <c r="I185" s="125"/>
      <c r="J185" s="140">
        <v>10</v>
      </c>
      <c r="K185" s="91">
        <v>9</v>
      </c>
      <c r="L185" s="91">
        <v>10</v>
      </c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46"/>
      <c r="AC185" s="68">
        <f t="shared" si="2"/>
        <v>29</v>
      </c>
      <c r="AD185" s="1"/>
    </row>
    <row r="186" spans="1:30" x14ac:dyDescent="0.2">
      <c r="A186" s="23" t="s">
        <v>931</v>
      </c>
      <c r="B186" s="23"/>
      <c r="C186" s="178"/>
      <c r="D186" s="178"/>
      <c r="E186" s="23"/>
      <c r="F186" s="23"/>
      <c r="G186" s="23"/>
      <c r="H186" s="23"/>
      <c r="I186" s="42"/>
      <c r="J186" s="141"/>
      <c r="K186" s="91"/>
      <c r="L186" s="122"/>
      <c r="M186" s="91">
        <v>2</v>
      </c>
      <c r="N186" s="91">
        <v>4</v>
      </c>
      <c r="O186" s="122"/>
      <c r="P186" s="91">
        <v>3</v>
      </c>
      <c r="Q186" s="91">
        <v>5</v>
      </c>
      <c r="R186" s="91">
        <v>8</v>
      </c>
      <c r="S186" s="91">
        <v>1</v>
      </c>
      <c r="T186" s="91">
        <v>3</v>
      </c>
      <c r="U186" s="122"/>
      <c r="V186" s="122"/>
      <c r="W186" s="91">
        <v>3</v>
      </c>
      <c r="X186" s="122"/>
      <c r="Y186" s="122"/>
      <c r="Z186" s="122"/>
      <c r="AA186" s="122"/>
      <c r="AB186" s="146"/>
      <c r="AC186" s="68">
        <f t="shared" si="2"/>
        <v>29</v>
      </c>
      <c r="AD186" s="90"/>
    </row>
    <row r="187" spans="1:30" x14ac:dyDescent="0.2">
      <c r="A187" s="23" t="s">
        <v>1047</v>
      </c>
      <c r="B187" s="23"/>
      <c r="C187" s="178"/>
      <c r="D187" s="178"/>
      <c r="E187" s="23"/>
      <c r="F187" s="23"/>
      <c r="G187" s="23"/>
      <c r="H187" s="23"/>
      <c r="I187" s="42"/>
      <c r="J187" s="141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91">
        <v>8</v>
      </c>
      <c r="V187" s="91">
        <v>6</v>
      </c>
      <c r="W187" s="91">
        <v>2</v>
      </c>
      <c r="X187" s="91">
        <v>5</v>
      </c>
      <c r="Y187" s="91">
        <v>6</v>
      </c>
      <c r="Z187" s="91">
        <v>2</v>
      </c>
      <c r="AA187" s="91"/>
      <c r="AB187" s="146"/>
      <c r="AC187" s="68">
        <f t="shared" si="2"/>
        <v>29</v>
      </c>
    </row>
    <row r="188" spans="1:30" x14ac:dyDescent="0.2">
      <c r="A188" s="23" t="s">
        <v>1094</v>
      </c>
      <c r="B188" s="23"/>
      <c r="C188" s="178"/>
      <c r="D188" s="178"/>
      <c r="E188" s="23"/>
      <c r="F188" s="23"/>
      <c r="G188" s="23"/>
      <c r="H188" s="23"/>
      <c r="I188" s="42"/>
      <c r="J188" s="141"/>
      <c r="K188" s="122"/>
      <c r="L188" s="122"/>
      <c r="M188" s="122"/>
      <c r="N188" s="122"/>
      <c r="O188" s="122"/>
      <c r="P188" s="122"/>
      <c r="Q188" s="122"/>
      <c r="R188" s="91">
        <v>12</v>
      </c>
      <c r="S188" s="91">
        <v>11</v>
      </c>
      <c r="T188" s="91">
        <v>6</v>
      </c>
      <c r="U188" s="91"/>
      <c r="V188" s="91"/>
      <c r="W188" s="91"/>
      <c r="X188" s="91"/>
      <c r="Y188" s="91"/>
      <c r="Z188" s="91"/>
      <c r="AA188" s="91"/>
      <c r="AB188" s="146"/>
      <c r="AC188" s="68">
        <f t="shared" si="2"/>
        <v>29</v>
      </c>
      <c r="AD188" s="1"/>
    </row>
    <row r="189" spans="1:30" x14ac:dyDescent="0.2">
      <c r="A189" s="23" t="s">
        <v>1149</v>
      </c>
      <c r="B189" s="23"/>
      <c r="C189" s="178"/>
      <c r="D189" s="178"/>
      <c r="E189" s="23"/>
      <c r="F189" s="23"/>
      <c r="G189" s="23"/>
      <c r="H189" s="23"/>
      <c r="I189" s="140">
        <v>12</v>
      </c>
      <c r="J189" s="140">
        <v>13</v>
      </c>
      <c r="K189" s="91">
        <v>3</v>
      </c>
      <c r="L189" s="24"/>
      <c r="M189" s="91"/>
      <c r="N189" s="110"/>
      <c r="O189" s="91"/>
      <c r="P189" s="91"/>
      <c r="Q189" s="91"/>
      <c r="R189" s="91"/>
      <c r="S189" s="91"/>
      <c r="T189" s="91"/>
      <c r="U189" s="91"/>
      <c r="V189" s="91"/>
      <c r="W189" s="91">
        <v>1</v>
      </c>
      <c r="X189" s="91"/>
      <c r="Y189" s="91"/>
      <c r="Z189" s="91"/>
      <c r="AA189" s="91"/>
      <c r="AB189" s="146"/>
      <c r="AC189" s="68">
        <f t="shared" si="2"/>
        <v>29</v>
      </c>
    </row>
    <row r="190" spans="1:30" x14ac:dyDescent="0.2">
      <c r="A190" s="23" t="s">
        <v>1181</v>
      </c>
      <c r="B190" s="23"/>
      <c r="C190" s="178"/>
      <c r="D190" s="178"/>
      <c r="E190" s="23"/>
      <c r="F190" s="23"/>
      <c r="G190" s="23"/>
      <c r="H190" s="23"/>
      <c r="I190" s="42"/>
      <c r="J190" s="141"/>
      <c r="K190" s="122"/>
      <c r="L190" s="24"/>
      <c r="M190" s="127">
        <v>10</v>
      </c>
      <c r="N190" s="88">
        <v>10</v>
      </c>
      <c r="O190" s="91">
        <v>9</v>
      </c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46"/>
      <c r="AC190" s="68">
        <f t="shared" si="2"/>
        <v>29</v>
      </c>
      <c r="AD190" s="1"/>
    </row>
    <row r="191" spans="1:30" x14ac:dyDescent="0.2">
      <c r="A191" s="23" t="s">
        <v>789</v>
      </c>
      <c r="B191" s="23"/>
      <c r="C191" s="178"/>
      <c r="D191" s="178"/>
      <c r="E191" s="23"/>
      <c r="F191" s="23"/>
      <c r="G191" s="23"/>
      <c r="H191" s="23"/>
      <c r="I191" s="42"/>
      <c r="J191" s="141"/>
      <c r="K191" s="122"/>
      <c r="L191" s="122"/>
      <c r="M191" s="122"/>
      <c r="N191" s="24"/>
      <c r="O191" s="24"/>
      <c r="P191" s="24"/>
      <c r="Q191" s="122"/>
      <c r="R191" s="122"/>
      <c r="S191" s="122"/>
      <c r="T191" s="122"/>
      <c r="U191" s="91">
        <v>13</v>
      </c>
      <c r="V191" s="91">
        <v>13</v>
      </c>
      <c r="W191" s="122"/>
      <c r="X191" s="122"/>
      <c r="Y191" s="122"/>
      <c r="Z191" s="122"/>
      <c r="AA191" s="122"/>
      <c r="AB191" s="146">
        <v>5</v>
      </c>
      <c r="AC191" s="68">
        <f t="shared" si="2"/>
        <v>28.5</v>
      </c>
      <c r="AD191" s="1"/>
    </row>
    <row r="192" spans="1:30" x14ac:dyDescent="0.2">
      <c r="A192" s="23" t="s">
        <v>825</v>
      </c>
      <c r="B192" s="23"/>
      <c r="C192" s="178"/>
      <c r="D192" s="178"/>
      <c r="E192" s="23"/>
      <c r="F192" s="23"/>
      <c r="G192" s="23"/>
      <c r="H192" s="23"/>
      <c r="I192" s="42"/>
      <c r="J192" s="141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91">
        <v>7</v>
      </c>
      <c r="V192" s="91">
        <v>5</v>
      </c>
      <c r="W192" s="91">
        <v>5</v>
      </c>
      <c r="X192" s="91">
        <v>5</v>
      </c>
      <c r="Y192" s="91">
        <v>5</v>
      </c>
      <c r="Z192" s="91">
        <v>1</v>
      </c>
      <c r="AA192" s="91"/>
      <c r="AB192" s="146"/>
      <c r="AC192" s="68">
        <f t="shared" si="2"/>
        <v>28</v>
      </c>
      <c r="AD192" s="90"/>
    </row>
    <row r="193" spans="1:30" x14ac:dyDescent="0.2">
      <c r="A193" s="23" t="s">
        <v>1027</v>
      </c>
      <c r="B193" s="23"/>
      <c r="C193" s="178"/>
      <c r="D193" s="178"/>
      <c r="E193" s="23"/>
      <c r="F193" s="23"/>
      <c r="G193" s="23"/>
      <c r="H193" s="23"/>
      <c r="I193" s="42"/>
      <c r="J193" s="141"/>
      <c r="K193" s="122"/>
      <c r="L193" s="122"/>
      <c r="M193" s="122"/>
      <c r="N193" s="122"/>
      <c r="O193" s="122"/>
      <c r="P193" s="122"/>
      <c r="Q193" s="91">
        <v>12</v>
      </c>
      <c r="R193" s="91">
        <v>7</v>
      </c>
      <c r="S193" s="91">
        <v>5</v>
      </c>
      <c r="T193" s="91">
        <v>2</v>
      </c>
      <c r="U193" s="122"/>
      <c r="V193" s="122"/>
      <c r="W193" s="91">
        <v>2</v>
      </c>
      <c r="X193" s="122"/>
      <c r="Y193" s="122"/>
      <c r="Z193" s="122"/>
      <c r="AA193" s="122"/>
      <c r="AB193" s="146"/>
      <c r="AC193" s="68">
        <f t="shared" si="2"/>
        <v>28</v>
      </c>
      <c r="AD193" s="1"/>
    </row>
    <row r="194" spans="1:30" x14ac:dyDescent="0.2">
      <c r="A194" s="23" t="s">
        <v>886</v>
      </c>
      <c r="B194" s="23"/>
      <c r="C194" s="178"/>
      <c r="D194" s="178"/>
      <c r="E194" s="23"/>
      <c r="F194" s="23"/>
      <c r="G194" s="23"/>
      <c r="H194" s="23"/>
      <c r="I194" s="42"/>
      <c r="J194" s="139"/>
      <c r="K194" s="122"/>
      <c r="L194" s="91">
        <v>4</v>
      </c>
      <c r="M194" s="127">
        <v>11</v>
      </c>
      <c r="N194" s="91">
        <v>12</v>
      </c>
      <c r="O194" s="122"/>
      <c r="P194" s="122"/>
      <c r="Q194" s="122"/>
      <c r="R194" s="122"/>
      <c r="S194" s="122"/>
      <c r="T194" s="122"/>
      <c r="U194" s="122"/>
      <c r="V194" s="122"/>
      <c r="W194" s="91"/>
      <c r="X194" s="122"/>
      <c r="Y194" s="122"/>
      <c r="Z194" s="122"/>
      <c r="AA194" s="122"/>
      <c r="AB194" s="146"/>
      <c r="AC194" s="68">
        <f t="shared" si="2"/>
        <v>27</v>
      </c>
    </row>
    <row r="195" spans="1:30" x14ac:dyDescent="0.2">
      <c r="A195" s="23" t="s">
        <v>898</v>
      </c>
      <c r="B195" s="23"/>
      <c r="C195" s="178"/>
      <c r="D195" s="178"/>
      <c r="E195" s="23"/>
      <c r="F195" s="23"/>
      <c r="G195" s="23"/>
      <c r="H195" s="23"/>
      <c r="I195" s="23"/>
      <c r="J195" s="141"/>
      <c r="K195" s="91"/>
      <c r="L195" s="24"/>
      <c r="M195" s="91"/>
      <c r="N195" s="91"/>
      <c r="O195" s="91"/>
      <c r="P195" s="91"/>
      <c r="Q195" s="91"/>
      <c r="R195" s="91"/>
      <c r="S195" s="91"/>
      <c r="T195" s="91"/>
      <c r="U195" s="91"/>
      <c r="V195" s="91">
        <v>1</v>
      </c>
      <c r="W195" s="91">
        <v>6</v>
      </c>
      <c r="X195" s="91">
        <v>6</v>
      </c>
      <c r="Y195" s="91">
        <v>5</v>
      </c>
      <c r="Z195" s="91">
        <v>3</v>
      </c>
      <c r="AA195" s="91">
        <v>6</v>
      </c>
      <c r="AB195" s="146"/>
      <c r="AC195" s="68">
        <f t="shared" ref="AC195:AC258" si="3">SUM(E195:AA195)+(AB195*0.5)</f>
        <v>27</v>
      </c>
    </row>
    <row r="196" spans="1:30" s="1" customFormat="1" x14ac:dyDescent="0.2">
      <c r="A196" s="23" t="s">
        <v>1012</v>
      </c>
      <c r="B196" s="23"/>
      <c r="C196" s="178"/>
      <c r="D196" s="178"/>
      <c r="E196" s="23"/>
      <c r="F196" s="23"/>
      <c r="G196" s="23"/>
      <c r="H196" s="23"/>
      <c r="I196" s="42"/>
      <c r="J196" s="141"/>
      <c r="K196" s="91"/>
      <c r="L196" s="24"/>
      <c r="M196" s="91"/>
      <c r="N196" s="154">
        <v>7</v>
      </c>
      <c r="O196" s="91">
        <v>4</v>
      </c>
      <c r="P196" s="91"/>
      <c r="Q196" s="91"/>
      <c r="R196" s="91"/>
      <c r="S196" s="91">
        <v>13</v>
      </c>
      <c r="T196" s="91"/>
      <c r="U196" s="91"/>
      <c r="V196" s="91">
        <v>3</v>
      </c>
      <c r="W196" s="91"/>
      <c r="X196" s="91"/>
      <c r="Y196" s="91"/>
      <c r="Z196" s="91"/>
      <c r="AA196" s="91"/>
      <c r="AB196" s="146"/>
      <c r="AC196" s="68">
        <f t="shared" si="3"/>
        <v>27</v>
      </c>
      <c r="AD196"/>
    </row>
    <row r="197" spans="1:30" x14ac:dyDescent="0.2">
      <c r="A197" s="23" t="s">
        <v>1061</v>
      </c>
      <c r="B197" s="23"/>
      <c r="C197" s="178"/>
      <c r="D197" s="178"/>
      <c r="E197" s="23"/>
      <c r="F197" s="23"/>
      <c r="G197" s="23"/>
      <c r="H197" s="23"/>
      <c r="I197" s="42"/>
      <c r="J197" s="141"/>
      <c r="K197" s="122"/>
      <c r="L197" s="122"/>
      <c r="M197" s="122"/>
      <c r="N197" s="122"/>
      <c r="O197" s="122"/>
      <c r="P197" s="122"/>
      <c r="Q197" s="122"/>
      <c r="R197" s="91">
        <v>4</v>
      </c>
      <c r="S197" s="91">
        <v>7</v>
      </c>
      <c r="T197" s="91">
        <v>1</v>
      </c>
      <c r="U197" s="91">
        <v>6</v>
      </c>
      <c r="V197" s="122"/>
      <c r="W197" s="91">
        <v>2</v>
      </c>
      <c r="X197" s="91">
        <v>7</v>
      </c>
      <c r="Y197" s="122"/>
      <c r="Z197" s="122"/>
      <c r="AA197" s="122"/>
      <c r="AB197" s="146"/>
      <c r="AC197" s="68">
        <f t="shared" si="3"/>
        <v>27</v>
      </c>
      <c r="AD197" s="1"/>
    </row>
    <row r="198" spans="1:30" x14ac:dyDescent="0.2">
      <c r="A198" s="23" t="s">
        <v>1166</v>
      </c>
      <c r="B198" s="23"/>
      <c r="C198" s="178"/>
      <c r="D198" s="178"/>
      <c r="E198" s="23"/>
      <c r="F198" s="23"/>
      <c r="G198" s="23"/>
      <c r="H198" s="23"/>
      <c r="I198" s="140">
        <v>7</v>
      </c>
      <c r="J198" s="140">
        <v>6</v>
      </c>
      <c r="K198" s="91">
        <v>5</v>
      </c>
      <c r="L198" s="24"/>
      <c r="M198" s="91"/>
      <c r="N198" s="88">
        <v>6</v>
      </c>
      <c r="O198" s="91">
        <v>2</v>
      </c>
      <c r="P198" s="91"/>
      <c r="Q198" s="91"/>
      <c r="R198" s="91">
        <v>1</v>
      </c>
      <c r="S198" s="91"/>
      <c r="T198" s="91"/>
      <c r="U198" s="91"/>
      <c r="V198" s="91"/>
      <c r="W198" s="91"/>
      <c r="X198" s="91"/>
      <c r="Y198" s="91"/>
      <c r="Z198" s="91"/>
      <c r="AA198" s="91"/>
      <c r="AB198" s="146"/>
      <c r="AC198" s="68">
        <f t="shared" si="3"/>
        <v>27</v>
      </c>
    </row>
    <row r="199" spans="1:30" x14ac:dyDescent="0.2">
      <c r="A199" s="23" t="s">
        <v>823</v>
      </c>
      <c r="B199" s="23"/>
      <c r="C199" s="178"/>
      <c r="D199" s="178"/>
      <c r="E199" s="23"/>
      <c r="F199" s="23"/>
      <c r="G199" s="23"/>
      <c r="H199" s="23"/>
      <c r="I199" s="42"/>
      <c r="J199" s="141"/>
      <c r="K199" s="122"/>
      <c r="L199" s="122"/>
      <c r="M199" s="122"/>
      <c r="N199" s="122"/>
      <c r="O199" s="122"/>
      <c r="P199" s="122"/>
      <c r="Q199" s="122"/>
      <c r="R199" s="122"/>
      <c r="S199" s="122"/>
      <c r="T199" s="91">
        <v>8</v>
      </c>
      <c r="U199" s="91">
        <v>7</v>
      </c>
      <c r="V199" s="91">
        <v>9</v>
      </c>
      <c r="W199" s="122"/>
      <c r="X199" s="91">
        <v>2</v>
      </c>
      <c r="Y199" s="122"/>
      <c r="Z199" s="122"/>
      <c r="AA199" s="122"/>
      <c r="AB199" s="146"/>
      <c r="AC199" s="68">
        <f t="shared" si="3"/>
        <v>26</v>
      </c>
      <c r="AD199" s="90"/>
    </row>
    <row r="200" spans="1:30" x14ac:dyDescent="0.2">
      <c r="A200" s="23" t="s">
        <v>836</v>
      </c>
      <c r="B200" s="23"/>
      <c r="C200" s="178"/>
      <c r="D200" s="178"/>
      <c r="E200" s="23"/>
      <c r="F200" s="23"/>
      <c r="G200" s="23"/>
      <c r="H200" s="23"/>
      <c r="I200" s="23"/>
      <c r="J200" s="140">
        <v>1</v>
      </c>
      <c r="K200" s="91"/>
      <c r="L200" s="24"/>
      <c r="M200" s="91"/>
      <c r="N200" s="91"/>
      <c r="O200" s="91"/>
      <c r="P200" s="91"/>
      <c r="Q200" s="91"/>
      <c r="R200" s="91"/>
      <c r="S200" s="91"/>
      <c r="T200" s="91">
        <v>2</v>
      </c>
      <c r="U200" s="91">
        <v>6</v>
      </c>
      <c r="V200" s="91">
        <v>1</v>
      </c>
      <c r="W200" s="91"/>
      <c r="X200" s="91"/>
      <c r="Y200" s="91">
        <v>4</v>
      </c>
      <c r="Z200" s="91">
        <v>6</v>
      </c>
      <c r="AA200" s="91">
        <v>6</v>
      </c>
      <c r="AB200" s="146"/>
      <c r="AC200" s="68">
        <f t="shared" si="3"/>
        <v>26</v>
      </c>
    </row>
    <row r="201" spans="1:30" x14ac:dyDescent="0.2">
      <c r="A201" s="23" t="s">
        <v>1242</v>
      </c>
      <c r="B201" s="23"/>
      <c r="C201" s="178"/>
      <c r="D201" s="178"/>
      <c r="E201" s="23"/>
      <c r="F201" s="23"/>
      <c r="G201" s="23"/>
      <c r="H201" s="23"/>
      <c r="I201" s="23"/>
      <c r="J201" s="136"/>
      <c r="K201" s="91"/>
      <c r="L201" s="24"/>
      <c r="M201" s="91"/>
      <c r="N201" s="110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>
        <v>13</v>
      </c>
      <c r="AA201" s="91">
        <v>13</v>
      </c>
      <c r="AB201" s="146"/>
      <c r="AC201" s="68">
        <f t="shared" si="3"/>
        <v>26</v>
      </c>
    </row>
    <row r="202" spans="1:30" x14ac:dyDescent="0.2">
      <c r="A202" s="23" t="s">
        <v>1109</v>
      </c>
      <c r="B202" s="23"/>
      <c r="C202" s="178"/>
      <c r="D202" s="178"/>
      <c r="E202" s="23"/>
      <c r="F202" s="23"/>
      <c r="G202" s="23"/>
      <c r="H202" s="23"/>
      <c r="I202" s="23"/>
      <c r="J202" s="141"/>
      <c r="K202" s="91"/>
      <c r="L202" s="24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>
        <v>5</v>
      </c>
      <c r="X202" s="91">
        <v>7</v>
      </c>
      <c r="Y202" s="91">
        <v>1</v>
      </c>
      <c r="Z202" s="91">
        <v>5</v>
      </c>
      <c r="AA202" s="91">
        <v>8</v>
      </c>
      <c r="AB202" s="146"/>
      <c r="AC202" s="68">
        <f t="shared" si="3"/>
        <v>26</v>
      </c>
      <c r="AD202" s="1"/>
    </row>
    <row r="203" spans="1:30" x14ac:dyDescent="0.2">
      <c r="A203" s="23" t="s">
        <v>1139</v>
      </c>
      <c r="B203" s="23"/>
      <c r="C203" s="178"/>
      <c r="D203" s="178"/>
      <c r="E203" s="23"/>
      <c r="F203" s="23"/>
      <c r="G203" s="23"/>
      <c r="H203" s="23"/>
      <c r="I203" s="23"/>
      <c r="J203" s="141"/>
      <c r="K203" s="91"/>
      <c r="L203" s="24"/>
      <c r="M203" s="91"/>
      <c r="N203" s="24"/>
      <c r="O203" s="24"/>
      <c r="P203" s="24"/>
      <c r="Q203" s="91">
        <v>3</v>
      </c>
      <c r="R203" s="91">
        <v>7</v>
      </c>
      <c r="S203" s="91">
        <v>8</v>
      </c>
      <c r="T203" s="122"/>
      <c r="U203" s="91">
        <v>7</v>
      </c>
      <c r="V203" s="122"/>
      <c r="W203" s="122"/>
      <c r="X203" s="122"/>
      <c r="Y203" s="122"/>
      <c r="Z203" s="122"/>
      <c r="AA203" s="122"/>
      <c r="AB203" s="146">
        <v>2</v>
      </c>
      <c r="AC203" s="68">
        <f t="shared" si="3"/>
        <v>26</v>
      </c>
      <c r="AD203" s="1"/>
    </row>
    <row r="204" spans="1:30" x14ac:dyDescent="0.2">
      <c r="A204" s="23" t="s">
        <v>1091</v>
      </c>
      <c r="B204" s="23"/>
      <c r="C204" s="178"/>
      <c r="D204" s="178"/>
      <c r="E204" s="23"/>
      <c r="F204" s="23"/>
      <c r="G204" s="23"/>
      <c r="H204" s="23"/>
      <c r="I204" s="23"/>
      <c r="J204" s="141"/>
      <c r="K204" s="91"/>
      <c r="L204" s="24"/>
      <c r="M204" s="24"/>
      <c r="N204" s="24"/>
      <c r="O204" s="24"/>
      <c r="P204" s="24"/>
      <c r="Q204" s="122"/>
      <c r="R204" s="122"/>
      <c r="S204" s="91">
        <v>7</v>
      </c>
      <c r="T204" s="91">
        <v>11</v>
      </c>
      <c r="U204" s="122"/>
      <c r="V204" s="91">
        <v>1</v>
      </c>
      <c r="W204" s="91"/>
      <c r="X204" s="91">
        <v>6</v>
      </c>
      <c r="Y204" s="122"/>
      <c r="Z204" s="122"/>
      <c r="AA204" s="122"/>
      <c r="AB204" s="146">
        <v>1</v>
      </c>
      <c r="AC204" s="68">
        <f t="shared" si="3"/>
        <v>25.5</v>
      </c>
    </row>
    <row r="205" spans="1:30" x14ac:dyDescent="0.2">
      <c r="A205" s="23" t="s">
        <v>802</v>
      </c>
      <c r="B205" s="23"/>
      <c r="C205" s="178"/>
      <c r="D205" s="178"/>
      <c r="E205" s="23"/>
      <c r="F205" s="23"/>
      <c r="G205" s="23"/>
      <c r="H205" s="23"/>
      <c r="I205" s="23"/>
      <c r="J205" s="136"/>
      <c r="K205" s="91"/>
      <c r="L205" s="24"/>
      <c r="M205" s="91"/>
      <c r="N205" s="110"/>
      <c r="O205" s="91"/>
      <c r="P205" s="91"/>
      <c r="Q205" s="91"/>
      <c r="R205" s="91"/>
      <c r="S205" s="91"/>
      <c r="T205" s="91"/>
      <c r="U205" s="91">
        <v>2</v>
      </c>
      <c r="V205" s="91">
        <v>5</v>
      </c>
      <c r="W205" s="91">
        <v>3</v>
      </c>
      <c r="X205" s="91"/>
      <c r="Y205" s="91">
        <v>4</v>
      </c>
      <c r="Z205" s="91"/>
      <c r="AA205" s="91">
        <v>11</v>
      </c>
      <c r="AB205" s="146"/>
      <c r="AC205" s="68">
        <f t="shared" si="3"/>
        <v>25</v>
      </c>
    </row>
    <row r="206" spans="1:30" x14ac:dyDescent="0.2">
      <c r="A206" s="23" t="s">
        <v>858</v>
      </c>
      <c r="B206" s="23"/>
      <c r="C206" s="178"/>
      <c r="D206" s="178"/>
      <c r="E206" s="23"/>
      <c r="F206" s="23"/>
      <c r="G206" s="23"/>
      <c r="H206" s="23"/>
      <c r="I206" s="42"/>
      <c r="J206" s="141"/>
      <c r="K206" s="91"/>
      <c r="L206" s="24"/>
      <c r="M206" s="91"/>
      <c r="N206" s="122"/>
      <c r="O206" s="122"/>
      <c r="P206" s="122"/>
      <c r="Q206" s="122"/>
      <c r="R206" s="122"/>
      <c r="S206" s="122"/>
      <c r="T206" s="122"/>
      <c r="U206" s="122"/>
      <c r="V206" s="91">
        <v>2</v>
      </c>
      <c r="W206" s="91">
        <v>6</v>
      </c>
      <c r="X206" s="91">
        <v>16</v>
      </c>
      <c r="Y206" s="91">
        <v>1</v>
      </c>
      <c r="Z206" s="91"/>
      <c r="AA206" s="91"/>
      <c r="AB206" s="146"/>
      <c r="AC206" s="68">
        <f t="shared" si="3"/>
        <v>25</v>
      </c>
    </row>
    <row r="207" spans="1:30" x14ac:dyDescent="0.2">
      <c r="A207" s="23" t="s">
        <v>1117</v>
      </c>
      <c r="B207" s="23"/>
      <c r="C207" s="178"/>
      <c r="D207" s="178"/>
      <c r="E207" s="23"/>
      <c r="F207" s="23"/>
      <c r="G207" s="23"/>
      <c r="H207" s="23"/>
      <c r="I207" s="23"/>
      <c r="J207" s="141"/>
      <c r="K207" s="91">
        <v>13</v>
      </c>
      <c r="L207" s="91">
        <v>1</v>
      </c>
      <c r="M207" s="91">
        <v>4</v>
      </c>
      <c r="N207" s="91">
        <v>7</v>
      </c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46"/>
      <c r="AC207" s="68">
        <f t="shared" si="3"/>
        <v>25</v>
      </c>
    </row>
    <row r="208" spans="1:30" x14ac:dyDescent="0.2">
      <c r="A208" s="23" t="s">
        <v>1184</v>
      </c>
      <c r="B208" s="23"/>
      <c r="C208" s="178"/>
      <c r="D208" s="178"/>
      <c r="E208" s="23"/>
      <c r="F208" s="23"/>
      <c r="G208" s="23"/>
      <c r="H208" s="23"/>
      <c r="I208" s="23"/>
      <c r="J208" s="141"/>
      <c r="K208" s="91"/>
      <c r="L208" s="24"/>
      <c r="M208" s="24"/>
      <c r="N208" s="24"/>
      <c r="O208" s="24"/>
      <c r="P208" s="24"/>
      <c r="Q208" s="122"/>
      <c r="R208" s="122"/>
      <c r="S208" s="122"/>
      <c r="T208" s="91">
        <v>1</v>
      </c>
      <c r="U208" s="91">
        <v>7</v>
      </c>
      <c r="V208" s="91">
        <v>7</v>
      </c>
      <c r="W208" s="91">
        <v>4</v>
      </c>
      <c r="X208" s="91">
        <v>6</v>
      </c>
      <c r="Y208" s="122"/>
      <c r="Z208" s="122"/>
      <c r="AA208" s="122"/>
      <c r="AB208" s="146"/>
      <c r="AC208" s="68">
        <f t="shared" si="3"/>
        <v>25</v>
      </c>
      <c r="AD208" s="1"/>
    </row>
    <row r="209" spans="1:30" x14ac:dyDescent="0.2">
      <c r="A209" s="23" t="s">
        <v>941</v>
      </c>
      <c r="B209" s="23"/>
      <c r="C209" s="178"/>
      <c r="D209" s="178"/>
      <c r="E209" s="23"/>
      <c r="F209" s="23"/>
      <c r="G209" s="23"/>
      <c r="H209" s="23"/>
      <c r="I209" s="23"/>
      <c r="J209" s="141"/>
      <c r="K209" s="91"/>
      <c r="L209" s="24"/>
      <c r="M209" s="24"/>
      <c r="N209" s="24"/>
      <c r="O209" s="91"/>
      <c r="P209" s="91"/>
      <c r="Q209" s="91"/>
      <c r="R209" s="91"/>
      <c r="S209" s="91"/>
      <c r="T209" s="91">
        <v>3</v>
      </c>
      <c r="U209" s="91">
        <v>2</v>
      </c>
      <c r="V209" s="91">
        <v>2</v>
      </c>
      <c r="W209" s="91">
        <v>1</v>
      </c>
      <c r="X209" s="91"/>
      <c r="Y209" s="91">
        <v>4</v>
      </c>
      <c r="Z209" s="91">
        <v>10</v>
      </c>
      <c r="AA209" s="91">
        <v>2</v>
      </c>
      <c r="AB209" s="146"/>
      <c r="AC209" s="68">
        <f t="shared" si="3"/>
        <v>24</v>
      </c>
    </row>
    <row r="210" spans="1:30" x14ac:dyDescent="0.2">
      <c r="A210" s="23" t="s">
        <v>1329</v>
      </c>
      <c r="B210" s="23"/>
      <c r="C210" s="178"/>
      <c r="D210" s="178"/>
      <c r="E210" s="23"/>
      <c r="F210" s="23"/>
      <c r="G210" s="23"/>
      <c r="H210" s="23"/>
      <c r="I210" s="23"/>
      <c r="J210" s="141"/>
      <c r="K210" s="91"/>
      <c r="L210" s="24"/>
      <c r="M210" s="91"/>
      <c r="N210" s="110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>
        <v>6</v>
      </c>
      <c r="Z210" s="91">
        <v>9</v>
      </c>
      <c r="AA210" s="91">
        <v>9</v>
      </c>
      <c r="AB210" s="146"/>
      <c r="AC210" s="68">
        <f t="shared" si="3"/>
        <v>24</v>
      </c>
    </row>
    <row r="211" spans="1:30" x14ac:dyDescent="0.2">
      <c r="A211" s="23" t="s">
        <v>1218</v>
      </c>
      <c r="B211" s="23"/>
      <c r="C211" s="178"/>
      <c r="D211" s="178"/>
      <c r="E211" s="23"/>
      <c r="F211" s="23"/>
      <c r="G211" s="23"/>
      <c r="H211" s="23"/>
      <c r="I211" s="23"/>
      <c r="J211" s="141"/>
      <c r="K211" s="91"/>
      <c r="L211" s="24"/>
      <c r="M211" s="24"/>
      <c r="N211" s="24"/>
      <c r="O211" s="24"/>
      <c r="P211" s="24"/>
      <c r="Q211" s="91">
        <v>12</v>
      </c>
      <c r="R211" s="91">
        <v>10</v>
      </c>
      <c r="S211" s="122"/>
      <c r="T211" s="91"/>
      <c r="U211" s="91">
        <v>2</v>
      </c>
      <c r="V211" s="91"/>
      <c r="W211" s="122"/>
      <c r="X211" s="122"/>
      <c r="Y211" s="122"/>
      <c r="Z211" s="122"/>
      <c r="AA211" s="122"/>
      <c r="AB211" s="146"/>
      <c r="AC211" s="68">
        <f t="shared" si="3"/>
        <v>24</v>
      </c>
    </row>
    <row r="212" spans="1:30" x14ac:dyDescent="0.2">
      <c r="A212" s="23" t="s">
        <v>994</v>
      </c>
      <c r="B212" s="23"/>
      <c r="C212" s="178"/>
      <c r="D212" s="178"/>
      <c r="E212" s="23"/>
      <c r="F212" s="23"/>
      <c r="G212" s="23"/>
      <c r="H212" s="23"/>
      <c r="I212" s="23"/>
      <c r="J212" s="141"/>
      <c r="K212" s="91"/>
      <c r="L212" s="24"/>
      <c r="M212" s="91"/>
      <c r="N212" s="24"/>
      <c r="O212" s="24"/>
      <c r="P212" s="24"/>
      <c r="Q212" s="122"/>
      <c r="R212" s="122"/>
      <c r="S212" s="122"/>
      <c r="T212" s="91">
        <v>7</v>
      </c>
      <c r="U212" s="91">
        <v>16</v>
      </c>
      <c r="V212" s="91">
        <v>1</v>
      </c>
      <c r="W212" s="122"/>
      <c r="X212" s="122"/>
      <c r="Y212" s="122"/>
      <c r="Z212" s="122"/>
      <c r="AA212" s="122"/>
      <c r="AB212" s="146"/>
      <c r="AC212" s="68">
        <f t="shared" si="3"/>
        <v>24</v>
      </c>
    </row>
    <row r="213" spans="1:30" x14ac:dyDescent="0.2">
      <c r="A213" s="23" t="s">
        <v>1914</v>
      </c>
      <c r="B213" s="23"/>
      <c r="C213" s="178"/>
      <c r="D213" s="178"/>
      <c r="E213" s="23"/>
      <c r="F213" s="23"/>
      <c r="G213" s="23"/>
      <c r="H213" s="23"/>
      <c r="I213" s="91">
        <v>7</v>
      </c>
      <c r="J213" s="91">
        <v>11</v>
      </c>
      <c r="K213" s="24"/>
      <c r="L213" s="24"/>
      <c r="M213" s="91">
        <v>6</v>
      </c>
      <c r="N213" s="24"/>
      <c r="O213" s="24"/>
      <c r="P213" s="24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46"/>
      <c r="AC213" s="68">
        <f t="shared" si="3"/>
        <v>24</v>
      </c>
      <c r="AD213" s="1"/>
    </row>
    <row r="214" spans="1:30" x14ac:dyDescent="0.2">
      <c r="A214" s="23" t="s">
        <v>788</v>
      </c>
      <c r="B214" s="23"/>
      <c r="C214" s="178"/>
      <c r="D214" s="178"/>
      <c r="E214" s="23"/>
      <c r="F214" s="23"/>
      <c r="G214" s="23"/>
      <c r="H214" s="140">
        <v>1</v>
      </c>
      <c r="I214" s="23"/>
      <c r="J214" s="140">
        <v>11</v>
      </c>
      <c r="K214" s="91">
        <v>11</v>
      </c>
      <c r="L214" s="24"/>
      <c r="M214" s="24"/>
      <c r="N214" s="24"/>
      <c r="O214" s="24"/>
      <c r="P214" s="24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146"/>
      <c r="AC214" s="68">
        <f t="shared" si="3"/>
        <v>23</v>
      </c>
      <c r="AD214" s="1"/>
    </row>
    <row r="215" spans="1:30" x14ac:dyDescent="0.2">
      <c r="A215" s="23" t="s">
        <v>914</v>
      </c>
      <c r="B215" s="23"/>
      <c r="C215" s="178"/>
      <c r="D215" s="178"/>
      <c r="E215" s="23"/>
      <c r="F215" s="23"/>
      <c r="G215" s="23"/>
      <c r="H215" s="23"/>
      <c r="I215" s="23"/>
      <c r="J215" s="141"/>
      <c r="K215" s="91"/>
      <c r="L215" s="24"/>
      <c r="M215" s="24"/>
      <c r="N215" s="154">
        <v>8</v>
      </c>
      <c r="O215" s="29">
        <v>15</v>
      </c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146"/>
      <c r="AC215" s="68">
        <f t="shared" si="3"/>
        <v>23</v>
      </c>
    </row>
    <row r="216" spans="1:30" x14ac:dyDescent="0.2">
      <c r="A216" s="23" t="s">
        <v>1021</v>
      </c>
      <c r="B216" s="23"/>
      <c r="C216" s="178"/>
      <c r="D216" s="178"/>
      <c r="E216" s="23"/>
      <c r="F216" s="23"/>
      <c r="G216" s="23"/>
      <c r="H216" s="23"/>
      <c r="I216" s="23"/>
      <c r="J216" s="141"/>
      <c r="K216" s="91"/>
      <c r="L216" s="24"/>
      <c r="M216" s="24"/>
      <c r="N216" s="24"/>
      <c r="O216" s="91"/>
      <c r="P216" s="91"/>
      <c r="Q216" s="91"/>
      <c r="R216" s="91"/>
      <c r="S216" s="91"/>
      <c r="T216" s="91">
        <v>5</v>
      </c>
      <c r="U216" s="91">
        <v>7</v>
      </c>
      <c r="V216" s="91">
        <v>7</v>
      </c>
      <c r="W216" s="91">
        <v>4</v>
      </c>
      <c r="X216" s="91"/>
      <c r="Y216" s="91"/>
      <c r="Z216" s="91"/>
      <c r="AA216" s="91"/>
      <c r="AB216" s="146"/>
      <c r="AC216" s="68">
        <f t="shared" si="3"/>
        <v>23</v>
      </c>
    </row>
    <row r="217" spans="1:30" x14ac:dyDescent="0.2">
      <c r="A217" s="23" t="s">
        <v>1040</v>
      </c>
      <c r="B217" s="23"/>
      <c r="C217" s="178"/>
      <c r="D217" s="178"/>
      <c r="E217" s="23"/>
      <c r="F217" s="23"/>
      <c r="G217" s="23"/>
      <c r="H217" s="23"/>
      <c r="I217" s="23"/>
      <c r="J217" s="141"/>
      <c r="K217" s="91"/>
      <c r="L217" s="24"/>
      <c r="M217" s="24"/>
      <c r="N217" s="24"/>
      <c r="O217" s="91"/>
      <c r="P217" s="91"/>
      <c r="Q217" s="91"/>
      <c r="R217" s="91"/>
      <c r="S217" s="91"/>
      <c r="T217" s="91"/>
      <c r="U217" s="91"/>
      <c r="V217" s="91">
        <v>2</v>
      </c>
      <c r="W217" s="91">
        <v>3</v>
      </c>
      <c r="X217" s="91">
        <v>7</v>
      </c>
      <c r="Y217" s="91">
        <v>6</v>
      </c>
      <c r="Z217" s="91">
        <v>4</v>
      </c>
      <c r="AA217" s="91">
        <v>1</v>
      </c>
      <c r="AB217" s="146"/>
      <c r="AC217" s="68">
        <f t="shared" si="3"/>
        <v>23</v>
      </c>
    </row>
    <row r="218" spans="1:30" x14ac:dyDescent="0.2">
      <c r="A218" s="23" t="s">
        <v>1053</v>
      </c>
      <c r="B218" s="23"/>
      <c r="C218" s="178"/>
      <c r="D218" s="178"/>
      <c r="E218" s="23"/>
      <c r="F218" s="23"/>
      <c r="G218" s="23"/>
      <c r="H218" s="23"/>
      <c r="I218" s="23"/>
      <c r="J218" s="141"/>
      <c r="K218" s="91"/>
      <c r="L218" s="24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>
        <v>5</v>
      </c>
      <c r="X218" s="91">
        <v>6</v>
      </c>
      <c r="Y218" s="91">
        <v>5</v>
      </c>
      <c r="Z218" s="91">
        <v>3</v>
      </c>
      <c r="AA218" s="91">
        <v>4</v>
      </c>
      <c r="AB218" s="146"/>
      <c r="AC218" s="68">
        <f t="shared" si="3"/>
        <v>23</v>
      </c>
    </row>
    <row r="219" spans="1:30" x14ac:dyDescent="0.2">
      <c r="A219" s="23" t="s">
        <v>1147</v>
      </c>
      <c r="B219" s="23"/>
      <c r="C219" s="178"/>
      <c r="D219" s="178"/>
      <c r="E219" s="23"/>
      <c r="F219" s="23"/>
      <c r="G219" s="23"/>
      <c r="H219" s="23"/>
      <c r="I219" s="23"/>
      <c r="J219" s="140">
        <v>8</v>
      </c>
      <c r="K219" s="91">
        <v>15</v>
      </c>
      <c r="L219" s="24"/>
      <c r="M219" s="24"/>
      <c r="N219" s="24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146"/>
      <c r="AC219" s="68">
        <f t="shared" si="3"/>
        <v>23</v>
      </c>
    </row>
    <row r="220" spans="1:30" x14ac:dyDescent="0.2">
      <c r="A220" s="23" t="s">
        <v>1326</v>
      </c>
      <c r="B220" s="23"/>
      <c r="C220" s="178"/>
      <c r="D220" s="178"/>
      <c r="E220" s="23"/>
      <c r="F220" s="23"/>
      <c r="G220" s="23"/>
      <c r="H220" s="23"/>
      <c r="I220" s="23"/>
      <c r="J220" s="136"/>
      <c r="K220" s="91"/>
      <c r="L220" s="24"/>
      <c r="M220" s="91"/>
      <c r="N220" s="110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>
        <v>12</v>
      </c>
      <c r="AA220" s="91">
        <v>9</v>
      </c>
      <c r="AB220" s="146">
        <v>2</v>
      </c>
      <c r="AC220" s="68">
        <f t="shared" si="3"/>
        <v>22</v>
      </c>
    </row>
    <row r="221" spans="1:30" x14ac:dyDescent="0.2">
      <c r="A221" s="23" t="s">
        <v>1334</v>
      </c>
      <c r="B221" s="23"/>
      <c r="C221" s="178"/>
      <c r="D221" s="178"/>
      <c r="E221" s="23"/>
      <c r="F221" s="23"/>
      <c r="G221" s="23"/>
      <c r="H221" s="23"/>
      <c r="I221" s="23"/>
      <c r="J221" s="136"/>
      <c r="K221" s="91"/>
      <c r="L221" s="24"/>
      <c r="M221" s="91"/>
      <c r="N221" s="110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>
        <v>9</v>
      </c>
      <c r="Z221" s="91">
        <v>4</v>
      </c>
      <c r="AA221" s="91">
        <v>9</v>
      </c>
      <c r="AB221" s="146"/>
      <c r="AC221" s="68">
        <f t="shared" si="3"/>
        <v>22</v>
      </c>
    </row>
    <row r="222" spans="1:30" x14ac:dyDescent="0.2">
      <c r="A222" s="23" t="s">
        <v>834</v>
      </c>
      <c r="B222" s="23"/>
      <c r="C222" s="178"/>
      <c r="D222" s="178"/>
      <c r="E222" s="23"/>
      <c r="F222" s="23"/>
      <c r="G222" s="23"/>
      <c r="H222" s="23"/>
      <c r="I222" s="23"/>
      <c r="J222" s="141"/>
      <c r="K222" s="91">
        <v>15</v>
      </c>
      <c r="L222" s="24"/>
      <c r="M222" s="91">
        <v>6</v>
      </c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146"/>
      <c r="AC222" s="68">
        <f t="shared" si="3"/>
        <v>21</v>
      </c>
    </row>
    <row r="223" spans="1:30" x14ac:dyDescent="0.2">
      <c r="A223" s="23" t="s">
        <v>1231</v>
      </c>
      <c r="B223" s="23"/>
      <c r="C223" s="178"/>
      <c r="D223" s="178"/>
      <c r="E223" s="23"/>
      <c r="F223" s="23"/>
      <c r="G223" s="23"/>
      <c r="H223" s="23"/>
      <c r="I223" s="23"/>
      <c r="J223" s="136"/>
      <c r="K223" s="91"/>
      <c r="L223" s="24"/>
      <c r="M223" s="91"/>
      <c r="N223" s="110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>
        <v>11</v>
      </c>
      <c r="AA223" s="91">
        <v>10</v>
      </c>
      <c r="AB223" s="146"/>
      <c r="AC223" s="68">
        <f t="shared" si="3"/>
        <v>21</v>
      </c>
      <c r="AD223" s="90"/>
    </row>
    <row r="224" spans="1:30" x14ac:dyDescent="0.2">
      <c r="A224" s="23" t="s">
        <v>1089</v>
      </c>
      <c r="B224" s="23"/>
      <c r="C224" s="178"/>
      <c r="D224" s="178"/>
      <c r="E224" s="23"/>
      <c r="F224" s="23"/>
      <c r="G224" s="23"/>
      <c r="H224" s="23"/>
      <c r="I224" s="23"/>
      <c r="J224" s="141"/>
      <c r="K224" s="91"/>
      <c r="L224" s="24"/>
      <c r="M224" s="91">
        <v>10</v>
      </c>
      <c r="N224" s="91">
        <v>6</v>
      </c>
      <c r="O224" s="91"/>
      <c r="P224" s="91">
        <v>1</v>
      </c>
      <c r="Q224" s="91"/>
      <c r="R224" s="91"/>
      <c r="S224" s="91"/>
      <c r="T224" s="91"/>
      <c r="U224" s="91">
        <v>4</v>
      </c>
      <c r="V224" s="91"/>
      <c r="W224" s="91"/>
      <c r="X224" s="91"/>
      <c r="Y224" s="91"/>
      <c r="Z224" s="91"/>
      <c r="AA224" s="91"/>
      <c r="AB224" s="146"/>
      <c r="AC224" s="68">
        <f t="shared" si="3"/>
        <v>21</v>
      </c>
      <c r="AD224" s="1"/>
    </row>
    <row r="225" spans="1:30" x14ac:dyDescent="0.2">
      <c r="A225" s="23" t="s">
        <v>1150</v>
      </c>
      <c r="B225" s="23"/>
      <c r="C225" s="178"/>
      <c r="D225" s="178"/>
      <c r="E225" s="23"/>
      <c r="F225" s="23"/>
      <c r="G225" s="23"/>
      <c r="H225" s="23"/>
      <c r="I225" s="23"/>
      <c r="J225" s="140">
        <v>8</v>
      </c>
      <c r="K225" s="91">
        <v>8</v>
      </c>
      <c r="L225" s="91">
        <v>5</v>
      </c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146"/>
      <c r="AC225" s="68">
        <f t="shared" si="3"/>
        <v>21</v>
      </c>
      <c r="AD225" s="1"/>
    </row>
    <row r="226" spans="1:30" x14ac:dyDescent="0.2">
      <c r="A226" s="23" t="s">
        <v>1232</v>
      </c>
      <c r="B226" s="23"/>
      <c r="C226" s="178"/>
      <c r="D226" s="178"/>
      <c r="E226" s="23"/>
      <c r="F226" s="23"/>
      <c r="G226" s="23"/>
      <c r="H226" s="23"/>
      <c r="I226" s="23"/>
      <c r="J226" s="141"/>
      <c r="K226" s="91"/>
      <c r="L226" s="24"/>
      <c r="M226" s="91"/>
      <c r="N226" s="110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>
        <v>8</v>
      </c>
      <c r="AA226" s="91">
        <v>12</v>
      </c>
      <c r="AB226" s="146"/>
      <c r="AC226" s="68">
        <f t="shared" si="3"/>
        <v>20</v>
      </c>
      <c r="AD226" s="1"/>
    </row>
    <row r="227" spans="1:30" x14ac:dyDescent="0.2">
      <c r="A227" s="23" t="s">
        <v>956</v>
      </c>
      <c r="B227" s="23"/>
      <c r="C227" s="178"/>
      <c r="D227" s="178"/>
      <c r="E227" s="23"/>
      <c r="F227" s="23"/>
      <c r="G227" s="23"/>
      <c r="H227" s="23"/>
      <c r="I227" s="23"/>
      <c r="J227" s="141"/>
      <c r="K227" s="91"/>
      <c r="L227" s="24"/>
      <c r="M227" s="91"/>
      <c r="N227" s="91"/>
      <c r="O227" s="91"/>
      <c r="P227" s="91"/>
      <c r="Q227" s="91"/>
      <c r="R227" s="91"/>
      <c r="S227" s="91"/>
      <c r="T227" s="91">
        <v>5</v>
      </c>
      <c r="U227" s="91">
        <v>9</v>
      </c>
      <c r="V227" s="91"/>
      <c r="W227" s="91">
        <v>6</v>
      </c>
      <c r="X227" s="91"/>
      <c r="Y227" s="91"/>
      <c r="Z227" s="91"/>
      <c r="AA227" s="91"/>
      <c r="AB227" s="146"/>
      <c r="AC227" s="68">
        <f t="shared" si="3"/>
        <v>20</v>
      </c>
    </row>
    <row r="228" spans="1:30" x14ac:dyDescent="0.2">
      <c r="A228" s="23" t="s">
        <v>1243</v>
      </c>
      <c r="B228" s="23"/>
      <c r="C228" s="178"/>
      <c r="D228" s="178"/>
      <c r="E228" s="23"/>
      <c r="F228" s="23"/>
      <c r="G228" s="23"/>
      <c r="H228" s="23"/>
      <c r="I228" s="23"/>
      <c r="J228" s="141"/>
      <c r="K228" s="91"/>
      <c r="L228" s="24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>
        <v>14</v>
      </c>
      <c r="Z228" s="91">
        <v>6</v>
      </c>
      <c r="AA228" s="91"/>
      <c r="AB228" s="146"/>
      <c r="AC228" s="68">
        <f t="shared" si="3"/>
        <v>20</v>
      </c>
    </row>
    <row r="229" spans="1:30" x14ac:dyDescent="0.2">
      <c r="A229" s="23" t="s">
        <v>1241</v>
      </c>
      <c r="B229" s="23"/>
      <c r="C229" s="178"/>
      <c r="D229" s="178"/>
      <c r="E229" s="23"/>
      <c r="F229" s="23"/>
      <c r="G229" s="23"/>
      <c r="H229" s="23"/>
      <c r="I229" s="23"/>
      <c r="J229" s="141"/>
      <c r="K229" s="91"/>
      <c r="L229" s="24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>
        <v>7</v>
      </c>
      <c r="Z229" s="91">
        <v>13</v>
      </c>
      <c r="AA229" s="91"/>
      <c r="AB229" s="146"/>
      <c r="AC229" s="68">
        <f t="shared" si="3"/>
        <v>20</v>
      </c>
    </row>
    <row r="230" spans="1:30" x14ac:dyDescent="0.2">
      <c r="A230" s="23" t="s">
        <v>1096</v>
      </c>
      <c r="B230" s="23"/>
      <c r="C230" s="178"/>
      <c r="D230" s="178"/>
      <c r="E230" s="23"/>
      <c r="F230" s="23"/>
      <c r="G230" s="23"/>
      <c r="H230" s="23"/>
      <c r="I230" s="23"/>
      <c r="J230" s="141"/>
      <c r="K230" s="91"/>
      <c r="L230" s="24"/>
      <c r="M230" s="91"/>
      <c r="N230" s="91"/>
      <c r="O230" s="91"/>
      <c r="P230" s="91"/>
      <c r="Q230" s="91"/>
      <c r="R230" s="91">
        <v>9</v>
      </c>
      <c r="S230" s="91">
        <v>1</v>
      </c>
      <c r="T230" s="91">
        <v>4</v>
      </c>
      <c r="U230" s="91"/>
      <c r="V230" s="91"/>
      <c r="W230" s="91"/>
      <c r="X230" s="91"/>
      <c r="Y230" s="91">
        <v>2</v>
      </c>
      <c r="Z230" s="91">
        <v>4</v>
      </c>
      <c r="AA230" s="91"/>
      <c r="AB230" s="146"/>
      <c r="AC230" s="68">
        <f t="shared" si="3"/>
        <v>20</v>
      </c>
    </row>
    <row r="231" spans="1:30" x14ac:dyDescent="0.2">
      <c r="A231" s="23" t="s">
        <v>1159</v>
      </c>
      <c r="B231" s="23"/>
      <c r="C231" s="178"/>
      <c r="D231" s="178"/>
      <c r="E231" s="23"/>
      <c r="F231" s="23"/>
      <c r="G231" s="23"/>
      <c r="H231" s="23"/>
      <c r="I231" s="23"/>
      <c r="J231" s="136"/>
      <c r="K231" s="91"/>
      <c r="L231" s="24"/>
      <c r="M231" s="91"/>
      <c r="N231" s="110"/>
      <c r="O231" s="91"/>
      <c r="P231" s="91"/>
      <c r="Q231" s="91"/>
      <c r="R231" s="91"/>
      <c r="S231" s="91"/>
      <c r="T231" s="91"/>
      <c r="U231" s="91"/>
      <c r="V231" s="91"/>
      <c r="W231" s="91"/>
      <c r="X231" s="91">
        <v>6</v>
      </c>
      <c r="Y231" s="91">
        <v>4</v>
      </c>
      <c r="Z231" s="91">
        <v>4</v>
      </c>
      <c r="AA231" s="91">
        <v>6</v>
      </c>
      <c r="AB231" s="146"/>
      <c r="AC231" s="68">
        <f t="shared" si="3"/>
        <v>20</v>
      </c>
    </row>
    <row r="232" spans="1:30" x14ac:dyDescent="0.2">
      <c r="A232" s="23" t="s">
        <v>1186</v>
      </c>
      <c r="B232" s="23"/>
      <c r="C232" s="178"/>
      <c r="D232" s="178"/>
      <c r="E232" s="23"/>
      <c r="F232" s="23"/>
      <c r="G232" s="23"/>
      <c r="H232" s="23"/>
      <c r="I232" s="23"/>
      <c r="J232" s="141"/>
      <c r="K232" s="91"/>
      <c r="L232" s="24"/>
      <c r="M232" s="91"/>
      <c r="N232" s="91"/>
      <c r="O232" s="91"/>
      <c r="P232" s="91"/>
      <c r="Q232" s="91"/>
      <c r="R232" s="91"/>
      <c r="S232" s="91"/>
      <c r="T232" s="91"/>
      <c r="U232" s="91">
        <v>8</v>
      </c>
      <c r="V232" s="91">
        <v>5</v>
      </c>
      <c r="W232" s="91">
        <v>3</v>
      </c>
      <c r="X232" s="91">
        <v>4</v>
      </c>
      <c r="Y232" s="91"/>
      <c r="Z232" s="91"/>
      <c r="AA232" s="91"/>
      <c r="AB232" s="146"/>
      <c r="AC232" s="68">
        <f t="shared" si="3"/>
        <v>20</v>
      </c>
    </row>
    <row r="233" spans="1:30" x14ac:dyDescent="0.2">
      <c r="A233" s="23" t="s">
        <v>776</v>
      </c>
      <c r="B233" s="23"/>
      <c r="C233" s="178"/>
      <c r="D233" s="178"/>
      <c r="E233" s="23"/>
      <c r="F233" s="23"/>
      <c r="G233" s="23"/>
      <c r="H233" s="23"/>
      <c r="I233" s="23"/>
      <c r="J233" s="141"/>
      <c r="K233" s="91"/>
      <c r="L233" s="24"/>
      <c r="M233" s="91"/>
      <c r="N233" s="91"/>
      <c r="O233" s="91"/>
      <c r="P233" s="91"/>
      <c r="Q233" s="91"/>
      <c r="R233" s="91"/>
      <c r="S233" s="91"/>
      <c r="T233" s="91">
        <v>3</v>
      </c>
      <c r="U233" s="91">
        <v>11</v>
      </c>
      <c r="V233" s="91">
        <v>5</v>
      </c>
      <c r="W233" s="91">
        <v>0</v>
      </c>
      <c r="X233" s="91"/>
      <c r="Y233" s="91"/>
      <c r="Z233" s="91"/>
      <c r="AA233" s="91"/>
      <c r="AB233" s="146">
        <v>1</v>
      </c>
      <c r="AC233" s="68">
        <f t="shared" si="3"/>
        <v>19.5</v>
      </c>
      <c r="AD233" s="90"/>
    </row>
    <row r="234" spans="1:30" x14ac:dyDescent="0.2">
      <c r="A234" s="23" t="s">
        <v>820</v>
      </c>
      <c r="B234" s="23"/>
      <c r="C234" s="178"/>
      <c r="D234" s="178"/>
      <c r="E234" s="23"/>
      <c r="F234" s="23"/>
      <c r="G234" s="23"/>
      <c r="H234" s="23"/>
      <c r="I234" s="23"/>
      <c r="J234" s="140">
        <v>7</v>
      </c>
      <c r="K234" s="91">
        <v>1</v>
      </c>
      <c r="L234" s="24"/>
      <c r="M234" s="91"/>
      <c r="N234" s="91"/>
      <c r="O234" s="91">
        <v>11</v>
      </c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146"/>
      <c r="AC234" s="68">
        <f t="shared" si="3"/>
        <v>19</v>
      </c>
      <c r="AD234" s="90"/>
    </row>
    <row r="235" spans="1:30" x14ac:dyDescent="0.2">
      <c r="A235" s="23" t="s">
        <v>948</v>
      </c>
      <c r="B235" s="23"/>
      <c r="C235" s="178"/>
      <c r="D235" s="178"/>
      <c r="E235" s="23"/>
      <c r="F235" s="23"/>
      <c r="G235" s="23"/>
      <c r="H235" s="23"/>
      <c r="I235" s="23"/>
      <c r="J235" s="141"/>
      <c r="K235" s="91"/>
      <c r="L235" s="24"/>
      <c r="M235" s="91"/>
      <c r="N235" s="91"/>
      <c r="O235" s="91"/>
      <c r="P235" s="91"/>
      <c r="Q235" s="91"/>
      <c r="R235" s="91"/>
      <c r="S235" s="91"/>
      <c r="T235" s="91">
        <v>6</v>
      </c>
      <c r="U235" s="91">
        <v>5</v>
      </c>
      <c r="V235" s="91">
        <v>5</v>
      </c>
      <c r="W235" s="91">
        <v>3</v>
      </c>
      <c r="X235" s="91"/>
      <c r="Y235" s="91"/>
      <c r="Z235" s="91"/>
      <c r="AA235" s="91"/>
      <c r="AB235" s="146"/>
      <c r="AC235" s="68">
        <f t="shared" si="3"/>
        <v>19</v>
      </c>
    </row>
    <row r="236" spans="1:30" x14ac:dyDescent="0.2">
      <c r="A236" s="23" t="s">
        <v>974</v>
      </c>
      <c r="B236" s="23"/>
      <c r="C236" s="178"/>
      <c r="D236" s="178"/>
      <c r="E236" s="23"/>
      <c r="F236" s="23"/>
      <c r="G236" s="23"/>
      <c r="H236" s="23"/>
      <c r="I236" s="23"/>
      <c r="J236" s="141"/>
      <c r="K236" s="91">
        <v>9</v>
      </c>
      <c r="L236" s="24"/>
      <c r="M236" s="91">
        <v>10</v>
      </c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146"/>
      <c r="AC236" s="68">
        <f t="shared" si="3"/>
        <v>19</v>
      </c>
    </row>
    <row r="237" spans="1:30" x14ac:dyDescent="0.2">
      <c r="A237" s="23" t="s">
        <v>1002</v>
      </c>
      <c r="B237" s="23"/>
      <c r="C237" s="178"/>
      <c r="D237" s="178"/>
      <c r="E237" s="23"/>
      <c r="F237" s="23"/>
      <c r="G237" s="23"/>
      <c r="H237" s="23"/>
      <c r="I237" s="23"/>
      <c r="J237" s="141"/>
      <c r="K237" s="91"/>
      <c r="L237" s="24"/>
      <c r="M237" s="91">
        <v>11</v>
      </c>
      <c r="N237" s="91">
        <v>8</v>
      </c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146"/>
      <c r="AC237" s="68">
        <f t="shared" si="3"/>
        <v>19</v>
      </c>
    </row>
    <row r="238" spans="1:30" x14ac:dyDescent="0.2">
      <c r="A238" s="23" t="s">
        <v>1146</v>
      </c>
      <c r="B238" s="23"/>
      <c r="C238" s="178"/>
      <c r="D238" s="178"/>
      <c r="E238" s="23"/>
      <c r="F238" s="23"/>
      <c r="G238" s="23"/>
      <c r="H238" s="23"/>
      <c r="I238" s="23"/>
      <c r="J238" s="141"/>
      <c r="K238" s="91">
        <v>11</v>
      </c>
      <c r="L238" s="91">
        <v>8</v>
      </c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146"/>
      <c r="AC238" s="68">
        <f t="shared" si="3"/>
        <v>19</v>
      </c>
    </row>
    <row r="239" spans="1:30" x14ac:dyDescent="0.2">
      <c r="A239" s="23" t="s">
        <v>1148</v>
      </c>
      <c r="B239" s="23"/>
      <c r="C239" s="178"/>
      <c r="D239" s="178"/>
      <c r="E239" s="23"/>
      <c r="F239" s="23"/>
      <c r="G239" s="23"/>
      <c r="H239" s="23"/>
      <c r="I239" s="140">
        <v>5</v>
      </c>
      <c r="J239" s="140">
        <v>11</v>
      </c>
      <c r="K239" s="91">
        <v>3</v>
      </c>
      <c r="L239" s="24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146"/>
      <c r="AC239" s="68">
        <f t="shared" si="3"/>
        <v>19</v>
      </c>
    </row>
    <row r="240" spans="1:30" x14ac:dyDescent="0.2">
      <c r="A240" s="23" t="s">
        <v>1176</v>
      </c>
      <c r="B240" s="23"/>
      <c r="C240" s="178"/>
      <c r="D240" s="178"/>
      <c r="E240" s="23"/>
      <c r="F240" s="23"/>
      <c r="G240" s="23"/>
      <c r="H240" s="23"/>
      <c r="I240" s="23"/>
      <c r="J240" s="140">
        <v>9</v>
      </c>
      <c r="K240" s="91">
        <v>10</v>
      </c>
      <c r="L240" s="24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146"/>
      <c r="AC240" s="68">
        <f t="shared" si="3"/>
        <v>19</v>
      </c>
    </row>
    <row r="241" spans="1:30" x14ac:dyDescent="0.2">
      <c r="A241" s="23" t="s">
        <v>787</v>
      </c>
      <c r="B241" s="23"/>
      <c r="C241" s="178"/>
      <c r="D241" s="178"/>
      <c r="E241" s="23"/>
      <c r="F241" s="23"/>
      <c r="G241" s="23"/>
      <c r="H241" s="23"/>
      <c r="I241" s="87">
        <v>10</v>
      </c>
      <c r="J241" s="141"/>
      <c r="K241" s="91">
        <v>8</v>
      </c>
      <c r="L241" s="24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146"/>
      <c r="AC241" s="68">
        <f t="shared" si="3"/>
        <v>18</v>
      </c>
    </row>
    <row r="242" spans="1:30" x14ac:dyDescent="0.2">
      <c r="A242" s="23" t="s">
        <v>1106</v>
      </c>
      <c r="B242" s="23"/>
      <c r="C242" s="178"/>
      <c r="D242" s="178"/>
      <c r="E242" s="23"/>
      <c r="F242" s="23"/>
      <c r="G242" s="23"/>
      <c r="H242" s="23"/>
      <c r="I242" s="23"/>
      <c r="J242" s="141"/>
      <c r="K242" s="91"/>
      <c r="L242" s="24"/>
      <c r="M242" s="91"/>
      <c r="N242" s="110"/>
      <c r="O242" s="91"/>
      <c r="P242" s="91"/>
      <c r="Q242" s="91"/>
      <c r="R242" s="91"/>
      <c r="S242" s="91"/>
      <c r="T242" s="91"/>
      <c r="U242" s="91"/>
      <c r="V242" s="91"/>
      <c r="W242" s="91"/>
      <c r="X242" s="91">
        <v>16</v>
      </c>
      <c r="Y242" s="91"/>
      <c r="Z242" s="91"/>
      <c r="AA242" s="91"/>
      <c r="AB242" s="146">
        <v>4</v>
      </c>
      <c r="AC242" s="68">
        <f t="shared" si="3"/>
        <v>18</v>
      </c>
    </row>
    <row r="243" spans="1:30" x14ac:dyDescent="0.2">
      <c r="A243" s="23" t="s">
        <v>1121</v>
      </c>
      <c r="B243" s="23"/>
      <c r="C243" s="178"/>
      <c r="D243" s="178"/>
      <c r="E243" s="23"/>
      <c r="F243" s="23"/>
      <c r="G243" s="23"/>
      <c r="H243" s="23"/>
      <c r="I243" s="23"/>
      <c r="J243" s="141"/>
      <c r="K243" s="91">
        <v>10</v>
      </c>
      <c r="L243" s="91">
        <v>8</v>
      </c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146"/>
      <c r="AC243" s="68">
        <f t="shared" si="3"/>
        <v>18</v>
      </c>
      <c r="AD243" s="1"/>
    </row>
    <row r="244" spans="1:30" x14ac:dyDescent="0.2">
      <c r="A244" s="23" t="s">
        <v>963</v>
      </c>
      <c r="B244" s="23"/>
      <c r="C244" s="178"/>
      <c r="D244" s="178"/>
      <c r="E244" s="23"/>
      <c r="F244" s="23"/>
      <c r="G244" s="23"/>
      <c r="H244" s="23"/>
      <c r="I244" s="23"/>
      <c r="J244" s="141"/>
      <c r="K244" s="91"/>
      <c r="L244" s="24"/>
      <c r="M244" s="91"/>
      <c r="N244" s="91"/>
      <c r="O244" s="91"/>
      <c r="P244" s="91"/>
      <c r="Q244" s="91"/>
      <c r="R244" s="91"/>
      <c r="S244" s="91">
        <v>10</v>
      </c>
      <c r="T244" s="91">
        <v>7</v>
      </c>
      <c r="U244" s="91"/>
      <c r="V244" s="91">
        <v>0</v>
      </c>
      <c r="W244" s="91"/>
      <c r="X244" s="91"/>
      <c r="Y244" s="91"/>
      <c r="Z244" s="91"/>
      <c r="AA244" s="91"/>
      <c r="AB244" s="146">
        <v>1</v>
      </c>
      <c r="AC244" s="68">
        <f t="shared" si="3"/>
        <v>17.5</v>
      </c>
    </row>
    <row r="245" spans="1:30" x14ac:dyDescent="0.2">
      <c r="A245" s="23" t="s">
        <v>1264</v>
      </c>
      <c r="B245" s="23"/>
      <c r="C245" s="178"/>
      <c r="D245" s="178"/>
      <c r="E245" s="23"/>
      <c r="F245" s="23"/>
      <c r="G245" s="23"/>
      <c r="H245" s="23"/>
      <c r="I245" s="23"/>
      <c r="J245" s="136"/>
      <c r="K245" s="91"/>
      <c r="L245" s="24"/>
      <c r="M245" s="91"/>
      <c r="N245" s="110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>
        <v>1</v>
      </c>
      <c r="AA245" s="91">
        <v>16</v>
      </c>
      <c r="AB245" s="146"/>
      <c r="AC245" s="68">
        <f t="shared" si="3"/>
        <v>17</v>
      </c>
      <c r="AD245" s="1"/>
    </row>
    <row r="246" spans="1:30" x14ac:dyDescent="0.2">
      <c r="A246" s="23" t="s">
        <v>1173</v>
      </c>
      <c r="B246" s="23"/>
      <c r="C246" s="178"/>
      <c r="D246" s="178"/>
      <c r="E246" s="23"/>
      <c r="F246" s="23"/>
      <c r="G246" s="23"/>
      <c r="H246" s="23"/>
      <c r="I246" s="23"/>
      <c r="J246" s="141"/>
      <c r="K246" s="91"/>
      <c r="L246" s="24"/>
      <c r="M246" s="91"/>
      <c r="N246" s="91"/>
      <c r="O246" s="91"/>
      <c r="P246" s="91"/>
      <c r="Q246" s="91"/>
      <c r="R246" s="91"/>
      <c r="S246" s="91"/>
      <c r="T246" s="91">
        <v>1</v>
      </c>
      <c r="U246" s="91">
        <v>7</v>
      </c>
      <c r="V246" s="91">
        <v>5</v>
      </c>
      <c r="W246" s="91">
        <v>4</v>
      </c>
      <c r="X246" s="91"/>
      <c r="Y246" s="91"/>
      <c r="Z246" s="91"/>
      <c r="AA246" s="91"/>
      <c r="AB246" s="146"/>
      <c r="AC246" s="68">
        <f t="shared" si="3"/>
        <v>17</v>
      </c>
      <c r="AD246" s="1"/>
    </row>
    <row r="247" spans="1:30" x14ac:dyDescent="0.2">
      <c r="A247" s="23" t="s">
        <v>884</v>
      </c>
      <c r="B247" s="23"/>
      <c r="C247" s="178"/>
      <c r="D247" s="178"/>
      <c r="E247" s="23"/>
      <c r="F247" s="23"/>
      <c r="G247" s="23"/>
      <c r="H247" s="23"/>
      <c r="I247" s="23"/>
      <c r="J247" s="141"/>
      <c r="K247" s="91"/>
      <c r="L247" s="24"/>
      <c r="M247" s="91">
        <v>16</v>
      </c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146"/>
      <c r="AC247" s="68">
        <f t="shared" si="3"/>
        <v>16</v>
      </c>
    </row>
    <row r="248" spans="1:30" x14ac:dyDescent="0.2">
      <c r="A248" s="23" t="s">
        <v>891</v>
      </c>
      <c r="B248" s="23"/>
      <c r="C248" s="178"/>
      <c r="D248" s="178"/>
      <c r="E248" s="23"/>
      <c r="F248" s="23"/>
      <c r="G248" s="23"/>
      <c r="H248" s="23"/>
      <c r="I248" s="23"/>
      <c r="J248" s="141"/>
      <c r="K248" s="91"/>
      <c r="L248" s="24"/>
      <c r="M248" s="91">
        <v>16</v>
      </c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146"/>
      <c r="AC248" s="68">
        <f t="shared" si="3"/>
        <v>16</v>
      </c>
    </row>
    <row r="249" spans="1:30" x14ac:dyDescent="0.2">
      <c r="A249" s="23" t="s">
        <v>988</v>
      </c>
      <c r="B249" s="23"/>
      <c r="C249" s="178"/>
      <c r="D249" s="178"/>
      <c r="E249" s="23"/>
      <c r="F249" s="23"/>
      <c r="G249" s="23"/>
      <c r="H249" s="23"/>
      <c r="I249" s="23"/>
      <c r="J249" s="141"/>
      <c r="K249" s="91"/>
      <c r="L249" s="24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>
        <v>16</v>
      </c>
      <c r="Y249" s="91"/>
      <c r="Z249" s="91"/>
      <c r="AA249" s="91"/>
      <c r="AB249" s="146"/>
      <c r="AC249" s="68">
        <f t="shared" si="3"/>
        <v>16</v>
      </c>
    </row>
    <row r="250" spans="1:30" x14ac:dyDescent="0.2">
      <c r="A250" s="23" t="s">
        <v>1041</v>
      </c>
      <c r="B250" s="23"/>
      <c r="C250" s="178"/>
      <c r="D250" s="178"/>
      <c r="E250" s="23"/>
      <c r="F250" s="23"/>
      <c r="G250" s="23"/>
      <c r="H250" s="23"/>
      <c r="I250" s="23"/>
      <c r="J250" s="141"/>
      <c r="K250" s="91"/>
      <c r="L250" s="24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>
        <v>16</v>
      </c>
      <c r="Z250" s="91"/>
      <c r="AA250" s="91"/>
      <c r="AB250" s="146"/>
      <c r="AC250" s="68">
        <f t="shared" si="3"/>
        <v>16</v>
      </c>
    </row>
    <row r="251" spans="1:30" x14ac:dyDescent="0.2">
      <c r="A251" s="23" t="s">
        <v>1044</v>
      </c>
      <c r="B251" s="23"/>
      <c r="C251" s="178"/>
      <c r="D251" s="178"/>
      <c r="E251" s="23"/>
      <c r="F251" s="23"/>
      <c r="G251" s="23"/>
      <c r="H251" s="23"/>
      <c r="I251" s="23"/>
      <c r="J251" s="141"/>
      <c r="K251" s="91"/>
      <c r="L251" s="24"/>
      <c r="M251" s="91"/>
      <c r="N251" s="91">
        <v>10</v>
      </c>
      <c r="O251" s="91">
        <v>5</v>
      </c>
      <c r="P251" s="91"/>
      <c r="Q251" s="91"/>
      <c r="R251" s="91">
        <v>1</v>
      </c>
      <c r="S251" s="91"/>
      <c r="T251" s="91"/>
      <c r="U251" s="91"/>
      <c r="V251" s="91"/>
      <c r="W251" s="91"/>
      <c r="X251" s="91"/>
      <c r="Y251" s="91"/>
      <c r="Z251" s="91"/>
      <c r="AA251" s="91"/>
      <c r="AB251" s="146"/>
      <c r="AC251" s="68">
        <f t="shared" si="3"/>
        <v>16</v>
      </c>
    </row>
    <row r="252" spans="1:30" x14ac:dyDescent="0.2">
      <c r="A252" s="23" t="s">
        <v>1144</v>
      </c>
      <c r="B252" s="23"/>
      <c r="C252" s="178"/>
      <c r="D252" s="178"/>
      <c r="E252" s="23"/>
      <c r="F252" s="23"/>
      <c r="G252" s="23"/>
      <c r="H252" s="23"/>
      <c r="I252" s="23"/>
      <c r="J252" s="136"/>
      <c r="K252" s="91"/>
      <c r="L252" s="24"/>
      <c r="M252" s="91"/>
      <c r="N252" s="110"/>
      <c r="O252" s="91"/>
      <c r="P252" s="91"/>
      <c r="Q252" s="91"/>
      <c r="R252" s="91"/>
      <c r="S252" s="91"/>
      <c r="T252" s="91"/>
      <c r="U252" s="91">
        <v>1</v>
      </c>
      <c r="V252" s="91"/>
      <c r="W252" s="91">
        <v>2</v>
      </c>
      <c r="X252" s="91"/>
      <c r="Y252" s="91"/>
      <c r="Z252" s="91">
        <v>10</v>
      </c>
      <c r="AA252" s="91">
        <v>3</v>
      </c>
      <c r="AB252" s="146"/>
      <c r="AC252" s="68">
        <f t="shared" si="3"/>
        <v>16</v>
      </c>
    </row>
    <row r="253" spans="1:30" x14ac:dyDescent="0.2">
      <c r="A253" s="23" t="s">
        <v>1203</v>
      </c>
      <c r="B253" s="23"/>
      <c r="C253" s="178"/>
      <c r="D253" s="178"/>
      <c r="E253" s="23"/>
      <c r="F253" s="23"/>
      <c r="G253" s="23"/>
      <c r="H253" s="23"/>
      <c r="I253" s="23"/>
      <c r="J253" s="141"/>
      <c r="K253" s="91"/>
      <c r="L253" s="24"/>
      <c r="M253" s="91">
        <v>11</v>
      </c>
      <c r="N253" s="110"/>
      <c r="O253" s="91">
        <v>5</v>
      </c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146"/>
      <c r="AC253" s="68">
        <f t="shared" si="3"/>
        <v>16</v>
      </c>
    </row>
    <row r="254" spans="1:30" x14ac:dyDescent="0.2">
      <c r="A254" s="23" t="s">
        <v>1227</v>
      </c>
      <c r="B254" s="23"/>
      <c r="C254" s="178"/>
      <c r="D254" s="178"/>
      <c r="E254" s="23"/>
      <c r="F254" s="23"/>
      <c r="G254" s="23"/>
      <c r="H254" s="23"/>
      <c r="I254" s="23"/>
      <c r="J254" s="136"/>
      <c r="K254" s="91"/>
      <c r="L254" s="24"/>
      <c r="M254" s="91"/>
      <c r="N254" s="110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>
        <v>14</v>
      </c>
      <c r="AA254" s="91"/>
      <c r="AB254" s="146">
        <v>3</v>
      </c>
      <c r="AC254" s="68">
        <f t="shared" si="3"/>
        <v>15.5</v>
      </c>
    </row>
    <row r="255" spans="1:30" x14ac:dyDescent="0.2">
      <c r="A255" s="23" t="s">
        <v>996</v>
      </c>
      <c r="B255" s="23"/>
      <c r="C255" s="178"/>
      <c r="D255" s="178"/>
      <c r="E255" s="23"/>
      <c r="F255" s="23"/>
      <c r="G255" s="23"/>
      <c r="H255" s="23"/>
      <c r="I255" s="23"/>
      <c r="J255" s="141"/>
      <c r="K255" s="91"/>
      <c r="L255" s="24"/>
      <c r="M255" s="91"/>
      <c r="N255" s="110"/>
      <c r="O255" s="91"/>
      <c r="P255" s="91"/>
      <c r="Q255" s="91"/>
      <c r="R255" s="91"/>
      <c r="S255" s="91"/>
      <c r="T255" s="91"/>
      <c r="U255" s="91">
        <v>2</v>
      </c>
      <c r="V255" s="91">
        <v>13</v>
      </c>
      <c r="W255" s="91"/>
      <c r="X255" s="91"/>
      <c r="Y255" s="91"/>
      <c r="Z255" s="91"/>
      <c r="AA255" s="91"/>
      <c r="AB255" s="146">
        <v>1</v>
      </c>
      <c r="AC255" s="68">
        <f t="shared" si="3"/>
        <v>15.5</v>
      </c>
    </row>
    <row r="256" spans="1:30" x14ac:dyDescent="0.2">
      <c r="A256" s="23" t="s">
        <v>890</v>
      </c>
      <c r="B256" s="23"/>
      <c r="C256" s="178"/>
      <c r="D256" s="178"/>
      <c r="E256" s="23"/>
      <c r="F256" s="23"/>
      <c r="G256" s="23"/>
      <c r="H256" s="23"/>
      <c r="I256" s="23"/>
      <c r="J256" s="141"/>
      <c r="K256" s="91"/>
      <c r="L256" s="24"/>
      <c r="M256" s="91"/>
      <c r="N256" s="110"/>
      <c r="O256" s="91"/>
      <c r="P256" s="91"/>
      <c r="Q256" s="91"/>
      <c r="R256" s="91"/>
      <c r="S256" s="91">
        <v>7</v>
      </c>
      <c r="T256" s="91">
        <v>1</v>
      </c>
      <c r="U256" s="91">
        <v>7</v>
      </c>
      <c r="V256" s="91"/>
      <c r="W256" s="91"/>
      <c r="X256" s="91"/>
      <c r="Y256" s="91"/>
      <c r="Z256" s="91"/>
      <c r="AA256" s="91"/>
      <c r="AB256" s="146"/>
      <c r="AC256" s="68">
        <f t="shared" si="3"/>
        <v>15</v>
      </c>
    </row>
    <row r="257" spans="1:30" x14ac:dyDescent="0.2">
      <c r="A257" s="23" t="s">
        <v>945</v>
      </c>
      <c r="B257" s="23"/>
      <c r="C257" s="178"/>
      <c r="D257" s="178"/>
      <c r="E257" s="23"/>
      <c r="F257" s="23"/>
      <c r="G257" s="23"/>
      <c r="H257" s="23"/>
      <c r="I257" s="23"/>
      <c r="J257" s="141"/>
      <c r="K257" s="91">
        <v>9</v>
      </c>
      <c r="L257" s="91">
        <v>3</v>
      </c>
      <c r="M257" s="91">
        <v>1</v>
      </c>
      <c r="N257" s="110"/>
      <c r="O257" s="91"/>
      <c r="P257" s="91"/>
      <c r="Q257" s="91"/>
      <c r="R257" s="91"/>
      <c r="S257" s="91"/>
      <c r="T257" s="91"/>
      <c r="U257" s="91"/>
      <c r="V257" s="91"/>
      <c r="W257" s="91"/>
      <c r="X257" s="91">
        <v>2</v>
      </c>
      <c r="Y257" s="91"/>
      <c r="Z257" s="91"/>
      <c r="AA257" s="91"/>
      <c r="AB257" s="146"/>
      <c r="AC257" s="68">
        <f t="shared" si="3"/>
        <v>15</v>
      </c>
      <c r="AD257" s="1"/>
    </row>
    <row r="258" spans="1:30" x14ac:dyDescent="0.2">
      <c r="A258" s="23" t="s">
        <v>1037</v>
      </c>
      <c r="B258" s="23"/>
      <c r="C258" s="178"/>
      <c r="D258" s="178"/>
      <c r="E258" s="23"/>
      <c r="F258" s="23"/>
      <c r="G258" s="23"/>
      <c r="H258" s="23"/>
      <c r="I258" s="23"/>
      <c r="J258" s="141"/>
      <c r="K258" s="91"/>
      <c r="L258" s="24"/>
      <c r="M258" s="91"/>
      <c r="N258" s="154">
        <v>7</v>
      </c>
      <c r="O258" s="91">
        <v>7</v>
      </c>
      <c r="P258" s="91">
        <v>1</v>
      </c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146"/>
      <c r="AC258" s="68">
        <f t="shared" si="3"/>
        <v>15</v>
      </c>
      <c r="AD258" s="1"/>
    </row>
    <row r="259" spans="1:30" x14ac:dyDescent="0.2">
      <c r="A259" s="23" t="s">
        <v>1108</v>
      </c>
      <c r="B259" s="23"/>
      <c r="C259" s="178"/>
      <c r="D259" s="178"/>
      <c r="E259" s="23"/>
      <c r="F259" s="23"/>
      <c r="G259" s="23"/>
      <c r="H259" s="23"/>
      <c r="I259" s="23"/>
      <c r="J259" s="140">
        <v>1</v>
      </c>
      <c r="K259" s="91"/>
      <c r="L259" s="24"/>
      <c r="M259" s="91">
        <v>14</v>
      </c>
      <c r="N259" s="110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146"/>
      <c r="AC259" s="68">
        <f t="shared" ref="AC259:AC322" si="4">SUM(E259:AA259)+(AB259*0.5)</f>
        <v>15</v>
      </c>
      <c r="AD259" s="1"/>
    </row>
    <row r="260" spans="1:30" x14ac:dyDescent="0.2">
      <c r="A260" s="23" t="s">
        <v>1198</v>
      </c>
      <c r="B260" s="23"/>
      <c r="C260" s="178"/>
      <c r="D260" s="178"/>
      <c r="E260" s="23"/>
      <c r="F260" s="23"/>
      <c r="G260" s="23"/>
      <c r="H260" s="23"/>
      <c r="I260" s="23"/>
      <c r="J260" s="136"/>
      <c r="K260" s="91"/>
      <c r="L260" s="24"/>
      <c r="M260" s="91"/>
      <c r="N260" s="110"/>
      <c r="O260" s="91"/>
      <c r="P260" s="91"/>
      <c r="Q260" s="91">
        <v>7</v>
      </c>
      <c r="R260" s="91">
        <v>8</v>
      </c>
      <c r="S260" s="91"/>
      <c r="T260" s="91"/>
      <c r="U260" s="91"/>
      <c r="V260" s="91"/>
      <c r="W260" s="91"/>
      <c r="X260" s="91"/>
      <c r="Y260" s="91"/>
      <c r="Z260" s="91"/>
      <c r="AA260" s="91"/>
      <c r="AB260" s="146"/>
      <c r="AC260" s="68">
        <f t="shared" si="4"/>
        <v>15</v>
      </c>
    </row>
    <row r="261" spans="1:30" x14ac:dyDescent="0.2">
      <c r="A261" s="23" t="s">
        <v>939</v>
      </c>
      <c r="B261" s="23"/>
      <c r="C261" s="178"/>
      <c r="D261" s="178"/>
      <c r="E261" s="23"/>
      <c r="F261" s="23"/>
      <c r="G261" s="23"/>
      <c r="H261" s="23"/>
      <c r="I261" s="23"/>
      <c r="J261" s="136"/>
      <c r="K261" s="91"/>
      <c r="L261" s="24"/>
      <c r="M261" s="91"/>
      <c r="N261" s="110"/>
      <c r="O261" s="91"/>
      <c r="P261" s="91"/>
      <c r="Q261" s="91"/>
      <c r="R261" s="91"/>
      <c r="S261" s="91">
        <v>10</v>
      </c>
      <c r="T261" s="91"/>
      <c r="U261" s="91">
        <v>4</v>
      </c>
      <c r="V261" s="91"/>
      <c r="W261" s="91"/>
      <c r="X261" s="91"/>
      <c r="Y261" s="91"/>
      <c r="Z261" s="91"/>
      <c r="AA261" s="91"/>
      <c r="AB261" s="146"/>
      <c r="AC261" s="68">
        <f t="shared" si="4"/>
        <v>14</v>
      </c>
      <c r="AD261" s="1"/>
    </row>
    <row r="262" spans="1:30" x14ac:dyDescent="0.2">
      <c r="A262" s="23" t="s">
        <v>978</v>
      </c>
      <c r="B262" s="23"/>
      <c r="C262" s="178"/>
      <c r="D262" s="178"/>
      <c r="E262" s="23"/>
      <c r="F262" s="23"/>
      <c r="G262" s="23"/>
      <c r="H262" s="23"/>
      <c r="I262" s="23"/>
      <c r="J262" s="136"/>
      <c r="K262" s="91"/>
      <c r="L262" s="24"/>
      <c r="M262" s="91">
        <v>14</v>
      </c>
      <c r="N262" s="110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146"/>
      <c r="AC262" s="68">
        <f t="shared" si="4"/>
        <v>14</v>
      </c>
    </row>
    <row r="263" spans="1:30" x14ac:dyDescent="0.2">
      <c r="A263" s="23" t="s">
        <v>1245</v>
      </c>
      <c r="B263" s="23"/>
      <c r="C263" s="178"/>
      <c r="D263" s="178"/>
      <c r="E263" s="23"/>
      <c r="F263" s="23"/>
      <c r="G263" s="23"/>
      <c r="H263" s="23"/>
      <c r="I263" s="23"/>
      <c r="J263" s="136"/>
      <c r="K263" s="91"/>
      <c r="L263" s="24"/>
      <c r="M263" s="91"/>
      <c r="N263" s="110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>
        <v>2</v>
      </c>
      <c r="AA263" s="91">
        <v>12</v>
      </c>
      <c r="AB263" s="146"/>
      <c r="AC263" s="68">
        <f t="shared" si="4"/>
        <v>14</v>
      </c>
      <c r="AD263" s="1"/>
    </row>
    <row r="264" spans="1:30" x14ac:dyDescent="0.2">
      <c r="A264" s="23" t="s">
        <v>1088</v>
      </c>
      <c r="B264" s="23"/>
      <c r="C264" s="178"/>
      <c r="D264" s="178"/>
      <c r="E264" s="23"/>
      <c r="F264" s="23"/>
      <c r="G264" s="23"/>
      <c r="H264" s="23"/>
      <c r="I264" s="23"/>
      <c r="J264" s="136"/>
      <c r="K264" s="91"/>
      <c r="L264" s="24"/>
      <c r="M264" s="91"/>
      <c r="N264" s="110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>
        <v>12</v>
      </c>
      <c r="Z264" s="91"/>
      <c r="AA264" s="91"/>
      <c r="AB264" s="146">
        <v>4</v>
      </c>
      <c r="AC264" s="68">
        <f t="shared" si="4"/>
        <v>14</v>
      </c>
      <c r="AD264" s="1"/>
    </row>
    <row r="265" spans="1:30" x14ac:dyDescent="0.2">
      <c r="A265" s="23" t="s">
        <v>1130</v>
      </c>
      <c r="B265" s="23"/>
      <c r="C265" s="178"/>
      <c r="D265" s="178"/>
      <c r="E265" s="23"/>
      <c r="F265" s="23"/>
      <c r="G265" s="23"/>
      <c r="H265" s="23"/>
      <c r="I265" s="23"/>
      <c r="J265" s="141"/>
      <c r="K265" s="91"/>
      <c r="L265" s="24"/>
      <c r="M265" s="91">
        <v>5</v>
      </c>
      <c r="N265" s="91">
        <v>7</v>
      </c>
      <c r="O265" s="91">
        <v>2</v>
      </c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146"/>
      <c r="AC265" s="68">
        <f t="shared" si="4"/>
        <v>14</v>
      </c>
    </row>
    <row r="266" spans="1:30" x14ac:dyDescent="0.2">
      <c r="A266" s="23" t="s">
        <v>1158</v>
      </c>
      <c r="B266" s="23"/>
      <c r="C266" s="178"/>
      <c r="D266" s="178"/>
      <c r="E266" s="23"/>
      <c r="F266" s="23"/>
      <c r="G266" s="23"/>
      <c r="H266" s="23"/>
      <c r="I266" s="23"/>
      <c r="J266" s="136"/>
      <c r="K266" s="91"/>
      <c r="L266" s="24"/>
      <c r="M266" s="91"/>
      <c r="N266" s="110"/>
      <c r="O266" s="91"/>
      <c r="P266" s="91"/>
      <c r="Q266" s="91"/>
      <c r="R266" s="91"/>
      <c r="S266" s="91"/>
      <c r="T266" s="91"/>
      <c r="U266" s="91">
        <v>7</v>
      </c>
      <c r="V266" s="91">
        <v>5</v>
      </c>
      <c r="W266" s="91">
        <v>2</v>
      </c>
      <c r="X266" s="91"/>
      <c r="Y266" s="91"/>
      <c r="Z266" s="91"/>
      <c r="AA266" s="91"/>
      <c r="AB266" s="146"/>
      <c r="AC266" s="68">
        <f t="shared" si="4"/>
        <v>14</v>
      </c>
    </row>
    <row r="267" spans="1:30" x14ac:dyDescent="0.2">
      <c r="A267" s="23" t="s">
        <v>1191</v>
      </c>
      <c r="B267" s="23"/>
      <c r="C267" s="178"/>
      <c r="D267" s="178"/>
      <c r="E267" s="23"/>
      <c r="F267" s="23"/>
      <c r="G267" s="23"/>
      <c r="H267" s="23"/>
      <c r="I267" s="23"/>
      <c r="J267" s="136"/>
      <c r="K267" s="91"/>
      <c r="L267" s="24"/>
      <c r="M267" s="91"/>
      <c r="N267" s="110"/>
      <c r="O267" s="91"/>
      <c r="P267" s="91"/>
      <c r="Q267" s="91"/>
      <c r="R267" s="91"/>
      <c r="S267" s="91"/>
      <c r="T267" s="91"/>
      <c r="U267" s="91">
        <v>14</v>
      </c>
      <c r="V267" s="91"/>
      <c r="W267" s="91"/>
      <c r="X267" s="91"/>
      <c r="Y267" s="91"/>
      <c r="Z267" s="91"/>
      <c r="AA267" s="91"/>
      <c r="AB267" s="146"/>
      <c r="AC267" s="68">
        <f t="shared" si="4"/>
        <v>14</v>
      </c>
    </row>
    <row r="268" spans="1:30" x14ac:dyDescent="0.2">
      <c r="A268" s="23" t="s">
        <v>987</v>
      </c>
      <c r="B268" s="23"/>
      <c r="C268" s="178"/>
      <c r="D268" s="178"/>
      <c r="E268" s="23"/>
      <c r="F268" s="23"/>
      <c r="G268" s="23"/>
      <c r="H268" s="23"/>
      <c r="I268" s="23"/>
      <c r="J268" s="136"/>
      <c r="K268" s="91"/>
      <c r="L268" s="24"/>
      <c r="M268" s="91"/>
      <c r="N268" s="110"/>
      <c r="O268" s="91"/>
      <c r="P268" s="91"/>
      <c r="Q268" s="91"/>
      <c r="R268" s="91"/>
      <c r="S268" s="91"/>
      <c r="T268" s="91"/>
      <c r="U268" s="91">
        <v>13</v>
      </c>
      <c r="V268" s="91"/>
      <c r="W268" s="91"/>
      <c r="X268" s="91"/>
      <c r="Y268" s="91"/>
      <c r="Z268" s="91"/>
      <c r="AA268" s="91"/>
      <c r="AB268" s="146"/>
      <c r="AC268" s="68">
        <f t="shared" si="4"/>
        <v>13</v>
      </c>
    </row>
    <row r="269" spans="1:30" x14ac:dyDescent="0.2">
      <c r="A269" s="23" t="s">
        <v>1234</v>
      </c>
      <c r="B269" s="23"/>
      <c r="C269" s="178"/>
      <c r="D269" s="178"/>
      <c r="E269" s="23"/>
      <c r="F269" s="23"/>
      <c r="G269" s="23"/>
      <c r="H269" s="23"/>
      <c r="I269" s="23"/>
      <c r="J269" s="141"/>
      <c r="K269" s="91"/>
      <c r="L269" s="24"/>
      <c r="M269" s="91"/>
      <c r="N269" s="110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>
        <v>5</v>
      </c>
      <c r="AA269" s="91">
        <v>8</v>
      </c>
      <c r="AB269" s="146"/>
      <c r="AC269" s="68">
        <f t="shared" si="4"/>
        <v>13</v>
      </c>
    </row>
    <row r="270" spans="1:30" x14ac:dyDescent="0.2">
      <c r="A270" s="23" t="s">
        <v>1072</v>
      </c>
      <c r="B270" s="85"/>
      <c r="C270" s="417"/>
      <c r="D270" s="417"/>
      <c r="E270" s="85"/>
      <c r="F270" s="85"/>
      <c r="G270" s="85"/>
      <c r="H270" s="85"/>
      <c r="I270" s="85"/>
      <c r="J270" s="136"/>
      <c r="K270" s="91"/>
      <c r="L270" s="24"/>
      <c r="M270" s="91"/>
      <c r="N270" s="110"/>
      <c r="O270" s="91"/>
      <c r="P270" s="91"/>
      <c r="Q270" s="91"/>
      <c r="R270" s="91"/>
      <c r="S270" s="91"/>
      <c r="T270" s="91"/>
      <c r="U270" s="91"/>
      <c r="V270" s="91"/>
      <c r="W270" s="91">
        <v>11</v>
      </c>
      <c r="X270" s="91"/>
      <c r="Y270" s="91"/>
      <c r="Z270" s="91"/>
      <c r="AA270" s="91"/>
      <c r="AB270" s="146">
        <v>3</v>
      </c>
      <c r="AC270" s="68">
        <f t="shared" si="4"/>
        <v>12.5</v>
      </c>
    </row>
    <row r="271" spans="1:30" x14ac:dyDescent="0.2">
      <c r="A271" s="23" t="s">
        <v>1228</v>
      </c>
      <c r="B271" s="23"/>
      <c r="C271" s="178"/>
      <c r="D271" s="178"/>
      <c r="E271" s="23"/>
      <c r="F271" s="23"/>
      <c r="G271" s="23"/>
      <c r="H271" s="23"/>
      <c r="I271" s="23"/>
      <c r="J271" s="136"/>
      <c r="K271" s="91"/>
      <c r="L271" s="24"/>
      <c r="M271" s="91"/>
      <c r="N271" s="110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>
        <v>12</v>
      </c>
      <c r="AA271" s="91"/>
      <c r="AB271" s="146">
        <v>1</v>
      </c>
      <c r="AC271" s="68">
        <f t="shared" si="4"/>
        <v>12.5</v>
      </c>
      <c r="AD271" s="1"/>
    </row>
    <row r="272" spans="1:30" x14ac:dyDescent="0.2">
      <c r="A272" s="23" t="s">
        <v>1221</v>
      </c>
      <c r="B272" s="23"/>
      <c r="C272" s="178"/>
      <c r="D272" s="178"/>
      <c r="E272" s="23"/>
      <c r="F272" s="23"/>
      <c r="G272" s="23"/>
      <c r="H272" s="23"/>
      <c r="I272" s="23"/>
      <c r="J272" s="140">
        <v>9</v>
      </c>
      <c r="K272" s="91">
        <v>3</v>
      </c>
      <c r="L272" s="24"/>
      <c r="M272" s="91"/>
      <c r="N272" s="110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146"/>
      <c r="AC272" s="68">
        <f t="shared" si="4"/>
        <v>12</v>
      </c>
    </row>
    <row r="273" spans="1:30" x14ac:dyDescent="0.2">
      <c r="A273" s="23" t="s">
        <v>933</v>
      </c>
      <c r="B273" s="23"/>
      <c r="C273" s="178"/>
      <c r="D273" s="178"/>
      <c r="E273" s="23"/>
      <c r="F273" s="23"/>
      <c r="G273" s="23"/>
      <c r="H273" s="23"/>
      <c r="I273" s="23"/>
      <c r="J273" s="136"/>
      <c r="K273" s="91"/>
      <c r="L273" s="24"/>
      <c r="M273" s="127">
        <v>9</v>
      </c>
      <c r="N273" s="110"/>
      <c r="O273" s="91"/>
      <c r="P273" s="91">
        <v>3</v>
      </c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146"/>
      <c r="AC273" s="68">
        <f t="shared" si="4"/>
        <v>12</v>
      </c>
    </row>
    <row r="274" spans="1:30" x14ac:dyDescent="0.2">
      <c r="A274" s="23" t="s">
        <v>1066</v>
      </c>
      <c r="B274" s="23"/>
      <c r="C274" s="178"/>
      <c r="D274" s="178"/>
      <c r="E274" s="23"/>
      <c r="F274" s="23"/>
      <c r="G274" s="23"/>
      <c r="H274" s="23"/>
      <c r="I274" s="23"/>
      <c r="J274" s="136"/>
      <c r="K274" s="91"/>
      <c r="L274" s="24"/>
      <c r="M274" s="91"/>
      <c r="N274" s="110"/>
      <c r="O274" s="91"/>
      <c r="P274" s="91"/>
      <c r="Q274" s="91"/>
      <c r="R274" s="91"/>
      <c r="S274" s="91">
        <v>12</v>
      </c>
      <c r="T274" s="91"/>
      <c r="U274" s="91"/>
      <c r="V274" s="91"/>
      <c r="W274" s="91"/>
      <c r="X274" s="91"/>
      <c r="Y274" s="91"/>
      <c r="Z274" s="91"/>
      <c r="AA274" s="91"/>
      <c r="AB274" s="146"/>
      <c r="AC274" s="68">
        <f t="shared" si="4"/>
        <v>12</v>
      </c>
    </row>
    <row r="275" spans="1:30" x14ac:dyDescent="0.2">
      <c r="A275" s="23" t="s">
        <v>1085</v>
      </c>
      <c r="B275" s="23"/>
      <c r="C275" s="178"/>
      <c r="D275" s="178"/>
      <c r="E275" s="23"/>
      <c r="F275" s="23"/>
      <c r="G275" s="23"/>
      <c r="H275" s="23"/>
      <c r="I275" s="23"/>
      <c r="J275" s="136"/>
      <c r="K275" s="91">
        <v>12</v>
      </c>
      <c r="L275" s="24"/>
      <c r="M275" s="91"/>
      <c r="N275" s="110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146"/>
      <c r="AC275" s="68">
        <f t="shared" si="4"/>
        <v>12</v>
      </c>
      <c r="AD275" s="1"/>
    </row>
    <row r="276" spans="1:30" x14ac:dyDescent="0.2">
      <c r="A276" s="23" t="s">
        <v>1097</v>
      </c>
      <c r="B276" s="23"/>
      <c r="C276" s="178"/>
      <c r="D276" s="178"/>
      <c r="E276" s="23"/>
      <c r="F276" s="23"/>
      <c r="G276" s="23"/>
      <c r="H276" s="23"/>
      <c r="I276" s="23"/>
      <c r="J276" s="136"/>
      <c r="K276" s="91"/>
      <c r="L276" s="24"/>
      <c r="M276" s="91"/>
      <c r="N276" s="110"/>
      <c r="O276" s="91"/>
      <c r="P276" s="91"/>
      <c r="Q276" s="91"/>
      <c r="R276" s="91"/>
      <c r="S276" s="91"/>
      <c r="T276" s="91"/>
      <c r="U276" s="91"/>
      <c r="V276" s="91"/>
      <c r="W276" s="91"/>
      <c r="X276" s="91">
        <v>5</v>
      </c>
      <c r="Y276" s="91">
        <v>4</v>
      </c>
      <c r="Z276" s="91">
        <v>3</v>
      </c>
      <c r="AA276" s="91"/>
      <c r="AB276" s="146"/>
      <c r="AC276" s="68">
        <f t="shared" si="4"/>
        <v>12</v>
      </c>
      <c r="AD276" s="1"/>
    </row>
    <row r="277" spans="1:30" x14ac:dyDescent="0.2">
      <c r="A277" s="23" t="s">
        <v>1187</v>
      </c>
      <c r="B277" s="23"/>
      <c r="C277" s="178"/>
      <c r="D277" s="178"/>
      <c r="E277" s="23"/>
      <c r="F277" s="23"/>
      <c r="G277" s="23"/>
      <c r="H277" s="23"/>
      <c r="I277" s="23"/>
      <c r="J277" s="136"/>
      <c r="K277" s="91"/>
      <c r="L277" s="24"/>
      <c r="M277" s="91"/>
      <c r="N277" s="88">
        <v>8</v>
      </c>
      <c r="O277" s="91">
        <v>4</v>
      </c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146"/>
      <c r="AC277" s="68">
        <f t="shared" si="4"/>
        <v>12</v>
      </c>
    </row>
    <row r="278" spans="1:30" x14ac:dyDescent="0.2">
      <c r="A278" s="23" t="s">
        <v>1202</v>
      </c>
      <c r="B278" s="23"/>
      <c r="C278" s="178"/>
      <c r="D278" s="178"/>
      <c r="E278" s="23"/>
      <c r="F278" s="23"/>
      <c r="G278" s="23"/>
      <c r="H278" s="23"/>
      <c r="I278" s="23"/>
      <c r="J278" s="136"/>
      <c r="K278" s="91"/>
      <c r="L278" s="24"/>
      <c r="M278" s="91"/>
      <c r="N278" s="110"/>
      <c r="O278" s="91"/>
      <c r="P278" s="91">
        <v>1</v>
      </c>
      <c r="Q278" s="91"/>
      <c r="R278" s="91">
        <v>9</v>
      </c>
      <c r="S278" s="91">
        <v>2</v>
      </c>
      <c r="T278" s="91"/>
      <c r="U278" s="91"/>
      <c r="V278" s="91"/>
      <c r="W278" s="91"/>
      <c r="X278" s="91"/>
      <c r="Y278" s="91"/>
      <c r="Z278" s="91"/>
      <c r="AA278" s="91"/>
      <c r="AB278" s="146"/>
      <c r="AC278" s="68">
        <f t="shared" si="4"/>
        <v>12</v>
      </c>
      <c r="AD278" s="1"/>
    </row>
    <row r="279" spans="1:30" x14ac:dyDescent="0.2">
      <c r="A279" s="23" t="s">
        <v>773</v>
      </c>
      <c r="B279" s="23"/>
      <c r="C279" s="178"/>
      <c r="D279" s="178"/>
      <c r="E279" s="23"/>
      <c r="F279" s="23"/>
      <c r="G279" s="23"/>
      <c r="H279" s="23"/>
      <c r="I279" s="23"/>
      <c r="J279" s="136"/>
      <c r="K279" s="91"/>
      <c r="L279" s="24"/>
      <c r="M279" s="91"/>
      <c r="N279" s="110"/>
      <c r="O279" s="91"/>
      <c r="P279" s="91">
        <v>11</v>
      </c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146"/>
      <c r="AC279" s="68">
        <f t="shared" si="4"/>
        <v>11</v>
      </c>
    </row>
    <row r="280" spans="1:30" x14ac:dyDescent="0.2">
      <c r="A280" s="23" t="s">
        <v>785</v>
      </c>
      <c r="B280" s="23"/>
      <c r="C280" s="178"/>
      <c r="D280" s="178"/>
      <c r="E280" s="23"/>
      <c r="F280" s="23"/>
      <c r="G280" s="23"/>
      <c r="H280" s="23"/>
      <c r="I280" s="23"/>
      <c r="J280" s="136"/>
      <c r="K280" s="91"/>
      <c r="L280" s="91">
        <v>10</v>
      </c>
      <c r="M280" s="91">
        <v>1</v>
      </c>
      <c r="N280" s="110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146"/>
      <c r="AC280" s="68">
        <f t="shared" si="4"/>
        <v>11</v>
      </c>
      <c r="AD280" s="1"/>
    </row>
    <row r="281" spans="1:30" x14ac:dyDescent="0.2">
      <c r="A281" s="23" t="s">
        <v>1250</v>
      </c>
      <c r="B281" s="23"/>
      <c r="C281" s="178"/>
      <c r="D281" s="178"/>
      <c r="E281" s="23"/>
      <c r="F281" s="23"/>
      <c r="G281" s="23"/>
      <c r="H281" s="23"/>
      <c r="I281" s="23"/>
      <c r="J281" s="141"/>
      <c r="K281" s="91"/>
      <c r="L281" s="24"/>
      <c r="M281" s="91"/>
      <c r="N281" s="110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>
        <v>5</v>
      </c>
      <c r="AA281" s="91">
        <v>6</v>
      </c>
      <c r="AB281" s="146"/>
      <c r="AC281" s="68">
        <f t="shared" si="4"/>
        <v>11</v>
      </c>
    </row>
    <row r="282" spans="1:30" x14ac:dyDescent="0.2">
      <c r="A282" s="23" t="s">
        <v>827</v>
      </c>
      <c r="B282" s="23"/>
      <c r="C282" s="178"/>
      <c r="D282" s="178"/>
      <c r="E282" s="23"/>
      <c r="F282" s="23"/>
      <c r="G282" s="23"/>
      <c r="H282" s="23"/>
      <c r="I282" s="23"/>
      <c r="J282" s="136"/>
      <c r="K282" s="91"/>
      <c r="L282" s="24"/>
      <c r="M282" s="91"/>
      <c r="N282" s="110"/>
      <c r="O282" s="91"/>
      <c r="P282" s="91"/>
      <c r="Q282" s="91"/>
      <c r="R282" s="91"/>
      <c r="S282" s="91"/>
      <c r="T282" s="91">
        <v>6</v>
      </c>
      <c r="U282" s="91">
        <v>4</v>
      </c>
      <c r="V282" s="91">
        <v>1</v>
      </c>
      <c r="W282" s="91"/>
      <c r="X282" s="91"/>
      <c r="Y282" s="91"/>
      <c r="Z282" s="91"/>
      <c r="AA282" s="91"/>
      <c r="AB282" s="146"/>
      <c r="AC282" s="68">
        <f t="shared" si="4"/>
        <v>11</v>
      </c>
      <c r="AD282" s="1"/>
    </row>
    <row r="283" spans="1:30" x14ac:dyDescent="0.2">
      <c r="A283" s="23" t="s">
        <v>2394</v>
      </c>
      <c r="B283" s="23"/>
      <c r="C283" s="178"/>
      <c r="D283" s="178"/>
      <c r="E283" s="23"/>
      <c r="F283" s="23"/>
      <c r="G283" s="23"/>
      <c r="H283" s="23"/>
      <c r="I283" s="23"/>
      <c r="J283" s="136"/>
      <c r="K283" s="91"/>
      <c r="L283" s="24"/>
      <c r="M283" s="91"/>
      <c r="N283" s="110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>
        <v>11</v>
      </c>
      <c r="AB283" s="146"/>
      <c r="AC283" s="68">
        <f t="shared" si="4"/>
        <v>11</v>
      </c>
    </row>
    <row r="284" spans="1:30" x14ac:dyDescent="0.2">
      <c r="A284" s="23" t="s">
        <v>925</v>
      </c>
      <c r="B284" s="23"/>
      <c r="C284" s="178"/>
      <c r="D284" s="178"/>
      <c r="E284" s="23"/>
      <c r="F284" s="23"/>
      <c r="G284" s="23"/>
      <c r="H284" s="23"/>
      <c r="I284" s="23"/>
      <c r="J284" s="136"/>
      <c r="K284" s="91"/>
      <c r="L284" s="24"/>
      <c r="M284" s="91"/>
      <c r="N284" s="91">
        <v>11</v>
      </c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146"/>
      <c r="AC284" s="68">
        <f t="shared" si="4"/>
        <v>11</v>
      </c>
    </row>
    <row r="285" spans="1:30" x14ac:dyDescent="0.2">
      <c r="A285" s="23" t="s">
        <v>993</v>
      </c>
      <c r="B285" s="23"/>
      <c r="C285" s="178"/>
      <c r="D285" s="178"/>
      <c r="E285" s="23"/>
      <c r="F285" s="23"/>
      <c r="G285" s="23"/>
      <c r="H285" s="23"/>
      <c r="I285" s="23"/>
      <c r="J285" s="136"/>
      <c r="K285" s="91"/>
      <c r="L285" s="24"/>
      <c r="M285" s="91"/>
      <c r="N285" s="110"/>
      <c r="O285" s="91"/>
      <c r="P285" s="91"/>
      <c r="Q285" s="91"/>
      <c r="R285" s="91"/>
      <c r="S285" s="91"/>
      <c r="T285" s="91"/>
      <c r="U285" s="91">
        <v>2</v>
      </c>
      <c r="V285" s="91">
        <v>8</v>
      </c>
      <c r="W285" s="91">
        <v>1</v>
      </c>
      <c r="X285" s="91"/>
      <c r="Y285" s="91"/>
      <c r="Z285" s="91"/>
      <c r="AA285" s="91"/>
      <c r="AB285" s="146"/>
      <c r="AC285" s="68">
        <f t="shared" si="4"/>
        <v>11</v>
      </c>
    </row>
    <row r="286" spans="1:30" x14ac:dyDescent="0.2">
      <c r="A286" s="23" t="s">
        <v>1015</v>
      </c>
      <c r="B286" s="23"/>
      <c r="C286" s="178"/>
      <c r="D286" s="178"/>
      <c r="E286" s="23"/>
      <c r="F286" s="23"/>
      <c r="G286" s="23"/>
      <c r="H286" s="23"/>
      <c r="I286" s="23"/>
      <c r="J286" s="136"/>
      <c r="K286" s="91"/>
      <c r="L286" s="24"/>
      <c r="M286" s="91"/>
      <c r="N286" s="154">
        <v>11</v>
      </c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146"/>
      <c r="AC286" s="68">
        <f t="shared" si="4"/>
        <v>11</v>
      </c>
    </row>
    <row r="287" spans="1:30" x14ac:dyDescent="0.2">
      <c r="A287" s="23" t="s">
        <v>1024</v>
      </c>
      <c r="B287" s="23"/>
      <c r="C287" s="178"/>
      <c r="D287" s="178"/>
      <c r="E287" s="23"/>
      <c r="F287" s="23"/>
      <c r="G287" s="23"/>
      <c r="H287" s="23"/>
      <c r="I287" s="23"/>
      <c r="J287" s="136"/>
      <c r="K287" s="91"/>
      <c r="L287" s="24"/>
      <c r="M287" s="91"/>
      <c r="N287" s="110"/>
      <c r="O287" s="91">
        <v>11</v>
      </c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146"/>
      <c r="AC287" s="68">
        <f t="shared" si="4"/>
        <v>11</v>
      </c>
    </row>
    <row r="288" spans="1:30" x14ac:dyDescent="0.2">
      <c r="A288" s="23" t="s">
        <v>1038</v>
      </c>
      <c r="B288" s="23"/>
      <c r="C288" s="178"/>
      <c r="D288" s="178"/>
      <c r="E288" s="23"/>
      <c r="F288" s="23"/>
      <c r="G288" s="23"/>
      <c r="H288" s="23"/>
      <c r="I288" s="23"/>
      <c r="J288" s="136"/>
      <c r="K288" s="91"/>
      <c r="L288" s="24"/>
      <c r="M288" s="91"/>
      <c r="N288" s="110"/>
      <c r="O288" s="91"/>
      <c r="P288" s="91"/>
      <c r="Q288" s="91"/>
      <c r="R288" s="91"/>
      <c r="S288" s="91"/>
      <c r="T288" s="91">
        <v>11</v>
      </c>
      <c r="U288" s="91"/>
      <c r="V288" s="91"/>
      <c r="W288" s="91"/>
      <c r="X288" s="91"/>
      <c r="Y288" s="91"/>
      <c r="Z288" s="91"/>
      <c r="AA288" s="91"/>
      <c r="AB288" s="146"/>
      <c r="AC288" s="68">
        <f t="shared" si="4"/>
        <v>11</v>
      </c>
      <c r="AD288" s="1"/>
    </row>
    <row r="289" spans="1:30" x14ac:dyDescent="0.2">
      <c r="A289" s="23" t="s">
        <v>1057</v>
      </c>
      <c r="B289" s="23"/>
      <c r="C289" s="178"/>
      <c r="D289" s="178"/>
      <c r="E289" s="23"/>
      <c r="F289" s="23"/>
      <c r="G289" s="23"/>
      <c r="H289" s="23"/>
      <c r="I289" s="23"/>
      <c r="J289" s="136"/>
      <c r="K289" s="91"/>
      <c r="L289" s="24"/>
      <c r="M289" s="91"/>
      <c r="N289" s="110"/>
      <c r="O289" s="91">
        <v>11</v>
      </c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146"/>
      <c r="AC289" s="68">
        <f t="shared" si="4"/>
        <v>11</v>
      </c>
    </row>
    <row r="290" spans="1:30" x14ac:dyDescent="0.2">
      <c r="A290" s="23" t="s">
        <v>1918</v>
      </c>
      <c r="B290" s="23"/>
      <c r="C290" s="178"/>
      <c r="D290" s="178"/>
      <c r="E290" s="23"/>
      <c r="F290" s="23"/>
      <c r="G290" s="23"/>
      <c r="H290" s="23"/>
      <c r="I290" s="23"/>
      <c r="J290" s="136"/>
      <c r="K290" s="91"/>
      <c r="L290" s="91">
        <v>7</v>
      </c>
      <c r="M290" s="91">
        <v>4</v>
      </c>
      <c r="N290" s="110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146"/>
      <c r="AC290" s="68">
        <f t="shared" si="4"/>
        <v>11</v>
      </c>
      <c r="AD290" s="1"/>
    </row>
    <row r="291" spans="1:30" s="1" customFormat="1" x14ac:dyDescent="0.2">
      <c r="A291" s="23" t="s">
        <v>1332</v>
      </c>
      <c r="B291" s="23"/>
      <c r="C291" s="178"/>
      <c r="D291" s="178"/>
      <c r="E291" s="23"/>
      <c r="F291" s="23"/>
      <c r="G291" s="23"/>
      <c r="H291" s="23"/>
      <c r="I291" s="23"/>
      <c r="J291" s="141"/>
      <c r="K291" s="91"/>
      <c r="L291" s="24"/>
      <c r="M291" s="91"/>
      <c r="N291" s="110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>
        <v>5</v>
      </c>
      <c r="AA291" s="91">
        <v>6</v>
      </c>
      <c r="AB291" s="146"/>
      <c r="AC291" s="68">
        <f t="shared" si="4"/>
        <v>11</v>
      </c>
    </row>
    <row r="292" spans="1:30" x14ac:dyDescent="0.2">
      <c r="A292" s="23" t="s">
        <v>1118</v>
      </c>
      <c r="B292" s="23"/>
      <c r="C292" s="178"/>
      <c r="D292" s="178"/>
      <c r="E292" s="23"/>
      <c r="F292" s="23"/>
      <c r="G292" s="23"/>
      <c r="H292" s="23"/>
      <c r="I292" s="23"/>
      <c r="J292" s="136"/>
      <c r="K292" s="91"/>
      <c r="L292" s="91">
        <v>1</v>
      </c>
      <c r="M292" s="91">
        <v>10</v>
      </c>
      <c r="N292" s="110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146"/>
      <c r="AC292" s="68">
        <f t="shared" si="4"/>
        <v>11</v>
      </c>
      <c r="AD292" s="1"/>
    </row>
    <row r="293" spans="1:30" x14ac:dyDescent="0.2">
      <c r="A293" s="23" t="s">
        <v>1125</v>
      </c>
      <c r="B293" s="23"/>
      <c r="C293" s="178"/>
      <c r="D293" s="178"/>
      <c r="E293" s="23"/>
      <c r="F293" s="23"/>
      <c r="G293" s="23"/>
      <c r="H293" s="23"/>
      <c r="I293" s="23"/>
      <c r="J293" s="136"/>
      <c r="K293" s="91"/>
      <c r="L293" s="24"/>
      <c r="M293" s="91"/>
      <c r="N293" s="110"/>
      <c r="O293" s="91"/>
      <c r="P293" s="91"/>
      <c r="Q293" s="91"/>
      <c r="R293" s="91"/>
      <c r="S293" s="91"/>
      <c r="T293" s="91"/>
      <c r="U293" s="91">
        <v>11</v>
      </c>
      <c r="V293" s="91"/>
      <c r="W293" s="91"/>
      <c r="X293" s="91"/>
      <c r="Y293" s="91"/>
      <c r="Z293" s="91"/>
      <c r="AA293" s="91"/>
      <c r="AB293" s="146"/>
      <c r="AC293" s="68">
        <f t="shared" si="4"/>
        <v>11</v>
      </c>
    </row>
    <row r="294" spans="1:30" x14ac:dyDescent="0.2">
      <c r="A294" s="23" t="s">
        <v>1127</v>
      </c>
      <c r="B294" s="23"/>
      <c r="C294" s="178"/>
      <c r="D294" s="178"/>
      <c r="E294" s="23"/>
      <c r="F294" s="23"/>
      <c r="G294" s="23"/>
      <c r="H294" s="23"/>
      <c r="I294" s="23"/>
      <c r="J294" s="136"/>
      <c r="K294" s="91"/>
      <c r="L294" s="24"/>
      <c r="M294" s="91"/>
      <c r="N294" s="110"/>
      <c r="O294" s="91"/>
      <c r="P294" s="91"/>
      <c r="Q294" s="91"/>
      <c r="R294" s="91"/>
      <c r="S294" s="91"/>
      <c r="T294" s="91">
        <v>4</v>
      </c>
      <c r="U294" s="91">
        <v>7</v>
      </c>
      <c r="V294" s="91"/>
      <c r="W294" s="91"/>
      <c r="X294" s="91"/>
      <c r="Y294" s="91"/>
      <c r="Z294" s="91"/>
      <c r="AA294" s="91"/>
      <c r="AB294" s="146"/>
      <c r="AC294" s="68">
        <f t="shared" si="4"/>
        <v>11</v>
      </c>
    </row>
    <row r="295" spans="1:30" x14ac:dyDescent="0.2">
      <c r="A295" s="23" t="s">
        <v>1177</v>
      </c>
      <c r="B295" s="23"/>
      <c r="C295" s="178"/>
      <c r="D295" s="178"/>
      <c r="E295" s="23"/>
      <c r="F295" s="23"/>
      <c r="G295" s="23"/>
      <c r="H295" s="23"/>
      <c r="I295" s="23"/>
      <c r="J295" s="136"/>
      <c r="K295" s="91"/>
      <c r="L295" s="24"/>
      <c r="M295" s="91"/>
      <c r="N295" s="110"/>
      <c r="O295" s="91"/>
      <c r="P295" s="91">
        <v>11</v>
      </c>
      <c r="Q295" s="91">
        <v>0</v>
      </c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146"/>
      <c r="AC295" s="68">
        <f t="shared" si="4"/>
        <v>11</v>
      </c>
      <c r="AD295" s="90"/>
    </row>
    <row r="296" spans="1:30" x14ac:dyDescent="0.2">
      <c r="A296" s="23" t="s">
        <v>1200</v>
      </c>
      <c r="B296" s="23"/>
      <c r="C296" s="178"/>
      <c r="D296" s="178"/>
      <c r="E296" s="23"/>
      <c r="F296" s="23"/>
      <c r="G296" s="23"/>
      <c r="H296" s="23"/>
      <c r="I296" s="23"/>
      <c r="J296" s="136"/>
      <c r="K296" s="91"/>
      <c r="L296" s="24"/>
      <c r="M296" s="91"/>
      <c r="N296" s="110"/>
      <c r="O296" s="91"/>
      <c r="P296" s="91"/>
      <c r="Q296" s="91"/>
      <c r="R296" s="91">
        <v>1</v>
      </c>
      <c r="S296" s="91"/>
      <c r="T296" s="91">
        <v>10</v>
      </c>
      <c r="U296" s="91"/>
      <c r="V296" s="91"/>
      <c r="W296" s="91"/>
      <c r="X296" s="91"/>
      <c r="Y296" s="91"/>
      <c r="Z296" s="91"/>
      <c r="AA296" s="91"/>
      <c r="AB296" s="146"/>
      <c r="AC296" s="68">
        <f t="shared" si="4"/>
        <v>11</v>
      </c>
    </row>
    <row r="297" spans="1:30" x14ac:dyDescent="0.2">
      <c r="A297" s="23" t="s">
        <v>777</v>
      </c>
      <c r="B297" s="23"/>
      <c r="C297" s="178"/>
      <c r="D297" s="178"/>
      <c r="E297" s="23"/>
      <c r="F297" s="23"/>
      <c r="G297" s="23"/>
      <c r="H297" s="23"/>
      <c r="I297" s="23"/>
      <c r="J297" s="136"/>
      <c r="K297" s="91"/>
      <c r="L297" s="24"/>
      <c r="M297" s="91"/>
      <c r="N297" s="110"/>
      <c r="O297" s="91"/>
      <c r="P297" s="91"/>
      <c r="Q297" s="91"/>
      <c r="R297" s="91"/>
      <c r="S297" s="91"/>
      <c r="T297" s="91"/>
      <c r="U297" s="91">
        <v>4</v>
      </c>
      <c r="V297" s="91">
        <v>5</v>
      </c>
      <c r="W297" s="91">
        <v>1</v>
      </c>
      <c r="X297" s="91"/>
      <c r="Y297" s="91"/>
      <c r="Z297" s="91"/>
      <c r="AA297" s="91"/>
      <c r="AB297" s="146"/>
      <c r="AC297" s="68">
        <f t="shared" si="4"/>
        <v>10</v>
      </c>
      <c r="AD297" s="90"/>
    </row>
    <row r="298" spans="1:30" x14ac:dyDescent="0.2">
      <c r="A298" s="23" t="s">
        <v>1237</v>
      </c>
      <c r="B298" s="23"/>
      <c r="C298" s="178"/>
      <c r="D298" s="178"/>
      <c r="E298" s="23"/>
      <c r="F298" s="23"/>
      <c r="G298" s="23"/>
      <c r="H298" s="23"/>
      <c r="I298" s="23"/>
      <c r="J298" s="136"/>
      <c r="K298" s="91"/>
      <c r="L298" s="24"/>
      <c r="M298" s="91"/>
      <c r="N298" s="110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>
        <v>1</v>
      </c>
      <c r="AA298" s="91">
        <v>9</v>
      </c>
      <c r="AB298" s="146"/>
      <c r="AC298" s="68">
        <f t="shared" si="4"/>
        <v>10</v>
      </c>
      <c r="AD298" s="90"/>
    </row>
    <row r="299" spans="1:30" x14ac:dyDescent="0.2">
      <c r="A299" s="23" t="s">
        <v>797</v>
      </c>
      <c r="B299" s="23"/>
      <c r="C299" s="178"/>
      <c r="D299" s="178"/>
      <c r="E299" s="23"/>
      <c r="F299" s="23"/>
      <c r="G299" s="23"/>
      <c r="H299" s="23"/>
      <c r="I299" s="23"/>
      <c r="J299" s="136"/>
      <c r="K299" s="91"/>
      <c r="L299" s="24"/>
      <c r="M299" s="91"/>
      <c r="N299" s="110"/>
      <c r="O299" s="91"/>
      <c r="P299" s="91"/>
      <c r="Q299" s="91"/>
      <c r="R299" s="91"/>
      <c r="S299" s="91"/>
      <c r="T299" s="91"/>
      <c r="U299" s="91"/>
      <c r="V299" s="91"/>
      <c r="W299" s="91"/>
      <c r="X299" s="91">
        <v>6</v>
      </c>
      <c r="Y299" s="91">
        <v>4</v>
      </c>
      <c r="Z299" s="91"/>
      <c r="AA299" s="91"/>
      <c r="AB299" s="146"/>
      <c r="AC299" s="68">
        <f t="shared" si="4"/>
        <v>10</v>
      </c>
    </row>
    <row r="300" spans="1:30" x14ac:dyDescent="0.2">
      <c r="A300" s="23" t="s">
        <v>814</v>
      </c>
      <c r="B300" s="23"/>
      <c r="C300" s="178"/>
      <c r="D300" s="178"/>
      <c r="E300" s="23"/>
      <c r="F300" s="23"/>
      <c r="G300" s="23"/>
      <c r="H300" s="23"/>
      <c r="I300" s="23"/>
      <c r="J300" s="136"/>
      <c r="K300" s="91"/>
      <c r="L300" s="24"/>
      <c r="M300" s="91"/>
      <c r="N300" s="91">
        <v>2</v>
      </c>
      <c r="O300" s="91">
        <v>8</v>
      </c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146"/>
      <c r="AC300" s="68">
        <f t="shared" si="4"/>
        <v>10</v>
      </c>
      <c r="AD300" s="90"/>
    </row>
    <row r="301" spans="1:30" x14ac:dyDescent="0.2">
      <c r="A301" s="23" t="s">
        <v>2393</v>
      </c>
      <c r="B301" s="23"/>
      <c r="C301" s="178"/>
      <c r="D301" s="178"/>
      <c r="E301" s="23"/>
      <c r="F301" s="23"/>
      <c r="G301" s="23"/>
      <c r="H301" s="23"/>
      <c r="I301" s="23"/>
      <c r="J301" s="136"/>
      <c r="K301" s="91"/>
      <c r="L301" s="24"/>
      <c r="M301" s="91"/>
      <c r="N301" s="110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  <c r="AA301" s="91">
        <v>10</v>
      </c>
      <c r="AB301" s="146"/>
      <c r="AC301" s="68">
        <f t="shared" si="4"/>
        <v>10</v>
      </c>
    </row>
    <row r="302" spans="1:30" x14ac:dyDescent="0.2">
      <c r="A302" s="23" t="s">
        <v>883</v>
      </c>
      <c r="B302" s="23"/>
      <c r="C302" s="178"/>
      <c r="D302" s="178"/>
      <c r="E302" s="23"/>
      <c r="F302" s="23"/>
      <c r="G302" s="23"/>
      <c r="H302" s="23"/>
      <c r="I302" s="23"/>
      <c r="J302" s="141"/>
      <c r="K302" s="91">
        <v>1</v>
      </c>
      <c r="L302" s="24"/>
      <c r="M302" s="91"/>
      <c r="N302" s="154">
        <v>8</v>
      </c>
      <c r="O302" s="91"/>
      <c r="P302" s="91">
        <v>1</v>
      </c>
      <c r="Q302" s="91"/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146"/>
      <c r="AC302" s="68">
        <f t="shared" si="4"/>
        <v>10</v>
      </c>
      <c r="AD302" s="1"/>
    </row>
    <row r="303" spans="1:30" x14ac:dyDescent="0.2">
      <c r="A303" s="23" t="s">
        <v>885</v>
      </c>
      <c r="B303" s="23"/>
      <c r="C303" s="178"/>
      <c r="D303" s="178"/>
      <c r="E303" s="23"/>
      <c r="F303" s="23"/>
      <c r="G303" s="23"/>
      <c r="H303" s="23"/>
      <c r="I303" s="23"/>
      <c r="J303" s="136"/>
      <c r="K303" s="91">
        <v>7</v>
      </c>
      <c r="L303" s="24"/>
      <c r="M303" s="91">
        <v>3</v>
      </c>
      <c r="N303" s="110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>
        <v>0</v>
      </c>
      <c r="Z303" s="91"/>
      <c r="AA303" s="91"/>
      <c r="AB303" s="146"/>
      <c r="AC303" s="68">
        <f t="shared" si="4"/>
        <v>10</v>
      </c>
      <c r="AD303" s="1"/>
    </row>
    <row r="304" spans="1:30" x14ac:dyDescent="0.2">
      <c r="A304" s="89" t="s">
        <v>905</v>
      </c>
      <c r="B304" s="89"/>
      <c r="C304" s="418"/>
      <c r="D304" s="418"/>
      <c r="E304" s="89"/>
      <c r="F304" s="89"/>
      <c r="G304" s="23"/>
      <c r="H304" s="23"/>
      <c r="I304" s="23"/>
      <c r="J304" s="136"/>
      <c r="K304" s="91"/>
      <c r="L304" s="24"/>
      <c r="M304" s="91"/>
      <c r="N304" s="110"/>
      <c r="O304" s="91">
        <v>5</v>
      </c>
      <c r="P304" s="91">
        <v>5</v>
      </c>
      <c r="Q304" s="91"/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146"/>
      <c r="AC304" s="68">
        <f t="shared" si="4"/>
        <v>10</v>
      </c>
      <c r="AD304" s="1"/>
    </row>
    <row r="305" spans="1:30" x14ac:dyDescent="0.2">
      <c r="A305" s="23" t="s">
        <v>923</v>
      </c>
      <c r="B305" s="23"/>
      <c r="C305" s="178"/>
      <c r="D305" s="178"/>
      <c r="E305" s="23"/>
      <c r="F305" s="23"/>
      <c r="G305" s="23"/>
      <c r="H305" s="23"/>
      <c r="I305" s="23"/>
      <c r="J305" s="136"/>
      <c r="K305" s="91">
        <v>10</v>
      </c>
      <c r="L305" s="24"/>
      <c r="M305" s="91"/>
      <c r="N305" s="110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146"/>
      <c r="AC305" s="68">
        <f t="shared" si="4"/>
        <v>10</v>
      </c>
    </row>
    <row r="306" spans="1:30" x14ac:dyDescent="0.2">
      <c r="A306" s="23" t="s">
        <v>2400</v>
      </c>
      <c r="B306" s="23"/>
      <c r="C306" s="178"/>
      <c r="D306" s="178"/>
      <c r="E306" s="23"/>
      <c r="F306" s="23"/>
      <c r="G306" s="42"/>
      <c r="H306" s="42"/>
      <c r="I306" s="42"/>
      <c r="J306" s="141"/>
      <c r="K306" s="122"/>
      <c r="L306" s="122"/>
      <c r="M306" s="122"/>
      <c r="N306" s="122"/>
      <c r="O306" s="122"/>
      <c r="P306" s="122"/>
      <c r="Q306" s="122"/>
      <c r="R306" s="122"/>
      <c r="S306" s="125"/>
      <c r="T306" s="91"/>
      <c r="U306" s="91"/>
      <c r="V306" s="91"/>
      <c r="W306" s="91"/>
      <c r="X306" s="91"/>
      <c r="Y306" s="91"/>
      <c r="Z306" s="91"/>
      <c r="AA306" s="91">
        <v>10</v>
      </c>
      <c r="AB306" s="146"/>
      <c r="AC306" s="68">
        <f t="shared" si="4"/>
        <v>10</v>
      </c>
    </row>
    <row r="307" spans="1:30" x14ac:dyDescent="0.2">
      <c r="A307" s="23" t="s">
        <v>991</v>
      </c>
      <c r="B307" s="23"/>
      <c r="C307" s="178"/>
      <c r="D307" s="178"/>
      <c r="E307" s="23"/>
      <c r="F307" s="23"/>
      <c r="G307" s="23"/>
      <c r="H307" s="23"/>
      <c r="I307" s="23"/>
      <c r="J307" s="136"/>
      <c r="K307" s="91"/>
      <c r="L307" s="24"/>
      <c r="M307" s="91"/>
      <c r="N307" s="110"/>
      <c r="O307" s="91"/>
      <c r="P307" s="91">
        <v>9</v>
      </c>
      <c r="Q307" s="91">
        <v>1</v>
      </c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146"/>
      <c r="AC307" s="68">
        <f t="shared" si="4"/>
        <v>10</v>
      </c>
    </row>
    <row r="308" spans="1:30" x14ac:dyDescent="0.2">
      <c r="A308" s="23" t="s">
        <v>1009</v>
      </c>
      <c r="B308" s="23"/>
      <c r="C308" s="178"/>
      <c r="D308" s="178"/>
      <c r="E308" s="23"/>
      <c r="F308" s="23"/>
      <c r="G308" s="23"/>
      <c r="H308" s="23"/>
      <c r="I308" s="23"/>
      <c r="J308" s="136"/>
      <c r="K308" s="91"/>
      <c r="L308" s="24"/>
      <c r="M308" s="91"/>
      <c r="N308" s="110"/>
      <c r="O308" s="91">
        <v>10</v>
      </c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146"/>
      <c r="AC308" s="68">
        <f t="shared" si="4"/>
        <v>10</v>
      </c>
    </row>
    <row r="309" spans="1:30" x14ac:dyDescent="0.2">
      <c r="A309" s="23" t="s">
        <v>1036</v>
      </c>
      <c r="B309" s="23"/>
      <c r="C309" s="178"/>
      <c r="D309" s="178"/>
      <c r="E309" s="23"/>
      <c r="F309" s="23"/>
      <c r="G309" s="23"/>
      <c r="H309" s="23"/>
      <c r="I309" s="23"/>
      <c r="J309" s="136"/>
      <c r="K309" s="91"/>
      <c r="L309" s="24"/>
      <c r="M309" s="91">
        <v>2</v>
      </c>
      <c r="N309" s="154">
        <v>6</v>
      </c>
      <c r="O309" s="91">
        <v>2</v>
      </c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146"/>
      <c r="AC309" s="68">
        <f t="shared" si="4"/>
        <v>10</v>
      </c>
    </row>
    <row r="310" spans="1:30" x14ac:dyDescent="0.2">
      <c r="A310" s="23" t="s">
        <v>1045</v>
      </c>
      <c r="B310" s="23"/>
      <c r="C310" s="178"/>
      <c r="D310" s="178"/>
      <c r="E310" s="23"/>
      <c r="F310" s="23"/>
      <c r="G310" s="23"/>
      <c r="H310" s="23"/>
      <c r="I310" s="23"/>
      <c r="J310" s="141"/>
      <c r="K310" s="91"/>
      <c r="L310" s="24"/>
      <c r="M310" s="91"/>
      <c r="N310" s="154">
        <v>5</v>
      </c>
      <c r="O310" s="91"/>
      <c r="P310" s="91">
        <v>5</v>
      </c>
      <c r="Q310" s="91">
        <v>0</v>
      </c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146"/>
      <c r="AC310" s="68">
        <f t="shared" si="4"/>
        <v>10</v>
      </c>
      <c r="AD310" s="1"/>
    </row>
    <row r="311" spans="1:30" x14ac:dyDescent="0.2">
      <c r="A311" s="23" t="s">
        <v>1069</v>
      </c>
      <c r="B311" s="23"/>
      <c r="C311" s="178"/>
      <c r="D311" s="178"/>
      <c r="E311" s="23"/>
      <c r="F311" s="23"/>
      <c r="G311" s="23"/>
      <c r="H311" s="23"/>
      <c r="I311" s="23"/>
      <c r="J311" s="136"/>
      <c r="K311" s="91"/>
      <c r="L311" s="24"/>
      <c r="M311" s="91">
        <v>5</v>
      </c>
      <c r="N311" s="154">
        <v>5</v>
      </c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146"/>
      <c r="AC311" s="68">
        <f t="shared" si="4"/>
        <v>10</v>
      </c>
      <c r="AD311" s="1"/>
    </row>
    <row r="312" spans="1:30" x14ac:dyDescent="0.2">
      <c r="A312" s="42" t="s">
        <v>1911</v>
      </c>
      <c r="B312" s="42"/>
      <c r="C312" s="172"/>
      <c r="D312" s="172"/>
      <c r="E312" s="42"/>
      <c r="F312" s="42"/>
      <c r="G312" s="42"/>
      <c r="H312" s="42"/>
      <c r="I312" s="42"/>
      <c r="J312" s="136"/>
      <c r="K312" s="88"/>
      <c r="L312" s="42"/>
      <c r="M312" s="88"/>
      <c r="N312" s="91">
        <v>10</v>
      </c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147"/>
      <c r="AC312" s="68">
        <f t="shared" si="4"/>
        <v>10</v>
      </c>
    </row>
    <row r="313" spans="1:30" x14ac:dyDescent="0.2">
      <c r="A313" s="23" t="s">
        <v>2331</v>
      </c>
      <c r="B313" s="23"/>
      <c r="C313" s="178"/>
      <c r="D313" s="178"/>
      <c r="E313" s="23"/>
      <c r="F313" s="23"/>
      <c r="G313" s="23"/>
      <c r="H313" s="23"/>
      <c r="I313" s="23"/>
      <c r="J313" s="140">
        <v>10</v>
      </c>
      <c r="K313" s="91"/>
      <c r="L313" s="24"/>
      <c r="M313" s="91"/>
      <c r="N313" s="110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146"/>
      <c r="AC313" s="68">
        <f t="shared" si="4"/>
        <v>10</v>
      </c>
    </row>
    <row r="314" spans="1:30" x14ac:dyDescent="0.2">
      <c r="A314" s="23" t="s">
        <v>1153</v>
      </c>
      <c r="B314" s="23"/>
      <c r="C314" s="178"/>
      <c r="D314" s="178"/>
      <c r="E314" s="23"/>
      <c r="F314" s="23"/>
      <c r="G314" s="23"/>
      <c r="H314" s="23"/>
      <c r="I314" s="23"/>
      <c r="J314" s="136"/>
      <c r="K314" s="91"/>
      <c r="L314" s="91">
        <v>6</v>
      </c>
      <c r="M314" s="91">
        <v>4</v>
      </c>
      <c r="N314" s="110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146"/>
      <c r="AC314" s="68">
        <f t="shared" si="4"/>
        <v>10</v>
      </c>
      <c r="AD314" s="90"/>
    </row>
    <row r="315" spans="1:30" x14ac:dyDescent="0.2">
      <c r="A315" s="23" t="s">
        <v>1183</v>
      </c>
      <c r="B315" s="23"/>
      <c r="C315" s="178"/>
      <c r="D315" s="178"/>
      <c r="E315" s="23"/>
      <c r="F315" s="23"/>
      <c r="G315" s="23"/>
      <c r="H315" s="23"/>
      <c r="I315" s="23"/>
      <c r="J315" s="136"/>
      <c r="K315" s="91"/>
      <c r="L315" s="91">
        <v>8</v>
      </c>
      <c r="M315" s="91">
        <v>2</v>
      </c>
      <c r="N315" s="110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146"/>
      <c r="AC315" s="68">
        <f t="shared" si="4"/>
        <v>10</v>
      </c>
      <c r="AD315" s="1"/>
    </row>
    <row r="316" spans="1:30" x14ac:dyDescent="0.2">
      <c r="A316" s="23" t="s">
        <v>1252</v>
      </c>
      <c r="B316" s="23"/>
      <c r="C316" s="178"/>
      <c r="D316" s="178"/>
      <c r="E316" s="23"/>
      <c r="F316" s="23"/>
      <c r="G316" s="23"/>
      <c r="H316" s="23"/>
      <c r="I316" s="23"/>
      <c r="J316" s="141"/>
      <c r="K316" s="91"/>
      <c r="L316" s="24"/>
      <c r="M316" s="91"/>
      <c r="N316" s="152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>
        <v>3</v>
      </c>
      <c r="Z316" s="91">
        <v>3</v>
      </c>
      <c r="AA316" s="91">
        <v>4</v>
      </c>
      <c r="AB316" s="146"/>
      <c r="AC316" s="68">
        <f t="shared" si="4"/>
        <v>10</v>
      </c>
    </row>
    <row r="317" spans="1:30" x14ac:dyDescent="0.2">
      <c r="A317" s="23" t="s">
        <v>792</v>
      </c>
      <c r="B317" s="23"/>
      <c r="C317" s="178"/>
      <c r="D317" s="178"/>
      <c r="E317" s="23"/>
      <c r="F317" s="23"/>
      <c r="G317" s="23"/>
      <c r="H317" s="23"/>
      <c r="I317" s="23"/>
      <c r="J317" s="140">
        <v>6</v>
      </c>
      <c r="K317" s="91">
        <v>3</v>
      </c>
      <c r="L317" s="24"/>
      <c r="M317" s="91"/>
      <c r="N317" s="110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  <c r="AA317" s="91"/>
      <c r="AB317" s="146"/>
      <c r="AC317" s="68">
        <f t="shared" si="4"/>
        <v>9</v>
      </c>
    </row>
    <row r="318" spans="1:30" x14ac:dyDescent="0.2">
      <c r="A318" s="23" t="s">
        <v>808</v>
      </c>
      <c r="B318" s="23"/>
      <c r="C318" s="178"/>
      <c r="D318" s="178"/>
      <c r="E318" s="23"/>
      <c r="F318" s="23"/>
      <c r="G318" s="23"/>
      <c r="H318" s="23"/>
      <c r="I318" s="23"/>
      <c r="J318" s="136"/>
      <c r="K318" s="91"/>
      <c r="L318" s="24"/>
      <c r="M318" s="91"/>
      <c r="N318" s="110"/>
      <c r="O318" s="91"/>
      <c r="P318" s="91"/>
      <c r="Q318" s="91"/>
      <c r="R318" s="91"/>
      <c r="S318" s="91">
        <v>1</v>
      </c>
      <c r="T318" s="91">
        <v>8</v>
      </c>
      <c r="U318" s="91"/>
      <c r="V318" s="91"/>
      <c r="W318" s="91"/>
      <c r="X318" s="91"/>
      <c r="Y318" s="91"/>
      <c r="Z318" s="91"/>
      <c r="AA318" s="91"/>
      <c r="AB318" s="146"/>
      <c r="AC318" s="68">
        <f t="shared" si="4"/>
        <v>9</v>
      </c>
    </row>
    <row r="319" spans="1:30" x14ac:dyDescent="0.2">
      <c r="A319" s="23" t="s">
        <v>828</v>
      </c>
      <c r="B319" s="23"/>
      <c r="C319" s="178"/>
      <c r="D319" s="178"/>
      <c r="E319" s="23"/>
      <c r="F319" s="23"/>
      <c r="G319" s="23"/>
      <c r="H319" s="23"/>
      <c r="I319" s="23"/>
      <c r="J319" s="136"/>
      <c r="K319" s="91"/>
      <c r="L319" s="24"/>
      <c r="M319" s="91"/>
      <c r="N319" s="110"/>
      <c r="O319" s="91">
        <v>5</v>
      </c>
      <c r="P319" s="91">
        <v>4</v>
      </c>
      <c r="Q319" s="91"/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146"/>
      <c r="AC319" s="68">
        <f t="shared" si="4"/>
        <v>9</v>
      </c>
      <c r="AD319" s="90"/>
    </row>
    <row r="320" spans="1:30" x14ac:dyDescent="0.2">
      <c r="A320" s="23" t="s">
        <v>847</v>
      </c>
      <c r="B320" s="23"/>
      <c r="C320" s="178"/>
      <c r="D320" s="178"/>
      <c r="E320" s="23"/>
      <c r="F320" s="23"/>
      <c r="G320" s="23"/>
      <c r="H320" s="23"/>
      <c r="I320" s="23"/>
      <c r="J320" s="136"/>
      <c r="K320" s="91"/>
      <c r="L320" s="24"/>
      <c r="M320" s="91"/>
      <c r="N320" s="110"/>
      <c r="O320" s="91">
        <v>9</v>
      </c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146"/>
      <c r="AC320" s="68">
        <f t="shared" si="4"/>
        <v>9</v>
      </c>
    </row>
    <row r="321" spans="1:30" x14ac:dyDescent="0.2">
      <c r="A321" s="23" t="s">
        <v>893</v>
      </c>
      <c r="B321" s="23"/>
      <c r="C321" s="178"/>
      <c r="D321" s="178"/>
      <c r="E321" s="23"/>
      <c r="F321" s="23"/>
      <c r="G321" s="23"/>
      <c r="H321" s="23"/>
      <c r="I321" s="23"/>
      <c r="J321" s="136"/>
      <c r="K321" s="91"/>
      <c r="L321" s="24"/>
      <c r="M321" s="91">
        <v>9</v>
      </c>
      <c r="N321" s="110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146"/>
      <c r="AC321" s="68">
        <f t="shared" si="4"/>
        <v>9</v>
      </c>
    </row>
    <row r="322" spans="1:30" x14ac:dyDescent="0.2">
      <c r="A322" s="23" t="s">
        <v>894</v>
      </c>
      <c r="B322" s="23"/>
      <c r="C322" s="178"/>
      <c r="D322" s="178"/>
      <c r="E322" s="23"/>
      <c r="F322" s="23"/>
      <c r="G322" s="23"/>
      <c r="H322" s="23"/>
      <c r="I322" s="23"/>
      <c r="J322" s="136"/>
      <c r="K322" s="91"/>
      <c r="L322" s="24"/>
      <c r="M322" s="91"/>
      <c r="N322" s="110"/>
      <c r="O322" s="91"/>
      <c r="P322" s="91"/>
      <c r="Q322" s="91"/>
      <c r="R322" s="91"/>
      <c r="S322" s="91">
        <v>7</v>
      </c>
      <c r="T322" s="91">
        <v>2</v>
      </c>
      <c r="U322" s="91"/>
      <c r="V322" s="91"/>
      <c r="W322" s="91"/>
      <c r="X322" s="91"/>
      <c r="Y322" s="91"/>
      <c r="Z322" s="91"/>
      <c r="AA322" s="91"/>
      <c r="AB322" s="146"/>
      <c r="AC322" s="68">
        <f t="shared" si="4"/>
        <v>9</v>
      </c>
    </row>
    <row r="323" spans="1:30" x14ac:dyDescent="0.2">
      <c r="A323" s="23" t="s">
        <v>997</v>
      </c>
      <c r="B323" s="23"/>
      <c r="C323" s="178"/>
      <c r="D323" s="178"/>
      <c r="E323" s="23"/>
      <c r="F323" s="23"/>
      <c r="G323" s="23"/>
      <c r="H323" s="23"/>
      <c r="I323" s="23"/>
      <c r="J323" s="136"/>
      <c r="K323" s="91">
        <v>4</v>
      </c>
      <c r="L323" s="91">
        <v>5</v>
      </c>
      <c r="M323" s="91"/>
      <c r="N323" s="110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146"/>
      <c r="AC323" s="68">
        <f t="shared" ref="AC323:AC386" si="5">SUM(E323:AA323)+(AB323*0.5)</f>
        <v>9</v>
      </c>
    </row>
    <row r="324" spans="1:30" x14ac:dyDescent="0.2">
      <c r="A324" s="23" t="s">
        <v>1068</v>
      </c>
      <c r="B324" s="23"/>
      <c r="C324" s="178"/>
      <c r="D324" s="178"/>
      <c r="E324" s="23"/>
      <c r="F324" s="23"/>
      <c r="G324" s="23"/>
      <c r="H324" s="23"/>
      <c r="I324" s="23"/>
      <c r="J324" s="136"/>
      <c r="K324" s="91"/>
      <c r="L324" s="24"/>
      <c r="M324" s="91"/>
      <c r="N324" s="110"/>
      <c r="O324" s="91"/>
      <c r="P324" s="91"/>
      <c r="Q324" s="91"/>
      <c r="R324" s="91"/>
      <c r="S324" s="91"/>
      <c r="T324" s="91"/>
      <c r="U324" s="91"/>
      <c r="V324" s="91"/>
      <c r="W324" s="91">
        <v>9</v>
      </c>
      <c r="X324" s="91"/>
      <c r="Y324" s="91"/>
      <c r="Z324" s="91"/>
      <c r="AA324" s="91"/>
      <c r="AB324" s="146"/>
      <c r="AC324" s="68">
        <f t="shared" si="5"/>
        <v>9</v>
      </c>
      <c r="AD324" s="1"/>
    </row>
    <row r="325" spans="1:30" x14ac:dyDescent="0.2">
      <c r="A325" s="23" t="s">
        <v>2414</v>
      </c>
      <c r="B325" s="23"/>
      <c r="C325" s="178"/>
      <c r="D325" s="178"/>
      <c r="E325" s="23"/>
      <c r="F325" s="23"/>
      <c r="G325" s="23"/>
      <c r="H325" s="23"/>
      <c r="I325" s="23"/>
      <c r="J325" s="136"/>
      <c r="K325" s="91"/>
      <c r="L325" s="91"/>
      <c r="M325" s="91"/>
      <c r="N325" s="110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  <c r="AA325" s="91">
        <v>9</v>
      </c>
      <c r="AB325" s="146"/>
      <c r="AC325" s="68">
        <f t="shared" si="5"/>
        <v>9</v>
      </c>
    </row>
    <row r="326" spans="1:30" x14ac:dyDescent="0.2">
      <c r="A326" s="23" t="s">
        <v>1926</v>
      </c>
      <c r="B326" s="23"/>
      <c r="C326" s="178"/>
      <c r="D326" s="178"/>
      <c r="E326" s="23"/>
      <c r="F326" s="23"/>
      <c r="G326" s="87"/>
      <c r="H326" s="87"/>
      <c r="I326" s="87"/>
      <c r="J326" s="141"/>
      <c r="K326" s="91"/>
      <c r="L326" s="91">
        <v>9</v>
      </c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146"/>
      <c r="AC326" s="68">
        <f t="shared" si="5"/>
        <v>9</v>
      </c>
    </row>
    <row r="327" spans="1:30" x14ac:dyDescent="0.2">
      <c r="A327" s="23" t="s">
        <v>1251</v>
      </c>
      <c r="B327" s="23"/>
      <c r="C327" s="178"/>
      <c r="D327" s="178"/>
      <c r="E327" s="23"/>
      <c r="F327" s="23"/>
      <c r="G327" s="23"/>
      <c r="H327" s="23"/>
      <c r="I327" s="23"/>
      <c r="J327" s="141"/>
      <c r="K327" s="91"/>
      <c r="L327" s="24"/>
      <c r="M327" s="91"/>
      <c r="N327" s="110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>
        <v>5</v>
      </c>
      <c r="AA327" s="91">
        <v>4</v>
      </c>
      <c r="AB327" s="146"/>
      <c r="AC327" s="68">
        <f t="shared" si="5"/>
        <v>9</v>
      </c>
    </row>
    <row r="328" spans="1:30" s="1" customFormat="1" x14ac:dyDescent="0.2">
      <c r="A328" s="23" t="s">
        <v>1165</v>
      </c>
      <c r="B328" s="23"/>
      <c r="C328" s="178"/>
      <c r="D328" s="178"/>
      <c r="E328" s="23"/>
      <c r="F328" s="23"/>
      <c r="G328" s="23"/>
      <c r="H328" s="23"/>
      <c r="I328" s="23"/>
      <c r="J328" s="141"/>
      <c r="K328" s="91"/>
      <c r="L328" s="24"/>
      <c r="M328" s="91"/>
      <c r="N328" s="110"/>
      <c r="O328" s="91"/>
      <c r="P328" s="91">
        <v>9</v>
      </c>
      <c r="Q328" s="91"/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146"/>
      <c r="AC328" s="68">
        <f t="shared" si="5"/>
        <v>9</v>
      </c>
      <c r="AD328"/>
    </row>
    <row r="329" spans="1:30" x14ac:dyDescent="0.2">
      <c r="A329" s="23" t="s">
        <v>1258</v>
      </c>
      <c r="B329" s="23"/>
      <c r="C329" s="178"/>
      <c r="D329" s="178"/>
      <c r="E329" s="23"/>
      <c r="F329" s="23"/>
      <c r="G329" s="23"/>
      <c r="H329" s="23"/>
      <c r="I329" s="23"/>
      <c r="J329" s="136"/>
      <c r="K329" s="91"/>
      <c r="L329" s="24"/>
      <c r="M329" s="91"/>
      <c r="N329" s="110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>
        <v>4</v>
      </c>
      <c r="AA329" s="91">
        <v>5</v>
      </c>
      <c r="AB329" s="146"/>
      <c r="AC329" s="68">
        <f t="shared" si="5"/>
        <v>9</v>
      </c>
      <c r="AD329" s="1"/>
    </row>
    <row r="330" spans="1:30" x14ac:dyDescent="0.2">
      <c r="A330" s="23" t="s">
        <v>1917</v>
      </c>
      <c r="B330" s="23"/>
      <c r="C330" s="178"/>
      <c r="D330" s="178"/>
      <c r="E330" s="23"/>
      <c r="F330" s="23"/>
      <c r="G330" s="87"/>
      <c r="H330" s="87"/>
      <c r="I330" s="87"/>
      <c r="J330" s="141"/>
      <c r="K330" s="91"/>
      <c r="L330" s="24"/>
      <c r="M330" s="91">
        <v>8</v>
      </c>
      <c r="N330" s="110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146"/>
      <c r="AC330" s="68">
        <f t="shared" si="5"/>
        <v>8</v>
      </c>
    </row>
    <row r="331" spans="1:30" x14ac:dyDescent="0.2">
      <c r="A331" s="23" t="s">
        <v>824</v>
      </c>
      <c r="B331" s="23"/>
      <c r="C331" s="178"/>
      <c r="D331" s="178"/>
      <c r="E331" s="23"/>
      <c r="F331" s="23"/>
      <c r="G331" s="23"/>
      <c r="H331" s="23"/>
      <c r="I331" s="23"/>
      <c r="J331" s="141"/>
      <c r="K331" s="91"/>
      <c r="L331" s="24"/>
      <c r="M331" s="91"/>
      <c r="N331" s="110"/>
      <c r="O331" s="91">
        <v>8</v>
      </c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146"/>
      <c r="AC331" s="68">
        <f t="shared" si="5"/>
        <v>8</v>
      </c>
      <c r="AD331" s="90"/>
    </row>
    <row r="332" spans="1:30" x14ac:dyDescent="0.2">
      <c r="A332" s="23" t="s">
        <v>850</v>
      </c>
      <c r="B332" s="23"/>
      <c r="C332" s="178"/>
      <c r="D332" s="178"/>
      <c r="E332" s="23"/>
      <c r="F332" s="23"/>
      <c r="G332" s="23"/>
      <c r="H332" s="23"/>
      <c r="I332" s="23"/>
      <c r="J332" s="141"/>
      <c r="K332" s="91"/>
      <c r="L332" s="24"/>
      <c r="M332" s="91"/>
      <c r="N332" s="110"/>
      <c r="O332" s="91"/>
      <c r="P332" s="91"/>
      <c r="Q332" s="91"/>
      <c r="R332" s="91"/>
      <c r="S332" s="91"/>
      <c r="T332" s="91"/>
      <c r="U332" s="91">
        <v>8</v>
      </c>
      <c r="V332" s="91"/>
      <c r="W332" s="91"/>
      <c r="X332" s="91"/>
      <c r="Y332" s="91"/>
      <c r="Z332" s="91"/>
      <c r="AA332" s="91"/>
      <c r="AB332" s="146"/>
      <c r="AC332" s="68">
        <f t="shared" si="5"/>
        <v>8</v>
      </c>
      <c r="AD332" s="1"/>
    </row>
    <row r="333" spans="1:30" x14ac:dyDescent="0.2">
      <c r="A333" s="23" t="s">
        <v>864</v>
      </c>
      <c r="B333" s="23"/>
      <c r="C333" s="178"/>
      <c r="D333" s="178"/>
      <c r="E333" s="23"/>
      <c r="F333" s="23"/>
      <c r="G333" s="23"/>
      <c r="H333" s="23"/>
      <c r="I333" s="23"/>
      <c r="J333" s="141"/>
      <c r="K333" s="91"/>
      <c r="L333" s="24"/>
      <c r="M333" s="91"/>
      <c r="N333" s="110"/>
      <c r="O333" s="91"/>
      <c r="P333" s="91"/>
      <c r="Q333" s="91"/>
      <c r="R333" s="91"/>
      <c r="S333" s="91"/>
      <c r="T333" s="91"/>
      <c r="U333" s="91">
        <v>8</v>
      </c>
      <c r="V333" s="91"/>
      <c r="W333" s="91"/>
      <c r="X333" s="91"/>
      <c r="Y333" s="91"/>
      <c r="Z333" s="91"/>
      <c r="AA333" s="91"/>
      <c r="AB333" s="146"/>
      <c r="AC333" s="68">
        <f t="shared" si="5"/>
        <v>8</v>
      </c>
    </row>
    <row r="334" spans="1:30" x14ac:dyDescent="0.2">
      <c r="A334" s="23" t="s">
        <v>877</v>
      </c>
      <c r="B334" s="23"/>
      <c r="C334" s="178"/>
      <c r="D334" s="178"/>
      <c r="E334" s="23"/>
      <c r="F334" s="23"/>
      <c r="G334" s="23"/>
      <c r="H334" s="23"/>
      <c r="I334" s="23"/>
      <c r="J334" s="141"/>
      <c r="K334" s="91"/>
      <c r="L334" s="24"/>
      <c r="M334" s="91"/>
      <c r="N334" s="110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>
        <v>8</v>
      </c>
      <c r="Z334" s="91"/>
      <c r="AA334" s="91"/>
      <c r="AB334" s="146"/>
      <c r="AC334" s="68">
        <f t="shared" si="5"/>
        <v>8</v>
      </c>
    </row>
    <row r="335" spans="1:30" x14ac:dyDescent="0.2">
      <c r="A335" s="23" t="s">
        <v>895</v>
      </c>
      <c r="B335" s="23"/>
      <c r="C335" s="178"/>
      <c r="D335" s="178"/>
      <c r="E335" s="23"/>
      <c r="F335" s="23"/>
      <c r="G335" s="23"/>
      <c r="H335" s="23"/>
      <c r="I335" s="23"/>
      <c r="J335" s="141"/>
      <c r="K335" s="91"/>
      <c r="L335" s="24"/>
      <c r="M335" s="91"/>
      <c r="N335" s="110"/>
      <c r="O335" s="91"/>
      <c r="P335" s="91">
        <v>8</v>
      </c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146"/>
      <c r="AC335" s="68">
        <f t="shared" si="5"/>
        <v>8</v>
      </c>
    </row>
    <row r="336" spans="1:30" x14ac:dyDescent="0.2">
      <c r="A336" s="23" t="s">
        <v>932</v>
      </c>
      <c r="B336" s="23"/>
      <c r="C336" s="178"/>
      <c r="D336" s="178"/>
      <c r="E336" s="23"/>
      <c r="F336" s="23"/>
      <c r="G336" s="23"/>
      <c r="H336" s="23"/>
      <c r="I336" s="23"/>
      <c r="J336" s="141"/>
      <c r="K336" s="91">
        <v>4</v>
      </c>
      <c r="L336" s="91">
        <v>4</v>
      </c>
      <c r="M336" s="91"/>
      <c r="N336" s="110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146"/>
      <c r="AC336" s="68">
        <f t="shared" si="5"/>
        <v>8</v>
      </c>
    </row>
    <row r="337" spans="1:30" x14ac:dyDescent="0.2">
      <c r="A337" s="23" t="s">
        <v>955</v>
      </c>
      <c r="B337" s="23"/>
      <c r="C337" s="178"/>
      <c r="D337" s="178"/>
      <c r="E337" s="23"/>
      <c r="F337" s="23"/>
      <c r="G337" s="23"/>
      <c r="H337" s="23"/>
      <c r="I337" s="23"/>
      <c r="J337" s="141"/>
      <c r="K337" s="91"/>
      <c r="L337" s="24"/>
      <c r="M337" s="91"/>
      <c r="N337" s="110"/>
      <c r="O337" s="91"/>
      <c r="P337" s="91"/>
      <c r="Q337" s="91"/>
      <c r="R337" s="91"/>
      <c r="S337" s="91">
        <v>8</v>
      </c>
      <c r="T337" s="91"/>
      <c r="U337" s="91"/>
      <c r="V337" s="91"/>
      <c r="W337" s="91"/>
      <c r="X337" s="91"/>
      <c r="Y337" s="91"/>
      <c r="Z337" s="91"/>
      <c r="AA337" s="91"/>
      <c r="AB337" s="146"/>
      <c r="AC337" s="68">
        <f t="shared" si="5"/>
        <v>8</v>
      </c>
    </row>
    <row r="338" spans="1:30" x14ac:dyDescent="0.2">
      <c r="A338" s="23" t="s">
        <v>2401</v>
      </c>
      <c r="B338" s="23"/>
      <c r="C338" s="178"/>
      <c r="D338" s="178"/>
      <c r="E338" s="23"/>
      <c r="F338" s="23"/>
      <c r="G338" s="42"/>
      <c r="H338" s="42"/>
      <c r="I338" s="42"/>
      <c r="J338" s="141"/>
      <c r="K338" s="122"/>
      <c r="L338" s="122"/>
      <c r="M338" s="122"/>
      <c r="N338" s="122"/>
      <c r="O338" s="122"/>
      <c r="P338" s="122"/>
      <c r="Q338" s="122"/>
      <c r="R338" s="122"/>
      <c r="S338" s="125"/>
      <c r="T338" s="91"/>
      <c r="U338" s="91"/>
      <c r="V338" s="91"/>
      <c r="W338" s="91"/>
      <c r="X338" s="91"/>
      <c r="Y338" s="91"/>
      <c r="Z338" s="91"/>
      <c r="AA338" s="91">
        <v>8</v>
      </c>
      <c r="AB338" s="146"/>
      <c r="AC338" s="68">
        <f t="shared" si="5"/>
        <v>8</v>
      </c>
      <c r="AD338" s="1"/>
    </row>
    <row r="339" spans="1:30" x14ac:dyDescent="0.2">
      <c r="A339" s="23" t="s">
        <v>1049</v>
      </c>
      <c r="B339" s="23"/>
      <c r="C339" s="178"/>
      <c r="D339" s="178"/>
      <c r="E339" s="23"/>
      <c r="F339" s="23"/>
      <c r="G339" s="23"/>
      <c r="H339" s="23"/>
      <c r="I339" s="23"/>
      <c r="J339" s="136"/>
      <c r="K339" s="91"/>
      <c r="L339" s="24"/>
      <c r="M339" s="91"/>
      <c r="N339" s="110"/>
      <c r="O339" s="91"/>
      <c r="P339" s="91"/>
      <c r="Q339" s="91"/>
      <c r="R339" s="91">
        <v>1</v>
      </c>
      <c r="S339" s="91"/>
      <c r="T339" s="91"/>
      <c r="U339" s="91"/>
      <c r="V339" s="91"/>
      <c r="W339" s="91"/>
      <c r="X339" s="91"/>
      <c r="Y339" s="91"/>
      <c r="Z339" s="91"/>
      <c r="AA339" s="91">
        <v>7</v>
      </c>
      <c r="AB339" s="146"/>
      <c r="AC339" s="68">
        <f t="shared" si="5"/>
        <v>8</v>
      </c>
    </row>
    <row r="340" spans="1:30" x14ac:dyDescent="0.2">
      <c r="A340" s="23" t="s">
        <v>2408</v>
      </c>
      <c r="B340" s="23"/>
      <c r="C340" s="178"/>
      <c r="D340" s="178"/>
      <c r="E340" s="23"/>
      <c r="F340" s="23"/>
      <c r="G340" s="23"/>
      <c r="H340" s="23"/>
      <c r="I340" s="23"/>
      <c r="J340" s="136"/>
      <c r="K340" s="91"/>
      <c r="L340" s="24"/>
      <c r="M340" s="91"/>
      <c r="N340" s="110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>
        <v>8</v>
      </c>
      <c r="AB340" s="146"/>
      <c r="AC340" s="68">
        <f t="shared" si="5"/>
        <v>8</v>
      </c>
    </row>
    <row r="341" spans="1:30" x14ac:dyDescent="0.2">
      <c r="A341" s="23" t="s">
        <v>1074</v>
      </c>
      <c r="B341" s="23"/>
      <c r="C341" s="178"/>
      <c r="D341" s="178"/>
      <c r="E341" s="23"/>
      <c r="F341" s="23"/>
      <c r="G341" s="23"/>
      <c r="H341" s="23"/>
      <c r="I341" s="23"/>
      <c r="J341" s="141"/>
      <c r="K341" s="91"/>
      <c r="L341" s="24"/>
      <c r="M341" s="91"/>
      <c r="N341" s="110"/>
      <c r="O341" s="91"/>
      <c r="P341" s="91"/>
      <c r="Q341" s="91"/>
      <c r="R341" s="91"/>
      <c r="S341" s="91"/>
      <c r="T341" s="91"/>
      <c r="U341" s="91">
        <v>0</v>
      </c>
      <c r="V341" s="91">
        <v>8</v>
      </c>
      <c r="W341" s="91"/>
      <c r="X341" s="91"/>
      <c r="Y341" s="91"/>
      <c r="Z341" s="91"/>
      <c r="AA341" s="91"/>
      <c r="AB341" s="146"/>
      <c r="AC341" s="68">
        <f t="shared" si="5"/>
        <v>8</v>
      </c>
      <c r="AD341" s="1"/>
    </row>
    <row r="342" spans="1:30" x14ac:dyDescent="0.2">
      <c r="A342" s="23" t="s">
        <v>1133</v>
      </c>
      <c r="B342" s="23"/>
      <c r="C342" s="178"/>
      <c r="D342" s="178"/>
      <c r="E342" s="23"/>
      <c r="F342" s="23"/>
      <c r="G342" s="23"/>
      <c r="H342" s="23"/>
      <c r="I342" s="23"/>
      <c r="J342" s="140">
        <v>8</v>
      </c>
      <c r="K342" s="91"/>
      <c r="L342" s="24"/>
      <c r="M342" s="91"/>
      <c r="N342" s="110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146"/>
      <c r="AC342" s="68">
        <f t="shared" si="5"/>
        <v>8</v>
      </c>
    </row>
    <row r="343" spans="1:30" x14ac:dyDescent="0.2">
      <c r="A343" s="23" t="s">
        <v>1145</v>
      </c>
      <c r="B343" s="23"/>
      <c r="C343" s="178"/>
      <c r="D343" s="178"/>
      <c r="E343" s="23"/>
      <c r="F343" s="23"/>
      <c r="G343" s="23"/>
      <c r="H343" s="23"/>
      <c r="I343" s="23"/>
      <c r="J343" s="141"/>
      <c r="K343" s="91">
        <v>7</v>
      </c>
      <c r="L343" s="91">
        <v>1</v>
      </c>
      <c r="M343" s="91"/>
      <c r="N343" s="110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146"/>
      <c r="AC343" s="68">
        <f t="shared" si="5"/>
        <v>8</v>
      </c>
    </row>
    <row r="344" spans="1:30" x14ac:dyDescent="0.2">
      <c r="A344" s="42" t="s">
        <v>2415</v>
      </c>
      <c r="B344" s="42"/>
      <c r="C344" s="172"/>
      <c r="D344" s="172"/>
      <c r="E344" s="42"/>
      <c r="F344" s="42"/>
      <c r="G344" s="42"/>
      <c r="H344" s="42"/>
      <c r="I344" s="42"/>
      <c r="J344" s="88"/>
      <c r="K344" s="125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>
        <v>8</v>
      </c>
      <c r="AB344" s="147"/>
      <c r="AC344" s="68">
        <f t="shared" si="5"/>
        <v>8</v>
      </c>
      <c r="AD344" s="90"/>
    </row>
    <row r="345" spans="1:30" x14ac:dyDescent="0.2">
      <c r="A345" s="23" t="s">
        <v>1162</v>
      </c>
      <c r="B345" s="23"/>
      <c r="C345" s="178"/>
      <c r="D345" s="178"/>
      <c r="E345" s="23"/>
      <c r="F345" s="23"/>
      <c r="G345" s="23"/>
      <c r="H345" s="23"/>
      <c r="I345" s="23"/>
      <c r="J345" s="141"/>
      <c r="K345" s="91">
        <v>1</v>
      </c>
      <c r="L345" s="91">
        <v>7</v>
      </c>
      <c r="M345" s="91"/>
      <c r="N345" s="110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146"/>
      <c r="AC345" s="68">
        <f t="shared" si="5"/>
        <v>8</v>
      </c>
      <c r="AD345" s="1"/>
    </row>
    <row r="346" spans="1:30" x14ac:dyDescent="0.2">
      <c r="A346" s="23" t="s">
        <v>1197</v>
      </c>
      <c r="B346" s="23"/>
      <c r="C346" s="178"/>
      <c r="D346" s="178"/>
      <c r="E346" s="23"/>
      <c r="F346" s="23"/>
      <c r="G346" s="23"/>
      <c r="H346" s="23"/>
      <c r="I346" s="23"/>
      <c r="J346" s="141"/>
      <c r="K346" s="91"/>
      <c r="L346" s="24"/>
      <c r="M346" s="91"/>
      <c r="N346" s="110"/>
      <c r="O346" s="91"/>
      <c r="P346" s="91"/>
      <c r="Q346" s="91"/>
      <c r="R346" s="91"/>
      <c r="S346" s="91"/>
      <c r="T346" s="91">
        <v>6</v>
      </c>
      <c r="U346" s="91">
        <v>1</v>
      </c>
      <c r="V346" s="91">
        <v>1</v>
      </c>
      <c r="W346" s="91"/>
      <c r="X346" s="91"/>
      <c r="Y346" s="91"/>
      <c r="Z346" s="91"/>
      <c r="AA346" s="91"/>
      <c r="AB346" s="146"/>
      <c r="AC346" s="68">
        <f t="shared" si="5"/>
        <v>8</v>
      </c>
      <c r="AD346" s="1"/>
    </row>
    <row r="347" spans="1:30" x14ac:dyDescent="0.2">
      <c r="A347" s="23" t="s">
        <v>843</v>
      </c>
      <c r="B347" s="23"/>
      <c r="C347" s="178"/>
      <c r="D347" s="178"/>
      <c r="E347" s="23"/>
      <c r="F347" s="23"/>
      <c r="G347" s="23"/>
      <c r="H347" s="23"/>
      <c r="I347" s="23"/>
      <c r="J347" s="141"/>
      <c r="K347" s="91"/>
      <c r="L347" s="24"/>
      <c r="M347" s="91"/>
      <c r="N347" s="110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>
        <v>7</v>
      </c>
      <c r="Z347" s="91"/>
      <c r="AA347" s="91"/>
      <c r="AB347" s="146"/>
      <c r="AC347" s="68">
        <f t="shared" si="5"/>
        <v>7</v>
      </c>
      <c r="AD347" s="1"/>
    </row>
    <row r="348" spans="1:30" x14ac:dyDescent="0.2">
      <c r="A348" s="23" t="s">
        <v>844</v>
      </c>
      <c r="B348" s="23"/>
      <c r="C348" s="178"/>
      <c r="D348" s="178"/>
      <c r="E348" s="23"/>
      <c r="F348" s="23"/>
      <c r="G348" s="23"/>
      <c r="H348" s="23"/>
      <c r="I348" s="23"/>
      <c r="J348" s="136"/>
      <c r="K348" s="91"/>
      <c r="L348" s="24"/>
      <c r="M348" s="91"/>
      <c r="N348" s="110"/>
      <c r="O348" s="91"/>
      <c r="P348" s="91"/>
      <c r="Q348" s="91"/>
      <c r="R348" s="91"/>
      <c r="S348" s="91"/>
      <c r="T348" s="91"/>
      <c r="U348" s="91"/>
      <c r="V348" s="91"/>
      <c r="W348" s="91"/>
      <c r="X348" s="91">
        <v>1</v>
      </c>
      <c r="Y348" s="91"/>
      <c r="Z348" s="91"/>
      <c r="AA348" s="91">
        <v>6</v>
      </c>
      <c r="AB348" s="146"/>
      <c r="AC348" s="68">
        <f t="shared" si="5"/>
        <v>7</v>
      </c>
    </row>
    <row r="349" spans="1:30" x14ac:dyDescent="0.2">
      <c r="A349" s="23" t="s">
        <v>854</v>
      </c>
      <c r="B349" s="23"/>
      <c r="C349" s="178"/>
      <c r="D349" s="178"/>
      <c r="E349" s="23"/>
      <c r="F349" s="23"/>
      <c r="G349" s="23"/>
      <c r="H349" s="23"/>
      <c r="I349" s="23"/>
      <c r="J349" s="141"/>
      <c r="K349" s="91"/>
      <c r="L349" s="24"/>
      <c r="M349" s="127">
        <v>7</v>
      </c>
      <c r="N349" s="110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146"/>
      <c r="AC349" s="68">
        <f t="shared" si="5"/>
        <v>7</v>
      </c>
    </row>
    <row r="350" spans="1:30" x14ac:dyDescent="0.2">
      <c r="A350" s="23" t="s">
        <v>2395</v>
      </c>
      <c r="B350" s="23"/>
      <c r="C350" s="178"/>
      <c r="D350" s="178"/>
      <c r="E350" s="23"/>
      <c r="F350" s="23"/>
      <c r="G350" s="42"/>
      <c r="H350" s="23"/>
      <c r="I350" s="42"/>
      <c r="J350" s="141"/>
      <c r="K350" s="122"/>
      <c r="L350" s="122"/>
      <c r="M350" s="122"/>
      <c r="N350" s="122"/>
      <c r="O350" s="122"/>
      <c r="P350" s="91"/>
      <c r="Q350" s="91"/>
      <c r="R350" s="91"/>
      <c r="S350" s="91"/>
      <c r="T350" s="91"/>
      <c r="U350" s="91"/>
      <c r="V350" s="122"/>
      <c r="W350" s="122"/>
      <c r="X350" s="122"/>
      <c r="Y350" s="122"/>
      <c r="Z350" s="122"/>
      <c r="AA350" s="122">
        <v>7</v>
      </c>
      <c r="AB350" s="146"/>
      <c r="AC350" s="68">
        <f t="shared" si="5"/>
        <v>7</v>
      </c>
    </row>
    <row r="351" spans="1:30" x14ac:dyDescent="0.2">
      <c r="A351" s="23" t="s">
        <v>903</v>
      </c>
      <c r="B351" s="23"/>
      <c r="C351" s="178"/>
      <c r="D351" s="178"/>
      <c r="E351" s="23"/>
      <c r="F351" s="23"/>
      <c r="G351" s="23"/>
      <c r="H351" s="23"/>
      <c r="I351" s="23"/>
      <c r="J351" s="141"/>
      <c r="K351" s="91"/>
      <c r="L351" s="24"/>
      <c r="M351" s="91"/>
      <c r="N351" s="110"/>
      <c r="O351" s="91"/>
      <c r="P351" s="91"/>
      <c r="Q351" s="91"/>
      <c r="R351" s="91"/>
      <c r="S351" s="91"/>
      <c r="T351" s="91"/>
      <c r="U351" s="91">
        <v>7</v>
      </c>
      <c r="V351" s="91"/>
      <c r="W351" s="91"/>
      <c r="X351" s="91"/>
      <c r="Y351" s="91"/>
      <c r="Z351" s="91"/>
      <c r="AA351" s="91"/>
      <c r="AB351" s="146"/>
      <c r="AC351" s="68">
        <f t="shared" si="5"/>
        <v>7</v>
      </c>
      <c r="AD351" s="1"/>
    </row>
    <row r="352" spans="1:30" x14ac:dyDescent="0.2">
      <c r="A352" s="23" t="s">
        <v>929</v>
      </c>
      <c r="B352" s="23"/>
      <c r="C352" s="178"/>
      <c r="D352" s="178"/>
      <c r="E352" s="23"/>
      <c r="F352" s="23"/>
      <c r="G352" s="23"/>
      <c r="H352" s="23"/>
      <c r="I352" s="23"/>
      <c r="J352" s="141"/>
      <c r="K352" s="91">
        <v>7</v>
      </c>
      <c r="L352" s="24"/>
      <c r="M352" s="91"/>
      <c r="N352" s="110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146"/>
      <c r="AC352" s="68">
        <f t="shared" si="5"/>
        <v>7</v>
      </c>
    </row>
    <row r="353" spans="1:30" x14ac:dyDescent="0.2">
      <c r="A353" s="23" t="s">
        <v>771</v>
      </c>
      <c r="B353" s="23"/>
      <c r="C353" s="178"/>
      <c r="D353" s="178"/>
      <c r="E353" s="23"/>
      <c r="F353" s="23"/>
      <c r="G353" s="23"/>
      <c r="H353" s="23"/>
      <c r="I353" s="23"/>
      <c r="J353" s="141"/>
      <c r="K353" s="91"/>
      <c r="L353" s="24"/>
      <c r="M353" s="91">
        <v>7</v>
      </c>
      <c r="N353" s="152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146"/>
      <c r="AC353" s="68">
        <f t="shared" si="5"/>
        <v>7</v>
      </c>
      <c r="AD353" s="1"/>
    </row>
    <row r="354" spans="1:30" x14ac:dyDescent="0.2">
      <c r="A354" s="23" t="s">
        <v>1007</v>
      </c>
      <c r="B354" s="23"/>
      <c r="C354" s="178"/>
      <c r="D354" s="178"/>
      <c r="E354" s="23"/>
      <c r="F354" s="23"/>
      <c r="G354" s="23"/>
      <c r="H354" s="23"/>
      <c r="I354" s="23"/>
      <c r="J354" s="141"/>
      <c r="K354" s="91"/>
      <c r="L354" s="24"/>
      <c r="M354" s="91">
        <v>7</v>
      </c>
      <c r="N354" s="110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146"/>
      <c r="AC354" s="68">
        <f t="shared" si="5"/>
        <v>7</v>
      </c>
    </row>
    <row r="355" spans="1:30" x14ac:dyDescent="0.2">
      <c r="A355" s="23" t="s">
        <v>1028</v>
      </c>
      <c r="B355" s="23"/>
      <c r="C355" s="178"/>
      <c r="D355" s="178"/>
      <c r="E355" s="23"/>
      <c r="F355" s="23"/>
      <c r="G355" s="23"/>
      <c r="H355" s="23"/>
      <c r="I355" s="23"/>
      <c r="J355" s="141"/>
      <c r="K355" s="91"/>
      <c r="L355" s="24"/>
      <c r="M355" s="91"/>
      <c r="N355" s="110"/>
      <c r="O355" s="91"/>
      <c r="P355" s="91"/>
      <c r="Q355" s="91"/>
      <c r="R355" s="91"/>
      <c r="S355" s="91"/>
      <c r="T355" s="91"/>
      <c r="U355" s="91"/>
      <c r="V355" s="91">
        <v>7</v>
      </c>
      <c r="W355" s="91"/>
      <c r="X355" s="91"/>
      <c r="Y355" s="91"/>
      <c r="Z355" s="91"/>
      <c r="AA355" s="91"/>
      <c r="AB355" s="146"/>
      <c r="AC355" s="68">
        <f t="shared" si="5"/>
        <v>7</v>
      </c>
    </row>
    <row r="356" spans="1:30" x14ac:dyDescent="0.2">
      <c r="A356" s="23" t="s">
        <v>1048</v>
      </c>
      <c r="B356" s="23"/>
      <c r="C356" s="178"/>
      <c r="D356" s="178"/>
      <c r="E356" s="23"/>
      <c r="F356" s="23"/>
      <c r="G356" s="23"/>
      <c r="H356" s="23"/>
      <c r="I356" s="23"/>
      <c r="J356" s="141"/>
      <c r="K356" s="91"/>
      <c r="L356" s="24"/>
      <c r="M356" s="91"/>
      <c r="N356" s="110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>
        <v>7</v>
      </c>
      <c r="Z356" s="91"/>
      <c r="AA356" s="91"/>
      <c r="AB356" s="146"/>
      <c r="AC356" s="68">
        <f t="shared" si="5"/>
        <v>7</v>
      </c>
      <c r="AD356" s="1"/>
    </row>
    <row r="357" spans="1:30" x14ac:dyDescent="0.2">
      <c r="A357" s="23" t="s">
        <v>1086</v>
      </c>
      <c r="B357" s="23"/>
      <c r="C357" s="178"/>
      <c r="D357" s="178"/>
      <c r="E357" s="23"/>
      <c r="F357" s="23"/>
      <c r="G357" s="23"/>
      <c r="H357" s="23"/>
      <c r="I357" s="23"/>
      <c r="J357" s="141"/>
      <c r="K357" s="91">
        <v>7</v>
      </c>
      <c r="L357" s="24"/>
      <c r="M357" s="91"/>
      <c r="N357" s="110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  <c r="AA357" s="91"/>
      <c r="AB357" s="146"/>
      <c r="AC357" s="68">
        <f t="shared" si="5"/>
        <v>7</v>
      </c>
    </row>
    <row r="358" spans="1:30" x14ac:dyDescent="0.2">
      <c r="A358" s="23" t="s">
        <v>1115</v>
      </c>
      <c r="B358" s="23"/>
      <c r="C358" s="178"/>
      <c r="D358" s="178"/>
      <c r="E358" s="23"/>
      <c r="F358" s="23"/>
      <c r="G358" s="23"/>
      <c r="H358" s="23"/>
      <c r="I358" s="23"/>
      <c r="J358" s="141"/>
      <c r="K358" s="91"/>
      <c r="L358" s="91">
        <v>1</v>
      </c>
      <c r="M358" s="91">
        <v>3</v>
      </c>
      <c r="N358" s="91">
        <v>2</v>
      </c>
      <c r="O358" s="91">
        <v>1</v>
      </c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  <c r="AA358" s="91"/>
      <c r="AB358" s="146"/>
      <c r="AC358" s="68">
        <f t="shared" si="5"/>
        <v>7</v>
      </c>
      <c r="AD358" s="1"/>
    </row>
    <row r="359" spans="1:30" x14ac:dyDescent="0.2">
      <c r="A359" s="42" t="s">
        <v>2417</v>
      </c>
      <c r="B359" s="42"/>
      <c r="C359" s="172"/>
      <c r="D359" s="172"/>
      <c r="E359" s="42"/>
      <c r="F359" s="42"/>
      <c r="G359" s="42"/>
      <c r="H359" s="42"/>
      <c r="I359" s="42"/>
      <c r="J359" s="136"/>
      <c r="K359" s="88"/>
      <c r="L359" s="42"/>
      <c r="M359" s="88"/>
      <c r="N359" s="111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>
        <v>7</v>
      </c>
      <c r="AB359" s="147"/>
      <c r="AC359" s="68">
        <f t="shared" si="5"/>
        <v>7</v>
      </c>
      <c r="AD359" s="1"/>
    </row>
    <row r="360" spans="1:30" x14ac:dyDescent="0.2">
      <c r="A360" s="23" t="s">
        <v>1178</v>
      </c>
      <c r="B360" s="23"/>
      <c r="C360" s="178"/>
      <c r="D360" s="178"/>
      <c r="E360" s="23"/>
      <c r="F360" s="23"/>
      <c r="G360" s="23"/>
      <c r="H360" s="23"/>
      <c r="I360" s="23"/>
      <c r="J360" s="141"/>
      <c r="K360" s="91"/>
      <c r="L360" s="24"/>
      <c r="M360" s="91"/>
      <c r="N360" s="110"/>
      <c r="O360" s="91"/>
      <c r="P360" s="91">
        <v>7</v>
      </c>
      <c r="Q360" s="91"/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146"/>
      <c r="AC360" s="68">
        <f t="shared" si="5"/>
        <v>7</v>
      </c>
      <c r="AD360" s="1"/>
    </row>
    <row r="361" spans="1:30" x14ac:dyDescent="0.2">
      <c r="A361" s="23" t="s">
        <v>2419</v>
      </c>
      <c r="B361" s="23"/>
      <c r="C361" s="178"/>
      <c r="D361" s="178"/>
      <c r="E361" s="23"/>
      <c r="F361" s="23"/>
      <c r="G361" s="42"/>
      <c r="H361" s="42"/>
      <c r="I361" s="42"/>
      <c r="J361" s="141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5"/>
      <c r="V361" s="91"/>
      <c r="W361" s="91"/>
      <c r="X361" s="91"/>
      <c r="Y361" s="91"/>
      <c r="Z361" s="91"/>
      <c r="AA361" s="91">
        <v>7</v>
      </c>
      <c r="AB361" s="146"/>
      <c r="AC361" s="68">
        <f t="shared" si="5"/>
        <v>7</v>
      </c>
    </row>
    <row r="362" spans="1:30" x14ac:dyDescent="0.2">
      <c r="A362" s="23" t="s">
        <v>1185</v>
      </c>
      <c r="B362" s="23"/>
      <c r="C362" s="178"/>
      <c r="D362" s="178"/>
      <c r="E362" s="23"/>
      <c r="F362" s="23"/>
      <c r="G362" s="23"/>
      <c r="H362" s="23"/>
      <c r="I362" s="23"/>
      <c r="J362" s="141"/>
      <c r="K362" s="91"/>
      <c r="L362" s="24"/>
      <c r="M362" s="91"/>
      <c r="N362" s="110"/>
      <c r="O362" s="91"/>
      <c r="P362" s="91"/>
      <c r="Q362" s="91"/>
      <c r="R362" s="91"/>
      <c r="S362" s="91"/>
      <c r="T362" s="91"/>
      <c r="U362" s="91"/>
      <c r="V362" s="91"/>
      <c r="W362" s="91"/>
      <c r="X362" s="91">
        <v>7</v>
      </c>
      <c r="Y362" s="91"/>
      <c r="Z362" s="91"/>
      <c r="AA362" s="91"/>
      <c r="AB362" s="146"/>
      <c r="AC362" s="68">
        <f t="shared" si="5"/>
        <v>7</v>
      </c>
    </row>
    <row r="363" spans="1:30" x14ac:dyDescent="0.2">
      <c r="A363" s="23" t="s">
        <v>1195</v>
      </c>
      <c r="B363" s="23"/>
      <c r="C363" s="178"/>
      <c r="D363" s="178"/>
      <c r="E363" s="23"/>
      <c r="F363" s="23"/>
      <c r="G363" s="23"/>
      <c r="H363" s="23"/>
      <c r="I363" s="23"/>
      <c r="J363" s="141"/>
      <c r="K363" s="91"/>
      <c r="L363" s="24"/>
      <c r="M363" s="91"/>
      <c r="N363" s="110"/>
      <c r="O363" s="91"/>
      <c r="P363" s="91"/>
      <c r="Q363" s="91"/>
      <c r="R363" s="91">
        <v>7</v>
      </c>
      <c r="S363" s="91"/>
      <c r="T363" s="91"/>
      <c r="U363" s="91"/>
      <c r="V363" s="91"/>
      <c r="W363" s="91"/>
      <c r="X363" s="91"/>
      <c r="Y363" s="91"/>
      <c r="Z363" s="91"/>
      <c r="AA363" s="91"/>
      <c r="AB363" s="146"/>
      <c r="AC363" s="68">
        <f t="shared" si="5"/>
        <v>7</v>
      </c>
      <c r="AD363" s="90"/>
    </row>
    <row r="364" spans="1:30" x14ac:dyDescent="0.2">
      <c r="A364" s="23" t="s">
        <v>1261</v>
      </c>
      <c r="B364" s="23"/>
      <c r="C364" s="178"/>
      <c r="D364" s="178"/>
      <c r="E364" s="23"/>
      <c r="F364" s="23"/>
      <c r="G364" s="23"/>
      <c r="H364" s="23"/>
      <c r="I364" s="23"/>
      <c r="J364" s="136"/>
      <c r="K364" s="91"/>
      <c r="L364" s="24"/>
      <c r="M364" s="91"/>
      <c r="N364" s="110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>
        <v>3</v>
      </c>
      <c r="AA364" s="91">
        <v>4</v>
      </c>
      <c r="AB364" s="146"/>
      <c r="AC364" s="68">
        <f t="shared" si="5"/>
        <v>7</v>
      </c>
    </row>
    <row r="365" spans="1:30" x14ac:dyDescent="0.2">
      <c r="A365" s="23" t="s">
        <v>780</v>
      </c>
      <c r="B365" s="23"/>
      <c r="C365" s="178"/>
      <c r="D365" s="178"/>
      <c r="E365" s="23"/>
      <c r="F365" s="23"/>
      <c r="G365" s="23"/>
      <c r="H365" s="23"/>
      <c r="I365" s="23"/>
      <c r="J365" s="141"/>
      <c r="K365" s="91"/>
      <c r="L365" s="24"/>
      <c r="M365" s="91"/>
      <c r="N365" s="110"/>
      <c r="O365" s="91"/>
      <c r="P365" s="91"/>
      <c r="Q365" s="91"/>
      <c r="R365" s="91"/>
      <c r="S365" s="91"/>
      <c r="T365" s="91"/>
      <c r="U365" s="91"/>
      <c r="V365" s="91">
        <v>6</v>
      </c>
      <c r="W365" s="91"/>
      <c r="X365" s="91"/>
      <c r="Y365" s="91"/>
      <c r="Z365" s="91"/>
      <c r="AA365" s="91"/>
      <c r="AB365" s="146"/>
      <c r="AC365" s="68">
        <f t="shared" si="5"/>
        <v>6</v>
      </c>
      <c r="AD365" s="90"/>
    </row>
    <row r="366" spans="1:30" x14ac:dyDescent="0.2">
      <c r="A366" s="23" t="s">
        <v>830</v>
      </c>
      <c r="B366" s="23"/>
      <c r="C366" s="178"/>
      <c r="D366" s="178"/>
      <c r="E366" s="23"/>
      <c r="F366" s="23"/>
      <c r="G366" s="23"/>
      <c r="H366" s="23"/>
      <c r="I366" s="23"/>
      <c r="J366" s="141"/>
      <c r="K366" s="91"/>
      <c r="L366" s="24"/>
      <c r="M366" s="91"/>
      <c r="N366" s="110"/>
      <c r="O366" s="91"/>
      <c r="P366" s="91"/>
      <c r="Q366" s="91"/>
      <c r="R366" s="91"/>
      <c r="S366" s="91"/>
      <c r="T366" s="91"/>
      <c r="U366" s="91"/>
      <c r="V366" s="91">
        <v>6</v>
      </c>
      <c r="W366" s="91"/>
      <c r="X366" s="91"/>
      <c r="Y366" s="91"/>
      <c r="Z366" s="91"/>
      <c r="AA366" s="91"/>
      <c r="AB366" s="146"/>
      <c r="AC366" s="68">
        <f t="shared" si="5"/>
        <v>6</v>
      </c>
    </row>
    <row r="367" spans="1:30" x14ac:dyDescent="0.2">
      <c r="A367" s="23" t="s">
        <v>920</v>
      </c>
      <c r="B367" s="23"/>
      <c r="C367" s="178"/>
      <c r="D367" s="178"/>
      <c r="E367" s="23"/>
      <c r="F367" s="23"/>
      <c r="G367" s="23"/>
      <c r="H367" s="23"/>
      <c r="I367" s="23"/>
      <c r="J367" s="141"/>
      <c r="K367" s="91"/>
      <c r="L367" s="24"/>
      <c r="M367" s="91"/>
      <c r="N367" s="110"/>
      <c r="O367" s="91"/>
      <c r="P367" s="91"/>
      <c r="Q367" s="91"/>
      <c r="R367" s="91"/>
      <c r="S367" s="91">
        <v>6</v>
      </c>
      <c r="T367" s="91"/>
      <c r="U367" s="91"/>
      <c r="V367" s="91"/>
      <c r="W367" s="91"/>
      <c r="X367" s="91"/>
      <c r="Y367" s="91"/>
      <c r="Z367" s="91"/>
      <c r="AA367" s="91"/>
      <c r="AB367" s="146"/>
      <c r="AC367" s="68">
        <f t="shared" si="5"/>
        <v>6</v>
      </c>
      <c r="AD367" s="1"/>
    </row>
    <row r="368" spans="1:30" x14ac:dyDescent="0.2">
      <c r="A368" s="23" t="s">
        <v>2396</v>
      </c>
      <c r="B368" s="23"/>
      <c r="C368" s="178"/>
      <c r="D368" s="178"/>
      <c r="E368" s="23"/>
      <c r="F368" s="23"/>
      <c r="G368" s="23"/>
      <c r="H368" s="23"/>
      <c r="I368" s="42"/>
      <c r="J368" s="141"/>
      <c r="K368" s="91"/>
      <c r="L368" s="122"/>
      <c r="M368" s="91"/>
      <c r="N368" s="91"/>
      <c r="O368" s="122"/>
      <c r="P368" s="91"/>
      <c r="Q368" s="91"/>
      <c r="R368" s="91"/>
      <c r="S368" s="91"/>
      <c r="T368" s="91"/>
      <c r="U368" s="122"/>
      <c r="V368" s="122"/>
      <c r="W368" s="91"/>
      <c r="X368" s="122"/>
      <c r="Y368" s="122"/>
      <c r="Z368" s="122"/>
      <c r="AA368" s="122">
        <v>6</v>
      </c>
      <c r="AB368" s="146"/>
      <c r="AC368" s="68">
        <f t="shared" si="5"/>
        <v>6</v>
      </c>
    </row>
    <row r="369" spans="1:30" x14ac:dyDescent="0.2">
      <c r="A369" s="23" t="s">
        <v>940</v>
      </c>
      <c r="B369" s="23"/>
      <c r="C369" s="178"/>
      <c r="D369" s="178"/>
      <c r="E369" s="23"/>
      <c r="F369" s="23"/>
      <c r="G369" s="23"/>
      <c r="H369" s="23"/>
      <c r="I369" s="23"/>
      <c r="J369" s="141"/>
      <c r="K369" s="91"/>
      <c r="L369" s="91">
        <v>2</v>
      </c>
      <c r="M369" s="91">
        <v>4</v>
      </c>
      <c r="N369" s="110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  <c r="AA369" s="91"/>
      <c r="AB369" s="146"/>
      <c r="AC369" s="68">
        <f t="shared" si="5"/>
        <v>6</v>
      </c>
    </row>
    <row r="370" spans="1:30" x14ac:dyDescent="0.2">
      <c r="A370" s="23" t="s">
        <v>980</v>
      </c>
      <c r="B370" s="23"/>
      <c r="C370" s="178"/>
      <c r="D370" s="178"/>
      <c r="E370" s="23"/>
      <c r="F370" s="23"/>
      <c r="G370" s="23"/>
      <c r="H370" s="23"/>
      <c r="I370" s="23"/>
      <c r="J370" s="141"/>
      <c r="K370" s="91"/>
      <c r="L370" s="24"/>
      <c r="M370" s="91"/>
      <c r="N370" s="110"/>
      <c r="O370" s="91"/>
      <c r="P370" s="91"/>
      <c r="Q370" s="91"/>
      <c r="R370" s="91"/>
      <c r="S370" s="91"/>
      <c r="T370" s="91"/>
      <c r="U370" s="91"/>
      <c r="V370" s="91"/>
      <c r="W370" s="91"/>
      <c r="X370" s="91">
        <v>6</v>
      </c>
      <c r="Y370" s="91"/>
      <c r="Z370" s="91"/>
      <c r="AA370" s="91"/>
      <c r="AB370" s="146"/>
      <c r="AC370" s="68">
        <f t="shared" si="5"/>
        <v>6</v>
      </c>
    </row>
    <row r="371" spans="1:30" x14ac:dyDescent="0.2">
      <c r="A371" s="23" t="s">
        <v>995</v>
      </c>
      <c r="B371" s="23"/>
      <c r="C371" s="178"/>
      <c r="D371" s="178"/>
      <c r="E371" s="23"/>
      <c r="F371" s="23"/>
      <c r="G371" s="23"/>
      <c r="H371" s="23"/>
      <c r="I371" s="23"/>
      <c r="J371" s="141"/>
      <c r="K371" s="91"/>
      <c r="L371" s="24"/>
      <c r="M371" s="91"/>
      <c r="N371" s="110"/>
      <c r="O371" s="91"/>
      <c r="P371" s="91"/>
      <c r="Q371" s="91"/>
      <c r="R371" s="91"/>
      <c r="S371" s="91"/>
      <c r="T371" s="91"/>
      <c r="U371" s="91">
        <v>6</v>
      </c>
      <c r="V371" s="91"/>
      <c r="W371" s="91"/>
      <c r="X371" s="91"/>
      <c r="Y371" s="91"/>
      <c r="Z371" s="91"/>
      <c r="AA371" s="91"/>
      <c r="AB371" s="146"/>
      <c r="AC371" s="68">
        <f t="shared" si="5"/>
        <v>6</v>
      </c>
    </row>
    <row r="372" spans="1:30" x14ac:dyDescent="0.2">
      <c r="A372" s="23" t="s">
        <v>1016</v>
      </c>
      <c r="B372" s="23"/>
      <c r="C372" s="178"/>
      <c r="D372" s="178"/>
      <c r="E372" s="23"/>
      <c r="F372" s="23"/>
      <c r="G372" s="23"/>
      <c r="H372" s="23"/>
      <c r="I372" s="23"/>
      <c r="J372" s="141"/>
      <c r="K372" s="91"/>
      <c r="L372" s="24"/>
      <c r="M372" s="91"/>
      <c r="N372" s="110"/>
      <c r="O372" s="91"/>
      <c r="P372" s="91"/>
      <c r="Q372" s="91"/>
      <c r="R372" s="91">
        <v>6</v>
      </c>
      <c r="S372" s="91"/>
      <c r="T372" s="91"/>
      <c r="U372" s="91"/>
      <c r="V372" s="91"/>
      <c r="W372" s="91"/>
      <c r="X372" s="91"/>
      <c r="Y372" s="91"/>
      <c r="Z372" s="91"/>
      <c r="AA372" s="91"/>
      <c r="AB372" s="146"/>
      <c r="AC372" s="68">
        <f t="shared" si="5"/>
        <v>6</v>
      </c>
    </row>
    <row r="373" spans="1:30" x14ac:dyDescent="0.2">
      <c r="A373" s="23" t="s">
        <v>1035</v>
      </c>
      <c r="B373" s="23"/>
      <c r="C373" s="178"/>
      <c r="D373" s="178"/>
      <c r="E373" s="23"/>
      <c r="F373" s="23"/>
      <c r="G373" s="23"/>
      <c r="H373" s="23"/>
      <c r="I373" s="23"/>
      <c r="J373" s="141"/>
      <c r="K373" s="91"/>
      <c r="L373" s="24"/>
      <c r="M373" s="91"/>
      <c r="N373" s="91">
        <v>6</v>
      </c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  <c r="AA373" s="91"/>
      <c r="AB373" s="146"/>
      <c r="AC373" s="68">
        <f t="shared" si="5"/>
        <v>6</v>
      </c>
    </row>
    <row r="374" spans="1:30" x14ac:dyDescent="0.2">
      <c r="A374" s="23" t="s">
        <v>1055</v>
      </c>
      <c r="B374" s="23"/>
      <c r="C374" s="178"/>
      <c r="D374" s="178"/>
      <c r="E374" s="23"/>
      <c r="F374" s="23"/>
      <c r="G374" s="23"/>
      <c r="H374" s="23"/>
      <c r="I374" s="23"/>
      <c r="J374" s="141"/>
      <c r="K374" s="91"/>
      <c r="L374" s="24"/>
      <c r="M374" s="91"/>
      <c r="N374" s="110"/>
      <c r="O374" s="91"/>
      <c r="P374" s="91"/>
      <c r="Q374" s="91"/>
      <c r="R374" s="91"/>
      <c r="S374" s="91"/>
      <c r="T374" s="91"/>
      <c r="U374" s="91"/>
      <c r="V374" s="91"/>
      <c r="W374" s="91">
        <v>6</v>
      </c>
      <c r="X374" s="91"/>
      <c r="Y374" s="91"/>
      <c r="Z374" s="91"/>
      <c r="AA374" s="91"/>
      <c r="AB374" s="146"/>
      <c r="AC374" s="68">
        <f t="shared" si="5"/>
        <v>6</v>
      </c>
    </row>
    <row r="375" spans="1:30" x14ac:dyDescent="0.2">
      <c r="A375" s="23" t="s">
        <v>1065</v>
      </c>
      <c r="B375" s="23"/>
      <c r="C375" s="178"/>
      <c r="D375" s="178"/>
      <c r="E375" s="23"/>
      <c r="F375" s="23"/>
      <c r="G375" s="23"/>
      <c r="H375" s="23"/>
      <c r="I375" s="23"/>
      <c r="J375" s="141"/>
      <c r="K375" s="91"/>
      <c r="L375" s="24"/>
      <c r="M375" s="91"/>
      <c r="N375" s="110"/>
      <c r="O375" s="91"/>
      <c r="P375" s="91"/>
      <c r="Q375" s="91"/>
      <c r="R375" s="91"/>
      <c r="S375" s="91"/>
      <c r="T375" s="91"/>
      <c r="U375" s="91">
        <v>6</v>
      </c>
      <c r="V375" s="91"/>
      <c r="W375" s="91"/>
      <c r="X375" s="91"/>
      <c r="Y375" s="91"/>
      <c r="Z375" s="91"/>
      <c r="AA375" s="91"/>
      <c r="AB375" s="146"/>
      <c r="AC375" s="68">
        <f t="shared" si="5"/>
        <v>6</v>
      </c>
    </row>
    <row r="376" spans="1:30" x14ac:dyDescent="0.2">
      <c r="A376" s="23" t="s">
        <v>1077</v>
      </c>
      <c r="B376" s="23"/>
      <c r="C376" s="178"/>
      <c r="D376" s="178"/>
      <c r="E376" s="23"/>
      <c r="F376" s="23"/>
      <c r="G376" s="23"/>
      <c r="H376" s="23"/>
      <c r="I376" s="23"/>
      <c r="J376" s="141"/>
      <c r="K376" s="91"/>
      <c r="L376" s="24"/>
      <c r="M376" s="91"/>
      <c r="N376" s="110"/>
      <c r="O376" s="91"/>
      <c r="P376" s="91">
        <v>5</v>
      </c>
      <c r="Q376" s="91">
        <v>1</v>
      </c>
      <c r="R376" s="91"/>
      <c r="S376" s="91"/>
      <c r="T376" s="91"/>
      <c r="U376" s="91"/>
      <c r="V376" s="91"/>
      <c r="W376" s="91"/>
      <c r="X376" s="91"/>
      <c r="Y376" s="91"/>
      <c r="Z376" s="91"/>
      <c r="AA376" s="91"/>
      <c r="AB376" s="146"/>
      <c r="AC376" s="68">
        <f t="shared" si="5"/>
        <v>6</v>
      </c>
    </row>
    <row r="377" spans="1:30" x14ac:dyDescent="0.2">
      <c r="A377" s="23" t="s">
        <v>1171</v>
      </c>
      <c r="B377" s="23"/>
      <c r="C377" s="178"/>
      <c r="D377" s="178"/>
      <c r="E377" s="23"/>
      <c r="F377" s="23"/>
      <c r="G377" s="23"/>
      <c r="H377" s="23"/>
      <c r="I377" s="23"/>
      <c r="J377" s="141"/>
      <c r="K377" s="91"/>
      <c r="L377" s="24"/>
      <c r="M377" s="91"/>
      <c r="N377" s="110"/>
      <c r="O377" s="91"/>
      <c r="P377" s="91"/>
      <c r="Q377" s="91"/>
      <c r="R377" s="91"/>
      <c r="S377" s="91"/>
      <c r="T377" s="91"/>
      <c r="U377" s="91"/>
      <c r="V377" s="91">
        <v>6</v>
      </c>
      <c r="W377" s="91"/>
      <c r="X377" s="91"/>
      <c r="Y377" s="91"/>
      <c r="Z377" s="91"/>
      <c r="AA377" s="91"/>
      <c r="AB377" s="146"/>
      <c r="AC377" s="68">
        <f t="shared" si="5"/>
        <v>6</v>
      </c>
    </row>
    <row r="378" spans="1:30" x14ac:dyDescent="0.2">
      <c r="A378" s="23" t="s">
        <v>1192</v>
      </c>
      <c r="B378" s="23"/>
      <c r="C378" s="178"/>
      <c r="D378" s="178"/>
      <c r="E378" s="23"/>
      <c r="F378" s="23"/>
      <c r="G378" s="23"/>
      <c r="H378" s="23"/>
      <c r="I378" s="23"/>
      <c r="J378" s="141"/>
      <c r="K378" s="91">
        <v>1</v>
      </c>
      <c r="L378" s="24"/>
      <c r="M378" s="91"/>
      <c r="N378" s="110"/>
      <c r="O378" s="91"/>
      <c r="P378" s="91"/>
      <c r="Q378" s="91"/>
      <c r="R378" s="91"/>
      <c r="S378" s="91"/>
      <c r="T378" s="91">
        <v>1</v>
      </c>
      <c r="U378" s="91"/>
      <c r="V378" s="91"/>
      <c r="W378" s="91">
        <v>1</v>
      </c>
      <c r="X378" s="91"/>
      <c r="Y378" s="91">
        <v>2</v>
      </c>
      <c r="Z378" s="91"/>
      <c r="AA378" s="91">
        <v>1</v>
      </c>
      <c r="AB378" s="146"/>
      <c r="AC378" s="68">
        <f t="shared" si="5"/>
        <v>6</v>
      </c>
    </row>
    <row r="379" spans="1:30" x14ac:dyDescent="0.2">
      <c r="A379" s="23" t="s">
        <v>774</v>
      </c>
      <c r="B379" s="23"/>
      <c r="C379" s="178"/>
      <c r="D379" s="178"/>
      <c r="E379" s="23"/>
      <c r="F379" s="23"/>
      <c r="G379" s="23"/>
      <c r="H379" s="23"/>
      <c r="I379" s="23"/>
      <c r="J379" s="141"/>
      <c r="K379" s="91"/>
      <c r="L379" s="24"/>
      <c r="M379" s="91"/>
      <c r="N379" s="110"/>
      <c r="O379" s="91"/>
      <c r="P379" s="91"/>
      <c r="Q379" s="91"/>
      <c r="R379" s="91"/>
      <c r="S379" s="91"/>
      <c r="T379" s="91"/>
      <c r="U379" s="91"/>
      <c r="V379" s="91"/>
      <c r="W379" s="91">
        <v>1</v>
      </c>
      <c r="X379" s="91">
        <v>4</v>
      </c>
      <c r="Y379" s="91"/>
      <c r="Z379" s="91"/>
      <c r="AA379" s="91"/>
      <c r="AB379" s="146"/>
      <c r="AC379" s="68">
        <f t="shared" si="5"/>
        <v>5</v>
      </c>
      <c r="AD379" s="90"/>
    </row>
    <row r="380" spans="1:30" x14ac:dyDescent="0.2">
      <c r="A380" s="23" t="s">
        <v>798</v>
      </c>
      <c r="B380" s="23"/>
      <c r="C380" s="178"/>
      <c r="D380" s="178"/>
      <c r="E380" s="23"/>
      <c r="F380" s="23"/>
      <c r="G380" s="23"/>
      <c r="H380" s="23"/>
      <c r="I380" s="23"/>
      <c r="J380" s="141"/>
      <c r="K380" s="91"/>
      <c r="L380" s="24"/>
      <c r="M380" s="91"/>
      <c r="N380" s="154">
        <v>5</v>
      </c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  <c r="AA380" s="91"/>
      <c r="AB380" s="146"/>
      <c r="AC380" s="68">
        <f t="shared" si="5"/>
        <v>5</v>
      </c>
    </row>
    <row r="381" spans="1:30" x14ac:dyDescent="0.2">
      <c r="A381" s="23" t="s">
        <v>838</v>
      </c>
      <c r="B381" s="23"/>
      <c r="C381" s="178"/>
      <c r="D381" s="178"/>
      <c r="E381" s="23"/>
      <c r="F381" s="23"/>
      <c r="G381" s="23"/>
      <c r="H381" s="23"/>
      <c r="I381" s="23"/>
      <c r="J381" s="141"/>
      <c r="K381" s="91">
        <v>2</v>
      </c>
      <c r="L381" s="91">
        <v>3</v>
      </c>
      <c r="M381" s="91"/>
      <c r="N381" s="110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  <c r="AA381" s="91"/>
      <c r="AB381" s="146"/>
      <c r="AC381" s="68">
        <f t="shared" si="5"/>
        <v>5</v>
      </c>
    </row>
    <row r="382" spans="1:30" x14ac:dyDescent="0.2">
      <c r="A382" s="23" t="s">
        <v>861</v>
      </c>
      <c r="B382" s="23"/>
      <c r="C382" s="178"/>
      <c r="D382" s="178"/>
      <c r="E382" s="23"/>
      <c r="F382" s="23"/>
      <c r="G382" s="23"/>
      <c r="H382" s="23"/>
      <c r="I382" s="23"/>
      <c r="J382" s="136"/>
      <c r="K382" s="91"/>
      <c r="L382" s="24"/>
      <c r="M382" s="91"/>
      <c r="N382" s="110"/>
      <c r="O382" s="91"/>
      <c r="P382" s="91"/>
      <c r="Q382" s="91"/>
      <c r="R382" s="91"/>
      <c r="S382" s="91"/>
      <c r="T382" s="91"/>
      <c r="U382" s="91"/>
      <c r="V382" s="91">
        <v>1</v>
      </c>
      <c r="W382" s="91"/>
      <c r="X382" s="91"/>
      <c r="Y382" s="91"/>
      <c r="Z382" s="91"/>
      <c r="AA382" s="91">
        <v>4</v>
      </c>
      <c r="AB382" s="146"/>
      <c r="AC382" s="68">
        <f t="shared" si="5"/>
        <v>5</v>
      </c>
      <c r="AD382" s="1"/>
    </row>
    <row r="383" spans="1:30" x14ac:dyDescent="0.2">
      <c r="A383" s="23" t="s">
        <v>878</v>
      </c>
      <c r="B383" s="23"/>
      <c r="C383" s="178"/>
      <c r="D383" s="178"/>
      <c r="E383" s="23"/>
      <c r="F383" s="23"/>
      <c r="G383" s="23"/>
      <c r="H383" s="23"/>
      <c r="I383" s="23"/>
      <c r="J383" s="141"/>
      <c r="K383" s="91"/>
      <c r="L383" s="24"/>
      <c r="M383" s="91"/>
      <c r="N383" s="110"/>
      <c r="O383" s="91"/>
      <c r="P383" s="91">
        <v>5</v>
      </c>
      <c r="Q383" s="91">
        <v>0</v>
      </c>
      <c r="R383" s="91"/>
      <c r="S383" s="91"/>
      <c r="T383" s="91"/>
      <c r="U383" s="91"/>
      <c r="V383" s="91"/>
      <c r="W383" s="91"/>
      <c r="X383" s="91"/>
      <c r="Y383" s="91"/>
      <c r="Z383" s="91"/>
      <c r="AA383" s="91"/>
      <c r="AB383" s="146"/>
      <c r="AC383" s="68">
        <f t="shared" si="5"/>
        <v>5</v>
      </c>
    </row>
    <row r="384" spans="1:30" x14ac:dyDescent="0.2">
      <c r="A384" s="23" t="s">
        <v>910</v>
      </c>
      <c r="B384" s="23"/>
      <c r="C384" s="178"/>
      <c r="D384" s="178"/>
      <c r="E384" s="23"/>
      <c r="F384" s="23"/>
      <c r="G384" s="23"/>
      <c r="H384" s="23"/>
      <c r="I384" s="23"/>
      <c r="J384" s="141"/>
      <c r="K384" s="91"/>
      <c r="L384" s="24"/>
      <c r="M384" s="91"/>
      <c r="N384" s="110"/>
      <c r="O384" s="91"/>
      <c r="P384" s="91"/>
      <c r="Q384" s="91"/>
      <c r="R384" s="91"/>
      <c r="S384" s="91"/>
      <c r="T384" s="91">
        <v>5</v>
      </c>
      <c r="U384" s="91"/>
      <c r="V384" s="91"/>
      <c r="W384" s="91"/>
      <c r="X384" s="91"/>
      <c r="Y384" s="91"/>
      <c r="Z384" s="91"/>
      <c r="AA384" s="91"/>
      <c r="AB384" s="146"/>
      <c r="AC384" s="68">
        <f t="shared" si="5"/>
        <v>5</v>
      </c>
    </row>
    <row r="385" spans="1:30" x14ac:dyDescent="0.2">
      <c r="A385" s="23" t="s">
        <v>917</v>
      </c>
      <c r="B385" s="23"/>
      <c r="C385" s="178"/>
      <c r="D385" s="178"/>
      <c r="E385" s="23"/>
      <c r="F385" s="23"/>
      <c r="G385" s="23"/>
      <c r="H385" s="23"/>
      <c r="I385" s="23"/>
      <c r="J385" s="141"/>
      <c r="K385" s="91"/>
      <c r="L385" s="24"/>
      <c r="M385" s="91"/>
      <c r="N385" s="110"/>
      <c r="O385" s="91"/>
      <c r="P385" s="91"/>
      <c r="Q385" s="91"/>
      <c r="R385" s="91"/>
      <c r="S385" s="91"/>
      <c r="T385" s="91">
        <v>5</v>
      </c>
      <c r="U385" s="91"/>
      <c r="V385" s="91"/>
      <c r="W385" s="91"/>
      <c r="X385" s="91"/>
      <c r="Y385" s="91"/>
      <c r="Z385" s="91"/>
      <c r="AA385" s="91"/>
      <c r="AB385" s="146"/>
      <c r="AC385" s="68">
        <f t="shared" si="5"/>
        <v>5</v>
      </c>
    </row>
    <row r="386" spans="1:30" x14ac:dyDescent="0.2">
      <c r="A386" s="23" t="s">
        <v>942</v>
      </c>
      <c r="B386" s="23"/>
      <c r="C386" s="178"/>
      <c r="D386" s="178"/>
      <c r="E386" s="23"/>
      <c r="F386" s="23"/>
      <c r="G386" s="23"/>
      <c r="H386" s="23"/>
      <c r="I386" s="23"/>
      <c r="J386" s="141"/>
      <c r="K386" s="91"/>
      <c r="L386" s="24"/>
      <c r="M386" s="91"/>
      <c r="N386" s="110"/>
      <c r="O386" s="91"/>
      <c r="P386" s="91"/>
      <c r="Q386" s="91">
        <v>5</v>
      </c>
      <c r="R386" s="91"/>
      <c r="S386" s="91"/>
      <c r="T386" s="91"/>
      <c r="U386" s="91"/>
      <c r="V386" s="91"/>
      <c r="W386" s="91"/>
      <c r="X386" s="91"/>
      <c r="Y386" s="91"/>
      <c r="Z386" s="91"/>
      <c r="AA386" s="91"/>
      <c r="AB386" s="146"/>
      <c r="AC386" s="68">
        <f t="shared" si="5"/>
        <v>5</v>
      </c>
      <c r="AD386" s="1"/>
    </row>
    <row r="387" spans="1:30" x14ac:dyDescent="0.2">
      <c r="A387" s="23" t="s">
        <v>1253</v>
      </c>
      <c r="B387" s="23"/>
      <c r="C387" s="178"/>
      <c r="D387" s="178"/>
      <c r="E387" s="23"/>
      <c r="F387" s="23"/>
      <c r="G387" s="23"/>
      <c r="H387" s="23"/>
      <c r="I387" s="23"/>
      <c r="J387" s="136"/>
      <c r="K387" s="91"/>
      <c r="L387" s="24"/>
      <c r="M387" s="91"/>
      <c r="N387" s="110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>
        <v>2</v>
      </c>
      <c r="AA387" s="91">
        <v>3</v>
      </c>
      <c r="AB387" s="146"/>
      <c r="AC387" s="68">
        <f t="shared" ref="AC387:AC450" si="6">SUM(E387:AA387)+(AB387*0.5)</f>
        <v>5</v>
      </c>
    </row>
    <row r="388" spans="1:30" x14ac:dyDescent="0.2">
      <c r="A388" s="23" t="s">
        <v>965</v>
      </c>
      <c r="B388" s="23"/>
      <c r="C388" s="178"/>
      <c r="D388" s="178"/>
      <c r="E388" s="23"/>
      <c r="F388" s="23"/>
      <c r="G388" s="23"/>
      <c r="H388" s="23"/>
      <c r="I388" s="23"/>
      <c r="J388" s="141"/>
      <c r="K388" s="91"/>
      <c r="L388" s="24"/>
      <c r="M388" s="91"/>
      <c r="N388" s="110"/>
      <c r="O388" s="91"/>
      <c r="P388" s="91"/>
      <c r="Q388" s="91"/>
      <c r="R388" s="91"/>
      <c r="S388" s="91">
        <v>5</v>
      </c>
      <c r="T388" s="91"/>
      <c r="U388" s="91"/>
      <c r="V388" s="91"/>
      <c r="W388" s="91"/>
      <c r="X388" s="91"/>
      <c r="Y388" s="91"/>
      <c r="Z388" s="91"/>
      <c r="AA388" s="91"/>
      <c r="AB388" s="146"/>
      <c r="AC388" s="68">
        <f t="shared" si="6"/>
        <v>5</v>
      </c>
      <c r="AD388" s="1"/>
    </row>
    <row r="389" spans="1:30" x14ac:dyDescent="0.2">
      <c r="A389" s="23" t="s">
        <v>981</v>
      </c>
      <c r="B389" s="23"/>
      <c r="C389" s="178"/>
      <c r="D389" s="178"/>
      <c r="E389" s="23"/>
      <c r="F389" s="23"/>
      <c r="G389" s="23"/>
      <c r="H389" s="23"/>
      <c r="I389" s="23"/>
      <c r="J389" s="136"/>
      <c r="K389" s="91"/>
      <c r="L389" s="91">
        <v>1</v>
      </c>
      <c r="M389" s="91"/>
      <c r="N389" s="154">
        <v>4</v>
      </c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  <c r="AA389" s="91"/>
      <c r="AB389" s="146"/>
      <c r="AC389" s="68">
        <f t="shared" si="6"/>
        <v>5</v>
      </c>
    </row>
    <row r="390" spans="1:30" x14ac:dyDescent="0.2">
      <c r="A390" s="23" t="s">
        <v>998</v>
      </c>
      <c r="B390" s="23"/>
      <c r="C390" s="178"/>
      <c r="D390" s="178"/>
      <c r="E390" s="23"/>
      <c r="F390" s="23"/>
      <c r="G390" s="23"/>
      <c r="H390" s="23"/>
      <c r="I390" s="23"/>
      <c r="J390" s="141"/>
      <c r="K390" s="91"/>
      <c r="L390" s="24"/>
      <c r="M390" s="91"/>
      <c r="N390" s="110"/>
      <c r="O390" s="91"/>
      <c r="P390" s="91"/>
      <c r="Q390" s="91"/>
      <c r="R390" s="91">
        <v>5</v>
      </c>
      <c r="S390" s="91"/>
      <c r="T390" s="91"/>
      <c r="U390" s="91"/>
      <c r="V390" s="91"/>
      <c r="W390" s="91"/>
      <c r="X390" s="91"/>
      <c r="Y390" s="91"/>
      <c r="Z390" s="91"/>
      <c r="AA390" s="91"/>
      <c r="AB390" s="146"/>
      <c r="AC390" s="68">
        <f t="shared" si="6"/>
        <v>5</v>
      </c>
    </row>
    <row r="391" spans="1:30" x14ac:dyDescent="0.2">
      <c r="A391" s="23" t="s">
        <v>2406</v>
      </c>
      <c r="B391" s="23"/>
      <c r="C391" s="178"/>
      <c r="D391" s="178"/>
      <c r="E391" s="23"/>
      <c r="F391" s="23"/>
      <c r="G391" s="23"/>
      <c r="H391" s="23"/>
      <c r="I391" s="23"/>
      <c r="J391" s="141"/>
      <c r="K391" s="91"/>
      <c r="L391" s="24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  <c r="AA391" s="91">
        <v>5</v>
      </c>
      <c r="AB391" s="146"/>
      <c r="AC391" s="68">
        <f t="shared" si="6"/>
        <v>5</v>
      </c>
    </row>
    <row r="392" spans="1:30" x14ac:dyDescent="0.2">
      <c r="A392" s="23" t="s">
        <v>1059</v>
      </c>
      <c r="B392" s="23"/>
      <c r="C392" s="178"/>
      <c r="D392" s="178"/>
      <c r="E392" s="23"/>
      <c r="F392" s="23"/>
      <c r="G392" s="23"/>
      <c r="H392" s="23"/>
      <c r="I392" s="23"/>
      <c r="J392" s="141"/>
      <c r="K392" s="91"/>
      <c r="L392" s="24"/>
      <c r="M392" s="91"/>
      <c r="N392" s="110"/>
      <c r="O392" s="91"/>
      <c r="P392" s="91">
        <v>5</v>
      </c>
      <c r="Q392" s="91">
        <v>0</v>
      </c>
      <c r="R392" s="91"/>
      <c r="S392" s="91"/>
      <c r="T392" s="91"/>
      <c r="U392" s="91"/>
      <c r="V392" s="91"/>
      <c r="W392" s="91"/>
      <c r="X392" s="91"/>
      <c r="Y392" s="91"/>
      <c r="Z392" s="91"/>
      <c r="AA392" s="91"/>
      <c r="AB392" s="146"/>
      <c r="AC392" s="68">
        <f t="shared" si="6"/>
        <v>5</v>
      </c>
    </row>
    <row r="393" spans="1:30" s="1" customFormat="1" x14ac:dyDescent="0.2">
      <c r="A393" s="23" t="s">
        <v>1067</v>
      </c>
      <c r="B393" s="23"/>
      <c r="C393" s="178"/>
      <c r="D393" s="178"/>
      <c r="E393" s="23"/>
      <c r="F393" s="23"/>
      <c r="G393" s="23"/>
      <c r="H393" s="23"/>
      <c r="I393" s="23"/>
      <c r="J393" s="136"/>
      <c r="K393" s="91"/>
      <c r="L393" s="24"/>
      <c r="M393" s="91"/>
      <c r="N393" s="154">
        <v>5</v>
      </c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  <c r="AA393" s="91"/>
      <c r="AB393" s="146"/>
      <c r="AC393" s="68">
        <f t="shared" si="6"/>
        <v>5</v>
      </c>
      <c r="AD393"/>
    </row>
    <row r="394" spans="1:30" x14ac:dyDescent="0.2">
      <c r="A394" s="23" t="s">
        <v>1087</v>
      </c>
      <c r="B394" s="23"/>
      <c r="C394" s="178"/>
      <c r="D394" s="178"/>
      <c r="E394" s="23"/>
      <c r="F394" s="23"/>
      <c r="G394" s="23"/>
      <c r="H394" s="23"/>
      <c r="I394" s="23"/>
      <c r="J394" s="141"/>
      <c r="K394" s="91"/>
      <c r="L394" s="91">
        <v>5</v>
      </c>
      <c r="M394" s="91"/>
      <c r="N394" s="110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  <c r="AA394" s="91"/>
      <c r="AB394" s="146"/>
      <c r="AC394" s="68">
        <f t="shared" si="6"/>
        <v>5</v>
      </c>
      <c r="AD394" s="1"/>
    </row>
    <row r="395" spans="1:30" x14ac:dyDescent="0.2">
      <c r="A395" s="23" t="s">
        <v>2411</v>
      </c>
      <c r="B395" s="23"/>
      <c r="C395" s="178"/>
      <c r="D395" s="178"/>
      <c r="E395" s="23"/>
      <c r="F395" s="23"/>
      <c r="G395" s="23"/>
      <c r="H395" s="23"/>
      <c r="I395" s="23"/>
      <c r="J395" s="140"/>
      <c r="K395" s="91"/>
      <c r="L395" s="24"/>
      <c r="M395" s="91"/>
      <c r="N395" s="110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  <c r="AA395" s="91">
        <v>5</v>
      </c>
      <c r="AB395" s="146"/>
      <c r="AC395" s="68">
        <f t="shared" si="6"/>
        <v>5</v>
      </c>
    </row>
    <row r="396" spans="1:30" x14ac:dyDescent="0.2">
      <c r="A396" s="23" t="s">
        <v>2413</v>
      </c>
      <c r="B396" s="23"/>
      <c r="C396" s="178"/>
      <c r="D396" s="178"/>
      <c r="E396" s="23"/>
      <c r="F396" s="23"/>
      <c r="G396" s="23"/>
      <c r="H396" s="23"/>
      <c r="I396" s="23"/>
      <c r="J396" s="136"/>
      <c r="K396" s="91"/>
      <c r="L396" s="24"/>
      <c r="M396" s="91"/>
      <c r="N396" s="110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  <c r="AA396" s="91">
        <v>5</v>
      </c>
      <c r="AB396" s="146"/>
      <c r="AC396" s="68">
        <f t="shared" si="6"/>
        <v>5</v>
      </c>
    </row>
    <row r="397" spans="1:30" x14ac:dyDescent="0.2">
      <c r="A397" s="23" t="s">
        <v>1128</v>
      </c>
      <c r="B397" s="23"/>
      <c r="C397" s="178"/>
      <c r="D397" s="178"/>
      <c r="E397" s="23"/>
      <c r="F397" s="23"/>
      <c r="G397" s="23"/>
      <c r="H397" s="23"/>
      <c r="I397" s="23"/>
      <c r="J397" s="141"/>
      <c r="K397" s="91"/>
      <c r="L397" s="24"/>
      <c r="M397" s="91"/>
      <c r="N397" s="110"/>
      <c r="O397" s="91"/>
      <c r="P397" s="91"/>
      <c r="Q397" s="91"/>
      <c r="R397" s="91"/>
      <c r="S397" s="91"/>
      <c r="T397" s="91"/>
      <c r="U397" s="91">
        <v>5</v>
      </c>
      <c r="V397" s="91"/>
      <c r="W397" s="91"/>
      <c r="X397" s="91"/>
      <c r="Y397" s="91"/>
      <c r="Z397" s="91"/>
      <c r="AA397" s="91"/>
      <c r="AB397" s="146"/>
      <c r="AC397" s="68">
        <f t="shared" si="6"/>
        <v>5</v>
      </c>
    </row>
    <row r="398" spans="1:30" x14ac:dyDescent="0.2">
      <c r="A398" s="23" t="s">
        <v>2418</v>
      </c>
      <c r="B398" s="23"/>
      <c r="C398" s="178"/>
      <c r="D398" s="178"/>
      <c r="E398" s="23"/>
      <c r="F398" s="23"/>
      <c r="G398" s="23"/>
      <c r="H398" s="23"/>
      <c r="I398" s="23"/>
      <c r="J398" s="141"/>
      <c r="K398" s="91"/>
      <c r="L398" s="24"/>
      <c r="M398" s="91"/>
      <c r="N398" s="110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  <c r="AA398" s="91">
        <v>5</v>
      </c>
      <c r="AB398" s="146"/>
      <c r="AC398" s="68">
        <f t="shared" si="6"/>
        <v>5</v>
      </c>
      <c r="AD398" s="1"/>
    </row>
    <row r="399" spans="1:30" x14ac:dyDescent="0.2">
      <c r="A399" s="23" t="s">
        <v>1235</v>
      </c>
      <c r="B399" s="23"/>
      <c r="C399" s="178"/>
      <c r="D399" s="178"/>
      <c r="E399" s="23"/>
      <c r="F399" s="23"/>
      <c r="G399" s="23"/>
      <c r="H399" s="23"/>
      <c r="I399" s="23"/>
      <c r="J399" s="141"/>
      <c r="K399" s="91"/>
      <c r="L399" s="24"/>
      <c r="M399" s="91"/>
      <c r="N399" s="110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>
        <v>4</v>
      </c>
      <c r="AA399" s="91"/>
      <c r="AB399" s="146"/>
      <c r="AC399" s="68">
        <f t="shared" si="6"/>
        <v>4</v>
      </c>
      <c r="AD399" s="90"/>
    </row>
    <row r="400" spans="1:30" x14ac:dyDescent="0.2">
      <c r="A400" s="23" t="s">
        <v>779</v>
      </c>
      <c r="B400" s="23"/>
      <c r="C400" s="178"/>
      <c r="D400" s="178"/>
      <c r="E400" s="23"/>
      <c r="F400" s="23"/>
      <c r="G400" s="23"/>
      <c r="H400" s="23"/>
      <c r="I400" s="23"/>
      <c r="J400" s="141"/>
      <c r="K400" s="91">
        <v>2</v>
      </c>
      <c r="L400" s="91">
        <v>2</v>
      </c>
      <c r="M400" s="91"/>
      <c r="N400" s="110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  <c r="AA400" s="91"/>
      <c r="AB400" s="146"/>
      <c r="AC400" s="68">
        <f t="shared" si="6"/>
        <v>4</v>
      </c>
      <c r="AD400" s="90"/>
    </row>
    <row r="401" spans="1:30" x14ac:dyDescent="0.2">
      <c r="A401" s="23" t="s">
        <v>846</v>
      </c>
      <c r="B401" s="23"/>
      <c r="C401" s="178"/>
      <c r="D401" s="178"/>
      <c r="E401" s="23"/>
      <c r="F401" s="23"/>
      <c r="G401" s="23"/>
      <c r="H401" s="23"/>
      <c r="I401" s="23"/>
      <c r="J401" s="141"/>
      <c r="K401" s="91"/>
      <c r="L401" s="24"/>
      <c r="M401" s="91"/>
      <c r="N401" s="110"/>
      <c r="O401" s="91"/>
      <c r="P401" s="91"/>
      <c r="Q401" s="91"/>
      <c r="R401" s="91"/>
      <c r="S401" s="91"/>
      <c r="T401" s="91">
        <v>4</v>
      </c>
      <c r="U401" s="91"/>
      <c r="V401" s="91"/>
      <c r="W401" s="91"/>
      <c r="X401" s="91"/>
      <c r="Y401" s="91"/>
      <c r="Z401" s="91"/>
      <c r="AA401" s="91"/>
      <c r="AB401" s="146"/>
      <c r="AC401" s="68">
        <f t="shared" si="6"/>
        <v>4</v>
      </c>
      <c r="AD401" s="1"/>
    </row>
    <row r="402" spans="1:30" s="1" customFormat="1" x14ac:dyDescent="0.2">
      <c r="A402" s="23" t="s">
        <v>851</v>
      </c>
      <c r="B402" s="23"/>
      <c r="C402" s="178"/>
      <c r="D402" s="178"/>
      <c r="E402" s="23"/>
      <c r="F402" s="23"/>
      <c r="G402" s="23"/>
      <c r="H402" s="23"/>
      <c r="I402" s="23"/>
      <c r="J402" s="142"/>
      <c r="K402" s="91"/>
      <c r="L402" s="24"/>
      <c r="M402" s="91"/>
      <c r="N402" s="110"/>
      <c r="O402" s="91"/>
      <c r="P402" s="91"/>
      <c r="Q402" s="91">
        <v>4</v>
      </c>
      <c r="R402" s="91"/>
      <c r="S402" s="91"/>
      <c r="T402" s="91"/>
      <c r="U402" s="91"/>
      <c r="V402" s="91"/>
      <c r="W402" s="91"/>
      <c r="X402" s="91"/>
      <c r="Y402" s="91"/>
      <c r="Z402" s="91"/>
      <c r="AA402" s="91"/>
      <c r="AB402" s="146"/>
      <c r="AC402" s="68">
        <f t="shared" si="6"/>
        <v>4</v>
      </c>
    </row>
    <row r="403" spans="1:30" x14ac:dyDescent="0.2">
      <c r="A403" s="23" t="s">
        <v>881</v>
      </c>
      <c r="B403" s="23"/>
      <c r="C403" s="178"/>
      <c r="D403" s="178"/>
      <c r="E403" s="23"/>
      <c r="F403" s="23"/>
      <c r="G403" s="23"/>
      <c r="H403" s="23"/>
      <c r="I403" s="23"/>
      <c r="J403" s="142"/>
      <c r="K403" s="91"/>
      <c r="L403" s="24"/>
      <c r="M403" s="91"/>
      <c r="N403" s="110"/>
      <c r="O403" s="91"/>
      <c r="P403" s="91"/>
      <c r="Q403" s="91"/>
      <c r="R403" s="91"/>
      <c r="S403" s="91">
        <v>4</v>
      </c>
      <c r="T403" s="91"/>
      <c r="U403" s="91"/>
      <c r="V403" s="91"/>
      <c r="W403" s="91"/>
      <c r="X403" s="91"/>
      <c r="Y403" s="91"/>
      <c r="Z403" s="91"/>
      <c r="AA403" s="91"/>
      <c r="AB403" s="146"/>
      <c r="AC403" s="68">
        <f t="shared" si="6"/>
        <v>4</v>
      </c>
      <c r="AD403" s="1"/>
    </row>
    <row r="404" spans="1:30" x14ac:dyDescent="0.2">
      <c r="A404" s="23" t="s">
        <v>908</v>
      </c>
      <c r="B404" s="23"/>
      <c r="C404" s="178"/>
      <c r="D404" s="178"/>
      <c r="E404" s="23"/>
      <c r="F404" s="23"/>
      <c r="G404" s="23"/>
      <c r="H404" s="23"/>
      <c r="I404" s="23"/>
      <c r="J404" s="142"/>
      <c r="K404" s="91"/>
      <c r="L404" s="24"/>
      <c r="M404" s="91"/>
      <c r="N404" s="91">
        <v>4</v>
      </c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  <c r="AA404" s="91"/>
      <c r="AB404" s="146"/>
      <c r="AC404" s="68">
        <f t="shared" si="6"/>
        <v>4</v>
      </c>
    </row>
    <row r="405" spans="1:30" x14ac:dyDescent="0.2">
      <c r="A405" s="23" t="s">
        <v>926</v>
      </c>
      <c r="B405" s="23"/>
      <c r="C405" s="178"/>
      <c r="D405" s="178"/>
      <c r="E405" s="23"/>
      <c r="F405" s="23"/>
      <c r="G405" s="23"/>
      <c r="H405" s="23"/>
      <c r="I405" s="23"/>
      <c r="J405" s="141"/>
      <c r="K405" s="91"/>
      <c r="L405" s="91">
        <v>1</v>
      </c>
      <c r="M405" s="91">
        <v>3</v>
      </c>
      <c r="N405" s="110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  <c r="AA405" s="91"/>
      <c r="AB405" s="146"/>
      <c r="AC405" s="68">
        <f t="shared" si="6"/>
        <v>4</v>
      </c>
    </row>
    <row r="406" spans="1:30" x14ac:dyDescent="0.2">
      <c r="A406" s="23" t="s">
        <v>1226</v>
      </c>
      <c r="B406" s="23"/>
      <c r="C406" s="178"/>
      <c r="D406" s="178"/>
      <c r="E406" s="23"/>
      <c r="F406" s="23"/>
      <c r="G406" s="23"/>
      <c r="H406" s="23"/>
      <c r="I406" s="23"/>
      <c r="J406" s="136"/>
      <c r="K406" s="91"/>
      <c r="L406" s="24"/>
      <c r="M406" s="91"/>
      <c r="N406" s="154">
        <v>2</v>
      </c>
      <c r="O406" s="91">
        <v>1</v>
      </c>
      <c r="P406" s="91"/>
      <c r="Q406" s="91">
        <v>1</v>
      </c>
      <c r="R406" s="91"/>
      <c r="S406" s="91"/>
      <c r="T406" s="91"/>
      <c r="U406" s="91"/>
      <c r="V406" s="91"/>
      <c r="W406" s="91"/>
      <c r="X406" s="91"/>
      <c r="Y406" s="91"/>
      <c r="Z406" s="91"/>
      <c r="AA406" s="91"/>
      <c r="AB406" s="146"/>
      <c r="AC406" s="68">
        <f t="shared" si="6"/>
        <v>4</v>
      </c>
    </row>
    <row r="407" spans="1:30" x14ac:dyDescent="0.2">
      <c r="A407" s="23" t="s">
        <v>961</v>
      </c>
      <c r="B407" s="23"/>
      <c r="C407" s="178"/>
      <c r="D407" s="178"/>
      <c r="E407" s="23"/>
      <c r="F407" s="23"/>
      <c r="G407" s="23"/>
      <c r="H407" s="23"/>
      <c r="I407" s="23"/>
      <c r="J407" s="141"/>
      <c r="K407" s="91"/>
      <c r="L407" s="24"/>
      <c r="M407" s="91"/>
      <c r="N407" s="110"/>
      <c r="O407" s="91"/>
      <c r="P407" s="91">
        <v>4</v>
      </c>
      <c r="Q407" s="91"/>
      <c r="R407" s="91"/>
      <c r="S407" s="91"/>
      <c r="T407" s="91"/>
      <c r="U407" s="91"/>
      <c r="V407" s="91"/>
      <c r="W407" s="91"/>
      <c r="X407" s="91"/>
      <c r="Y407" s="91"/>
      <c r="Z407" s="91"/>
      <c r="AA407" s="91"/>
      <c r="AB407" s="146"/>
      <c r="AC407" s="68">
        <f t="shared" si="6"/>
        <v>4</v>
      </c>
      <c r="AD407" s="90"/>
    </row>
    <row r="408" spans="1:30" s="1" customFormat="1" x14ac:dyDescent="0.2">
      <c r="A408" s="23" t="s">
        <v>1236</v>
      </c>
      <c r="B408" s="23"/>
      <c r="C408" s="178"/>
      <c r="D408" s="178"/>
      <c r="E408" s="23"/>
      <c r="F408" s="23"/>
      <c r="G408" s="23"/>
      <c r="H408" s="23"/>
      <c r="I408" s="23"/>
      <c r="J408" s="141"/>
      <c r="K408" s="91"/>
      <c r="L408" s="24"/>
      <c r="M408" s="91"/>
      <c r="N408" s="110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>
        <v>4</v>
      </c>
      <c r="AA408" s="91"/>
      <c r="AB408" s="146"/>
      <c r="AC408" s="68">
        <f t="shared" si="6"/>
        <v>4</v>
      </c>
      <c r="AD408"/>
    </row>
    <row r="409" spans="1:30" x14ac:dyDescent="0.2">
      <c r="A409" s="23" t="s">
        <v>982</v>
      </c>
      <c r="B409" s="23"/>
      <c r="C409" s="178"/>
      <c r="D409" s="178"/>
      <c r="E409" s="23"/>
      <c r="F409" s="23"/>
      <c r="G409" s="23"/>
      <c r="H409" s="23"/>
      <c r="I409" s="23"/>
      <c r="J409" s="141"/>
      <c r="K409" s="91"/>
      <c r="L409" s="24"/>
      <c r="M409" s="91">
        <v>4</v>
      </c>
      <c r="N409" s="110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  <c r="AA409" s="91"/>
      <c r="AB409" s="146"/>
      <c r="AC409" s="68">
        <f t="shared" si="6"/>
        <v>4</v>
      </c>
      <c r="AD409" s="1"/>
    </row>
    <row r="410" spans="1:30" x14ac:dyDescent="0.2">
      <c r="A410" s="23" t="s">
        <v>1003</v>
      </c>
      <c r="B410" s="23"/>
      <c r="C410" s="178"/>
      <c r="D410" s="178"/>
      <c r="E410" s="23"/>
      <c r="F410" s="23"/>
      <c r="G410" s="23"/>
      <c r="H410" s="23"/>
      <c r="I410" s="23"/>
      <c r="J410" s="136"/>
      <c r="K410" s="91"/>
      <c r="L410" s="24"/>
      <c r="M410" s="91"/>
      <c r="N410" s="154">
        <v>4</v>
      </c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  <c r="AA410" s="91"/>
      <c r="AB410" s="146"/>
      <c r="AC410" s="68">
        <f t="shared" si="6"/>
        <v>4</v>
      </c>
    </row>
    <row r="411" spans="1:30" x14ac:dyDescent="0.2">
      <c r="A411" s="23" t="s">
        <v>2402</v>
      </c>
      <c r="B411" s="23"/>
      <c r="C411" s="178"/>
      <c r="D411" s="178"/>
      <c r="E411" s="23"/>
      <c r="F411" s="23"/>
      <c r="G411" s="23"/>
      <c r="H411" s="23"/>
      <c r="I411" s="23"/>
      <c r="J411" s="136"/>
      <c r="K411" s="91"/>
      <c r="L411" s="24"/>
      <c r="M411" s="91"/>
      <c r="N411" s="154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  <c r="AA411" s="91">
        <v>4</v>
      </c>
      <c r="AB411" s="146"/>
      <c r="AC411" s="68">
        <f t="shared" si="6"/>
        <v>4</v>
      </c>
    </row>
    <row r="412" spans="1:30" x14ac:dyDescent="0.2">
      <c r="A412" s="23" t="s">
        <v>1010</v>
      </c>
      <c r="B412" s="23"/>
      <c r="C412" s="178"/>
      <c r="D412" s="178"/>
      <c r="E412" s="23"/>
      <c r="F412" s="23"/>
      <c r="G412" s="23"/>
      <c r="H412" s="23"/>
      <c r="I412" s="23"/>
      <c r="J412" s="141"/>
      <c r="K412" s="91"/>
      <c r="L412" s="24"/>
      <c r="M412" s="91"/>
      <c r="N412" s="110"/>
      <c r="O412" s="91"/>
      <c r="P412" s="91"/>
      <c r="Q412" s="91"/>
      <c r="R412" s="91"/>
      <c r="S412" s="91"/>
      <c r="T412" s="91"/>
      <c r="U412" s="91"/>
      <c r="V412" s="91"/>
      <c r="W412" s="91"/>
      <c r="X412" s="91">
        <v>4</v>
      </c>
      <c r="Y412" s="91"/>
      <c r="Z412" s="91"/>
      <c r="AA412" s="91"/>
      <c r="AB412" s="146"/>
      <c r="AC412" s="68">
        <f t="shared" si="6"/>
        <v>4</v>
      </c>
    </row>
    <row r="413" spans="1:30" x14ac:dyDescent="0.2">
      <c r="A413" s="23" t="s">
        <v>1019</v>
      </c>
      <c r="B413" s="23"/>
      <c r="C413" s="178"/>
      <c r="D413" s="178"/>
      <c r="E413" s="23"/>
      <c r="F413" s="23"/>
      <c r="G413" s="23"/>
      <c r="H413" s="23"/>
      <c r="I413" s="23"/>
      <c r="J413" s="141"/>
      <c r="K413" s="91"/>
      <c r="L413" s="24"/>
      <c r="M413" s="91"/>
      <c r="N413" s="110"/>
      <c r="O413" s="91"/>
      <c r="P413" s="91"/>
      <c r="Q413" s="91"/>
      <c r="R413" s="91"/>
      <c r="S413" s="91"/>
      <c r="T413" s="91"/>
      <c r="U413" s="91"/>
      <c r="V413" s="91">
        <v>2</v>
      </c>
      <c r="W413" s="91">
        <v>2</v>
      </c>
      <c r="X413" s="91"/>
      <c r="Y413" s="91"/>
      <c r="Z413" s="91"/>
      <c r="AA413" s="91"/>
      <c r="AB413" s="146"/>
      <c r="AC413" s="68">
        <f t="shared" si="6"/>
        <v>4</v>
      </c>
    </row>
    <row r="414" spans="1:30" x14ac:dyDescent="0.2">
      <c r="A414" s="23" t="s">
        <v>1020</v>
      </c>
      <c r="B414" s="23"/>
      <c r="C414" s="178"/>
      <c r="D414" s="178"/>
      <c r="E414" s="23"/>
      <c r="F414" s="23"/>
      <c r="G414" s="23"/>
      <c r="H414" s="23"/>
      <c r="I414" s="23"/>
      <c r="J414" s="141"/>
      <c r="K414" s="91"/>
      <c r="L414" s="24"/>
      <c r="M414" s="91"/>
      <c r="N414" s="110"/>
      <c r="O414" s="91"/>
      <c r="P414" s="91"/>
      <c r="Q414" s="91"/>
      <c r="R414" s="91"/>
      <c r="S414" s="91"/>
      <c r="T414" s="91">
        <v>3</v>
      </c>
      <c r="U414" s="91">
        <v>1</v>
      </c>
      <c r="V414" s="91"/>
      <c r="W414" s="91"/>
      <c r="X414" s="91"/>
      <c r="Y414" s="91"/>
      <c r="Z414" s="91"/>
      <c r="AA414" s="91"/>
      <c r="AB414" s="146"/>
      <c r="AC414" s="68">
        <f t="shared" si="6"/>
        <v>4</v>
      </c>
      <c r="AD414" s="1"/>
    </row>
    <row r="415" spans="1:30" x14ac:dyDescent="0.2">
      <c r="A415" s="23" t="s">
        <v>2404</v>
      </c>
      <c r="B415" s="23"/>
      <c r="C415" s="178"/>
      <c r="D415" s="178"/>
      <c r="E415" s="23"/>
      <c r="F415" s="23"/>
      <c r="G415" s="23"/>
      <c r="H415" s="23"/>
      <c r="I415" s="23"/>
      <c r="J415" s="141"/>
      <c r="K415" s="91"/>
      <c r="L415" s="24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  <c r="AA415" s="91">
        <v>4</v>
      </c>
      <c r="AB415" s="146"/>
      <c r="AC415" s="68">
        <f t="shared" si="6"/>
        <v>4</v>
      </c>
    </row>
    <row r="416" spans="1:30" x14ac:dyDescent="0.2">
      <c r="A416" s="23" t="s">
        <v>1248</v>
      </c>
      <c r="B416" s="23"/>
      <c r="C416" s="178"/>
      <c r="D416" s="178"/>
      <c r="E416" s="23"/>
      <c r="F416" s="23"/>
      <c r="G416" s="23"/>
      <c r="H416" s="23"/>
      <c r="I416" s="23"/>
      <c r="J416" s="136"/>
      <c r="K416" s="91"/>
      <c r="L416" s="24"/>
      <c r="M416" s="91"/>
      <c r="N416" s="110"/>
      <c r="O416" s="91"/>
      <c r="P416" s="91"/>
      <c r="Q416" s="91"/>
      <c r="R416" s="91"/>
      <c r="S416" s="91">
        <v>2</v>
      </c>
      <c r="T416" s="91"/>
      <c r="U416" s="91"/>
      <c r="V416" s="91"/>
      <c r="W416" s="91"/>
      <c r="X416" s="91"/>
      <c r="Y416" s="91"/>
      <c r="Z416" s="91">
        <v>1</v>
      </c>
      <c r="AA416" s="91">
        <v>1</v>
      </c>
      <c r="AB416" s="146"/>
      <c r="AC416" s="68">
        <f t="shared" si="6"/>
        <v>4</v>
      </c>
      <c r="AD416" s="1"/>
    </row>
    <row r="417" spans="1:30" x14ac:dyDescent="0.2">
      <c r="A417" s="23" t="s">
        <v>1050</v>
      </c>
      <c r="B417" s="23"/>
      <c r="C417" s="178"/>
      <c r="D417" s="178"/>
      <c r="E417" s="23"/>
      <c r="F417" s="23"/>
      <c r="G417" s="23"/>
      <c r="H417" s="23"/>
      <c r="I417" s="23"/>
      <c r="J417" s="140">
        <v>4</v>
      </c>
      <c r="K417" s="91"/>
      <c r="L417" s="24"/>
      <c r="M417" s="91"/>
      <c r="N417" s="110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  <c r="AA417" s="91"/>
      <c r="AB417" s="146"/>
      <c r="AC417" s="68">
        <f t="shared" si="6"/>
        <v>4</v>
      </c>
    </row>
    <row r="418" spans="1:30" x14ac:dyDescent="0.2">
      <c r="A418" s="23" t="s">
        <v>1052</v>
      </c>
      <c r="B418" s="23"/>
      <c r="C418" s="178"/>
      <c r="D418" s="178"/>
      <c r="E418" s="23"/>
      <c r="F418" s="23"/>
      <c r="G418" s="23"/>
      <c r="H418" s="23"/>
      <c r="I418" s="23"/>
      <c r="J418" s="141"/>
      <c r="K418" s="91"/>
      <c r="L418" s="24"/>
      <c r="M418" s="91"/>
      <c r="N418" s="110"/>
      <c r="O418" s="91"/>
      <c r="P418" s="91">
        <v>4</v>
      </c>
      <c r="Q418" s="91"/>
      <c r="R418" s="91"/>
      <c r="S418" s="91"/>
      <c r="T418" s="91"/>
      <c r="U418" s="91"/>
      <c r="V418" s="91"/>
      <c r="W418" s="91"/>
      <c r="X418" s="91"/>
      <c r="Y418" s="91"/>
      <c r="Z418" s="91"/>
      <c r="AA418" s="91"/>
      <c r="AB418" s="146"/>
      <c r="AC418" s="68">
        <f t="shared" si="6"/>
        <v>4</v>
      </c>
      <c r="AD418" s="1"/>
    </row>
    <row r="419" spans="1:30" x14ac:dyDescent="0.2">
      <c r="A419" s="23" t="s">
        <v>1060</v>
      </c>
      <c r="B419" s="23"/>
      <c r="C419" s="178"/>
      <c r="D419" s="178"/>
      <c r="E419" s="23"/>
      <c r="F419" s="23"/>
      <c r="G419" s="23"/>
      <c r="H419" s="23"/>
      <c r="I419" s="23"/>
      <c r="J419" s="141"/>
      <c r="K419" s="91"/>
      <c r="L419" s="91"/>
      <c r="M419" s="91">
        <v>4</v>
      </c>
      <c r="N419" s="110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  <c r="AA419" s="91"/>
      <c r="AB419" s="146"/>
      <c r="AC419" s="68">
        <f t="shared" si="6"/>
        <v>4</v>
      </c>
    </row>
    <row r="420" spans="1:30" x14ac:dyDescent="0.2">
      <c r="A420" s="23" t="s">
        <v>1075</v>
      </c>
      <c r="B420" s="23"/>
      <c r="C420" s="178"/>
      <c r="D420" s="178"/>
      <c r="E420" s="23"/>
      <c r="F420" s="23"/>
      <c r="G420" s="23"/>
      <c r="H420" s="23"/>
      <c r="I420" s="23"/>
      <c r="J420" s="141"/>
      <c r="K420" s="91"/>
      <c r="L420" s="24"/>
      <c r="M420" s="91">
        <v>4</v>
      </c>
      <c r="N420" s="110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  <c r="AA420" s="91"/>
      <c r="AB420" s="146"/>
      <c r="AC420" s="68">
        <f t="shared" si="6"/>
        <v>4</v>
      </c>
    </row>
    <row r="421" spans="1:30" x14ac:dyDescent="0.2">
      <c r="A421" s="23" t="s">
        <v>1081</v>
      </c>
      <c r="B421" s="23"/>
      <c r="C421" s="178"/>
      <c r="D421" s="178"/>
      <c r="E421" s="23"/>
      <c r="F421" s="23"/>
      <c r="G421" s="23"/>
      <c r="H421" s="23"/>
      <c r="I421" s="23"/>
      <c r="J421" s="136"/>
      <c r="K421" s="91"/>
      <c r="L421" s="91">
        <v>4</v>
      </c>
      <c r="M421" s="91"/>
      <c r="N421" s="110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  <c r="AA421" s="91"/>
      <c r="AB421" s="146"/>
      <c r="AC421" s="68">
        <f t="shared" si="6"/>
        <v>4</v>
      </c>
    </row>
    <row r="422" spans="1:30" x14ac:dyDescent="0.2">
      <c r="A422" s="23" t="s">
        <v>1083</v>
      </c>
      <c r="B422" s="23"/>
      <c r="C422" s="178"/>
      <c r="D422" s="178"/>
      <c r="E422" s="23"/>
      <c r="F422" s="23"/>
      <c r="G422" s="23"/>
      <c r="H422" s="23"/>
      <c r="I422" s="23"/>
      <c r="J422" s="136"/>
      <c r="K422" s="91">
        <v>4</v>
      </c>
      <c r="L422" s="24"/>
      <c r="M422" s="91"/>
      <c r="N422" s="110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  <c r="AA422" s="91"/>
      <c r="AB422" s="146"/>
      <c r="AC422" s="68">
        <f t="shared" si="6"/>
        <v>4</v>
      </c>
      <c r="AD422" s="1"/>
    </row>
    <row r="423" spans="1:30" x14ac:dyDescent="0.2">
      <c r="A423" s="23" t="s">
        <v>1112</v>
      </c>
      <c r="B423" s="23"/>
      <c r="C423" s="178"/>
      <c r="D423" s="178"/>
      <c r="E423" s="23"/>
      <c r="F423" s="23"/>
      <c r="G423" s="23"/>
      <c r="H423" s="23"/>
      <c r="I423" s="23"/>
      <c r="J423" s="136"/>
      <c r="K423" s="91"/>
      <c r="L423" s="24"/>
      <c r="M423" s="91"/>
      <c r="N423" s="110"/>
      <c r="O423" s="91"/>
      <c r="P423" s="91"/>
      <c r="Q423" s="91"/>
      <c r="R423" s="91"/>
      <c r="S423" s="91"/>
      <c r="T423" s="91"/>
      <c r="U423" s="91"/>
      <c r="V423" s="91"/>
      <c r="W423" s="91"/>
      <c r="X423" s="91">
        <v>4</v>
      </c>
      <c r="Y423" s="91"/>
      <c r="Z423" s="91"/>
      <c r="AA423" s="91"/>
      <c r="AB423" s="146"/>
      <c r="AC423" s="68">
        <f t="shared" si="6"/>
        <v>4</v>
      </c>
    </row>
    <row r="424" spans="1:30" x14ac:dyDescent="0.2">
      <c r="A424" s="23" t="s">
        <v>1222</v>
      </c>
      <c r="B424" s="23"/>
      <c r="C424" s="178"/>
      <c r="D424" s="178"/>
      <c r="E424" s="23"/>
      <c r="F424" s="23"/>
      <c r="G424" s="23"/>
      <c r="H424" s="23"/>
      <c r="I424" s="23"/>
      <c r="J424" s="136"/>
      <c r="K424" s="91"/>
      <c r="L424" s="24"/>
      <c r="M424" s="91"/>
      <c r="N424" s="110"/>
      <c r="O424" s="91"/>
      <c r="P424" s="91"/>
      <c r="Q424" s="91"/>
      <c r="R424" s="91"/>
      <c r="S424" s="91"/>
      <c r="T424" s="91"/>
      <c r="U424" s="91"/>
      <c r="V424" s="91"/>
      <c r="W424" s="91"/>
      <c r="X424" s="91">
        <v>3</v>
      </c>
      <c r="Y424" s="91">
        <v>1</v>
      </c>
      <c r="Z424" s="91"/>
      <c r="AA424" s="91"/>
      <c r="AB424" s="146"/>
      <c r="AC424" s="68">
        <f t="shared" si="6"/>
        <v>4</v>
      </c>
    </row>
    <row r="425" spans="1:30" x14ac:dyDescent="0.2">
      <c r="A425" s="23" t="s">
        <v>1179</v>
      </c>
      <c r="B425" s="23"/>
      <c r="C425" s="178"/>
      <c r="D425" s="178"/>
      <c r="E425" s="23"/>
      <c r="F425" s="23"/>
      <c r="G425" s="23"/>
      <c r="H425" s="23"/>
      <c r="I425" s="23"/>
      <c r="J425" s="136"/>
      <c r="K425" s="91"/>
      <c r="L425" s="24"/>
      <c r="M425" s="91"/>
      <c r="N425" s="110"/>
      <c r="O425" s="91"/>
      <c r="P425" s="91"/>
      <c r="Q425" s="91"/>
      <c r="R425" s="91"/>
      <c r="S425" s="91"/>
      <c r="T425" s="91"/>
      <c r="U425" s="91"/>
      <c r="V425" s="91">
        <v>4</v>
      </c>
      <c r="W425" s="91"/>
      <c r="X425" s="91"/>
      <c r="Y425" s="91"/>
      <c r="Z425" s="91"/>
      <c r="AA425" s="91"/>
      <c r="AB425" s="146"/>
      <c r="AC425" s="68">
        <f t="shared" si="6"/>
        <v>4</v>
      </c>
    </row>
    <row r="426" spans="1:30" x14ac:dyDescent="0.2">
      <c r="A426" s="23" t="s">
        <v>1189</v>
      </c>
      <c r="B426" s="23"/>
      <c r="C426" s="178"/>
      <c r="D426" s="178"/>
      <c r="E426" s="23"/>
      <c r="F426" s="23"/>
      <c r="G426" s="23"/>
      <c r="H426" s="23"/>
      <c r="I426" s="23"/>
      <c r="J426" s="136"/>
      <c r="K426" s="91"/>
      <c r="L426" s="24"/>
      <c r="M426" s="91"/>
      <c r="N426" s="110"/>
      <c r="O426" s="91"/>
      <c r="P426" s="91">
        <v>4</v>
      </c>
      <c r="Q426" s="91"/>
      <c r="R426" s="91"/>
      <c r="S426" s="91"/>
      <c r="T426" s="91"/>
      <c r="U426" s="91"/>
      <c r="V426" s="91"/>
      <c r="W426" s="91"/>
      <c r="X426" s="91"/>
      <c r="Y426" s="91"/>
      <c r="Z426" s="91"/>
      <c r="AA426" s="91"/>
      <c r="AB426" s="146"/>
      <c r="AC426" s="68">
        <f t="shared" si="6"/>
        <v>4</v>
      </c>
    </row>
    <row r="427" spans="1:30" x14ac:dyDescent="0.2">
      <c r="A427" s="23" t="s">
        <v>1194</v>
      </c>
      <c r="B427" s="23"/>
      <c r="C427" s="178"/>
      <c r="D427" s="178"/>
      <c r="E427" s="23"/>
      <c r="F427" s="23"/>
      <c r="G427" s="23"/>
      <c r="H427" s="23"/>
      <c r="I427" s="23"/>
      <c r="J427" s="136"/>
      <c r="K427" s="91"/>
      <c r="L427" s="24"/>
      <c r="M427" s="91"/>
      <c r="N427" s="110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>
        <v>3</v>
      </c>
      <c r="Z427" s="91"/>
      <c r="AA427" s="91">
        <v>1</v>
      </c>
      <c r="AB427" s="146"/>
      <c r="AC427" s="68">
        <f t="shared" si="6"/>
        <v>4</v>
      </c>
    </row>
    <row r="428" spans="1:30" x14ac:dyDescent="0.2">
      <c r="A428" s="23" t="s">
        <v>1196</v>
      </c>
      <c r="B428" s="23"/>
      <c r="C428" s="178"/>
      <c r="D428" s="178"/>
      <c r="E428" s="23"/>
      <c r="F428" s="23"/>
      <c r="G428" s="23"/>
      <c r="H428" s="23"/>
      <c r="I428" s="23"/>
      <c r="J428" s="136"/>
      <c r="K428" s="91"/>
      <c r="L428" s="24"/>
      <c r="M428" s="91"/>
      <c r="N428" s="110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>
        <v>3</v>
      </c>
      <c r="Z428" s="91">
        <v>1</v>
      </c>
      <c r="AA428" s="91"/>
      <c r="AB428" s="146"/>
      <c r="AC428" s="68">
        <f t="shared" si="6"/>
        <v>4</v>
      </c>
    </row>
    <row r="429" spans="1:30" x14ac:dyDescent="0.2">
      <c r="A429" s="23" t="s">
        <v>791</v>
      </c>
      <c r="B429" s="23"/>
      <c r="C429" s="178"/>
      <c r="D429" s="178"/>
      <c r="E429" s="23"/>
      <c r="F429" s="23"/>
      <c r="G429" s="23"/>
      <c r="H429" s="23"/>
      <c r="I429" s="23"/>
      <c r="J429" s="136"/>
      <c r="K429" s="91"/>
      <c r="L429" s="24"/>
      <c r="M429" s="91">
        <v>3</v>
      </c>
      <c r="N429" s="110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  <c r="AA429" s="91"/>
      <c r="AB429" s="146"/>
      <c r="AC429" s="68">
        <f t="shared" si="6"/>
        <v>3</v>
      </c>
      <c r="AD429" s="1"/>
    </row>
    <row r="430" spans="1:30" x14ac:dyDescent="0.2">
      <c r="A430" s="23" t="s">
        <v>813</v>
      </c>
      <c r="B430" s="23"/>
      <c r="C430" s="178"/>
      <c r="D430" s="178"/>
      <c r="E430" s="23"/>
      <c r="F430" s="23"/>
      <c r="G430" s="23"/>
      <c r="H430" s="23"/>
      <c r="I430" s="23"/>
      <c r="J430" s="136"/>
      <c r="K430" s="91"/>
      <c r="L430" s="24"/>
      <c r="M430" s="91"/>
      <c r="N430" s="110"/>
      <c r="O430" s="91"/>
      <c r="P430" s="91"/>
      <c r="Q430" s="91"/>
      <c r="R430" s="91"/>
      <c r="S430" s="91"/>
      <c r="T430" s="91"/>
      <c r="U430" s="91"/>
      <c r="V430" s="91">
        <v>1</v>
      </c>
      <c r="W430" s="91">
        <v>2</v>
      </c>
      <c r="X430" s="91"/>
      <c r="Y430" s="91"/>
      <c r="Z430" s="91"/>
      <c r="AA430" s="91"/>
      <c r="AB430" s="146"/>
      <c r="AC430" s="68">
        <f t="shared" si="6"/>
        <v>3</v>
      </c>
    </row>
    <row r="431" spans="1:30" x14ac:dyDescent="0.2">
      <c r="A431" s="23" t="s">
        <v>816</v>
      </c>
      <c r="B431" s="23"/>
      <c r="C431" s="178"/>
      <c r="D431" s="178"/>
      <c r="E431" s="23"/>
      <c r="F431" s="23"/>
      <c r="G431" s="23"/>
      <c r="H431" s="23"/>
      <c r="I431" s="23"/>
      <c r="J431" s="136"/>
      <c r="K431" s="91"/>
      <c r="L431" s="24"/>
      <c r="M431" s="91"/>
      <c r="N431" s="110"/>
      <c r="O431" s="91"/>
      <c r="P431" s="91"/>
      <c r="Q431" s="91"/>
      <c r="R431" s="91"/>
      <c r="S431" s="91"/>
      <c r="T431" s="91"/>
      <c r="U431" s="91"/>
      <c r="V431" s="91"/>
      <c r="W431" s="91"/>
      <c r="X431" s="91">
        <v>3</v>
      </c>
      <c r="Y431" s="91"/>
      <c r="Z431" s="91"/>
      <c r="AA431" s="91"/>
      <c r="AB431" s="146"/>
      <c r="AC431" s="68">
        <f t="shared" si="6"/>
        <v>3</v>
      </c>
      <c r="AD431" s="1"/>
    </row>
    <row r="432" spans="1:30" x14ac:dyDescent="0.2">
      <c r="A432" s="23" t="s">
        <v>835</v>
      </c>
      <c r="B432" s="23"/>
      <c r="C432" s="178"/>
      <c r="D432" s="178"/>
      <c r="E432" s="23"/>
      <c r="F432" s="23"/>
      <c r="G432" s="23"/>
      <c r="H432" s="23"/>
      <c r="I432" s="23"/>
      <c r="J432" s="136"/>
      <c r="K432" s="91"/>
      <c r="L432" s="24"/>
      <c r="M432" s="91"/>
      <c r="N432" s="154">
        <v>3</v>
      </c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  <c r="AA432" s="91"/>
      <c r="AB432" s="146"/>
      <c r="AC432" s="68">
        <f t="shared" si="6"/>
        <v>3</v>
      </c>
      <c r="AD432" s="1"/>
    </row>
    <row r="433" spans="1:30" x14ac:dyDescent="0.2">
      <c r="A433" s="23" t="s">
        <v>839</v>
      </c>
      <c r="B433" s="23"/>
      <c r="C433" s="178"/>
      <c r="D433" s="178"/>
      <c r="E433" s="23"/>
      <c r="F433" s="23"/>
      <c r="G433" s="23"/>
      <c r="H433" s="23"/>
      <c r="I433" s="23"/>
      <c r="J433" s="136"/>
      <c r="K433" s="91"/>
      <c r="L433" s="24"/>
      <c r="M433" s="91"/>
      <c r="N433" s="110"/>
      <c r="O433" s="91"/>
      <c r="P433" s="91"/>
      <c r="Q433" s="91"/>
      <c r="R433" s="91"/>
      <c r="S433" s="91"/>
      <c r="T433" s="91"/>
      <c r="U433" s="91"/>
      <c r="V433" s="91"/>
      <c r="W433" s="91">
        <v>3</v>
      </c>
      <c r="X433" s="91"/>
      <c r="Y433" s="91"/>
      <c r="Z433" s="91"/>
      <c r="AA433" s="91"/>
      <c r="AB433" s="146"/>
      <c r="AC433" s="68">
        <f t="shared" si="6"/>
        <v>3</v>
      </c>
      <c r="AD433" s="1"/>
    </row>
    <row r="434" spans="1:30" x14ac:dyDescent="0.2">
      <c r="A434" s="23" t="s">
        <v>848</v>
      </c>
      <c r="B434" s="23"/>
      <c r="C434" s="178"/>
      <c r="D434" s="178"/>
      <c r="E434" s="23"/>
      <c r="F434" s="23"/>
      <c r="G434" s="23"/>
      <c r="H434" s="23"/>
      <c r="I434" s="23"/>
      <c r="J434" s="136"/>
      <c r="K434" s="91"/>
      <c r="L434" s="24"/>
      <c r="M434" s="91"/>
      <c r="N434" s="110"/>
      <c r="O434" s="91"/>
      <c r="P434" s="91"/>
      <c r="Q434" s="91"/>
      <c r="R434" s="91"/>
      <c r="S434" s="91"/>
      <c r="T434" s="91">
        <v>3</v>
      </c>
      <c r="U434" s="91"/>
      <c r="V434" s="91"/>
      <c r="W434" s="91"/>
      <c r="X434" s="91"/>
      <c r="Y434" s="91"/>
      <c r="Z434" s="91"/>
      <c r="AA434" s="91"/>
      <c r="AB434" s="146"/>
      <c r="AC434" s="68">
        <f t="shared" si="6"/>
        <v>3</v>
      </c>
      <c r="AD434" s="1"/>
    </row>
    <row r="435" spans="1:30" x14ac:dyDescent="0.2">
      <c r="A435" s="23" t="s">
        <v>860</v>
      </c>
      <c r="B435" s="23"/>
      <c r="C435" s="178"/>
      <c r="D435" s="178"/>
      <c r="E435" s="23"/>
      <c r="F435" s="23"/>
      <c r="G435" s="23"/>
      <c r="H435" s="23"/>
      <c r="I435" s="23"/>
      <c r="J435" s="136"/>
      <c r="K435" s="91"/>
      <c r="L435" s="24"/>
      <c r="M435" s="91"/>
      <c r="N435" s="110"/>
      <c r="O435" s="91"/>
      <c r="P435" s="91"/>
      <c r="Q435" s="91"/>
      <c r="R435" s="91"/>
      <c r="S435" s="91"/>
      <c r="T435" s="91"/>
      <c r="U435" s="91"/>
      <c r="V435" s="91"/>
      <c r="W435" s="91">
        <v>3</v>
      </c>
      <c r="X435" s="91"/>
      <c r="Y435" s="91"/>
      <c r="Z435" s="91"/>
      <c r="AA435" s="91"/>
      <c r="AB435" s="146"/>
      <c r="AC435" s="68">
        <f t="shared" si="6"/>
        <v>3</v>
      </c>
    </row>
    <row r="436" spans="1:30" x14ac:dyDescent="0.2">
      <c r="A436" s="23" t="s">
        <v>1223</v>
      </c>
      <c r="B436" s="23"/>
      <c r="C436" s="178"/>
      <c r="D436" s="178"/>
      <c r="E436" s="23"/>
      <c r="F436" s="23"/>
      <c r="G436" s="23"/>
      <c r="H436" s="23"/>
      <c r="I436" s="23"/>
      <c r="J436" s="136"/>
      <c r="K436" s="91"/>
      <c r="L436" s="24"/>
      <c r="M436" s="91"/>
      <c r="N436" s="110"/>
      <c r="O436" s="91"/>
      <c r="P436" s="91"/>
      <c r="Q436" s="91"/>
      <c r="R436" s="91"/>
      <c r="S436" s="91"/>
      <c r="T436" s="91"/>
      <c r="U436" s="91"/>
      <c r="V436" s="91"/>
      <c r="W436" s="91">
        <v>3</v>
      </c>
      <c r="X436" s="91"/>
      <c r="Y436" s="91"/>
      <c r="Z436" s="91"/>
      <c r="AA436" s="91"/>
      <c r="AB436" s="146"/>
      <c r="AC436" s="68">
        <f t="shared" si="6"/>
        <v>3</v>
      </c>
    </row>
    <row r="437" spans="1:30" x14ac:dyDescent="0.2">
      <c r="A437" s="23" t="s">
        <v>879</v>
      </c>
      <c r="B437" s="23"/>
      <c r="C437" s="178"/>
      <c r="D437" s="178"/>
      <c r="E437" s="23"/>
      <c r="F437" s="23"/>
      <c r="G437" s="23"/>
      <c r="H437" s="23"/>
      <c r="I437" s="23"/>
      <c r="J437" s="136"/>
      <c r="K437" s="91"/>
      <c r="L437" s="24"/>
      <c r="M437" s="91"/>
      <c r="N437" s="110"/>
      <c r="O437" s="91"/>
      <c r="P437" s="91"/>
      <c r="Q437" s="91"/>
      <c r="R437" s="91"/>
      <c r="S437" s="91"/>
      <c r="T437" s="91">
        <v>3</v>
      </c>
      <c r="U437" s="91"/>
      <c r="V437" s="91"/>
      <c r="W437" s="91"/>
      <c r="X437" s="91"/>
      <c r="Y437" s="91"/>
      <c r="Z437" s="91"/>
      <c r="AA437" s="91"/>
      <c r="AB437" s="146"/>
      <c r="AC437" s="68">
        <f t="shared" si="6"/>
        <v>3</v>
      </c>
      <c r="AD437" s="1"/>
    </row>
    <row r="438" spans="1:30" x14ac:dyDescent="0.2">
      <c r="A438" s="23" t="s">
        <v>916</v>
      </c>
      <c r="B438" s="23"/>
      <c r="C438" s="178"/>
      <c r="D438" s="178"/>
      <c r="E438" s="23"/>
      <c r="F438" s="23"/>
      <c r="G438" s="23"/>
      <c r="H438" s="23"/>
      <c r="I438" s="23"/>
      <c r="J438" s="136"/>
      <c r="K438" s="91"/>
      <c r="L438" s="24"/>
      <c r="M438" s="91"/>
      <c r="N438" s="110"/>
      <c r="O438" s="91"/>
      <c r="P438" s="91">
        <v>2</v>
      </c>
      <c r="Q438" s="91"/>
      <c r="R438" s="91">
        <v>1</v>
      </c>
      <c r="S438" s="91"/>
      <c r="T438" s="91"/>
      <c r="U438" s="91"/>
      <c r="V438" s="91"/>
      <c r="W438" s="91"/>
      <c r="X438" s="91"/>
      <c r="Y438" s="91"/>
      <c r="Z438" s="91"/>
      <c r="AA438" s="91"/>
      <c r="AB438" s="146"/>
      <c r="AC438" s="68">
        <f t="shared" si="6"/>
        <v>3</v>
      </c>
    </row>
    <row r="439" spans="1:30" x14ac:dyDescent="0.2">
      <c r="A439" s="23" t="s">
        <v>918</v>
      </c>
      <c r="B439" s="23"/>
      <c r="C439" s="178"/>
      <c r="D439" s="178"/>
      <c r="E439" s="23"/>
      <c r="F439" s="23"/>
      <c r="G439" s="23"/>
      <c r="H439" s="23"/>
      <c r="I439" s="23"/>
      <c r="J439" s="136"/>
      <c r="K439" s="91"/>
      <c r="L439" s="24"/>
      <c r="M439" s="91"/>
      <c r="N439" s="110"/>
      <c r="O439" s="91"/>
      <c r="P439" s="91"/>
      <c r="Q439" s="91"/>
      <c r="R439" s="91"/>
      <c r="S439" s="91"/>
      <c r="T439" s="91">
        <v>1</v>
      </c>
      <c r="U439" s="91">
        <v>2</v>
      </c>
      <c r="V439" s="91"/>
      <c r="W439" s="91"/>
      <c r="X439" s="91"/>
      <c r="Y439" s="91"/>
      <c r="Z439" s="91"/>
      <c r="AA439" s="91"/>
      <c r="AB439" s="146"/>
      <c r="AC439" s="68">
        <f t="shared" si="6"/>
        <v>3</v>
      </c>
    </row>
    <row r="440" spans="1:30" x14ac:dyDescent="0.2">
      <c r="A440" s="23" t="s">
        <v>2398</v>
      </c>
      <c r="B440" s="23"/>
      <c r="C440" s="178"/>
      <c r="D440" s="178"/>
      <c r="E440" s="23"/>
      <c r="F440" s="23"/>
      <c r="G440" s="23"/>
      <c r="H440" s="23"/>
      <c r="I440" s="23"/>
      <c r="J440" s="136"/>
      <c r="K440" s="91"/>
      <c r="L440" s="24"/>
      <c r="M440" s="91"/>
      <c r="N440" s="110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  <c r="AA440" s="91">
        <v>3</v>
      </c>
      <c r="AB440" s="146"/>
      <c r="AC440" s="68">
        <f t="shared" si="6"/>
        <v>3</v>
      </c>
      <c r="AD440" s="1"/>
    </row>
    <row r="441" spans="1:30" x14ac:dyDescent="0.2">
      <c r="A441" s="23" t="s">
        <v>947</v>
      </c>
      <c r="B441" s="23"/>
      <c r="C441" s="178"/>
      <c r="D441" s="178"/>
      <c r="E441" s="23"/>
      <c r="F441" s="23"/>
      <c r="G441" s="23"/>
      <c r="H441" s="23"/>
      <c r="I441" s="23"/>
      <c r="J441" s="136"/>
      <c r="K441" s="91"/>
      <c r="L441" s="24"/>
      <c r="M441" s="91"/>
      <c r="N441" s="110"/>
      <c r="O441" s="91"/>
      <c r="P441" s="91"/>
      <c r="Q441" s="91"/>
      <c r="R441" s="91"/>
      <c r="S441" s="91">
        <v>2</v>
      </c>
      <c r="T441" s="91"/>
      <c r="U441" s="91"/>
      <c r="V441" s="91"/>
      <c r="W441" s="91"/>
      <c r="X441" s="91">
        <v>1</v>
      </c>
      <c r="Y441" s="91"/>
      <c r="Z441" s="91"/>
      <c r="AA441" s="91"/>
      <c r="AB441" s="146"/>
      <c r="AC441" s="68">
        <f t="shared" si="6"/>
        <v>3</v>
      </c>
      <c r="AD441" s="1"/>
    </row>
    <row r="442" spans="1:30" x14ac:dyDescent="0.2">
      <c r="A442" s="23" t="s">
        <v>957</v>
      </c>
      <c r="B442" s="23"/>
      <c r="C442" s="178"/>
      <c r="D442" s="178"/>
      <c r="E442" s="23"/>
      <c r="F442" s="23"/>
      <c r="G442" s="23"/>
      <c r="H442" s="23"/>
      <c r="I442" s="23"/>
      <c r="J442" s="136"/>
      <c r="K442" s="91"/>
      <c r="L442" s="24"/>
      <c r="M442" s="91"/>
      <c r="N442" s="110"/>
      <c r="O442" s="91"/>
      <c r="P442" s="91"/>
      <c r="Q442" s="91"/>
      <c r="R442" s="91">
        <v>3</v>
      </c>
      <c r="S442" s="91"/>
      <c r="T442" s="91"/>
      <c r="U442" s="91"/>
      <c r="V442" s="91"/>
      <c r="W442" s="91"/>
      <c r="X442" s="91"/>
      <c r="Y442" s="91"/>
      <c r="Z442" s="91"/>
      <c r="AA442" s="91"/>
      <c r="AB442" s="146"/>
      <c r="AC442" s="68">
        <f t="shared" si="6"/>
        <v>3</v>
      </c>
    </row>
    <row r="443" spans="1:30" x14ac:dyDescent="0.2">
      <c r="A443" s="23" t="s">
        <v>959</v>
      </c>
      <c r="B443" s="23"/>
      <c r="C443" s="178"/>
      <c r="D443" s="178"/>
      <c r="E443" s="23"/>
      <c r="F443" s="23"/>
      <c r="G443" s="23"/>
      <c r="H443" s="23"/>
      <c r="I443" s="23"/>
      <c r="J443" s="136"/>
      <c r="K443" s="91"/>
      <c r="L443" s="24"/>
      <c r="M443" s="91"/>
      <c r="N443" s="110"/>
      <c r="O443" s="91"/>
      <c r="P443" s="91"/>
      <c r="Q443" s="91"/>
      <c r="R443" s="91">
        <v>3</v>
      </c>
      <c r="S443" s="91"/>
      <c r="T443" s="91"/>
      <c r="U443" s="91"/>
      <c r="V443" s="91"/>
      <c r="W443" s="91"/>
      <c r="X443" s="91"/>
      <c r="Y443" s="91"/>
      <c r="Z443" s="91"/>
      <c r="AA443" s="91"/>
      <c r="AB443" s="146"/>
      <c r="AC443" s="68">
        <f t="shared" si="6"/>
        <v>3</v>
      </c>
      <c r="AD443" s="1"/>
    </row>
    <row r="444" spans="1:30" x14ac:dyDescent="0.2">
      <c r="A444" s="23" t="s">
        <v>972</v>
      </c>
      <c r="B444" s="23"/>
      <c r="C444" s="178"/>
      <c r="D444" s="178"/>
      <c r="E444" s="23"/>
      <c r="F444" s="23"/>
      <c r="G444" s="23"/>
      <c r="H444" s="23"/>
      <c r="I444" s="23"/>
      <c r="J444" s="136"/>
      <c r="K444" s="91"/>
      <c r="L444" s="24"/>
      <c r="M444" s="91"/>
      <c r="N444" s="154">
        <v>2</v>
      </c>
      <c r="O444" s="91">
        <v>1</v>
      </c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  <c r="AA444" s="91"/>
      <c r="AB444" s="146"/>
      <c r="AC444" s="68">
        <f t="shared" si="6"/>
        <v>3</v>
      </c>
    </row>
    <row r="445" spans="1:30" x14ac:dyDescent="0.2">
      <c r="A445" s="23" t="s">
        <v>1023</v>
      </c>
      <c r="B445" s="23"/>
      <c r="C445" s="178"/>
      <c r="D445" s="178"/>
      <c r="E445" s="23"/>
      <c r="F445" s="23"/>
      <c r="G445" s="23"/>
      <c r="H445" s="23"/>
      <c r="I445" s="23"/>
      <c r="J445" s="136"/>
      <c r="K445" s="91"/>
      <c r="L445" s="24"/>
      <c r="M445" s="91"/>
      <c r="N445" s="110"/>
      <c r="O445" s="91"/>
      <c r="P445" s="91"/>
      <c r="Q445" s="91"/>
      <c r="R445" s="91"/>
      <c r="S445" s="91">
        <v>3</v>
      </c>
      <c r="T445" s="91"/>
      <c r="U445" s="91"/>
      <c r="V445" s="91"/>
      <c r="W445" s="91"/>
      <c r="X445" s="91"/>
      <c r="Y445" s="91"/>
      <c r="Z445" s="91"/>
      <c r="AA445" s="91"/>
      <c r="AB445" s="146"/>
      <c r="AC445" s="68">
        <f t="shared" si="6"/>
        <v>3</v>
      </c>
    </row>
    <row r="446" spans="1:30" x14ac:dyDescent="0.2">
      <c r="A446" s="42" t="s">
        <v>2405</v>
      </c>
      <c r="B446" s="42"/>
      <c r="C446" s="172"/>
      <c r="D446" s="172"/>
      <c r="E446" s="42"/>
      <c r="F446" s="42"/>
      <c r="G446" s="42"/>
      <c r="H446" s="42"/>
      <c r="I446" s="42"/>
      <c r="J446" s="88"/>
      <c r="K446" s="125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>
        <v>3</v>
      </c>
      <c r="AB446" s="147"/>
      <c r="AC446" s="68">
        <f t="shared" si="6"/>
        <v>3</v>
      </c>
    </row>
    <row r="447" spans="1:30" x14ac:dyDescent="0.2">
      <c r="A447" s="42" t="s">
        <v>2407</v>
      </c>
      <c r="B447" s="42"/>
      <c r="C447" s="172"/>
      <c r="D447" s="172"/>
      <c r="E447" s="42"/>
      <c r="F447" s="42"/>
      <c r="G447" s="42"/>
      <c r="H447" s="42"/>
      <c r="I447" s="42"/>
      <c r="J447" s="88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>
        <v>3</v>
      </c>
      <c r="AB447" s="147"/>
      <c r="AC447" s="68">
        <f t="shared" si="6"/>
        <v>3</v>
      </c>
    </row>
    <row r="448" spans="1:30" x14ac:dyDescent="0.2">
      <c r="A448" s="23" t="s">
        <v>1046</v>
      </c>
      <c r="B448" s="23"/>
      <c r="C448" s="178"/>
      <c r="D448" s="178"/>
      <c r="E448" s="23"/>
      <c r="F448" s="23"/>
      <c r="G448" s="23"/>
      <c r="H448" s="23"/>
      <c r="I448" s="23"/>
      <c r="J448" s="136"/>
      <c r="K448" s="91"/>
      <c r="L448" s="24"/>
      <c r="M448" s="91"/>
      <c r="N448" s="110"/>
      <c r="O448" s="91"/>
      <c r="P448" s="91"/>
      <c r="Q448" s="91"/>
      <c r="R448" s="91"/>
      <c r="S448" s="91"/>
      <c r="T448" s="91"/>
      <c r="U448" s="91"/>
      <c r="V448" s="91"/>
      <c r="W448" s="91">
        <v>3</v>
      </c>
      <c r="X448" s="91"/>
      <c r="Y448" s="91"/>
      <c r="Z448" s="91"/>
      <c r="AA448" s="91"/>
      <c r="AB448" s="146"/>
      <c r="AC448" s="68">
        <f t="shared" si="6"/>
        <v>3</v>
      </c>
    </row>
    <row r="449" spans="1:30" x14ac:dyDescent="0.2">
      <c r="A449" s="23" t="s">
        <v>1062</v>
      </c>
      <c r="B449" s="23"/>
      <c r="C449" s="178"/>
      <c r="D449" s="178"/>
      <c r="E449" s="23"/>
      <c r="F449" s="23"/>
      <c r="G449" s="23"/>
      <c r="H449" s="23"/>
      <c r="I449" s="23"/>
      <c r="J449" s="136"/>
      <c r="K449" s="91"/>
      <c r="L449" s="24"/>
      <c r="M449" s="91"/>
      <c r="N449" s="110"/>
      <c r="O449" s="91"/>
      <c r="P449" s="91"/>
      <c r="Q449" s="91"/>
      <c r="R449" s="91"/>
      <c r="S449" s="91"/>
      <c r="T449" s="91"/>
      <c r="U449" s="91"/>
      <c r="V449" s="91"/>
      <c r="W449" s="91"/>
      <c r="X449" s="91">
        <v>1</v>
      </c>
      <c r="Y449" s="91">
        <v>2</v>
      </c>
      <c r="Z449" s="91"/>
      <c r="AA449" s="91"/>
      <c r="AB449" s="146"/>
      <c r="AC449" s="68">
        <f t="shared" si="6"/>
        <v>3</v>
      </c>
    </row>
    <row r="450" spans="1:30" x14ac:dyDescent="0.2">
      <c r="A450" s="23" t="s">
        <v>1099</v>
      </c>
      <c r="B450" s="23"/>
      <c r="C450" s="178"/>
      <c r="D450" s="178"/>
      <c r="E450" s="23"/>
      <c r="F450" s="23"/>
      <c r="G450" s="23"/>
      <c r="H450" s="23"/>
      <c r="I450" s="23"/>
      <c r="J450" s="136"/>
      <c r="K450" s="91"/>
      <c r="L450" s="24"/>
      <c r="M450" s="91"/>
      <c r="N450" s="110"/>
      <c r="O450" s="91"/>
      <c r="P450" s="91"/>
      <c r="Q450" s="91"/>
      <c r="R450" s="91">
        <v>2</v>
      </c>
      <c r="S450" s="91">
        <v>1</v>
      </c>
      <c r="T450" s="91"/>
      <c r="U450" s="91"/>
      <c r="V450" s="91"/>
      <c r="W450" s="91"/>
      <c r="X450" s="91"/>
      <c r="Y450" s="91"/>
      <c r="Z450" s="91"/>
      <c r="AA450" s="91"/>
      <c r="AB450" s="146"/>
      <c r="AC450" s="68">
        <f t="shared" si="6"/>
        <v>3</v>
      </c>
    </row>
    <row r="451" spans="1:30" x14ac:dyDescent="0.2">
      <c r="A451" s="23" t="s">
        <v>1111</v>
      </c>
      <c r="B451" s="23"/>
      <c r="C451" s="178"/>
      <c r="D451" s="178"/>
      <c r="E451" s="23"/>
      <c r="F451" s="23"/>
      <c r="G451" s="23"/>
      <c r="H451" s="23"/>
      <c r="I451" s="23"/>
      <c r="J451" s="136"/>
      <c r="K451" s="91"/>
      <c r="L451" s="24"/>
      <c r="M451" s="91"/>
      <c r="N451" s="110"/>
      <c r="O451" s="91"/>
      <c r="P451" s="91"/>
      <c r="Q451" s="91"/>
      <c r="R451" s="91"/>
      <c r="S451" s="91"/>
      <c r="T451" s="91"/>
      <c r="U451" s="91"/>
      <c r="V451" s="91"/>
      <c r="W451" s="91">
        <v>3</v>
      </c>
      <c r="X451" s="91"/>
      <c r="Y451" s="91"/>
      <c r="Z451" s="91"/>
      <c r="AA451" s="91"/>
      <c r="AB451" s="146"/>
      <c r="AC451" s="68">
        <f t="shared" ref="AC451:AC514" si="7">SUM(E451:AA451)+(AB451*0.5)</f>
        <v>3</v>
      </c>
    </row>
    <row r="452" spans="1:30" x14ac:dyDescent="0.2">
      <c r="A452" s="23" t="s">
        <v>1126</v>
      </c>
      <c r="B452" s="23"/>
      <c r="C452" s="178"/>
      <c r="D452" s="178"/>
      <c r="E452" s="23"/>
      <c r="F452" s="23"/>
      <c r="G452" s="23"/>
      <c r="H452" s="23"/>
      <c r="I452" s="23"/>
      <c r="J452" s="136"/>
      <c r="K452" s="91"/>
      <c r="L452" s="24"/>
      <c r="M452" s="91"/>
      <c r="N452" s="110"/>
      <c r="O452" s="91"/>
      <c r="P452" s="91"/>
      <c r="Q452" s="91"/>
      <c r="R452" s="91"/>
      <c r="S452" s="91"/>
      <c r="T452" s="91"/>
      <c r="U452" s="91"/>
      <c r="V452" s="91"/>
      <c r="W452" s="91">
        <v>3</v>
      </c>
      <c r="X452" s="91"/>
      <c r="Y452" s="91"/>
      <c r="Z452" s="91"/>
      <c r="AA452" s="91"/>
      <c r="AB452" s="146"/>
      <c r="AC452" s="68">
        <f t="shared" si="7"/>
        <v>3</v>
      </c>
      <c r="AD452" s="1"/>
    </row>
    <row r="453" spans="1:30" x14ac:dyDescent="0.2">
      <c r="A453" s="23" t="s">
        <v>1135</v>
      </c>
      <c r="B453" s="23"/>
      <c r="C453" s="178"/>
      <c r="D453" s="178"/>
      <c r="E453" s="23"/>
      <c r="F453" s="23"/>
      <c r="G453" s="23"/>
      <c r="H453" s="23"/>
      <c r="I453" s="23"/>
      <c r="J453" s="136"/>
      <c r="K453" s="91"/>
      <c r="L453" s="24"/>
      <c r="M453" s="91"/>
      <c r="N453" s="110"/>
      <c r="O453" s="91"/>
      <c r="P453" s="91"/>
      <c r="Q453" s="91"/>
      <c r="R453" s="91"/>
      <c r="S453" s="91">
        <v>3</v>
      </c>
      <c r="T453" s="91"/>
      <c r="U453" s="91"/>
      <c r="V453" s="91"/>
      <c r="W453" s="91"/>
      <c r="X453" s="91"/>
      <c r="Y453" s="91"/>
      <c r="Z453" s="91"/>
      <c r="AA453" s="91"/>
      <c r="AB453" s="146"/>
      <c r="AC453" s="68">
        <f t="shared" si="7"/>
        <v>3</v>
      </c>
    </row>
    <row r="454" spans="1:30" x14ac:dyDescent="0.2">
      <c r="A454" s="23" t="s">
        <v>1138</v>
      </c>
      <c r="B454" s="23"/>
      <c r="C454" s="178"/>
      <c r="D454" s="178"/>
      <c r="E454" s="23"/>
      <c r="F454" s="23"/>
      <c r="G454" s="23"/>
      <c r="H454" s="23"/>
      <c r="I454" s="23"/>
      <c r="J454" s="136"/>
      <c r="K454" s="91"/>
      <c r="L454" s="24"/>
      <c r="M454" s="91"/>
      <c r="N454" s="110"/>
      <c r="O454" s="91"/>
      <c r="P454" s="91"/>
      <c r="Q454" s="91"/>
      <c r="R454" s="91"/>
      <c r="S454" s="91"/>
      <c r="T454" s="91"/>
      <c r="U454" s="91">
        <v>3</v>
      </c>
      <c r="V454" s="91"/>
      <c r="W454" s="91"/>
      <c r="X454" s="91"/>
      <c r="Y454" s="91"/>
      <c r="Z454" s="91"/>
      <c r="AA454" s="91"/>
      <c r="AB454" s="146"/>
      <c r="AC454" s="68">
        <f t="shared" si="7"/>
        <v>3</v>
      </c>
    </row>
    <row r="455" spans="1:30" x14ac:dyDescent="0.2">
      <c r="A455" s="23" t="s">
        <v>1928</v>
      </c>
      <c r="B455" s="23"/>
      <c r="C455" s="178"/>
      <c r="D455" s="178"/>
      <c r="E455" s="23"/>
      <c r="F455" s="23"/>
      <c r="G455" s="23"/>
      <c r="H455" s="23"/>
      <c r="I455" s="23"/>
      <c r="J455" s="136"/>
      <c r="K455" s="91"/>
      <c r="L455" s="91">
        <v>3</v>
      </c>
      <c r="M455" s="91"/>
      <c r="N455" s="110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  <c r="AA455" s="91"/>
      <c r="AB455" s="146"/>
      <c r="AC455" s="68">
        <f t="shared" si="7"/>
        <v>3</v>
      </c>
      <c r="AD455" s="1"/>
    </row>
    <row r="456" spans="1:30" x14ac:dyDescent="0.2">
      <c r="A456" s="23" t="s">
        <v>1151</v>
      </c>
      <c r="B456" s="23"/>
      <c r="C456" s="178"/>
      <c r="D456" s="178"/>
      <c r="E456" s="23"/>
      <c r="F456" s="23"/>
      <c r="G456" s="23"/>
      <c r="H456" s="23"/>
      <c r="I456" s="23"/>
      <c r="J456" s="136"/>
      <c r="K456" s="91">
        <v>3</v>
      </c>
      <c r="L456" s="24"/>
      <c r="M456" s="91"/>
      <c r="N456" s="110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  <c r="AA456" s="91"/>
      <c r="AB456" s="146"/>
      <c r="AC456" s="68">
        <f t="shared" si="7"/>
        <v>3</v>
      </c>
    </row>
    <row r="457" spans="1:30" x14ac:dyDescent="0.2">
      <c r="A457" s="42" t="s">
        <v>2416</v>
      </c>
      <c r="B457" s="42"/>
      <c r="C457" s="172"/>
      <c r="D457" s="172"/>
      <c r="E457" s="42"/>
      <c r="F457" s="42"/>
      <c r="G457" s="42"/>
      <c r="H457" s="42"/>
      <c r="I457" s="42"/>
      <c r="J457" s="136"/>
      <c r="K457" s="88"/>
      <c r="L457" s="42"/>
      <c r="M457" s="88"/>
      <c r="N457" s="111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>
        <v>3</v>
      </c>
      <c r="AB457" s="147"/>
      <c r="AC457" s="68">
        <f t="shared" si="7"/>
        <v>3</v>
      </c>
    </row>
    <row r="458" spans="1:30" x14ac:dyDescent="0.2">
      <c r="A458" s="23" t="s">
        <v>1207</v>
      </c>
      <c r="B458" s="23"/>
      <c r="C458" s="178"/>
      <c r="D458" s="178"/>
      <c r="E458" s="23"/>
      <c r="F458" s="23"/>
      <c r="G458" s="23"/>
      <c r="H458" s="23"/>
      <c r="I458" s="23"/>
      <c r="J458" s="136"/>
      <c r="K458" s="91"/>
      <c r="L458" s="24"/>
      <c r="M458" s="91"/>
      <c r="N458" s="110"/>
      <c r="O458" s="91"/>
      <c r="P458" s="91"/>
      <c r="Q458" s="91"/>
      <c r="R458" s="91"/>
      <c r="S458" s="91"/>
      <c r="T458" s="91">
        <v>3</v>
      </c>
      <c r="U458" s="91"/>
      <c r="V458" s="91"/>
      <c r="W458" s="91"/>
      <c r="X458" s="91"/>
      <c r="Y458" s="91"/>
      <c r="Z458" s="91"/>
      <c r="AA458" s="91"/>
      <c r="AB458" s="146"/>
      <c r="AC458" s="68">
        <f t="shared" si="7"/>
        <v>3</v>
      </c>
      <c r="AD458" s="1"/>
    </row>
    <row r="459" spans="1:30" x14ac:dyDescent="0.2">
      <c r="A459" s="23" t="s">
        <v>1213</v>
      </c>
      <c r="B459" s="23"/>
      <c r="C459" s="178"/>
      <c r="D459" s="178"/>
      <c r="E459" s="23"/>
      <c r="F459" s="23"/>
      <c r="G459" s="23"/>
      <c r="H459" s="23"/>
      <c r="I459" s="23"/>
      <c r="J459" s="136"/>
      <c r="K459" s="91"/>
      <c r="L459" s="91">
        <v>2</v>
      </c>
      <c r="M459" s="91"/>
      <c r="N459" s="110"/>
      <c r="O459" s="91">
        <v>1</v>
      </c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  <c r="AA459" s="91"/>
      <c r="AB459" s="146"/>
      <c r="AC459" s="68">
        <f t="shared" si="7"/>
        <v>3</v>
      </c>
    </row>
    <row r="460" spans="1:30" x14ac:dyDescent="0.2">
      <c r="A460" s="23" t="s">
        <v>786</v>
      </c>
      <c r="B460" s="23"/>
      <c r="C460" s="178"/>
      <c r="D460" s="178"/>
      <c r="E460" s="23"/>
      <c r="F460" s="23"/>
      <c r="G460" s="23"/>
      <c r="H460" s="23"/>
      <c r="I460" s="23"/>
      <c r="J460" s="136"/>
      <c r="K460" s="91"/>
      <c r="L460" s="24"/>
      <c r="M460" s="91"/>
      <c r="N460" s="110"/>
      <c r="O460" s="91"/>
      <c r="P460" s="91"/>
      <c r="Q460" s="91"/>
      <c r="R460" s="91"/>
      <c r="S460" s="91"/>
      <c r="T460" s="91"/>
      <c r="U460" s="91">
        <v>2</v>
      </c>
      <c r="V460" s="91"/>
      <c r="W460" s="91"/>
      <c r="X460" s="91"/>
      <c r="Y460" s="91"/>
      <c r="Z460" s="91"/>
      <c r="AA460" s="91"/>
      <c r="AB460" s="146"/>
      <c r="AC460" s="68">
        <f t="shared" si="7"/>
        <v>2</v>
      </c>
    </row>
    <row r="461" spans="1:30" x14ac:dyDescent="0.2">
      <c r="A461" s="23" t="s">
        <v>807</v>
      </c>
      <c r="B461" s="23"/>
      <c r="C461" s="178"/>
      <c r="D461" s="178"/>
      <c r="E461" s="23"/>
      <c r="F461" s="23"/>
      <c r="G461" s="23"/>
      <c r="H461" s="23"/>
      <c r="I461" s="23"/>
      <c r="J461" s="136"/>
      <c r="K461" s="91"/>
      <c r="L461" s="24"/>
      <c r="M461" s="91"/>
      <c r="N461" s="110"/>
      <c r="O461" s="91"/>
      <c r="P461" s="91"/>
      <c r="Q461" s="91"/>
      <c r="R461" s="91"/>
      <c r="S461" s="91"/>
      <c r="T461" s="91"/>
      <c r="U461" s="91"/>
      <c r="V461" s="91"/>
      <c r="W461" s="91"/>
      <c r="X461" s="91">
        <v>2</v>
      </c>
      <c r="Y461" s="91"/>
      <c r="Z461" s="91"/>
      <c r="AA461" s="91"/>
      <c r="AB461" s="146"/>
      <c r="AC461" s="68">
        <f t="shared" si="7"/>
        <v>2</v>
      </c>
      <c r="AD461" s="90"/>
    </row>
    <row r="462" spans="1:30" x14ac:dyDescent="0.2">
      <c r="A462" s="23" t="s">
        <v>831</v>
      </c>
      <c r="B462" s="23"/>
      <c r="C462" s="178"/>
      <c r="D462" s="178"/>
      <c r="E462" s="23"/>
      <c r="F462" s="23"/>
      <c r="G462" s="23"/>
      <c r="H462" s="23"/>
      <c r="I462" s="23"/>
      <c r="J462" s="136"/>
      <c r="K462" s="91"/>
      <c r="L462" s="24"/>
      <c r="M462" s="91"/>
      <c r="N462" s="110"/>
      <c r="O462" s="91"/>
      <c r="P462" s="91"/>
      <c r="Q462" s="91"/>
      <c r="R462" s="91"/>
      <c r="S462" s="91"/>
      <c r="T462" s="91"/>
      <c r="U462" s="91"/>
      <c r="V462" s="91"/>
      <c r="W462" s="91"/>
      <c r="X462" s="91">
        <v>2</v>
      </c>
      <c r="Y462" s="91"/>
      <c r="Z462" s="91"/>
      <c r="AA462" s="91"/>
      <c r="AB462" s="146"/>
      <c r="AC462" s="68">
        <f t="shared" si="7"/>
        <v>2</v>
      </c>
    </row>
    <row r="463" spans="1:30" x14ac:dyDescent="0.2">
      <c r="A463" s="23" t="s">
        <v>832</v>
      </c>
      <c r="B463" s="23"/>
      <c r="C463" s="178"/>
      <c r="D463" s="178"/>
      <c r="E463" s="23"/>
      <c r="F463" s="23"/>
      <c r="G463" s="23"/>
      <c r="H463" s="23"/>
      <c r="I463" s="23"/>
      <c r="J463" s="136"/>
      <c r="K463" s="91"/>
      <c r="L463" s="24"/>
      <c r="M463" s="91"/>
      <c r="N463" s="110"/>
      <c r="O463" s="91"/>
      <c r="P463" s="91"/>
      <c r="Q463" s="91"/>
      <c r="R463" s="91"/>
      <c r="S463" s="91"/>
      <c r="T463" s="91"/>
      <c r="U463" s="91"/>
      <c r="V463" s="91"/>
      <c r="W463" s="91">
        <v>2</v>
      </c>
      <c r="X463" s="91"/>
      <c r="Y463" s="91"/>
      <c r="Z463" s="91"/>
      <c r="AA463" s="91"/>
      <c r="AB463" s="146"/>
      <c r="AC463" s="68">
        <f t="shared" si="7"/>
        <v>2</v>
      </c>
    </row>
    <row r="464" spans="1:30" x14ac:dyDescent="0.2">
      <c r="A464" s="23" t="s">
        <v>1920</v>
      </c>
      <c r="B464" s="23"/>
      <c r="C464" s="178"/>
      <c r="D464" s="178"/>
      <c r="E464" s="23"/>
      <c r="F464" s="23"/>
      <c r="G464" s="23"/>
      <c r="H464" s="23"/>
      <c r="I464" s="23"/>
      <c r="J464" s="136"/>
      <c r="K464" s="91"/>
      <c r="L464" s="91">
        <v>2</v>
      </c>
      <c r="M464" s="91"/>
      <c r="N464" s="110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  <c r="AA464" s="91"/>
      <c r="AB464" s="146"/>
      <c r="AC464" s="68">
        <f t="shared" si="7"/>
        <v>2</v>
      </c>
      <c r="AD464" s="1"/>
    </row>
    <row r="465" spans="1:30" x14ac:dyDescent="0.2">
      <c r="A465" s="23" t="s">
        <v>856</v>
      </c>
      <c r="B465" s="23"/>
      <c r="C465" s="178"/>
      <c r="D465" s="178"/>
      <c r="E465" s="23"/>
      <c r="F465" s="23"/>
      <c r="G465" s="23"/>
      <c r="H465" s="23"/>
      <c r="I465" s="23"/>
      <c r="J465" s="136"/>
      <c r="K465" s="91"/>
      <c r="L465" s="24"/>
      <c r="M465" s="91"/>
      <c r="N465" s="110"/>
      <c r="O465" s="91"/>
      <c r="P465" s="91"/>
      <c r="Q465" s="91"/>
      <c r="R465" s="91"/>
      <c r="S465" s="91"/>
      <c r="T465" s="91"/>
      <c r="U465" s="91"/>
      <c r="V465" s="91"/>
      <c r="W465" s="91">
        <v>2</v>
      </c>
      <c r="X465" s="91"/>
      <c r="Y465" s="91"/>
      <c r="Z465" s="91"/>
      <c r="AA465" s="91"/>
      <c r="AB465" s="146"/>
      <c r="AC465" s="68">
        <f t="shared" si="7"/>
        <v>2</v>
      </c>
    </row>
    <row r="466" spans="1:30" x14ac:dyDescent="0.2">
      <c r="A466" s="23" t="s">
        <v>857</v>
      </c>
      <c r="B466" s="23"/>
      <c r="C466" s="178"/>
      <c r="D466" s="178"/>
      <c r="E466" s="23"/>
      <c r="F466" s="23"/>
      <c r="G466" s="23"/>
      <c r="H466" s="23"/>
      <c r="I466" s="23"/>
      <c r="J466" s="136"/>
      <c r="K466" s="91"/>
      <c r="L466" s="24"/>
      <c r="M466" s="91"/>
      <c r="N466" s="110"/>
      <c r="O466" s="91"/>
      <c r="P466" s="91"/>
      <c r="Q466" s="91"/>
      <c r="R466" s="91"/>
      <c r="S466" s="91"/>
      <c r="T466" s="91"/>
      <c r="U466" s="91"/>
      <c r="V466" s="91"/>
      <c r="W466" s="91">
        <v>1</v>
      </c>
      <c r="X466" s="91">
        <v>1</v>
      </c>
      <c r="Y466" s="91"/>
      <c r="Z466" s="91"/>
      <c r="AA466" s="91"/>
      <c r="AB466" s="146"/>
      <c r="AC466" s="68">
        <f t="shared" si="7"/>
        <v>2</v>
      </c>
      <c r="AD466" s="1"/>
    </row>
    <row r="467" spans="1:30" x14ac:dyDescent="0.2">
      <c r="A467" s="23" t="s">
        <v>863</v>
      </c>
      <c r="B467" s="23"/>
      <c r="C467" s="178"/>
      <c r="D467" s="178"/>
      <c r="E467" s="23"/>
      <c r="F467" s="23"/>
      <c r="G467" s="23"/>
      <c r="H467" s="23"/>
      <c r="I467" s="23"/>
      <c r="J467" s="136"/>
      <c r="K467" s="91"/>
      <c r="L467" s="24"/>
      <c r="M467" s="91"/>
      <c r="N467" s="110"/>
      <c r="O467" s="91"/>
      <c r="P467" s="91"/>
      <c r="Q467" s="91"/>
      <c r="R467" s="91"/>
      <c r="S467" s="91">
        <v>1</v>
      </c>
      <c r="T467" s="91"/>
      <c r="U467" s="91"/>
      <c r="V467" s="91"/>
      <c r="W467" s="91"/>
      <c r="X467" s="91"/>
      <c r="Y467" s="91"/>
      <c r="Z467" s="91"/>
      <c r="AA467" s="91">
        <v>1</v>
      </c>
      <c r="AB467" s="146"/>
      <c r="AC467" s="68">
        <f t="shared" si="7"/>
        <v>2</v>
      </c>
      <c r="AD467" s="1"/>
    </row>
    <row r="468" spans="1:30" x14ac:dyDescent="0.2">
      <c r="A468" s="23" t="s">
        <v>880</v>
      </c>
      <c r="B468" s="23"/>
      <c r="C468" s="178"/>
      <c r="D468" s="178"/>
      <c r="E468" s="23"/>
      <c r="F468" s="23"/>
      <c r="G468" s="23"/>
      <c r="H468" s="23"/>
      <c r="I468" s="23"/>
      <c r="J468" s="136"/>
      <c r="K468" s="91"/>
      <c r="L468" s="24"/>
      <c r="M468" s="91"/>
      <c r="N468" s="110"/>
      <c r="O468" s="91"/>
      <c r="P468" s="91"/>
      <c r="Q468" s="91"/>
      <c r="R468" s="91">
        <v>2</v>
      </c>
      <c r="S468" s="91"/>
      <c r="T468" s="91"/>
      <c r="U468" s="91"/>
      <c r="V468" s="91"/>
      <c r="W468" s="91"/>
      <c r="X468" s="91"/>
      <c r="Y468" s="91"/>
      <c r="Z468" s="91"/>
      <c r="AA468" s="91"/>
      <c r="AB468" s="146"/>
      <c r="AC468" s="68">
        <f t="shared" si="7"/>
        <v>2</v>
      </c>
      <c r="AD468" s="1"/>
    </row>
    <row r="469" spans="1:30" x14ac:dyDescent="0.2">
      <c r="A469" s="23" t="s">
        <v>882</v>
      </c>
      <c r="B469" s="23"/>
      <c r="C469" s="178"/>
      <c r="D469" s="178"/>
      <c r="E469" s="23"/>
      <c r="F469" s="23"/>
      <c r="G469" s="23"/>
      <c r="H469" s="23"/>
      <c r="I469" s="23"/>
      <c r="J469" s="136"/>
      <c r="K469" s="91"/>
      <c r="L469" s="24"/>
      <c r="M469" s="91"/>
      <c r="N469" s="110"/>
      <c r="O469" s="91"/>
      <c r="P469" s="91"/>
      <c r="Q469" s="91"/>
      <c r="R469" s="91"/>
      <c r="S469" s="91"/>
      <c r="T469" s="91"/>
      <c r="U469" s="91">
        <v>2</v>
      </c>
      <c r="V469" s="91"/>
      <c r="W469" s="91"/>
      <c r="X469" s="91"/>
      <c r="Y469" s="91"/>
      <c r="Z469" s="91"/>
      <c r="AA469" s="91"/>
      <c r="AB469" s="146"/>
      <c r="AC469" s="68">
        <f t="shared" si="7"/>
        <v>2</v>
      </c>
    </row>
    <row r="470" spans="1:30" x14ac:dyDescent="0.2">
      <c r="A470" s="23" t="s">
        <v>1254</v>
      </c>
      <c r="B470" s="23"/>
      <c r="C470" s="178"/>
      <c r="D470" s="178"/>
      <c r="E470" s="23"/>
      <c r="F470" s="23"/>
      <c r="G470" s="23"/>
      <c r="H470" s="23"/>
      <c r="I470" s="23"/>
      <c r="J470" s="136"/>
      <c r="K470" s="91"/>
      <c r="L470" s="24"/>
      <c r="M470" s="91"/>
      <c r="N470" s="91">
        <v>1</v>
      </c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>
        <v>1</v>
      </c>
      <c r="AA470" s="91"/>
      <c r="AB470" s="146"/>
      <c r="AC470" s="68">
        <f t="shared" si="7"/>
        <v>2</v>
      </c>
    </row>
    <row r="471" spans="1:30" x14ac:dyDescent="0.2">
      <c r="A471" s="23" t="s">
        <v>887</v>
      </c>
      <c r="B471" s="23"/>
      <c r="C471" s="178"/>
      <c r="D471" s="178"/>
      <c r="E471" s="23"/>
      <c r="F471" s="23"/>
      <c r="G471" s="23"/>
      <c r="H471" s="23"/>
      <c r="I471" s="23"/>
      <c r="J471" s="136"/>
      <c r="K471" s="91"/>
      <c r="L471" s="24"/>
      <c r="M471" s="91"/>
      <c r="N471" s="110"/>
      <c r="O471" s="91"/>
      <c r="P471" s="91"/>
      <c r="Q471" s="91"/>
      <c r="R471" s="91"/>
      <c r="S471" s="91"/>
      <c r="T471" s="91"/>
      <c r="U471" s="91">
        <v>2</v>
      </c>
      <c r="V471" s="91"/>
      <c r="W471" s="91"/>
      <c r="X471" s="91"/>
      <c r="Y471" s="91"/>
      <c r="Z471" s="91"/>
      <c r="AA471" s="91"/>
      <c r="AB471" s="146"/>
      <c r="AC471" s="68">
        <f t="shared" si="7"/>
        <v>2</v>
      </c>
    </row>
    <row r="472" spans="1:30" x14ac:dyDescent="0.2">
      <c r="A472" s="23" t="s">
        <v>901</v>
      </c>
      <c r="B472" s="23"/>
      <c r="C472" s="178"/>
      <c r="D472" s="178"/>
      <c r="E472" s="23"/>
      <c r="F472" s="23"/>
      <c r="G472" s="23"/>
      <c r="H472" s="23"/>
      <c r="I472" s="23"/>
      <c r="J472" s="136"/>
      <c r="K472" s="91"/>
      <c r="L472" s="24"/>
      <c r="M472" s="91"/>
      <c r="N472" s="110"/>
      <c r="O472" s="91"/>
      <c r="P472" s="91"/>
      <c r="Q472" s="91"/>
      <c r="R472" s="91"/>
      <c r="S472" s="91"/>
      <c r="T472" s="91"/>
      <c r="U472" s="91"/>
      <c r="V472" s="91"/>
      <c r="W472" s="91"/>
      <c r="X472" s="91">
        <v>2</v>
      </c>
      <c r="Y472" s="91"/>
      <c r="Z472" s="91"/>
      <c r="AA472" s="91"/>
      <c r="AB472" s="146"/>
      <c r="AC472" s="68">
        <f t="shared" si="7"/>
        <v>2</v>
      </c>
    </row>
    <row r="473" spans="1:30" x14ac:dyDescent="0.2">
      <c r="A473" s="23" t="s">
        <v>906</v>
      </c>
      <c r="B473" s="23"/>
      <c r="C473" s="178"/>
      <c r="D473" s="178"/>
      <c r="E473" s="23"/>
      <c r="F473" s="23"/>
      <c r="G473" s="23"/>
      <c r="H473" s="23"/>
      <c r="I473" s="23"/>
      <c r="J473" s="136"/>
      <c r="K473" s="91"/>
      <c r="L473" s="91">
        <v>1</v>
      </c>
      <c r="M473" s="91"/>
      <c r="N473" s="110"/>
      <c r="O473" s="91">
        <v>1</v>
      </c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  <c r="AA473" s="91"/>
      <c r="AB473" s="146"/>
      <c r="AC473" s="68">
        <f t="shared" si="7"/>
        <v>2</v>
      </c>
    </row>
    <row r="474" spans="1:30" x14ac:dyDescent="0.2">
      <c r="A474" s="23" t="s">
        <v>907</v>
      </c>
      <c r="B474" s="23"/>
      <c r="C474" s="178"/>
      <c r="D474" s="178"/>
      <c r="E474" s="23"/>
      <c r="F474" s="23"/>
      <c r="G474" s="23"/>
      <c r="H474" s="23"/>
      <c r="I474" s="23"/>
      <c r="J474" s="136"/>
      <c r="K474" s="91"/>
      <c r="L474" s="24"/>
      <c r="M474" s="91"/>
      <c r="N474" s="110"/>
      <c r="O474" s="91"/>
      <c r="P474" s="91"/>
      <c r="Q474" s="91"/>
      <c r="R474" s="91"/>
      <c r="S474" s="91">
        <v>2</v>
      </c>
      <c r="T474" s="91"/>
      <c r="U474" s="91"/>
      <c r="V474" s="91"/>
      <c r="W474" s="91"/>
      <c r="X474" s="91"/>
      <c r="Y474" s="91"/>
      <c r="Z474" s="91"/>
      <c r="AA474" s="91"/>
      <c r="AB474" s="146"/>
      <c r="AC474" s="68">
        <f t="shared" si="7"/>
        <v>2</v>
      </c>
    </row>
    <row r="475" spans="1:30" x14ac:dyDescent="0.2">
      <c r="A475" s="23" t="s">
        <v>911</v>
      </c>
      <c r="B475" s="23"/>
      <c r="C475" s="178"/>
      <c r="D475" s="178"/>
      <c r="E475" s="23"/>
      <c r="F475" s="23"/>
      <c r="G475" s="23"/>
      <c r="H475" s="23"/>
      <c r="I475" s="23"/>
      <c r="J475" s="136"/>
      <c r="K475" s="91"/>
      <c r="L475" s="24"/>
      <c r="M475" s="91"/>
      <c r="N475" s="91">
        <v>2</v>
      </c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  <c r="AA475" s="91"/>
      <c r="AB475" s="146"/>
      <c r="AC475" s="68">
        <f t="shared" si="7"/>
        <v>2</v>
      </c>
    </row>
    <row r="476" spans="1:30" x14ac:dyDescent="0.2">
      <c r="A476" s="23" t="s">
        <v>919</v>
      </c>
      <c r="B476" s="23"/>
      <c r="C476" s="178"/>
      <c r="D476" s="178"/>
      <c r="E476" s="23"/>
      <c r="F476" s="23"/>
      <c r="G476" s="23"/>
      <c r="H476" s="23"/>
      <c r="I476" s="23"/>
      <c r="J476" s="136"/>
      <c r="K476" s="91"/>
      <c r="L476" s="24"/>
      <c r="M476" s="91"/>
      <c r="N476" s="110"/>
      <c r="O476" s="91"/>
      <c r="P476" s="91">
        <v>2</v>
      </c>
      <c r="Q476" s="91"/>
      <c r="R476" s="91"/>
      <c r="S476" s="91"/>
      <c r="T476" s="91"/>
      <c r="U476" s="91"/>
      <c r="V476" s="91"/>
      <c r="W476" s="91"/>
      <c r="X476" s="91"/>
      <c r="Y476" s="91"/>
      <c r="Z476" s="91"/>
      <c r="AA476" s="91"/>
      <c r="AB476" s="146"/>
      <c r="AC476" s="68">
        <f t="shared" si="7"/>
        <v>2</v>
      </c>
    </row>
    <row r="477" spans="1:30" x14ac:dyDescent="0.2">
      <c r="A477" s="23" t="s">
        <v>928</v>
      </c>
      <c r="B477" s="23"/>
      <c r="C477" s="178"/>
      <c r="D477" s="178"/>
      <c r="E477" s="23"/>
      <c r="F477" s="23"/>
      <c r="G477" s="23"/>
      <c r="H477" s="23"/>
      <c r="I477" s="23"/>
      <c r="J477" s="136"/>
      <c r="K477" s="91"/>
      <c r="L477" s="24"/>
      <c r="M477" s="91">
        <v>2</v>
      </c>
      <c r="N477" s="110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  <c r="AA477" s="91"/>
      <c r="AB477" s="146"/>
      <c r="AC477" s="68">
        <f t="shared" si="7"/>
        <v>2</v>
      </c>
    </row>
    <row r="478" spans="1:30" x14ac:dyDescent="0.2">
      <c r="A478" s="23" t="s">
        <v>936</v>
      </c>
      <c r="B478" s="23"/>
      <c r="C478" s="178"/>
      <c r="D478" s="178"/>
      <c r="E478" s="23"/>
      <c r="F478" s="23"/>
      <c r="G478" s="23"/>
      <c r="H478" s="23"/>
      <c r="I478" s="23"/>
      <c r="J478" s="136"/>
      <c r="K478" s="91"/>
      <c r="L478" s="24"/>
      <c r="M478" s="91"/>
      <c r="N478" s="110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>
        <v>2</v>
      </c>
      <c r="Z478" s="91"/>
      <c r="AA478" s="91"/>
      <c r="AB478" s="146"/>
      <c r="AC478" s="68">
        <f t="shared" si="7"/>
        <v>2</v>
      </c>
      <c r="AD478" s="1"/>
    </row>
    <row r="479" spans="1:30" x14ac:dyDescent="0.2">
      <c r="A479" s="23" t="s">
        <v>949</v>
      </c>
      <c r="B479" s="23"/>
      <c r="C479" s="178"/>
      <c r="D479" s="178"/>
      <c r="E479" s="23"/>
      <c r="F479" s="23"/>
      <c r="G479" s="23"/>
      <c r="H479" s="23"/>
      <c r="I479" s="23"/>
      <c r="J479" s="136"/>
      <c r="K479" s="91"/>
      <c r="L479" s="24"/>
      <c r="M479" s="91"/>
      <c r="N479" s="110"/>
      <c r="O479" s="91"/>
      <c r="P479" s="91"/>
      <c r="Q479" s="91"/>
      <c r="R479" s="91"/>
      <c r="S479" s="91"/>
      <c r="T479" s="91"/>
      <c r="U479" s="91">
        <v>2</v>
      </c>
      <c r="V479" s="91"/>
      <c r="W479" s="91"/>
      <c r="X479" s="91"/>
      <c r="Y479" s="91"/>
      <c r="Z479" s="91"/>
      <c r="AA479" s="91"/>
      <c r="AB479" s="146"/>
      <c r="AC479" s="68">
        <f t="shared" si="7"/>
        <v>2</v>
      </c>
    </row>
    <row r="480" spans="1:30" x14ac:dyDescent="0.2">
      <c r="A480" s="23" t="s">
        <v>952</v>
      </c>
      <c r="B480" s="23"/>
      <c r="C480" s="178"/>
      <c r="D480" s="178"/>
      <c r="E480" s="23"/>
      <c r="F480" s="23"/>
      <c r="G480" s="23"/>
      <c r="H480" s="23"/>
      <c r="I480" s="23"/>
      <c r="J480" s="136"/>
      <c r="K480" s="91"/>
      <c r="L480" s="24"/>
      <c r="M480" s="91"/>
      <c r="N480" s="110"/>
      <c r="O480" s="91"/>
      <c r="P480" s="91"/>
      <c r="Q480" s="91"/>
      <c r="R480" s="91"/>
      <c r="S480" s="91">
        <v>2</v>
      </c>
      <c r="T480" s="91"/>
      <c r="U480" s="91"/>
      <c r="V480" s="91"/>
      <c r="W480" s="91"/>
      <c r="X480" s="91"/>
      <c r="Y480" s="91"/>
      <c r="Z480" s="91"/>
      <c r="AA480" s="91"/>
      <c r="AB480" s="146"/>
      <c r="AC480" s="68">
        <f t="shared" si="7"/>
        <v>2</v>
      </c>
    </row>
    <row r="481" spans="1:30" s="1" customFormat="1" x14ac:dyDescent="0.2">
      <c r="A481" s="23" t="s">
        <v>953</v>
      </c>
      <c r="B481" s="23"/>
      <c r="C481" s="178"/>
      <c r="D481" s="178"/>
      <c r="E481" s="23"/>
      <c r="F481" s="23"/>
      <c r="G481" s="23"/>
      <c r="H481" s="23"/>
      <c r="I481" s="23"/>
      <c r="J481" s="136"/>
      <c r="K481" s="91"/>
      <c r="L481" s="24"/>
      <c r="M481" s="91"/>
      <c r="N481" s="110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>
        <v>2</v>
      </c>
      <c r="Z481" s="91"/>
      <c r="AA481" s="91"/>
      <c r="AB481" s="146"/>
      <c r="AC481" s="68">
        <f t="shared" si="7"/>
        <v>2</v>
      </c>
      <c r="AD481"/>
    </row>
    <row r="482" spans="1:30" x14ac:dyDescent="0.2">
      <c r="A482" s="23" t="s">
        <v>958</v>
      </c>
      <c r="B482" s="23"/>
      <c r="C482" s="178"/>
      <c r="D482" s="178"/>
      <c r="E482" s="23"/>
      <c r="F482" s="23"/>
      <c r="G482" s="23"/>
      <c r="H482" s="23"/>
      <c r="I482" s="23"/>
      <c r="J482" s="136"/>
      <c r="K482" s="91"/>
      <c r="L482" s="24"/>
      <c r="M482" s="91"/>
      <c r="N482" s="110"/>
      <c r="O482" s="91"/>
      <c r="P482" s="91"/>
      <c r="Q482" s="91"/>
      <c r="R482" s="91"/>
      <c r="S482" s="91"/>
      <c r="T482" s="91"/>
      <c r="U482" s="91"/>
      <c r="V482" s="91">
        <v>1</v>
      </c>
      <c r="W482" s="91"/>
      <c r="X482" s="91">
        <v>1</v>
      </c>
      <c r="Y482" s="91"/>
      <c r="Z482" s="91"/>
      <c r="AA482" s="91"/>
      <c r="AB482" s="146"/>
      <c r="AC482" s="68">
        <f t="shared" si="7"/>
        <v>2</v>
      </c>
      <c r="AD482" s="1"/>
    </row>
    <row r="483" spans="1:30" x14ac:dyDescent="0.2">
      <c r="A483" s="23" t="s">
        <v>960</v>
      </c>
      <c r="B483" s="23"/>
      <c r="C483" s="178"/>
      <c r="D483" s="178"/>
      <c r="E483" s="23"/>
      <c r="F483" s="23"/>
      <c r="G483" s="23"/>
      <c r="H483" s="23"/>
      <c r="I483" s="23"/>
      <c r="J483" s="136"/>
      <c r="K483" s="91"/>
      <c r="L483" s="24"/>
      <c r="M483" s="91"/>
      <c r="N483" s="110"/>
      <c r="O483" s="91"/>
      <c r="P483" s="91"/>
      <c r="Q483" s="91"/>
      <c r="R483" s="91"/>
      <c r="S483" s="91"/>
      <c r="T483" s="91"/>
      <c r="U483" s="91"/>
      <c r="V483" s="91">
        <v>2</v>
      </c>
      <c r="W483" s="91"/>
      <c r="X483" s="91"/>
      <c r="Y483" s="91"/>
      <c r="Z483" s="91"/>
      <c r="AA483" s="91"/>
      <c r="AB483" s="146"/>
      <c r="AC483" s="68">
        <f t="shared" si="7"/>
        <v>2</v>
      </c>
      <c r="AD483" s="1"/>
    </row>
    <row r="484" spans="1:30" x14ac:dyDescent="0.2">
      <c r="A484" s="23" t="s">
        <v>986</v>
      </c>
      <c r="B484" s="23"/>
      <c r="C484" s="178"/>
      <c r="D484" s="178"/>
      <c r="E484" s="23"/>
      <c r="F484" s="23"/>
      <c r="G484" s="23"/>
      <c r="H484" s="23"/>
      <c r="I484" s="23"/>
      <c r="J484" s="136"/>
      <c r="K484" s="91"/>
      <c r="L484" s="24"/>
      <c r="M484" s="91"/>
      <c r="N484" s="110"/>
      <c r="O484" s="91"/>
      <c r="P484" s="91"/>
      <c r="Q484" s="91"/>
      <c r="R484" s="91"/>
      <c r="S484" s="91"/>
      <c r="T484" s="91"/>
      <c r="U484" s="91">
        <v>2</v>
      </c>
      <c r="V484" s="91"/>
      <c r="W484" s="91"/>
      <c r="X484" s="91"/>
      <c r="Y484" s="91"/>
      <c r="Z484" s="91"/>
      <c r="AA484" s="91"/>
      <c r="AB484" s="146"/>
      <c r="AC484" s="68">
        <f t="shared" si="7"/>
        <v>2</v>
      </c>
    </row>
    <row r="485" spans="1:30" x14ac:dyDescent="0.2">
      <c r="A485" s="23" t="s">
        <v>1011</v>
      </c>
      <c r="B485" s="23"/>
      <c r="C485" s="178"/>
      <c r="D485" s="178"/>
      <c r="E485" s="23"/>
      <c r="F485" s="23"/>
      <c r="G485" s="23"/>
      <c r="H485" s="23"/>
      <c r="I485" s="23"/>
      <c r="J485" s="136"/>
      <c r="K485" s="91"/>
      <c r="L485" s="24"/>
      <c r="M485" s="91"/>
      <c r="N485" s="110"/>
      <c r="O485" s="91"/>
      <c r="P485" s="91"/>
      <c r="Q485" s="91">
        <v>2</v>
      </c>
      <c r="R485" s="91"/>
      <c r="S485" s="91"/>
      <c r="T485" s="91"/>
      <c r="U485" s="91"/>
      <c r="V485" s="91"/>
      <c r="W485" s="91"/>
      <c r="X485" s="91"/>
      <c r="Y485" s="91"/>
      <c r="Z485" s="91"/>
      <c r="AA485" s="91"/>
      <c r="AB485" s="146"/>
      <c r="AC485" s="68">
        <f t="shared" si="7"/>
        <v>2</v>
      </c>
      <c r="AD485" s="1"/>
    </row>
    <row r="486" spans="1:30" x14ac:dyDescent="0.2">
      <c r="A486" s="23" t="s">
        <v>1033</v>
      </c>
      <c r="B486" s="23"/>
      <c r="C486" s="178"/>
      <c r="D486" s="178"/>
      <c r="E486" s="23"/>
      <c r="F486" s="23"/>
      <c r="G486" s="23"/>
      <c r="H486" s="23"/>
      <c r="I486" s="23"/>
      <c r="J486" s="136"/>
      <c r="K486" s="91"/>
      <c r="L486" s="24"/>
      <c r="M486" s="91"/>
      <c r="N486" s="110"/>
      <c r="O486" s="91"/>
      <c r="P486" s="91"/>
      <c r="Q486" s="91"/>
      <c r="R486" s="91"/>
      <c r="S486" s="91"/>
      <c r="T486" s="91"/>
      <c r="U486" s="91"/>
      <c r="V486" s="91"/>
      <c r="W486" s="91"/>
      <c r="X486" s="91">
        <v>2</v>
      </c>
      <c r="Y486" s="91"/>
      <c r="Z486" s="91"/>
      <c r="AA486" s="91"/>
      <c r="AB486" s="146"/>
      <c r="AC486" s="68">
        <f t="shared" si="7"/>
        <v>2</v>
      </c>
      <c r="AD486" s="1"/>
    </row>
    <row r="487" spans="1:30" x14ac:dyDescent="0.2">
      <c r="A487" s="23" t="s">
        <v>2403</v>
      </c>
      <c r="B487" s="23"/>
      <c r="C487" s="178"/>
      <c r="D487" s="178"/>
      <c r="E487" s="23"/>
      <c r="F487" s="23"/>
      <c r="G487" s="23"/>
      <c r="H487" s="23"/>
      <c r="I487" s="23"/>
      <c r="J487" s="141"/>
      <c r="K487" s="91"/>
      <c r="L487" s="24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  <c r="AA487" s="91">
        <v>2</v>
      </c>
      <c r="AB487" s="146"/>
      <c r="AC487" s="68">
        <f t="shared" si="7"/>
        <v>2</v>
      </c>
      <c r="AD487" s="1"/>
    </row>
    <row r="488" spans="1:30" x14ac:dyDescent="0.2">
      <c r="A488" s="23" t="s">
        <v>1051</v>
      </c>
      <c r="B488" s="23"/>
      <c r="C488" s="178"/>
      <c r="D488" s="178"/>
      <c r="E488" s="23"/>
      <c r="F488" s="23"/>
      <c r="G488" s="23"/>
      <c r="H488" s="23"/>
      <c r="I488" s="23"/>
      <c r="J488" s="136"/>
      <c r="K488" s="91"/>
      <c r="L488" s="24"/>
      <c r="M488" s="91"/>
      <c r="N488" s="110"/>
      <c r="O488" s="91"/>
      <c r="P488" s="91"/>
      <c r="Q488" s="91"/>
      <c r="R488" s="91"/>
      <c r="S488" s="91"/>
      <c r="T488" s="91">
        <v>2</v>
      </c>
      <c r="U488" s="91"/>
      <c r="V488" s="91"/>
      <c r="W488" s="91"/>
      <c r="X488" s="91"/>
      <c r="Y488" s="91"/>
      <c r="Z488" s="91"/>
      <c r="AA488" s="91"/>
      <c r="AB488" s="146"/>
      <c r="AC488" s="68">
        <f t="shared" si="7"/>
        <v>2</v>
      </c>
      <c r="AD488" s="1"/>
    </row>
    <row r="489" spans="1:30" s="1" customFormat="1" x14ac:dyDescent="0.2">
      <c r="A489" s="23" t="s">
        <v>1054</v>
      </c>
      <c r="B489" s="23"/>
      <c r="C489" s="178"/>
      <c r="D489" s="178"/>
      <c r="E489" s="23"/>
      <c r="F489" s="23"/>
      <c r="G489" s="23"/>
      <c r="H489" s="23"/>
      <c r="I489" s="23"/>
      <c r="J489" s="136"/>
      <c r="K489" s="91"/>
      <c r="L489" s="24"/>
      <c r="M489" s="91"/>
      <c r="N489" s="110"/>
      <c r="O489" s="91"/>
      <c r="P489" s="91"/>
      <c r="Q489" s="91"/>
      <c r="R489" s="91"/>
      <c r="S489" s="91"/>
      <c r="T489" s="91">
        <v>2</v>
      </c>
      <c r="U489" s="91"/>
      <c r="V489" s="91"/>
      <c r="W489" s="91"/>
      <c r="X489" s="91"/>
      <c r="Y489" s="91"/>
      <c r="Z489" s="91"/>
      <c r="AA489" s="91"/>
      <c r="AB489" s="146"/>
      <c r="AC489" s="68">
        <f t="shared" si="7"/>
        <v>2</v>
      </c>
    </row>
    <row r="490" spans="1:30" x14ac:dyDescent="0.2">
      <c r="A490" s="23" t="s">
        <v>1262</v>
      </c>
      <c r="B490" s="23"/>
      <c r="C490" s="178"/>
      <c r="D490" s="178"/>
      <c r="E490" s="23"/>
      <c r="F490" s="23"/>
      <c r="G490" s="23"/>
      <c r="H490" s="23"/>
      <c r="I490" s="23"/>
      <c r="J490" s="136"/>
      <c r="K490" s="91"/>
      <c r="L490" s="24"/>
      <c r="M490" s="91"/>
      <c r="N490" s="110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>
        <v>2</v>
      </c>
      <c r="AA490" s="91"/>
      <c r="AB490" s="146"/>
      <c r="AC490" s="68">
        <f t="shared" si="7"/>
        <v>2</v>
      </c>
      <c r="AD490" s="1"/>
    </row>
    <row r="491" spans="1:30" x14ac:dyDescent="0.2">
      <c r="A491" s="23" t="s">
        <v>2409</v>
      </c>
      <c r="B491" s="23"/>
      <c r="C491" s="178"/>
      <c r="D491" s="178"/>
      <c r="E491" s="23"/>
      <c r="F491" s="23"/>
      <c r="G491" s="23"/>
      <c r="H491" s="23"/>
      <c r="I491" s="23"/>
      <c r="J491" s="136"/>
      <c r="K491" s="91"/>
      <c r="L491" s="24"/>
      <c r="M491" s="91"/>
      <c r="N491" s="110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  <c r="AA491" s="91">
        <v>2</v>
      </c>
      <c r="AB491" s="146"/>
      <c r="AC491" s="68">
        <f t="shared" si="7"/>
        <v>2</v>
      </c>
      <c r="AD491" s="1"/>
    </row>
    <row r="492" spans="1:30" s="1" customFormat="1" x14ac:dyDescent="0.2">
      <c r="A492" s="23" t="s">
        <v>1923</v>
      </c>
      <c r="B492" s="23"/>
      <c r="C492" s="178"/>
      <c r="D492" s="178"/>
      <c r="E492" s="23"/>
      <c r="F492" s="23"/>
      <c r="G492" s="23"/>
      <c r="H492" s="23"/>
      <c r="I492" s="23"/>
      <c r="J492" s="136"/>
      <c r="K492" s="91"/>
      <c r="L492" s="24">
        <v>2</v>
      </c>
      <c r="M492" s="91"/>
      <c r="N492" s="110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  <c r="AA492" s="91"/>
      <c r="AB492" s="146"/>
      <c r="AC492" s="68">
        <f t="shared" si="7"/>
        <v>2</v>
      </c>
      <c r="AD492"/>
    </row>
    <row r="493" spans="1:30" s="1" customFormat="1" x14ac:dyDescent="0.2">
      <c r="A493" s="23" t="s">
        <v>1073</v>
      </c>
      <c r="B493" s="23"/>
      <c r="C493" s="178"/>
      <c r="D493" s="178"/>
      <c r="E493" s="23"/>
      <c r="F493" s="23"/>
      <c r="G493" s="23"/>
      <c r="H493" s="23"/>
      <c r="I493" s="23"/>
      <c r="J493" s="136"/>
      <c r="K493" s="91"/>
      <c r="L493" s="24"/>
      <c r="M493" s="91"/>
      <c r="N493" s="110"/>
      <c r="O493" s="91"/>
      <c r="P493" s="91"/>
      <c r="Q493" s="91"/>
      <c r="R493" s="91"/>
      <c r="S493" s="91"/>
      <c r="T493" s="91"/>
      <c r="U493" s="91"/>
      <c r="V493" s="91">
        <v>2</v>
      </c>
      <c r="W493" s="91"/>
      <c r="X493" s="91"/>
      <c r="Y493" s="91"/>
      <c r="Z493" s="91"/>
      <c r="AA493" s="91"/>
      <c r="AB493" s="146"/>
      <c r="AC493" s="68">
        <f t="shared" si="7"/>
        <v>2</v>
      </c>
    </row>
    <row r="494" spans="1:30" x14ac:dyDescent="0.2">
      <c r="A494" s="23" t="s">
        <v>1246</v>
      </c>
      <c r="B494" s="23"/>
      <c r="C494" s="178"/>
      <c r="D494" s="178"/>
      <c r="E494" s="23"/>
      <c r="F494" s="23"/>
      <c r="G494" s="23"/>
      <c r="H494" s="23"/>
      <c r="I494" s="23"/>
      <c r="J494" s="136"/>
      <c r="K494" s="91"/>
      <c r="L494" s="24"/>
      <c r="M494" s="91"/>
      <c r="N494" s="110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>
        <v>2</v>
      </c>
      <c r="AA494" s="91"/>
      <c r="AB494" s="146"/>
      <c r="AC494" s="68">
        <f t="shared" si="7"/>
        <v>2</v>
      </c>
      <c r="AD494" s="1"/>
    </row>
    <row r="495" spans="1:30" x14ac:dyDescent="0.2">
      <c r="A495" s="23" t="s">
        <v>1110</v>
      </c>
      <c r="B495" s="23"/>
      <c r="C495" s="178"/>
      <c r="D495" s="178"/>
      <c r="E495" s="23"/>
      <c r="F495" s="23"/>
      <c r="G495" s="23"/>
      <c r="H495" s="23"/>
      <c r="I495" s="23"/>
      <c r="J495" s="136"/>
      <c r="K495" s="91">
        <v>2</v>
      </c>
      <c r="L495" s="24"/>
      <c r="M495" s="91"/>
      <c r="N495" s="110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  <c r="AA495" s="91"/>
      <c r="AB495" s="146"/>
      <c r="AC495" s="68">
        <f t="shared" si="7"/>
        <v>2</v>
      </c>
    </row>
    <row r="496" spans="1:30" x14ac:dyDescent="0.2">
      <c r="A496" s="23" t="s">
        <v>1114</v>
      </c>
      <c r="B496" s="23"/>
      <c r="C496" s="178"/>
      <c r="D496" s="178"/>
      <c r="E496" s="23"/>
      <c r="F496" s="23"/>
      <c r="G496" s="23"/>
      <c r="H496" s="23"/>
      <c r="I496" s="23"/>
      <c r="J496" s="136"/>
      <c r="K496" s="91"/>
      <c r="L496" s="24"/>
      <c r="M496" s="91">
        <v>1</v>
      </c>
      <c r="N496" s="110"/>
      <c r="O496" s="91"/>
      <c r="P496" s="91">
        <v>1</v>
      </c>
      <c r="Q496" s="91"/>
      <c r="R496" s="91"/>
      <c r="S496" s="91"/>
      <c r="T496" s="91"/>
      <c r="U496" s="91"/>
      <c r="V496" s="91"/>
      <c r="W496" s="91"/>
      <c r="X496" s="91"/>
      <c r="Y496" s="91"/>
      <c r="Z496" s="91"/>
      <c r="AA496" s="91"/>
      <c r="AB496" s="146"/>
      <c r="AC496" s="68">
        <f t="shared" si="7"/>
        <v>2</v>
      </c>
    </row>
    <row r="497" spans="1:30" x14ac:dyDescent="0.2">
      <c r="A497" s="23" t="s">
        <v>1120</v>
      </c>
      <c r="B497" s="23"/>
      <c r="C497" s="178"/>
      <c r="D497" s="178"/>
      <c r="E497" s="23"/>
      <c r="F497" s="23"/>
      <c r="G497" s="23"/>
      <c r="H497" s="23"/>
      <c r="I497" s="23"/>
      <c r="J497" s="136"/>
      <c r="K497" s="91"/>
      <c r="L497" s="24"/>
      <c r="M497" s="91">
        <v>1</v>
      </c>
      <c r="N497" s="110"/>
      <c r="O497" s="91"/>
      <c r="P497" s="91">
        <v>1</v>
      </c>
      <c r="Q497" s="91"/>
      <c r="R497" s="91"/>
      <c r="S497" s="91"/>
      <c r="T497" s="91"/>
      <c r="U497" s="91"/>
      <c r="V497" s="91"/>
      <c r="W497" s="91"/>
      <c r="X497" s="91"/>
      <c r="Y497" s="91"/>
      <c r="Z497" s="91"/>
      <c r="AA497" s="91"/>
      <c r="AB497" s="146"/>
      <c r="AC497" s="68">
        <f t="shared" si="7"/>
        <v>2</v>
      </c>
      <c r="AD497" s="1"/>
    </row>
    <row r="498" spans="1:30" x14ac:dyDescent="0.2">
      <c r="A498" s="23" t="s">
        <v>1143</v>
      </c>
      <c r="B498" s="23"/>
      <c r="C498" s="178"/>
      <c r="D498" s="178"/>
      <c r="E498" s="23"/>
      <c r="F498" s="23"/>
      <c r="G498" s="23"/>
      <c r="H498" s="23"/>
      <c r="I498" s="23"/>
      <c r="J498" s="136"/>
      <c r="K498" s="91"/>
      <c r="L498" s="24"/>
      <c r="M498" s="91">
        <v>2</v>
      </c>
      <c r="N498" s="110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  <c r="AA498" s="91"/>
      <c r="AB498" s="146"/>
      <c r="AC498" s="68">
        <f t="shared" si="7"/>
        <v>2</v>
      </c>
    </row>
    <row r="499" spans="1:30" x14ac:dyDescent="0.2">
      <c r="A499" s="23" t="s">
        <v>1164</v>
      </c>
      <c r="B499" s="23"/>
      <c r="C499" s="178"/>
      <c r="D499" s="178"/>
      <c r="E499" s="23"/>
      <c r="F499" s="23"/>
      <c r="G499" s="23"/>
      <c r="H499" s="23"/>
      <c r="I499" s="23"/>
      <c r="J499" s="136"/>
      <c r="K499" s="91"/>
      <c r="L499" s="24"/>
      <c r="M499" s="91">
        <v>2</v>
      </c>
      <c r="N499" s="110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  <c r="AA499" s="91"/>
      <c r="AB499" s="146"/>
      <c r="AC499" s="68">
        <f t="shared" si="7"/>
        <v>2</v>
      </c>
      <c r="AD499" s="1"/>
    </row>
    <row r="500" spans="1:30" x14ac:dyDescent="0.2">
      <c r="A500" s="23" t="s">
        <v>1263</v>
      </c>
      <c r="B500" s="23"/>
      <c r="C500" s="178"/>
      <c r="D500" s="178"/>
      <c r="E500" s="23"/>
      <c r="F500" s="23"/>
      <c r="G500" s="23"/>
      <c r="H500" s="23"/>
      <c r="I500" s="23"/>
      <c r="J500" s="136"/>
      <c r="K500" s="91"/>
      <c r="L500" s="24"/>
      <c r="M500" s="91"/>
      <c r="N500" s="110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>
        <v>2</v>
      </c>
      <c r="AA500" s="91"/>
      <c r="AB500" s="146"/>
      <c r="AC500" s="68">
        <f t="shared" si="7"/>
        <v>2</v>
      </c>
      <c r="AD500" s="1"/>
    </row>
    <row r="501" spans="1:30" x14ac:dyDescent="0.2">
      <c r="A501" s="23" t="s">
        <v>1201</v>
      </c>
      <c r="B501" s="23"/>
      <c r="C501" s="178"/>
      <c r="D501" s="178"/>
      <c r="E501" s="23"/>
      <c r="F501" s="23"/>
      <c r="G501" s="23"/>
      <c r="H501" s="23"/>
      <c r="I501" s="23"/>
      <c r="J501" s="136"/>
      <c r="K501" s="91"/>
      <c r="L501" s="24"/>
      <c r="M501" s="91"/>
      <c r="N501" s="91">
        <v>1</v>
      </c>
      <c r="O501" s="91">
        <v>1</v>
      </c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  <c r="AA501" s="91"/>
      <c r="AB501" s="146"/>
      <c r="AC501" s="68">
        <f t="shared" si="7"/>
        <v>2</v>
      </c>
      <c r="AD501" s="1"/>
    </row>
    <row r="502" spans="1:30" x14ac:dyDescent="0.2">
      <c r="A502" s="23" t="s">
        <v>1212</v>
      </c>
      <c r="B502" s="23"/>
      <c r="C502" s="178"/>
      <c r="D502" s="178"/>
      <c r="E502" s="23"/>
      <c r="F502" s="23"/>
      <c r="G502" s="23"/>
      <c r="H502" s="23"/>
      <c r="I502" s="23"/>
      <c r="J502" s="136"/>
      <c r="K502" s="91">
        <v>1</v>
      </c>
      <c r="L502" s="24"/>
      <c r="M502" s="91"/>
      <c r="N502" s="110"/>
      <c r="O502" s="91"/>
      <c r="P502" s="91"/>
      <c r="Q502" s="91"/>
      <c r="R502" s="91"/>
      <c r="S502" s="91"/>
      <c r="T502" s="91"/>
      <c r="U502" s="91"/>
      <c r="V502" s="91"/>
      <c r="W502" s="91"/>
      <c r="X502" s="91">
        <v>1</v>
      </c>
      <c r="Y502" s="91"/>
      <c r="Z502" s="91"/>
      <c r="AA502" s="91"/>
      <c r="AB502" s="146"/>
      <c r="AC502" s="68">
        <f t="shared" si="7"/>
        <v>2</v>
      </c>
      <c r="AD502" s="1"/>
    </row>
    <row r="503" spans="1:30" x14ac:dyDescent="0.2">
      <c r="A503" s="23" t="s">
        <v>778</v>
      </c>
      <c r="B503" s="23"/>
      <c r="C503" s="178"/>
      <c r="D503" s="178"/>
      <c r="E503" s="23"/>
      <c r="F503" s="23"/>
      <c r="G503" s="23"/>
      <c r="H503" s="23"/>
      <c r="I503" s="23"/>
      <c r="J503" s="136"/>
      <c r="K503" s="91"/>
      <c r="L503" s="24"/>
      <c r="M503" s="91"/>
      <c r="N503" s="110"/>
      <c r="O503" s="91"/>
      <c r="P503" s="91"/>
      <c r="Q503" s="91"/>
      <c r="R503" s="91"/>
      <c r="S503" s="91"/>
      <c r="T503" s="91"/>
      <c r="U503" s="91">
        <v>1</v>
      </c>
      <c r="V503" s="91"/>
      <c r="W503" s="91"/>
      <c r="X503" s="91"/>
      <c r="Y503" s="91"/>
      <c r="Z503" s="91"/>
      <c r="AA503" s="91"/>
      <c r="AB503" s="146"/>
      <c r="AC503" s="68">
        <f t="shared" si="7"/>
        <v>1</v>
      </c>
      <c r="AD503" s="90"/>
    </row>
    <row r="504" spans="1:30" x14ac:dyDescent="0.2">
      <c r="A504" s="23" t="s">
        <v>781</v>
      </c>
      <c r="B504" s="23"/>
      <c r="C504" s="178"/>
      <c r="D504" s="178"/>
      <c r="E504" s="23"/>
      <c r="F504" s="23"/>
      <c r="G504" s="23"/>
      <c r="H504" s="23"/>
      <c r="I504" s="23"/>
      <c r="J504" s="136"/>
      <c r="K504" s="91"/>
      <c r="L504" s="24"/>
      <c r="M504" s="91"/>
      <c r="N504" s="110"/>
      <c r="O504" s="91"/>
      <c r="P504" s="91"/>
      <c r="Q504" s="91"/>
      <c r="R504" s="91"/>
      <c r="S504" s="91"/>
      <c r="T504" s="91">
        <v>1</v>
      </c>
      <c r="U504" s="91"/>
      <c r="V504" s="91"/>
      <c r="W504" s="91"/>
      <c r="X504" s="91"/>
      <c r="Y504" s="91"/>
      <c r="Z504" s="91"/>
      <c r="AA504" s="91"/>
      <c r="AB504" s="146"/>
      <c r="AC504" s="68">
        <f t="shared" si="7"/>
        <v>1</v>
      </c>
      <c r="AD504" s="90"/>
    </row>
    <row r="505" spans="1:30" x14ac:dyDescent="0.2">
      <c r="A505" s="23" t="s">
        <v>782</v>
      </c>
      <c r="B505" s="23"/>
      <c r="C505" s="178"/>
      <c r="D505" s="178"/>
      <c r="E505" s="23"/>
      <c r="F505" s="23"/>
      <c r="G505" s="23"/>
      <c r="H505" s="23"/>
      <c r="I505" s="23"/>
      <c r="J505" s="136"/>
      <c r="K505" s="91"/>
      <c r="L505" s="24"/>
      <c r="M505" s="91"/>
      <c r="N505" s="110"/>
      <c r="O505" s="91"/>
      <c r="P505" s="91"/>
      <c r="Q505" s="91"/>
      <c r="R505" s="91"/>
      <c r="S505" s="91"/>
      <c r="T505" s="91"/>
      <c r="U505" s="91">
        <v>1</v>
      </c>
      <c r="V505" s="91"/>
      <c r="W505" s="91"/>
      <c r="X505" s="91"/>
      <c r="Y505" s="91"/>
      <c r="Z505" s="91"/>
      <c r="AA505" s="91"/>
      <c r="AB505" s="146"/>
      <c r="AC505" s="68">
        <f t="shared" si="7"/>
        <v>1</v>
      </c>
      <c r="AD505" s="90"/>
    </row>
    <row r="506" spans="1:30" x14ac:dyDescent="0.2">
      <c r="A506" s="23" t="s">
        <v>783</v>
      </c>
      <c r="B506" s="23"/>
      <c r="C506" s="178"/>
      <c r="D506" s="178"/>
      <c r="E506" s="23"/>
      <c r="F506" s="23"/>
      <c r="G506" s="23"/>
      <c r="H506" s="23"/>
      <c r="I506" s="23"/>
      <c r="J506" s="136"/>
      <c r="K506" s="91"/>
      <c r="L506" s="24"/>
      <c r="M506" s="91">
        <v>1</v>
      </c>
      <c r="N506" s="110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  <c r="AA506" s="91"/>
      <c r="AB506" s="146"/>
      <c r="AC506" s="68">
        <f t="shared" si="7"/>
        <v>1</v>
      </c>
      <c r="AD506" s="90"/>
    </row>
    <row r="507" spans="1:30" s="1" customFormat="1" x14ac:dyDescent="0.2">
      <c r="A507" s="23" t="s">
        <v>784</v>
      </c>
      <c r="B507" s="23"/>
      <c r="C507" s="178"/>
      <c r="D507" s="178"/>
      <c r="E507" s="23"/>
      <c r="F507" s="23"/>
      <c r="G507" s="23"/>
      <c r="H507" s="23"/>
      <c r="I507" s="23"/>
      <c r="J507" s="136"/>
      <c r="K507" s="91"/>
      <c r="L507" s="24"/>
      <c r="M507" s="91"/>
      <c r="N507" s="110"/>
      <c r="O507" s="91"/>
      <c r="P507" s="91"/>
      <c r="Q507" s="91"/>
      <c r="R507" s="91"/>
      <c r="S507" s="91"/>
      <c r="T507" s="91">
        <v>1</v>
      </c>
      <c r="U507" s="91"/>
      <c r="V507" s="91"/>
      <c r="W507" s="91"/>
      <c r="X507" s="91"/>
      <c r="Y507" s="91"/>
      <c r="Z507" s="91"/>
      <c r="AA507" s="91"/>
      <c r="AB507" s="146"/>
      <c r="AC507" s="68">
        <f t="shared" si="7"/>
        <v>1</v>
      </c>
    </row>
    <row r="508" spans="1:30" s="1" customFormat="1" x14ac:dyDescent="0.2">
      <c r="A508" s="23" t="s">
        <v>2392</v>
      </c>
      <c r="B508" s="23"/>
      <c r="C508" s="178"/>
      <c r="D508" s="178"/>
      <c r="E508" s="140"/>
      <c r="F508" s="140"/>
      <c r="G508" s="140"/>
      <c r="H508" s="140"/>
      <c r="I508" s="140"/>
      <c r="J508" s="140"/>
      <c r="K508" s="91"/>
      <c r="L508" s="91"/>
      <c r="M508" s="127"/>
      <c r="N508" s="91"/>
      <c r="O508" s="91"/>
      <c r="P508" s="91"/>
      <c r="Q508" s="91"/>
      <c r="R508" s="91"/>
      <c r="S508" s="122"/>
      <c r="T508" s="91"/>
      <c r="U508" s="91"/>
      <c r="V508" s="91"/>
      <c r="W508" s="91"/>
      <c r="X508" s="91"/>
      <c r="Y508" s="91"/>
      <c r="Z508" s="91"/>
      <c r="AA508" s="91">
        <v>1</v>
      </c>
      <c r="AB508" s="146"/>
      <c r="AC508" s="68">
        <f t="shared" si="7"/>
        <v>1</v>
      </c>
      <c r="AD508" s="90"/>
    </row>
    <row r="509" spans="1:30" s="1" customFormat="1" x14ac:dyDescent="0.2">
      <c r="A509" s="23" t="s">
        <v>1247</v>
      </c>
      <c r="B509" s="23"/>
      <c r="C509" s="178"/>
      <c r="D509" s="178"/>
      <c r="E509" s="23"/>
      <c r="F509" s="23"/>
      <c r="G509" s="23"/>
      <c r="H509" s="23"/>
      <c r="I509" s="23"/>
      <c r="J509" s="136"/>
      <c r="K509" s="91"/>
      <c r="L509" s="24"/>
      <c r="M509" s="91"/>
      <c r="N509" s="110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>
        <v>1</v>
      </c>
      <c r="AA509" s="91"/>
      <c r="AB509" s="146"/>
      <c r="AC509" s="68">
        <f t="shared" si="7"/>
        <v>1</v>
      </c>
      <c r="AD509" s="90"/>
    </row>
    <row r="510" spans="1:30" s="1" customFormat="1" x14ac:dyDescent="0.2">
      <c r="A510" s="23" t="s">
        <v>809</v>
      </c>
      <c r="B510" s="23"/>
      <c r="C510" s="178"/>
      <c r="D510" s="178"/>
      <c r="E510" s="23"/>
      <c r="F510" s="23"/>
      <c r="G510" s="23"/>
      <c r="H510" s="23"/>
      <c r="I510" s="23"/>
      <c r="J510" s="136"/>
      <c r="K510" s="91"/>
      <c r="L510" s="24"/>
      <c r="M510" s="91"/>
      <c r="N510" s="110"/>
      <c r="O510" s="91"/>
      <c r="P510" s="91"/>
      <c r="Q510" s="91"/>
      <c r="R510" s="91"/>
      <c r="S510" s="91"/>
      <c r="T510" s="91"/>
      <c r="U510" s="91"/>
      <c r="V510" s="91"/>
      <c r="W510" s="91"/>
      <c r="X510" s="91">
        <v>1</v>
      </c>
      <c r="Y510" s="91"/>
      <c r="Z510" s="91"/>
      <c r="AA510" s="91"/>
      <c r="AB510" s="146"/>
      <c r="AC510" s="68">
        <f t="shared" si="7"/>
        <v>1</v>
      </c>
      <c r="AD510" s="90"/>
    </row>
    <row r="511" spans="1:30" s="1" customFormat="1" x14ac:dyDescent="0.2">
      <c r="A511" s="23" t="s">
        <v>810</v>
      </c>
      <c r="B511" s="23"/>
      <c r="C511" s="178"/>
      <c r="D511" s="178"/>
      <c r="E511" s="23"/>
      <c r="F511" s="23"/>
      <c r="G511" s="23"/>
      <c r="H511" s="23"/>
      <c r="I511" s="23"/>
      <c r="J511" s="136"/>
      <c r="K511" s="91"/>
      <c r="L511" s="24"/>
      <c r="M511" s="91"/>
      <c r="N511" s="110"/>
      <c r="O511" s="91"/>
      <c r="P511" s="91"/>
      <c r="Q511" s="91"/>
      <c r="R511" s="91"/>
      <c r="S511" s="91"/>
      <c r="T511" s="91"/>
      <c r="U511" s="91"/>
      <c r="V511" s="91">
        <v>1</v>
      </c>
      <c r="W511" s="91"/>
      <c r="X511" s="91"/>
      <c r="Y511" s="91"/>
      <c r="Z511" s="91"/>
      <c r="AA511" s="91"/>
      <c r="AB511" s="146"/>
      <c r="AC511" s="68">
        <f t="shared" si="7"/>
        <v>1</v>
      </c>
      <c r="AD511" s="90"/>
    </row>
    <row r="512" spans="1:30" s="1" customFormat="1" x14ac:dyDescent="0.2">
      <c r="A512" s="23" t="s">
        <v>811</v>
      </c>
      <c r="B512" s="23"/>
      <c r="C512" s="178"/>
      <c r="D512" s="178"/>
      <c r="E512" s="23"/>
      <c r="F512" s="23"/>
      <c r="G512" s="23"/>
      <c r="H512" s="23"/>
      <c r="I512" s="23"/>
      <c r="J512" s="136"/>
      <c r="K512" s="91"/>
      <c r="L512" s="24"/>
      <c r="M512" s="91"/>
      <c r="N512" s="110"/>
      <c r="O512" s="91"/>
      <c r="P512" s="91"/>
      <c r="Q512" s="91"/>
      <c r="R512" s="91"/>
      <c r="S512" s="91"/>
      <c r="T512" s="91"/>
      <c r="U512" s="91"/>
      <c r="V512" s="91">
        <v>1</v>
      </c>
      <c r="W512" s="91"/>
      <c r="X512" s="91"/>
      <c r="Y512" s="91"/>
      <c r="Z512" s="91"/>
      <c r="AA512" s="91"/>
      <c r="AB512" s="146"/>
      <c r="AC512" s="68">
        <f t="shared" si="7"/>
        <v>1</v>
      </c>
      <c r="AD512" s="90"/>
    </row>
    <row r="513" spans="1:30" s="1" customFormat="1" x14ac:dyDescent="0.2">
      <c r="A513" s="23" t="s">
        <v>812</v>
      </c>
      <c r="B513" s="23"/>
      <c r="C513" s="178"/>
      <c r="D513" s="178"/>
      <c r="E513" s="23"/>
      <c r="F513" s="23"/>
      <c r="G513" s="23"/>
      <c r="H513" s="23"/>
      <c r="I513" s="23"/>
      <c r="J513" s="136"/>
      <c r="K513" s="91"/>
      <c r="L513" s="24"/>
      <c r="M513" s="91"/>
      <c r="N513" s="110"/>
      <c r="O513" s="91"/>
      <c r="P513" s="91"/>
      <c r="Q513" s="91"/>
      <c r="R513" s="91">
        <v>1</v>
      </c>
      <c r="S513" s="91"/>
      <c r="T513" s="91"/>
      <c r="U513" s="91"/>
      <c r="V513" s="91"/>
      <c r="W513" s="91"/>
      <c r="X513" s="91"/>
      <c r="Y513" s="91"/>
      <c r="Z513" s="91"/>
      <c r="AA513" s="91"/>
      <c r="AB513" s="146"/>
      <c r="AC513" s="68">
        <f t="shared" si="7"/>
        <v>1</v>
      </c>
      <c r="AD513" s="90"/>
    </row>
    <row r="514" spans="1:30" s="1" customFormat="1" x14ac:dyDescent="0.2">
      <c r="A514" s="23" t="s">
        <v>826</v>
      </c>
      <c r="B514" s="23"/>
      <c r="C514" s="178"/>
      <c r="D514" s="178"/>
      <c r="E514" s="23"/>
      <c r="F514" s="23"/>
      <c r="G514" s="23"/>
      <c r="H514" s="23"/>
      <c r="I514" s="23"/>
      <c r="J514" s="136"/>
      <c r="K514" s="91"/>
      <c r="L514" s="24"/>
      <c r="M514" s="91"/>
      <c r="N514" s="110"/>
      <c r="O514" s="91"/>
      <c r="P514" s="91"/>
      <c r="Q514" s="91"/>
      <c r="R514" s="91"/>
      <c r="S514" s="91"/>
      <c r="T514" s="91">
        <v>1</v>
      </c>
      <c r="U514" s="91"/>
      <c r="V514" s="91"/>
      <c r="W514" s="91"/>
      <c r="X514" s="91"/>
      <c r="Y514" s="91"/>
      <c r="Z514" s="91"/>
      <c r="AA514" s="91"/>
      <c r="AB514" s="146"/>
      <c r="AC514" s="68">
        <f t="shared" si="7"/>
        <v>1</v>
      </c>
      <c r="AD514" s="90"/>
    </row>
    <row r="515" spans="1:30" s="1" customFormat="1" x14ac:dyDescent="0.2">
      <c r="A515" s="23" t="s">
        <v>841</v>
      </c>
      <c r="B515" s="23"/>
      <c r="C515" s="178"/>
      <c r="D515" s="178"/>
      <c r="E515" s="23"/>
      <c r="F515" s="23"/>
      <c r="G515" s="23"/>
      <c r="H515" s="23"/>
      <c r="I515" s="23"/>
      <c r="J515" s="136"/>
      <c r="K515" s="91"/>
      <c r="L515" s="24"/>
      <c r="M515" s="91"/>
      <c r="N515" s="110"/>
      <c r="O515" s="91"/>
      <c r="P515" s="91"/>
      <c r="Q515" s="91"/>
      <c r="R515" s="91"/>
      <c r="S515" s="91"/>
      <c r="T515" s="91"/>
      <c r="U515" s="91"/>
      <c r="V515" s="91">
        <v>1</v>
      </c>
      <c r="W515" s="91"/>
      <c r="X515" s="91"/>
      <c r="Y515" s="91"/>
      <c r="Z515" s="91"/>
      <c r="AA515" s="91"/>
      <c r="AB515" s="146"/>
      <c r="AC515" s="68">
        <f t="shared" ref="AC515:AC578" si="8">SUM(E515:AA515)+(AB515*0.5)</f>
        <v>1</v>
      </c>
    </row>
    <row r="516" spans="1:30" x14ac:dyDescent="0.2">
      <c r="A516" s="23" t="s">
        <v>842</v>
      </c>
      <c r="B516" s="23"/>
      <c r="C516" s="178"/>
      <c r="D516" s="178"/>
      <c r="E516" s="23"/>
      <c r="F516" s="23"/>
      <c r="G516" s="23"/>
      <c r="H516" s="23"/>
      <c r="I516" s="23"/>
      <c r="J516" s="136"/>
      <c r="K516" s="91"/>
      <c r="L516" s="24"/>
      <c r="M516" s="91"/>
      <c r="N516" s="110"/>
      <c r="O516" s="91"/>
      <c r="P516" s="91">
        <v>1</v>
      </c>
      <c r="Q516" s="91"/>
      <c r="R516" s="91"/>
      <c r="S516" s="91"/>
      <c r="T516" s="91"/>
      <c r="U516" s="91"/>
      <c r="V516" s="91"/>
      <c r="W516" s="91"/>
      <c r="X516" s="91"/>
      <c r="Y516" s="91"/>
      <c r="Z516" s="91"/>
      <c r="AA516" s="91"/>
      <c r="AB516" s="146"/>
      <c r="AC516" s="68">
        <f t="shared" si="8"/>
        <v>1</v>
      </c>
      <c r="AD516" s="1"/>
    </row>
    <row r="517" spans="1:30" s="1" customFormat="1" x14ac:dyDescent="0.2">
      <c r="A517" s="23" t="s">
        <v>849</v>
      </c>
      <c r="B517" s="23"/>
      <c r="C517" s="178"/>
      <c r="D517" s="178"/>
      <c r="E517" s="23"/>
      <c r="F517" s="23"/>
      <c r="G517" s="23"/>
      <c r="H517" s="23"/>
      <c r="I517" s="23"/>
      <c r="J517" s="136"/>
      <c r="K517" s="91"/>
      <c r="L517" s="24"/>
      <c r="M517" s="91"/>
      <c r="N517" s="110"/>
      <c r="O517" s="91"/>
      <c r="P517" s="91"/>
      <c r="Q517" s="91"/>
      <c r="R517" s="91">
        <v>1</v>
      </c>
      <c r="S517" s="91"/>
      <c r="T517" s="91"/>
      <c r="U517" s="91"/>
      <c r="V517" s="91"/>
      <c r="W517" s="91"/>
      <c r="X517" s="91"/>
      <c r="Y517" s="91"/>
      <c r="Z517" s="91"/>
      <c r="AA517" s="91"/>
      <c r="AB517" s="146"/>
      <c r="AC517" s="68">
        <f t="shared" si="8"/>
        <v>1</v>
      </c>
    </row>
    <row r="518" spans="1:30" x14ac:dyDescent="0.2">
      <c r="A518" s="23" t="s">
        <v>852</v>
      </c>
      <c r="B518" s="23"/>
      <c r="C518" s="178"/>
      <c r="D518" s="178"/>
      <c r="E518" s="23"/>
      <c r="F518" s="23"/>
      <c r="G518" s="23"/>
      <c r="H518" s="23"/>
      <c r="I518" s="23"/>
      <c r="J518" s="136"/>
      <c r="K518" s="91"/>
      <c r="L518" s="24"/>
      <c r="M518" s="91"/>
      <c r="N518" s="110"/>
      <c r="O518" s="91"/>
      <c r="P518" s="91"/>
      <c r="Q518" s="91"/>
      <c r="R518" s="91"/>
      <c r="S518" s="91"/>
      <c r="T518" s="91"/>
      <c r="U518" s="91"/>
      <c r="V518" s="91"/>
      <c r="W518" s="91">
        <v>1</v>
      </c>
      <c r="X518" s="91"/>
      <c r="Y518" s="91"/>
      <c r="Z518" s="91"/>
      <c r="AA518" s="91"/>
      <c r="AB518" s="146"/>
      <c r="AC518" s="68">
        <f t="shared" si="8"/>
        <v>1</v>
      </c>
      <c r="AD518" s="1"/>
    </row>
    <row r="519" spans="1:30" x14ac:dyDescent="0.2">
      <c r="A519" s="23" t="s">
        <v>862</v>
      </c>
      <c r="B519" s="23"/>
      <c r="C519" s="178"/>
      <c r="D519" s="178"/>
      <c r="E519" s="23"/>
      <c r="F519" s="23"/>
      <c r="G519" s="23"/>
      <c r="H519" s="23"/>
      <c r="I519" s="23"/>
      <c r="J519" s="136"/>
      <c r="K519" s="91"/>
      <c r="L519" s="24"/>
      <c r="M519" s="91"/>
      <c r="N519" s="110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>
        <v>1</v>
      </c>
      <c r="Z519" s="91"/>
      <c r="AA519" s="91"/>
      <c r="AB519" s="146"/>
      <c r="AC519" s="68">
        <f t="shared" si="8"/>
        <v>1</v>
      </c>
      <c r="AD519" s="1"/>
    </row>
    <row r="520" spans="1:30" x14ac:dyDescent="0.2">
      <c r="A520" s="23" t="s">
        <v>866</v>
      </c>
      <c r="B520" s="23"/>
      <c r="C520" s="178"/>
      <c r="D520" s="178"/>
      <c r="E520" s="23"/>
      <c r="F520" s="23"/>
      <c r="G520" s="23"/>
      <c r="H520" s="23"/>
      <c r="I520" s="23"/>
      <c r="J520" s="136"/>
      <c r="K520" s="91">
        <v>1</v>
      </c>
      <c r="L520" s="24"/>
      <c r="M520" s="91"/>
      <c r="N520" s="110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  <c r="AA520" s="91"/>
      <c r="AB520" s="146"/>
      <c r="AC520" s="68">
        <f t="shared" si="8"/>
        <v>1</v>
      </c>
    </row>
    <row r="521" spans="1:30" x14ac:dyDescent="0.2">
      <c r="A521" s="23" t="s">
        <v>873</v>
      </c>
      <c r="B521" s="23"/>
      <c r="C521" s="178"/>
      <c r="D521" s="178"/>
      <c r="E521" s="23"/>
      <c r="F521" s="23"/>
      <c r="G521" s="23"/>
      <c r="H521" s="23"/>
      <c r="I521" s="23"/>
      <c r="J521" s="136"/>
      <c r="K521" s="91"/>
      <c r="L521" s="24"/>
      <c r="M521" s="91"/>
      <c r="N521" s="110"/>
      <c r="O521" s="91"/>
      <c r="P521" s="91"/>
      <c r="Q521" s="91"/>
      <c r="R521" s="91"/>
      <c r="S521" s="91"/>
      <c r="T521" s="91"/>
      <c r="U521" s="91">
        <v>1</v>
      </c>
      <c r="V521" s="91"/>
      <c r="W521" s="91"/>
      <c r="X521" s="91"/>
      <c r="Y521" s="91"/>
      <c r="Z521" s="91"/>
      <c r="AA521" s="91"/>
      <c r="AB521" s="146"/>
      <c r="AC521" s="68">
        <f t="shared" si="8"/>
        <v>1</v>
      </c>
      <c r="AD521" s="1"/>
    </row>
    <row r="522" spans="1:30" x14ac:dyDescent="0.2">
      <c r="A522" s="23" t="s">
        <v>876</v>
      </c>
      <c r="B522" s="23"/>
      <c r="C522" s="178"/>
      <c r="D522" s="178"/>
      <c r="E522" s="23"/>
      <c r="F522" s="23"/>
      <c r="G522" s="23"/>
      <c r="H522" s="23"/>
      <c r="I522" s="23"/>
      <c r="J522" s="136"/>
      <c r="K522" s="91"/>
      <c r="L522" s="24"/>
      <c r="M522" s="91"/>
      <c r="N522" s="110"/>
      <c r="O522" s="91"/>
      <c r="P522" s="91"/>
      <c r="Q522" s="91"/>
      <c r="R522" s="91"/>
      <c r="S522" s="91"/>
      <c r="T522" s="91">
        <v>1</v>
      </c>
      <c r="U522" s="91"/>
      <c r="V522" s="91"/>
      <c r="W522" s="91"/>
      <c r="X522" s="91"/>
      <c r="Y522" s="91"/>
      <c r="Z522" s="91"/>
      <c r="AA522" s="91"/>
      <c r="AB522" s="146"/>
      <c r="AC522" s="68">
        <f t="shared" si="8"/>
        <v>1</v>
      </c>
      <c r="AD522" s="1"/>
    </row>
    <row r="523" spans="1:30" x14ac:dyDescent="0.2">
      <c r="A523" s="23" t="s">
        <v>889</v>
      </c>
      <c r="B523" s="23"/>
      <c r="C523" s="178"/>
      <c r="D523" s="178"/>
      <c r="E523" s="23"/>
      <c r="F523" s="23"/>
      <c r="G523" s="23"/>
      <c r="H523" s="23"/>
      <c r="I523" s="23"/>
      <c r="J523" s="136"/>
      <c r="K523" s="91"/>
      <c r="L523" s="24"/>
      <c r="M523" s="91"/>
      <c r="N523" s="110"/>
      <c r="O523" s="91"/>
      <c r="P523" s="91"/>
      <c r="Q523" s="91"/>
      <c r="R523" s="91">
        <v>1</v>
      </c>
      <c r="S523" s="91"/>
      <c r="T523" s="91"/>
      <c r="U523" s="91"/>
      <c r="V523" s="91"/>
      <c r="W523" s="91"/>
      <c r="X523" s="91"/>
      <c r="Y523" s="91"/>
      <c r="Z523" s="91"/>
      <c r="AA523" s="91"/>
      <c r="AB523" s="146"/>
      <c r="AC523" s="68">
        <f t="shared" si="8"/>
        <v>1</v>
      </c>
      <c r="AD523" s="1"/>
    </row>
    <row r="524" spans="1:30" s="1" customFormat="1" x14ac:dyDescent="0.2">
      <c r="A524" s="23" t="s">
        <v>896</v>
      </c>
      <c r="B524" s="23"/>
      <c r="C524" s="178"/>
      <c r="D524" s="178"/>
      <c r="E524" s="23"/>
      <c r="F524" s="23"/>
      <c r="G524" s="23"/>
      <c r="H524" s="23"/>
      <c r="I524" s="23"/>
      <c r="J524" s="136"/>
      <c r="K524" s="91"/>
      <c r="L524" s="24"/>
      <c r="M524" s="91"/>
      <c r="N524" s="110"/>
      <c r="O524" s="91"/>
      <c r="P524" s="91">
        <v>1</v>
      </c>
      <c r="Q524" s="91"/>
      <c r="R524" s="91"/>
      <c r="S524" s="91"/>
      <c r="T524" s="91"/>
      <c r="U524" s="91"/>
      <c r="V524" s="91"/>
      <c r="W524" s="91"/>
      <c r="X524" s="91"/>
      <c r="Y524" s="91"/>
      <c r="Z524" s="91"/>
      <c r="AA524" s="91"/>
      <c r="AB524" s="146"/>
      <c r="AC524" s="68">
        <f t="shared" si="8"/>
        <v>1</v>
      </c>
    </row>
    <row r="525" spans="1:30" x14ac:dyDescent="0.2">
      <c r="A525" s="23" t="s">
        <v>897</v>
      </c>
      <c r="B525" s="23"/>
      <c r="C525" s="178"/>
      <c r="D525" s="178"/>
      <c r="E525" s="23"/>
      <c r="F525" s="23"/>
      <c r="G525" s="23"/>
      <c r="H525" s="23"/>
      <c r="I525" s="23"/>
      <c r="J525" s="136"/>
      <c r="K525" s="91"/>
      <c r="L525" s="24"/>
      <c r="M525" s="91">
        <v>1</v>
      </c>
      <c r="N525" s="110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  <c r="AA525" s="91"/>
      <c r="AB525" s="146"/>
      <c r="AC525" s="68">
        <f t="shared" si="8"/>
        <v>1</v>
      </c>
      <c r="AD525" s="1"/>
    </row>
    <row r="526" spans="1:30" x14ac:dyDescent="0.2">
      <c r="A526" s="23" t="s">
        <v>900</v>
      </c>
      <c r="B526" s="23"/>
      <c r="C526" s="178"/>
      <c r="D526" s="178"/>
      <c r="E526" s="23"/>
      <c r="F526" s="23"/>
      <c r="G526" s="23"/>
      <c r="H526" s="23"/>
      <c r="I526" s="23"/>
      <c r="J526" s="136"/>
      <c r="K526" s="91"/>
      <c r="L526" s="24"/>
      <c r="M526" s="91"/>
      <c r="N526" s="110"/>
      <c r="O526" s="91"/>
      <c r="P526" s="91"/>
      <c r="Q526" s="91"/>
      <c r="R526" s="91"/>
      <c r="S526" s="91"/>
      <c r="T526" s="91"/>
      <c r="U526" s="91"/>
      <c r="V526" s="91">
        <v>1</v>
      </c>
      <c r="W526" s="91"/>
      <c r="X526" s="91"/>
      <c r="Y526" s="91"/>
      <c r="Z526" s="91"/>
      <c r="AA526" s="91"/>
      <c r="AB526" s="146"/>
      <c r="AC526" s="68">
        <f t="shared" si="8"/>
        <v>1</v>
      </c>
      <c r="AD526" s="1"/>
    </row>
    <row r="527" spans="1:30" x14ac:dyDescent="0.2">
      <c r="A527" s="23" t="s">
        <v>904</v>
      </c>
      <c r="B527" s="23"/>
      <c r="C527" s="178"/>
      <c r="D527" s="178"/>
      <c r="E527" s="23"/>
      <c r="F527" s="23"/>
      <c r="G527" s="23"/>
      <c r="H527" s="23"/>
      <c r="I527" s="23"/>
      <c r="J527" s="136"/>
      <c r="K527" s="91"/>
      <c r="L527" s="24"/>
      <c r="M527" s="91"/>
      <c r="N527" s="110"/>
      <c r="O527" s="91"/>
      <c r="P527" s="91"/>
      <c r="Q527" s="91"/>
      <c r="R527" s="91"/>
      <c r="S527" s="91"/>
      <c r="T527" s="91"/>
      <c r="U527" s="91"/>
      <c r="V527" s="91">
        <v>1</v>
      </c>
      <c r="W527" s="91"/>
      <c r="X527" s="91"/>
      <c r="Y527" s="91"/>
      <c r="Z527" s="91"/>
      <c r="AA527" s="91"/>
      <c r="AB527" s="146"/>
      <c r="AC527" s="68">
        <f t="shared" si="8"/>
        <v>1</v>
      </c>
      <c r="AD527" s="1"/>
    </row>
    <row r="528" spans="1:30" x14ac:dyDescent="0.2">
      <c r="A528" s="89" t="s">
        <v>1921</v>
      </c>
      <c r="B528" s="89"/>
      <c r="C528" s="418"/>
      <c r="D528" s="418"/>
      <c r="E528" s="89"/>
      <c r="F528" s="89"/>
      <c r="G528" s="23"/>
      <c r="H528" s="23"/>
      <c r="I528" s="23"/>
      <c r="J528" s="136"/>
      <c r="K528" s="91"/>
      <c r="L528" s="91">
        <v>1</v>
      </c>
      <c r="M528" s="91"/>
      <c r="N528" s="110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  <c r="AA528" s="91"/>
      <c r="AB528" s="146"/>
      <c r="AC528" s="68">
        <f t="shared" si="8"/>
        <v>1</v>
      </c>
      <c r="AD528" s="1"/>
    </row>
    <row r="529" spans="1:30" x14ac:dyDescent="0.2">
      <c r="A529" s="23" t="s">
        <v>913</v>
      </c>
      <c r="B529" s="23"/>
      <c r="C529" s="178"/>
      <c r="D529" s="178"/>
      <c r="E529" s="23"/>
      <c r="F529" s="23"/>
      <c r="G529" s="23"/>
      <c r="H529" s="23"/>
      <c r="I529" s="23"/>
      <c r="J529" s="136"/>
      <c r="K529" s="91"/>
      <c r="L529" s="24"/>
      <c r="M529" s="91"/>
      <c r="N529" s="110"/>
      <c r="O529" s="91"/>
      <c r="P529" s="91"/>
      <c r="Q529" s="91">
        <v>1</v>
      </c>
      <c r="R529" s="91"/>
      <c r="S529" s="91"/>
      <c r="T529" s="91"/>
      <c r="U529" s="91"/>
      <c r="V529" s="91"/>
      <c r="W529" s="91"/>
      <c r="X529" s="91"/>
      <c r="Y529" s="91"/>
      <c r="Z529" s="91"/>
      <c r="AA529" s="91"/>
      <c r="AB529" s="146"/>
      <c r="AC529" s="68">
        <f t="shared" si="8"/>
        <v>1</v>
      </c>
      <c r="AD529" s="1"/>
    </row>
    <row r="530" spans="1:30" x14ac:dyDescent="0.2">
      <c r="A530" s="23" t="s">
        <v>924</v>
      </c>
      <c r="B530" s="23"/>
      <c r="C530" s="178"/>
      <c r="D530" s="178"/>
      <c r="E530" s="23"/>
      <c r="F530" s="23"/>
      <c r="G530" s="23"/>
      <c r="H530" s="23"/>
      <c r="I530" s="23"/>
      <c r="J530" s="136"/>
      <c r="K530" s="91"/>
      <c r="L530" s="24"/>
      <c r="M530" s="91"/>
      <c r="N530" s="110"/>
      <c r="O530" s="91"/>
      <c r="P530" s="91"/>
      <c r="Q530" s="91"/>
      <c r="R530" s="91"/>
      <c r="S530" s="91"/>
      <c r="T530" s="91"/>
      <c r="U530" s="91"/>
      <c r="V530" s="91"/>
      <c r="W530" s="91"/>
      <c r="X530" s="91">
        <v>1</v>
      </c>
      <c r="Y530" s="91"/>
      <c r="Z530" s="91"/>
      <c r="AA530" s="91"/>
      <c r="AB530" s="146"/>
      <c r="AC530" s="68">
        <f t="shared" si="8"/>
        <v>1</v>
      </c>
      <c r="AD530" s="1"/>
    </row>
    <row r="531" spans="1:30" x14ac:dyDescent="0.2">
      <c r="A531" s="23" t="s">
        <v>927</v>
      </c>
      <c r="B531" s="23"/>
      <c r="C531" s="178"/>
      <c r="D531" s="178"/>
      <c r="E531" s="23"/>
      <c r="F531" s="23"/>
      <c r="G531" s="23"/>
      <c r="H531" s="23"/>
      <c r="I531" s="23"/>
      <c r="J531" s="136"/>
      <c r="K531" s="91"/>
      <c r="L531" s="24"/>
      <c r="M531" s="91">
        <v>1</v>
      </c>
      <c r="N531" s="110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  <c r="AA531" s="91"/>
      <c r="AB531" s="146"/>
      <c r="AC531" s="68">
        <f t="shared" si="8"/>
        <v>1</v>
      </c>
      <c r="AD531" s="1"/>
    </row>
    <row r="532" spans="1:30" x14ac:dyDescent="0.2">
      <c r="A532" s="23" t="s">
        <v>930</v>
      </c>
      <c r="B532" s="23"/>
      <c r="C532" s="178"/>
      <c r="D532" s="178"/>
      <c r="E532" s="23"/>
      <c r="F532" s="23"/>
      <c r="G532" s="23"/>
      <c r="H532" s="23"/>
      <c r="I532" s="23"/>
      <c r="J532" s="136"/>
      <c r="K532" s="91"/>
      <c r="L532" s="24"/>
      <c r="M532" s="91"/>
      <c r="N532" s="110"/>
      <c r="O532" s="91"/>
      <c r="P532" s="91"/>
      <c r="Q532" s="91"/>
      <c r="R532" s="91"/>
      <c r="S532" s="91"/>
      <c r="T532" s="91"/>
      <c r="U532" s="91"/>
      <c r="V532" s="91"/>
      <c r="W532" s="91"/>
      <c r="X532" s="91">
        <v>1</v>
      </c>
      <c r="Y532" s="91"/>
      <c r="Z532" s="91"/>
      <c r="AA532" s="91"/>
      <c r="AB532" s="146"/>
      <c r="AC532" s="68">
        <f t="shared" si="8"/>
        <v>1</v>
      </c>
      <c r="AD532" s="1"/>
    </row>
    <row r="533" spans="1:30" x14ac:dyDescent="0.2">
      <c r="A533" s="23" t="s">
        <v>934</v>
      </c>
      <c r="B533" s="23"/>
      <c r="C533" s="178"/>
      <c r="D533" s="178"/>
      <c r="E533" s="23"/>
      <c r="F533" s="23"/>
      <c r="G533" s="23"/>
      <c r="H533" s="23"/>
      <c r="I533" s="23"/>
      <c r="J533" s="136"/>
      <c r="K533" s="91"/>
      <c r="L533" s="24"/>
      <c r="M533" s="91"/>
      <c r="N533" s="110"/>
      <c r="O533" s="91"/>
      <c r="P533" s="91"/>
      <c r="Q533" s="91"/>
      <c r="R533" s="91"/>
      <c r="S533" s="91"/>
      <c r="T533" s="91">
        <v>1</v>
      </c>
      <c r="U533" s="91"/>
      <c r="V533" s="91"/>
      <c r="W533" s="91"/>
      <c r="X533" s="91"/>
      <c r="Y533" s="91"/>
      <c r="Z533" s="91"/>
      <c r="AA533" s="91"/>
      <c r="AB533" s="146"/>
      <c r="AC533" s="68">
        <f t="shared" si="8"/>
        <v>1</v>
      </c>
      <c r="AD533" s="1"/>
    </row>
    <row r="534" spans="1:30" x14ac:dyDescent="0.2">
      <c r="A534" s="23" t="s">
        <v>2397</v>
      </c>
      <c r="B534" s="23"/>
      <c r="C534" s="178"/>
      <c r="D534" s="178"/>
      <c r="E534" s="23"/>
      <c r="F534" s="23"/>
      <c r="G534" s="23"/>
      <c r="H534" s="23"/>
      <c r="I534" s="23"/>
      <c r="J534" s="136"/>
      <c r="K534" s="91"/>
      <c r="L534" s="24"/>
      <c r="M534" s="91"/>
      <c r="N534" s="110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  <c r="AA534" s="91">
        <v>1</v>
      </c>
      <c r="AB534" s="146"/>
      <c r="AC534" s="68">
        <f t="shared" si="8"/>
        <v>1</v>
      </c>
      <c r="AD534" s="1"/>
    </row>
    <row r="535" spans="1:30" x14ac:dyDescent="0.2">
      <c r="A535" s="23" t="s">
        <v>937</v>
      </c>
      <c r="B535" s="23"/>
      <c r="C535" s="178"/>
      <c r="D535" s="178"/>
      <c r="E535" s="23"/>
      <c r="F535" s="23"/>
      <c r="G535" s="23"/>
      <c r="H535" s="23"/>
      <c r="I535" s="23"/>
      <c r="J535" s="136"/>
      <c r="K535" s="91"/>
      <c r="L535" s="24"/>
      <c r="M535" s="91"/>
      <c r="N535" s="110"/>
      <c r="O535" s="91"/>
      <c r="P535" s="91"/>
      <c r="Q535" s="91"/>
      <c r="R535" s="91"/>
      <c r="S535" s="91"/>
      <c r="T535" s="91"/>
      <c r="U535" s="91"/>
      <c r="V535" s="91">
        <v>1</v>
      </c>
      <c r="W535" s="91"/>
      <c r="X535" s="91"/>
      <c r="Y535" s="91"/>
      <c r="Z535" s="91"/>
      <c r="AA535" s="91"/>
      <c r="AB535" s="146"/>
      <c r="AC535" s="68">
        <f t="shared" si="8"/>
        <v>1</v>
      </c>
      <c r="AD535" s="1"/>
    </row>
    <row r="536" spans="1:30" x14ac:dyDescent="0.2">
      <c r="A536" s="23" t="s">
        <v>943</v>
      </c>
      <c r="B536" s="23"/>
      <c r="C536" s="178"/>
      <c r="D536" s="178"/>
      <c r="E536" s="23"/>
      <c r="F536" s="23"/>
      <c r="G536" s="23"/>
      <c r="H536" s="23"/>
      <c r="I536" s="23"/>
      <c r="J536" s="136"/>
      <c r="K536" s="91"/>
      <c r="L536" s="24"/>
      <c r="M536" s="91"/>
      <c r="N536" s="110"/>
      <c r="O536" s="91"/>
      <c r="P536" s="91"/>
      <c r="Q536" s="91"/>
      <c r="R536" s="91"/>
      <c r="S536" s="91">
        <v>1</v>
      </c>
      <c r="T536" s="91"/>
      <c r="U536" s="91"/>
      <c r="V536" s="91"/>
      <c r="W536" s="91"/>
      <c r="X536" s="91"/>
      <c r="Y536" s="91"/>
      <c r="Z536" s="91"/>
      <c r="AA536" s="91"/>
      <c r="AB536" s="146"/>
      <c r="AC536" s="68">
        <f t="shared" si="8"/>
        <v>1</v>
      </c>
      <c r="AD536" s="1"/>
    </row>
    <row r="537" spans="1:30" x14ac:dyDescent="0.2">
      <c r="A537" s="23" t="s">
        <v>946</v>
      </c>
      <c r="B537" s="23"/>
      <c r="C537" s="178"/>
      <c r="D537" s="178"/>
      <c r="E537" s="23"/>
      <c r="F537" s="23"/>
      <c r="G537" s="23"/>
      <c r="H537" s="23"/>
      <c r="I537" s="23"/>
      <c r="J537" s="136"/>
      <c r="K537" s="91"/>
      <c r="L537" s="24"/>
      <c r="M537" s="91"/>
      <c r="N537" s="110"/>
      <c r="O537" s="91"/>
      <c r="P537" s="91"/>
      <c r="Q537" s="91"/>
      <c r="R537" s="91"/>
      <c r="S537" s="91"/>
      <c r="T537" s="91"/>
      <c r="U537" s="91">
        <v>1</v>
      </c>
      <c r="V537" s="91"/>
      <c r="W537" s="91"/>
      <c r="X537" s="91"/>
      <c r="Y537" s="91"/>
      <c r="Z537" s="91"/>
      <c r="AA537" s="91"/>
      <c r="AB537" s="146"/>
      <c r="AC537" s="68">
        <f t="shared" si="8"/>
        <v>1</v>
      </c>
      <c r="AD537" s="1"/>
    </row>
    <row r="538" spans="1:30" x14ac:dyDescent="0.2">
      <c r="A538" s="23" t="s">
        <v>950</v>
      </c>
      <c r="B538" s="23"/>
      <c r="C538" s="178"/>
      <c r="D538" s="178"/>
      <c r="E538" s="23"/>
      <c r="F538" s="23"/>
      <c r="G538" s="23"/>
      <c r="H538" s="23"/>
      <c r="I538" s="23"/>
      <c r="J538" s="136"/>
      <c r="K538" s="91"/>
      <c r="L538" s="24"/>
      <c r="M538" s="91"/>
      <c r="N538" s="110"/>
      <c r="O538" s="91"/>
      <c r="P538" s="91"/>
      <c r="Q538" s="91"/>
      <c r="R538" s="91"/>
      <c r="S538" s="91"/>
      <c r="T538" s="91"/>
      <c r="U538" s="91"/>
      <c r="V538" s="91">
        <v>1</v>
      </c>
      <c r="W538" s="91"/>
      <c r="X538" s="91"/>
      <c r="Y538" s="91"/>
      <c r="Z538" s="91"/>
      <c r="AA538" s="91"/>
      <c r="AB538" s="146"/>
      <c r="AC538" s="68">
        <f t="shared" si="8"/>
        <v>1</v>
      </c>
      <c r="AD538" s="1"/>
    </row>
    <row r="539" spans="1:30" x14ac:dyDescent="0.2">
      <c r="A539" s="23" t="s">
        <v>951</v>
      </c>
      <c r="B539" s="23"/>
      <c r="C539" s="178"/>
      <c r="D539" s="178"/>
      <c r="E539" s="23"/>
      <c r="F539" s="23"/>
      <c r="G539" s="23"/>
      <c r="H539" s="23"/>
      <c r="I539" s="23"/>
      <c r="J539" s="136"/>
      <c r="K539" s="91"/>
      <c r="L539" s="24"/>
      <c r="M539" s="91"/>
      <c r="N539" s="110"/>
      <c r="O539" s="91"/>
      <c r="P539" s="91"/>
      <c r="Q539" s="91"/>
      <c r="R539" s="91"/>
      <c r="S539" s="91"/>
      <c r="T539" s="91">
        <v>1</v>
      </c>
      <c r="U539" s="91"/>
      <c r="V539" s="91"/>
      <c r="W539" s="91"/>
      <c r="X539" s="91"/>
      <c r="Y539" s="91"/>
      <c r="Z539" s="91"/>
      <c r="AA539" s="91"/>
      <c r="AB539" s="146"/>
      <c r="AC539" s="68">
        <f t="shared" si="8"/>
        <v>1</v>
      </c>
      <c r="AD539" s="1"/>
    </row>
    <row r="540" spans="1:30" x14ac:dyDescent="0.2">
      <c r="A540" s="23" t="s">
        <v>954</v>
      </c>
      <c r="B540" s="23"/>
      <c r="C540" s="178"/>
      <c r="D540" s="178"/>
      <c r="E540" s="23"/>
      <c r="F540" s="23"/>
      <c r="G540" s="23"/>
      <c r="H540" s="23"/>
      <c r="I540" s="23"/>
      <c r="J540" s="136"/>
      <c r="K540" s="91"/>
      <c r="L540" s="24"/>
      <c r="M540" s="91"/>
      <c r="N540" s="110"/>
      <c r="O540" s="91"/>
      <c r="P540" s="91"/>
      <c r="Q540" s="91"/>
      <c r="R540" s="91"/>
      <c r="S540" s="91"/>
      <c r="T540" s="91"/>
      <c r="U540" s="91"/>
      <c r="V540" s="91"/>
      <c r="W540" s="91"/>
      <c r="X540" s="91">
        <v>1</v>
      </c>
      <c r="Y540" s="91"/>
      <c r="Z540" s="91"/>
      <c r="AA540" s="91"/>
      <c r="AB540" s="146"/>
      <c r="AC540" s="68">
        <f t="shared" si="8"/>
        <v>1</v>
      </c>
      <c r="AD540" s="1"/>
    </row>
    <row r="541" spans="1:30" x14ac:dyDescent="0.2">
      <c r="A541" s="23" t="s">
        <v>2399</v>
      </c>
      <c r="B541" s="23"/>
      <c r="C541" s="178"/>
      <c r="D541" s="178"/>
      <c r="E541" s="23"/>
      <c r="F541" s="23"/>
      <c r="G541" s="23"/>
      <c r="H541" s="23"/>
      <c r="I541" s="23"/>
      <c r="J541" s="136"/>
      <c r="K541" s="91"/>
      <c r="L541" s="24"/>
      <c r="M541" s="91"/>
      <c r="N541" s="110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  <c r="AA541" s="91">
        <v>1</v>
      </c>
      <c r="AB541" s="146"/>
      <c r="AC541" s="68">
        <f t="shared" si="8"/>
        <v>1</v>
      </c>
      <c r="AD541" s="1"/>
    </row>
    <row r="542" spans="1:30" x14ac:dyDescent="0.2">
      <c r="A542" s="23" t="s">
        <v>964</v>
      </c>
      <c r="B542" s="23"/>
      <c r="C542" s="178"/>
      <c r="D542" s="178"/>
      <c r="E542" s="23"/>
      <c r="F542" s="23"/>
      <c r="G542" s="23"/>
      <c r="H542" s="23"/>
      <c r="I542" s="23"/>
      <c r="J542" s="136"/>
      <c r="K542" s="91"/>
      <c r="L542" s="24"/>
      <c r="M542" s="91"/>
      <c r="N542" s="110"/>
      <c r="O542" s="91"/>
      <c r="P542" s="91"/>
      <c r="Q542" s="91"/>
      <c r="R542" s="91"/>
      <c r="S542" s="91"/>
      <c r="T542" s="91"/>
      <c r="U542" s="91"/>
      <c r="V542" s="91"/>
      <c r="W542" s="91"/>
      <c r="X542" s="91">
        <v>1</v>
      </c>
      <c r="Y542" s="91"/>
      <c r="Z542" s="91"/>
      <c r="AA542" s="91"/>
      <c r="AB542" s="146"/>
      <c r="AC542" s="68">
        <f t="shared" si="8"/>
        <v>1</v>
      </c>
      <c r="AD542" s="1"/>
    </row>
    <row r="543" spans="1:30" x14ac:dyDescent="0.2">
      <c r="A543" s="23" t="s">
        <v>967</v>
      </c>
      <c r="B543" s="23"/>
      <c r="C543" s="178"/>
      <c r="D543" s="178"/>
      <c r="E543" s="23"/>
      <c r="F543" s="23"/>
      <c r="G543" s="23"/>
      <c r="H543" s="23"/>
      <c r="I543" s="23"/>
      <c r="J543" s="136"/>
      <c r="K543" s="91"/>
      <c r="L543" s="24"/>
      <c r="M543" s="91"/>
      <c r="N543" s="110"/>
      <c r="O543" s="91"/>
      <c r="P543" s="91"/>
      <c r="Q543" s="91"/>
      <c r="R543" s="91"/>
      <c r="S543" s="91">
        <v>1</v>
      </c>
      <c r="T543" s="91"/>
      <c r="U543" s="91"/>
      <c r="V543" s="91"/>
      <c r="W543" s="91"/>
      <c r="X543" s="91"/>
      <c r="Y543" s="91"/>
      <c r="Z543" s="91"/>
      <c r="AA543" s="91"/>
      <c r="AB543" s="146"/>
      <c r="AC543" s="68">
        <f t="shared" si="8"/>
        <v>1</v>
      </c>
      <c r="AD543" s="90"/>
    </row>
    <row r="544" spans="1:30" x14ac:dyDescent="0.2">
      <c r="A544" s="23" t="s">
        <v>968</v>
      </c>
      <c r="B544" s="23"/>
      <c r="C544" s="178"/>
      <c r="D544" s="178"/>
      <c r="E544" s="23"/>
      <c r="F544" s="23"/>
      <c r="G544" s="23"/>
      <c r="H544" s="23"/>
      <c r="I544" s="23"/>
      <c r="J544" s="136"/>
      <c r="K544" s="91"/>
      <c r="L544" s="24"/>
      <c r="M544" s="91"/>
      <c r="N544" s="110"/>
      <c r="O544" s="91"/>
      <c r="P544" s="91"/>
      <c r="Q544" s="91"/>
      <c r="R544" s="91"/>
      <c r="S544" s="91"/>
      <c r="T544" s="91">
        <v>1</v>
      </c>
      <c r="U544" s="91"/>
      <c r="V544" s="91"/>
      <c r="W544" s="91"/>
      <c r="X544" s="91"/>
      <c r="Y544" s="91"/>
      <c r="Z544" s="91"/>
      <c r="AA544" s="91"/>
      <c r="AB544" s="146"/>
      <c r="AC544" s="68">
        <f t="shared" si="8"/>
        <v>1</v>
      </c>
    </row>
    <row r="545" spans="1:30" x14ac:dyDescent="0.2">
      <c r="A545" s="23" t="s">
        <v>969</v>
      </c>
      <c r="B545" s="23"/>
      <c r="C545" s="178"/>
      <c r="D545" s="178"/>
      <c r="E545" s="23"/>
      <c r="F545" s="23"/>
      <c r="G545" s="23"/>
      <c r="H545" s="23"/>
      <c r="I545" s="23"/>
      <c r="J545" s="136"/>
      <c r="K545" s="91"/>
      <c r="L545" s="24"/>
      <c r="M545" s="91"/>
      <c r="N545" s="110"/>
      <c r="O545" s="91"/>
      <c r="P545" s="91"/>
      <c r="Q545" s="91"/>
      <c r="R545" s="91">
        <v>1</v>
      </c>
      <c r="S545" s="91"/>
      <c r="T545" s="91"/>
      <c r="U545" s="91"/>
      <c r="V545" s="91"/>
      <c r="W545" s="91"/>
      <c r="X545" s="91"/>
      <c r="Y545" s="91"/>
      <c r="Z545" s="91"/>
      <c r="AA545" s="91"/>
      <c r="AB545" s="146"/>
      <c r="AC545" s="68">
        <f t="shared" si="8"/>
        <v>1</v>
      </c>
      <c r="AD545" s="1"/>
    </row>
    <row r="546" spans="1:30" x14ac:dyDescent="0.2">
      <c r="A546" s="23" t="s">
        <v>970</v>
      </c>
      <c r="B546" s="23"/>
      <c r="C546" s="178"/>
      <c r="D546" s="178"/>
      <c r="E546" s="23"/>
      <c r="F546" s="23"/>
      <c r="G546" s="23"/>
      <c r="H546" s="23"/>
      <c r="I546" s="23"/>
      <c r="J546" s="136"/>
      <c r="K546" s="91"/>
      <c r="L546" s="24"/>
      <c r="M546" s="91">
        <v>1</v>
      </c>
      <c r="N546" s="110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  <c r="AA546" s="91"/>
      <c r="AB546" s="146"/>
      <c r="AC546" s="68">
        <f t="shared" si="8"/>
        <v>1</v>
      </c>
      <c r="AD546" s="1"/>
    </row>
    <row r="547" spans="1:30" x14ac:dyDescent="0.2">
      <c r="A547" s="23" t="s">
        <v>979</v>
      </c>
      <c r="B547" s="23"/>
      <c r="C547" s="178"/>
      <c r="D547" s="178"/>
      <c r="E547" s="23"/>
      <c r="F547" s="23"/>
      <c r="G547" s="23"/>
      <c r="H547" s="23"/>
      <c r="I547" s="23"/>
      <c r="J547" s="136"/>
      <c r="K547" s="91"/>
      <c r="L547" s="24"/>
      <c r="M547" s="91">
        <v>1</v>
      </c>
      <c r="N547" s="110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  <c r="AA547" s="91"/>
      <c r="AB547" s="146"/>
      <c r="AC547" s="68">
        <f t="shared" si="8"/>
        <v>1</v>
      </c>
      <c r="AD547" s="1"/>
    </row>
    <row r="548" spans="1:30" x14ac:dyDescent="0.2">
      <c r="A548" s="23" t="s">
        <v>1001</v>
      </c>
      <c r="B548" s="23"/>
      <c r="C548" s="178"/>
      <c r="D548" s="178"/>
      <c r="E548" s="23"/>
      <c r="F548" s="23"/>
      <c r="G548" s="23"/>
      <c r="H548" s="23"/>
      <c r="I548" s="23"/>
      <c r="J548" s="136"/>
      <c r="K548" s="91"/>
      <c r="L548" s="24"/>
      <c r="M548" s="91"/>
      <c r="N548" s="110"/>
      <c r="O548" s="91"/>
      <c r="P548" s="91"/>
      <c r="Q548" s="91"/>
      <c r="R548" s="91">
        <v>1</v>
      </c>
      <c r="S548" s="91"/>
      <c r="T548" s="91"/>
      <c r="U548" s="91"/>
      <c r="V548" s="91"/>
      <c r="W548" s="91"/>
      <c r="X548" s="91"/>
      <c r="Y548" s="91"/>
      <c r="Z548" s="91"/>
      <c r="AA548" s="91"/>
      <c r="AB548" s="146"/>
      <c r="AC548" s="68">
        <f t="shared" si="8"/>
        <v>1</v>
      </c>
      <c r="AD548" s="1"/>
    </row>
    <row r="549" spans="1:30" x14ac:dyDescent="0.2">
      <c r="A549" s="23" t="s">
        <v>1004</v>
      </c>
      <c r="B549" s="23"/>
      <c r="C549" s="178"/>
      <c r="D549" s="178"/>
      <c r="E549" s="23"/>
      <c r="F549" s="23"/>
      <c r="G549" s="23"/>
      <c r="H549" s="23"/>
      <c r="I549" s="23"/>
      <c r="J549" s="136"/>
      <c r="K549" s="91"/>
      <c r="L549" s="24"/>
      <c r="M549" s="91"/>
      <c r="N549" s="110"/>
      <c r="O549" s="91"/>
      <c r="P549" s="91">
        <v>1</v>
      </c>
      <c r="Q549" s="91"/>
      <c r="R549" s="91"/>
      <c r="S549" s="91"/>
      <c r="T549" s="91"/>
      <c r="U549" s="91"/>
      <c r="V549" s="91"/>
      <c r="W549" s="91"/>
      <c r="X549" s="91"/>
      <c r="Y549" s="91"/>
      <c r="Z549" s="91"/>
      <c r="AA549" s="91"/>
      <c r="AB549" s="146"/>
      <c r="AC549" s="68">
        <f t="shared" si="8"/>
        <v>1</v>
      </c>
      <c r="AD549" s="90"/>
    </row>
    <row r="550" spans="1:30" x14ac:dyDescent="0.2">
      <c r="A550" s="23" t="s">
        <v>1005</v>
      </c>
      <c r="B550" s="23"/>
      <c r="C550" s="178"/>
      <c r="D550" s="178"/>
      <c r="E550" s="23"/>
      <c r="F550" s="23"/>
      <c r="G550" s="23"/>
      <c r="H550" s="23"/>
      <c r="I550" s="23"/>
      <c r="J550" s="136"/>
      <c r="K550" s="91"/>
      <c r="L550" s="24"/>
      <c r="M550" s="91"/>
      <c r="N550" s="110"/>
      <c r="O550" s="91"/>
      <c r="P550" s="91"/>
      <c r="Q550" s="91"/>
      <c r="R550" s="91"/>
      <c r="S550" s="91"/>
      <c r="T550" s="91"/>
      <c r="U550" s="91"/>
      <c r="V550" s="91">
        <v>1</v>
      </c>
      <c r="W550" s="91"/>
      <c r="X550" s="91"/>
      <c r="Y550" s="91"/>
      <c r="Z550" s="91"/>
      <c r="AA550" s="91"/>
      <c r="AB550" s="146"/>
      <c r="AC550" s="68">
        <f t="shared" si="8"/>
        <v>1</v>
      </c>
      <c r="AD550" s="90"/>
    </row>
    <row r="551" spans="1:30" x14ac:dyDescent="0.2">
      <c r="A551" s="23" t="s">
        <v>1006</v>
      </c>
      <c r="B551" s="23"/>
      <c r="C551" s="178"/>
      <c r="D551" s="178"/>
      <c r="E551" s="23"/>
      <c r="F551" s="23"/>
      <c r="G551" s="23"/>
      <c r="H551" s="23"/>
      <c r="I551" s="23"/>
      <c r="J551" s="136"/>
      <c r="K551" s="91"/>
      <c r="L551" s="24"/>
      <c r="M551" s="91"/>
      <c r="N551" s="110"/>
      <c r="O551" s="91"/>
      <c r="P551" s="91"/>
      <c r="Q551" s="91"/>
      <c r="R551" s="91"/>
      <c r="S551" s="91"/>
      <c r="T551" s="91"/>
      <c r="U551" s="91"/>
      <c r="V551" s="91">
        <v>1</v>
      </c>
      <c r="W551" s="91"/>
      <c r="X551" s="91"/>
      <c r="Y551" s="91"/>
      <c r="Z551" s="91"/>
      <c r="AA551" s="91"/>
      <c r="AB551" s="146"/>
      <c r="AC551" s="68">
        <f t="shared" si="8"/>
        <v>1</v>
      </c>
      <c r="AD551" s="90"/>
    </row>
    <row r="552" spans="1:30" x14ac:dyDescent="0.2">
      <c r="A552" s="23" t="s">
        <v>1013</v>
      </c>
      <c r="B552" s="23"/>
      <c r="C552" s="178"/>
      <c r="D552" s="178"/>
      <c r="E552" s="23"/>
      <c r="F552" s="23"/>
      <c r="G552" s="23"/>
      <c r="H552" s="23"/>
      <c r="I552" s="23"/>
      <c r="J552" s="136"/>
      <c r="K552" s="91"/>
      <c r="L552" s="24"/>
      <c r="M552" s="91"/>
      <c r="N552" s="110"/>
      <c r="O552" s="91"/>
      <c r="P552" s="91">
        <v>1</v>
      </c>
      <c r="Q552" s="91"/>
      <c r="R552" s="91"/>
      <c r="S552" s="91"/>
      <c r="T552" s="91"/>
      <c r="U552" s="91"/>
      <c r="V552" s="91"/>
      <c r="W552" s="91"/>
      <c r="X552" s="91"/>
      <c r="Y552" s="91"/>
      <c r="Z552" s="91"/>
      <c r="AA552" s="91"/>
      <c r="AB552" s="146"/>
      <c r="AC552" s="68">
        <f t="shared" si="8"/>
        <v>1</v>
      </c>
      <c r="AD552" s="90"/>
    </row>
    <row r="553" spans="1:30" x14ac:dyDescent="0.2">
      <c r="A553" s="23" t="s">
        <v>1265</v>
      </c>
      <c r="B553" s="23"/>
      <c r="C553" s="178"/>
      <c r="D553" s="178"/>
      <c r="E553" s="23"/>
      <c r="F553" s="23"/>
      <c r="G553" s="23"/>
      <c r="H553" s="23"/>
      <c r="I553" s="23"/>
      <c r="J553" s="136"/>
      <c r="K553" s="91"/>
      <c r="L553" s="24"/>
      <c r="M553" s="91"/>
      <c r="N553" s="110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>
        <v>1</v>
      </c>
      <c r="AA553" s="91"/>
      <c r="AB553" s="146"/>
      <c r="AC553" s="68">
        <f t="shared" si="8"/>
        <v>1</v>
      </c>
      <c r="AD553" s="1"/>
    </row>
    <row r="554" spans="1:30" x14ac:dyDescent="0.2">
      <c r="A554" s="42" t="s">
        <v>1916</v>
      </c>
      <c r="B554" s="42"/>
      <c r="C554" s="172"/>
      <c r="D554" s="172"/>
      <c r="E554" s="42"/>
      <c r="F554" s="42"/>
      <c r="G554" s="42"/>
      <c r="H554" s="42"/>
      <c r="I554" s="42"/>
      <c r="J554" s="136"/>
      <c r="K554" s="88">
        <v>1</v>
      </c>
      <c r="L554" s="24"/>
      <c r="M554" s="88"/>
      <c r="N554" s="111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  <c r="AA554" s="88"/>
      <c r="AB554" s="147"/>
      <c r="AC554" s="68">
        <f t="shared" si="8"/>
        <v>1</v>
      </c>
      <c r="AD554" s="90"/>
    </row>
    <row r="555" spans="1:30" x14ac:dyDescent="0.2">
      <c r="A555" s="23" t="s">
        <v>1029</v>
      </c>
      <c r="B555" s="23"/>
      <c r="C555" s="178"/>
      <c r="D555" s="178"/>
      <c r="E555" s="23"/>
      <c r="F555" s="23"/>
      <c r="G555" s="23"/>
      <c r="H555" s="23"/>
      <c r="I555" s="23"/>
      <c r="J555" s="136"/>
      <c r="K555" s="91"/>
      <c r="L555" s="24"/>
      <c r="M555" s="91"/>
      <c r="N555" s="110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>
        <v>1</v>
      </c>
      <c r="Z555" s="91"/>
      <c r="AA555" s="91"/>
      <c r="AB555" s="146"/>
      <c r="AC555" s="68">
        <f t="shared" si="8"/>
        <v>1</v>
      </c>
      <c r="AD555" s="90"/>
    </row>
    <row r="556" spans="1:30" x14ac:dyDescent="0.2">
      <c r="A556" s="23" t="s">
        <v>1030</v>
      </c>
      <c r="B556" s="23"/>
      <c r="C556" s="178"/>
      <c r="D556" s="178"/>
      <c r="E556" s="23"/>
      <c r="F556" s="23"/>
      <c r="G556" s="23"/>
      <c r="H556" s="23"/>
      <c r="I556" s="23"/>
      <c r="J556" s="136"/>
      <c r="K556" s="91"/>
      <c r="L556" s="24"/>
      <c r="M556" s="91"/>
      <c r="N556" s="110"/>
      <c r="O556" s="91"/>
      <c r="P556" s="91"/>
      <c r="Q556" s="91"/>
      <c r="R556" s="91"/>
      <c r="S556" s="91"/>
      <c r="T556" s="91"/>
      <c r="U556" s="91"/>
      <c r="V556" s="91">
        <v>1</v>
      </c>
      <c r="W556" s="91"/>
      <c r="X556" s="91"/>
      <c r="Y556" s="91"/>
      <c r="Z556" s="91"/>
      <c r="AA556" s="91"/>
      <c r="AB556" s="146"/>
      <c r="AC556" s="68">
        <f t="shared" si="8"/>
        <v>1</v>
      </c>
    </row>
    <row r="557" spans="1:30" x14ac:dyDescent="0.2">
      <c r="A557" s="23" t="s">
        <v>1031</v>
      </c>
      <c r="B557" s="23"/>
      <c r="C557" s="178"/>
      <c r="D557" s="178"/>
      <c r="E557" s="23"/>
      <c r="F557" s="23"/>
      <c r="G557" s="23"/>
      <c r="H557" s="23"/>
      <c r="I557" s="23"/>
      <c r="J557" s="136"/>
      <c r="K557" s="91"/>
      <c r="L557" s="24"/>
      <c r="M557" s="91"/>
      <c r="N557" s="91">
        <v>1</v>
      </c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  <c r="AA557" s="91"/>
      <c r="AB557" s="146"/>
      <c r="AC557" s="68">
        <f t="shared" si="8"/>
        <v>1</v>
      </c>
      <c r="AD557" s="90"/>
    </row>
    <row r="558" spans="1:30" x14ac:dyDescent="0.2">
      <c r="A558" s="23" t="s">
        <v>1056</v>
      </c>
      <c r="B558" s="23"/>
      <c r="C558" s="178"/>
      <c r="D558" s="178"/>
      <c r="E558" s="23"/>
      <c r="F558" s="23"/>
      <c r="G558" s="23"/>
      <c r="H558" s="23"/>
      <c r="I558" s="23"/>
      <c r="J558" s="136"/>
      <c r="K558" s="91"/>
      <c r="L558" s="24"/>
      <c r="M558" s="91"/>
      <c r="N558" s="110"/>
      <c r="O558" s="91"/>
      <c r="P558" s="91"/>
      <c r="Q558" s="91"/>
      <c r="R558" s="91"/>
      <c r="S558" s="91"/>
      <c r="T558" s="91"/>
      <c r="U558" s="91"/>
      <c r="V558" s="91"/>
      <c r="W558" s="91"/>
      <c r="X558" s="91">
        <v>1</v>
      </c>
      <c r="Y558" s="91"/>
      <c r="Z558" s="91"/>
      <c r="AA558" s="91"/>
      <c r="AB558" s="146"/>
      <c r="AC558" s="68">
        <f t="shared" si="8"/>
        <v>1</v>
      </c>
      <c r="AD558" s="90"/>
    </row>
    <row r="559" spans="1:30" x14ac:dyDescent="0.2">
      <c r="A559" s="23" t="s">
        <v>1922</v>
      </c>
      <c r="B559" s="23"/>
      <c r="C559" s="178"/>
      <c r="D559" s="178"/>
      <c r="E559" s="23"/>
      <c r="F559" s="23"/>
      <c r="G559" s="23"/>
      <c r="H559" s="23"/>
      <c r="I559" s="23"/>
      <c r="J559" s="136"/>
      <c r="K559" s="91"/>
      <c r="L559" s="24">
        <v>1</v>
      </c>
      <c r="M559" s="91"/>
      <c r="N559" s="110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  <c r="AA559" s="91"/>
      <c r="AB559" s="146"/>
      <c r="AC559" s="68">
        <f t="shared" si="8"/>
        <v>1</v>
      </c>
      <c r="AD559" s="90"/>
    </row>
    <row r="560" spans="1:30" x14ac:dyDescent="0.2">
      <c r="A560" s="23" t="s">
        <v>1071</v>
      </c>
      <c r="B560" s="23"/>
      <c r="C560" s="178"/>
      <c r="D560" s="178"/>
      <c r="E560" s="23"/>
      <c r="F560" s="23"/>
      <c r="G560" s="23"/>
      <c r="H560" s="23"/>
      <c r="I560" s="23"/>
      <c r="J560" s="136"/>
      <c r="K560" s="91"/>
      <c r="L560" s="24"/>
      <c r="M560" s="91"/>
      <c r="N560" s="110"/>
      <c r="O560" s="91"/>
      <c r="P560" s="91"/>
      <c r="Q560" s="91"/>
      <c r="R560" s="91">
        <v>1</v>
      </c>
      <c r="S560" s="91"/>
      <c r="T560" s="91"/>
      <c r="U560" s="91"/>
      <c r="V560" s="91"/>
      <c r="W560" s="91"/>
      <c r="X560" s="91"/>
      <c r="Y560" s="91"/>
      <c r="Z560" s="91"/>
      <c r="AA560" s="91"/>
      <c r="AB560" s="146"/>
      <c r="AC560" s="68">
        <f t="shared" si="8"/>
        <v>1</v>
      </c>
      <c r="AD560" s="90"/>
    </row>
    <row r="561" spans="1:30" x14ac:dyDescent="0.2">
      <c r="A561" s="135" t="s">
        <v>2410</v>
      </c>
      <c r="B561" s="135"/>
      <c r="C561" s="178"/>
      <c r="D561" s="178"/>
      <c r="E561" s="135"/>
      <c r="F561" s="135"/>
      <c r="G561" s="23"/>
      <c r="H561" s="23"/>
      <c r="I561" s="42"/>
      <c r="J561" s="125"/>
      <c r="K561" s="91"/>
      <c r="L561" s="24"/>
      <c r="M561" s="91"/>
      <c r="N561" s="122"/>
      <c r="O561" s="91"/>
      <c r="P561" s="91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>
        <v>1</v>
      </c>
      <c r="AB561" s="146"/>
      <c r="AC561" s="68">
        <f t="shared" si="8"/>
        <v>1</v>
      </c>
      <c r="AD561" s="90"/>
    </row>
    <row r="562" spans="1:30" x14ac:dyDescent="0.2">
      <c r="A562" s="23" t="s">
        <v>1078</v>
      </c>
      <c r="B562" s="23"/>
      <c r="C562" s="178"/>
      <c r="D562" s="178"/>
      <c r="E562" s="23"/>
      <c r="F562" s="23"/>
      <c r="G562" s="23"/>
      <c r="H562" s="23"/>
      <c r="I562" s="23"/>
      <c r="J562" s="136"/>
      <c r="K562" s="91"/>
      <c r="L562" s="24"/>
      <c r="M562" s="91"/>
      <c r="N562" s="110"/>
      <c r="O562" s="91"/>
      <c r="P562" s="91"/>
      <c r="Q562" s="91"/>
      <c r="R562" s="91"/>
      <c r="S562" s="91"/>
      <c r="T562" s="91"/>
      <c r="U562" s="91">
        <v>1</v>
      </c>
      <c r="V562" s="91"/>
      <c r="W562" s="91"/>
      <c r="X562" s="91"/>
      <c r="Y562" s="91"/>
      <c r="Z562" s="91"/>
      <c r="AA562" s="91"/>
      <c r="AB562" s="146"/>
      <c r="AC562" s="68">
        <f t="shared" si="8"/>
        <v>1</v>
      </c>
      <c r="AD562" s="90"/>
    </row>
    <row r="563" spans="1:30" x14ac:dyDescent="0.2">
      <c r="A563" s="23" t="s">
        <v>1080</v>
      </c>
      <c r="B563" s="23"/>
      <c r="C563" s="178"/>
      <c r="D563" s="178"/>
      <c r="E563" s="23"/>
      <c r="F563" s="23"/>
      <c r="G563" s="23"/>
      <c r="H563" s="23"/>
      <c r="I563" s="23"/>
      <c r="J563" s="136"/>
      <c r="K563" s="91"/>
      <c r="L563" s="24"/>
      <c r="M563" s="91">
        <v>1</v>
      </c>
      <c r="N563" s="110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  <c r="AA563" s="91"/>
      <c r="AB563" s="146"/>
      <c r="AC563" s="68">
        <f t="shared" si="8"/>
        <v>1</v>
      </c>
      <c r="AD563" s="90"/>
    </row>
    <row r="564" spans="1:30" x14ac:dyDescent="0.2">
      <c r="A564" s="23" t="s">
        <v>1924</v>
      </c>
      <c r="B564" s="23"/>
      <c r="C564" s="178"/>
      <c r="D564" s="178"/>
      <c r="E564" s="23"/>
      <c r="F564" s="23"/>
      <c r="G564" s="23"/>
      <c r="H564" s="23"/>
      <c r="I564" s="23"/>
      <c r="J564" s="136"/>
      <c r="K564" s="91"/>
      <c r="L564" s="91">
        <v>1</v>
      </c>
      <c r="M564" s="91"/>
      <c r="N564" s="110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  <c r="AA564" s="91"/>
      <c r="AB564" s="146"/>
      <c r="AC564" s="68">
        <f t="shared" si="8"/>
        <v>1</v>
      </c>
      <c r="AD564" s="90"/>
    </row>
    <row r="565" spans="1:30" x14ac:dyDescent="0.2">
      <c r="A565" s="23" t="s">
        <v>1082</v>
      </c>
      <c r="B565" s="23"/>
      <c r="C565" s="178"/>
      <c r="D565" s="178"/>
      <c r="E565" s="23"/>
      <c r="F565" s="23"/>
      <c r="G565" s="23"/>
      <c r="H565" s="23"/>
      <c r="I565" s="23"/>
      <c r="J565" s="136"/>
      <c r="K565" s="91"/>
      <c r="L565" s="24"/>
      <c r="M565" s="91"/>
      <c r="N565" s="110"/>
      <c r="O565" s="91"/>
      <c r="P565" s="91"/>
      <c r="Q565" s="91"/>
      <c r="R565" s="91"/>
      <c r="S565" s="91"/>
      <c r="T565" s="91"/>
      <c r="U565" s="91"/>
      <c r="V565" s="91"/>
      <c r="W565" s="91">
        <v>1</v>
      </c>
      <c r="X565" s="91"/>
      <c r="Y565" s="91"/>
      <c r="Z565" s="91"/>
      <c r="AA565" s="91"/>
      <c r="AB565" s="146"/>
      <c r="AC565" s="68">
        <f t="shared" si="8"/>
        <v>1</v>
      </c>
      <c r="AD565" s="90"/>
    </row>
    <row r="566" spans="1:30" x14ac:dyDescent="0.2">
      <c r="A566" s="23" t="s">
        <v>1090</v>
      </c>
      <c r="B566" s="23"/>
      <c r="C566" s="178"/>
      <c r="D566" s="178"/>
      <c r="E566" s="23"/>
      <c r="F566" s="23"/>
      <c r="G566" s="23"/>
      <c r="H566" s="23"/>
      <c r="I566" s="23"/>
      <c r="J566" s="136"/>
      <c r="K566" s="91"/>
      <c r="L566" s="24"/>
      <c r="M566" s="91"/>
      <c r="N566" s="110"/>
      <c r="O566" s="91"/>
      <c r="P566" s="91"/>
      <c r="Q566" s="91"/>
      <c r="R566" s="91"/>
      <c r="S566" s="91"/>
      <c r="T566" s="91">
        <v>1</v>
      </c>
      <c r="U566" s="91"/>
      <c r="V566" s="91"/>
      <c r="W566" s="91"/>
      <c r="X566" s="91"/>
      <c r="Y566" s="91"/>
      <c r="Z566" s="91"/>
      <c r="AA566" s="91"/>
      <c r="AB566" s="146"/>
      <c r="AC566" s="68">
        <f t="shared" si="8"/>
        <v>1</v>
      </c>
    </row>
    <row r="567" spans="1:30" x14ac:dyDescent="0.2">
      <c r="A567" s="23" t="s">
        <v>1093</v>
      </c>
      <c r="B567" s="23"/>
      <c r="C567" s="178"/>
      <c r="D567" s="178"/>
      <c r="E567" s="23"/>
      <c r="F567" s="23"/>
      <c r="G567" s="23"/>
      <c r="H567" s="23"/>
      <c r="I567" s="23"/>
      <c r="J567" s="136"/>
      <c r="K567" s="91"/>
      <c r="L567" s="24"/>
      <c r="M567" s="91"/>
      <c r="N567" s="110"/>
      <c r="O567" s="91"/>
      <c r="P567" s="91"/>
      <c r="Q567" s="91"/>
      <c r="R567" s="91">
        <v>1</v>
      </c>
      <c r="S567" s="91"/>
      <c r="T567" s="91"/>
      <c r="U567" s="91"/>
      <c r="V567" s="91"/>
      <c r="W567" s="91"/>
      <c r="X567" s="91"/>
      <c r="Y567" s="91"/>
      <c r="Z567" s="91"/>
      <c r="AA567" s="91"/>
      <c r="AB567" s="146"/>
      <c r="AC567" s="68">
        <f t="shared" si="8"/>
        <v>1</v>
      </c>
    </row>
    <row r="568" spans="1:30" x14ac:dyDescent="0.2">
      <c r="A568" s="23" t="s">
        <v>1113</v>
      </c>
      <c r="B568" s="23"/>
      <c r="C568" s="178"/>
      <c r="D568" s="178"/>
      <c r="E568" s="23"/>
      <c r="F568" s="23"/>
      <c r="G568" s="23"/>
      <c r="H568" s="23"/>
      <c r="I568" s="23"/>
      <c r="J568" s="136"/>
      <c r="K568" s="91"/>
      <c r="L568" s="24"/>
      <c r="M568" s="91"/>
      <c r="N568" s="110"/>
      <c r="O568" s="91"/>
      <c r="P568" s="91"/>
      <c r="Q568" s="91"/>
      <c r="R568" s="91"/>
      <c r="S568" s="91"/>
      <c r="T568" s="91"/>
      <c r="U568" s="91"/>
      <c r="V568" s="91">
        <v>1</v>
      </c>
      <c r="W568" s="91"/>
      <c r="X568" s="91"/>
      <c r="Y568" s="91"/>
      <c r="Z568" s="91"/>
      <c r="AA568" s="91"/>
      <c r="AB568" s="146"/>
      <c r="AC568" s="68">
        <f t="shared" si="8"/>
        <v>1</v>
      </c>
      <c r="AD568" s="90"/>
    </row>
    <row r="569" spans="1:30" x14ac:dyDescent="0.2">
      <c r="A569" s="23" t="s">
        <v>2412</v>
      </c>
      <c r="B569" s="23"/>
      <c r="C569" s="178"/>
      <c r="D569" s="178"/>
      <c r="E569" s="23"/>
      <c r="F569" s="23"/>
      <c r="G569" s="23"/>
      <c r="H569" s="23"/>
      <c r="I569" s="23"/>
      <c r="J569" s="136"/>
      <c r="K569" s="91"/>
      <c r="L569" s="24"/>
      <c r="M569" s="91"/>
      <c r="N569" s="110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  <c r="AA569" s="91">
        <v>1</v>
      </c>
      <c r="AB569" s="146"/>
      <c r="AC569" s="68">
        <f t="shared" si="8"/>
        <v>1</v>
      </c>
    </row>
    <row r="570" spans="1:30" x14ac:dyDescent="0.2">
      <c r="A570" s="23" t="s">
        <v>1122</v>
      </c>
      <c r="B570" s="23"/>
      <c r="C570" s="178"/>
      <c r="D570" s="178"/>
      <c r="E570" s="23"/>
      <c r="F570" s="23"/>
      <c r="G570" s="23"/>
      <c r="H570" s="23"/>
      <c r="I570" s="23"/>
      <c r="J570" s="136"/>
      <c r="K570" s="91"/>
      <c r="L570" s="24"/>
      <c r="M570" s="91"/>
      <c r="N570" s="110"/>
      <c r="O570" s="91"/>
      <c r="P570" s="91">
        <v>1</v>
      </c>
      <c r="Q570" s="91"/>
      <c r="R570" s="91"/>
      <c r="S570" s="91"/>
      <c r="T570" s="91"/>
      <c r="U570" s="91"/>
      <c r="V570" s="91"/>
      <c r="W570" s="91"/>
      <c r="X570" s="91"/>
      <c r="Y570" s="91"/>
      <c r="Z570" s="91"/>
      <c r="AA570" s="91"/>
      <c r="AB570" s="146"/>
      <c r="AC570" s="68">
        <f t="shared" si="8"/>
        <v>1</v>
      </c>
      <c r="AD570" s="1"/>
    </row>
    <row r="571" spans="1:30" x14ac:dyDescent="0.2">
      <c r="A571" s="23" t="s">
        <v>1124</v>
      </c>
      <c r="B571" s="23"/>
      <c r="C571" s="178"/>
      <c r="D571" s="178"/>
      <c r="E571" s="23"/>
      <c r="F571" s="23"/>
      <c r="G571" s="23"/>
      <c r="H571" s="23"/>
      <c r="I571" s="23"/>
      <c r="J571" s="136"/>
      <c r="K571" s="91"/>
      <c r="L571" s="24"/>
      <c r="M571" s="91"/>
      <c r="N571" s="110"/>
      <c r="O571" s="91"/>
      <c r="P571" s="91"/>
      <c r="Q571" s="91"/>
      <c r="R571" s="91">
        <v>1</v>
      </c>
      <c r="S571" s="91"/>
      <c r="T571" s="91"/>
      <c r="U571" s="91"/>
      <c r="V571" s="91"/>
      <c r="W571" s="91"/>
      <c r="X571" s="91"/>
      <c r="Y571" s="91"/>
      <c r="Z571" s="91"/>
      <c r="AA571" s="91"/>
      <c r="AB571" s="146"/>
      <c r="AC571" s="68">
        <f t="shared" si="8"/>
        <v>1</v>
      </c>
    </row>
    <row r="572" spans="1:30" x14ac:dyDescent="0.2">
      <c r="A572" s="23" t="s">
        <v>1131</v>
      </c>
      <c r="B572" s="23"/>
      <c r="C572" s="178"/>
      <c r="D572" s="178"/>
      <c r="E572" s="23"/>
      <c r="F572" s="23"/>
      <c r="G572" s="23"/>
      <c r="H572" s="23"/>
      <c r="I572" s="23"/>
      <c r="J572" s="136"/>
      <c r="K572" s="91"/>
      <c r="L572" s="24"/>
      <c r="M572" s="91"/>
      <c r="N572" s="110"/>
      <c r="O572" s="91"/>
      <c r="P572" s="91"/>
      <c r="Q572" s="91"/>
      <c r="R572" s="91"/>
      <c r="S572" s="91"/>
      <c r="T572" s="91">
        <v>1</v>
      </c>
      <c r="U572" s="91"/>
      <c r="V572" s="91"/>
      <c r="W572" s="91"/>
      <c r="X572" s="91"/>
      <c r="Y572" s="91"/>
      <c r="Z572" s="91"/>
      <c r="AA572" s="91"/>
      <c r="AB572" s="146"/>
      <c r="AC572" s="68">
        <f t="shared" si="8"/>
        <v>1</v>
      </c>
      <c r="AD572" s="1"/>
    </row>
    <row r="573" spans="1:30" x14ac:dyDescent="0.2">
      <c r="A573" s="23" t="s">
        <v>1132</v>
      </c>
      <c r="B573" s="23"/>
      <c r="C573" s="178"/>
      <c r="D573" s="178"/>
      <c r="E573" s="23"/>
      <c r="F573" s="23"/>
      <c r="G573" s="23"/>
      <c r="H573" s="23"/>
      <c r="I573" s="23"/>
      <c r="J573" s="136"/>
      <c r="K573" s="91"/>
      <c r="L573" s="24"/>
      <c r="M573" s="91"/>
      <c r="N573" s="110"/>
      <c r="O573" s="91"/>
      <c r="P573" s="91"/>
      <c r="Q573" s="91"/>
      <c r="R573" s="91"/>
      <c r="S573" s="91"/>
      <c r="T573" s="91">
        <v>1</v>
      </c>
      <c r="U573" s="91"/>
      <c r="V573" s="91"/>
      <c r="W573" s="91"/>
      <c r="X573" s="91"/>
      <c r="Y573" s="91"/>
      <c r="Z573" s="91"/>
      <c r="AA573" s="91"/>
      <c r="AB573" s="146"/>
      <c r="AC573" s="68">
        <f t="shared" si="8"/>
        <v>1</v>
      </c>
    </row>
    <row r="574" spans="1:30" x14ac:dyDescent="0.2">
      <c r="A574" s="23" t="s">
        <v>1134</v>
      </c>
      <c r="B574" s="23"/>
      <c r="C574" s="178"/>
      <c r="D574" s="178"/>
      <c r="E574" s="23"/>
      <c r="F574" s="23"/>
      <c r="G574" s="23"/>
      <c r="H574" s="23"/>
      <c r="I574" s="23"/>
      <c r="J574" s="136"/>
      <c r="K574" s="91"/>
      <c r="L574" s="24"/>
      <c r="M574" s="91"/>
      <c r="N574" s="110"/>
      <c r="O574" s="91"/>
      <c r="P574" s="91"/>
      <c r="Q574" s="91"/>
      <c r="R574" s="91"/>
      <c r="S574" s="91">
        <v>1</v>
      </c>
      <c r="T574" s="91"/>
      <c r="U574" s="91"/>
      <c r="V574" s="91"/>
      <c r="W574" s="91"/>
      <c r="X574" s="91"/>
      <c r="Y574" s="91"/>
      <c r="Z574" s="91"/>
      <c r="AA574" s="91"/>
      <c r="AB574" s="146"/>
      <c r="AC574" s="68">
        <f t="shared" si="8"/>
        <v>1</v>
      </c>
      <c r="AD574" s="1"/>
    </row>
    <row r="575" spans="1:30" x14ac:dyDescent="0.2">
      <c r="A575" s="23" t="s">
        <v>1925</v>
      </c>
      <c r="B575" s="23"/>
      <c r="C575" s="178"/>
      <c r="D575" s="178"/>
      <c r="E575" s="23"/>
      <c r="F575" s="23"/>
      <c r="G575" s="23"/>
      <c r="H575" s="23"/>
      <c r="I575" s="23"/>
      <c r="J575" s="136"/>
      <c r="K575" s="91"/>
      <c r="L575" s="91">
        <v>1</v>
      </c>
      <c r="M575" s="91"/>
      <c r="N575" s="110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  <c r="AA575" s="91"/>
      <c r="AB575" s="146"/>
      <c r="AC575" s="68">
        <f t="shared" si="8"/>
        <v>1</v>
      </c>
      <c r="AD575" s="1"/>
    </row>
    <row r="576" spans="1:30" x14ac:dyDescent="0.2">
      <c r="A576" s="23" t="s">
        <v>1136</v>
      </c>
      <c r="B576" s="23"/>
      <c r="C576" s="178"/>
      <c r="D576" s="178"/>
      <c r="E576" s="23"/>
      <c r="F576" s="23"/>
      <c r="G576" s="23"/>
      <c r="H576" s="23"/>
      <c r="I576" s="23"/>
      <c r="J576" s="136"/>
      <c r="K576" s="91"/>
      <c r="L576" s="24"/>
      <c r="M576" s="91"/>
      <c r="N576" s="110"/>
      <c r="O576" s="91"/>
      <c r="P576" s="91"/>
      <c r="Q576" s="91"/>
      <c r="R576" s="91"/>
      <c r="S576" s="91"/>
      <c r="T576" s="91"/>
      <c r="U576" s="91"/>
      <c r="V576" s="91">
        <v>1</v>
      </c>
      <c r="W576" s="91"/>
      <c r="X576" s="91"/>
      <c r="Y576" s="91"/>
      <c r="Z576" s="91"/>
      <c r="AA576" s="91"/>
      <c r="AB576" s="146"/>
      <c r="AC576" s="68">
        <f t="shared" si="8"/>
        <v>1</v>
      </c>
      <c r="AD576" s="1"/>
    </row>
    <row r="577" spans="1:30" x14ac:dyDescent="0.2">
      <c r="A577" s="23" t="s">
        <v>1137</v>
      </c>
      <c r="B577" s="23"/>
      <c r="C577" s="178"/>
      <c r="D577" s="178"/>
      <c r="E577" s="23"/>
      <c r="F577" s="23"/>
      <c r="G577" s="23"/>
      <c r="H577" s="23"/>
      <c r="I577" s="23"/>
      <c r="J577" s="136"/>
      <c r="K577" s="91"/>
      <c r="L577" s="24"/>
      <c r="M577" s="91"/>
      <c r="N577" s="110"/>
      <c r="O577" s="91"/>
      <c r="P577" s="91"/>
      <c r="Q577" s="91"/>
      <c r="R577" s="91"/>
      <c r="S577" s="91"/>
      <c r="T577" s="91"/>
      <c r="U577" s="91"/>
      <c r="V577" s="91">
        <v>1</v>
      </c>
      <c r="W577" s="91"/>
      <c r="X577" s="91"/>
      <c r="Y577" s="91"/>
      <c r="Z577" s="91"/>
      <c r="AA577" s="91"/>
      <c r="AB577" s="146"/>
      <c r="AC577" s="68">
        <f t="shared" si="8"/>
        <v>1</v>
      </c>
      <c r="AD577" s="1"/>
    </row>
    <row r="578" spans="1:30" x14ac:dyDescent="0.2">
      <c r="A578" s="23" t="s">
        <v>1927</v>
      </c>
      <c r="B578" s="23"/>
      <c r="C578" s="178"/>
      <c r="D578" s="178"/>
      <c r="E578" s="23"/>
      <c r="F578" s="23"/>
      <c r="G578" s="23"/>
      <c r="H578" s="23"/>
      <c r="I578" s="23"/>
      <c r="J578" s="136"/>
      <c r="K578" s="91"/>
      <c r="L578" s="91">
        <v>1</v>
      </c>
      <c r="M578" s="91"/>
      <c r="N578" s="110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  <c r="AA578" s="91"/>
      <c r="AB578" s="146"/>
      <c r="AC578" s="68">
        <f t="shared" si="8"/>
        <v>1</v>
      </c>
    </row>
    <row r="579" spans="1:30" x14ac:dyDescent="0.2">
      <c r="A579" s="42" t="s">
        <v>1929</v>
      </c>
      <c r="B579" s="42"/>
      <c r="C579" s="172"/>
      <c r="D579" s="172"/>
      <c r="E579" s="42"/>
      <c r="F579" s="42"/>
      <c r="G579" s="42"/>
      <c r="H579" s="42"/>
      <c r="I579" s="42"/>
      <c r="J579" s="136"/>
      <c r="K579" s="88"/>
      <c r="L579" s="42">
        <v>1</v>
      </c>
      <c r="M579" s="88"/>
      <c r="N579" s="111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  <c r="AA579" s="88"/>
      <c r="AB579" s="147"/>
      <c r="AC579" s="68">
        <f t="shared" ref="AC579:AC588" si="9">SUM(E579:AA579)+(AB579*0.5)</f>
        <v>1</v>
      </c>
      <c r="AD579" s="1"/>
    </row>
    <row r="580" spans="1:30" x14ac:dyDescent="0.2">
      <c r="A580" s="23" t="s">
        <v>772</v>
      </c>
      <c r="B580" s="23"/>
      <c r="C580" s="178"/>
      <c r="D580" s="178"/>
      <c r="E580" s="23"/>
      <c r="F580" s="23"/>
      <c r="G580" s="23"/>
      <c r="H580" s="23"/>
      <c r="I580" s="23"/>
      <c r="J580" s="136"/>
      <c r="K580" s="91"/>
      <c r="L580" s="24"/>
      <c r="M580" s="91">
        <v>1</v>
      </c>
      <c r="N580" s="110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  <c r="AA580" s="91"/>
      <c r="AB580" s="146"/>
      <c r="AC580" s="68">
        <f t="shared" si="9"/>
        <v>1</v>
      </c>
    </row>
    <row r="581" spans="1:30" x14ac:dyDescent="0.2">
      <c r="A581" s="23" t="s">
        <v>1170</v>
      </c>
      <c r="B581" s="23"/>
      <c r="C581" s="178"/>
      <c r="D581" s="178"/>
      <c r="E581" s="23"/>
      <c r="F581" s="23"/>
      <c r="G581" s="23"/>
      <c r="H581" s="23"/>
      <c r="I581" s="23"/>
      <c r="J581" s="136"/>
      <c r="K581" s="91"/>
      <c r="L581" s="24"/>
      <c r="M581" s="91">
        <v>1</v>
      </c>
      <c r="N581" s="110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  <c r="AA581" s="91"/>
      <c r="AB581" s="146"/>
      <c r="AC581" s="68">
        <f t="shared" si="9"/>
        <v>1</v>
      </c>
      <c r="AD581" s="1"/>
    </row>
    <row r="582" spans="1:30" x14ac:dyDescent="0.2">
      <c r="A582" s="23" t="s">
        <v>1172</v>
      </c>
      <c r="B582" s="23"/>
      <c r="C582" s="178"/>
      <c r="D582" s="178"/>
      <c r="E582" s="23"/>
      <c r="F582" s="23"/>
      <c r="G582" s="23"/>
      <c r="H582" s="23"/>
      <c r="I582" s="23"/>
      <c r="J582" s="136"/>
      <c r="K582" s="91"/>
      <c r="L582" s="24"/>
      <c r="M582" s="91"/>
      <c r="N582" s="110"/>
      <c r="O582" s="91"/>
      <c r="P582" s="91"/>
      <c r="Q582" s="91"/>
      <c r="R582" s="91"/>
      <c r="S582" s="91"/>
      <c r="T582" s="91"/>
      <c r="U582" s="91">
        <v>1</v>
      </c>
      <c r="V582" s="91"/>
      <c r="W582" s="91"/>
      <c r="X582" s="91"/>
      <c r="Y582" s="91"/>
      <c r="Z582" s="91"/>
      <c r="AA582" s="91"/>
      <c r="AB582" s="146"/>
      <c r="AC582" s="68">
        <f t="shared" si="9"/>
        <v>1</v>
      </c>
      <c r="AD582" s="1"/>
    </row>
    <row r="583" spans="1:30" x14ac:dyDescent="0.2">
      <c r="A583" s="23" t="s">
        <v>1180</v>
      </c>
      <c r="B583" s="23"/>
      <c r="C583" s="178"/>
      <c r="D583" s="178"/>
      <c r="E583" s="23"/>
      <c r="F583" s="23"/>
      <c r="G583" s="23"/>
      <c r="H583" s="23"/>
      <c r="I583" s="23"/>
      <c r="J583" s="136"/>
      <c r="K583" s="91"/>
      <c r="L583" s="24"/>
      <c r="M583" s="91"/>
      <c r="N583" s="110"/>
      <c r="O583" s="91"/>
      <c r="P583" s="91"/>
      <c r="Q583" s="91"/>
      <c r="R583" s="91"/>
      <c r="S583" s="91"/>
      <c r="T583" s="91"/>
      <c r="U583" s="91"/>
      <c r="V583" s="91"/>
      <c r="W583" s="91">
        <v>1</v>
      </c>
      <c r="X583" s="91"/>
      <c r="Y583" s="91"/>
      <c r="Z583" s="91"/>
      <c r="AA583" s="91"/>
      <c r="AB583" s="146"/>
      <c r="AC583" s="68">
        <f t="shared" si="9"/>
        <v>1</v>
      </c>
      <c r="AD583" s="1"/>
    </row>
    <row r="584" spans="1:30" x14ac:dyDescent="0.2">
      <c r="A584" s="23" t="s">
        <v>1199</v>
      </c>
      <c r="B584" s="23"/>
      <c r="C584" s="178"/>
      <c r="D584" s="178"/>
      <c r="E584" s="23"/>
      <c r="F584" s="23"/>
      <c r="G584" s="23"/>
      <c r="H584" s="23"/>
      <c r="I584" s="23"/>
      <c r="J584" s="136"/>
      <c r="K584" s="91"/>
      <c r="L584" s="24"/>
      <c r="M584" s="91"/>
      <c r="N584" s="110"/>
      <c r="O584" s="91"/>
      <c r="P584" s="91"/>
      <c r="Q584" s="91"/>
      <c r="R584" s="91"/>
      <c r="S584" s="91"/>
      <c r="T584" s="91"/>
      <c r="U584" s="91"/>
      <c r="V584" s="91">
        <v>1</v>
      </c>
      <c r="W584" s="91"/>
      <c r="X584" s="91"/>
      <c r="Y584" s="91"/>
      <c r="Z584" s="91"/>
      <c r="AA584" s="91"/>
      <c r="AB584" s="146"/>
      <c r="AC584" s="68">
        <f t="shared" si="9"/>
        <v>1</v>
      </c>
      <c r="AD584" s="1"/>
    </row>
    <row r="585" spans="1:30" x14ac:dyDescent="0.2">
      <c r="A585" s="42" t="s">
        <v>1912</v>
      </c>
      <c r="B585" s="42"/>
      <c r="C585" s="172"/>
      <c r="D585" s="172"/>
      <c r="E585" s="42"/>
      <c r="F585" s="42"/>
      <c r="G585" s="42"/>
      <c r="H585" s="42"/>
      <c r="I585" s="42"/>
      <c r="J585" s="136"/>
      <c r="K585" s="88"/>
      <c r="L585" s="42"/>
      <c r="M585" s="88"/>
      <c r="N585" s="91">
        <v>1</v>
      </c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42"/>
      <c r="AA585" s="42"/>
      <c r="AB585" s="147"/>
      <c r="AC585" s="68">
        <f t="shared" si="9"/>
        <v>1</v>
      </c>
      <c r="AD585" s="1"/>
    </row>
    <row r="586" spans="1:30" x14ac:dyDescent="0.2">
      <c r="A586" s="23" t="s">
        <v>2420</v>
      </c>
      <c r="B586" s="23"/>
      <c r="C586" s="178"/>
      <c r="D586" s="178"/>
      <c r="E586" s="23"/>
      <c r="F586" s="23"/>
      <c r="G586" s="23"/>
      <c r="H586" s="23"/>
      <c r="I586" s="23"/>
      <c r="J586" s="136"/>
      <c r="K586" s="91"/>
      <c r="L586" s="24"/>
      <c r="M586" s="91"/>
      <c r="N586" s="110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  <c r="AA586" s="91">
        <v>1</v>
      </c>
      <c r="AB586" s="146"/>
      <c r="AC586" s="68">
        <f t="shared" si="9"/>
        <v>1</v>
      </c>
      <c r="AD586" s="1"/>
    </row>
    <row r="587" spans="1:30" x14ac:dyDescent="0.2">
      <c r="A587" s="23" t="s">
        <v>1734</v>
      </c>
      <c r="B587" s="23"/>
      <c r="C587" s="178"/>
      <c r="D587" s="178"/>
      <c r="E587" s="23"/>
      <c r="F587" s="23"/>
      <c r="G587" s="42"/>
      <c r="H587" s="42"/>
      <c r="I587" s="42"/>
      <c r="J587" s="141"/>
      <c r="K587" s="91"/>
      <c r="L587" s="24"/>
      <c r="M587" s="91"/>
      <c r="N587" s="110"/>
      <c r="O587" s="91"/>
      <c r="P587" s="91"/>
      <c r="Q587" s="91"/>
      <c r="R587" s="91"/>
      <c r="S587" s="91"/>
      <c r="T587" s="125"/>
      <c r="U587" s="91"/>
      <c r="V587" s="91"/>
      <c r="W587" s="91"/>
      <c r="X587" s="91"/>
      <c r="Y587" s="122"/>
      <c r="Z587" s="91"/>
      <c r="AA587" s="91"/>
      <c r="AB587" s="146">
        <v>1</v>
      </c>
      <c r="AC587" s="68">
        <f t="shared" si="9"/>
        <v>0.5</v>
      </c>
      <c r="AD587" s="90"/>
    </row>
    <row r="588" spans="1:30" x14ac:dyDescent="0.2">
      <c r="A588" s="42"/>
      <c r="B588" s="42"/>
      <c r="C588" s="172"/>
      <c r="D588" s="172"/>
      <c r="E588" s="42"/>
      <c r="F588" s="42"/>
      <c r="G588" s="42"/>
      <c r="H588" s="42"/>
      <c r="I588" s="42"/>
      <c r="J588" s="136"/>
      <c r="K588" s="88"/>
      <c r="L588" s="42"/>
      <c r="M588" s="88"/>
      <c r="N588" s="111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  <c r="AA588" s="42"/>
      <c r="AB588" s="147"/>
      <c r="AC588" s="68">
        <f t="shared" si="9"/>
        <v>0</v>
      </c>
    </row>
    <row r="589" spans="1:30" x14ac:dyDescent="0.2">
      <c r="A589" s="1"/>
      <c r="J589" s="27" t="s">
        <v>1791</v>
      </c>
      <c r="L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C589"/>
    </row>
    <row r="590" spans="1:30" ht="15" x14ac:dyDescent="0.25">
      <c r="A590" s="66"/>
      <c r="B590" s="66"/>
      <c r="C590" s="419"/>
      <c r="D590" s="419"/>
      <c r="E590" s="66"/>
      <c r="F590" s="66"/>
      <c r="G590" s="66"/>
      <c r="H590" s="66"/>
      <c r="I590" s="66"/>
      <c r="J590" s="66"/>
      <c r="K590" s="118"/>
      <c r="L590" s="66"/>
      <c r="M590" s="118"/>
      <c r="N590" s="113"/>
      <c r="O590" s="66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C590"/>
    </row>
    <row r="591" spans="1:30" x14ac:dyDescent="0.2">
      <c r="A591" s="1"/>
      <c r="J591" s="1"/>
      <c r="L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C591"/>
    </row>
  </sheetData>
  <sortState ref="A2:AD587">
    <sortCondition descending="1" ref="AC2:AC587"/>
  </sortState>
  <mergeCells count="1">
    <mergeCell ref="C1:D1"/>
  </mergeCells>
  <pageMargins left="0.70866141732283472" right="0.70866141732283472" top="0.74803149606299213" bottom="0.74803149606299213" header="0.31496062992125984" footer="0.31496062992125984"/>
  <pageSetup paperSize="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workbookViewId="0">
      <selection activeCell="G28" sqref="G28"/>
    </sheetView>
  </sheetViews>
  <sheetFormatPr defaultRowHeight="12.75" x14ac:dyDescent="0.2"/>
  <cols>
    <col min="1" max="1" width="20.28515625" customWidth="1"/>
    <col min="2" max="2" width="20.42578125" customWidth="1"/>
    <col min="3" max="3" width="23.42578125" customWidth="1"/>
    <col min="4" max="4" width="22.5703125" customWidth="1"/>
    <col min="5" max="5" width="36.42578125" customWidth="1"/>
    <col min="6" max="6" width="34.140625" customWidth="1"/>
    <col min="7" max="7" width="21.28515625" customWidth="1"/>
  </cols>
  <sheetData>
    <row r="1" spans="1:11" x14ac:dyDescent="0.2">
      <c r="A1" t="s">
        <v>1846</v>
      </c>
      <c r="G1" t="s">
        <v>17</v>
      </c>
    </row>
    <row r="2" spans="1:11" ht="15" x14ac:dyDescent="0.2">
      <c r="A2" s="94" t="s">
        <v>1667</v>
      </c>
      <c r="B2" s="94">
        <v>300</v>
      </c>
      <c r="C2" s="95" t="s">
        <v>1847</v>
      </c>
      <c r="D2" s="95" t="s">
        <v>1848</v>
      </c>
      <c r="E2" s="96" t="s">
        <v>1849</v>
      </c>
      <c r="F2" s="97" t="s">
        <v>1850</v>
      </c>
      <c r="G2" s="1" t="s">
        <v>17</v>
      </c>
    </row>
    <row r="3" spans="1:11" ht="15" x14ac:dyDescent="0.2">
      <c r="A3" s="94" t="s">
        <v>1794</v>
      </c>
      <c r="B3" s="94">
        <v>300</v>
      </c>
      <c r="C3" s="95" t="s">
        <v>1847</v>
      </c>
      <c r="D3" s="95" t="s">
        <v>1848</v>
      </c>
      <c r="E3" s="96" t="s">
        <v>1851</v>
      </c>
      <c r="F3" s="97" t="s">
        <v>1850</v>
      </c>
      <c r="G3" s="1" t="s">
        <v>17</v>
      </c>
    </row>
    <row r="4" spans="1:11" ht="60" x14ac:dyDescent="0.2">
      <c r="A4" s="98" t="s">
        <v>1852</v>
      </c>
      <c r="B4" s="98">
        <v>250</v>
      </c>
      <c r="C4" s="99" t="s">
        <v>1847</v>
      </c>
      <c r="D4" s="99" t="s">
        <v>1848</v>
      </c>
      <c r="E4" s="96" t="s">
        <v>1853</v>
      </c>
      <c r="F4" s="97" t="s">
        <v>1854</v>
      </c>
      <c r="G4" s="1" t="s">
        <v>17</v>
      </c>
    </row>
    <row r="5" spans="1:11" ht="30" x14ac:dyDescent="0.2">
      <c r="A5" s="100" t="s">
        <v>1632</v>
      </c>
      <c r="B5" s="100">
        <v>200</v>
      </c>
      <c r="C5" s="101" t="s">
        <v>1847</v>
      </c>
      <c r="D5" s="101" t="s">
        <v>1848</v>
      </c>
      <c r="E5" s="96" t="s">
        <v>1855</v>
      </c>
      <c r="F5" s="97" t="s">
        <v>1856</v>
      </c>
      <c r="G5" s="1" t="s">
        <v>17</v>
      </c>
      <c r="H5" s="643" t="s">
        <v>1887</v>
      </c>
      <c r="I5" s="644"/>
      <c r="J5" s="644"/>
      <c r="K5" s="645"/>
    </row>
    <row r="6" spans="1:11" ht="15" x14ac:dyDescent="0.2">
      <c r="A6" s="1"/>
      <c r="B6" s="1"/>
      <c r="C6" s="1"/>
      <c r="D6" s="28"/>
      <c r="E6" s="1"/>
      <c r="F6" s="1"/>
      <c r="G6" s="1" t="s">
        <v>17</v>
      </c>
      <c r="H6" s="646" t="s">
        <v>1889</v>
      </c>
      <c r="I6" s="647"/>
      <c r="J6" s="647"/>
      <c r="K6" s="648"/>
    </row>
    <row r="7" spans="1:11" ht="15" x14ac:dyDescent="0.2">
      <c r="A7" s="102" t="s">
        <v>1467</v>
      </c>
      <c r="B7" s="102">
        <v>150</v>
      </c>
      <c r="C7" s="103" t="s">
        <v>1857</v>
      </c>
      <c r="D7" s="104" t="s">
        <v>1848</v>
      </c>
      <c r="E7" s="96" t="s">
        <v>1858</v>
      </c>
      <c r="F7" s="105" t="s">
        <v>1859</v>
      </c>
      <c r="G7" s="1" t="s">
        <v>17</v>
      </c>
      <c r="H7" s="646" t="s">
        <v>1890</v>
      </c>
      <c r="I7" s="647"/>
      <c r="J7" s="647"/>
      <c r="K7" s="648"/>
    </row>
    <row r="8" spans="1:11" ht="15" x14ac:dyDescent="0.2">
      <c r="A8" s="102" t="s">
        <v>1684</v>
      </c>
      <c r="B8" s="102">
        <v>150</v>
      </c>
      <c r="C8" s="103" t="s">
        <v>1857</v>
      </c>
      <c r="D8" s="104" t="s">
        <v>1848</v>
      </c>
      <c r="E8" s="96" t="s">
        <v>1860</v>
      </c>
      <c r="F8" s="105" t="s">
        <v>1859</v>
      </c>
      <c r="G8" s="1" t="s">
        <v>17</v>
      </c>
      <c r="H8" s="646" t="s">
        <v>1891</v>
      </c>
      <c r="I8" s="647"/>
      <c r="J8" s="647"/>
      <c r="K8" s="648"/>
    </row>
    <row r="9" spans="1:11" ht="15" x14ac:dyDescent="0.2">
      <c r="A9" s="102" t="s">
        <v>1782</v>
      </c>
      <c r="B9" s="102">
        <v>150</v>
      </c>
      <c r="C9" s="103" t="s">
        <v>1857</v>
      </c>
      <c r="D9" s="104" t="s">
        <v>1848</v>
      </c>
      <c r="E9" s="96" t="s">
        <v>1861</v>
      </c>
      <c r="F9" s="105" t="s">
        <v>1859</v>
      </c>
      <c r="G9" s="1" t="s">
        <v>17</v>
      </c>
      <c r="H9" s="646" t="s">
        <v>1859</v>
      </c>
      <c r="I9" s="647"/>
      <c r="J9" s="647"/>
      <c r="K9" s="648"/>
    </row>
    <row r="10" spans="1:11" ht="15" x14ac:dyDescent="0.2">
      <c r="A10" s="102" t="s">
        <v>1862</v>
      </c>
      <c r="B10" s="102">
        <v>150</v>
      </c>
      <c r="C10" s="103" t="s">
        <v>1857</v>
      </c>
      <c r="D10" s="104"/>
      <c r="E10" s="96" t="s">
        <v>1863</v>
      </c>
      <c r="F10" s="105" t="s">
        <v>1859</v>
      </c>
      <c r="G10" s="1" t="s">
        <v>17</v>
      </c>
      <c r="H10" s="646" t="s">
        <v>1886</v>
      </c>
      <c r="I10" s="647"/>
      <c r="J10" s="647"/>
      <c r="K10" s="648"/>
    </row>
    <row r="11" spans="1:11" ht="15" x14ac:dyDescent="0.2">
      <c r="A11" s="102" t="s">
        <v>1491</v>
      </c>
      <c r="B11" s="102">
        <v>150</v>
      </c>
      <c r="C11" s="102" t="s">
        <v>1857</v>
      </c>
      <c r="D11" s="102" t="s">
        <v>1848</v>
      </c>
      <c r="E11" s="96" t="s">
        <v>1932</v>
      </c>
      <c r="F11" s="105" t="s">
        <v>1864</v>
      </c>
      <c r="G11" s="1" t="s">
        <v>17</v>
      </c>
      <c r="H11" s="649" t="s">
        <v>1888</v>
      </c>
      <c r="I11" s="650"/>
      <c r="J11" s="650"/>
      <c r="K11" s="651"/>
    </row>
    <row r="12" spans="1:11" ht="15" x14ac:dyDescent="0.2">
      <c r="A12" s="103" t="s">
        <v>1865</v>
      </c>
      <c r="B12" s="103">
        <v>100</v>
      </c>
      <c r="C12" s="103" t="s">
        <v>1857</v>
      </c>
      <c r="D12" s="106" t="s">
        <v>1848</v>
      </c>
      <c r="E12" s="96" t="s">
        <v>1866</v>
      </c>
      <c r="F12" s="105" t="s">
        <v>1867</v>
      </c>
      <c r="G12" s="1" t="s">
        <v>17</v>
      </c>
    </row>
    <row r="13" spans="1:11" ht="15" x14ac:dyDescent="0.2">
      <c r="A13" s="103" t="s">
        <v>1497</v>
      </c>
      <c r="B13" s="103">
        <v>100</v>
      </c>
      <c r="C13" s="103" t="s">
        <v>1857</v>
      </c>
      <c r="D13" s="106" t="s">
        <v>1848</v>
      </c>
      <c r="E13" s="96" t="s">
        <v>1868</v>
      </c>
      <c r="F13" s="105" t="s">
        <v>1867</v>
      </c>
      <c r="G13" s="1" t="s">
        <v>17</v>
      </c>
    </row>
    <row r="14" spans="1:11" ht="15" x14ac:dyDescent="0.2">
      <c r="A14" s="103" t="s">
        <v>1869</v>
      </c>
      <c r="B14" s="103">
        <v>100</v>
      </c>
      <c r="C14" s="103" t="s">
        <v>1857</v>
      </c>
      <c r="D14" s="106" t="s">
        <v>1848</v>
      </c>
      <c r="E14" s="96" t="s">
        <v>1870</v>
      </c>
      <c r="F14" s="105" t="s">
        <v>1867</v>
      </c>
      <c r="G14" s="1" t="s">
        <v>17</v>
      </c>
    </row>
    <row r="15" spans="1:11" ht="15" x14ac:dyDescent="0.2">
      <c r="A15" s="103" t="s">
        <v>1484</v>
      </c>
      <c r="B15" s="103">
        <v>100</v>
      </c>
      <c r="C15" s="103" t="s">
        <v>1857</v>
      </c>
      <c r="D15" s="106" t="s">
        <v>1848</v>
      </c>
      <c r="E15" s="96" t="s">
        <v>1871</v>
      </c>
      <c r="F15" s="105" t="s">
        <v>1867</v>
      </c>
      <c r="G15" s="1" t="s">
        <v>17</v>
      </c>
    </row>
    <row r="16" spans="1:11" ht="15" x14ac:dyDescent="0.2">
      <c r="A16" s="103" t="s">
        <v>1488</v>
      </c>
      <c r="B16" s="103">
        <v>100</v>
      </c>
      <c r="C16" s="103" t="s">
        <v>1857</v>
      </c>
      <c r="D16" s="106" t="s">
        <v>1848</v>
      </c>
      <c r="E16" s="96" t="s">
        <v>1872</v>
      </c>
      <c r="F16" s="105" t="s">
        <v>1867</v>
      </c>
      <c r="G16" s="1" t="s">
        <v>17</v>
      </c>
    </row>
    <row r="17" spans="1:7" ht="15" x14ac:dyDescent="0.2">
      <c r="A17" s="103" t="s">
        <v>804</v>
      </c>
      <c r="B17" s="103">
        <v>100</v>
      </c>
      <c r="C17" s="103" t="s">
        <v>1857</v>
      </c>
      <c r="D17" s="103" t="s">
        <v>1848</v>
      </c>
      <c r="E17" s="96" t="s">
        <v>1873</v>
      </c>
      <c r="F17" s="105" t="s">
        <v>1864</v>
      </c>
      <c r="G17" s="1" t="s">
        <v>17</v>
      </c>
    </row>
    <row r="18" spans="1:7" ht="15" x14ac:dyDescent="0.2">
      <c r="A18" s="103" t="s">
        <v>1482</v>
      </c>
      <c r="B18" s="103">
        <v>100</v>
      </c>
      <c r="C18" s="103" t="s">
        <v>1857</v>
      </c>
      <c r="D18" s="106" t="s">
        <v>1848</v>
      </c>
      <c r="E18" s="96" t="s">
        <v>1874</v>
      </c>
      <c r="F18" s="105" t="s">
        <v>1867</v>
      </c>
      <c r="G18" s="1" t="s">
        <v>17</v>
      </c>
    </row>
    <row r="19" spans="1:7" ht="15" x14ac:dyDescent="0.2">
      <c r="A19" s="103" t="s">
        <v>1469</v>
      </c>
      <c r="B19" s="103">
        <v>100</v>
      </c>
      <c r="C19" s="103" t="s">
        <v>1857</v>
      </c>
      <c r="D19" s="106" t="s">
        <v>1848</v>
      </c>
      <c r="E19" s="96" t="s">
        <v>1875</v>
      </c>
      <c r="F19" s="105" t="s">
        <v>1867</v>
      </c>
      <c r="G19" s="1" t="s">
        <v>17</v>
      </c>
    </row>
    <row r="20" spans="1:7" ht="15" x14ac:dyDescent="0.2">
      <c r="A20" s="103" t="s">
        <v>1876</v>
      </c>
      <c r="B20" s="103">
        <v>100</v>
      </c>
      <c r="C20" s="103" t="s">
        <v>1857</v>
      </c>
      <c r="D20" s="106" t="s">
        <v>1848</v>
      </c>
      <c r="E20" s="96" t="s">
        <v>1877</v>
      </c>
      <c r="F20" s="105" t="s">
        <v>1867</v>
      </c>
      <c r="G20" s="1" t="s">
        <v>17</v>
      </c>
    </row>
    <row r="21" spans="1:7" ht="15" x14ac:dyDescent="0.2">
      <c r="A21" s="103" t="s">
        <v>1486</v>
      </c>
      <c r="B21" s="103">
        <v>100</v>
      </c>
      <c r="C21" s="103" t="s">
        <v>1857</v>
      </c>
      <c r="D21" s="106" t="s">
        <v>1848</v>
      </c>
      <c r="E21" s="96" t="s">
        <v>1878</v>
      </c>
      <c r="F21" s="105" t="s">
        <v>1867</v>
      </c>
      <c r="G21" s="1" t="s">
        <v>17</v>
      </c>
    </row>
    <row r="22" spans="1:7" ht="15" x14ac:dyDescent="0.2">
      <c r="A22" s="103" t="s">
        <v>1513</v>
      </c>
      <c r="B22" s="103">
        <v>100</v>
      </c>
      <c r="C22" s="103" t="s">
        <v>1857</v>
      </c>
      <c r="D22" s="106" t="s">
        <v>1848</v>
      </c>
      <c r="E22" s="96" t="s">
        <v>1879</v>
      </c>
      <c r="F22" s="105" t="s">
        <v>1867</v>
      </c>
      <c r="G22" s="1" t="s">
        <v>17</v>
      </c>
    </row>
    <row r="23" spans="1:7" ht="15" x14ac:dyDescent="0.2">
      <c r="A23" s="103" t="s">
        <v>1468</v>
      </c>
      <c r="B23" s="103">
        <v>100</v>
      </c>
      <c r="C23" s="103" t="s">
        <v>1857</v>
      </c>
      <c r="D23" s="106" t="s">
        <v>1848</v>
      </c>
      <c r="E23" s="96" t="s">
        <v>1880</v>
      </c>
      <c r="F23" s="105" t="s">
        <v>1867</v>
      </c>
      <c r="G23" s="1" t="s">
        <v>17</v>
      </c>
    </row>
    <row r="24" spans="1:7" ht="15" x14ac:dyDescent="0.2">
      <c r="A24" s="103" t="s">
        <v>1885</v>
      </c>
      <c r="B24" s="103">
        <v>100</v>
      </c>
      <c r="C24" s="103" t="s">
        <v>1857</v>
      </c>
      <c r="D24" s="106" t="s">
        <v>1848</v>
      </c>
      <c r="E24" s="96" t="s">
        <v>1931</v>
      </c>
      <c r="F24" s="105" t="s">
        <v>1867</v>
      </c>
      <c r="G24" t="s">
        <v>62</v>
      </c>
    </row>
    <row r="27" spans="1:7" ht="25.5" x14ac:dyDescent="0.2">
      <c r="A27" s="108" t="s">
        <v>1882</v>
      </c>
      <c r="B27" s="107" t="s">
        <v>1881</v>
      </c>
      <c r="C27" s="107" t="s">
        <v>1857</v>
      </c>
      <c r="G27" t="s">
        <v>1324</v>
      </c>
    </row>
    <row r="28" spans="1:7" ht="25.5" x14ac:dyDescent="0.2">
      <c r="A28" s="108" t="s">
        <v>1884</v>
      </c>
      <c r="B28" s="107" t="s">
        <v>1883</v>
      </c>
      <c r="C28" s="107" t="s">
        <v>1857</v>
      </c>
      <c r="G28" s="1" t="s">
        <v>1324</v>
      </c>
    </row>
    <row r="31" spans="1:7" x14ac:dyDescent="0.2">
      <c r="A31" t="s">
        <v>1893</v>
      </c>
      <c r="G31" t="s">
        <v>1892</v>
      </c>
    </row>
    <row r="32" spans="1:7" x14ac:dyDescent="0.2">
      <c r="A32" t="s">
        <v>701</v>
      </c>
      <c r="G32" s="1" t="s">
        <v>1892</v>
      </c>
    </row>
    <row r="33" spans="1:2" x14ac:dyDescent="0.2">
      <c r="A33" s="109"/>
      <c r="B33" s="109"/>
    </row>
    <row r="34" spans="1:2" x14ac:dyDescent="0.2">
      <c r="A34" s="1"/>
      <c r="B34" s="109"/>
    </row>
    <row r="35" spans="1:2" x14ac:dyDescent="0.2">
      <c r="A35" s="1"/>
      <c r="B35" s="109"/>
    </row>
    <row r="36" spans="1:2" x14ac:dyDescent="0.2">
      <c r="A36" s="1"/>
      <c r="B36" s="109"/>
    </row>
    <row r="37" spans="1:2" x14ac:dyDescent="0.2">
      <c r="A37" s="1"/>
      <c r="B37" s="109"/>
    </row>
    <row r="38" spans="1:2" x14ac:dyDescent="0.2">
      <c r="A38" s="1"/>
      <c r="B38" s="109"/>
    </row>
    <row r="39" spans="1:2" x14ac:dyDescent="0.2">
      <c r="A39" s="1"/>
      <c r="B39" s="109"/>
    </row>
  </sheetData>
  <mergeCells count="7">
    <mergeCell ref="H5:K5"/>
    <mergeCell ref="H7:K7"/>
    <mergeCell ref="H11:K11"/>
    <mergeCell ref="H10:K10"/>
    <mergeCell ref="H9:K9"/>
    <mergeCell ref="H8:K8"/>
    <mergeCell ref="H6:K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7"/>
  <sheetViews>
    <sheetView topLeftCell="A37" workbookViewId="0">
      <selection activeCell="G16" sqref="G16"/>
    </sheetView>
  </sheetViews>
  <sheetFormatPr defaultColWidth="16.28515625" defaultRowHeight="12.75" x14ac:dyDescent="0.2"/>
  <sheetData>
    <row r="1" spans="1:13" x14ac:dyDescent="0.2">
      <c r="A1" s="58" t="s">
        <v>1448</v>
      </c>
      <c r="B1" s="58" t="s">
        <v>1449</v>
      </c>
      <c r="C1" s="58" t="s">
        <v>1933</v>
      </c>
      <c r="D1" s="58" t="s">
        <v>1934</v>
      </c>
      <c r="E1" s="58" t="s">
        <v>1935</v>
      </c>
      <c r="F1" s="58" t="s">
        <v>1936</v>
      </c>
      <c r="G1" s="58" t="s">
        <v>1937</v>
      </c>
      <c r="H1" s="58" t="s">
        <v>1938</v>
      </c>
      <c r="I1" s="58" t="s">
        <v>1939</v>
      </c>
      <c r="J1" s="58" t="s">
        <v>1940</v>
      </c>
      <c r="K1" s="58" t="s">
        <v>1941</v>
      </c>
      <c r="L1" s="58" t="s">
        <v>1942</v>
      </c>
      <c r="M1" s="58" t="s">
        <v>1943</v>
      </c>
    </row>
    <row r="2" spans="1:13" x14ac:dyDescent="0.2">
      <c r="A2" s="58" t="s">
        <v>1448</v>
      </c>
      <c r="B2" s="58" t="s">
        <v>1449</v>
      </c>
      <c r="C2" s="58" t="s">
        <v>1933</v>
      </c>
      <c r="D2" s="58" t="s">
        <v>1934</v>
      </c>
      <c r="E2" s="58" t="s">
        <v>1935</v>
      </c>
      <c r="F2" s="58" t="s">
        <v>1936</v>
      </c>
      <c r="G2" s="58" t="s">
        <v>1937</v>
      </c>
      <c r="H2" s="58" t="s">
        <v>1938</v>
      </c>
      <c r="I2" s="58" t="s">
        <v>1939</v>
      </c>
      <c r="J2" s="58" t="s">
        <v>1940</v>
      </c>
      <c r="K2" s="58" t="s">
        <v>1941</v>
      </c>
      <c r="L2" s="58" t="s">
        <v>1942</v>
      </c>
      <c r="M2" s="58" t="s">
        <v>1943</v>
      </c>
    </row>
    <row r="3" spans="1:13" x14ac:dyDescent="0.2">
      <c r="A3" s="58" t="s">
        <v>1448</v>
      </c>
      <c r="B3" s="58" t="s">
        <v>1449</v>
      </c>
      <c r="C3" s="58" t="s">
        <v>1933</v>
      </c>
      <c r="D3" s="58" t="s">
        <v>1934</v>
      </c>
      <c r="E3" s="58" t="s">
        <v>1935</v>
      </c>
      <c r="F3" s="58" t="s">
        <v>1936</v>
      </c>
      <c r="G3" s="58" t="s">
        <v>1937</v>
      </c>
      <c r="H3" s="58" t="s">
        <v>1938</v>
      </c>
      <c r="I3" s="58" t="s">
        <v>1939</v>
      </c>
      <c r="J3" s="58" t="s">
        <v>1940</v>
      </c>
      <c r="K3" s="58" t="s">
        <v>1941</v>
      </c>
      <c r="L3" s="58" t="s">
        <v>1942</v>
      </c>
      <c r="M3" s="58" t="s">
        <v>1943</v>
      </c>
    </row>
    <row r="4" spans="1:13" x14ac:dyDescent="0.2">
      <c r="A4" s="58" t="s">
        <v>1448</v>
      </c>
      <c r="B4" s="58" t="s">
        <v>1449</v>
      </c>
      <c r="C4" s="58" t="s">
        <v>1933</v>
      </c>
      <c r="D4" s="58" t="s">
        <v>1934</v>
      </c>
      <c r="E4" s="58" t="s">
        <v>1935</v>
      </c>
      <c r="F4" s="58" t="s">
        <v>1936</v>
      </c>
      <c r="G4" s="58" t="s">
        <v>1937</v>
      </c>
      <c r="H4" s="58" t="s">
        <v>1938</v>
      </c>
      <c r="I4" s="58" t="s">
        <v>1939</v>
      </c>
      <c r="J4" s="58" t="s">
        <v>1940</v>
      </c>
      <c r="K4" s="58" t="s">
        <v>1941</v>
      </c>
      <c r="L4" s="58" t="s">
        <v>1942</v>
      </c>
      <c r="M4" s="1"/>
    </row>
    <row r="5" spans="1:13" x14ac:dyDescent="0.2">
      <c r="A5" s="58" t="s">
        <v>1448</v>
      </c>
      <c r="B5" s="58" t="s">
        <v>1449</v>
      </c>
      <c r="C5" s="58" t="s">
        <v>1933</v>
      </c>
      <c r="D5" s="58" t="s">
        <v>1934</v>
      </c>
      <c r="E5" s="58" t="s">
        <v>1935</v>
      </c>
      <c r="F5" s="58" t="s">
        <v>1936</v>
      </c>
      <c r="G5" s="58" t="s">
        <v>1937</v>
      </c>
      <c r="H5" s="58" t="s">
        <v>1938</v>
      </c>
      <c r="I5" s="58" t="s">
        <v>1939</v>
      </c>
      <c r="J5" s="58" t="s">
        <v>1940</v>
      </c>
      <c r="K5" s="58" t="s">
        <v>1941</v>
      </c>
      <c r="L5" s="58" t="s">
        <v>1942</v>
      </c>
      <c r="M5" s="58" t="s">
        <v>1943</v>
      </c>
    </row>
    <row r="6" spans="1:13" x14ac:dyDescent="0.2">
      <c r="A6" s="1">
        <v>602634</v>
      </c>
      <c r="B6" s="2" t="s">
        <v>1467</v>
      </c>
      <c r="C6" s="1">
        <v>202</v>
      </c>
      <c r="D6" s="1">
        <v>195</v>
      </c>
      <c r="E6" s="1">
        <v>11247</v>
      </c>
      <c r="F6" s="1">
        <v>43</v>
      </c>
      <c r="G6" s="1">
        <v>52</v>
      </c>
      <c r="H6" s="1">
        <v>42</v>
      </c>
      <c r="I6" s="1">
        <v>8</v>
      </c>
      <c r="J6" s="1">
        <v>238</v>
      </c>
      <c r="K6" s="93">
        <v>73.993421052631007</v>
      </c>
      <c r="L6" s="1">
        <v>1069</v>
      </c>
      <c r="M6" s="1">
        <v>171</v>
      </c>
    </row>
    <row r="7" spans="1:13" x14ac:dyDescent="0.2">
      <c r="A7" s="1">
        <v>572767</v>
      </c>
      <c r="B7" s="2" t="s">
        <v>1497</v>
      </c>
      <c r="C7" s="1">
        <v>143</v>
      </c>
      <c r="D7" s="1">
        <v>148</v>
      </c>
      <c r="E7" s="1">
        <v>4788</v>
      </c>
      <c r="F7" s="1">
        <v>9</v>
      </c>
      <c r="G7" s="1">
        <v>25</v>
      </c>
      <c r="H7" s="1">
        <v>9</v>
      </c>
      <c r="I7" s="1">
        <v>14</v>
      </c>
      <c r="J7" s="1">
        <v>179</v>
      </c>
      <c r="K7" s="93">
        <v>34.446043165467003</v>
      </c>
      <c r="L7" s="1">
        <v>437</v>
      </c>
      <c r="M7" s="1">
        <v>90</v>
      </c>
    </row>
    <row r="8" spans="1:13" x14ac:dyDescent="0.2">
      <c r="A8" s="1">
        <v>572783</v>
      </c>
      <c r="B8" s="2" t="s">
        <v>1477</v>
      </c>
      <c r="C8" s="1">
        <v>159</v>
      </c>
      <c r="D8" s="1">
        <v>163</v>
      </c>
      <c r="E8" s="1">
        <v>3821</v>
      </c>
      <c r="F8" s="1">
        <v>14</v>
      </c>
      <c r="G8" s="1">
        <v>13</v>
      </c>
      <c r="H8" s="1">
        <v>3</v>
      </c>
      <c r="I8" s="1">
        <v>11</v>
      </c>
      <c r="J8" s="1">
        <v>125.1</v>
      </c>
      <c r="K8" s="93">
        <v>25.644295302012999</v>
      </c>
      <c r="L8" s="1">
        <v>381</v>
      </c>
      <c r="M8" s="1">
        <v>57</v>
      </c>
    </row>
    <row r="9" spans="1:13" x14ac:dyDescent="0.2">
      <c r="A9" s="1">
        <v>572780</v>
      </c>
      <c r="B9" s="2" t="s">
        <v>1470</v>
      </c>
      <c r="C9" s="1">
        <v>112</v>
      </c>
      <c r="D9" s="1">
        <v>116</v>
      </c>
      <c r="E9" s="1">
        <v>2883</v>
      </c>
      <c r="F9" s="1">
        <v>11</v>
      </c>
      <c r="G9" s="1">
        <v>11</v>
      </c>
      <c r="H9" s="1">
        <v>4</v>
      </c>
      <c r="I9" s="1">
        <v>11</v>
      </c>
      <c r="J9" s="1">
        <v>213</v>
      </c>
      <c r="K9" s="93">
        <v>27.457142857141999</v>
      </c>
      <c r="L9" s="1">
        <v>214</v>
      </c>
      <c r="M9" s="1">
        <v>35</v>
      </c>
    </row>
    <row r="10" spans="1:13" x14ac:dyDescent="0.2">
      <c r="A10" s="1">
        <v>572747</v>
      </c>
      <c r="B10" s="2" t="s">
        <v>1981</v>
      </c>
      <c r="C10" s="1">
        <v>94</v>
      </c>
      <c r="D10" s="1">
        <v>94</v>
      </c>
      <c r="E10" s="1">
        <v>2815</v>
      </c>
      <c r="F10" s="1">
        <v>7</v>
      </c>
      <c r="G10" s="1">
        <v>20</v>
      </c>
      <c r="H10" s="1">
        <v>2</v>
      </c>
      <c r="I10" s="1">
        <v>2</v>
      </c>
      <c r="J10" s="1">
        <v>132.1</v>
      </c>
      <c r="K10" s="93">
        <v>32.356321839080003</v>
      </c>
      <c r="L10" s="1">
        <v>287</v>
      </c>
      <c r="M10" s="1">
        <v>73</v>
      </c>
    </row>
    <row r="11" spans="1:13" x14ac:dyDescent="0.2">
      <c r="A11" s="1">
        <v>572771</v>
      </c>
      <c r="B11" s="2" t="s">
        <v>1517</v>
      </c>
      <c r="C11" s="1">
        <v>98</v>
      </c>
      <c r="D11" s="1">
        <v>107</v>
      </c>
      <c r="E11" s="1">
        <v>2393</v>
      </c>
      <c r="F11" s="1">
        <v>8</v>
      </c>
      <c r="G11" s="1">
        <v>9</v>
      </c>
      <c r="H11" s="1">
        <v>3</v>
      </c>
      <c r="I11" s="1">
        <v>8</v>
      </c>
      <c r="J11" s="1">
        <v>129</v>
      </c>
      <c r="K11" s="93">
        <v>24.171717171716999</v>
      </c>
      <c r="L11" s="1">
        <v>218</v>
      </c>
      <c r="M11" s="1">
        <v>28</v>
      </c>
    </row>
    <row r="12" spans="1:13" x14ac:dyDescent="0.2">
      <c r="A12" s="1">
        <v>585650</v>
      </c>
      <c r="B12" s="2" t="s">
        <v>1486</v>
      </c>
      <c r="C12" s="1">
        <v>148</v>
      </c>
      <c r="D12" s="1">
        <v>135</v>
      </c>
      <c r="E12" s="1">
        <v>2237</v>
      </c>
      <c r="F12" s="1">
        <v>15</v>
      </c>
      <c r="G12" s="1">
        <v>14</v>
      </c>
      <c r="H12" s="1">
        <v>0</v>
      </c>
      <c r="I12" s="1">
        <v>24</v>
      </c>
      <c r="J12" s="1">
        <v>99</v>
      </c>
      <c r="K12" s="93">
        <v>18.641666666666001</v>
      </c>
      <c r="L12" s="1">
        <v>146</v>
      </c>
      <c r="M12" s="1">
        <v>5</v>
      </c>
    </row>
    <row r="13" spans="1:13" x14ac:dyDescent="0.2">
      <c r="A13" s="1">
        <v>572740</v>
      </c>
      <c r="B13" s="2" t="s">
        <v>1484</v>
      </c>
      <c r="C13" s="1">
        <v>143</v>
      </c>
      <c r="D13" s="1">
        <v>127</v>
      </c>
      <c r="E13" s="1">
        <v>2081</v>
      </c>
      <c r="F13" s="1">
        <v>27</v>
      </c>
      <c r="G13" s="1">
        <v>9</v>
      </c>
      <c r="H13" s="1">
        <v>1</v>
      </c>
      <c r="I13" s="1">
        <v>14</v>
      </c>
      <c r="J13" s="1">
        <v>155</v>
      </c>
      <c r="K13" s="93">
        <v>20.81</v>
      </c>
      <c r="L13" s="1">
        <v>168</v>
      </c>
      <c r="M13" s="1">
        <v>30</v>
      </c>
    </row>
    <row r="14" spans="1:13" x14ac:dyDescent="0.2">
      <c r="A14" s="1">
        <v>731066</v>
      </c>
      <c r="B14" s="2" t="s">
        <v>1518</v>
      </c>
      <c r="C14" s="1">
        <v>84</v>
      </c>
      <c r="D14" s="1">
        <v>78</v>
      </c>
      <c r="E14" s="1">
        <v>2004</v>
      </c>
      <c r="F14" s="1">
        <v>11</v>
      </c>
      <c r="G14" s="1">
        <v>11</v>
      </c>
      <c r="H14" s="1">
        <v>1</v>
      </c>
      <c r="I14" s="1">
        <v>3</v>
      </c>
      <c r="J14" s="1">
        <v>108</v>
      </c>
      <c r="K14" s="133">
        <v>29.910447761194</v>
      </c>
      <c r="L14" s="1">
        <v>182</v>
      </c>
      <c r="M14" s="1">
        <v>1</v>
      </c>
    </row>
    <row r="15" spans="1:13" x14ac:dyDescent="0.2">
      <c r="A15" s="1">
        <v>572765</v>
      </c>
      <c r="B15" s="2" t="s">
        <v>1492</v>
      </c>
      <c r="C15" s="1">
        <v>111</v>
      </c>
      <c r="D15" s="1">
        <v>81</v>
      </c>
      <c r="E15" s="1">
        <v>1953</v>
      </c>
      <c r="F15" s="1">
        <v>21</v>
      </c>
      <c r="G15" s="1">
        <v>11</v>
      </c>
      <c r="H15" s="1">
        <v>1</v>
      </c>
      <c r="I15" s="1">
        <v>4</v>
      </c>
      <c r="J15" s="1">
        <v>127.1</v>
      </c>
      <c r="K15" s="93">
        <v>32.549999999999997</v>
      </c>
      <c r="L15" s="1">
        <v>162</v>
      </c>
      <c r="M15" s="1">
        <v>72</v>
      </c>
    </row>
    <row r="16" spans="1:13" x14ac:dyDescent="0.2">
      <c r="A16" s="1">
        <v>358936</v>
      </c>
      <c r="B16" s="2" t="s">
        <v>1474</v>
      </c>
      <c r="C16" s="1">
        <v>86</v>
      </c>
      <c r="D16" s="1">
        <v>85</v>
      </c>
      <c r="E16" s="1">
        <v>1878</v>
      </c>
      <c r="F16" s="1">
        <v>4</v>
      </c>
      <c r="G16" s="1">
        <v>10</v>
      </c>
      <c r="H16" s="1">
        <v>1</v>
      </c>
      <c r="I16" s="1">
        <v>9</v>
      </c>
      <c r="J16" s="1">
        <v>109</v>
      </c>
      <c r="K16" s="93">
        <v>23.185185185184999</v>
      </c>
      <c r="L16" s="1">
        <v>122</v>
      </c>
      <c r="M16" s="1">
        <v>11</v>
      </c>
    </row>
    <row r="17" spans="1:13" x14ac:dyDescent="0.2">
      <c r="A17" s="1">
        <v>600537</v>
      </c>
      <c r="B17" s="2" t="s">
        <v>1240</v>
      </c>
      <c r="C17" s="1">
        <v>101</v>
      </c>
      <c r="D17" s="1">
        <v>96</v>
      </c>
      <c r="E17" s="1">
        <v>1853</v>
      </c>
      <c r="F17" s="1">
        <v>10</v>
      </c>
      <c r="G17" s="1">
        <v>9</v>
      </c>
      <c r="H17" s="1">
        <v>0</v>
      </c>
      <c r="I17" s="1">
        <v>4</v>
      </c>
      <c r="J17" s="1">
        <v>88.1</v>
      </c>
      <c r="K17" s="93">
        <v>21.546511627906</v>
      </c>
      <c r="L17" s="1">
        <v>149</v>
      </c>
      <c r="M17" s="1">
        <v>21</v>
      </c>
    </row>
    <row r="18" spans="1:13" x14ac:dyDescent="0.2">
      <c r="A18" s="1">
        <v>572772</v>
      </c>
      <c r="B18" s="2" t="s">
        <v>1238</v>
      </c>
      <c r="C18" s="1">
        <v>100</v>
      </c>
      <c r="D18" s="1">
        <v>91</v>
      </c>
      <c r="E18" s="1">
        <v>1770</v>
      </c>
      <c r="F18" s="1">
        <v>20</v>
      </c>
      <c r="G18" s="1">
        <v>8</v>
      </c>
      <c r="H18" s="1">
        <v>0</v>
      </c>
      <c r="I18" s="1">
        <v>10</v>
      </c>
      <c r="J18" s="1">
        <v>83</v>
      </c>
      <c r="K18" s="93">
        <v>24.929577464788</v>
      </c>
      <c r="L18" s="1">
        <v>134</v>
      </c>
      <c r="M18" s="1">
        <v>2</v>
      </c>
    </row>
    <row r="19" spans="1:13" x14ac:dyDescent="0.2">
      <c r="A19" s="1">
        <v>572775</v>
      </c>
      <c r="B19" s="2" t="s">
        <v>1571</v>
      </c>
      <c r="C19" s="1">
        <v>81</v>
      </c>
      <c r="D19" s="1">
        <v>84</v>
      </c>
      <c r="E19" s="1">
        <v>1696</v>
      </c>
      <c r="F19" s="1">
        <v>14</v>
      </c>
      <c r="G19" s="1">
        <v>6</v>
      </c>
      <c r="H19" s="1">
        <v>3</v>
      </c>
      <c r="I19" s="1">
        <v>9</v>
      </c>
      <c r="J19" s="1">
        <v>171</v>
      </c>
      <c r="K19" s="93">
        <v>24.228571428571001</v>
      </c>
      <c r="L19" s="1">
        <v>198</v>
      </c>
      <c r="M19" s="1">
        <v>19</v>
      </c>
    </row>
    <row r="20" spans="1:13" x14ac:dyDescent="0.2">
      <c r="A20" s="1">
        <v>751848</v>
      </c>
      <c r="B20" s="2" t="s">
        <v>1787</v>
      </c>
      <c r="C20" s="1">
        <v>70</v>
      </c>
      <c r="D20" s="1">
        <v>66</v>
      </c>
      <c r="E20" s="1">
        <v>1608</v>
      </c>
      <c r="F20" s="1">
        <v>6</v>
      </c>
      <c r="G20" s="1">
        <v>8</v>
      </c>
      <c r="H20" s="1">
        <v>1</v>
      </c>
      <c r="I20" s="1">
        <v>6</v>
      </c>
      <c r="J20" s="1">
        <v>113.1</v>
      </c>
      <c r="K20" s="133">
        <v>26.8</v>
      </c>
      <c r="L20" s="1">
        <v>174</v>
      </c>
      <c r="M20" s="1">
        <v>24</v>
      </c>
    </row>
    <row r="21" spans="1:13" x14ac:dyDescent="0.2">
      <c r="A21" s="1">
        <v>591806</v>
      </c>
      <c r="B21" s="2" t="s">
        <v>1475</v>
      </c>
      <c r="C21" s="1">
        <v>101</v>
      </c>
      <c r="D21" s="1">
        <v>98</v>
      </c>
      <c r="E21" s="1">
        <v>1587</v>
      </c>
      <c r="F21" s="1">
        <v>10</v>
      </c>
      <c r="G21" s="1">
        <v>3</v>
      </c>
      <c r="H21" s="1">
        <v>1</v>
      </c>
      <c r="I21" s="1">
        <v>12</v>
      </c>
      <c r="J21" s="1">
        <v>112</v>
      </c>
      <c r="K21" s="93">
        <v>18.034090909090001</v>
      </c>
      <c r="L21" s="1">
        <v>91</v>
      </c>
      <c r="M21" s="1">
        <v>2</v>
      </c>
    </row>
    <row r="22" spans="1:13" x14ac:dyDescent="0.2">
      <c r="A22" s="1">
        <v>572738</v>
      </c>
      <c r="B22" s="2" t="s">
        <v>1478</v>
      </c>
      <c r="C22" s="1">
        <v>79</v>
      </c>
      <c r="D22" s="1">
        <v>77</v>
      </c>
      <c r="E22" s="1">
        <v>1510</v>
      </c>
      <c r="F22" s="1">
        <v>9</v>
      </c>
      <c r="G22" s="1">
        <v>6</v>
      </c>
      <c r="H22" s="1">
        <v>1</v>
      </c>
      <c r="I22" s="1">
        <v>8</v>
      </c>
      <c r="J22" s="1">
        <v>105</v>
      </c>
      <c r="K22" s="93">
        <v>22.205882352941</v>
      </c>
      <c r="L22" s="1">
        <v>81</v>
      </c>
      <c r="M22" s="1">
        <v>10</v>
      </c>
    </row>
    <row r="23" spans="1:13" x14ac:dyDescent="0.2">
      <c r="A23" s="1">
        <v>572785</v>
      </c>
      <c r="B23" s="2" t="s">
        <v>1480</v>
      </c>
      <c r="C23" s="1">
        <v>121</v>
      </c>
      <c r="D23" s="1">
        <v>114</v>
      </c>
      <c r="E23" s="1">
        <v>1483</v>
      </c>
      <c r="F23" s="1">
        <v>18</v>
      </c>
      <c r="G23" s="1">
        <v>5</v>
      </c>
      <c r="H23" s="1">
        <v>0</v>
      </c>
      <c r="I23" s="1">
        <v>16</v>
      </c>
      <c r="J23" s="1">
        <v>84</v>
      </c>
      <c r="K23" s="93">
        <v>15.447916666666</v>
      </c>
      <c r="L23" s="1">
        <v>130</v>
      </c>
      <c r="M23" s="1">
        <v>8</v>
      </c>
    </row>
    <row r="24" spans="1:13" x14ac:dyDescent="0.2">
      <c r="A24" s="1">
        <v>585644</v>
      </c>
      <c r="B24" s="2" t="s">
        <v>1481</v>
      </c>
      <c r="C24" s="1">
        <v>74</v>
      </c>
      <c r="D24" s="1">
        <v>65</v>
      </c>
      <c r="E24" s="1">
        <v>1450</v>
      </c>
      <c r="F24" s="1">
        <v>16</v>
      </c>
      <c r="G24" s="1">
        <v>7</v>
      </c>
      <c r="H24" s="1">
        <v>1</v>
      </c>
      <c r="I24" s="1">
        <v>5</v>
      </c>
      <c r="J24" s="1">
        <v>117.1</v>
      </c>
      <c r="K24" s="133">
        <v>29.591836734693</v>
      </c>
      <c r="L24" s="1">
        <v>85</v>
      </c>
      <c r="M24" s="1">
        <v>28</v>
      </c>
    </row>
    <row r="25" spans="1:13" x14ac:dyDescent="0.2">
      <c r="A25" s="1">
        <v>642835</v>
      </c>
      <c r="B25" s="2" t="s">
        <v>1549</v>
      </c>
      <c r="C25" s="1">
        <v>57</v>
      </c>
      <c r="D25" s="1">
        <v>56</v>
      </c>
      <c r="E25" s="1">
        <v>1375</v>
      </c>
      <c r="F25" s="1">
        <v>7</v>
      </c>
      <c r="G25" s="1">
        <v>5</v>
      </c>
      <c r="H25" s="1">
        <v>2</v>
      </c>
      <c r="I25" s="1">
        <v>5</v>
      </c>
      <c r="J25" s="1">
        <v>131.1</v>
      </c>
      <c r="K25" s="93">
        <v>28.061224489794999</v>
      </c>
      <c r="L25" s="1">
        <v>150</v>
      </c>
      <c r="M25" s="1">
        <v>17</v>
      </c>
    </row>
    <row r="26" spans="1:13" x14ac:dyDescent="0.2">
      <c r="A26" s="1">
        <v>854012</v>
      </c>
      <c r="B26" s="2" t="s">
        <v>1624</v>
      </c>
      <c r="C26" s="1">
        <v>87</v>
      </c>
      <c r="D26" s="1">
        <v>82</v>
      </c>
      <c r="E26" s="1">
        <v>1328</v>
      </c>
      <c r="F26" s="1">
        <v>4</v>
      </c>
      <c r="G26" s="1">
        <v>5</v>
      </c>
      <c r="H26" s="1">
        <v>0</v>
      </c>
      <c r="I26" s="1">
        <v>9</v>
      </c>
      <c r="J26" s="1">
        <v>94</v>
      </c>
      <c r="K26" s="93">
        <v>17.025641025641001</v>
      </c>
      <c r="L26" s="1">
        <v>139</v>
      </c>
      <c r="M26" s="1">
        <v>18</v>
      </c>
    </row>
    <row r="27" spans="1:13" x14ac:dyDescent="0.2">
      <c r="A27" s="1">
        <v>572758</v>
      </c>
      <c r="B27" s="2" t="s">
        <v>1469</v>
      </c>
      <c r="C27" s="1">
        <v>126</v>
      </c>
      <c r="D27" s="1">
        <v>117</v>
      </c>
      <c r="E27" s="1">
        <v>1293</v>
      </c>
      <c r="F27" s="1">
        <v>33</v>
      </c>
      <c r="G27" s="1">
        <v>4</v>
      </c>
      <c r="H27" s="1">
        <v>0</v>
      </c>
      <c r="I27" s="1">
        <v>21</v>
      </c>
      <c r="J27" s="1">
        <v>80</v>
      </c>
      <c r="K27" s="93">
        <v>15.392857142857</v>
      </c>
      <c r="L27" s="1">
        <v>82</v>
      </c>
      <c r="M27" s="1">
        <v>18</v>
      </c>
    </row>
    <row r="28" spans="1:13" x14ac:dyDescent="0.2">
      <c r="A28" s="1">
        <v>572763</v>
      </c>
      <c r="B28" s="2" t="s">
        <v>1491</v>
      </c>
      <c r="C28" s="1">
        <v>117</v>
      </c>
      <c r="D28" s="1">
        <v>100</v>
      </c>
      <c r="E28" s="1">
        <v>1289</v>
      </c>
      <c r="F28" s="1">
        <v>8</v>
      </c>
      <c r="G28" s="1">
        <v>2</v>
      </c>
      <c r="H28" s="1">
        <v>1</v>
      </c>
      <c r="I28" s="1">
        <v>12</v>
      </c>
      <c r="J28" s="1">
        <v>104</v>
      </c>
      <c r="K28" s="93">
        <v>14.010869565217</v>
      </c>
      <c r="L28" s="1">
        <v>128</v>
      </c>
      <c r="M28" s="1">
        <v>11</v>
      </c>
    </row>
    <row r="29" spans="1:13" x14ac:dyDescent="0.2">
      <c r="A29" s="1">
        <v>845599</v>
      </c>
      <c r="B29" s="2" t="s">
        <v>1639</v>
      </c>
      <c r="C29" s="1">
        <v>51</v>
      </c>
      <c r="D29" s="1">
        <v>44</v>
      </c>
      <c r="E29" s="1">
        <v>1272</v>
      </c>
      <c r="F29" s="1">
        <v>7</v>
      </c>
      <c r="G29" s="1">
        <v>5</v>
      </c>
      <c r="H29" s="1">
        <v>4</v>
      </c>
      <c r="I29" s="1">
        <v>2</v>
      </c>
      <c r="J29" s="1">
        <v>142</v>
      </c>
      <c r="K29" s="93">
        <v>34.378378378378002</v>
      </c>
      <c r="L29" s="1">
        <v>113</v>
      </c>
      <c r="M29" s="1">
        <v>8</v>
      </c>
    </row>
    <row r="30" spans="1:13" x14ac:dyDescent="0.2">
      <c r="A30" s="1">
        <v>1241234</v>
      </c>
      <c r="B30" s="2" t="s">
        <v>1773</v>
      </c>
      <c r="C30" s="1">
        <v>61</v>
      </c>
      <c r="D30" s="1">
        <v>60</v>
      </c>
      <c r="E30" s="1">
        <v>1260</v>
      </c>
      <c r="F30" s="1">
        <v>8</v>
      </c>
      <c r="G30" s="1">
        <v>2</v>
      </c>
      <c r="H30" s="1">
        <v>1</v>
      </c>
      <c r="I30" s="1">
        <v>8</v>
      </c>
      <c r="J30" s="1">
        <v>126.1</v>
      </c>
      <c r="K30" s="93">
        <v>24.230769230768999</v>
      </c>
      <c r="L30" s="1">
        <v>153</v>
      </c>
      <c r="M30" s="1">
        <v>15</v>
      </c>
    </row>
    <row r="31" spans="1:13" x14ac:dyDescent="0.2">
      <c r="A31" s="1">
        <v>602637</v>
      </c>
      <c r="B31" s="2" t="s">
        <v>1494</v>
      </c>
      <c r="C31" s="1">
        <v>65</v>
      </c>
      <c r="D31" s="1">
        <v>64</v>
      </c>
      <c r="E31" s="1">
        <v>1248</v>
      </c>
      <c r="F31" s="1">
        <v>4</v>
      </c>
      <c r="G31" s="1">
        <v>2</v>
      </c>
      <c r="H31" s="1">
        <v>1</v>
      </c>
      <c r="I31" s="1">
        <v>4</v>
      </c>
      <c r="J31" s="1">
        <v>124</v>
      </c>
      <c r="K31" s="93">
        <v>20.8</v>
      </c>
      <c r="L31" s="1">
        <v>27</v>
      </c>
      <c r="M31" s="1"/>
    </row>
    <row r="32" spans="1:13" x14ac:dyDescent="0.2">
      <c r="A32" s="1">
        <v>572762</v>
      </c>
      <c r="B32" s="2" t="s">
        <v>1468</v>
      </c>
      <c r="C32" s="1">
        <v>124</v>
      </c>
      <c r="D32" s="1">
        <v>107</v>
      </c>
      <c r="E32" s="1">
        <v>1217</v>
      </c>
      <c r="F32" s="1">
        <v>21</v>
      </c>
      <c r="G32" s="1">
        <v>1</v>
      </c>
      <c r="H32" s="1">
        <v>0</v>
      </c>
      <c r="I32" s="1">
        <v>21</v>
      </c>
      <c r="J32" s="1">
        <v>60.1</v>
      </c>
      <c r="K32" s="93">
        <v>14.151162790697001</v>
      </c>
      <c r="L32" s="1">
        <v>79</v>
      </c>
      <c r="M32" s="1">
        <v>14</v>
      </c>
    </row>
    <row r="33" spans="1:13" x14ac:dyDescent="0.2">
      <c r="A33" s="1">
        <v>638628</v>
      </c>
      <c r="B33" s="2" t="s">
        <v>1594</v>
      </c>
      <c r="C33" s="1">
        <v>69</v>
      </c>
      <c r="D33" s="1">
        <v>67</v>
      </c>
      <c r="E33" s="1">
        <v>1197</v>
      </c>
      <c r="F33" s="1">
        <v>5</v>
      </c>
      <c r="G33" s="1">
        <v>6</v>
      </c>
      <c r="H33" s="1">
        <v>0</v>
      </c>
      <c r="I33" s="1">
        <v>5</v>
      </c>
      <c r="J33" s="1">
        <v>89</v>
      </c>
      <c r="K33" s="93">
        <v>19.306451612903</v>
      </c>
      <c r="L33" s="1">
        <v>166</v>
      </c>
      <c r="M33" s="1">
        <v>2</v>
      </c>
    </row>
    <row r="34" spans="1:13" x14ac:dyDescent="0.2">
      <c r="A34" s="1">
        <v>1240513</v>
      </c>
      <c r="B34" s="2" t="s">
        <v>1629</v>
      </c>
      <c r="C34" s="1">
        <v>54</v>
      </c>
      <c r="D34" s="1">
        <v>49</v>
      </c>
      <c r="E34" s="1">
        <v>1181</v>
      </c>
      <c r="F34" s="1">
        <v>14</v>
      </c>
      <c r="G34" s="1">
        <v>3</v>
      </c>
      <c r="H34" s="1">
        <v>2</v>
      </c>
      <c r="I34" s="1">
        <v>5</v>
      </c>
      <c r="J34" s="1">
        <v>120</v>
      </c>
      <c r="K34" s="93">
        <v>33.742857142856998</v>
      </c>
      <c r="L34" s="1">
        <v>132</v>
      </c>
      <c r="M34" s="1">
        <v>12</v>
      </c>
    </row>
    <row r="35" spans="1:13" x14ac:dyDescent="0.2">
      <c r="A35" s="1">
        <v>863473</v>
      </c>
      <c r="B35" s="2" t="s">
        <v>1504</v>
      </c>
      <c r="C35" s="1">
        <v>51</v>
      </c>
      <c r="D35" s="1">
        <v>53</v>
      </c>
      <c r="E35" s="1">
        <v>1179</v>
      </c>
      <c r="F35" s="1">
        <v>6</v>
      </c>
      <c r="G35" s="1">
        <v>5</v>
      </c>
      <c r="H35" s="1">
        <v>1</v>
      </c>
      <c r="I35" s="1">
        <v>4</v>
      </c>
      <c r="J35" s="1">
        <v>113.1</v>
      </c>
      <c r="K35" s="93">
        <v>25.085106382978001</v>
      </c>
      <c r="L35" s="1">
        <v>97</v>
      </c>
      <c r="M35" s="1">
        <v>7</v>
      </c>
    </row>
    <row r="36" spans="1:13" x14ac:dyDescent="0.2">
      <c r="A36" s="1">
        <v>572773</v>
      </c>
      <c r="B36" s="2" t="s">
        <v>1472</v>
      </c>
      <c r="C36" s="1">
        <v>105</v>
      </c>
      <c r="D36" s="1">
        <v>104</v>
      </c>
      <c r="E36" s="1">
        <v>1172</v>
      </c>
      <c r="F36" s="1">
        <v>13</v>
      </c>
      <c r="G36" s="1">
        <v>1</v>
      </c>
      <c r="H36" s="1">
        <v>0</v>
      </c>
      <c r="I36" s="1">
        <v>11</v>
      </c>
      <c r="J36" s="1">
        <v>51</v>
      </c>
      <c r="K36" s="93">
        <v>12.87912087912</v>
      </c>
      <c r="L36" s="1">
        <v>69</v>
      </c>
      <c r="M36" s="1"/>
    </row>
    <row r="37" spans="1:13" x14ac:dyDescent="0.2">
      <c r="A37" s="1">
        <v>572777</v>
      </c>
      <c r="B37" s="2" t="s">
        <v>1713</v>
      </c>
      <c r="C37" s="1">
        <v>58</v>
      </c>
      <c r="D37" s="1">
        <v>59</v>
      </c>
      <c r="E37" s="1">
        <v>1152</v>
      </c>
      <c r="F37" s="1">
        <v>5</v>
      </c>
      <c r="G37" s="1">
        <v>10</v>
      </c>
      <c r="H37" s="1">
        <v>0</v>
      </c>
      <c r="I37" s="1">
        <v>7</v>
      </c>
      <c r="J37" s="1">
        <v>94</v>
      </c>
      <c r="K37" s="93">
        <v>21.333333333333002</v>
      </c>
      <c r="L37" s="1">
        <v>120</v>
      </c>
      <c r="M37" s="1">
        <v>16</v>
      </c>
    </row>
    <row r="38" spans="1:13" x14ac:dyDescent="0.2">
      <c r="A38" s="1">
        <v>572737</v>
      </c>
      <c r="B38" s="2" t="s">
        <v>1501</v>
      </c>
      <c r="C38" s="1">
        <v>81</v>
      </c>
      <c r="D38" s="1">
        <v>76</v>
      </c>
      <c r="E38" s="1">
        <v>1148</v>
      </c>
      <c r="F38" s="1">
        <v>12</v>
      </c>
      <c r="G38" s="1">
        <v>5</v>
      </c>
      <c r="H38" s="1">
        <v>0</v>
      </c>
      <c r="I38" s="1">
        <v>10</v>
      </c>
      <c r="J38" s="1">
        <v>97</v>
      </c>
      <c r="K38" s="93">
        <v>17.9375</v>
      </c>
      <c r="L38" s="1">
        <v>73</v>
      </c>
      <c r="M38" s="1">
        <v>15</v>
      </c>
    </row>
    <row r="39" spans="1:13" x14ac:dyDescent="0.2">
      <c r="A39" s="1">
        <v>742396</v>
      </c>
      <c r="B39" s="2" t="s">
        <v>1604</v>
      </c>
      <c r="C39" s="1">
        <v>57</v>
      </c>
      <c r="D39" s="1">
        <v>54</v>
      </c>
      <c r="E39" s="1">
        <v>1144</v>
      </c>
      <c r="F39" s="1">
        <v>5</v>
      </c>
      <c r="G39" s="1">
        <v>3</v>
      </c>
      <c r="H39" s="1">
        <v>2</v>
      </c>
      <c r="I39" s="1">
        <v>6</v>
      </c>
      <c r="J39" s="1">
        <v>117.1</v>
      </c>
      <c r="K39" s="93">
        <v>23.346938775510001</v>
      </c>
      <c r="L39" s="1">
        <v>123</v>
      </c>
      <c r="M39" s="1">
        <v>17</v>
      </c>
    </row>
    <row r="40" spans="1:13" x14ac:dyDescent="0.2">
      <c r="A40" s="1">
        <v>742455</v>
      </c>
      <c r="B40" s="2" t="s">
        <v>1782</v>
      </c>
      <c r="C40" s="1">
        <v>66</v>
      </c>
      <c r="D40" s="1">
        <v>69</v>
      </c>
      <c r="E40" s="1">
        <v>1141</v>
      </c>
      <c r="F40" s="1">
        <v>3</v>
      </c>
      <c r="G40" s="1">
        <v>7</v>
      </c>
      <c r="H40" s="1">
        <v>0</v>
      </c>
      <c r="I40" s="1">
        <v>6</v>
      </c>
      <c r="J40" s="1">
        <v>94</v>
      </c>
      <c r="K40" s="93">
        <v>17.287878787878</v>
      </c>
      <c r="L40" s="1">
        <v>88</v>
      </c>
      <c r="M40" s="1">
        <v>1</v>
      </c>
    </row>
    <row r="41" spans="1:13" x14ac:dyDescent="0.2">
      <c r="A41" s="1">
        <v>751915</v>
      </c>
      <c r="B41" s="2" t="s">
        <v>1533</v>
      </c>
      <c r="C41" s="1">
        <v>102</v>
      </c>
      <c r="D41" s="1">
        <v>85</v>
      </c>
      <c r="E41" s="1">
        <v>1131</v>
      </c>
      <c r="F41" s="1">
        <v>8</v>
      </c>
      <c r="G41" s="1">
        <v>2</v>
      </c>
      <c r="H41" s="1">
        <v>0</v>
      </c>
      <c r="I41" s="1">
        <v>12</v>
      </c>
      <c r="J41" s="1">
        <v>93</v>
      </c>
      <c r="K41" s="93">
        <v>14.688311688311</v>
      </c>
      <c r="L41" s="1">
        <v>106</v>
      </c>
      <c r="M41" s="1">
        <v>2</v>
      </c>
    </row>
    <row r="42" spans="1:13" x14ac:dyDescent="0.2">
      <c r="A42" s="1">
        <v>1238372</v>
      </c>
      <c r="B42" s="2" t="s">
        <v>1627</v>
      </c>
      <c r="C42" s="1">
        <v>58</v>
      </c>
      <c r="D42" s="1">
        <v>55</v>
      </c>
      <c r="E42" s="1">
        <v>1129</v>
      </c>
      <c r="F42" s="1">
        <v>5</v>
      </c>
      <c r="G42" s="1">
        <v>3</v>
      </c>
      <c r="H42" s="1">
        <v>0</v>
      </c>
      <c r="I42" s="1">
        <v>5</v>
      </c>
      <c r="J42" s="1">
        <v>64.099999999999994</v>
      </c>
      <c r="K42" s="93">
        <v>22.58</v>
      </c>
      <c r="L42" s="1">
        <v>138</v>
      </c>
      <c r="M42" s="1">
        <v>14</v>
      </c>
    </row>
    <row r="43" spans="1:13" x14ac:dyDescent="0.2">
      <c r="A43" s="1">
        <v>601085</v>
      </c>
      <c r="B43" s="2" t="s">
        <v>1487</v>
      </c>
      <c r="C43" s="1">
        <v>65</v>
      </c>
      <c r="D43" s="1">
        <v>69</v>
      </c>
      <c r="E43" s="1">
        <v>1126</v>
      </c>
      <c r="F43" s="1">
        <v>5</v>
      </c>
      <c r="G43" s="1">
        <v>4</v>
      </c>
      <c r="H43" s="1">
        <v>0</v>
      </c>
      <c r="I43" s="1">
        <v>5</v>
      </c>
      <c r="J43" s="1">
        <v>60.1</v>
      </c>
      <c r="K43" s="93">
        <v>17.59375</v>
      </c>
      <c r="L43" s="1">
        <v>63</v>
      </c>
      <c r="M43" s="1">
        <v>1</v>
      </c>
    </row>
    <row r="44" spans="1:13" x14ac:dyDescent="0.2">
      <c r="A44" s="1">
        <v>38469</v>
      </c>
      <c r="B44" s="2" t="s">
        <v>1579</v>
      </c>
      <c r="C44" s="1">
        <v>39</v>
      </c>
      <c r="D44" s="1">
        <v>38</v>
      </c>
      <c r="E44" s="1">
        <v>1109</v>
      </c>
      <c r="F44" s="1">
        <v>2</v>
      </c>
      <c r="G44" s="1">
        <v>5</v>
      </c>
      <c r="H44" s="1">
        <v>2</v>
      </c>
      <c r="I44" s="1">
        <v>7</v>
      </c>
      <c r="J44" s="1">
        <v>122</v>
      </c>
      <c r="K44" s="93">
        <v>30.805555555554999</v>
      </c>
      <c r="L44" s="1">
        <v>99</v>
      </c>
      <c r="M44" s="1">
        <v>26</v>
      </c>
    </row>
    <row r="45" spans="1:13" x14ac:dyDescent="0.2">
      <c r="A45" s="1">
        <v>699066</v>
      </c>
      <c r="B45" s="2" t="s">
        <v>1535</v>
      </c>
      <c r="C45" s="1">
        <v>26</v>
      </c>
      <c r="D45" s="1">
        <v>26</v>
      </c>
      <c r="E45" s="1">
        <v>1108</v>
      </c>
      <c r="F45" s="1">
        <v>1</v>
      </c>
      <c r="G45" s="1">
        <v>8</v>
      </c>
      <c r="H45" s="1">
        <v>2</v>
      </c>
      <c r="I45" s="1">
        <v>1</v>
      </c>
      <c r="J45" s="1">
        <v>154</v>
      </c>
      <c r="K45" s="133">
        <v>44.32</v>
      </c>
      <c r="L45" s="1"/>
      <c r="M45" s="1"/>
    </row>
    <row r="46" spans="1:13" x14ac:dyDescent="0.2">
      <c r="A46" s="1">
        <v>572735</v>
      </c>
      <c r="B46" s="2" t="s">
        <v>1516</v>
      </c>
      <c r="C46" s="1">
        <v>61</v>
      </c>
      <c r="D46" s="1">
        <v>55</v>
      </c>
      <c r="E46" s="1">
        <v>1059</v>
      </c>
      <c r="F46" s="1">
        <v>2</v>
      </c>
      <c r="G46" s="1">
        <v>5</v>
      </c>
      <c r="H46" s="1">
        <v>0</v>
      </c>
      <c r="I46" s="1">
        <v>10</v>
      </c>
      <c r="J46" s="1">
        <v>89</v>
      </c>
      <c r="K46" s="133">
        <v>19.981132075470999</v>
      </c>
      <c r="L46" s="1">
        <v>59</v>
      </c>
      <c r="M46" s="1">
        <v>18</v>
      </c>
    </row>
    <row r="47" spans="1:13" x14ac:dyDescent="0.2">
      <c r="A47" s="1">
        <v>735474</v>
      </c>
      <c r="B47" s="2" t="s">
        <v>1485</v>
      </c>
      <c r="C47" s="1">
        <v>68</v>
      </c>
      <c r="D47" s="1">
        <v>67</v>
      </c>
      <c r="E47" s="1">
        <v>1051</v>
      </c>
      <c r="F47" s="1">
        <v>12</v>
      </c>
      <c r="G47" s="1">
        <v>6</v>
      </c>
      <c r="H47" s="1">
        <v>1</v>
      </c>
      <c r="I47" s="1">
        <v>9</v>
      </c>
      <c r="J47" s="1">
        <v>104</v>
      </c>
      <c r="K47" s="93">
        <v>19.10909090909</v>
      </c>
      <c r="L47" s="1">
        <v>54</v>
      </c>
      <c r="M47" s="1">
        <v>1</v>
      </c>
    </row>
    <row r="48" spans="1:13" x14ac:dyDescent="0.2">
      <c r="A48" s="1">
        <v>572761</v>
      </c>
      <c r="B48" s="2" t="s">
        <v>1513</v>
      </c>
      <c r="C48" s="1">
        <v>105</v>
      </c>
      <c r="D48" s="1">
        <v>88</v>
      </c>
      <c r="E48" s="1">
        <v>1011</v>
      </c>
      <c r="F48" s="1">
        <v>22</v>
      </c>
      <c r="G48" s="1">
        <v>1</v>
      </c>
      <c r="H48" s="1">
        <v>0</v>
      </c>
      <c r="I48" s="1">
        <v>12</v>
      </c>
      <c r="J48" s="1">
        <v>72.099999999999994</v>
      </c>
      <c r="K48" s="93">
        <v>15.318181818180999</v>
      </c>
      <c r="L48" s="1">
        <v>83</v>
      </c>
      <c r="M48" s="1">
        <v>11</v>
      </c>
    </row>
    <row r="49" spans="1:13" x14ac:dyDescent="0.2">
      <c r="A49" s="1">
        <v>374213</v>
      </c>
      <c r="B49" s="2" t="s">
        <v>1597</v>
      </c>
      <c r="C49" s="1">
        <v>76</v>
      </c>
      <c r="D49" s="1">
        <v>59</v>
      </c>
      <c r="E49" s="1">
        <v>1002</v>
      </c>
      <c r="F49" s="1">
        <v>11</v>
      </c>
      <c r="G49" s="1">
        <v>2</v>
      </c>
      <c r="H49" s="1">
        <v>0</v>
      </c>
      <c r="I49" s="1">
        <v>3</v>
      </c>
      <c r="J49" s="1">
        <v>60</v>
      </c>
      <c r="K49" s="93">
        <v>20.875</v>
      </c>
      <c r="L49" s="1">
        <v>127</v>
      </c>
      <c r="M49" s="1">
        <v>11</v>
      </c>
    </row>
    <row r="50" spans="1:13" x14ac:dyDescent="0.2">
      <c r="A50" s="1">
        <v>1240844</v>
      </c>
      <c r="B50" s="2" t="s">
        <v>1785</v>
      </c>
      <c r="C50" s="1">
        <v>56</v>
      </c>
      <c r="D50" s="1">
        <v>54</v>
      </c>
      <c r="E50" s="1">
        <v>995</v>
      </c>
      <c r="F50" s="1">
        <v>13</v>
      </c>
      <c r="G50" s="1">
        <v>3</v>
      </c>
      <c r="H50" s="1">
        <v>1</v>
      </c>
      <c r="I50" s="1">
        <v>4</v>
      </c>
      <c r="J50" s="1">
        <v>117.1</v>
      </c>
      <c r="K50" s="93">
        <v>24.268292682925999</v>
      </c>
      <c r="L50" s="1">
        <v>109</v>
      </c>
      <c r="M50" s="1">
        <v>24</v>
      </c>
    </row>
    <row r="51" spans="1:13" x14ac:dyDescent="0.2">
      <c r="A51" s="1">
        <v>572757</v>
      </c>
      <c r="B51" s="2" t="s">
        <v>1563</v>
      </c>
      <c r="C51" s="1">
        <v>56</v>
      </c>
      <c r="D51" s="1">
        <v>55</v>
      </c>
      <c r="E51" s="1">
        <v>991</v>
      </c>
      <c r="F51" s="1">
        <v>7</v>
      </c>
      <c r="G51" s="1">
        <v>2</v>
      </c>
      <c r="H51" s="1">
        <v>2</v>
      </c>
      <c r="I51" s="1">
        <v>6</v>
      </c>
      <c r="J51" s="1">
        <v>107</v>
      </c>
      <c r="K51" s="93">
        <v>20.645833333333002</v>
      </c>
      <c r="L51" s="1">
        <v>84</v>
      </c>
      <c r="M51" s="1">
        <v>15</v>
      </c>
    </row>
    <row r="52" spans="1:13" x14ac:dyDescent="0.2">
      <c r="A52" s="1">
        <v>772194</v>
      </c>
      <c r="B52" s="2" t="s">
        <v>1522</v>
      </c>
      <c r="C52" s="1">
        <v>96</v>
      </c>
      <c r="D52" s="1">
        <v>83</v>
      </c>
      <c r="E52" s="1">
        <v>942</v>
      </c>
      <c r="F52" s="1">
        <v>15</v>
      </c>
      <c r="G52" s="1">
        <v>2</v>
      </c>
      <c r="H52" s="1">
        <v>0</v>
      </c>
      <c r="I52" s="1">
        <v>4</v>
      </c>
      <c r="J52" s="1">
        <v>58.1</v>
      </c>
      <c r="K52" s="93">
        <v>13.852941176470001</v>
      </c>
      <c r="L52" s="1">
        <v>108</v>
      </c>
      <c r="M52" s="1">
        <v>16</v>
      </c>
    </row>
    <row r="53" spans="1:13" x14ac:dyDescent="0.2">
      <c r="A53" s="1">
        <v>572768</v>
      </c>
      <c r="B53" s="2" t="s">
        <v>1521</v>
      </c>
      <c r="C53" s="1">
        <v>46</v>
      </c>
      <c r="D53" s="1">
        <v>51</v>
      </c>
      <c r="E53" s="1">
        <v>925</v>
      </c>
      <c r="F53" s="1">
        <v>4</v>
      </c>
      <c r="G53" s="1">
        <v>4</v>
      </c>
      <c r="H53" s="1">
        <v>1</v>
      </c>
      <c r="I53" s="1">
        <v>10</v>
      </c>
      <c r="J53" s="1">
        <v>107.1</v>
      </c>
      <c r="K53" s="93">
        <v>19.680851063829</v>
      </c>
      <c r="L53" s="1">
        <v>61</v>
      </c>
      <c r="M53" s="1">
        <v>0</v>
      </c>
    </row>
    <row r="54" spans="1:13" x14ac:dyDescent="0.2">
      <c r="A54" s="1">
        <v>409842</v>
      </c>
      <c r="B54" s="2" t="s">
        <v>1496</v>
      </c>
      <c r="C54" s="1">
        <v>56</v>
      </c>
      <c r="D54" s="1">
        <v>54</v>
      </c>
      <c r="E54" s="1">
        <v>885</v>
      </c>
      <c r="F54" s="1">
        <v>7</v>
      </c>
      <c r="G54" s="1">
        <v>5</v>
      </c>
      <c r="H54" s="1">
        <v>1</v>
      </c>
      <c r="I54" s="1">
        <v>11</v>
      </c>
      <c r="J54" s="1">
        <v>100</v>
      </c>
      <c r="K54" s="133">
        <v>18.829787234042001</v>
      </c>
      <c r="L54" s="1">
        <v>86</v>
      </c>
      <c r="M54" s="1">
        <v>4</v>
      </c>
    </row>
    <row r="55" spans="1:13" x14ac:dyDescent="0.2">
      <c r="A55" s="1">
        <v>572741</v>
      </c>
      <c r="B55" s="2" t="s">
        <v>1562</v>
      </c>
      <c r="C55" s="1">
        <v>45</v>
      </c>
      <c r="D55" s="1">
        <v>47</v>
      </c>
      <c r="E55" s="1">
        <v>875</v>
      </c>
      <c r="F55" s="1">
        <v>9</v>
      </c>
      <c r="G55" s="1">
        <v>2</v>
      </c>
      <c r="H55" s="1">
        <v>1</v>
      </c>
      <c r="I55" s="1">
        <v>5</v>
      </c>
      <c r="J55" s="1">
        <v>100.1</v>
      </c>
      <c r="K55" s="93">
        <v>23.026315789472999</v>
      </c>
      <c r="L55" s="1">
        <v>109</v>
      </c>
      <c r="M55" s="1">
        <v>6</v>
      </c>
    </row>
    <row r="56" spans="1:13" x14ac:dyDescent="0.2">
      <c r="A56" s="1">
        <v>572760</v>
      </c>
      <c r="B56" s="2" t="s">
        <v>1482</v>
      </c>
      <c r="C56" s="1">
        <v>115</v>
      </c>
      <c r="D56" s="1">
        <v>91</v>
      </c>
      <c r="E56" s="1">
        <v>769</v>
      </c>
      <c r="F56" s="1">
        <v>17</v>
      </c>
      <c r="G56" s="1">
        <v>2</v>
      </c>
      <c r="H56" s="1">
        <v>0</v>
      </c>
      <c r="I56" s="1">
        <v>16</v>
      </c>
      <c r="J56" s="1">
        <v>60</v>
      </c>
      <c r="K56" s="93">
        <v>10.391891891890999</v>
      </c>
      <c r="L56" s="1">
        <v>59</v>
      </c>
      <c r="M56" s="1">
        <v>2</v>
      </c>
    </row>
    <row r="57" spans="1:13" x14ac:dyDescent="0.2">
      <c r="A57" s="1">
        <v>618944</v>
      </c>
      <c r="B57" s="2" t="s">
        <v>1505</v>
      </c>
      <c r="C57" s="1">
        <v>51</v>
      </c>
      <c r="D57" s="1">
        <v>51</v>
      </c>
      <c r="E57" s="1">
        <v>749</v>
      </c>
      <c r="F57" s="1">
        <v>5</v>
      </c>
      <c r="G57" s="1">
        <v>2</v>
      </c>
      <c r="H57" s="1">
        <v>0</v>
      </c>
      <c r="I57" s="1">
        <v>3</v>
      </c>
      <c r="J57" s="1">
        <v>65</v>
      </c>
      <c r="K57" s="93">
        <v>16.282608695652002</v>
      </c>
      <c r="L57" s="1">
        <v>39</v>
      </c>
      <c r="M57" s="1">
        <v>1</v>
      </c>
    </row>
    <row r="58" spans="1:13" x14ac:dyDescent="0.2">
      <c r="A58" s="1">
        <v>572736</v>
      </c>
      <c r="B58" s="2" t="s">
        <v>1507</v>
      </c>
      <c r="C58" s="1">
        <v>55</v>
      </c>
      <c r="D58" s="1">
        <v>47</v>
      </c>
      <c r="E58" s="1">
        <v>734</v>
      </c>
      <c r="F58" s="1">
        <v>4</v>
      </c>
      <c r="G58" s="1">
        <v>2</v>
      </c>
      <c r="H58" s="1">
        <v>0</v>
      </c>
      <c r="I58" s="1">
        <v>6</v>
      </c>
      <c r="J58" s="1">
        <v>81</v>
      </c>
      <c r="K58" s="133">
        <v>17.069767441860002</v>
      </c>
      <c r="L58" s="1">
        <v>91</v>
      </c>
      <c r="M58" s="1">
        <v>29</v>
      </c>
    </row>
    <row r="59" spans="1:13" x14ac:dyDescent="0.2">
      <c r="A59" s="1">
        <v>571617</v>
      </c>
      <c r="B59" s="2" t="s">
        <v>1622</v>
      </c>
      <c r="C59" s="1">
        <v>54</v>
      </c>
      <c r="D59" s="1">
        <v>50</v>
      </c>
      <c r="E59" s="1">
        <v>731</v>
      </c>
      <c r="F59" s="1">
        <v>11</v>
      </c>
      <c r="G59" s="1">
        <v>3</v>
      </c>
      <c r="H59" s="1">
        <v>0</v>
      </c>
      <c r="I59" s="1">
        <v>8</v>
      </c>
      <c r="J59" s="1">
        <v>83</v>
      </c>
      <c r="K59" s="93">
        <v>18.743589743588998</v>
      </c>
      <c r="L59" s="1">
        <v>92</v>
      </c>
      <c r="M59" s="1">
        <v>9</v>
      </c>
    </row>
    <row r="60" spans="1:13" x14ac:dyDescent="0.2">
      <c r="A60" s="1">
        <v>572742</v>
      </c>
      <c r="B60" s="2" t="s">
        <v>1539</v>
      </c>
      <c r="C60" s="1">
        <v>27</v>
      </c>
      <c r="D60" s="1">
        <v>27</v>
      </c>
      <c r="E60" s="1">
        <v>718</v>
      </c>
      <c r="F60" s="1">
        <v>5</v>
      </c>
      <c r="G60" s="1">
        <v>3</v>
      </c>
      <c r="H60" s="1">
        <v>0</v>
      </c>
      <c r="I60" s="1">
        <v>2</v>
      </c>
      <c r="J60" s="1">
        <v>95</v>
      </c>
      <c r="K60" s="93">
        <v>32.636363636363001</v>
      </c>
      <c r="L60" s="1">
        <v>62</v>
      </c>
      <c r="M60" s="1">
        <v>20</v>
      </c>
    </row>
    <row r="61" spans="1:13" x14ac:dyDescent="0.2">
      <c r="A61" s="1">
        <v>1241224</v>
      </c>
      <c r="B61" s="2" t="s">
        <v>1784</v>
      </c>
      <c r="C61" s="1">
        <v>67</v>
      </c>
      <c r="D61" s="1">
        <v>61</v>
      </c>
      <c r="E61" s="1">
        <v>716</v>
      </c>
      <c r="F61" s="1">
        <v>12</v>
      </c>
      <c r="G61" s="1">
        <v>1</v>
      </c>
      <c r="H61" s="1">
        <v>0</v>
      </c>
      <c r="I61" s="1">
        <v>7</v>
      </c>
      <c r="J61" s="1">
        <v>54</v>
      </c>
      <c r="K61" s="93">
        <v>14.612244897959</v>
      </c>
      <c r="L61" s="1">
        <v>54</v>
      </c>
      <c r="M61" s="1">
        <v>2</v>
      </c>
    </row>
    <row r="62" spans="1:13" x14ac:dyDescent="0.2">
      <c r="A62" s="1">
        <v>815846</v>
      </c>
      <c r="B62" s="2" t="s">
        <v>1502</v>
      </c>
      <c r="C62" s="1">
        <v>52</v>
      </c>
      <c r="D62" s="1">
        <v>44</v>
      </c>
      <c r="E62" s="1">
        <v>708</v>
      </c>
      <c r="F62" s="1">
        <v>3</v>
      </c>
      <c r="G62" s="1">
        <v>1</v>
      </c>
      <c r="H62" s="1">
        <v>0</v>
      </c>
      <c r="I62" s="1">
        <v>5</v>
      </c>
      <c r="J62" s="1">
        <v>67</v>
      </c>
      <c r="K62" s="93">
        <v>17.268292682925999</v>
      </c>
      <c r="L62" s="1">
        <v>63</v>
      </c>
      <c r="M62" s="1">
        <v>8</v>
      </c>
    </row>
    <row r="63" spans="1:13" x14ac:dyDescent="0.2">
      <c r="A63" s="1">
        <v>1241775</v>
      </c>
      <c r="B63" s="2" t="s">
        <v>1905</v>
      </c>
      <c r="C63" s="1">
        <v>25</v>
      </c>
      <c r="D63" s="1">
        <v>24</v>
      </c>
      <c r="E63" s="1">
        <v>707</v>
      </c>
      <c r="F63" s="1">
        <v>2</v>
      </c>
      <c r="G63" s="1">
        <v>2</v>
      </c>
      <c r="H63" s="1">
        <v>1</v>
      </c>
      <c r="I63" s="1">
        <v>1</v>
      </c>
      <c r="J63" s="1">
        <v>177.1</v>
      </c>
      <c r="K63" s="93">
        <v>32.136363636363001</v>
      </c>
      <c r="L63" s="1">
        <v>80</v>
      </c>
      <c r="M63" s="1">
        <v>5</v>
      </c>
    </row>
    <row r="64" spans="1:13" x14ac:dyDescent="0.2">
      <c r="A64" s="1">
        <v>572766</v>
      </c>
      <c r="B64" s="2" t="s">
        <v>1488</v>
      </c>
      <c r="C64" s="1">
        <v>128</v>
      </c>
      <c r="D64" s="1">
        <v>83</v>
      </c>
      <c r="E64" s="1">
        <v>702</v>
      </c>
      <c r="F64" s="1">
        <v>22</v>
      </c>
      <c r="G64" s="1">
        <v>1</v>
      </c>
      <c r="H64" s="1">
        <v>0</v>
      </c>
      <c r="I64" s="1">
        <v>11</v>
      </c>
      <c r="J64" s="1">
        <v>53</v>
      </c>
      <c r="K64" s="93">
        <v>11.508196721311</v>
      </c>
      <c r="L64" s="1">
        <v>78</v>
      </c>
      <c r="M64" s="1">
        <v>11</v>
      </c>
    </row>
    <row r="65" spans="1:13" x14ac:dyDescent="0.2">
      <c r="A65" s="1">
        <v>301823</v>
      </c>
      <c r="B65" s="2" t="s">
        <v>1580</v>
      </c>
      <c r="C65" s="1">
        <v>29</v>
      </c>
      <c r="D65" s="1">
        <v>27</v>
      </c>
      <c r="E65" s="1">
        <v>686</v>
      </c>
      <c r="F65" s="1">
        <v>5</v>
      </c>
      <c r="G65" s="1">
        <v>2</v>
      </c>
      <c r="H65" s="1">
        <v>0</v>
      </c>
      <c r="I65" s="1">
        <v>1</v>
      </c>
      <c r="J65" s="1">
        <v>83</v>
      </c>
      <c r="K65" s="93">
        <v>31.181818181817999</v>
      </c>
      <c r="L65" s="1">
        <v>56</v>
      </c>
      <c r="M65" s="1">
        <v>5</v>
      </c>
    </row>
    <row r="66" spans="1:13" x14ac:dyDescent="0.2">
      <c r="A66" s="1">
        <v>1241499</v>
      </c>
      <c r="B66" s="2" t="s">
        <v>1904</v>
      </c>
      <c r="C66" s="1">
        <v>31</v>
      </c>
      <c r="D66" s="1">
        <v>32</v>
      </c>
      <c r="E66" s="1">
        <v>684</v>
      </c>
      <c r="F66" s="1">
        <v>3</v>
      </c>
      <c r="G66" s="1">
        <v>2</v>
      </c>
      <c r="H66" s="1">
        <v>1</v>
      </c>
      <c r="I66" s="1">
        <v>4</v>
      </c>
      <c r="J66" s="1">
        <v>116</v>
      </c>
      <c r="K66" s="93">
        <v>23.586206896551001</v>
      </c>
      <c r="L66" s="1">
        <v>81</v>
      </c>
      <c r="M66" s="1">
        <v>3</v>
      </c>
    </row>
    <row r="67" spans="1:13" x14ac:dyDescent="0.2">
      <c r="A67" s="1">
        <v>769020</v>
      </c>
      <c r="B67" s="2" t="s">
        <v>1500</v>
      </c>
      <c r="C67" s="1">
        <v>53</v>
      </c>
      <c r="D67" s="1">
        <v>43</v>
      </c>
      <c r="E67" s="1">
        <v>662</v>
      </c>
      <c r="F67" s="1">
        <v>4</v>
      </c>
      <c r="G67" s="1">
        <v>2</v>
      </c>
      <c r="H67" s="1">
        <v>0</v>
      </c>
      <c r="I67" s="1">
        <v>6</v>
      </c>
      <c r="J67" s="1">
        <v>61</v>
      </c>
      <c r="K67" s="93">
        <v>16.974358974358001</v>
      </c>
      <c r="L67" s="1">
        <v>45</v>
      </c>
      <c r="M67" s="1">
        <v>1</v>
      </c>
    </row>
    <row r="68" spans="1:13" x14ac:dyDescent="0.2">
      <c r="A68" s="1">
        <v>362199</v>
      </c>
      <c r="B68" s="2" t="s">
        <v>1490</v>
      </c>
      <c r="C68" s="1">
        <v>62</v>
      </c>
      <c r="D68" s="1">
        <v>55</v>
      </c>
      <c r="E68" s="1">
        <v>658</v>
      </c>
      <c r="F68" s="1">
        <v>8</v>
      </c>
      <c r="G68" s="1">
        <v>1</v>
      </c>
      <c r="H68" s="1">
        <v>0</v>
      </c>
      <c r="I68" s="1">
        <v>9</v>
      </c>
      <c r="J68" s="1">
        <v>53</v>
      </c>
      <c r="K68" s="93">
        <v>14</v>
      </c>
      <c r="L68" s="1">
        <v>26</v>
      </c>
      <c r="M68" s="1">
        <v>0</v>
      </c>
    </row>
    <row r="69" spans="1:13" x14ac:dyDescent="0.2">
      <c r="A69" s="1">
        <v>373765</v>
      </c>
      <c r="B69" s="2" t="s">
        <v>1544</v>
      </c>
      <c r="C69" s="1">
        <v>75</v>
      </c>
      <c r="D69" s="1">
        <v>62</v>
      </c>
      <c r="E69" s="1">
        <v>641</v>
      </c>
      <c r="F69" s="1">
        <v>11</v>
      </c>
      <c r="G69" s="1">
        <v>4</v>
      </c>
      <c r="H69" s="1">
        <v>0</v>
      </c>
      <c r="I69" s="1">
        <v>14</v>
      </c>
      <c r="J69" s="1">
        <v>75</v>
      </c>
      <c r="K69" s="93">
        <v>12.568627450979999</v>
      </c>
      <c r="L69" s="1">
        <v>69</v>
      </c>
      <c r="M69" s="1">
        <v>8</v>
      </c>
    </row>
    <row r="70" spans="1:13" x14ac:dyDescent="0.2">
      <c r="A70" s="1">
        <v>557741</v>
      </c>
      <c r="B70" s="2" t="s">
        <v>1509</v>
      </c>
      <c r="C70" s="1">
        <v>47</v>
      </c>
      <c r="D70" s="1">
        <v>51</v>
      </c>
      <c r="E70" s="1">
        <v>630</v>
      </c>
      <c r="F70" s="1">
        <v>5</v>
      </c>
      <c r="G70" s="1">
        <v>0</v>
      </c>
      <c r="H70" s="1">
        <v>0</v>
      </c>
      <c r="I70" s="1">
        <v>6</v>
      </c>
      <c r="J70" s="1">
        <v>44</v>
      </c>
      <c r="K70" s="93">
        <v>13.695652173913</v>
      </c>
      <c r="L70" s="1">
        <v>57</v>
      </c>
      <c r="M70" s="1">
        <v>1</v>
      </c>
    </row>
    <row r="71" spans="1:13" x14ac:dyDescent="0.2">
      <c r="A71" s="1">
        <v>902905</v>
      </c>
      <c r="B71" s="2" t="s">
        <v>1606</v>
      </c>
      <c r="C71" s="1">
        <v>19</v>
      </c>
      <c r="D71" s="1">
        <v>22</v>
      </c>
      <c r="E71" s="1">
        <v>626</v>
      </c>
      <c r="F71" s="1">
        <v>4</v>
      </c>
      <c r="G71" s="1">
        <v>3</v>
      </c>
      <c r="H71" s="1">
        <v>1</v>
      </c>
      <c r="I71" s="1">
        <v>2</v>
      </c>
      <c r="J71" s="1">
        <v>118</v>
      </c>
      <c r="K71" s="93">
        <v>34.777777777776997</v>
      </c>
      <c r="L71" s="1">
        <v>51</v>
      </c>
      <c r="M71" s="1">
        <v>7</v>
      </c>
    </row>
    <row r="72" spans="1:13" x14ac:dyDescent="0.2">
      <c r="A72" s="1">
        <v>616449</v>
      </c>
      <c r="B72" s="2" t="s">
        <v>1476</v>
      </c>
      <c r="C72" s="1">
        <v>83</v>
      </c>
      <c r="D72" s="1">
        <v>62</v>
      </c>
      <c r="E72" s="1">
        <v>620</v>
      </c>
      <c r="F72" s="1">
        <v>18</v>
      </c>
      <c r="G72" s="1">
        <v>0</v>
      </c>
      <c r="H72" s="1">
        <v>0</v>
      </c>
      <c r="I72" s="1">
        <v>11</v>
      </c>
      <c r="J72" s="1">
        <v>38</v>
      </c>
      <c r="K72" s="93">
        <v>14.090909090908999</v>
      </c>
      <c r="L72" s="1">
        <v>20</v>
      </c>
      <c r="M72" s="1">
        <v>4</v>
      </c>
    </row>
    <row r="73" spans="1:13" x14ac:dyDescent="0.2">
      <c r="A73" s="1">
        <v>406891</v>
      </c>
      <c r="B73" s="2" t="s">
        <v>1244</v>
      </c>
      <c r="C73" s="1">
        <v>13</v>
      </c>
      <c r="D73" s="1">
        <v>13</v>
      </c>
      <c r="E73" s="1">
        <v>617</v>
      </c>
      <c r="F73" s="1">
        <v>2</v>
      </c>
      <c r="G73" s="1">
        <v>2</v>
      </c>
      <c r="H73" s="1">
        <v>2</v>
      </c>
      <c r="I73" s="1">
        <v>0</v>
      </c>
      <c r="J73" s="1">
        <v>174</v>
      </c>
      <c r="K73" s="93">
        <v>56.090909090909001</v>
      </c>
      <c r="L73" s="1">
        <v>92</v>
      </c>
      <c r="M73" s="1">
        <v>15</v>
      </c>
    </row>
    <row r="74" spans="1:13" x14ac:dyDescent="0.2">
      <c r="A74" s="1">
        <v>1240437</v>
      </c>
      <c r="B74" s="2" t="s">
        <v>1758</v>
      </c>
      <c r="C74" s="1">
        <v>26</v>
      </c>
      <c r="D74" s="1">
        <v>31</v>
      </c>
      <c r="E74" s="1">
        <v>611</v>
      </c>
      <c r="F74" s="1">
        <v>3</v>
      </c>
      <c r="G74" s="1">
        <v>1</v>
      </c>
      <c r="H74" s="1">
        <v>1</v>
      </c>
      <c r="I74" s="1">
        <v>1</v>
      </c>
      <c r="J74" s="1">
        <v>111</v>
      </c>
      <c r="K74" s="93">
        <v>21.821428571428001</v>
      </c>
      <c r="L74" s="1">
        <v>83</v>
      </c>
      <c r="M74" s="1"/>
    </row>
    <row r="75" spans="1:13" x14ac:dyDescent="0.2">
      <c r="A75" s="1">
        <v>194181</v>
      </c>
      <c r="B75" s="2" t="s">
        <v>1667</v>
      </c>
      <c r="C75" s="1">
        <v>22</v>
      </c>
      <c r="D75" s="1">
        <v>20</v>
      </c>
      <c r="E75" s="1">
        <v>609</v>
      </c>
      <c r="F75" s="1">
        <v>3</v>
      </c>
      <c r="G75" s="1">
        <v>3</v>
      </c>
      <c r="H75" s="1">
        <v>1</v>
      </c>
      <c r="I75" s="1">
        <v>1</v>
      </c>
      <c r="J75" s="1">
        <v>114</v>
      </c>
      <c r="K75" s="93">
        <v>35.823529411764</v>
      </c>
      <c r="L75" s="1">
        <v>56</v>
      </c>
      <c r="M75" s="1">
        <v>22</v>
      </c>
    </row>
    <row r="76" spans="1:13" x14ac:dyDescent="0.2">
      <c r="A76" s="1">
        <v>616463</v>
      </c>
      <c r="B76" s="2" t="s">
        <v>1483</v>
      </c>
      <c r="C76" s="1">
        <v>72</v>
      </c>
      <c r="D76" s="1">
        <v>63</v>
      </c>
      <c r="E76" s="1">
        <v>600</v>
      </c>
      <c r="F76" s="1">
        <v>19</v>
      </c>
      <c r="G76" s="1">
        <v>1</v>
      </c>
      <c r="H76" s="1">
        <v>0</v>
      </c>
      <c r="I76" s="1">
        <v>9</v>
      </c>
      <c r="J76" s="1">
        <v>75.099999999999994</v>
      </c>
      <c r="K76" s="93">
        <v>13.636363636363001</v>
      </c>
      <c r="L76" s="1">
        <v>25</v>
      </c>
      <c r="M76" s="1">
        <v>0</v>
      </c>
    </row>
    <row r="77" spans="1:13" x14ac:dyDescent="0.2">
      <c r="A77" s="1">
        <v>36529</v>
      </c>
      <c r="B77" s="2" t="s">
        <v>1952</v>
      </c>
      <c r="C77" s="1">
        <v>28</v>
      </c>
      <c r="D77" s="1">
        <v>28</v>
      </c>
      <c r="E77" s="1">
        <v>593</v>
      </c>
      <c r="F77" s="1">
        <v>0</v>
      </c>
      <c r="G77" s="1">
        <v>4</v>
      </c>
      <c r="H77" s="1">
        <v>0</v>
      </c>
      <c r="I77" s="1">
        <v>2</v>
      </c>
      <c r="J77" s="1">
        <v>93</v>
      </c>
      <c r="K77" s="133">
        <v>21.178571428571001</v>
      </c>
      <c r="L77" s="1">
        <v>70</v>
      </c>
      <c r="M77" s="1">
        <v>13</v>
      </c>
    </row>
    <row r="78" spans="1:13" x14ac:dyDescent="0.2">
      <c r="A78" s="1">
        <v>718970</v>
      </c>
      <c r="B78" s="2" t="s">
        <v>1493</v>
      </c>
      <c r="C78" s="1">
        <v>60</v>
      </c>
      <c r="D78" s="1">
        <v>54</v>
      </c>
      <c r="E78" s="1">
        <v>592</v>
      </c>
      <c r="F78" s="1">
        <v>15</v>
      </c>
      <c r="G78" s="1">
        <v>0</v>
      </c>
      <c r="H78" s="1">
        <v>0</v>
      </c>
      <c r="I78" s="1">
        <v>11</v>
      </c>
      <c r="J78" s="1">
        <v>46.1</v>
      </c>
      <c r="K78" s="93">
        <v>15.179487179486999</v>
      </c>
      <c r="L78" s="1">
        <v>35</v>
      </c>
      <c r="M78" s="1">
        <v>5</v>
      </c>
    </row>
    <row r="79" spans="1:13" x14ac:dyDescent="0.2">
      <c r="A79" s="1">
        <v>751924</v>
      </c>
      <c r="B79" s="2" t="s">
        <v>1537</v>
      </c>
      <c r="C79" s="1">
        <v>26</v>
      </c>
      <c r="D79" s="1">
        <v>21</v>
      </c>
      <c r="E79" s="1">
        <v>589</v>
      </c>
      <c r="F79" s="1">
        <v>7</v>
      </c>
      <c r="G79" s="1">
        <v>0</v>
      </c>
      <c r="H79" s="1">
        <v>0</v>
      </c>
      <c r="I79" s="1">
        <v>1</v>
      </c>
      <c r="J79" s="1">
        <v>43.1</v>
      </c>
      <c r="K79" s="93">
        <v>42.071428571428001</v>
      </c>
      <c r="L79" s="1">
        <v>16</v>
      </c>
      <c r="M79" s="1">
        <v>1</v>
      </c>
    </row>
    <row r="80" spans="1:13" x14ac:dyDescent="0.2">
      <c r="A80" s="1">
        <v>946121</v>
      </c>
      <c r="B80" s="2" t="s">
        <v>1531</v>
      </c>
      <c r="C80" s="1">
        <v>29</v>
      </c>
      <c r="D80" s="1">
        <v>28</v>
      </c>
      <c r="E80" s="1">
        <v>585</v>
      </c>
      <c r="F80" s="1">
        <v>3</v>
      </c>
      <c r="G80" s="1">
        <v>2</v>
      </c>
      <c r="H80" s="1">
        <v>0</v>
      </c>
      <c r="I80" s="1">
        <v>2</v>
      </c>
      <c r="J80" s="1">
        <v>64.099999999999994</v>
      </c>
      <c r="K80" s="93">
        <v>23.4</v>
      </c>
      <c r="L80" s="1">
        <v>67</v>
      </c>
      <c r="M80" s="1">
        <v>3</v>
      </c>
    </row>
    <row r="81" spans="1:13" x14ac:dyDescent="0.2">
      <c r="A81" s="1">
        <v>636407</v>
      </c>
      <c r="B81" s="2" t="s">
        <v>1724</v>
      </c>
      <c r="C81" s="1">
        <v>23</v>
      </c>
      <c r="D81" s="1">
        <v>19</v>
      </c>
      <c r="E81" s="1">
        <v>578</v>
      </c>
      <c r="F81" s="1">
        <v>3</v>
      </c>
      <c r="G81" s="1">
        <v>3</v>
      </c>
      <c r="H81" s="1">
        <v>1</v>
      </c>
      <c r="I81" s="1">
        <v>1</v>
      </c>
      <c r="J81" s="1">
        <v>109</v>
      </c>
      <c r="K81" s="93">
        <v>36.125</v>
      </c>
      <c r="L81" s="1">
        <v>45</v>
      </c>
      <c r="M81" s="1">
        <v>28</v>
      </c>
    </row>
    <row r="82" spans="1:13" x14ac:dyDescent="0.2">
      <c r="A82" s="1">
        <v>845600</v>
      </c>
      <c r="B82" s="2" t="s">
        <v>1684</v>
      </c>
      <c r="C82" s="1">
        <v>29</v>
      </c>
      <c r="D82" s="1">
        <v>30</v>
      </c>
      <c r="E82" s="1">
        <v>571</v>
      </c>
      <c r="F82" s="1">
        <v>3</v>
      </c>
      <c r="G82" s="1">
        <v>4</v>
      </c>
      <c r="H82" s="1">
        <v>0</v>
      </c>
      <c r="I82" s="1">
        <v>4</v>
      </c>
      <c r="J82" s="1">
        <v>76</v>
      </c>
      <c r="K82" s="93">
        <v>21.148148148148</v>
      </c>
      <c r="L82" s="1">
        <v>61</v>
      </c>
      <c r="M82" s="1">
        <v>11</v>
      </c>
    </row>
    <row r="83" spans="1:13" x14ac:dyDescent="0.2">
      <c r="A83" s="1">
        <v>227</v>
      </c>
      <c r="B83" s="2" t="s">
        <v>1525</v>
      </c>
      <c r="C83" s="1">
        <v>29</v>
      </c>
      <c r="D83" s="1">
        <v>31</v>
      </c>
      <c r="E83" s="1">
        <v>563</v>
      </c>
      <c r="F83" s="1">
        <v>1</v>
      </c>
      <c r="G83" s="1">
        <v>5</v>
      </c>
      <c r="H83" s="1">
        <v>0</v>
      </c>
      <c r="I83" s="1">
        <v>3</v>
      </c>
      <c r="J83" s="1">
        <v>73.099999999999994</v>
      </c>
      <c r="K83" s="93">
        <v>18.766666666666001</v>
      </c>
      <c r="L83" s="1">
        <v>57</v>
      </c>
      <c r="M83" s="1">
        <v>13</v>
      </c>
    </row>
    <row r="84" spans="1:13" x14ac:dyDescent="0.2">
      <c r="A84" s="1">
        <v>642858</v>
      </c>
      <c r="B84" s="2" t="s">
        <v>1725</v>
      </c>
      <c r="C84" s="1">
        <v>21</v>
      </c>
      <c r="D84" s="1">
        <v>17</v>
      </c>
      <c r="E84" s="1">
        <v>554</v>
      </c>
      <c r="F84" s="1">
        <v>0</v>
      </c>
      <c r="G84" s="1">
        <v>4</v>
      </c>
      <c r="H84" s="1">
        <v>0</v>
      </c>
      <c r="I84" s="1">
        <v>2</v>
      </c>
      <c r="J84" s="1">
        <v>78</v>
      </c>
      <c r="K84" s="93">
        <v>32.588235294116998</v>
      </c>
      <c r="L84" s="1">
        <v>53</v>
      </c>
      <c r="M84" s="1">
        <v>14</v>
      </c>
    </row>
    <row r="85" spans="1:13" x14ac:dyDescent="0.2">
      <c r="A85" s="1">
        <v>618942</v>
      </c>
      <c r="B85" s="2" t="s">
        <v>1489</v>
      </c>
      <c r="C85" s="1">
        <v>62</v>
      </c>
      <c r="D85" s="1">
        <v>38</v>
      </c>
      <c r="E85" s="1">
        <v>541</v>
      </c>
      <c r="F85" s="1">
        <v>4</v>
      </c>
      <c r="G85" s="1">
        <v>4</v>
      </c>
      <c r="H85" s="1">
        <v>0</v>
      </c>
      <c r="I85" s="1">
        <v>5</v>
      </c>
      <c r="J85" s="1">
        <v>63</v>
      </c>
      <c r="K85" s="93">
        <v>15.911764705882</v>
      </c>
      <c r="L85" s="1">
        <v>51</v>
      </c>
      <c r="M85" s="1">
        <v>11</v>
      </c>
    </row>
    <row r="86" spans="1:13" x14ac:dyDescent="0.2">
      <c r="A86" s="1">
        <v>301638</v>
      </c>
      <c r="B86" s="2" t="s">
        <v>1527</v>
      </c>
      <c r="C86" s="1">
        <v>28</v>
      </c>
      <c r="D86" s="1">
        <v>29</v>
      </c>
      <c r="E86" s="1">
        <v>534</v>
      </c>
      <c r="F86" s="1">
        <v>3</v>
      </c>
      <c r="G86" s="1">
        <v>2</v>
      </c>
      <c r="H86" s="1">
        <v>0</v>
      </c>
      <c r="I86" s="1">
        <v>0</v>
      </c>
      <c r="J86" s="1">
        <v>81</v>
      </c>
      <c r="K86" s="93">
        <v>20.538461538461</v>
      </c>
      <c r="L86" s="1">
        <v>60</v>
      </c>
      <c r="M86" s="1"/>
    </row>
    <row r="87" spans="1:13" x14ac:dyDescent="0.2">
      <c r="A87" s="1">
        <v>909365</v>
      </c>
      <c r="B87" s="2" t="s">
        <v>1534</v>
      </c>
      <c r="C87" s="1">
        <v>27</v>
      </c>
      <c r="D87" s="1">
        <v>27</v>
      </c>
      <c r="E87" s="1">
        <v>532</v>
      </c>
      <c r="F87" s="1">
        <v>2</v>
      </c>
      <c r="G87" s="1">
        <v>2</v>
      </c>
      <c r="H87" s="1">
        <v>0</v>
      </c>
      <c r="I87" s="1">
        <v>2</v>
      </c>
      <c r="J87" s="1">
        <v>67</v>
      </c>
      <c r="K87" s="93">
        <v>21.28</v>
      </c>
      <c r="L87" s="1">
        <v>35</v>
      </c>
      <c r="M87" s="1">
        <v>1</v>
      </c>
    </row>
    <row r="88" spans="1:13" x14ac:dyDescent="0.2">
      <c r="A88" s="1">
        <v>1243510</v>
      </c>
      <c r="B88" s="2" t="s">
        <v>1997</v>
      </c>
      <c r="C88" s="1">
        <v>30</v>
      </c>
      <c r="D88" s="1">
        <v>32</v>
      </c>
      <c r="E88" s="1">
        <v>525</v>
      </c>
      <c r="F88" s="1">
        <v>6</v>
      </c>
      <c r="G88" s="1">
        <v>3</v>
      </c>
      <c r="H88" s="1">
        <v>0</v>
      </c>
      <c r="I88" s="1">
        <v>3</v>
      </c>
      <c r="J88" s="1">
        <v>96.1</v>
      </c>
      <c r="K88" s="93">
        <v>20.192307692307001</v>
      </c>
      <c r="L88" s="1">
        <v>60</v>
      </c>
      <c r="M88" s="1">
        <v>1</v>
      </c>
    </row>
    <row r="89" spans="1:13" x14ac:dyDescent="0.2">
      <c r="A89" s="1">
        <v>591781</v>
      </c>
      <c r="B89" s="2" t="s">
        <v>1495</v>
      </c>
      <c r="C89" s="1">
        <v>63</v>
      </c>
      <c r="D89" s="1">
        <v>47</v>
      </c>
      <c r="E89" s="1">
        <v>523</v>
      </c>
      <c r="F89" s="1">
        <v>11</v>
      </c>
      <c r="G89" s="1">
        <v>2</v>
      </c>
      <c r="H89" s="1">
        <v>0</v>
      </c>
      <c r="I89" s="1">
        <v>9</v>
      </c>
      <c r="J89" s="1">
        <v>74</v>
      </c>
      <c r="K89" s="93">
        <v>14.527777777777001</v>
      </c>
      <c r="L89" s="1">
        <v>58</v>
      </c>
      <c r="M89" s="1">
        <v>4</v>
      </c>
    </row>
    <row r="90" spans="1:13" x14ac:dyDescent="0.2">
      <c r="A90" s="1">
        <v>572745</v>
      </c>
      <c r="B90" s="2" t="s">
        <v>1519</v>
      </c>
      <c r="C90" s="1">
        <v>46</v>
      </c>
      <c r="D90" s="1">
        <v>40</v>
      </c>
      <c r="E90" s="1">
        <v>520</v>
      </c>
      <c r="F90" s="1">
        <v>11</v>
      </c>
      <c r="G90" s="1">
        <v>0</v>
      </c>
      <c r="H90" s="1">
        <v>1</v>
      </c>
      <c r="I90" s="1">
        <v>6</v>
      </c>
      <c r="J90" s="1">
        <v>169</v>
      </c>
      <c r="K90" s="93">
        <v>17.931034482758001</v>
      </c>
      <c r="L90" s="1">
        <v>31</v>
      </c>
      <c r="M90" s="1">
        <v>4</v>
      </c>
    </row>
    <row r="91" spans="1:13" x14ac:dyDescent="0.2">
      <c r="A91" s="1">
        <v>751924</v>
      </c>
      <c r="B91" s="2" t="s">
        <v>1537</v>
      </c>
      <c r="C91" s="1">
        <v>25</v>
      </c>
      <c r="D91" s="1">
        <v>26</v>
      </c>
      <c r="E91" s="1">
        <v>517</v>
      </c>
      <c r="F91" s="1">
        <v>1</v>
      </c>
      <c r="G91" s="1">
        <v>2</v>
      </c>
      <c r="H91" s="1">
        <v>0</v>
      </c>
      <c r="I91" s="1">
        <v>1</v>
      </c>
      <c r="J91" s="1">
        <v>57</v>
      </c>
      <c r="K91" s="93">
        <v>20.68</v>
      </c>
      <c r="L91" s="1">
        <v>66</v>
      </c>
      <c r="M91" s="1">
        <v>2</v>
      </c>
    </row>
    <row r="92" spans="1:13" x14ac:dyDescent="0.2">
      <c r="A92" s="1">
        <v>1238590</v>
      </c>
      <c r="B92" s="2" t="s">
        <v>1749</v>
      </c>
      <c r="C92" s="1">
        <v>47</v>
      </c>
      <c r="D92" s="1">
        <v>48</v>
      </c>
      <c r="E92" s="1">
        <v>505</v>
      </c>
      <c r="F92" s="1">
        <v>8</v>
      </c>
      <c r="G92" s="1">
        <v>1</v>
      </c>
      <c r="H92" s="1">
        <v>0</v>
      </c>
      <c r="I92" s="1">
        <v>10</v>
      </c>
      <c r="J92" s="1">
        <v>64</v>
      </c>
      <c r="K92" s="93">
        <v>12.625</v>
      </c>
      <c r="L92" s="1">
        <v>44</v>
      </c>
      <c r="M92" s="1">
        <v>3</v>
      </c>
    </row>
    <row r="93" spans="1:13" x14ac:dyDescent="0.2">
      <c r="A93" s="1">
        <v>595045</v>
      </c>
      <c r="B93" s="2" t="s">
        <v>1227</v>
      </c>
      <c r="C93" s="1">
        <v>14</v>
      </c>
      <c r="D93" s="1">
        <v>16</v>
      </c>
      <c r="E93" s="1">
        <v>492</v>
      </c>
      <c r="F93" s="1">
        <v>0</v>
      </c>
      <c r="G93" s="1">
        <v>3</v>
      </c>
      <c r="H93" s="1">
        <v>0</v>
      </c>
      <c r="I93" s="1">
        <v>1</v>
      </c>
      <c r="J93" s="1">
        <v>91</v>
      </c>
      <c r="K93" s="93">
        <v>30.75</v>
      </c>
      <c r="L93" s="1">
        <v>40</v>
      </c>
      <c r="M93" s="1">
        <v>7</v>
      </c>
    </row>
    <row r="94" spans="1:13" x14ac:dyDescent="0.2">
      <c r="A94" s="1">
        <v>572774</v>
      </c>
      <c r="B94" s="2" t="s">
        <v>1591</v>
      </c>
      <c r="C94" s="1">
        <v>27</v>
      </c>
      <c r="D94" s="1">
        <v>25</v>
      </c>
      <c r="E94" s="1">
        <v>492</v>
      </c>
      <c r="F94" s="1">
        <v>4</v>
      </c>
      <c r="G94" s="1">
        <v>3</v>
      </c>
      <c r="H94" s="1">
        <v>0</v>
      </c>
      <c r="I94" s="1">
        <v>3</v>
      </c>
      <c r="J94" s="1">
        <v>78</v>
      </c>
      <c r="K94" s="93">
        <v>23.428571428571001</v>
      </c>
      <c r="L94" s="1">
        <v>60</v>
      </c>
      <c r="M94" s="1">
        <v>6</v>
      </c>
    </row>
    <row r="95" spans="1:13" x14ac:dyDescent="0.2">
      <c r="A95" s="1">
        <v>112167</v>
      </c>
      <c r="B95" s="2" t="s">
        <v>1665</v>
      </c>
      <c r="C95" s="1">
        <v>21</v>
      </c>
      <c r="D95" s="1">
        <v>18</v>
      </c>
      <c r="E95" s="1">
        <v>476</v>
      </c>
      <c r="F95" s="1">
        <v>8</v>
      </c>
      <c r="G95" s="1">
        <v>0</v>
      </c>
      <c r="H95" s="1">
        <v>0</v>
      </c>
      <c r="I95" s="1">
        <v>1</v>
      </c>
      <c r="J95" s="1">
        <v>45.1</v>
      </c>
      <c r="K95" s="93">
        <v>47.6</v>
      </c>
      <c r="L95" s="1">
        <v>7</v>
      </c>
      <c r="M95" s="1">
        <v>3</v>
      </c>
    </row>
    <row r="96" spans="1:13" x14ac:dyDescent="0.2">
      <c r="A96" s="1">
        <v>572791</v>
      </c>
      <c r="B96" s="2" t="s">
        <v>1499</v>
      </c>
      <c r="C96" s="1">
        <v>62</v>
      </c>
      <c r="D96" s="1">
        <v>53</v>
      </c>
      <c r="E96" s="1">
        <v>476</v>
      </c>
      <c r="F96" s="1">
        <v>8</v>
      </c>
      <c r="G96" s="1">
        <v>0</v>
      </c>
      <c r="H96" s="1">
        <v>0</v>
      </c>
      <c r="I96" s="1">
        <v>8</v>
      </c>
      <c r="J96" s="1">
        <v>37</v>
      </c>
      <c r="K96" s="93">
        <v>10.577777777776999</v>
      </c>
      <c r="L96" s="1">
        <v>24</v>
      </c>
      <c r="M96" s="1">
        <v>2</v>
      </c>
    </row>
    <row r="97" spans="1:13" x14ac:dyDescent="0.2">
      <c r="A97" s="1">
        <v>572769</v>
      </c>
      <c r="B97" s="2" t="s">
        <v>1528</v>
      </c>
      <c r="C97" s="1">
        <v>40</v>
      </c>
      <c r="D97" s="1">
        <v>42</v>
      </c>
      <c r="E97" s="1">
        <v>472</v>
      </c>
      <c r="F97" s="1">
        <v>4</v>
      </c>
      <c r="G97" s="1">
        <v>0</v>
      </c>
      <c r="H97" s="1">
        <v>0</v>
      </c>
      <c r="I97" s="1">
        <v>12</v>
      </c>
      <c r="J97" s="1">
        <v>48</v>
      </c>
      <c r="K97" s="93">
        <v>12.421052631578</v>
      </c>
      <c r="L97" s="1">
        <v>28</v>
      </c>
      <c r="M97" s="1">
        <v>2</v>
      </c>
    </row>
    <row r="98" spans="1:13" x14ac:dyDescent="0.2">
      <c r="A98" s="1">
        <v>572784</v>
      </c>
      <c r="B98" s="2" t="s">
        <v>1610</v>
      </c>
      <c r="C98" s="1">
        <v>19</v>
      </c>
      <c r="D98" s="1">
        <v>21</v>
      </c>
      <c r="E98" s="1">
        <v>470</v>
      </c>
      <c r="F98" s="1">
        <v>0</v>
      </c>
      <c r="G98" s="1">
        <v>2</v>
      </c>
      <c r="H98" s="1">
        <v>1</v>
      </c>
      <c r="I98" s="1">
        <v>6</v>
      </c>
      <c r="J98" s="1">
        <v>138</v>
      </c>
      <c r="K98" s="93">
        <v>22.380952380951999</v>
      </c>
      <c r="L98" s="1">
        <v>37</v>
      </c>
      <c r="M98" s="1">
        <v>11</v>
      </c>
    </row>
    <row r="99" spans="1:13" x14ac:dyDescent="0.2">
      <c r="A99" s="1">
        <v>751922</v>
      </c>
      <c r="B99" s="2" t="s">
        <v>1732</v>
      </c>
      <c r="C99" s="1">
        <v>17</v>
      </c>
      <c r="D99" s="1">
        <v>16</v>
      </c>
      <c r="E99" s="1">
        <v>467</v>
      </c>
      <c r="F99" s="1">
        <v>1</v>
      </c>
      <c r="G99" s="1">
        <v>4</v>
      </c>
      <c r="H99" s="1">
        <v>0</v>
      </c>
      <c r="I99" s="1">
        <v>2</v>
      </c>
      <c r="J99" s="1">
        <v>91</v>
      </c>
      <c r="K99" s="93">
        <v>31.133333333332999</v>
      </c>
      <c r="L99" s="1">
        <v>63</v>
      </c>
      <c r="M99" s="1">
        <v>5</v>
      </c>
    </row>
    <row r="100" spans="1:13" x14ac:dyDescent="0.2">
      <c r="A100" s="1">
        <v>593068</v>
      </c>
      <c r="B100" s="2" t="s">
        <v>1540</v>
      </c>
      <c r="C100" s="1">
        <v>28</v>
      </c>
      <c r="D100" s="1">
        <v>27</v>
      </c>
      <c r="E100" s="1">
        <v>462</v>
      </c>
      <c r="F100" s="1">
        <v>3</v>
      </c>
      <c r="G100" s="1">
        <v>2</v>
      </c>
      <c r="H100" s="1">
        <v>0</v>
      </c>
      <c r="I100" s="1">
        <v>5</v>
      </c>
      <c r="J100" s="1">
        <v>69.099999999999994</v>
      </c>
      <c r="K100" s="93">
        <v>19.25</v>
      </c>
      <c r="L100" s="1">
        <v>43</v>
      </c>
      <c r="M100" s="1">
        <v>17</v>
      </c>
    </row>
    <row r="101" spans="1:13" x14ac:dyDescent="0.2">
      <c r="A101" s="1">
        <v>131583</v>
      </c>
      <c r="B101" s="2" t="s">
        <v>1900</v>
      </c>
      <c r="C101" s="1">
        <v>25</v>
      </c>
      <c r="D101" s="1">
        <v>24</v>
      </c>
      <c r="E101" s="1">
        <v>443</v>
      </c>
      <c r="F101" s="1">
        <v>1</v>
      </c>
      <c r="G101" s="1">
        <v>1</v>
      </c>
      <c r="H101" s="1">
        <v>0</v>
      </c>
      <c r="I101" s="1">
        <v>2</v>
      </c>
      <c r="J101" s="1">
        <v>67</v>
      </c>
      <c r="K101" s="93">
        <v>19.260869565217</v>
      </c>
      <c r="L101" s="1">
        <v>57</v>
      </c>
      <c r="M101" s="1">
        <v>5</v>
      </c>
    </row>
    <row r="102" spans="1:13" x14ac:dyDescent="0.2">
      <c r="A102" s="1">
        <v>266313</v>
      </c>
      <c r="B102" s="2" t="s">
        <v>1228</v>
      </c>
      <c r="C102" s="1">
        <v>12</v>
      </c>
      <c r="D102" s="1">
        <v>14</v>
      </c>
      <c r="E102" s="1">
        <v>442</v>
      </c>
      <c r="F102" s="1">
        <v>0</v>
      </c>
      <c r="G102" s="1">
        <v>3</v>
      </c>
      <c r="H102" s="1">
        <v>0</v>
      </c>
      <c r="I102" s="1">
        <v>0</v>
      </c>
      <c r="J102" s="1">
        <v>91</v>
      </c>
      <c r="K102" s="93">
        <v>31.571428571428001</v>
      </c>
      <c r="L102" s="1">
        <v>43</v>
      </c>
      <c r="M102" s="1">
        <v>5</v>
      </c>
    </row>
    <row r="103" spans="1:13" x14ac:dyDescent="0.2">
      <c r="A103" s="1">
        <v>577063</v>
      </c>
      <c r="B103" s="2" t="s">
        <v>1585</v>
      </c>
      <c r="C103" s="1">
        <v>19</v>
      </c>
      <c r="D103" s="1">
        <v>20</v>
      </c>
      <c r="E103" s="1">
        <v>426</v>
      </c>
      <c r="F103" s="1">
        <v>2</v>
      </c>
      <c r="G103" s="1">
        <v>3</v>
      </c>
      <c r="H103" s="1">
        <v>0</v>
      </c>
      <c r="I103" s="1">
        <v>2</v>
      </c>
      <c r="J103" s="1">
        <v>80.099999999999994</v>
      </c>
      <c r="K103" s="93">
        <v>23.666666666666</v>
      </c>
      <c r="L103" s="1">
        <v>15</v>
      </c>
      <c r="M103" s="1">
        <v>1</v>
      </c>
    </row>
    <row r="104" spans="1:13" x14ac:dyDescent="0.2">
      <c r="A104" s="1">
        <v>425399</v>
      </c>
      <c r="B104" s="2" t="s">
        <v>1550</v>
      </c>
      <c r="C104" s="1">
        <v>19</v>
      </c>
      <c r="D104" s="1">
        <v>19</v>
      </c>
      <c r="E104" s="1">
        <v>425</v>
      </c>
      <c r="F104" s="1">
        <v>1</v>
      </c>
      <c r="G104" s="1">
        <v>3</v>
      </c>
      <c r="H104" s="1">
        <v>0</v>
      </c>
      <c r="I104" s="1">
        <v>3</v>
      </c>
      <c r="J104" s="1">
        <v>95</v>
      </c>
      <c r="K104" s="133">
        <v>23.611111111111001</v>
      </c>
      <c r="L104" s="1"/>
      <c r="M104" s="1"/>
    </row>
    <row r="105" spans="1:13" x14ac:dyDescent="0.2">
      <c r="A105" s="1">
        <v>742464</v>
      </c>
      <c r="B105" s="2" t="s">
        <v>1971</v>
      </c>
      <c r="C105" s="1">
        <v>29</v>
      </c>
      <c r="D105" s="1">
        <v>23</v>
      </c>
      <c r="E105" s="1">
        <v>417</v>
      </c>
      <c r="F105" s="1">
        <v>6</v>
      </c>
      <c r="G105" s="1">
        <v>0</v>
      </c>
      <c r="H105" s="1">
        <v>0</v>
      </c>
      <c r="I105" s="1">
        <v>2</v>
      </c>
      <c r="J105" s="1">
        <v>45.1</v>
      </c>
      <c r="K105" s="93">
        <v>24.529411764704999</v>
      </c>
      <c r="L105" s="1">
        <v>14</v>
      </c>
      <c r="M105" s="1"/>
    </row>
    <row r="106" spans="1:13" x14ac:dyDescent="0.2">
      <c r="A106" s="1">
        <v>928547</v>
      </c>
      <c r="B106" s="2" t="s">
        <v>1625</v>
      </c>
      <c r="C106" s="1">
        <v>26</v>
      </c>
      <c r="D106" s="1">
        <v>23</v>
      </c>
      <c r="E106" s="1">
        <v>414</v>
      </c>
      <c r="F106" s="1">
        <v>1</v>
      </c>
      <c r="G106" s="1">
        <v>2</v>
      </c>
      <c r="H106" s="1">
        <v>0</v>
      </c>
      <c r="I106" s="1">
        <v>2</v>
      </c>
      <c r="J106" s="1">
        <v>58</v>
      </c>
      <c r="K106" s="93">
        <v>18.818181818180999</v>
      </c>
      <c r="L106" s="1">
        <v>46</v>
      </c>
      <c r="M106" s="1">
        <v>4</v>
      </c>
    </row>
    <row r="107" spans="1:13" x14ac:dyDescent="0.2">
      <c r="A107" s="1">
        <v>194181</v>
      </c>
      <c r="B107" s="2" t="s">
        <v>1667</v>
      </c>
      <c r="C107" s="1">
        <v>22</v>
      </c>
      <c r="D107" s="1">
        <v>17</v>
      </c>
      <c r="E107" s="1">
        <v>403</v>
      </c>
      <c r="F107" s="1">
        <v>6</v>
      </c>
      <c r="G107" s="1">
        <v>0</v>
      </c>
      <c r="H107" s="1">
        <v>0</v>
      </c>
      <c r="I107" s="1">
        <v>0</v>
      </c>
      <c r="J107" s="1">
        <v>43.1</v>
      </c>
      <c r="K107" s="93">
        <v>36.636363636363001</v>
      </c>
      <c r="L107" s="1"/>
      <c r="M107" s="1"/>
    </row>
    <row r="108" spans="1:13" x14ac:dyDescent="0.2">
      <c r="A108" s="1">
        <v>393130</v>
      </c>
      <c r="B108" s="2" t="s">
        <v>1515</v>
      </c>
      <c r="C108" s="1">
        <v>40</v>
      </c>
      <c r="D108" s="1">
        <v>36</v>
      </c>
      <c r="E108" s="1">
        <v>402</v>
      </c>
      <c r="F108" s="1">
        <v>6</v>
      </c>
      <c r="G108" s="1">
        <v>1</v>
      </c>
      <c r="H108" s="1">
        <v>0</v>
      </c>
      <c r="I108" s="1">
        <v>6</v>
      </c>
      <c r="J108" s="1">
        <v>53</v>
      </c>
      <c r="K108" s="93">
        <v>13.4</v>
      </c>
      <c r="L108" s="1">
        <v>39</v>
      </c>
      <c r="M108" s="1">
        <v>8</v>
      </c>
    </row>
    <row r="109" spans="1:13" x14ac:dyDescent="0.2">
      <c r="A109" s="1">
        <v>90802</v>
      </c>
      <c r="B109" s="2" t="s">
        <v>2069</v>
      </c>
      <c r="C109" s="1">
        <v>26</v>
      </c>
      <c r="D109" s="1">
        <v>25</v>
      </c>
      <c r="E109" s="1">
        <v>400</v>
      </c>
      <c r="F109" s="1">
        <v>1</v>
      </c>
      <c r="G109" s="1">
        <v>0</v>
      </c>
      <c r="H109" s="1">
        <v>0</v>
      </c>
      <c r="I109" s="1">
        <v>3</v>
      </c>
      <c r="J109" s="1">
        <v>42</v>
      </c>
      <c r="K109" s="93">
        <v>16.666666666666</v>
      </c>
      <c r="L109" s="1">
        <v>60</v>
      </c>
      <c r="M109" s="1">
        <v>4</v>
      </c>
    </row>
    <row r="110" spans="1:13" x14ac:dyDescent="0.2">
      <c r="A110" s="1">
        <v>601658</v>
      </c>
      <c r="B110" s="2" t="s">
        <v>1559</v>
      </c>
      <c r="C110" s="1">
        <v>48</v>
      </c>
      <c r="D110" s="1">
        <v>35</v>
      </c>
      <c r="E110" s="1">
        <v>396</v>
      </c>
      <c r="F110" s="1">
        <v>5</v>
      </c>
      <c r="G110" s="1">
        <v>1</v>
      </c>
      <c r="H110" s="1">
        <v>0</v>
      </c>
      <c r="I110" s="1">
        <v>11</v>
      </c>
      <c r="J110" s="1">
        <v>69</v>
      </c>
      <c r="K110" s="93">
        <v>13.2</v>
      </c>
      <c r="L110" s="1">
        <v>11</v>
      </c>
      <c r="M110" s="1">
        <v>4</v>
      </c>
    </row>
    <row r="111" spans="1:13" x14ac:dyDescent="0.2">
      <c r="A111" s="1">
        <v>414652</v>
      </c>
      <c r="B111" s="2" t="s">
        <v>1538</v>
      </c>
      <c r="C111" s="1">
        <v>24</v>
      </c>
      <c r="D111" s="1">
        <v>20</v>
      </c>
      <c r="E111" s="1">
        <v>387</v>
      </c>
      <c r="F111" s="1">
        <v>4</v>
      </c>
      <c r="G111" s="1">
        <v>1</v>
      </c>
      <c r="H111" s="1">
        <v>0</v>
      </c>
      <c r="I111" s="1">
        <v>1</v>
      </c>
      <c r="J111" s="1">
        <v>86.1</v>
      </c>
      <c r="K111" s="93">
        <v>24.1875</v>
      </c>
      <c r="L111" s="1">
        <v>44</v>
      </c>
      <c r="M111" s="1">
        <v>10</v>
      </c>
    </row>
    <row r="112" spans="1:13" x14ac:dyDescent="0.2">
      <c r="A112" s="1">
        <v>572754</v>
      </c>
      <c r="B112" s="2" t="s">
        <v>1583</v>
      </c>
      <c r="C112" s="1">
        <v>18</v>
      </c>
      <c r="D112" s="1">
        <v>19</v>
      </c>
      <c r="E112" s="1">
        <v>387</v>
      </c>
      <c r="F112" s="1">
        <v>0</v>
      </c>
      <c r="G112" s="1">
        <v>1</v>
      </c>
      <c r="H112" s="1">
        <v>0</v>
      </c>
      <c r="I112" s="1">
        <v>1</v>
      </c>
      <c r="J112" s="1">
        <v>65</v>
      </c>
      <c r="K112" s="93">
        <v>20.368421052631</v>
      </c>
      <c r="L112" s="1">
        <v>27</v>
      </c>
      <c r="M112" s="1">
        <v>13</v>
      </c>
    </row>
    <row r="113" spans="1:13" x14ac:dyDescent="0.2">
      <c r="A113" s="1">
        <v>1238592</v>
      </c>
      <c r="B113" s="2" t="s">
        <v>1778</v>
      </c>
      <c r="C113" s="1">
        <v>19</v>
      </c>
      <c r="D113" s="1">
        <v>13</v>
      </c>
      <c r="E113" s="1">
        <v>385</v>
      </c>
      <c r="F113" s="1">
        <v>4</v>
      </c>
      <c r="G113" s="1">
        <v>2</v>
      </c>
      <c r="H113" s="1">
        <v>1</v>
      </c>
      <c r="I113" s="1">
        <v>2</v>
      </c>
      <c r="J113" s="1">
        <v>130.1</v>
      </c>
      <c r="K113" s="93">
        <v>42.777777777776997</v>
      </c>
      <c r="L113" s="1">
        <v>50</v>
      </c>
      <c r="M113" s="1">
        <v>11</v>
      </c>
    </row>
    <row r="114" spans="1:13" x14ac:dyDescent="0.2">
      <c r="A114" s="1">
        <v>860254</v>
      </c>
      <c r="B114" s="2" t="s">
        <v>1257</v>
      </c>
      <c r="C114" s="1">
        <v>18</v>
      </c>
      <c r="D114" s="1">
        <v>17</v>
      </c>
      <c r="E114" s="1">
        <v>384</v>
      </c>
      <c r="F114" s="1">
        <v>7</v>
      </c>
      <c r="G114" s="1">
        <v>0</v>
      </c>
      <c r="H114" s="1">
        <v>0</v>
      </c>
      <c r="I114" s="1">
        <v>2</v>
      </c>
      <c r="J114" s="1">
        <v>45.1</v>
      </c>
      <c r="K114" s="93">
        <v>38.4</v>
      </c>
      <c r="L114" s="1">
        <v>16</v>
      </c>
      <c r="M114" s="1">
        <v>1</v>
      </c>
    </row>
    <row r="115" spans="1:13" x14ac:dyDescent="0.2">
      <c r="A115" s="1">
        <v>1243192</v>
      </c>
      <c r="B115" s="2" t="s">
        <v>2006</v>
      </c>
      <c r="C115" s="1">
        <v>33</v>
      </c>
      <c r="D115" s="1">
        <v>24</v>
      </c>
      <c r="E115" s="1">
        <v>375</v>
      </c>
      <c r="F115" s="1">
        <v>8</v>
      </c>
      <c r="G115" s="1">
        <v>1</v>
      </c>
      <c r="H115" s="1">
        <v>0</v>
      </c>
      <c r="I115" s="1">
        <v>2</v>
      </c>
      <c r="J115" s="1">
        <v>54.1</v>
      </c>
      <c r="K115" s="93">
        <v>23.4375</v>
      </c>
      <c r="L115" s="1">
        <v>37</v>
      </c>
      <c r="M115" s="1"/>
    </row>
    <row r="116" spans="1:13" x14ac:dyDescent="0.2">
      <c r="A116" s="1">
        <v>618941</v>
      </c>
      <c r="B116" s="2" t="s">
        <v>1564</v>
      </c>
      <c r="C116" s="1">
        <v>14</v>
      </c>
      <c r="D116" s="1">
        <v>12</v>
      </c>
      <c r="E116" s="1">
        <v>372</v>
      </c>
      <c r="F116" s="1">
        <v>2</v>
      </c>
      <c r="G116" s="1">
        <v>1</v>
      </c>
      <c r="H116" s="1">
        <v>1</v>
      </c>
      <c r="I116" s="1">
        <v>1</v>
      </c>
      <c r="J116" s="1">
        <v>116.1</v>
      </c>
      <c r="K116" s="133">
        <v>37.200000000000003</v>
      </c>
      <c r="L116" s="1">
        <v>2</v>
      </c>
      <c r="M116" s="1"/>
    </row>
    <row r="117" spans="1:13" x14ac:dyDescent="0.2">
      <c r="A117" s="1">
        <v>574269</v>
      </c>
      <c r="B117" s="2" t="s">
        <v>1647</v>
      </c>
      <c r="C117" s="1">
        <v>19</v>
      </c>
      <c r="D117" s="1">
        <v>20</v>
      </c>
      <c r="E117" s="1">
        <v>368</v>
      </c>
      <c r="F117" s="1">
        <v>2</v>
      </c>
      <c r="G117" s="1">
        <v>2</v>
      </c>
      <c r="H117" s="1">
        <v>0</v>
      </c>
      <c r="I117" s="1">
        <v>3</v>
      </c>
      <c r="J117" s="1">
        <v>82</v>
      </c>
      <c r="K117" s="93">
        <v>20.444444444443999</v>
      </c>
      <c r="L117" s="1">
        <v>34</v>
      </c>
      <c r="M117" s="1">
        <v>8</v>
      </c>
    </row>
    <row r="118" spans="1:13" x14ac:dyDescent="0.2">
      <c r="A118" s="1">
        <v>242410</v>
      </c>
      <c r="B118" s="2" t="s">
        <v>2016</v>
      </c>
      <c r="C118" s="1">
        <v>11</v>
      </c>
      <c r="D118" s="1">
        <v>12</v>
      </c>
      <c r="E118" s="1">
        <v>367</v>
      </c>
      <c r="F118" s="1">
        <v>2</v>
      </c>
      <c r="G118" s="1">
        <v>1</v>
      </c>
      <c r="H118" s="1">
        <v>1</v>
      </c>
      <c r="I118" s="1">
        <v>2</v>
      </c>
      <c r="J118" s="1">
        <v>100.1</v>
      </c>
      <c r="K118" s="93">
        <v>36.700000000000003</v>
      </c>
      <c r="L118" s="1">
        <v>51</v>
      </c>
      <c r="M118" s="1">
        <v>1</v>
      </c>
    </row>
    <row r="119" spans="1:13" x14ac:dyDescent="0.2">
      <c r="A119" s="1">
        <v>742401</v>
      </c>
      <c r="B119" s="2" t="s">
        <v>1637</v>
      </c>
      <c r="C119" s="1">
        <v>22</v>
      </c>
      <c r="D119" s="1">
        <v>20</v>
      </c>
      <c r="E119" s="1">
        <v>346</v>
      </c>
      <c r="F119" s="1">
        <v>5</v>
      </c>
      <c r="G119" s="1">
        <v>0</v>
      </c>
      <c r="H119" s="1">
        <v>1</v>
      </c>
      <c r="I119" s="1">
        <v>1</v>
      </c>
      <c r="J119" s="1">
        <v>101.1</v>
      </c>
      <c r="K119" s="93">
        <v>23.066666666665999</v>
      </c>
      <c r="L119" s="1">
        <v>25</v>
      </c>
      <c r="M119" s="1"/>
    </row>
    <row r="120" spans="1:13" x14ac:dyDescent="0.2">
      <c r="A120" s="1">
        <v>360062</v>
      </c>
      <c r="B120" s="2" t="s">
        <v>1508</v>
      </c>
      <c r="C120" s="1">
        <v>48</v>
      </c>
      <c r="D120" s="1">
        <v>44</v>
      </c>
      <c r="E120" s="1">
        <v>344</v>
      </c>
      <c r="F120" s="1">
        <v>2</v>
      </c>
      <c r="G120" s="1">
        <v>0</v>
      </c>
      <c r="H120" s="1">
        <v>0</v>
      </c>
      <c r="I120" s="1">
        <v>11</v>
      </c>
      <c r="J120" s="1">
        <v>32</v>
      </c>
      <c r="K120" s="93">
        <v>8.1904761904759997</v>
      </c>
      <c r="L120" s="1">
        <v>33</v>
      </c>
      <c r="M120" s="1">
        <v>0</v>
      </c>
    </row>
    <row r="121" spans="1:13" x14ac:dyDescent="0.2">
      <c r="A121" s="1">
        <v>572781</v>
      </c>
      <c r="B121" s="2" t="s">
        <v>1551</v>
      </c>
      <c r="C121" s="1">
        <v>25</v>
      </c>
      <c r="D121" s="1">
        <v>24</v>
      </c>
      <c r="E121" s="1">
        <v>344</v>
      </c>
      <c r="F121" s="1">
        <v>3</v>
      </c>
      <c r="G121" s="1">
        <v>1</v>
      </c>
      <c r="H121" s="1">
        <v>0</v>
      </c>
      <c r="I121" s="1">
        <v>2</v>
      </c>
      <c r="J121" s="1">
        <v>52</v>
      </c>
      <c r="K121" s="93">
        <v>16.380952380951999</v>
      </c>
      <c r="L121" s="1">
        <v>26</v>
      </c>
      <c r="M121" s="1">
        <v>2</v>
      </c>
    </row>
    <row r="122" spans="1:13" x14ac:dyDescent="0.2">
      <c r="A122" s="1">
        <v>630419</v>
      </c>
      <c r="B122" s="2" t="s">
        <v>1512</v>
      </c>
      <c r="C122" s="1">
        <v>54</v>
      </c>
      <c r="D122" s="1">
        <v>44</v>
      </c>
      <c r="E122" s="1">
        <v>334</v>
      </c>
      <c r="F122" s="1">
        <v>7</v>
      </c>
      <c r="G122" s="1">
        <v>0</v>
      </c>
      <c r="H122" s="1">
        <v>0</v>
      </c>
      <c r="I122" s="1">
        <v>6</v>
      </c>
      <c r="J122" s="1">
        <v>27</v>
      </c>
      <c r="K122" s="133">
        <v>9.0270270270269997</v>
      </c>
      <c r="L122" s="1">
        <v>32</v>
      </c>
      <c r="M122" s="1"/>
    </row>
    <row r="123" spans="1:13" x14ac:dyDescent="0.2">
      <c r="A123" s="1">
        <v>572789</v>
      </c>
      <c r="B123" s="2" t="s">
        <v>1261</v>
      </c>
      <c r="C123" s="1">
        <v>27</v>
      </c>
      <c r="D123" s="1">
        <v>20</v>
      </c>
      <c r="E123" s="1">
        <v>334</v>
      </c>
      <c r="F123" s="1">
        <v>4</v>
      </c>
      <c r="G123" s="1">
        <v>0</v>
      </c>
      <c r="H123" s="1">
        <v>0</v>
      </c>
      <c r="I123" s="1">
        <v>0</v>
      </c>
      <c r="J123" s="1">
        <v>41.1</v>
      </c>
      <c r="K123" s="93">
        <v>20.875</v>
      </c>
      <c r="L123" s="1">
        <v>7</v>
      </c>
      <c r="M123" s="1"/>
    </row>
    <row r="124" spans="1:13" x14ac:dyDescent="0.2">
      <c r="A124" s="1">
        <v>1238598</v>
      </c>
      <c r="B124" s="2" t="s">
        <v>1607</v>
      </c>
      <c r="C124" s="1">
        <v>52</v>
      </c>
      <c r="D124" s="1">
        <v>46</v>
      </c>
      <c r="E124" s="1">
        <v>329</v>
      </c>
      <c r="F124" s="1">
        <v>18</v>
      </c>
      <c r="G124" s="1">
        <v>0</v>
      </c>
      <c r="H124" s="1">
        <v>0</v>
      </c>
      <c r="I124" s="1">
        <v>6</v>
      </c>
      <c r="J124" s="1">
        <v>49.1</v>
      </c>
      <c r="K124" s="93">
        <v>11.75</v>
      </c>
      <c r="L124" s="1">
        <v>38</v>
      </c>
      <c r="M124" s="1">
        <v>4</v>
      </c>
    </row>
    <row r="125" spans="1:13" x14ac:dyDescent="0.2">
      <c r="A125" s="1">
        <v>355675</v>
      </c>
      <c r="B125" s="2" t="s">
        <v>1506</v>
      </c>
      <c r="C125" s="1">
        <v>49</v>
      </c>
      <c r="D125" s="1">
        <v>42</v>
      </c>
      <c r="E125" s="1">
        <v>329</v>
      </c>
      <c r="F125" s="1">
        <v>4</v>
      </c>
      <c r="G125" s="1">
        <v>1</v>
      </c>
      <c r="H125" s="1">
        <v>0</v>
      </c>
      <c r="I125" s="1">
        <v>8</v>
      </c>
      <c r="J125" s="1">
        <v>58</v>
      </c>
      <c r="K125" s="93">
        <v>8.6578947368419996</v>
      </c>
      <c r="L125" s="1">
        <v>44</v>
      </c>
      <c r="M125" s="1">
        <v>2</v>
      </c>
    </row>
    <row r="126" spans="1:13" x14ac:dyDescent="0.2">
      <c r="A126" s="1">
        <v>350445</v>
      </c>
      <c r="B126" s="2" t="s">
        <v>1552</v>
      </c>
      <c r="C126" s="1">
        <v>16</v>
      </c>
      <c r="D126" s="1">
        <v>16</v>
      </c>
      <c r="E126" s="1">
        <v>324</v>
      </c>
      <c r="F126" s="1">
        <v>3</v>
      </c>
      <c r="G126" s="1">
        <v>0</v>
      </c>
      <c r="H126" s="1">
        <v>0</v>
      </c>
      <c r="I126" s="1">
        <v>2</v>
      </c>
      <c r="J126" s="1">
        <v>49</v>
      </c>
      <c r="K126" s="93">
        <v>24.923076923076</v>
      </c>
      <c r="L126" s="1">
        <v>13</v>
      </c>
      <c r="M126" s="1"/>
    </row>
    <row r="127" spans="1:13" x14ac:dyDescent="0.2">
      <c r="A127" s="1">
        <v>600530</v>
      </c>
      <c r="B127" s="2" t="s">
        <v>1520</v>
      </c>
      <c r="C127" s="1">
        <v>40</v>
      </c>
      <c r="D127" s="1">
        <v>34</v>
      </c>
      <c r="E127" s="1">
        <v>322</v>
      </c>
      <c r="F127" s="1">
        <v>6</v>
      </c>
      <c r="G127" s="1">
        <v>0</v>
      </c>
      <c r="H127" s="1">
        <v>0</v>
      </c>
      <c r="I127" s="1">
        <v>7</v>
      </c>
      <c r="J127" s="1">
        <v>37</v>
      </c>
      <c r="K127" s="93">
        <v>11.5</v>
      </c>
      <c r="L127" s="1">
        <v>8</v>
      </c>
      <c r="M127" s="1"/>
    </row>
    <row r="128" spans="1:13" x14ac:dyDescent="0.2">
      <c r="A128" s="1">
        <v>350436</v>
      </c>
      <c r="B128" s="2" t="s">
        <v>1498</v>
      </c>
      <c r="C128" s="1">
        <v>54</v>
      </c>
      <c r="D128" s="1">
        <v>39</v>
      </c>
      <c r="E128" s="1">
        <v>315</v>
      </c>
      <c r="F128" s="1">
        <v>12</v>
      </c>
      <c r="G128" s="1">
        <v>0</v>
      </c>
      <c r="H128" s="1">
        <v>0</v>
      </c>
      <c r="I128" s="1">
        <v>8</v>
      </c>
      <c r="J128" s="1">
        <v>44</v>
      </c>
      <c r="K128" s="93">
        <v>11.666666666666</v>
      </c>
      <c r="L128" s="1">
        <v>26</v>
      </c>
      <c r="M128" s="1">
        <v>4</v>
      </c>
    </row>
    <row r="129" spans="1:13" x14ac:dyDescent="0.2">
      <c r="A129" s="1">
        <v>845599</v>
      </c>
      <c r="B129" s="2" t="s">
        <v>1639</v>
      </c>
      <c r="C129" s="1">
        <v>14</v>
      </c>
      <c r="D129" s="1">
        <v>10</v>
      </c>
      <c r="E129" s="1">
        <v>314</v>
      </c>
      <c r="F129" s="1">
        <v>7</v>
      </c>
      <c r="G129" s="1">
        <v>0</v>
      </c>
      <c r="H129" s="1">
        <v>0</v>
      </c>
      <c r="I129" s="1">
        <v>0</v>
      </c>
      <c r="J129" s="1">
        <v>45.1</v>
      </c>
      <c r="K129" s="93">
        <v>104.666666666666</v>
      </c>
      <c r="L129" s="1"/>
      <c r="M129" s="1"/>
    </row>
    <row r="130" spans="1:13" x14ac:dyDescent="0.2">
      <c r="A130" s="1">
        <v>572759</v>
      </c>
      <c r="B130" s="2" t="s">
        <v>1503</v>
      </c>
      <c r="C130" s="1">
        <v>52</v>
      </c>
      <c r="D130" s="1">
        <v>34</v>
      </c>
      <c r="E130" s="1">
        <v>314</v>
      </c>
      <c r="F130" s="1">
        <v>10</v>
      </c>
      <c r="G130" s="1">
        <v>0</v>
      </c>
      <c r="H130" s="1">
        <v>0</v>
      </c>
      <c r="I130" s="1">
        <v>5</v>
      </c>
      <c r="J130" s="1">
        <v>40.1</v>
      </c>
      <c r="K130" s="93">
        <v>13.083333333333</v>
      </c>
      <c r="L130" s="1">
        <v>26</v>
      </c>
      <c r="M130" s="1">
        <v>9</v>
      </c>
    </row>
    <row r="131" spans="1:13" x14ac:dyDescent="0.2">
      <c r="A131" s="1">
        <v>845600</v>
      </c>
      <c r="B131" s="2" t="s">
        <v>1684</v>
      </c>
      <c r="C131" s="1">
        <v>20</v>
      </c>
      <c r="D131" s="1">
        <v>19</v>
      </c>
      <c r="E131" s="1">
        <v>312</v>
      </c>
      <c r="F131" s="1">
        <v>5</v>
      </c>
      <c r="G131" s="1">
        <v>0</v>
      </c>
      <c r="H131" s="1">
        <v>0</v>
      </c>
      <c r="I131" s="1">
        <v>2</v>
      </c>
      <c r="J131" s="1">
        <v>42.1</v>
      </c>
      <c r="K131" s="93">
        <v>22.285714285714</v>
      </c>
      <c r="L131" s="1"/>
      <c r="M131" s="1"/>
    </row>
    <row r="132" spans="1:13" x14ac:dyDescent="0.2">
      <c r="A132" s="1">
        <v>361694</v>
      </c>
      <c r="B132" s="2" t="s">
        <v>1473</v>
      </c>
      <c r="C132" s="1">
        <v>88</v>
      </c>
      <c r="D132" s="1">
        <v>59</v>
      </c>
      <c r="E132" s="1">
        <v>312</v>
      </c>
      <c r="F132" s="1">
        <v>26</v>
      </c>
      <c r="G132" s="1">
        <v>0</v>
      </c>
      <c r="H132" s="1">
        <v>0</v>
      </c>
      <c r="I132" s="1">
        <v>5</v>
      </c>
      <c r="J132" s="1">
        <v>31</v>
      </c>
      <c r="K132" s="93">
        <v>9.4545454545450003</v>
      </c>
      <c r="L132" s="1">
        <v>11</v>
      </c>
      <c r="M132" s="1">
        <v>0</v>
      </c>
    </row>
    <row r="133" spans="1:13" x14ac:dyDescent="0.2">
      <c r="A133" s="1">
        <v>1094983</v>
      </c>
      <c r="B133" s="2" t="s">
        <v>1561</v>
      </c>
      <c r="C133" s="1">
        <v>15</v>
      </c>
      <c r="D133" s="1">
        <v>15</v>
      </c>
      <c r="E133" s="1">
        <v>299</v>
      </c>
      <c r="F133" s="1">
        <v>1</v>
      </c>
      <c r="G133" s="1">
        <v>0</v>
      </c>
      <c r="H133" s="1">
        <v>0</v>
      </c>
      <c r="I133" s="1">
        <v>0</v>
      </c>
      <c r="J133" s="1">
        <v>49</v>
      </c>
      <c r="K133" s="93">
        <v>21.357142857142001</v>
      </c>
      <c r="L133" s="1">
        <v>10</v>
      </c>
      <c r="M133" s="1"/>
    </row>
    <row r="134" spans="1:13" x14ac:dyDescent="0.2">
      <c r="A134" s="1">
        <v>1243515</v>
      </c>
      <c r="B134" s="2" t="s">
        <v>1962</v>
      </c>
      <c r="C134" s="1">
        <v>21</v>
      </c>
      <c r="D134" s="1">
        <v>19</v>
      </c>
      <c r="E134" s="1">
        <v>297</v>
      </c>
      <c r="F134" s="1">
        <v>7</v>
      </c>
      <c r="G134" s="1">
        <v>2</v>
      </c>
      <c r="H134" s="1">
        <v>0</v>
      </c>
      <c r="I134" s="1">
        <v>3</v>
      </c>
      <c r="J134" s="1">
        <v>61</v>
      </c>
      <c r="K134" s="93">
        <v>24.75</v>
      </c>
      <c r="L134" s="1">
        <v>24</v>
      </c>
      <c r="M134" s="1">
        <v>4</v>
      </c>
    </row>
    <row r="135" spans="1:13" x14ac:dyDescent="0.2">
      <c r="A135" s="1">
        <v>572786</v>
      </c>
      <c r="B135" s="2" t="s">
        <v>1592</v>
      </c>
      <c r="C135" s="1">
        <v>54</v>
      </c>
      <c r="D135" s="1">
        <v>45</v>
      </c>
      <c r="E135" s="1">
        <v>297</v>
      </c>
      <c r="F135" s="1">
        <v>7</v>
      </c>
      <c r="G135" s="1">
        <v>0</v>
      </c>
      <c r="H135" s="1">
        <v>0</v>
      </c>
      <c r="I135" s="1">
        <v>8</v>
      </c>
      <c r="J135" s="1">
        <v>41</v>
      </c>
      <c r="K135" s="93">
        <v>7.8157894736840001</v>
      </c>
      <c r="L135" s="1">
        <v>28</v>
      </c>
      <c r="M135" s="1"/>
    </row>
    <row r="136" spans="1:13" x14ac:dyDescent="0.2">
      <c r="A136" s="1">
        <v>1265694</v>
      </c>
      <c r="B136" s="2" t="s">
        <v>1958</v>
      </c>
      <c r="C136" s="1">
        <v>12</v>
      </c>
      <c r="D136" s="1">
        <v>11</v>
      </c>
      <c r="E136" s="1">
        <v>292</v>
      </c>
      <c r="F136" s="1">
        <v>1</v>
      </c>
      <c r="G136" s="1">
        <v>2</v>
      </c>
      <c r="H136" s="1">
        <v>0</v>
      </c>
      <c r="I136" s="1">
        <v>1</v>
      </c>
      <c r="J136" s="1">
        <v>76.099999999999994</v>
      </c>
      <c r="K136" s="93">
        <v>29.2</v>
      </c>
      <c r="L136" s="1">
        <v>24</v>
      </c>
      <c r="M136" s="1">
        <v>4</v>
      </c>
    </row>
    <row r="137" spans="1:13" x14ac:dyDescent="0.2">
      <c r="A137" s="1">
        <v>601067</v>
      </c>
      <c r="B137" s="2" t="s">
        <v>1545</v>
      </c>
      <c r="C137" s="1">
        <v>23</v>
      </c>
      <c r="D137" s="1">
        <v>18</v>
      </c>
      <c r="E137" s="1">
        <v>281</v>
      </c>
      <c r="F137" s="1">
        <v>3</v>
      </c>
      <c r="G137" s="1">
        <v>2</v>
      </c>
      <c r="H137" s="1">
        <v>0</v>
      </c>
      <c r="I137" s="1">
        <v>3</v>
      </c>
      <c r="J137" s="1">
        <v>78.099999999999994</v>
      </c>
      <c r="K137" s="93">
        <v>18.733333333333</v>
      </c>
      <c r="L137" s="1">
        <v>15</v>
      </c>
      <c r="M137" s="1">
        <v>3</v>
      </c>
    </row>
    <row r="138" spans="1:13" x14ac:dyDescent="0.2">
      <c r="A138" s="1">
        <v>1005148</v>
      </c>
      <c r="B138" s="2" t="s">
        <v>1618</v>
      </c>
      <c r="C138" s="1">
        <v>13</v>
      </c>
      <c r="D138" s="1">
        <v>13</v>
      </c>
      <c r="E138" s="1">
        <v>277</v>
      </c>
      <c r="F138" s="1">
        <v>3</v>
      </c>
      <c r="G138" s="1">
        <v>0</v>
      </c>
      <c r="H138" s="1">
        <v>0</v>
      </c>
      <c r="I138" s="1">
        <v>0</v>
      </c>
      <c r="J138" s="1">
        <v>43.1</v>
      </c>
      <c r="K138" s="93">
        <v>27.7</v>
      </c>
      <c r="L138" s="1"/>
      <c r="M138" s="1"/>
    </row>
    <row r="139" spans="1:13" x14ac:dyDescent="0.2">
      <c r="A139" s="1">
        <v>751848</v>
      </c>
      <c r="B139" s="2" t="s">
        <v>1787</v>
      </c>
      <c r="C139" s="1">
        <v>17</v>
      </c>
      <c r="D139" s="1">
        <v>9</v>
      </c>
      <c r="E139" s="1">
        <v>272</v>
      </c>
      <c r="F139" s="1">
        <v>3</v>
      </c>
      <c r="G139" s="1">
        <v>0</v>
      </c>
      <c r="H139" s="1">
        <v>0</v>
      </c>
      <c r="I139" s="1">
        <v>0</v>
      </c>
      <c r="J139" s="1">
        <v>45.1</v>
      </c>
      <c r="K139" s="133">
        <v>45.333333333333002</v>
      </c>
      <c r="L139" s="1"/>
      <c r="M139" s="1"/>
    </row>
    <row r="140" spans="1:13" x14ac:dyDescent="0.2">
      <c r="A140" s="1">
        <v>993852</v>
      </c>
      <c r="B140" s="2" t="s">
        <v>1995</v>
      </c>
      <c r="C140" s="1">
        <v>13</v>
      </c>
      <c r="D140" s="1">
        <v>13</v>
      </c>
      <c r="E140" s="1">
        <v>272</v>
      </c>
      <c r="F140" s="1">
        <v>2</v>
      </c>
      <c r="G140" s="1">
        <v>2</v>
      </c>
      <c r="H140" s="1">
        <v>0</v>
      </c>
      <c r="I140" s="1">
        <v>1</v>
      </c>
      <c r="J140" s="1">
        <v>72</v>
      </c>
      <c r="K140" s="93">
        <v>24.727272727271998</v>
      </c>
      <c r="L140" s="1">
        <v>21</v>
      </c>
      <c r="M140" s="1">
        <v>7</v>
      </c>
    </row>
    <row r="141" spans="1:13" x14ac:dyDescent="0.2">
      <c r="A141" s="1">
        <v>1239282</v>
      </c>
      <c r="B141" s="2" t="s">
        <v>1523</v>
      </c>
      <c r="C141" s="1">
        <v>33</v>
      </c>
      <c r="D141" s="1">
        <v>28</v>
      </c>
      <c r="E141" s="1">
        <v>271</v>
      </c>
      <c r="F141" s="1">
        <v>4</v>
      </c>
      <c r="G141" s="1">
        <v>0</v>
      </c>
      <c r="H141" s="1">
        <v>0</v>
      </c>
      <c r="I141" s="1">
        <v>7</v>
      </c>
      <c r="J141" s="1">
        <v>48</v>
      </c>
      <c r="K141" s="93">
        <v>11.291666666666</v>
      </c>
      <c r="L141" s="1">
        <v>24</v>
      </c>
      <c r="M141" s="1">
        <v>4</v>
      </c>
    </row>
    <row r="142" spans="1:13" x14ac:dyDescent="0.2">
      <c r="A142" s="1">
        <v>620979</v>
      </c>
      <c r="B142" s="2" t="s">
        <v>1541</v>
      </c>
      <c r="C142" s="1">
        <v>24</v>
      </c>
      <c r="D142" s="1">
        <v>23</v>
      </c>
      <c r="E142" s="1">
        <v>266</v>
      </c>
      <c r="F142" s="1">
        <v>1</v>
      </c>
      <c r="G142" s="1">
        <v>2</v>
      </c>
      <c r="H142" s="1">
        <v>0</v>
      </c>
      <c r="I142" s="1">
        <v>5</v>
      </c>
      <c r="J142" s="1">
        <v>86</v>
      </c>
      <c r="K142" s="93">
        <v>12.090909090908999</v>
      </c>
      <c r="L142" s="1"/>
      <c r="M142" s="1"/>
    </row>
    <row r="143" spans="1:13" x14ac:dyDescent="0.2">
      <c r="A143" s="1">
        <v>1243814</v>
      </c>
      <c r="B143" s="2" t="s">
        <v>2048</v>
      </c>
      <c r="C143" s="1">
        <v>13</v>
      </c>
      <c r="D143" s="1">
        <v>11</v>
      </c>
      <c r="E143" s="1">
        <v>266</v>
      </c>
      <c r="F143" s="1">
        <v>0</v>
      </c>
      <c r="G143" s="1">
        <v>2</v>
      </c>
      <c r="H143" s="1">
        <v>0</v>
      </c>
      <c r="I143" s="1">
        <v>1</v>
      </c>
      <c r="J143" s="1">
        <v>94</v>
      </c>
      <c r="K143" s="93">
        <v>24.181818181817999</v>
      </c>
      <c r="L143" s="1">
        <v>33</v>
      </c>
      <c r="M143" s="1">
        <v>4</v>
      </c>
    </row>
    <row r="144" spans="1:13" x14ac:dyDescent="0.2">
      <c r="A144" s="1">
        <v>127790</v>
      </c>
      <c r="B144" s="2" t="s">
        <v>1703</v>
      </c>
      <c r="C144" s="1">
        <v>21</v>
      </c>
      <c r="D144" s="1">
        <v>18</v>
      </c>
      <c r="E144" s="1">
        <v>265</v>
      </c>
      <c r="F144" s="1">
        <v>2</v>
      </c>
      <c r="G144" s="1">
        <v>0</v>
      </c>
      <c r="H144" s="1">
        <v>0</v>
      </c>
      <c r="I144" s="1">
        <v>0</v>
      </c>
      <c r="J144" s="1">
        <v>45</v>
      </c>
      <c r="K144" s="133">
        <v>16.5625</v>
      </c>
      <c r="L144" s="1">
        <v>30</v>
      </c>
      <c r="M144" s="1">
        <v>6</v>
      </c>
    </row>
    <row r="145" spans="1:13" x14ac:dyDescent="0.2">
      <c r="A145" s="1">
        <v>863473</v>
      </c>
      <c r="B145" s="2" t="s">
        <v>1504</v>
      </c>
      <c r="C145" s="1">
        <v>10</v>
      </c>
      <c r="D145" s="1">
        <v>10</v>
      </c>
      <c r="E145" s="1">
        <v>262</v>
      </c>
      <c r="F145" s="1">
        <v>4</v>
      </c>
      <c r="G145" s="1">
        <v>0</v>
      </c>
      <c r="H145" s="1">
        <v>0</v>
      </c>
      <c r="I145" s="1">
        <v>0</v>
      </c>
      <c r="J145" s="1">
        <v>42.1</v>
      </c>
      <c r="K145" s="93">
        <v>43.666666666666003</v>
      </c>
      <c r="L145" s="1"/>
      <c r="M145" s="1"/>
    </row>
    <row r="146" spans="1:13" x14ac:dyDescent="0.2">
      <c r="A146" s="1">
        <v>994002</v>
      </c>
      <c r="B146" s="2" t="s">
        <v>1570</v>
      </c>
      <c r="C146" s="1">
        <v>12</v>
      </c>
      <c r="D146" s="1">
        <v>11</v>
      </c>
      <c r="E146" s="1">
        <v>262</v>
      </c>
      <c r="F146" s="1">
        <v>1</v>
      </c>
      <c r="G146" s="1">
        <v>2</v>
      </c>
      <c r="H146" s="1">
        <v>0</v>
      </c>
      <c r="I146" s="1">
        <v>1</v>
      </c>
      <c r="J146" s="1">
        <v>97</v>
      </c>
      <c r="K146" s="93">
        <v>26.2</v>
      </c>
      <c r="L146" s="1"/>
      <c r="M146" s="1"/>
    </row>
    <row r="147" spans="1:13" x14ac:dyDescent="0.2">
      <c r="A147" s="1">
        <v>902897</v>
      </c>
      <c r="B147" s="2" t="s">
        <v>1903</v>
      </c>
      <c r="C147" s="1">
        <v>37</v>
      </c>
      <c r="D147" s="1">
        <v>23</v>
      </c>
      <c r="E147" s="1">
        <v>261</v>
      </c>
      <c r="F147" s="1">
        <v>5</v>
      </c>
      <c r="G147" s="1">
        <v>0</v>
      </c>
      <c r="H147" s="1">
        <v>0</v>
      </c>
      <c r="I147" s="1">
        <v>1</v>
      </c>
      <c r="J147" s="1">
        <v>38</v>
      </c>
      <c r="K147" s="93">
        <v>14.5</v>
      </c>
      <c r="L147" s="1">
        <v>30</v>
      </c>
      <c r="M147" s="1">
        <v>4</v>
      </c>
    </row>
    <row r="148" spans="1:13" x14ac:dyDescent="0.2">
      <c r="A148" s="1">
        <v>742455</v>
      </c>
      <c r="B148" s="2" t="s">
        <v>1782</v>
      </c>
      <c r="C148" s="1">
        <v>18</v>
      </c>
      <c r="D148" s="1">
        <v>13</v>
      </c>
      <c r="E148" s="1">
        <v>255</v>
      </c>
      <c r="F148" s="1">
        <v>6</v>
      </c>
      <c r="G148" s="1">
        <v>0</v>
      </c>
      <c r="H148" s="1">
        <v>0</v>
      </c>
      <c r="I148" s="1">
        <v>0</v>
      </c>
      <c r="J148" s="1">
        <v>43.1</v>
      </c>
      <c r="K148" s="93">
        <v>36.428571428570997</v>
      </c>
      <c r="L148" s="1"/>
      <c r="M148" s="1"/>
    </row>
    <row r="149" spans="1:13" x14ac:dyDescent="0.2">
      <c r="A149" s="1">
        <v>1243190</v>
      </c>
      <c r="B149" s="2" t="s">
        <v>2035</v>
      </c>
      <c r="C149" s="1">
        <v>14</v>
      </c>
      <c r="D149" s="1">
        <v>12</v>
      </c>
      <c r="E149" s="1">
        <v>249</v>
      </c>
      <c r="F149" s="1">
        <v>4</v>
      </c>
      <c r="G149" s="1">
        <v>0</v>
      </c>
      <c r="H149" s="1">
        <v>0</v>
      </c>
      <c r="I149" s="1">
        <v>1</v>
      </c>
      <c r="J149" s="1">
        <v>42</v>
      </c>
      <c r="K149" s="93">
        <v>31.125</v>
      </c>
      <c r="L149" s="1">
        <v>36</v>
      </c>
      <c r="M149" s="1"/>
    </row>
    <row r="150" spans="1:13" x14ac:dyDescent="0.2">
      <c r="A150" s="1">
        <v>635299</v>
      </c>
      <c r="B150" s="2" t="s">
        <v>1575</v>
      </c>
      <c r="C150" s="1">
        <v>11</v>
      </c>
      <c r="D150" s="1">
        <v>10</v>
      </c>
      <c r="E150" s="1">
        <v>247</v>
      </c>
      <c r="F150" s="1">
        <v>1</v>
      </c>
      <c r="G150" s="1">
        <v>2</v>
      </c>
      <c r="H150" s="1">
        <v>0</v>
      </c>
      <c r="I150" s="1">
        <v>0</v>
      </c>
      <c r="J150" s="1">
        <v>76.099999999999994</v>
      </c>
      <c r="K150" s="93">
        <v>27.444444444443999</v>
      </c>
      <c r="L150" s="1"/>
      <c r="M150" s="1"/>
    </row>
    <row r="151" spans="1:13" x14ac:dyDescent="0.2">
      <c r="A151" s="1">
        <v>618949</v>
      </c>
      <c r="B151" s="2" t="s">
        <v>1242</v>
      </c>
      <c r="C151" s="1">
        <v>32</v>
      </c>
      <c r="D151" s="1">
        <v>23</v>
      </c>
      <c r="E151" s="1">
        <v>247</v>
      </c>
      <c r="F151" s="1">
        <v>5</v>
      </c>
      <c r="G151" s="1">
        <v>0</v>
      </c>
      <c r="H151" s="1">
        <v>0</v>
      </c>
      <c r="I151" s="1">
        <v>4</v>
      </c>
      <c r="J151" s="1">
        <v>31.1</v>
      </c>
      <c r="K151" s="93">
        <v>13.722222222221999</v>
      </c>
      <c r="L151" s="1">
        <v>29</v>
      </c>
      <c r="M151" s="1">
        <v>4</v>
      </c>
    </row>
    <row r="152" spans="1:13" x14ac:dyDescent="0.2">
      <c r="A152" s="1">
        <v>639844</v>
      </c>
      <c r="B152" s="2" t="s">
        <v>1902</v>
      </c>
      <c r="C152" s="1">
        <v>29</v>
      </c>
      <c r="D152" s="1">
        <v>28</v>
      </c>
      <c r="E152" s="1">
        <v>242</v>
      </c>
      <c r="F152" s="1">
        <v>5</v>
      </c>
      <c r="G152" s="1">
        <v>1</v>
      </c>
      <c r="H152" s="1">
        <v>0</v>
      </c>
      <c r="I152" s="1">
        <v>5</v>
      </c>
      <c r="J152" s="1">
        <v>51</v>
      </c>
      <c r="K152" s="93">
        <v>10.521739130434</v>
      </c>
      <c r="L152" s="1">
        <v>14</v>
      </c>
      <c r="M152" s="1"/>
    </row>
    <row r="153" spans="1:13" x14ac:dyDescent="0.2">
      <c r="A153" s="1">
        <v>979011</v>
      </c>
      <c r="B153" s="2" t="s">
        <v>1554</v>
      </c>
      <c r="C153" s="1">
        <v>16</v>
      </c>
      <c r="D153" s="1">
        <v>15</v>
      </c>
      <c r="E153" s="1">
        <v>240</v>
      </c>
      <c r="F153" s="1">
        <v>2</v>
      </c>
      <c r="G153" s="1">
        <v>2</v>
      </c>
      <c r="H153" s="1">
        <v>0</v>
      </c>
      <c r="I153" s="1">
        <v>1</v>
      </c>
      <c r="J153" s="1">
        <v>51</v>
      </c>
      <c r="K153" s="93">
        <v>18.461538461538002</v>
      </c>
      <c r="L153" s="1">
        <v>28</v>
      </c>
      <c r="M153" s="1">
        <v>1</v>
      </c>
    </row>
    <row r="154" spans="1:13" x14ac:dyDescent="0.2">
      <c r="A154" s="1">
        <v>1243188</v>
      </c>
      <c r="B154" s="2" t="s">
        <v>2003</v>
      </c>
      <c r="C154" s="1">
        <v>14</v>
      </c>
      <c r="D154" s="1">
        <v>12</v>
      </c>
      <c r="E154" s="1">
        <v>230</v>
      </c>
      <c r="F154" s="1">
        <v>3</v>
      </c>
      <c r="G154" s="1">
        <v>2</v>
      </c>
      <c r="H154" s="1">
        <v>0</v>
      </c>
      <c r="I154" s="1">
        <v>1</v>
      </c>
      <c r="J154" s="1">
        <v>66</v>
      </c>
      <c r="K154" s="93">
        <v>25.555555555554999</v>
      </c>
      <c r="L154" s="1">
        <v>21</v>
      </c>
      <c r="M154" s="1">
        <v>11</v>
      </c>
    </row>
    <row r="155" spans="1:13" x14ac:dyDescent="0.2">
      <c r="A155" s="1">
        <v>616731</v>
      </c>
      <c r="B155" s="2" t="s">
        <v>1635</v>
      </c>
      <c r="C155" s="1">
        <v>23</v>
      </c>
      <c r="D155" s="1">
        <v>17</v>
      </c>
      <c r="E155" s="1">
        <v>224</v>
      </c>
      <c r="F155" s="1">
        <v>5</v>
      </c>
      <c r="G155" s="1">
        <v>0</v>
      </c>
      <c r="H155" s="1">
        <v>0</v>
      </c>
      <c r="I155" s="1">
        <v>3</v>
      </c>
      <c r="J155" s="1">
        <v>45.1</v>
      </c>
      <c r="K155" s="93">
        <v>18.666666666666</v>
      </c>
      <c r="L155" s="1">
        <v>4</v>
      </c>
      <c r="M155" s="1"/>
    </row>
    <row r="156" spans="1:13" x14ac:dyDescent="0.2">
      <c r="A156" s="1">
        <v>628294</v>
      </c>
      <c r="B156" s="2" t="s">
        <v>1530</v>
      </c>
      <c r="C156" s="1">
        <v>28</v>
      </c>
      <c r="D156" s="1">
        <v>28</v>
      </c>
      <c r="E156" s="1">
        <v>223</v>
      </c>
      <c r="F156" s="1">
        <v>2</v>
      </c>
      <c r="G156" s="1">
        <v>0</v>
      </c>
      <c r="H156" s="1">
        <v>0</v>
      </c>
      <c r="I156" s="1">
        <v>7</v>
      </c>
      <c r="J156" s="1">
        <v>44</v>
      </c>
      <c r="K156" s="93">
        <v>8.5769230769230003</v>
      </c>
      <c r="L156" s="1">
        <v>24</v>
      </c>
      <c r="M156" s="1"/>
    </row>
    <row r="157" spans="1:13" x14ac:dyDescent="0.2">
      <c r="A157" s="1">
        <v>572778</v>
      </c>
      <c r="B157" s="2" t="s">
        <v>1536</v>
      </c>
      <c r="C157" s="1">
        <v>26</v>
      </c>
      <c r="D157" s="1">
        <v>23</v>
      </c>
      <c r="E157" s="1">
        <v>221</v>
      </c>
      <c r="F157" s="1">
        <v>1</v>
      </c>
      <c r="G157" s="1">
        <v>0</v>
      </c>
      <c r="H157" s="1">
        <v>0</v>
      </c>
      <c r="I157" s="1">
        <v>8</v>
      </c>
      <c r="J157" s="1">
        <v>35</v>
      </c>
      <c r="K157" s="93">
        <v>10.045454545454</v>
      </c>
      <c r="L157" s="1">
        <v>9</v>
      </c>
      <c r="M157" s="1">
        <v>2</v>
      </c>
    </row>
    <row r="158" spans="1:13" x14ac:dyDescent="0.2">
      <c r="A158" s="1">
        <v>901560</v>
      </c>
      <c r="B158" s="2" t="s">
        <v>1578</v>
      </c>
      <c r="C158" s="1">
        <v>11</v>
      </c>
      <c r="D158" s="1">
        <v>11</v>
      </c>
      <c r="E158" s="1">
        <v>215</v>
      </c>
      <c r="F158" s="1">
        <v>0</v>
      </c>
      <c r="G158" s="1">
        <v>2</v>
      </c>
      <c r="H158" s="1">
        <v>0</v>
      </c>
      <c r="I158" s="1">
        <v>2</v>
      </c>
      <c r="J158" s="1">
        <v>82</v>
      </c>
      <c r="K158" s="93">
        <v>19.545454545454</v>
      </c>
      <c r="L158" s="1">
        <v>1</v>
      </c>
      <c r="M158" s="1">
        <v>1</v>
      </c>
    </row>
    <row r="159" spans="1:13" x14ac:dyDescent="0.2">
      <c r="A159" s="1">
        <v>751927</v>
      </c>
      <c r="B159" s="2" t="s">
        <v>1658</v>
      </c>
      <c r="C159" s="1">
        <v>29</v>
      </c>
      <c r="D159" s="1">
        <v>21</v>
      </c>
      <c r="E159" s="1">
        <v>214</v>
      </c>
      <c r="F159" s="1">
        <v>4</v>
      </c>
      <c r="G159" s="1">
        <v>0</v>
      </c>
      <c r="H159" s="1">
        <v>0</v>
      </c>
      <c r="I159" s="1">
        <v>4</v>
      </c>
      <c r="J159" s="1">
        <v>35</v>
      </c>
      <c r="K159" s="93">
        <v>12.588235294117</v>
      </c>
      <c r="L159" s="1">
        <v>11</v>
      </c>
      <c r="M159" s="1"/>
    </row>
    <row r="160" spans="1:13" x14ac:dyDescent="0.2">
      <c r="A160" s="1">
        <v>59644</v>
      </c>
      <c r="B160" s="2" t="s">
        <v>1589</v>
      </c>
      <c r="C160" s="1">
        <v>11</v>
      </c>
      <c r="D160" s="1">
        <v>12</v>
      </c>
      <c r="E160" s="1">
        <v>213</v>
      </c>
      <c r="F160" s="1">
        <v>0</v>
      </c>
      <c r="G160" s="1">
        <v>1</v>
      </c>
      <c r="H160" s="1">
        <v>0</v>
      </c>
      <c r="I160" s="1">
        <v>0</v>
      </c>
      <c r="J160" s="1">
        <v>53</v>
      </c>
      <c r="K160" s="133">
        <v>17.75</v>
      </c>
      <c r="L160" s="1"/>
      <c r="M160" s="1">
        <v>1</v>
      </c>
    </row>
    <row r="161" spans="1:13" x14ac:dyDescent="0.2">
      <c r="A161" s="1">
        <v>1242311</v>
      </c>
      <c r="B161" s="2" t="s">
        <v>2034</v>
      </c>
      <c r="C161" s="1">
        <v>7</v>
      </c>
      <c r="D161" s="1">
        <v>7</v>
      </c>
      <c r="E161" s="1">
        <v>213</v>
      </c>
      <c r="F161" s="1">
        <v>1</v>
      </c>
      <c r="G161" s="1">
        <v>1</v>
      </c>
      <c r="H161" s="1">
        <v>1</v>
      </c>
      <c r="I161" s="1">
        <v>2</v>
      </c>
      <c r="J161" s="1">
        <v>120</v>
      </c>
      <c r="K161" s="93">
        <v>35.5</v>
      </c>
      <c r="L161" s="1">
        <v>34</v>
      </c>
      <c r="M161" s="1"/>
    </row>
    <row r="162" spans="1:13" x14ac:dyDescent="0.2">
      <c r="A162" s="1">
        <v>772190</v>
      </c>
      <c r="B162" s="2" t="s">
        <v>1780</v>
      </c>
      <c r="C162" s="1">
        <v>28</v>
      </c>
      <c r="D162" s="1">
        <v>17</v>
      </c>
      <c r="E162" s="1">
        <v>211</v>
      </c>
      <c r="F162" s="1">
        <v>5</v>
      </c>
      <c r="G162" s="1">
        <v>0</v>
      </c>
      <c r="H162" s="1">
        <v>0</v>
      </c>
      <c r="I162" s="1">
        <v>2</v>
      </c>
      <c r="J162" s="1">
        <v>27</v>
      </c>
      <c r="K162" s="93">
        <v>17.583333333333002</v>
      </c>
      <c r="L162" s="1">
        <v>20</v>
      </c>
      <c r="M162" s="1">
        <v>2</v>
      </c>
    </row>
    <row r="163" spans="1:13" x14ac:dyDescent="0.2">
      <c r="A163" s="1">
        <v>1238595</v>
      </c>
      <c r="B163" s="2" t="s">
        <v>1774</v>
      </c>
      <c r="C163" s="1">
        <v>9</v>
      </c>
      <c r="D163" s="1">
        <v>8</v>
      </c>
      <c r="E163" s="1">
        <v>206</v>
      </c>
      <c r="F163" s="1">
        <v>2</v>
      </c>
      <c r="G163" s="1">
        <v>0</v>
      </c>
      <c r="H163" s="1">
        <v>1</v>
      </c>
      <c r="I163" s="1">
        <v>1</v>
      </c>
      <c r="J163" s="1">
        <v>142</v>
      </c>
      <c r="K163" s="93">
        <v>34.333333333333002</v>
      </c>
      <c r="L163" s="1">
        <v>28</v>
      </c>
      <c r="M163" s="1">
        <v>1</v>
      </c>
    </row>
    <row r="164" spans="1:13" x14ac:dyDescent="0.2">
      <c r="A164" s="1">
        <v>455165</v>
      </c>
      <c r="B164" s="2" t="s">
        <v>1511</v>
      </c>
      <c r="C164" s="1">
        <v>45</v>
      </c>
      <c r="D164" s="1">
        <v>28</v>
      </c>
      <c r="E164" s="1">
        <v>203</v>
      </c>
      <c r="F164" s="1">
        <v>6</v>
      </c>
      <c r="G164" s="1">
        <v>0</v>
      </c>
      <c r="H164" s="1">
        <v>0</v>
      </c>
      <c r="I164" s="1">
        <v>5</v>
      </c>
      <c r="J164" s="1">
        <v>40</v>
      </c>
      <c r="K164" s="93">
        <v>9.2272727272720001</v>
      </c>
      <c r="L164" s="1">
        <v>1</v>
      </c>
      <c r="M164" s="1">
        <v>1</v>
      </c>
    </row>
    <row r="165" spans="1:13" x14ac:dyDescent="0.2">
      <c r="A165" s="1">
        <v>742392</v>
      </c>
      <c r="B165" s="2" t="s">
        <v>1960</v>
      </c>
      <c r="C165" s="1">
        <v>22</v>
      </c>
      <c r="D165" s="1">
        <v>15</v>
      </c>
      <c r="E165" s="1">
        <v>196</v>
      </c>
      <c r="F165" s="1">
        <v>6</v>
      </c>
      <c r="G165" s="1">
        <v>0</v>
      </c>
      <c r="H165" s="1">
        <v>0</v>
      </c>
      <c r="I165" s="1">
        <v>1</v>
      </c>
      <c r="J165" s="1">
        <v>43.1</v>
      </c>
      <c r="K165" s="93">
        <v>21.777777777777001</v>
      </c>
      <c r="L165" s="1">
        <v>8</v>
      </c>
      <c r="M165" s="1"/>
    </row>
    <row r="166" spans="1:13" x14ac:dyDescent="0.2">
      <c r="A166" s="1">
        <v>1076440</v>
      </c>
      <c r="B166" s="2" t="s">
        <v>1241</v>
      </c>
      <c r="C166" s="1">
        <v>20</v>
      </c>
      <c r="D166" s="1">
        <v>17</v>
      </c>
      <c r="E166" s="1">
        <v>193</v>
      </c>
      <c r="F166" s="1">
        <v>3</v>
      </c>
      <c r="G166" s="1">
        <v>0</v>
      </c>
      <c r="H166" s="1">
        <v>0</v>
      </c>
      <c r="I166" s="1">
        <v>0</v>
      </c>
      <c r="J166" s="1">
        <v>25</v>
      </c>
      <c r="K166" s="93">
        <v>13.785714285714</v>
      </c>
      <c r="L166" s="1">
        <v>15</v>
      </c>
      <c r="M166" s="1">
        <v>2</v>
      </c>
    </row>
    <row r="167" spans="1:13" x14ac:dyDescent="0.2">
      <c r="A167" s="1">
        <v>572763</v>
      </c>
      <c r="B167" s="2" t="s">
        <v>1491</v>
      </c>
      <c r="C167" s="1">
        <v>23</v>
      </c>
      <c r="D167" s="1">
        <v>15</v>
      </c>
      <c r="E167" s="1">
        <v>192</v>
      </c>
      <c r="F167" s="1">
        <v>5</v>
      </c>
      <c r="G167" s="1">
        <v>0</v>
      </c>
      <c r="H167" s="1">
        <v>0</v>
      </c>
      <c r="I167" s="1">
        <v>2</v>
      </c>
      <c r="J167" s="1">
        <v>40.1</v>
      </c>
      <c r="K167" s="93">
        <v>19.2</v>
      </c>
      <c r="L167" s="1"/>
      <c r="M167" s="1"/>
    </row>
    <row r="168" spans="1:13" x14ac:dyDescent="0.2">
      <c r="A168" s="1">
        <v>935313</v>
      </c>
      <c r="B168" s="2" t="s">
        <v>1688</v>
      </c>
      <c r="C168" s="1">
        <v>11</v>
      </c>
      <c r="D168" s="1">
        <v>11</v>
      </c>
      <c r="E168" s="1">
        <v>192</v>
      </c>
      <c r="F168" s="1">
        <v>3</v>
      </c>
      <c r="G168" s="1">
        <v>0</v>
      </c>
      <c r="H168" s="1">
        <v>0</v>
      </c>
      <c r="I168" s="1">
        <v>0</v>
      </c>
      <c r="J168" s="1">
        <v>41.1</v>
      </c>
      <c r="K168" s="93">
        <v>24</v>
      </c>
      <c r="L168" s="1"/>
      <c r="M168" s="1"/>
    </row>
    <row r="169" spans="1:13" x14ac:dyDescent="0.2">
      <c r="A169" s="1">
        <v>360496</v>
      </c>
      <c r="B169" s="2" t="s">
        <v>1569</v>
      </c>
      <c r="C169" s="1">
        <v>12</v>
      </c>
      <c r="D169" s="1">
        <v>10</v>
      </c>
      <c r="E169" s="1">
        <v>191</v>
      </c>
      <c r="F169" s="1">
        <v>1</v>
      </c>
      <c r="G169" s="1">
        <v>0</v>
      </c>
      <c r="H169" s="1">
        <v>1</v>
      </c>
      <c r="I169" s="1">
        <v>3</v>
      </c>
      <c r="J169" s="1">
        <v>100</v>
      </c>
      <c r="K169" s="93">
        <v>21.222222222222001</v>
      </c>
      <c r="L169" s="1">
        <v>22</v>
      </c>
      <c r="M169" s="1"/>
    </row>
    <row r="170" spans="1:13" x14ac:dyDescent="0.2">
      <c r="A170" s="1">
        <v>1241502</v>
      </c>
      <c r="B170" s="2" t="s">
        <v>2015</v>
      </c>
      <c r="C170" s="1">
        <v>9</v>
      </c>
      <c r="D170" s="1">
        <v>9</v>
      </c>
      <c r="E170" s="1">
        <v>186</v>
      </c>
      <c r="F170" s="1">
        <v>0</v>
      </c>
      <c r="G170" s="1">
        <v>1</v>
      </c>
      <c r="H170" s="1">
        <v>0</v>
      </c>
      <c r="I170" s="1">
        <v>1</v>
      </c>
      <c r="J170" s="1">
        <v>66</v>
      </c>
      <c r="K170" s="93">
        <v>20.666666666666</v>
      </c>
      <c r="L170" s="1">
        <v>13</v>
      </c>
      <c r="M170" s="1">
        <v>2</v>
      </c>
    </row>
    <row r="171" spans="1:13" x14ac:dyDescent="0.2">
      <c r="A171" s="1">
        <v>1005148</v>
      </c>
      <c r="B171" s="2" t="s">
        <v>1618</v>
      </c>
      <c r="C171" s="1">
        <v>6</v>
      </c>
      <c r="D171" s="1">
        <v>6</v>
      </c>
      <c r="E171" s="1">
        <v>185</v>
      </c>
      <c r="F171" s="1">
        <v>1</v>
      </c>
      <c r="G171" s="1">
        <v>1</v>
      </c>
      <c r="H171" s="1">
        <v>0</v>
      </c>
      <c r="I171" s="1">
        <v>0</v>
      </c>
      <c r="J171" s="1">
        <v>59</v>
      </c>
      <c r="K171" s="93">
        <v>37</v>
      </c>
      <c r="L171" s="1">
        <v>24</v>
      </c>
      <c r="M171" s="1">
        <v>3</v>
      </c>
    </row>
    <row r="172" spans="1:13" x14ac:dyDescent="0.2">
      <c r="A172" s="1">
        <v>1264496</v>
      </c>
      <c r="B172" s="2" t="s">
        <v>2007</v>
      </c>
      <c r="C172" s="1">
        <v>16</v>
      </c>
      <c r="D172" s="1">
        <v>16</v>
      </c>
      <c r="E172" s="1">
        <v>183</v>
      </c>
      <c r="F172" s="1">
        <v>3</v>
      </c>
      <c r="G172" s="1">
        <v>0</v>
      </c>
      <c r="H172" s="1">
        <v>0</v>
      </c>
      <c r="I172" s="1">
        <v>2</v>
      </c>
      <c r="J172" s="1">
        <v>34</v>
      </c>
      <c r="K172" s="93">
        <v>14.076923076923</v>
      </c>
      <c r="L172" s="1">
        <v>24</v>
      </c>
      <c r="M172" s="1">
        <v>3</v>
      </c>
    </row>
    <row r="173" spans="1:13" x14ac:dyDescent="0.2">
      <c r="A173" s="1">
        <v>375648</v>
      </c>
      <c r="B173" s="2" t="s">
        <v>1582</v>
      </c>
      <c r="C173" s="1">
        <v>10</v>
      </c>
      <c r="D173" s="1">
        <v>8</v>
      </c>
      <c r="E173" s="1">
        <v>180</v>
      </c>
      <c r="F173" s="1">
        <v>1</v>
      </c>
      <c r="G173" s="1">
        <v>1</v>
      </c>
      <c r="H173" s="1">
        <v>0</v>
      </c>
      <c r="I173" s="1">
        <v>1</v>
      </c>
      <c r="J173" s="1">
        <v>74</v>
      </c>
      <c r="K173" s="133">
        <v>25.714285714285001</v>
      </c>
      <c r="L173" s="1">
        <v>22</v>
      </c>
      <c r="M173" s="1">
        <v>6</v>
      </c>
    </row>
    <row r="174" spans="1:13" x14ac:dyDescent="0.2">
      <c r="A174" s="1">
        <v>572787</v>
      </c>
      <c r="B174" s="2" t="s">
        <v>1584</v>
      </c>
      <c r="C174" s="1">
        <v>11</v>
      </c>
      <c r="D174" s="1">
        <v>9</v>
      </c>
      <c r="E174" s="1">
        <v>179</v>
      </c>
      <c r="F174" s="1">
        <v>4</v>
      </c>
      <c r="G174" s="1">
        <v>0</v>
      </c>
      <c r="H174" s="1">
        <v>0</v>
      </c>
      <c r="I174" s="1">
        <v>1</v>
      </c>
      <c r="J174" s="1">
        <v>44.1</v>
      </c>
      <c r="K174" s="93">
        <v>35.799999999999997</v>
      </c>
      <c r="L174" s="1">
        <v>21</v>
      </c>
      <c r="M174" s="1">
        <v>5</v>
      </c>
    </row>
    <row r="175" spans="1:13" x14ac:dyDescent="0.2">
      <c r="A175" s="1">
        <v>1241493</v>
      </c>
      <c r="B175" s="2" t="s">
        <v>1984</v>
      </c>
      <c r="C175" s="1">
        <v>9</v>
      </c>
      <c r="D175" s="1">
        <v>9</v>
      </c>
      <c r="E175" s="1">
        <v>177</v>
      </c>
      <c r="F175" s="1">
        <v>0</v>
      </c>
      <c r="G175" s="1">
        <v>1</v>
      </c>
      <c r="H175" s="1">
        <v>0</v>
      </c>
      <c r="I175" s="1">
        <v>0</v>
      </c>
      <c r="J175" s="1">
        <v>51</v>
      </c>
      <c r="K175" s="93">
        <v>19.666666666666</v>
      </c>
      <c r="L175" s="1">
        <v>15</v>
      </c>
      <c r="M175" s="1"/>
    </row>
    <row r="176" spans="1:13" x14ac:dyDescent="0.2">
      <c r="A176" s="1">
        <v>1241501</v>
      </c>
      <c r="B176" s="2" t="s">
        <v>1979</v>
      </c>
      <c r="C176" s="1">
        <v>19</v>
      </c>
      <c r="D176" s="1">
        <v>17</v>
      </c>
      <c r="E176" s="1">
        <v>173</v>
      </c>
      <c r="F176" s="1">
        <v>2</v>
      </c>
      <c r="G176" s="1">
        <v>0</v>
      </c>
      <c r="H176" s="1">
        <v>0</v>
      </c>
      <c r="I176" s="1">
        <v>2</v>
      </c>
      <c r="J176" s="1">
        <v>42</v>
      </c>
      <c r="K176" s="93">
        <v>11.533333333332999</v>
      </c>
      <c r="L176" s="1">
        <v>24</v>
      </c>
      <c r="M176" s="1">
        <v>1</v>
      </c>
    </row>
    <row r="177" spans="1:13" x14ac:dyDescent="0.2">
      <c r="A177" s="1">
        <v>616731</v>
      </c>
      <c r="B177" s="2" t="s">
        <v>1635</v>
      </c>
      <c r="C177" s="1">
        <v>7</v>
      </c>
      <c r="D177" s="1">
        <v>7</v>
      </c>
      <c r="E177" s="1">
        <v>170</v>
      </c>
      <c r="F177" s="1">
        <v>2</v>
      </c>
      <c r="G177" s="1">
        <v>0</v>
      </c>
      <c r="H177" s="1">
        <v>0</v>
      </c>
      <c r="I177" s="1">
        <v>0</v>
      </c>
      <c r="J177" s="1">
        <v>40.1</v>
      </c>
      <c r="K177" s="93">
        <v>34</v>
      </c>
      <c r="L177" s="1"/>
      <c r="M177" s="1"/>
    </row>
    <row r="178" spans="1:13" x14ac:dyDescent="0.2">
      <c r="A178" s="1">
        <v>1243514</v>
      </c>
      <c r="B178" s="2" t="s">
        <v>2057</v>
      </c>
      <c r="C178" s="1">
        <v>7</v>
      </c>
      <c r="D178" s="1">
        <v>8</v>
      </c>
      <c r="E178" s="1">
        <v>169</v>
      </c>
      <c r="F178" s="1">
        <v>0</v>
      </c>
      <c r="G178" s="1">
        <v>1</v>
      </c>
      <c r="H178" s="1">
        <v>0</v>
      </c>
      <c r="I178" s="1">
        <v>0</v>
      </c>
      <c r="J178" s="1">
        <v>76</v>
      </c>
      <c r="K178" s="93">
        <v>21.125</v>
      </c>
      <c r="L178" s="1">
        <v>24</v>
      </c>
      <c r="M178" s="1">
        <v>1</v>
      </c>
    </row>
    <row r="179" spans="1:13" x14ac:dyDescent="0.2">
      <c r="A179" s="1">
        <v>1241121</v>
      </c>
      <c r="B179" s="2" t="s">
        <v>1776</v>
      </c>
      <c r="C179" s="1">
        <v>16</v>
      </c>
      <c r="D179" s="1">
        <v>15</v>
      </c>
      <c r="E179" s="1">
        <v>168</v>
      </c>
      <c r="F179" s="1">
        <v>0</v>
      </c>
      <c r="G179" s="1">
        <v>0</v>
      </c>
      <c r="H179" s="1">
        <v>0</v>
      </c>
      <c r="I179" s="1">
        <v>1</v>
      </c>
      <c r="J179" s="1">
        <v>34</v>
      </c>
      <c r="K179" s="93">
        <v>11.2</v>
      </c>
      <c r="L179" s="1">
        <v>19</v>
      </c>
      <c r="M179" s="1"/>
    </row>
    <row r="180" spans="1:13" x14ac:dyDescent="0.2">
      <c r="A180" s="1">
        <v>699064</v>
      </c>
      <c r="B180" s="2" t="s">
        <v>1565</v>
      </c>
      <c r="C180" s="1">
        <v>14</v>
      </c>
      <c r="D180" s="1">
        <v>11</v>
      </c>
      <c r="E180" s="1">
        <v>168</v>
      </c>
      <c r="F180" s="1">
        <v>1</v>
      </c>
      <c r="G180" s="1">
        <v>1</v>
      </c>
      <c r="H180" s="1">
        <v>0</v>
      </c>
      <c r="I180" s="1">
        <v>1</v>
      </c>
      <c r="J180" s="1">
        <v>52</v>
      </c>
      <c r="K180" s="93">
        <v>16.8</v>
      </c>
      <c r="L180" s="1"/>
      <c r="M180" s="1"/>
    </row>
    <row r="181" spans="1:13" x14ac:dyDescent="0.2">
      <c r="A181" s="1">
        <v>751942</v>
      </c>
      <c r="B181" s="2" t="s">
        <v>1963</v>
      </c>
      <c r="C181" s="1">
        <v>6</v>
      </c>
      <c r="D181" s="1">
        <v>6</v>
      </c>
      <c r="E181" s="1">
        <v>163</v>
      </c>
      <c r="F181" s="1">
        <v>3</v>
      </c>
      <c r="G181" s="1">
        <v>0</v>
      </c>
      <c r="H181" s="1">
        <v>0</v>
      </c>
      <c r="I181" s="1">
        <v>0</v>
      </c>
      <c r="J181" s="1">
        <v>42.1</v>
      </c>
      <c r="K181" s="93">
        <v>54.333333333333002</v>
      </c>
      <c r="L181" s="1">
        <v>13</v>
      </c>
      <c r="M181" s="1">
        <v>1</v>
      </c>
    </row>
    <row r="182" spans="1:13" x14ac:dyDescent="0.2">
      <c r="A182" s="1">
        <v>751924</v>
      </c>
      <c r="B182" s="2" t="s">
        <v>1537</v>
      </c>
      <c r="C182" s="1">
        <v>6</v>
      </c>
      <c r="D182" s="1">
        <v>6</v>
      </c>
      <c r="E182" s="1">
        <v>162</v>
      </c>
      <c r="F182" s="1">
        <v>2</v>
      </c>
      <c r="G182" s="1">
        <v>0</v>
      </c>
      <c r="H182" s="1">
        <v>0</v>
      </c>
      <c r="I182" s="1">
        <v>0</v>
      </c>
      <c r="J182" s="1">
        <v>40.1</v>
      </c>
      <c r="K182" s="93">
        <v>40.5</v>
      </c>
      <c r="L182" s="1"/>
      <c r="M182" s="1"/>
    </row>
    <row r="183" spans="1:13" x14ac:dyDescent="0.2">
      <c r="A183" s="1">
        <v>1267083</v>
      </c>
      <c r="B183" s="2" t="s">
        <v>2053</v>
      </c>
      <c r="C183" s="1">
        <v>8</v>
      </c>
      <c r="D183" s="1">
        <v>7</v>
      </c>
      <c r="E183" s="1">
        <v>160</v>
      </c>
      <c r="F183" s="1">
        <v>3</v>
      </c>
      <c r="G183" s="1">
        <v>0</v>
      </c>
      <c r="H183" s="1">
        <v>0</v>
      </c>
      <c r="I183" s="1">
        <v>2</v>
      </c>
      <c r="J183" s="1">
        <v>49.1</v>
      </c>
      <c r="K183" s="93">
        <v>40</v>
      </c>
      <c r="L183" s="1">
        <v>23</v>
      </c>
      <c r="M183" s="1">
        <v>3</v>
      </c>
    </row>
    <row r="184" spans="1:13" x14ac:dyDescent="0.2">
      <c r="A184" s="1">
        <v>338841</v>
      </c>
      <c r="B184" s="2" t="s">
        <v>1556</v>
      </c>
      <c r="C184" s="1">
        <v>15</v>
      </c>
      <c r="D184" s="1">
        <v>14</v>
      </c>
      <c r="E184" s="1">
        <v>158</v>
      </c>
      <c r="F184" s="1">
        <v>2</v>
      </c>
      <c r="G184" s="1">
        <v>0</v>
      </c>
      <c r="H184" s="1">
        <v>0</v>
      </c>
      <c r="I184" s="1">
        <v>1</v>
      </c>
      <c r="J184" s="1">
        <v>42.1</v>
      </c>
      <c r="K184" s="93">
        <v>13.166666666666</v>
      </c>
      <c r="L184" s="1">
        <v>13</v>
      </c>
      <c r="M184" s="1">
        <v>2</v>
      </c>
    </row>
    <row r="185" spans="1:13" x14ac:dyDescent="0.2">
      <c r="A185" s="1">
        <v>112167</v>
      </c>
      <c r="B185" s="2" t="s">
        <v>1665</v>
      </c>
      <c r="C185" s="1">
        <v>5</v>
      </c>
      <c r="D185" s="1">
        <v>5</v>
      </c>
      <c r="E185" s="1">
        <v>158</v>
      </c>
      <c r="F185" s="1">
        <v>3</v>
      </c>
      <c r="G185" s="1">
        <v>0</v>
      </c>
      <c r="H185" s="1">
        <v>0</v>
      </c>
      <c r="I185" s="1">
        <v>0</v>
      </c>
      <c r="J185" s="1">
        <v>45.1</v>
      </c>
      <c r="K185" s="93">
        <v>79</v>
      </c>
      <c r="L185" s="1"/>
      <c r="M185" s="1"/>
    </row>
    <row r="186" spans="1:13" x14ac:dyDescent="0.2">
      <c r="A186" s="1">
        <v>1242309</v>
      </c>
      <c r="B186" s="2" t="s">
        <v>1947</v>
      </c>
      <c r="C186" s="1">
        <v>11</v>
      </c>
      <c r="D186" s="1">
        <v>10</v>
      </c>
      <c r="E186" s="1">
        <v>157</v>
      </c>
      <c r="F186" s="1">
        <v>1</v>
      </c>
      <c r="G186" s="1">
        <v>0</v>
      </c>
      <c r="H186" s="1">
        <v>0</v>
      </c>
      <c r="I186" s="1">
        <v>1</v>
      </c>
      <c r="J186" s="1">
        <v>30</v>
      </c>
      <c r="K186" s="133">
        <v>17.444444444443999</v>
      </c>
      <c r="L186" s="1">
        <v>14</v>
      </c>
      <c r="M186" s="1"/>
    </row>
    <row r="187" spans="1:13" x14ac:dyDescent="0.2">
      <c r="A187" s="1">
        <v>69236</v>
      </c>
      <c r="B187" s="2" t="s">
        <v>2060</v>
      </c>
      <c r="C187" s="1">
        <v>10</v>
      </c>
      <c r="D187" s="1">
        <v>8</v>
      </c>
      <c r="E187" s="1">
        <v>155</v>
      </c>
      <c r="F187" s="1">
        <v>0</v>
      </c>
      <c r="G187" s="1">
        <v>1</v>
      </c>
      <c r="H187" s="1">
        <v>0</v>
      </c>
      <c r="I187" s="1">
        <v>1</v>
      </c>
      <c r="J187" s="1">
        <v>70</v>
      </c>
      <c r="K187" s="93">
        <v>19.375</v>
      </c>
      <c r="L187" s="1">
        <v>20</v>
      </c>
      <c r="M187" s="1">
        <v>2</v>
      </c>
    </row>
    <row r="188" spans="1:13" x14ac:dyDescent="0.2">
      <c r="A188" s="1">
        <v>127790</v>
      </c>
      <c r="B188" s="2" t="s">
        <v>1703</v>
      </c>
      <c r="C188" s="1">
        <v>13</v>
      </c>
      <c r="D188" s="1">
        <v>9</v>
      </c>
      <c r="E188" s="1">
        <v>151</v>
      </c>
      <c r="F188" s="1">
        <v>1</v>
      </c>
      <c r="G188" s="1">
        <v>0</v>
      </c>
      <c r="H188" s="1">
        <v>0</v>
      </c>
      <c r="I188" s="1">
        <v>0</v>
      </c>
      <c r="J188" s="1">
        <v>41.1</v>
      </c>
      <c r="K188" s="133">
        <v>18.875</v>
      </c>
      <c r="L188" s="1"/>
      <c r="M188" s="1"/>
    </row>
    <row r="189" spans="1:13" x14ac:dyDescent="0.2">
      <c r="A189" s="1">
        <v>848486</v>
      </c>
      <c r="B189" s="2" t="s">
        <v>1685</v>
      </c>
      <c r="C189" s="1">
        <v>50</v>
      </c>
      <c r="D189" s="1">
        <v>33</v>
      </c>
      <c r="E189" s="1">
        <v>151</v>
      </c>
      <c r="F189" s="1">
        <v>9</v>
      </c>
      <c r="G189" s="1">
        <v>0</v>
      </c>
      <c r="H189" s="1">
        <v>0</v>
      </c>
      <c r="I189" s="1">
        <v>9</v>
      </c>
      <c r="J189" s="1">
        <v>27.1</v>
      </c>
      <c r="K189" s="133">
        <v>6.2916666666659999</v>
      </c>
      <c r="L189" s="1">
        <v>10</v>
      </c>
      <c r="M189" s="1">
        <v>6</v>
      </c>
    </row>
    <row r="190" spans="1:13" x14ac:dyDescent="0.2">
      <c r="A190" s="1">
        <v>359895</v>
      </c>
      <c r="B190" s="2" t="s">
        <v>1547</v>
      </c>
      <c r="C190" s="1">
        <v>20</v>
      </c>
      <c r="D190" s="1">
        <v>17</v>
      </c>
      <c r="E190" s="1">
        <v>151</v>
      </c>
      <c r="F190" s="1">
        <v>3</v>
      </c>
      <c r="G190" s="1">
        <v>0</v>
      </c>
      <c r="H190" s="1">
        <v>0</v>
      </c>
      <c r="I190" s="1">
        <v>4</v>
      </c>
      <c r="J190" s="1">
        <v>49</v>
      </c>
      <c r="K190" s="93">
        <v>10.785714285714</v>
      </c>
      <c r="L190" s="1"/>
      <c r="M190" s="1"/>
    </row>
    <row r="191" spans="1:13" x14ac:dyDescent="0.2">
      <c r="A191" s="1">
        <v>312833</v>
      </c>
      <c r="B191" s="2" t="s">
        <v>1236</v>
      </c>
      <c r="C191" s="1">
        <v>4</v>
      </c>
      <c r="D191" s="1">
        <v>4</v>
      </c>
      <c r="E191" s="1">
        <v>151</v>
      </c>
      <c r="F191" s="1">
        <v>1</v>
      </c>
      <c r="G191" s="1">
        <v>1</v>
      </c>
      <c r="H191" s="1">
        <v>0</v>
      </c>
      <c r="I191" s="1">
        <v>0</v>
      </c>
      <c r="J191" s="1">
        <v>82</v>
      </c>
      <c r="K191" s="93">
        <v>50.333333333333002</v>
      </c>
      <c r="L191" s="1">
        <v>4</v>
      </c>
      <c r="M191" s="1"/>
    </row>
    <row r="192" spans="1:13" x14ac:dyDescent="0.2">
      <c r="A192" s="1">
        <v>845599</v>
      </c>
      <c r="B192" s="2" t="s">
        <v>1639</v>
      </c>
      <c r="C192" s="1">
        <v>6</v>
      </c>
      <c r="D192" s="1">
        <v>6</v>
      </c>
      <c r="E192" s="1">
        <v>150</v>
      </c>
      <c r="F192" s="1">
        <v>2</v>
      </c>
      <c r="G192" s="1">
        <v>0</v>
      </c>
      <c r="H192" s="1">
        <v>0</v>
      </c>
      <c r="I192" s="1">
        <v>0</v>
      </c>
      <c r="J192" s="1">
        <v>40.1</v>
      </c>
      <c r="K192" s="93">
        <v>37.5</v>
      </c>
      <c r="L192" s="1"/>
      <c r="M192" s="1"/>
    </row>
    <row r="193" spans="1:13" x14ac:dyDescent="0.2">
      <c r="A193" s="1">
        <v>642858</v>
      </c>
      <c r="B193" s="2" t="s">
        <v>1725</v>
      </c>
      <c r="C193" s="1">
        <v>7</v>
      </c>
      <c r="D193" s="1">
        <v>6</v>
      </c>
      <c r="E193" s="1">
        <v>149</v>
      </c>
      <c r="F193" s="1">
        <v>2</v>
      </c>
      <c r="G193" s="1">
        <v>0</v>
      </c>
      <c r="H193" s="1">
        <v>0</v>
      </c>
      <c r="I193" s="1">
        <v>1</v>
      </c>
      <c r="J193" s="1">
        <v>42.1</v>
      </c>
      <c r="K193" s="93">
        <v>37.25</v>
      </c>
      <c r="L193" s="1">
        <v>2</v>
      </c>
      <c r="M193" s="1">
        <v>4</v>
      </c>
    </row>
    <row r="194" spans="1:13" x14ac:dyDescent="0.2">
      <c r="A194" s="1">
        <v>38890</v>
      </c>
      <c r="B194" s="2" t="s">
        <v>1568</v>
      </c>
      <c r="C194" s="1">
        <v>12</v>
      </c>
      <c r="D194" s="1">
        <v>12</v>
      </c>
      <c r="E194" s="1">
        <v>149</v>
      </c>
      <c r="F194" s="1">
        <v>2</v>
      </c>
      <c r="G194" s="1">
        <v>0</v>
      </c>
      <c r="H194" s="1">
        <v>0</v>
      </c>
      <c r="I194" s="1">
        <v>1</v>
      </c>
      <c r="J194" s="1">
        <v>33</v>
      </c>
      <c r="K194" s="93">
        <v>14.9</v>
      </c>
      <c r="L194" s="1">
        <v>7</v>
      </c>
      <c r="M194" s="1">
        <v>1</v>
      </c>
    </row>
    <row r="195" spans="1:13" x14ac:dyDescent="0.2">
      <c r="A195" s="1">
        <v>1239260</v>
      </c>
      <c r="B195" s="2" t="s">
        <v>1751</v>
      </c>
      <c r="C195" s="1">
        <v>12</v>
      </c>
      <c r="D195" s="1">
        <v>13</v>
      </c>
      <c r="E195" s="1">
        <v>149</v>
      </c>
      <c r="F195" s="1">
        <v>1</v>
      </c>
      <c r="G195" s="1">
        <v>0</v>
      </c>
      <c r="H195" s="1">
        <v>0</v>
      </c>
      <c r="I195" s="1">
        <v>1</v>
      </c>
      <c r="J195" s="1">
        <v>33</v>
      </c>
      <c r="K195" s="93">
        <v>12.416666666666</v>
      </c>
      <c r="L195" s="1">
        <v>18</v>
      </c>
      <c r="M195" s="1">
        <v>1</v>
      </c>
    </row>
    <row r="196" spans="1:13" x14ac:dyDescent="0.2">
      <c r="A196" s="1">
        <v>902550</v>
      </c>
      <c r="B196" s="2" t="s">
        <v>1543</v>
      </c>
      <c r="C196" s="1">
        <v>24</v>
      </c>
      <c r="D196" s="1">
        <v>21</v>
      </c>
      <c r="E196" s="1">
        <v>149</v>
      </c>
      <c r="F196" s="1">
        <v>3</v>
      </c>
      <c r="G196" s="1">
        <v>0</v>
      </c>
      <c r="H196" s="1">
        <v>0</v>
      </c>
      <c r="I196" s="1">
        <v>2</v>
      </c>
      <c r="J196" s="1">
        <v>21</v>
      </c>
      <c r="K196" s="93">
        <v>8.2777777777770005</v>
      </c>
      <c r="L196" s="1">
        <v>11</v>
      </c>
      <c r="M196" s="1"/>
    </row>
    <row r="197" spans="1:13" x14ac:dyDescent="0.2">
      <c r="A197" s="1">
        <v>845600</v>
      </c>
      <c r="B197" s="2" t="s">
        <v>1684</v>
      </c>
      <c r="C197" s="1">
        <v>8</v>
      </c>
      <c r="D197" s="1">
        <v>8</v>
      </c>
      <c r="E197" s="1">
        <v>148</v>
      </c>
      <c r="F197" s="1">
        <v>2</v>
      </c>
      <c r="G197" s="1">
        <v>0</v>
      </c>
      <c r="H197" s="1">
        <v>0</v>
      </c>
      <c r="I197" s="1">
        <v>1</v>
      </c>
      <c r="J197" s="1">
        <v>44.1</v>
      </c>
      <c r="K197" s="93">
        <v>24.666666666666</v>
      </c>
      <c r="L197" s="1">
        <v>6</v>
      </c>
      <c r="M197" s="1"/>
    </row>
    <row r="198" spans="1:13" x14ac:dyDescent="0.2">
      <c r="A198" s="1">
        <v>591777</v>
      </c>
      <c r="B198" s="2" t="s">
        <v>1514</v>
      </c>
      <c r="C198" s="1">
        <v>47</v>
      </c>
      <c r="D198" s="1">
        <v>39</v>
      </c>
      <c r="E198" s="1">
        <v>146</v>
      </c>
      <c r="F198" s="1">
        <v>14</v>
      </c>
      <c r="G198" s="1">
        <v>0</v>
      </c>
      <c r="H198" s="1">
        <v>0</v>
      </c>
      <c r="I198" s="1">
        <v>11</v>
      </c>
      <c r="J198" s="1">
        <v>18</v>
      </c>
      <c r="K198" s="93">
        <v>5.84</v>
      </c>
      <c r="L198" s="1">
        <v>6</v>
      </c>
      <c r="M198" s="1"/>
    </row>
    <row r="199" spans="1:13" x14ac:dyDescent="0.2">
      <c r="A199" s="1">
        <v>303247</v>
      </c>
      <c r="B199" s="2" t="s">
        <v>1615</v>
      </c>
      <c r="C199" s="1">
        <v>6</v>
      </c>
      <c r="D199" s="1">
        <v>6</v>
      </c>
      <c r="E199" s="1">
        <v>145</v>
      </c>
      <c r="F199" s="1">
        <v>0</v>
      </c>
      <c r="G199" s="1">
        <v>0</v>
      </c>
      <c r="H199" s="1">
        <v>1</v>
      </c>
      <c r="I199" s="1">
        <v>1</v>
      </c>
      <c r="J199" s="1">
        <v>100</v>
      </c>
      <c r="K199" s="133">
        <v>24.166666666666</v>
      </c>
      <c r="L199" s="1"/>
      <c r="M199" s="1"/>
    </row>
    <row r="200" spans="1:13" x14ac:dyDescent="0.2">
      <c r="A200" s="1">
        <v>1077862</v>
      </c>
      <c r="B200" s="2" t="s">
        <v>1243</v>
      </c>
      <c r="C200" s="1">
        <v>20</v>
      </c>
      <c r="D200" s="1">
        <v>15</v>
      </c>
      <c r="E200" s="1">
        <v>144</v>
      </c>
      <c r="F200" s="1">
        <v>8</v>
      </c>
      <c r="G200" s="1">
        <v>0</v>
      </c>
      <c r="H200" s="1">
        <v>0</v>
      </c>
      <c r="I200" s="1">
        <v>4</v>
      </c>
      <c r="J200" s="1">
        <v>32.1</v>
      </c>
      <c r="K200" s="93">
        <v>20.571428571428001</v>
      </c>
      <c r="L200" s="1">
        <v>20</v>
      </c>
      <c r="M200" s="1">
        <v>1</v>
      </c>
    </row>
    <row r="201" spans="1:13" x14ac:dyDescent="0.2">
      <c r="A201" s="1">
        <v>833773</v>
      </c>
      <c r="B201" s="2" t="s">
        <v>1542</v>
      </c>
      <c r="C201" s="1">
        <v>24</v>
      </c>
      <c r="D201" s="1">
        <v>20</v>
      </c>
      <c r="E201" s="1">
        <v>143</v>
      </c>
      <c r="F201" s="1">
        <v>3</v>
      </c>
      <c r="G201" s="1">
        <v>0</v>
      </c>
      <c r="H201" s="1">
        <v>0</v>
      </c>
      <c r="I201" s="1">
        <v>2</v>
      </c>
      <c r="J201" s="1">
        <v>30</v>
      </c>
      <c r="K201" s="93">
        <v>8.4117647058819998</v>
      </c>
      <c r="L201" s="1">
        <v>18</v>
      </c>
      <c r="M201" s="1">
        <v>1</v>
      </c>
    </row>
    <row r="202" spans="1:13" x14ac:dyDescent="0.2">
      <c r="A202" s="1">
        <v>227851</v>
      </c>
      <c r="B202" s="2" t="s">
        <v>1669</v>
      </c>
      <c r="C202" s="1">
        <v>18</v>
      </c>
      <c r="D202" s="1">
        <v>15</v>
      </c>
      <c r="E202" s="1">
        <v>141</v>
      </c>
      <c r="F202" s="1">
        <v>6</v>
      </c>
      <c r="G202" s="1">
        <v>0</v>
      </c>
      <c r="H202" s="1">
        <v>0</v>
      </c>
      <c r="I202" s="1">
        <v>2</v>
      </c>
      <c r="J202" s="1">
        <v>34</v>
      </c>
      <c r="K202" s="93">
        <v>15.666666666666</v>
      </c>
      <c r="L202" s="1">
        <v>9</v>
      </c>
      <c r="M202" s="1"/>
    </row>
    <row r="203" spans="1:13" x14ac:dyDescent="0.2">
      <c r="A203" s="1">
        <v>1240594</v>
      </c>
      <c r="B203" s="2" t="s">
        <v>1588</v>
      </c>
      <c r="C203" s="1">
        <v>10</v>
      </c>
      <c r="D203" s="1">
        <v>7</v>
      </c>
      <c r="E203" s="1">
        <v>140</v>
      </c>
      <c r="F203" s="1">
        <v>2</v>
      </c>
      <c r="G203" s="1">
        <v>0</v>
      </c>
      <c r="H203" s="1">
        <v>0</v>
      </c>
      <c r="I203" s="1">
        <v>0</v>
      </c>
      <c r="J203" s="1">
        <v>43</v>
      </c>
      <c r="K203" s="93">
        <v>28</v>
      </c>
      <c r="L203" s="1">
        <v>14</v>
      </c>
      <c r="M203" s="1">
        <v>5</v>
      </c>
    </row>
    <row r="204" spans="1:13" x14ac:dyDescent="0.2">
      <c r="A204" s="1">
        <v>331075</v>
      </c>
      <c r="B204" s="2" t="s">
        <v>1704</v>
      </c>
      <c r="C204" s="1">
        <v>20</v>
      </c>
      <c r="D204" s="1">
        <v>15</v>
      </c>
      <c r="E204" s="1">
        <v>140</v>
      </c>
      <c r="F204" s="1">
        <v>6</v>
      </c>
      <c r="G204" s="1">
        <v>0</v>
      </c>
      <c r="H204" s="1">
        <v>0</v>
      </c>
      <c r="I204" s="1">
        <v>1</v>
      </c>
      <c r="J204" s="1">
        <v>34</v>
      </c>
      <c r="K204" s="93">
        <v>15.555555555554999</v>
      </c>
      <c r="L204" s="1">
        <v>15</v>
      </c>
      <c r="M204" s="1">
        <v>1</v>
      </c>
    </row>
    <row r="205" spans="1:13" x14ac:dyDescent="0.2">
      <c r="A205" s="1">
        <v>316572</v>
      </c>
      <c r="B205" s="2" t="s">
        <v>1546</v>
      </c>
      <c r="C205" s="1">
        <v>21</v>
      </c>
      <c r="D205" s="1">
        <v>18</v>
      </c>
      <c r="E205" s="1">
        <v>139</v>
      </c>
      <c r="F205" s="1">
        <v>3</v>
      </c>
      <c r="G205" s="1">
        <v>0</v>
      </c>
      <c r="H205" s="1">
        <v>0</v>
      </c>
      <c r="I205" s="1">
        <v>6</v>
      </c>
      <c r="J205" s="1">
        <v>47</v>
      </c>
      <c r="K205" s="93">
        <v>9.2666666666659996</v>
      </c>
      <c r="L205" s="1"/>
      <c r="M205" s="1"/>
    </row>
    <row r="206" spans="1:13" x14ac:dyDescent="0.2">
      <c r="A206" s="1">
        <v>29592</v>
      </c>
      <c r="B206" s="2" t="s">
        <v>1258</v>
      </c>
      <c r="C206" s="1">
        <v>4</v>
      </c>
      <c r="D206" s="1">
        <v>4</v>
      </c>
      <c r="E206" s="1">
        <v>135</v>
      </c>
      <c r="F206" s="1">
        <v>2</v>
      </c>
      <c r="G206" s="1">
        <v>0</v>
      </c>
      <c r="H206" s="1">
        <v>0</v>
      </c>
      <c r="I206" s="1">
        <v>0</v>
      </c>
      <c r="J206" s="1">
        <v>42.1</v>
      </c>
      <c r="K206" s="93">
        <v>67.5</v>
      </c>
      <c r="L206" s="1">
        <v>17</v>
      </c>
      <c r="M206" s="1">
        <v>2</v>
      </c>
    </row>
    <row r="207" spans="1:13" x14ac:dyDescent="0.2">
      <c r="A207" s="1">
        <v>295488</v>
      </c>
      <c r="B207" s="2" t="s">
        <v>1235</v>
      </c>
      <c r="C207" s="1">
        <v>4</v>
      </c>
      <c r="D207" s="1">
        <v>5</v>
      </c>
      <c r="E207" s="1">
        <v>133</v>
      </c>
      <c r="F207" s="1">
        <v>0</v>
      </c>
      <c r="G207" s="1">
        <v>0</v>
      </c>
      <c r="H207" s="1">
        <v>0</v>
      </c>
      <c r="I207" s="1">
        <v>1</v>
      </c>
      <c r="J207" s="1">
        <v>47</v>
      </c>
      <c r="K207" s="133">
        <v>26.6</v>
      </c>
      <c r="L207" s="1">
        <v>18</v>
      </c>
      <c r="M207" s="1">
        <v>4</v>
      </c>
    </row>
    <row r="208" spans="1:13" x14ac:dyDescent="0.2">
      <c r="A208" s="1">
        <v>51010</v>
      </c>
      <c r="B208" s="2" t="s">
        <v>1250</v>
      </c>
      <c r="C208" s="1">
        <v>5</v>
      </c>
      <c r="D208" s="1">
        <v>5</v>
      </c>
      <c r="E208" s="1">
        <v>132</v>
      </c>
      <c r="F208" s="1">
        <v>2</v>
      </c>
      <c r="G208" s="1">
        <v>0</v>
      </c>
      <c r="H208" s="1">
        <v>0</v>
      </c>
      <c r="I208" s="1">
        <v>0</v>
      </c>
      <c r="J208" s="1">
        <v>42.1</v>
      </c>
      <c r="K208" s="133">
        <v>44</v>
      </c>
      <c r="L208" s="1"/>
      <c r="M208" s="1"/>
    </row>
    <row r="209" spans="1:13" x14ac:dyDescent="0.2">
      <c r="A209" s="1">
        <v>742388</v>
      </c>
      <c r="B209" s="2" t="s">
        <v>2052</v>
      </c>
      <c r="C209" s="1">
        <v>5</v>
      </c>
      <c r="D209" s="1">
        <v>5</v>
      </c>
      <c r="E209" s="1">
        <v>131</v>
      </c>
      <c r="F209" s="1">
        <v>2</v>
      </c>
      <c r="G209" s="1">
        <v>0</v>
      </c>
      <c r="H209" s="1">
        <v>0</v>
      </c>
      <c r="I209" s="1">
        <v>0</v>
      </c>
      <c r="J209" s="1">
        <v>39</v>
      </c>
      <c r="K209" s="93">
        <v>43.666666666666003</v>
      </c>
      <c r="L209" s="1"/>
      <c r="M209" s="1"/>
    </row>
    <row r="210" spans="1:13" x14ac:dyDescent="0.2">
      <c r="A210" s="1">
        <v>1240514</v>
      </c>
      <c r="B210" s="2" t="s">
        <v>1587</v>
      </c>
      <c r="C210" s="1">
        <v>10</v>
      </c>
      <c r="D210" s="1">
        <v>10</v>
      </c>
      <c r="E210" s="1">
        <v>130</v>
      </c>
      <c r="F210" s="1">
        <v>1</v>
      </c>
      <c r="G210" s="1">
        <v>0</v>
      </c>
      <c r="H210" s="1">
        <v>0</v>
      </c>
      <c r="I210" s="1">
        <v>0</v>
      </c>
      <c r="J210" s="1">
        <v>40</v>
      </c>
      <c r="K210" s="93">
        <v>14.444444444444001</v>
      </c>
      <c r="L210" s="1">
        <v>19</v>
      </c>
      <c r="M210" s="1">
        <v>2</v>
      </c>
    </row>
    <row r="211" spans="1:13" x14ac:dyDescent="0.2">
      <c r="A211" s="1">
        <v>769018</v>
      </c>
      <c r="B211" s="2" t="s">
        <v>1605</v>
      </c>
      <c r="C211" s="1">
        <v>8</v>
      </c>
      <c r="D211" s="1">
        <v>7</v>
      </c>
      <c r="E211" s="1">
        <v>129</v>
      </c>
      <c r="F211" s="1">
        <v>0</v>
      </c>
      <c r="G211" s="1">
        <v>0</v>
      </c>
      <c r="H211" s="1">
        <v>0</v>
      </c>
      <c r="I211" s="1">
        <v>1</v>
      </c>
      <c r="J211" s="1">
        <v>43</v>
      </c>
      <c r="K211" s="93">
        <v>18.428571428571001</v>
      </c>
      <c r="L211" s="1"/>
      <c r="M211" s="1"/>
    </row>
    <row r="212" spans="1:13" x14ac:dyDescent="0.2">
      <c r="A212" s="1">
        <v>725025</v>
      </c>
      <c r="B212" s="2" t="s">
        <v>1603</v>
      </c>
      <c r="C212" s="1">
        <v>8</v>
      </c>
      <c r="D212" s="1">
        <v>7</v>
      </c>
      <c r="E212" s="1">
        <v>128</v>
      </c>
      <c r="F212" s="1">
        <v>0</v>
      </c>
      <c r="G212" s="1">
        <v>0</v>
      </c>
      <c r="H212" s="1">
        <v>0</v>
      </c>
      <c r="I212" s="1">
        <v>1</v>
      </c>
      <c r="J212" s="1">
        <v>33</v>
      </c>
      <c r="K212" s="93">
        <v>18.285714285714</v>
      </c>
      <c r="L212" s="1"/>
      <c r="M212" s="1"/>
    </row>
    <row r="213" spans="1:13" x14ac:dyDescent="0.2">
      <c r="A213" s="1">
        <v>1243816</v>
      </c>
      <c r="B213" s="2" t="s">
        <v>1964</v>
      </c>
      <c r="C213" s="1">
        <v>5</v>
      </c>
      <c r="D213" s="1">
        <v>5</v>
      </c>
      <c r="E213" s="1">
        <v>127</v>
      </c>
      <c r="F213" s="1">
        <v>0</v>
      </c>
      <c r="G213" s="1">
        <v>1</v>
      </c>
      <c r="H213" s="1">
        <v>0</v>
      </c>
      <c r="I213" s="1">
        <v>0</v>
      </c>
      <c r="J213" s="1">
        <v>61</v>
      </c>
      <c r="K213" s="93">
        <v>25.4</v>
      </c>
      <c r="L213" s="1">
        <v>12</v>
      </c>
      <c r="M213" s="1">
        <v>10</v>
      </c>
    </row>
    <row r="214" spans="1:13" x14ac:dyDescent="0.2">
      <c r="A214" s="1">
        <v>772190</v>
      </c>
      <c r="B214" s="2" t="s">
        <v>1780</v>
      </c>
      <c r="C214" s="1">
        <v>25</v>
      </c>
      <c r="D214" s="1">
        <v>14</v>
      </c>
      <c r="E214" s="1">
        <v>127</v>
      </c>
      <c r="F214" s="1">
        <v>3</v>
      </c>
      <c r="G214" s="1">
        <v>0</v>
      </c>
      <c r="H214" s="1">
        <v>0</v>
      </c>
      <c r="I214" s="1">
        <v>1</v>
      </c>
      <c r="J214" s="1">
        <v>27</v>
      </c>
      <c r="K214" s="93">
        <v>11.545454545454</v>
      </c>
      <c r="L214" s="1"/>
      <c r="M214" s="1"/>
    </row>
    <row r="215" spans="1:13" x14ac:dyDescent="0.2">
      <c r="A215" s="1">
        <v>572770</v>
      </c>
      <c r="B215" s="2" t="s">
        <v>1532</v>
      </c>
      <c r="C215" s="1">
        <v>29</v>
      </c>
      <c r="D215" s="1">
        <v>25</v>
      </c>
      <c r="E215" s="1">
        <v>127</v>
      </c>
      <c r="F215" s="1">
        <v>4</v>
      </c>
      <c r="G215" s="1">
        <v>0</v>
      </c>
      <c r="H215" s="1">
        <v>0</v>
      </c>
      <c r="I215" s="1">
        <v>4</v>
      </c>
      <c r="J215" s="1">
        <v>17.100000000000001</v>
      </c>
      <c r="K215" s="93">
        <v>6.0476190476190004</v>
      </c>
      <c r="L215" s="1">
        <v>6</v>
      </c>
      <c r="M215" s="1">
        <v>1</v>
      </c>
    </row>
    <row r="216" spans="1:13" x14ac:dyDescent="0.2">
      <c r="A216" s="1">
        <v>844275</v>
      </c>
      <c r="B216" s="2" t="s">
        <v>1259</v>
      </c>
      <c r="C216" s="1">
        <v>20</v>
      </c>
      <c r="D216" s="1">
        <v>9</v>
      </c>
      <c r="E216" s="1">
        <v>126</v>
      </c>
      <c r="F216" s="1">
        <v>0</v>
      </c>
      <c r="G216" s="1">
        <v>0</v>
      </c>
      <c r="H216" s="1">
        <v>0</v>
      </c>
      <c r="I216" s="1">
        <v>1</v>
      </c>
      <c r="J216" s="1">
        <v>25</v>
      </c>
      <c r="K216" s="93">
        <v>14</v>
      </c>
      <c r="L216" s="1">
        <v>3</v>
      </c>
      <c r="M216" s="1">
        <v>1</v>
      </c>
    </row>
    <row r="217" spans="1:13" x14ac:dyDescent="0.2">
      <c r="A217" s="1">
        <v>1243968</v>
      </c>
      <c r="B217" s="2" t="s">
        <v>2046</v>
      </c>
      <c r="C217" s="1">
        <v>13</v>
      </c>
      <c r="D217" s="1">
        <v>11</v>
      </c>
      <c r="E217" s="1">
        <v>126</v>
      </c>
      <c r="F217" s="1">
        <v>1</v>
      </c>
      <c r="G217" s="1">
        <v>1</v>
      </c>
      <c r="H217" s="1">
        <v>0</v>
      </c>
      <c r="I217" s="1">
        <v>0</v>
      </c>
      <c r="J217" s="1">
        <v>51</v>
      </c>
      <c r="K217" s="93">
        <v>12.6</v>
      </c>
      <c r="L217" s="1">
        <v>8</v>
      </c>
      <c r="M217" s="1"/>
    </row>
    <row r="218" spans="1:13" x14ac:dyDescent="0.2">
      <c r="A218" s="1">
        <v>742464</v>
      </c>
      <c r="B218" s="2" t="s">
        <v>1971</v>
      </c>
      <c r="C218" s="1">
        <v>7</v>
      </c>
      <c r="D218" s="1">
        <v>7</v>
      </c>
      <c r="E218" s="1">
        <v>124</v>
      </c>
      <c r="F218" s="1">
        <v>1</v>
      </c>
      <c r="G218" s="1">
        <v>0</v>
      </c>
      <c r="H218" s="1">
        <v>0</v>
      </c>
      <c r="I218" s="1">
        <v>0</v>
      </c>
      <c r="J218" s="1">
        <v>43.1</v>
      </c>
      <c r="K218" s="93">
        <v>20.666666666666</v>
      </c>
      <c r="L218" s="1"/>
      <c r="M218" s="1"/>
    </row>
    <row r="219" spans="1:13" x14ac:dyDescent="0.2">
      <c r="A219" s="1">
        <v>1243210</v>
      </c>
      <c r="B219" s="2" t="s">
        <v>1907</v>
      </c>
      <c r="C219" s="1">
        <v>33</v>
      </c>
      <c r="D219" s="1">
        <v>19</v>
      </c>
      <c r="E219" s="1">
        <v>122</v>
      </c>
      <c r="F219" s="1">
        <v>7</v>
      </c>
      <c r="G219" s="1">
        <v>0</v>
      </c>
      <c r="H219" s="1">
        <v>0</v>
      </c>
      <c r="I219" s="1">
        <v>2</v>
      </c>
      <c r="J219" s="1">
        <v>21.1</v>
      </c>
      <c r="K219" s="93">
        <v>10.166666666666</v>
      </c>
      <c r="L219" s="1">
        <v>10</v>
      </c>
      <c r="M219" s="1"/>
    </row>
    <row r="220" spans="1:13" x14ac:dyDescent="0.2">
      <c r="A220" s="1">
        <v>1005149</v>
      </c>
      <c r="B220" s="2" t="s">
        <v>2005</v>
      </c>
      <c r="C220" s="1">
        <v>6</v>
      </c>
      <c r="D220" s="1">
        <v>6</v>
      </c>
      <c r="E220" s="1">
        <v>121</v>
      </c>
      <c r="F220" s="1">
        <v>3</v>
      </c>
      <c r="G220" s="1">
        <v>0</v>
      </c>
      <c r="H220" s="1">
        <v>0</v>
      </c>
      <c r="I220" s="1">
        <v>0</v>
      </c>
      <c r="J220" s="1">
        <v>43.1</v>
      </c>
      <c r="K220" s="93">
        <v>40.333333333333002</v>
      </c>
      <c r="L220" s="1"/>
      <c r="M220" s="1"/>
    </row>
    <row r="221" spans="1:13" x14ac:dyDescent="0.2">
      <c r="A221" s="1">
        <v>593063</v>
      </c>
      <c r="B221" s="2" t="s">
        <v>1558</v>
      </c>
      <c r="C221" s="1">
        <v>15</v>
      </c>
      <c r="D221" s="1">
        <v>12</v>
      </c>
      <c r="E221" s="1">
        <v>118</v>
      </c>
      <c r="F221" s="1">
        <v>2</v>
      </c>
      <c r="G221" s="1">
        <v>0</v>
      </c>
      <c r="H221" s="1">
        <v>0</v>
      </c>
      <c r="I221" s="1">
        <v>4</v>
      </c>
      <c r="J221" s="1">
        <v>36</v>
      </c>
      <c r="K221" s="93">
        <v>11.8</v>
      </c>
      <c r="L221" s="1">
        <v>1</v>
      </c>
      <c r="M221" s="1"/>
    </row>
    <row r="222" spans="1:13" x14ac:dyDescent="0.2">
      <c r="A222" s="1">
        <v>1242111</v>
      </c>
      <c r="B222" s="2" t="s">
        <v>2032</v>
      </c>
      <c r="C222" s="1">
        <v>11</v>
      </c>
      <c r="D222" s="1">
        <v>7</v>
      </c>
      <c r="E222" s="1">
        <v>118</v>
      </c>
      <c r="F222" s="1">
        <v>0</v>
      </c>
      <c r="G222" s="1">
        <v>0</v>
      </c>
      <c r="H222" s="1">
        <v>0</v>
      </c>
      <c r="I222" s="1">
        <v>1</v>
      </c>
      <c r="J222" s="1">
        <v>48</v>
      </c>
      <c r="K222" s="93">
        <v>16.857142857142001</v>
      </c>
      <c r="L222" s="1">
        <v>20</v>
      </c>
      <c r="M222" s="1">
        <v>3</v>
      </c>
    </row>
    <row r="223" spans="1:13" x14ac:dyDescent="0.2">
      <c r="A223" s="1">
        <v>1281465</v>
      </c>
      <c r="B223" s="2" t="s">
        <v>1946</v>
      </c>
      <c r="C223" s="1">
        <v>8</v>
      </c>
      <c r="D223" s="1">
        <v>6</v>
      </c>
      <c r="E223" s="1">
        <v>116</v>
      </c>
      <c r="F223" s="1">
        <v>2</v>
      </c>
      <c r="G223" s="1">
        <v>0</v>
      </c>
      <c r="H223" s="1">
        <v>0</v>
      </c>
      <c r="I223" s="1">
        <v>0</v>
      </c>
      <c r="J223" s="1">
        <v>48.1</v>
      </c>
      <c r="K223" s="133">
        <v>29</v>
      </c>
      <c r="L223" s="1">
        <v>12</v>
      </c>
      <c r="M223" s="1">
        <v>1</v>
      </c>
    </row>
    <row r="224" spans="1:13" x14ac:dyDescent="0.2">
      <c r="A224" s="1">
        <v>742455</v>
      </c>
      <c r="B224" s="2" t="s">
        <v>1782</v>
      </c>
      <c r="C224" s="1">
        <v>5</v>
      </c>
      <c r="D224" s="1">
        <v>5</v>
      </c>
      <c r="E224" s="1">
        <v>115</v>
      </c>
      <c r="F224" s="1">
        <v>1</v>
      </c>
      <c r="G224" s="1">
        <v>0</v>
      </c>
      <c r="H224" s="1">
        <v>0</v>
      </c>
      <c r="I224" s="1">
        <v>1</v>
      </c>
      <c r="J224" s="1">
        <v>40.1</v>
      </c>
      <c r="K224" s="93">
        <v>28.75</v>
      </c>
      <c r="L224" s="1">
        <v>3</v>
      </c>
      <c r="M224" s="1"/>
    </row>
    <row r="225" spans="1:13" x14ac:dyDescent="0.2">
      <c r="A225" s="1">
        <v>1243513</v>
      </c>
      <c r="B225" s="2" t="s">
        <v>2062</v>
      </c>
      <c r="C225" s="1">
        <v>10</v>
      </c>
      <c r="D225" s="1">
        <v>10</v>
      </c>
      <c r="E225" s="1">
        <v>115</v>
      </c>
      <c r="F225" s="1">
        <v>1</v>
      </c>
      <c r="G225" s="1">
        <v>0</v>
      </c>
      <c r="H225" s="1">
        <v>0</v>
      </c>
      <c r="I225" s="1">
        <v>2</v>
      </c>
      <c r="J225" s="1">
        <v>35</v>
      </c>
      <c r="K225" s="93">
        <v>12.777777777777001</v>
      </c>
      <c r="L225" s="1">
        <v>14</v>
      </c>
      <c r="M225" s="1">
        <v>2</v>
      </c>
    </row>
    <row r="226" spans="1:13" x14ac:dyDescent="0.2">
      <c r="A226" s="1">
        <v>909363</v>
      </c>
      <c r="B226" s="2" t="s">
        <v>1510</v>
      </c>
      <c r="C226" s="1">
        <v>49</v>
      </c>
      <c r="D226" s="1">
        <v>27</v>
      </c>
      <c r="E226" s="1">
        <v>114</v>
      </c>
      <c r="F226" s="1">
        <v>7</v>
      </c>
      <c r="G226" s="1">
        <v>0</v>
      </c>
      <c r="H226" s="1">
        <v>0</v>
      </c>
      <c r="I226" s="1">
        <v>9</v>
      </c>
      <c r="J226" s="1">
        <v>33</v>
      </c>
      <c r="K226" s="93">
        <v>5.7</v>
      </c>
      <c r="L226" s="1">
        <v>8</v>
      </c>
      <c r="M226" s="1">
        <v>1</v>
      </c>
    </row>
    <row r="227" spans="1:13" x14ac:dyDescent="0.2">
      <c r="A227" s="1">
        <v>316256</v>
      </c>
      <c r="B227" s="2" t="s">
        <v>1590</v>
      </c>
      <c r="C227" s="1">
        <v>9</v>
      </c>
      <c r="D227" s="1">
        <v>7</v>
      </c>
      <c r="E227" s="1">
        <v>114</v>
      </c>
      <c r="F227" s="1">
        <v>0</v>
      </c>
      <c r="G227" s="1">
        <v>1</v>
      </c>
      <c r="H227" s="1">
        <v>0</v>
      </c>
      <c r="I227" s="1">
        <v>0</v>
      </c>
      <c r="J227" s="1">
        <v>51</v>
      </c>
      <c r="K227" s="93">
        <v>16.285714285714</v>
      </c>
      <c r="L227" s="1"/>
      <c r="M227" s="1"/>
    </row>
    <row r="228" spans="1:13" x14ac:dyDescent="0.2">
      <c r="A228" s="1">
        <v>717908</v>
      </c>
      <c r="B228" s="2" t="s">
        <v>1576</v>
      </c>
      <c r="C228" s="1">
        <v>11</v>
      </c>
      <c r="D228" s="1">
        <v>9</v>
      </c>
      <c r="E228" s="1">
        <v>113</v>
      </c>
      <c r="F228" s="1">
        <v>0</v>
      </c>
      <c r="G228" s="1">
        <v>0</v>
      </c>
      <c r="H228" s="1">
        <v>0</v>
      </c>
      <c r="I228" s="1">
        <v>1</v>
      </c>
      <c r="J228" s="1">
        <v>46</v>
      </c>
      <c r="K228" s="93">
        <v>12.555555555554999</v>
      </c>
      <c r="L228" s="1"/>
      <c r="M228" s="1"/>
    </row>
    <row r="229" spans="1:13" x14ac:dyDescent="0.2">
      <c r="A229" s="1">
        <v>1019255</v>
      </c>
      <c r="B229" s="2" t="s">
        <v>1612</v>
      </c>
      <c r="C229" s="1">
        <v>7</v>
      </c>
      <c r="D229" s="1">
        <v>7</v>
      </c>
      <c r="E229" s="1">
        <v>112</v>
      </c>
      <c r="F229" s="1">
        <v>0</v>
      </c>
      <c r="G229" s="1">
        <v>0</v>
      </c>
      <c r="H229" s="1">
        <v>0</v>
      </c>
      <c r="I229" s="1">
        <v>1</v>
      </c>
      <c r="J229" s="1">
        <v>37</v>
      </c>
      <c r="K229" s="93">
        <v>16</v>
      </c>
      <c r="L229" s="1">
        <v>9</v>
      </c>
      <c r="M229" s="1">
        <v>4</v>
      </c>
    </row>
    <row r="230" spans="1:13" x14ac:dyDescent="0.2">
      <c r="A230" s="1">
        <v>1241776</v>
      </c>
      <c r="B230" s="2" t="s">
        <v>2011</v>
      </c>
      <c r="C230" s="1">
        <v>10</v>
      </c>
      <c r="D230" s="1">
        <v>10</v>
      </c>
      <c r="E230" s="1">
        <v>109</v>
      </c>
      <c r="F230" s="1">
        <v>0</v>
      </c>
      <c r="G230" s="1">
        <v>1</v>
      </c>
      <c r="H230" s="1">
        <v>0</v>
      </c>
      <c r="I230" s="1">
        <v>3</v>
      </c>
      <c r="J230" s="1">
        <v>53</v>
      </c>
      <c r="K230" s="93">
        <v>10.9</v>
      </c>
      <c r="L230" s="1">
        <v>13</v>
      </c>
      <c r="M230" s="1">
        <v>1</v>
      </c>
    </row>
    <row r="231" spans="1:13" x14ac:dyDescent="0.2">
      <c r="A231" s="1">
        <v>814068</v>
      </c>
      <c r="B231" s="2" t="s">
        <v>1577</v>
      </c>
      <c r="C231" s="1">
        <v>16</v>
      </c>
      <c r="D231" s="1">
        <v>16</v>
      </c>
      <c r="E231" s="1">
        <v>109</v>
      </c>
      <c r="F231" s="1">
        <v>0</v>
      </c>
      <c r="G231" s="1">
        <v>0</v>
      </c>
      <c r="H231" s="1">
        <v>0</v>
      </c>
      <c r="I231" s="1">
        <v>1</v>
      </c>
      <c r="J231" s="1">
        <v>21</v>
      </c>
      <c r="K231" s="93">
        <v>6.8125</v>
      </c>
      <c r="L231" s="1">
        <v>13</v>
      </c>
      <c r="M231" s="1">
        <v>1</v>
      </c>
    </row>
    <row r="232" spans="1:13" x14ac:dyDescent="0.2">
      <c r="A232" s="1">
        <v>642835</v>
      </c>
      <c r="B232" s="2" t="s">
        <v>1549</v>
      </c>
      <c r="C232" s="1">
        <v>17</v>
      </c>
      <c r="D232" s="1">
        <v>9</v>
      </c>
      <c r="E232" s="1">
        <v>108</v>
      </c>
      <c r="F232" s="1">
        <v>2</v>
      </c>
      <c r="G232" s="1">
        <v>0</v>
      </c>
      <c r="H232" s="1">
        <v>0</v>
      </c>
      <c r="I232" s="1">
        <v>1</v>
      </c>
      <c r="J232" s="1">
        <v>28</v>
      </c>
      <c r="K232" s="93">
        <v>15.428571428571001</v>
      </c>
      <c r="L232" s="1"/>
      <c r="M232" s="1"/>
    </row>
    <row r="233" spans="1:13" x14ac:dyDescent="0.2">
      <c r="A233" s="1">
        <v>34000</v>
      </c>
      <c r="B233" s="2" t="s">
        <v>1631</v>
      </c>
      <c r="C233" s="1">
        <v>5</v>
      </c>
      <c r="D233" s="1">
        <v>6</v>
      </c>
      <c r="E233" s="1">
        <v>106</v>
      </c>
      <c r="F233" s="1">
        <v>0</v>
      </c>
      <c r="G233" s="1">
        <v>0</v>
      </c>
      <c r="H233" s="1">
        <v>0</v>
      </c>
      <c r="I233" s="1">
        <v>0</v>
      </c>
      <c r="J233" s="1">
        <v>44</v>
      </c>
      <c r="K233" s="93">
        <v>17.666666666666</v>
      </c>
      <c r="L233" s="1">
        <v>8</v>
      </c>
      <c r="M233" s="1"/>
    </row>
    <row r="234" spans="1:13" x14ac:dyDescent="0.2">
      <c r="A234" s="1">
        <v>1243969</v>
      </c>
      <c r="B234" s="2" t="s">
        <v>1991</v>
      </c>
      <c r="C234" s="1">
        <v>8</v>
      </c>
      <c r="D234" s="1">
        <v>7</v>
      </c>
      <c r="E234" s="1">
        <v>105</v>
      </c>
      <c r="F234" s="1">
        <v>0</v>
      </c>
      <c r="G234" s="1">
        <v>0</v>
      </c>
      <c r="H234" s="1">
        <v>0</v>
      </c>
      <c r="I234" s="1">
        <v>0</v>
      </c>
      <c r="J234" s="1">
        <v>28</v>
      </c>
      <c r="K234" s="93">
        <v>15</v>
      </c>
      <c r="L234" s="1">
        <v>6</v>
      </c>
      <c r="M234" s="1"/>
    </row>
    <row r="235" spans="1:13" x14ac:dyDescent="0.2">
      <c r="A235" s="1">
        <v>1005148</v>
      </c>
      <c r="B235" s="2" t="s">
        <v>1618</v>
      </c>
      <c r="C235" s="1">
        <v>8</v>
      </c>
      <c r="D235" s="1">
        <v>7</v>
      </c>
      <c r="E235" s="1">
        <v>104</v>
      </c>
      <c r="F235" s="1">
        <v>2</v>
      </c>
      <c r="G235" s="1">
        <v>0</v>
      </c>
      <c r="H235" s="1">
        <v>0</v>
      </c>
      <c r="I235" s="1">
        <v>0</v>
      </c>
      <c r="J235" s="1">
        <v>41.1</v>
      </c>
      <c r="K235" s="93">
        <v>20.8</v>
      </c>
      <c r="L235" s="1">
        <v>5</v>
      </c>
      <c r="M235" s="1">
        <v>1</v>
      </c>
    </row>
    <row r="236" spans="1:13" x14ac:dyDescent="0.2">
      <c r="A236" s="1">
        <v>903927</v>
      </c>
      <c r="B236" s="2" t="s">
        <v>1595</v>
      </c>
      <c r="C236" s="1">
        <v>9</v>
      </c>
      <c r="D236" s="1">
        <v>9</v>
      </c>
      <c r="E236" s="1">
        <v>102</v>
      </c>
      <c r="F236" s="1">
        <v>2</v>
      </c>
      <c r="G236" s="1">
        <v>1</v>
      </c>
      <c r="H236" s="1">
        <v>0</v>
      </c>
      <c r="I236" s="1">
        <v>2</v>
      </c>
      <c r="J236" s="1">
        <v>56</v>
      </c>
      <c r="K236" s="93">
        <v>14.571428571427999</v>
      </c>
      <c r="L236" s="1">
        <v>12</v>
      </c>
      <c r="M236" s="1"/>
    </row>
    <row r="237" spans="1:13" x14ac:dyDescent="0.2">
      <c r="A237" s="1">
        <v>624934</v>
      </c>
      <c r="B237" s="2" t="s">
        <v>1623</v>
      </c>
      <c r="C237" s="1">
        <v>5</v>
      </c>
      <c r="D237" s="1">
        <v>5</v>
      </c>
      <c r="E237" s="1">
        <v>101</v>
      </c>
      <c r="F237" s="1">
        <v>0</v>
      </c>
      <c r="G237" s="1">
        <v>0</v>
      </c>
      <c r="H237" s="1">
        <v>0</v>
      </c>
      <c r="I237" s="1">
        <v>1</v>
      </c>
      <c r="J237" s="1">
        <v>33</v>
      </c>
      <c r="K237" s="93">
        <v>20.2</v>
      </c>
      <c r="L237" s="1"/>
      <c r="M237" s="1"/>
    </row>
    <row r="238" spans="1:13" x14ac:dyDescent="0.2">
      <c r="A238" s="1">
        <v>572753</v>
      </c>
      <c r="B238" s="2" t="s">
        <v>1524</v>
      </c>
      <c r="C238" s="1">
        <v>51</v>
      </c>
      <c r="D238" s="1">
        <v>42</v>
      </c>
      <c r="E238" s="1">
        <v>101</v>
      </c>
      <c r="F238" s="1">
        <v>19</v>
      </c>
      <c r="G238" s="1">
        <v>0</v>
      </c>
      <c r="H238" s="1">
        <v>0</v>
      </c>
      <c r="I238" s="1">
        <v>10</v>
      </c>
      <c r="J238" s="1">
        <v>9</v>
      </c>
      <c r="K238" s="93">
        <v>4.3913043478259999</v>
      </c>
      <c r="L238" s="1">
        <v>7</v>
      </c>
      <c r="M238" s="1"/>
    </row>
    <row r="239" spans="1:13" x14ac:dyDescent="0.2">
      <c r="A239" s="1">
        <v>1239234</v>
      </c>
      <c r="B239" s="2" t="s">
        <v>1695</v>
      </c>
      <c r="C239" s="1">
        <v>3</v>
      </c>
      <c r="D239" s="1">
        <v>3</v>
      </c>
      <c r="E239" s="1">
        <v>100</v>
      </c>
      <c r="F239" s="1">
        <v>0</v>
      </c>
      <c r="G239" s="1">
        <v>1</v>
      </c>
      <c r="H239" s="1">
        <v>0</v>
      </c>
      <c r="I239" s="1">
        <v>0</v>
      </c>
      <c r="J239" s="1">
        <v>62</v>
      </c>
      <c r="K239" s="93">
        <v>33.333333333333002</v>
      </c>
      <c r="L239" s="1">
        <v>17</v>
      </c>
      <c r="M239" s="1"/>
    </row>
    <row r="240" spans="1:13" x14ac:dyDescent="0.2">
      <c r="A240" s="1">
        <v>572756</v>
      </c>
      <c r="B240" s="2" t="s">
        <v>1674</v>
      </c>
      <c r="C240" s="1">
        <v>5</v>
      </c>
      <c r="D240" s="1">
        <v>5</v>
      </c>
      <c r="E240" s="1">
        <v>99</v>
      </c>
      <c r="F240" s="1">
        <v>2</v>
      </c>
      <c r="G240" s="1">
        <v>0</v>
      </c>
      <c r="H240" s="1">
        <v>0</v>
      </c>
      <c r="I240" s="1">
        <v>0</v>
      </c>
      <c r="J240" s="1">
        <v>31.1</v>
      </c>
      <c r="K240" s="93">
        <v>33</v>
      </c>
      <c r="L240" s="1">
        <v>14</v>
      </c>
      <c r="M240" s="1">
        <v>1</v>
      </c>
    </row>
    <row r="241" spans="1:13" x14ac:dyDescent="0.2">
      <c r="A241" s="1">
        <v>584954</v>
      </c>
      <c r="B241" s="2" t="s">
        <v>1599</v>
      </c>
      <c r="C241" s="1">
        <v>9</v>
      </c>
      <c r="D241" s="1">
        <v>7</v>
      </c>
      <c r="E241" s="1">
        <v>98</v>
      </c>
      <c r="F241" s="1">
        <v>0</v>
      </c>
      <c r="G241" s="1">
        <v>0</v>
      </c>
      <c r="H241" s="1">
        <v>0</v>
      </c>
      <c r="I241" s="1">
        <v>3</v>
      </c>
      <c r="J241" s="1">
        <v>43</v>
      </c>
      <c r="K241" s="93">
        <v>14</v>
      </c>
      <c r="L241" s="1"/>
      <c r="M241" s="1"/>
    </row>
    <row r="242" spans="1:13" x14ac:dyDescent="0.2">
      <c r="A242" s="1">
        <v>593129</v>
      </c>
      <c r="B242" s="2" t="s">
        <v>1573</v>
      </c>
      <c r="C242" s="1">
        <v>11</v>
      </c>
      <c r="D242" s="1">
        <v>7</v>
      </c>
      <c r="E242" s="1">
        <v>98</v>
      </c>
      <c r="F242" s="1">
        <v>1</v>
      </c>
      <c r="G242" s="1">
        <v>0</v>
      </c>
      <c r="H242" s="1">
        <v>0</v>
      </c>
      <c r="I242" s="1">
        <v>1</v>
      </c>
      <c r="J242" s="1">
        <v>42</v>
      </c>
      <c r="K242" s="93">
        <v>16.333333333333002</v>
      </c>
      <c r="L242" s="1"/>
      <c r="M242" s="1"/>
    </row>
    <row r="243" spans="1:13" x14ac:dyDescent="0.2">
      <c r="A243" s="1">
        <v>618946</v>
      </c>
      <c r="B243" s="2" t="s">
        <v>1601</v>
      </c>
      <c r="C243" s="1">
        <v>8</v>
      </c>
      <c r="D243" s="1">
        <v>7</v>
      </c>
      <c r="E243" s="1">
        <v>97</v>
      </c>
      <c r="F243" s="1">
        <v>0</v>
      </c>
      <c r="G243" s="1">
        <v>0</v>
      </c>
      <c r="H243" s="1">
        <v>0</v>
      </c>
      <c r="I243" s="1">
        <v>1</v>
      </c>
      <c r="J243" s="1">
        <v>40</v>
      </c>
      <c r="K243" s="93">
        <v>13.857142857142</v>
      </c>
      <c r="L243" s="1"/>
      <c r="M243" s="1"/>
    </row>
    <row r="244" spans="1:13" x14ac:dyDescent="0.2">
      <c r="A244" s="1">
        <v>572789</v>
      </c>
      <c r="B244" s="2" t="s">
        <v>1261</v>
      </c>
      <c r="C244" s="1">
        <v>7</v>
      </c>
      <c r="D244" s="1">
        <v>6</v>
      </c>
      <c r="E244" s="1">
        <v>96</v>
      </c>
      <c r="F244" s="1">
        <v>2</v>
      </c>
      <c r="G244" s="1">
        <v>0</v>
      </c>
      <c r="H244" s="1">
        <v>0</v>
      </c>
      <c r="I244" s="1">
        <v>0</v>
      </c>
      <c r="J244" s="1">
        <v>26</v>
      </c>
      <c r="K244" s="93">
        <v>24</v>
      </c>
      <c r="L244" s="1"/>
      <c r="M244" s="1"/>
    </row>
    <row r="245" spans="1:13" x14ac:dyDescent="0.2">
      <c r="A245" s="1">
        <v>1240512</v>
      </c>
      <c r="B245" s="2" t="s">
        <v>1764</v>
      </c>
      <c r="C245" s="1">
        <v>2</v>
      </c>
      <c r="D245" s="1">
        <v>2</v>
      </c>
      <c r="E245" s="1">
        <v>94</v>
      </c>
      <c r="F245" s="1">
        <v>0</v>
      </c>
      <c r="G245" s="1">
        <v>1</v>
      </c>
      <c r="H245" s="1">
        <v>0</v>
      </c>
      <c r="I245" s="1">
        <v>0</v>
      </c>
      <c r="J245" s="1">
        <v>63</v>
      </c>
      <c r="K245" s="93">
        <v>47</v>
      </c>
      <c r="L245" s="1">
        <v>13</v>
      </c>
      <c r="M245" s="1">
        <v>2</v>
      </c>
    </row>
    <row r="246" spans="1:13" x14ac:dyDescent="0.2">
      <c r="A246" s="1">
        <v>572790</v>
      </c>
      <c r="B246" s="2" t="s">
        <v>1471</v>
      </c>
      <c r="C246" s="1">
        <v>96</v>
      </c>
      <c r="D246" s="1">
        <v>51</v>
      </c>
      <c r="E246" s="1">
        <v>94</v>
      </c>
      <c r="F246" s="1">
        <v>22</v>
      </c>
      <c r="G246" s="1">
        <v>0</v>
      </c>
      <c r="H246" s="1">
        <v>0</v>
      </c>
      <c r="I246" s="1">
        <v>14</v>
      </c>
      <c r="J246" s="1">
        <v>13</v>
      </c>
      <c r="K246" s="93">
        <v>3.2413793103440001</v>
      </c>
      <c r="L246" s="1">
        <v>4</v>
      </c>
      <c r="M246" s="1"/>
    </row>
    <row r="247" spans="1:13" x14ac:dyDescent="0.2">
      <c r="A247" s="1">
        <v>1240938</v>
      </c>
      <c r="B247" s="2" t="s">
        <v>1983</v>
      </c>
      <c r="C247" s="1">
        <v>8</v>
      </c>
      <c r="D247" s="1">
        <v>8</v>
      </c>
      <c r="E247" s="1">
        <v>90</v>
      </c>
      <c r="F247" s="1">
        <v>2</v>
      </c>
      <c r="G247" s="1">
        <v>0</v>
      </c>
      <c r="H247" s="1">
        <v>0</v>
      </c>
      <c r="I247" s="1">
        <v>1</v>
      </c>
      <c r="J247" s="1">
        <v>34</v>
      </c>
      <c r="K247" s="93">
        <v>15</v>
      </c>
      <c r="L247" s="1">
        <v>10</v>
      </c>
      <c r="M247" s="1"/>
    </row>
    <row r="248" spans="1:13" x14ac:dyDescent="0.2">
      <c r="A248" s="1">
        <v>581366</v>
      </c>
      <c r="B248" s="2" t="s">
        <v>1567</v>
      </c>
      <c r="C248" s="1">
        <v>13</v>
      </c>
      <c r="D248" s="1">
        <v>11</v>
      </c>
      <c r="E248" s="1">
        <v>89</v>
      </c>
      <c r="F248" s="1">
        <v>2</v>
      </c>
      <c r="G248" s="1">
        <v>0</v>
      </c>
      <c r="H248" s="1">
        <v>0</v>
      </c>
      <c r="I248" s="1">
        <v>2</v>
      </c>
      <c r="J248" s="1">
        <v>25</v>
      </c>
      <c r="K248" s="93">
        <v>9.8888888888879993</v>
      </c>
      <c r="L248" s="1"/>
      <c r="M248" s="1"/>
    </row>
    <row r="249" spans="1:13" x14ac:dyDescent="0.2">
      <c r="A249" s="1">
        <v>572749</v>
      </c>
      <c r="B249" s="2" t="s">
        <v>1548</v>
      </c>
      <c r="C249" s="1">
        <v>30</v>
      </c>
      <c r="D249" s="1">
        <v>22</v>
      </c>
      <c r="E249" s="1">
        <v>88</v>
      </c>
      <c r="F249" s="1">
        <v>6</v>
      </c>
      <c r="G249" s="1">
        <v>0</v>
      </c>
      <c r="H249" s="1">
        <v>0</v>
      </c>
      <c r="I249" s="1">
        <v>5</v>
      </c>
      <c r="J249" s="1">
        <v>16.100000000000001</v>
      </c>
      <c r="K249" s="93">
        <v>5.5</v>
      </c>
      <c r="L249" s="1">
        <v>5</v>
      </c>
      <c r="M249" s="1"/>
    </row>
    <row r="250" spans="1:13" x14ac:dyDescent="0.2">
      <c r="A250" s="1">
        <v>902894</v>
      </c>
      <c r="B250" s="2" t="s">
        <v>2056</v>
      </c>
      <c r="C250" s="1">
        <v>22</v>
      </c>
      <c r="D250" s="1">
        <v>18</v>
      </c>
      <c r="E250" s="1">
        <v>86</v>
      </c>
      <c r="F250" s="1">
        <v>3</v>
      </c>
      <c r="G250" s="1">
        <v>0</v>
      </c>
      <c r="H250" s="1">
        <v>0</v>
      </c>
      <c r="I250" s="1">
        <v>4</v>
      </c>
      <c r="J250" s="1">
        <v>13.1</v>
      </c>
      <c r="K250" s="93">
        <v>5.7333333333330003</v>
      </c>
      <c r="L250" s="1">
        <v>2</v>
      </c>
      <c r="M250" s="1">
        <v>1</v>
      </c>
    </row>
    <row r="251" spans="1:13" x14ac:dyDescent="0.2">
      <c r="A251" s="1">
        <v>1076404</v>
      </c>
      <c r="B251" s="2" t="s">
        <v>1596</v>
      </c>
      <c r="C251" s="1">
        <v>10</v>
      </c>
      <c r="D251" s="1">
        <v>8</v>
      </c>
      <c r="E251" s="1">
        <v>85</v>
      </c>
      <c r="F251" s="1">
        <v>2</v>
      </c>
      <c r="G251" s="1">
        <v>0</v>
      </c>
      <c r="H251" s="1">
        <v>0</v>
      </c>
      <c r="I251" s="1">
        <v>2</v>
      </c>
      <c r="J251" s="1">
        <v>32.1</v>
      </c>
      <c r="K251" s="93">
        <v>14.166666666666</v>
      </c>
      <c r="L251" s="1">
        <v>7</v>
      </c>
      <c r="M251" s="1">
        <v>3</v>
      </c>
    </row>
    <row r="252" spans="1:13" x14ac:dyDescent="0.2">
      <c r="A252" s="1">
        <v>1240499</v>
      </c>
      <c r="B252" s="2" t="s">
        <v>1761</v>
      </c>
      <c r="C252" s="1">
        <v>5</v>
      </c>
      <c r="D252" s="1">
        <v>5</v>
      </c>
      <c r="E252" s="1">
        <v>85</v>
      </c>
      <c r="F252" s="1">
        <v>1</v>
      </c>
      <c r="G252" s="1">
        <v>0</v>
      </c>
      <c r="H252" s="1">
        <v>0</v>
      </c>
      <c r="I252" s="1">
        <v>1</v>
      </c>
      <c r="J252" s="1">
        <v>36</v>
      </c>
      <c r="K252" s="93">
        <v>21.25</v>
      </c>
      <c r="L252" s="1">
        <v>10</v>
      </c>
      <c r="M252" s="1"/>
    </row>
    <row r="253" spans="1:13" x14ac:dyDescent="0.2">
      <c r="A253" s="1">
        <v>1240597</v>
      </c>
      <c r="B253" s="2" t="s">
        <v>1699</v>
      </c>
      <c r="C253" s="1">
        <v>14</v>
      </c>
      <c r="D253" s="1">
        <v>12</v>
      </c>
      <c r="E253" s="1">
        <v>85</v>
      </c>
      <c r="F253" s="1">
        <v>0</v>
      </c>
      <c r="G253" s="1">
        <v>0</v>
      </c>
      <c r="H253" s="1">
        <v>0</v>
      </c>
      <c r="I253" s="1">
        <v>2</v>
      </c>
      <c r="J253" s="1">
        <v>19</v>
      </c>
      <c r="K253" s="93">
        <v>7.083333333333</v>
      </c>
      <c r="L253" s="1">
        <v>9</v>
      </c>
      <c r="M253" s="1"/>
    </row>
    <row r="254" spans="1:13" x14ac:dyDescent="0.2">
      <c r="A254" s="1">
        <v>1243908</v>
      </c>
      <c r="B254" s="2" t="s">
        <v>2042</v>
      </c>
      <c r="C254" s="1">
        <v>9</v>
      </c>
      <c r="D254" s="1">
        <v>8</v>
      </c>
      <c r="E254" s="1">
        <v>85</v>
      </c>
      <c r="F254" s="1">
        <v>0</v>
      </c>
      <c r="G254" s="1">
        <v>0</v>
      </c>
      <c r="H254" s="1">
        <v>0</v>
      </c>
      <c r="I254" s="1">
        <v>1</v>
      </c>
      <c r="J254" s="1">
        <v>20</v>
      </c>
      <c r="K254" s="93">
        <v>10.625</v>
      </c>
      <c r="L254" s="1">
        <v>8</v>
      </c>
      <c r="M254" s="1">
        <v>5</v>
      </c>
    </row>
    <row r="255" spans="1:13" x14ac:dyDescent="0.2">
      <c r="A255" s="1">
        <v>350435</v>
      </c>
      <c r="B255" s="2" t="s">
        <v>1230</v>
      </c>
      <c r="C255" s="1">
        <v>23</v>
      </c>
      <c r="D255" s="1">
        <v>17</v>
      </c>
      <c r="E255" s="1">
        <v>85</v>
      </c>
      <c r="F255" s="1">
        <v>7</v>
      </c>
      <c r="G255" s="1">
        <v>0</v>
      </c>
      <c r="H255" s="1">
        <v>0</v>
      </c>
      <c r="I255" s="1">
        <v>2</v>
      </c>
      <c r="J255" s="1">
        <v>30</v>
      </c>
      <c r="K255" s="93">
        <v>8.5</v>
      </c>
      <c r="L255" s="1">
        <v>11</v>
      </c>
      <c r="M255" s="1"/>
    </row>
    <row r="256" spans="1:13" x14ac:dyDescent="0.2">
      <c r="A256" s="1">
        <v>1803</v>
      </c>
      <c r="B256" s="2" t="s">
        <v>2008</v>
      </c>
      <c r="C256" s="1">
        <v>9</v>
      </c>
      <c r="D256" s="1">
        <v>9</v>
      </c>
      <c r="E256" s="1">
        <v>84</v>
      </c>
      <c r="F256" s="1">
        <v>3</v>
      </c>
      <c r="G256" s="1">
        <v>0</v>
      </c>
      <c r="H256" s="1">
        <v>0</v>
      </c>
      <c r="I256" s="1">
        <v>2</v>
      </c>
      <c r="J256" s="1">
        <v>26.1</v>
      </c>
      <c r="K256" s="93">
        <v>14</v>
      </c>
      <c r="L256" s="1">
        <v>6</v>
      </c>
      <c r="M256" s="1"/>
    </row>
    <row r="257" spans="1:13" x14ac:dyDescent="0.2">
      <c r="A257" s="1">
        <v>1008472</v>
      </c>
      <c r="B257" s="2" t="s">
        <v>1643</v>
      </c>
      <c r="C257" s="1">
        <v>4</v>
      </c>
      <c r="D257" s="1">
        <v>5</v>
      </c>
      <c r="E257" s="1">
        <v>83</v>
      </c>
      <c r="F257" s="1">
        <v>2</v>
      </c>
      <c r="G257" s="1">
        <v>1</v>
      </c>
      <c r="H257" s="1">
        <v>0</v>
      </c>
      <c r="I257" s="1">
        <v>1</v>
      </c>
      <c r="J257" s="1">
        <v>58.1</v>
      </c>
      <c r="K257" s="93">
        <v>27.666666666666</v>
      </c>
      <c r="L257" s="1">
        <v>11</v>
      </c>
      <c r="M257" s="1">
        <v>4</v>
      </c>
    </row>
    <row r="258" spans="1:13" x14ac:dyDescent="0.2">
      <c r="A258" s="1">
        <v>1240510</v>
      </c>
      <c r="B258" s="2" t="s">
        <v>1697</v>
      </c>
      <c r="C258" s="1">
        <v>12</v>
      </c>
      <c r="D258" s="1">
        <v>11</v>
      </c>
      <c r="E258" s="1">
        <v>83</v>
      </c>
      <c r="F258" s="1">
        <v>0</v>
      </c>
      <c r="G258" s="1">
        <v>0</v>
      </c>
      <c r="H258" s="1">
        <v>0</v>
      </c>
      <c r="I258" s="1">
        <v>1</v>
      </c>
      <c r="J258" s="1">
        <v>44</v>
      </c>
      <c r="K258" s="93">
        <v>7.5454545454539996</v>
      </c>
      <c r="L258" s="1">
        <v>7</v>
      </c>
      <c r="M258" s="1">
        <v>3</v>
      </c>
    </row>
    <row r="259" spans="1:13" x14ac:dyDescent="0.2">
      <c r="A259" s="1">
        <v>1243813</v>
      </c>
      <c r="B259" s="2" t="s">
        <v>1974</v>
      </c>
      <c r="C259" s="1">
        <v>9</v>
      </c>
      <c r="D259" s="1">
        <v>7</v>
      </c>
      <c r="E259" s="1">
        <v>82</v>
      </c>
      <c r="F259" s="1">
        <v>3</v>
      </c>
      <c r="G259" s="1">
        <v>0</v>
      </c>
      <c r="H259" s="1">
        <v>0</v>
      </c>
      <c r="I259" s="1">
        <v>0</v>
      </c>
      <c r="J259" s="1">
        <v>30</v>
      </c>
      <c r="K259" s="93">
        <v>20.5</v>
      </c>
      <c r="L259" s="1">
        <v>14</v>
      </c>
      <c r="M259" s="1"/>
    </row>
    <row r="260" spans="1:13" x14ac:dyDescent="0.2">
      <c r="A260" s="1">
        <v>742401</v>
      </c>
      <c r="B260" s="2" t="s">
        <v>1637</v>
      </c>
      <c r="C260" s="1">
        <v>11</v>
      </c>
      <c r="D260" s="1">
        <v>3</v>
      </c>
      <c r="E260" s="1">
        <v>79</v>
      </c>
      <c r="F260" s="1">
        <v>2</v>
      </c>
      <c r="G260" s="1">
        <v>0</v>
      </c>
      <c r="H260" s="1">
        <v>0</v>
      </c>
      <c r="I260" s="1">
        <v>0</v>
      </c>
      <c r="J260" s="1">
        <v>40.1</v>
      </c>
      <c r="K260" s="93">
        <v>79</v>
      </c>
      <c r="L260" s="1"/>
      <c r="M260" s="1"/>
    </row>
    <row r="261" spans="1:13" x14ac:dyDescent="0.2">
      <c r="A261" s="1">
        <v>1243512</v>
      </c>
      <c r="B261" s="2" t="s">
        <v>1976</v>
      </c>
      <c r="C261" s="1">
        <v>9</v>
      </c>
      <c r="D261" s="1">
        <v>8</v>
      </c>
      <c r="E261" s="1">
        <v>78</v>
      </c>
      <c r="F261" s="1">
        <v>1</v>
      </c>
      <c r="G261" s="1">
        <v>0</v>
      </c>
      <c r="H261" s="1">
        <v>0</v>
      </c>
      <c r="I261" s="1">
        <v>0</v>
      </c>
      <c r="J261" s="1">
        <v>14</v>
      </c>
      <c r="K261" s="93">
        <v>11.142857142857</v>
      </c>
      <c r="L261" s="1">
        <v>12</v>
      </c>
      <c r="M261" s="1">
        <v>1</v>
      </c>
    </row>
    <row r="262" spans="1:13" x14ac:dyDescent="0.2">
      <c r="A262" s="1">
        <v>572752</v>
      </c>
      <c r="B262" s="2" t="s">
        <v>1598</v>
      </c>
      <c r="C262" s="1">
        <v>8</v>
      </c>
      <c r="D262" s="1">
        <v>7</v>
      </c>
      <c r="E262" s="1">
        <v>78</v>
      </c>
      <c r="F262" s="1">
        <v>2</v>
      </c>
      <c r="G262" s="1">
        <v>0</v>
      </c>
      <c r="H262" s="1">
        <v>0</v>
      </c>
      <c r="I262" s="1">
        <v>3</v>
      </c>
      <c r="J262" s="1">
        <v>45.1</v>
      </c>
      <c r="K262" s="93">
        <v>15.6</v>
      </c>
      <c r="L262" s="1">
        <v>7</v>
      </c>
      <c r="M262" s="1">
        <v>2</v>
      </c>
    </row>
    <row r="263" spans="1:13" x14ac:dyDescent="0.2">
      <c r="A263" s="1">
        <v>1241505</v>
      </c>
      <c r="B263" s="2" t="s">
        <v>2065</v>
      </c>
      <c r="C263" s="1">
        <v>4</v>
      </c>
      <c r="D263" s="1">
        <v>4</v>
      </c>
      <c r="E263" s="1">
        <v>78</v>
      </c>
      <c r="F263" s="1">
        <v>1</v>
      </c>
      <c r="G263" s="1">
        <v>1</v>
      </c>
      <c r="H263" s="1">
        <v>0</v>
      </c>
      <c r="I263" s="1">
        <v>0</v>
      </c>
      <c r="J263" s="1">
        <v>66.099999999999994</v>
      </c>
      <c r="K263" s="93">
        <v>26</v>
      </c>
      <c r="L263" s="1">
        <v>3</v>
      </c>
      <c r="M263" s="1">
        <v>1</v>
      </c>
    </row>
    <row r="264" spans="1:13" x14ac:dyDescent="0.2">
      <c r="A264" s="1">
        <v>951173</v>
      </c>
      <c r="B264" s="2" t="s">
        <v>1659</v>
      </c>
      <c r="C264" s="1">
        <v>3</v>
      </c>
      <c r="D264" s="1">
        <v>2</v>
      </c>
      <c r="E264" s="1">
        <v>77</v>
      </c>
      <c r="F264" s="1">
        <v>0</v>
      </c>
      <c r="G264" s="1">
        <v>1</v>
      </c>
      <c r="H264" s="1">
        <v>0</v>
      </c>
      <c r="I264" s="1">
        <v>0</v>
      </c>
      <c r="J264" s="1">
        <v>63</v>
      </c>
      <c r="K264" s="93">
        <v>38.5</v>
      </c>
      <c r="L264" s="1">
        <v>8</v>
      </c>
      <c r="M264" s="1">
        <v>4</v>
      </c>
    </row>
    <row r="265" spans="1:13" x14ac:dyDescent="0.2">
      <c r="A265" s="1">
        <v>1243516</v>
      </c>
      <c r="B265" s="2" t="s">
        <v>2010</v>
      </c>
      <c r="C265" s="1">
        <v>7</v>
      </c>
      <c r="D265" s="1">
        <v>5</v>
      </c>
      <c r="E265" s="1">
        <v>77</v>
      </c>
      <c r="F265" s="1">
        <v>0</v>
      </c>
      <c r="G265" s="1">
        <v>1</v>
      </c>
      <c r="H265" s="1">
        <v>0</v>
      </c>
      <c r="I265" s="1">
        <v>0</v>
      </c>
      <c r="J265" s="1">
        <v>53</v>
      </c>
      <c r="K265" s="93">
        <v>15.4</v>
      </c>
      <c r="L265" s="1">
        <v>8</v>
      </c>
      <c r="M265" s="1"/>
    </row>
    <row r="266" spans="1:13" x14ac:dyDescent="0.2">
      <c r="A266" s="1">
        <v>1087419</v>
      </c>
      <c r="B266" s="2" t="s">
        <v>1233</v>
      </c>
      <c r="C266" s="1">
        <v>17</v>
      </c>
      <c r="D266" s="1">
        <v>14</v>
      </c>
      <c r="E266" s="1">
        <v>76</v>
      </c>
      <c r="F266" s="1">
        <v>3</v>
      </c>
      <c r="G266" s="1">
        <v>0</v>
      </c>
      <c r="H266" s="1">
        <v>0</v>
      </c>
      <c r="I266" s="1">
        <v>1</v>
      </c>
      <c r="J266" s="1">
        <v>16</v>
      </c>
      <c r="K266" s="133">
        <v>6.9090909090899997</v>
      </c>
      <c r="L266" s="1">
        <v>9</v>
      </c>
      <c r="M266" s="1"/>
    </row>
    <row r="267" spans="1:13" x14ac:dyDescent="0.2">
      <c r="A267" s="1">
        <v>1267002</v>
      </c>
      <c r="B267" s="2" t="s">
        <v>1910</v>
      </c>
      <c r="C267" s="1">
        <v>6</v>
      </c>
      <c r="D267" s="1">
        <v>6</v>
      </c>
      <c r="E267" s="1">
        <v>76</v>
      </c>
      <c r="F267" s="1">
        <v>0</v>
      </c>
      <c r="G267" s="1">
        <v>1</v>
      </c>
      <c r="H267" s="1">
        <v>0</v>
      </c>
      <c r="I267" s="1">
        <v>3</v>
      </c>
      <c r="J267" s="1">
        <v>52</v>
      </c>
      <c r="K267" s="93">
        <v>12.666666666666</v>
      </c>
      <c r="L267" s="1">
        <v>6</v>
      </c>
      <c r="M267" s="1">
        <v>1</v>
      </c>
    </row>
    <row r="268" spans="1:13" x14ac:dyDescent="0.2">
      <c r="A268" s="1">
        <v>1243191</v>
      </c>
      <c r="B268" s="2" t="s">
        <v>1975</v>
      </c>
      <c r="C268" s="1">
        <v>16</v>
      </c>
      <c r="D268" s="1">
        <v>9</v>
      </c>
      <c r="E268" s="1">
        <v>75</v>
      </c>
      <c r="F268" s="1">
        <v>3</v>
      </c>
      <c r="G268" s="1">
        <v>0</v>
      </c>
      <c r="H268" s="1">
        <v>0</v>
      </c>
      <c r="I268" s="1">
        <v>1</v>
      </c>
      <c r="J268" s="1">
        <v>23.1</v>
      </c>
      <c r="K268" s="93">
        <v>12.5</v>
      </c>
      <c r="L268" s="1">
        <v>4</v>
      </c>
      <c r="M268" s="1">
        <v>3</v>
      </c>
    </row>
    <row r="269" spans="1:13" x14ac:dyDescent="0.2">
      <c r="A269" s="1">
        <v>751919</v>
      </c>
      <c r="B269" s="2" t="s">
        <v>2021</v>
      </c>
      <c r="C269" s="1">
        <v>23</v>
      </c>
      <c r="D269" s="1">
        <v>10</v>
      </c>
      <c r="E269" s="1">
        <v>75</v>
      </c>
      <c r="F269" s="1">
        <v>3</v>
      </c>
      <c r="G269" s="1">
        <v>0</v>
      </c>
      <c r="H269" s="1">
        <v>0</v>
      </c>
      <c r="I269" s="1">
        <v>1</v>
      </c>
      <c r="J269" s="1">
        <v>19</v>
      </c>
      <c r="K269" s="93">
        <v>10.714285714284999</v>
      </c>
      <c r="L269" s="1">
        <v>2</v>
      </c>
      <c r="M269" s="1"/>
    </row>
    <row r="270" spans="1:13" x14ac:dyDescent="0.2">
      <c r="A270" s="1">
        <v>952441</v>
      </c>
      <c r="B270" s="2" t="s">
        <v>1660</v>
      </c>
      <c r="C270" s="1">
        <v>3</v>
      </c>
      <c r="D270" s="1">
        <v>2</v>
      </c>
      <c r="E270" s="1">
        <v>75</v>
      </c>
      <c r="F270" s="1">
        <v>1</v>
      </c>
      <c r="G270" s="1">
        <v>1</v>
      </c>
      <c r="H270" s="1">
        <v>0</v>
      </c>
      <c r="I270" s="1">
        <v>0</v>
      </c>
      <c r="J270" s="1">
        <v>63.1</v>
      </c>
      <c r="K270" s="93">
        <v>75</v>
      </c>
      <c r="L270" s="1">
        <v>9</v>
      </c>
      <c r="M270" s="1">
        <v>3</v>
      </c>
    </row>
    <row r="271" spans="1:13" x14ac:dyDescent="0.2">
      <c r="A271" s="1">
        <v>1243185</v>
      </c>
      <c r="B271" s="2" t="s">
        <v>1994</v>
      </c>
      <c r="C271" s="1">
        <v>6</v>
      </c>
      <c r="D271" s="1">
        <v>6</v>
      </c>
      <c r="E271" s="1">
        <v>74</v>
      </c>
      <c r="F271" s="1">
        <v>0</v>
      </c>
      <c r="G271" s="1">
        <v>0</v>
      </c>
      <c r="H271" s="1">
        <v>0</v>
      </c>
      <c r="I271" s="1">
        <v>0</v>
      </c>
      <c r="J271" s="1">
        <v>42</v>
      </c>
      <c r="K271" s="93">
        <v>12.333333333333</v>
      </c>
      <c r="L271" s="1">
        <v>5</v>
      </c>
      <c r="M271" s="1"/>
    </row>
    <row r="272" spans="1:13" x14ac:dyDescent="0.2">
      <c r="A272" s="1">
        <v>1239558</v>
      </c>
      <c r="B272" s="2" t="s">
        <v>1753</v>
      </c>
      <c r="C272" s="1">
        <v>5</v>
      </c>
      <c r="D272" s="1">
        <v>6</v>
      </c>
      <c r="E272" s="1">
        <v>74</v>
      </c>
      <c r="F272" s="1">
        <v>1</v>
      </c>
      <c r="G272" s="1">
        <v>0</v>
      </c>
      <c r="H272" s="1">
        <v>0</v>
      </c>
      <c r="I272" s="1">
        <v>0</v>
      </c>
      <c r="J272" s="1">
        <v>44.1</v>
      </c>
      <c r="K272" s="93">
        <v>14.8</v>
      </c>
      <c r="L272" s="1">
        <v>5</v>
      </c>
      <c r="M272" s="1">
        <v>2</v>
      </c>
    </row>
    <row r="273" spans="1:13" x14ac:dyDescent="0.2">
      <c r="A273" s="1">
        <v>1173873</v>
      </c>
      <c r="B273" s="2" t="s">
        <v>1978</v>
      </c>
      <c r="C273" s="1">
        <v>9</v>
      </c>
      <c r="D273" s="1">
        <v>9</v>
      </c>
      <c r="E273" s="1">
        <v>73</v>
      </c>
      <c r="F273" s="1">
        <v>1</v>
      </c>
      <c r="G273" s="1">
        <v>0</v>
      </c>
      <c r="H273" s="1">
        <v>0</v>
      </c>
      <c r="I273" s="1">
        <v>1</v>
      </c>
      <c r="J273" s="1">
        <v>23</v>
      </c>
      <c r="K273" s="93">
        <v>9.125</v>
      </c>
      <c r="L273" s="1">
        <v>6</v>
      </c>
      <c r="M273" s="1">
        <v>1</v>
      </c>
    </row>
    <row r="274" spans="1:13" x14ac:dyDescent="0.2">
      <c r="A274" s="1">
        <v>742388</v>
      </c>
      <c r="B274" s="2" t="s">
        <v>2052</v>
      </c>
      <c r="C274" s="1">
        <v>9</v>
      </c>
      <c r="D274" s="1">
        <v>5</v>
      </c>
      <c r="E274" s="1">
        <v>73</v>
      </c>
      <c r="F274" s="1">
        <v>2</v>
      </c>
      <c r="G274" s="1">
        <v>0</v>
      </c>
      <c r="H274" s="1">
        <v>0</v>
      </c>
      <c r="I274" s="1">
        <v>1</v>
      </c>
      <c r="J274" s="1">
        <v>27.1</v>
      </c>
      <c r="K274" s="93">
        <v>24.333333333333002</v>
      </c>
      <c r="L274" s="1"/>
      <c r="M274" s="1"/>
    </row>
    <row r="275" spans="1:13" x14ac:dyDescent="0.2">
      <c r="A275" s="1">
        <v>1240593</v>
      </c>
      <c r="B275" s="2" t="s">
        <v>1630</v>
      </c>
      <c r="C275" s="1">
        <v>12</v>
      </c>
      <c r="D275" s="1">
        <v>9</v>
      </c>
      <c r="E275" s="1">
        <v>73</v>
      </c>
      <c r="F275" s="1">
        <v>3</v>
      </c>
      <c r="G275" s="1">
        <v>0</v>
      </c>
      <c r="H275" s="1">
        <v>0</v>
      </c>
      <c r="I275" s="1">
        <v>0</v>
      </c>
      <c r="J275" s="1">
        <v>37.1</v>
      </c>
      <c r="K275" s="93">
        <v>12.166666666666</v>
      </c>
      <c r="L275" s="1">
        <v>7</v>
      </c>
      <c r="M275" s="1"/>
    </row>
    <row r="276" spans="1:13" x14ac:dyDescent="0.2">
      <c r="A276" s="1">
        <v>1267064</v>
      </c>
      <c r="B276" s="2" t="s">
        <v>1985</v>
      </c>
      <c r="C276" s="1">
        <v>10</v>
      </c>
      <c r="D276" s="1">
        <v>8</v>
      </c>
      <c r="E276" s="1">
        <v>71</v>
      </c>
      <c r="F276" s="1">
        <v>3</v>
      </c>
      <c r="G276" s="1">
        <v>0</v>
      </c>
      <c r="H276" s="1">
        <v>0</v>
      </c>
      <c r="I276" s="1">
        <v>1</v>
      </c>
      <c r="J276" s="1">
        <v>25.1</v>
      </c>
      <c r="K276" s="93">
        <v>14.2</v>
      </c>
      <c r="L276" s="1">
        <v>5</v>
      </c>
      <c r="M276" s="1"/>
    </row>
    <row r="277" spans="1:13" x14ac:dyDescent="0.2">
      <c r="A277" s="1">
        <v>1241118</v>
      </c>
      <c r="B277" s="2" t="s">
        <v>2029</v>
      </c>
      <c r="C277" s="1">
        <v>6</v>
      </c>
      <c r="D277" s="1">
        <v>6</v>
      </c>
      <c r="E277" s="1">
        <v>71</v>
      </c>
      <c r="F277" s="1">
        <v>1</v>
      </c>
      <c r="G277" s="1">
        <v>0</v>
      </c>
      <c r="H277" s="1">
        <v>0</v>
      </c>
      <c r="I277" s="1">
        <v>0</v>
      </c>
      <c r="J277" s="1">
        <v>24</v>
      </c>
      <c r="K277" s="93">
        <v>14.2</v>
      </c>
      <c r="L277" s="1">
        <v>7</v>
      </c>
      <c r="M277" s="1"/>
    </row>
    <row r="278" spans="1:13" x14ac:dyDescent="0.2">
      <c r="A278" s="1">
        <v>616462</v>
      </c>
      <c r="B278" s="2" t="s">
        <v>1574</v>
      </c>
      <c r="C278" s="1">
        <v>11</v>
      </c>
      <c r="D278" s="1">
        <v>9</v>
      </c>
      <c r="E278" s="1">
        <v>71</v>
      </c>
      <c r="F278" s="1">
        <v>2</v>
      </c>
      <c r="G278" s="1">
        <v>0</v>
      </c>
      <c r="H278" s="1">
        <v>0</v>
      </c>
      <c r="I278" s="1">
        <v>1</v>
      </c>
      <c r="J278" s="1">
        <v>30</v>
      </c>
      <c r="K278" s="93">
        <v>10.142857142857</v>
      </c>
      <c r="L278" s="1"/>
      <c r="M278" s="1"/>
    </row>
    <row r="279" spans="1:13" x14ac:dyDescent="0.2">
      <c r="A279" s="1">
        <v>746309</v>
      </c>
      <c r="B279" s="2" t="s">
        <v>1586</v>
      </c>
      <c r="C279" s="1">
        <v>10</v>
      </c>
      <c r="D279" s="1">
        <v>9</v>
      </c>
      <c r="E279" s="1">
        <v>70</v>
      </c>
      <c r="F279" s="1">
        <v>3</v>
      </c>
      <c r="G279" s="1">
        <v>0</v>
      </c>
      <c r="H279" s="1">
        <v>0</v>
      </c>
      <c r="I279" s="1">
        <v>1</v>
      </c>
      <c r="J279" s="1">
        <v>25</v>
      </c>
      <c r="K279" s="133">
        <v>11.666666666666</v>
      </c>
      <c r="L279" s="1"/>
      <c r="M279" s="1"/>
    </row>
    <row r="280" spans="1:13" x14ac:dyDescent="0.2">
      <c r="A280" s="1">
        <v>593060</v>
      </c>
      <c r="B280" s="2" t="s">
        <v>1600</v>
      </c>
      <c r="C280" s="1">
        <v>8</v>
      </c>
      <c r="D280" s="1">
        <v>7</v>
      </c>
      <c r="E280" s="1">
        <v>70</v>
      </c>
      <c r="F280" s="1">
        <v>3</v>
      </c>
      <c r="G280" s="1">
        <v>0</v>
      </c>
      <c r="H280" s="1">
        <v>0</v>
      </c>
      <c r="I280" s="1">
        <v>0</v>
      </c>
      <c r="J280" s="1">
        <v>18</v>
      </c>
      <c r="K280" s="93">
        <v>17.5</v>
      </c>
      <c r="L280" s="1"/>
      <c r="M280" s="1"/>
    </row>
    <row r="281" spans="1:13" x14ac:dyDescent="0.2">
      <c r="A281" s="1">
        <v>1101328</v>
      </c>
      <c r="B281" s="2" t="s">
        <v>1254</v>
      </c>
      <c r="C281" s="1">
        <v>11</v>
      </c>
      <c r="D281" s="1">
        <v>7</v>
      </c>
      <c r="E281" s="1">
        <v>70</v>
      </c>
      <c r="F281" s="1">
        <v>1</v>
      </c>
      <c r="G281" s="1">
        <v>0</v>
      </c>
      <c r="H281" s="1">
        <v>0</v>
      </c>
      <c r="I281" s="1">
        <v>2</v>
      </c>
      <c r="J281" s="1">
        <v>30</v>
      </c>
      <c r="K281" s="93">
        <v>11.666666666666</v>
      </c>
      <c r="L281" s="1">
        <v>8</v>
      </c>
      <c r="M281" s="1">
        <v>1</v>
      </c>
    </row>
    <row r="282" spans="1:13" x14ac:dyDescent="0.2">
      <c r="A282" s="1">
        <v>1242110</v>
      </c>
      <c r="B282" s="2" t="s">
        <v>1987</v>
      </c>
      <c r="C282" s="1">
        <v>4</v>
      </c>
      <c r="D282" s="1">
        <v>4</v>
      </c>
      <c r="E282" s="1">
        <v>70</v>
      </c>
      <c r="F282" s="1">
        <v>0</v>
      </c>
      <c r="G282" s="1">
        <v>0</v>
      </c>
      <c r="H282" s="1">
        <v>0</v>
      </c>
      <c r="I282" s="1">
        <v>1</v>
      </c>
      <c r="J282" s="1">
        <v>38</v>
      </c>
      <c r="K282" s="93">
        <v>17.5</v>
      </c>
      <c r="L282" s="1">
        <v>6</v>
      </c>
      <c r="M282" s="1"/>
    </row>
    <row r="283" spans="1:13" x14ac:dyDescent="0.2">
      <c r="A283" s="1">
        <v>1241500</v>
      </c>
      <c r="B283" s="2" t="s">
        <v>1944</v>
      </c>
      <c r="C283" s="1">
        <v>11</v>
      </c>
      <c r="D283" s="1">
        <v>9</v>
      </c>
      <c r="E283" s="1">
        <v>69</v>
      </c>
      <c r="F283" s="1">
        <v>2</v>
      </c>
      <c r="G283" s="1">
        <v>0</v>
      </c>
      <c r="H283" s="1">
        <v>0</v>
      </c>
      <c r="I283" s="1">
        <v>1</v>
      </c>
      <c r="J283" s="1">
        <v>39</v>
      </c>
      <c r="K283" s="133">
        <v>9.8571428571419997</v>
      </c>
      <c r="L283" s="1">
        <v>8</v>
      </c>
      <c r="M283" s="1"/>
    </row>
    <row r="284" spans="1:13" x14ac:dyDescent="0.2">
      <c r="A284" s="1">
        <v>68086</v>
      </c>
      <c r="B284" s="2" t="s">
        <v>1781</v>
      </c>
      <c r="C284" s="1">
        <v>12</v>
      </c>
      <c r="D284" s="1">
        <v>12</v>
      </c>
      <c r="E284" s="1">
        <v>69</v>
      </c>
      <c r="F284" s="1">
        <v>2</v>
      </c>
      <c r="G284" s="1">
        <v>0</v>
      </c>
      <c r="H284" s="1">
        <v>0</v>
      </c>
      <c r="I284" s="1">
        <v>5</v>
      </c>
      <c r="J284" s="1">
        <v>28</v>
      </c>
      <c r="K284" s="93">
        <v>6.9</v>
      </c>
      <c r="L284" s="1">
        <v>7</v>
      </c>
      <c r="M284" s="1"/>
    </row>
    <row r="285" spans="1:13" x14ac:dyDescent="0.2">
      <c r="A285" s="1">
        <v>620259</v>
      </c>
      <c r="B285" s="2" t="s">
        <v>2002</v>
      </c>
      <c r="C285" s="1">
        <v>19</v>
      </c>
      <c r="D285" s="1">
        <v>12</v>
      </c>
      <c r="E285" s="1">
        <v>69</v>
      </c>
      <c r="F285" s="1">
        <v>2</v>
      </c>
      <c r="G285" s="1">
        <v>0</v>
      </c>
      <c r="H285" s="1">
        <v>0</v>
      </c>
      <c r="I285" s="1">
        <v>2</v>
      </c>
      <c r="J285" s="1">
        <v>24</v>
      </c>
      <c r="K285" s="93">
        <v>6.9</v>
      </c>
      <c r="L285" s="1">
        <v>8</v>
      </c>
      <c r="M285" s="1">
        <v>1</v>
      </c>
    </row>
    <row r="286" spans="1:13" x14ac:dyDescent="0.2">
      <c r="A286" s="1">
        <v>309710</v>
      </c>
      <c r="B286" s="2" t="s">
        <v>1777</v>
      </c>
      <c r="C286" s="1">
        <v>2</v>
      </c>
      <c r="D286" s="1">
        <v>2</v>
      </c>
      <c r="E286" s="1">
        <v>69</v>
      </c>
      <c r="F286" s="1">
        <v>1</v>
      </c>
      <c r="G286" s="1">
        <v>1</v>
      </c>
      <c r="H286" s="1">
        <v>0</v>
      </c>
      <c r="I286" s="1">
        <v>0</v>
      </c>
      <c r="J286" s="1">
        <v>67.099999999999994</v>
      </c>
      <c r="K286" s="93">
        <v>69</v>
      </c>
      <c r="L286" s="1">
        <v>6</v>
      </c>
      <c r="M286" s="1">
        <v>4</v>
      </c>
    </row>
    <row r="287" spans="1:13" x14ac:dyDescent="0.2">
      <c r="A287" s="1">
        <v>602634</v>
      </c>
      <c r="B287" s="2" t="s">
        <v>1467</v>
      </c>
      <c r="C287" s="1">
        <v>3</v>
      </c>
      <c r="D287" s="1">
        <v>3</v>
      </c>
      <c r="E287" s="1">
        <v>69</v>
      </c>
      <c r="F287" s="1">
        <v>1</v>
      </c>
      <c r="G287" s="1">
        <v>0</v>
      </c>
      <c r="H287" s="1">
        <v>0</v>
      </c>
      <c r="I287" s="1">
        <v>0</v>
      </c>
      <c r="J287" s="1">
        <v>40.1</v>
      </c>
      <c r="K287" s="93">
        <v>34.5</v>
      </c>
      <c r="L287" s="1"/>
      <c r="M287" s="1"/>
    </row>
    <row r="288" spans="1:13" x14ac:dyDescent="0.2">
      <c r="A288" s="1">
        <v>1238597</v>
      </c>
      <c r="B288" s="2" t="s">
        <v>1783</v>
      </c>
      <c r="C288" s="1">
        <v>4</v>
      </c>
      <c r="D288" s="1">
        <v>3</v>
      </c>
      <c r="E288" s="1">
        <v>67</v>
      </c>
      <c r="F288" s="1">
        <v>0</v>
      </c>
      <c r="G288" s="1">
        <v>0</v>
      </c>
      <c r="H288" s="1">
        <v>0</v>
      </c>
      <c r="I288" s="1">
        <v>0</v>
      </c>
      <c r="J288" s="1">
        <v>35</v>
      </c>
      <c r="K288" s="93">
        <v>22.333333333333002</v>
      </c>
      <c r="L288" s="1">
        <v>7</v>
      </c>
      <c r="M288" s="1">
        <v>4</v>
      </c>
    </row>
    <row r="289" spans="1:13" x14ac:dyDescent="0.2">
      <c r="A289" s="1">
        <v>1240443</v>
      </c>
      <c r="B289" s="2" t="s">
        <v>1759</v>
      </c>
      <c r="C289" s="1">
        <v>3</v>
      </c>
      <c r="D289" s="1">
        <v>4</v>
      </c>
      <c r="E289" s="1">
        <v>67</v>
      </c>
      <c r="F289" s="1">
        <v>0</v>
      </c>
      <c r="G289" s="1">
        <v>0</v>
      </c>
      <c r="H289" s="1">
        <v>0</v>
      </c>
      <c r="I289" s="1">
        <v>0</v>
      </c>
      <c r="J289" s="1">
        <v>47</v>
      </c>
      <c r="K289" s="93">
        <v>16.75</v>
      </c>
      <c r="L289" s="1">
        <v>6</v>
      </c>
      <c r="M289" s="1"/>
    </row>
    <row r="290" spans="1:13" x14ac:dyDescent="0.2">
      <c r="A290" s="1">
        <v>309751</v>
      </c>
      <c r="B290" s="2" t="s">
        <v>1581</v>
      </c>
      <c r="C290" s="1">
        <v>22</v>
      </c>
      <c r="D290" s="1">
        <v>14</v>
      </c>
      <c r="E290" s="1">
        <v>67</v>
      </c>
      <c r="F290" s="1">
        <v>2</v>
      </c>
      <c r="G290" s="1">
        <v>0</v>
      </c>
      <c r="H290" s="1">
        <v>0</v>
      </c>
      <c r="I290" s="1">
        <v>4</v>
      </c>
      <c r="J290" s="1">
        <v>16</v>
      </c>
      <c r="K290" s="93">
        <v>5.583333333333</v>
      </c>
      <c r="L290" s="1">
        <v>2</v>
      </c>
      <c r="M290" s="1">
        <v>1</v>
      </c>
    </row>
    <row r="291" spans="1:13" x14ac:dyDescent="0.2">
      <c r="A291" s="1">
        <v>751942</v>
      </c>
      <c r="B291" s="2" t="s">
        <v>1963</v>
      </c>
      <c r="C291" s="1">
        <v>12</v>
      </c>
      <c r="D291" s="1">
        <v>4</v>
      </c>
      <c r="E291" s="1">
        <v>66</v>
      </c>
      <c r="F291" s="1">
        <v>1</v>
      </c>
      <c r="G291" s="1">
        <v>0</v>
      </c>
      <c r="H291" s="1">
        <v>0</v>
      </c>
      <c r="I291" s="1">
        <v>0</v>
      </c>
      <c r="J291" s="1">
        <v>40.1</v>
      </c>
      <c r="K291" s="93">
        <v>22</v>
      </c>
      <c r="L291" s="1"/>
      <c r="M291" s="1"/>
    </row>
    <row r="292" spans="1:13" x14ac:dyDescent="0.2">
      <c r="A292" s="1">
        <v>902911</v>
      </c>
      <c r="B292" s="2" t="s">
        <v>1260</v>
      </c>
      <c r="C292" s="1">
        <v>19</v>
      </c>
      <c r="D292" s="1">
        <v>15</v>
      </c>
      <c r="E292" s="1">
        <v>66</v>
      </c>
      <c r="F292" s="1">
        <v>2</v>
      </c>
      <c r="G292" s="1">
        <v>0</v>
      </c>
      <c r="H292" s="1">
        <v>0</v>
      </c>
      <c r="I292" s="1">
        <v>2</v>
      </c>
      <c r="J292" s="1">
        <v>14.1</v>
      </c>
      <c r="K292" s="93">
        <v>5.0769230769230003</v>
      </c>
      <c r="L292" s="1">
        <v>1</v>
      </c>
      <c r="M292" s="1"/>
    </row>
    <row r="293" spans="1:13" x14ac:dyDescent="0.2">
      <c r="A293" s="1">
        <v>601272</v>
      </c>
      <c r="B293" s="2" t="s">
        <v>1650</v>
      </c>
      <c r="C293" s="1">
        <v>5</v>
      </c>
      <c r="D293" s="1">
        <v>5</v>
      </c>
      <c r="E293" s="1">
        <v>65</v>
      </c>
      <c r="F293" s="1">
        <v>0</v>
      </c>
      <c r="G293" s="1">
        <v>0</v>
      </c>
      <c r="H293" s="1">
        <v>0</v>
      </c>
      <c r="I293" s="1">
        <v>1</v>
      </c>
      <c r="J293" s="1">
        <v>29</v>
      </c>
      <c r="K293" s="93">
        <v>13</v>
      </c>
      <c r="L293" s="1">
        <v>3</v>
      </c>
      <c r="M293" s="1"/>
    </row>
    <row r="294" spans="1:13" x14ac:dyDescent="0.2">
      <c r="A294" s="1">
        <v>1241227</v>
      </c>
      <c r="B294" s="2" t="s">
        <v>1972</v>
      </c>
      <c r="C294" s="1">
        <v>1</v>
      </c>
      <c r="D294" s="1">
        <v>1</v>
      </c>
      <c r="E294" s="1">
        <v>65</v>
      </c>
      <c r="F294" s="1">
        <v>0</v>
      </c>
      <c r="G294" s="1">
        <v>1</v>
      </c>
      <c r="H294" s="1">
        <v>0</v>
      </c>
      <c r="I294" s="1">
        <v>0</v>
      </c>
      <c r="J294" s="1">
        <v>65</v>
      </c>
      <c r="K294" s="93">
        <v>65</v>
      </c>
      <c r="L294" s="1">
        <v>6</v>
      </c>
      <c r="M294" s="1">
        <v>3</v>
      </c>
    </row>
    <row r="295" spans="1:13" x14ac:dyDescent="0.2">
      <c r="A295" s="1">
        <v>362201</v>
      </c>
      <c r="B295" s="2" t="s">
        <v>1566</v>
      </c>
      <c r="C295" s="1">
        <v>13</v>
      </c>
      <c r="D295" s="1">
        <v>6</v>
      </c>
      <c r="E295" s="1">
        <v>65</v>
      </c>
      <c r="F295" s="1">
        <v>2</v>
      </c>
      <c r="G295" s="1">
        <v>0</v>
      </c>
      <c r="H295" s="1">
        <v>0</v>
      </c>
      <c r="I295" s="1">
        <v>0</v>
      </c>
      <c r="J295" s="1">
        <v>21</v>
      </c>
      <c r="K295" s="93">
        <v>16.25</v>
      </c>
      <c r="L295" s="1">
        <v>2</v>
      </c>
      <c r="M295" s="1"/>
    </row>
    <row r="296" spans="1:13" x14ac:dyDescent="0.2">
      <c r="A296" s="1">
        <v>1241906</v>
      </c>
      <c r="B296" s="2" t="s">
        <v>1906</v>
      </c>
      <c r="C296" s="1">
        <v>22</v>
      </c>
      <c r="D296" s="1">
        <v>12</v>
      </c>
      <c r="E296" s="1">
        <v>65</v>
      </c>
      <c r="F296" s="1">
        <v>3</v>
      </c>
      <c r="G296" s="1">
        <v>0</v>
      </c>
      <c r="H296" s="1">
        <v>0</v>
      </c>
      <c r="I296" s="1">
        <v>3</v>
      </c>
      <c r="J296" s="1">
        <v>14</v>
      </c>
      <c r="K296" s="93">
        <v>7.2222222222220003</v>
      </c>
      <c r="L296" s="1">
        <v>5</v>
      </c>
      <c r="M296" s="1"/>
    </row>
    <row r="297" spans="1:13" x14ac:dyDescent="0.2">
      <c r="A297" s="1">
        <v>127790</v>
      </c>
      <c r="B297" s="2" t="s">
        <v>1703</v>
      </c>
      <c r="C297" s="1">
        <v>7</v>
      </c>
      <c r="D297" s="1">
        <v>6</v>
      </c>
      <c r="E297" s="1">
        <v>63</v>
      </c>
      <c r="F297" s="1">
        <v>3</v>
      </c>
      <c r="G297" s="1">
        <v>0</v>
      </c>
      <c r="H297" s="1">
        <v>0</v>
      </c>
      <c r="I297" s="1">
        <v>1</v>
      </c>
      <c r="J297" s="1">
        <v>40.1</v>
      </c>
      <c r="K297" s="133">
        <v>21</v>
      </c>
      <c r="L297" s="1"/>
      <c r="M297" s="1">
        <v>1</v>
      </c>
    </row>
    <row r="298" spans="1:13" x14ac:dyDescent="0.2">
      <c r="A298" s="1">
        <v>751920</v>
      </c>
      <c r="B298" s="2" t="s">
        <v>2027</v>
      </c>
      <c r="C298" s="1">
        <v>6</v>
      </c>
      <c r="D298" s="1">
        <v>3</v>
      </c>
      <c r="E298" s="1">
        <v>63</v>
      </c>
      <c r="F298" s="1">
        <v>2</v>
      </c>
      <c r="G298" s="1">
        <v>0</v>
      </c>
      <c r="H298" s="1">
        <v>0</v>
      </c>
      <c r="I298" s="1">
        <v>0</v>
      </c>
      <c r="J298" s="1">
        <v>41.1</v>
      </c>
      <c r="K298" s="93">
        <v>63</v>
      </c>
      <c r="L298" s="1"/>
      <c r="M298" s="1"/>
    </row>
    <row r="299" spans="1:13" x14ac:dyDescent="0.2">
      <c r="A299" s="1">
        <v>562041</v>
      </c>
      <c r="B299" s="2" t="s">
        <v>1771</v>
      </c>
      <c r="C299" s="1">
        <v>10</v>
      </c>
      <c r="D299" s="1">
        <v>8</v>
      </c>
      <c r="E299" s="1">
        <v>63</v>
      </c>
      <c r="F299" s="1">
        <v>0</v>
      </c>
      <c r="G299" s="1">
        <v>0</v>
      </c>
      <c r="H299" s="1">
        <v>0</v>
      </c>
      <c r="I299" s="1">
        <v>3</v>
      </c>
      <c r="J299" s="1">
        <v>28</v>
      </c>
      <c r="K299" s="93">
        <v>7.875</v>
      </c>
      <c r="L299" s="1">
        <v>8</v>
      </c>
      <c r="M299" s="1">
        <v>1</v>
      </c>
    </row>
    <row r="300" spans="1:13" x14ac:dyDescent="0.2">
      <c r="A300" s="1">
        <v>642858</v>
      </c>
      <c r="B300" s="2" t="s">
        <v>1725</v>
      </c>
      <c r="C300" s="1">
        <v>2</v>
      </c>
      <c r="D300" s="1">
        <v>2</v>
      </c>
      <c r="E300" s="1">
        <v>62</v>
      </c>
      <c r="F300" s="1">
        <v>1</v>
      </c>
      <c r="G300" s="1">
        <v>0</v>
      </c>
      <c r="H300" s="1">
        <v>0</v>
      </c>
      <c r="I300" s="1">
        <v>0</v>
      </c>
      <c r="J300" s="1">
        <v>41.1</v>
      </c>
      <c r="K300" s="93">
        <v>62</v>
      </c>
      <c r="L300" s="1"/>
      <c r="M300" s="1"/>
    </row>
    <row r="301" spans="1:13" x14ac:dyDescent="0.2">
      <c r="A301" s="1">
        <v>572739</v>
      </c>
      <c r="B301" s="2" t="s">
        <v>1672</v>
      </c>
      <c r="C301" s="1">
        <v>5</v>
      </c>
      <c r="D301" s="1">
        <v>4</v>
      </c>
      <c r="E301" s="1">
        <v>61</v>
      </c>
      <c r="F301" s="1">
        <v>0</v>
      </c>
      <c r="G301" s="1">
        <v>0</v>
      </c>
      <c r="H301" s="1">
        <v>0</v>
      </c>
      <c r="I301" s="1">
        <v>2</v>
      </c>
      <c r="J301" s="1">
        <v>39</v>
      </c>
      <c r="K301" s="93">
        <v>15.25</v>
      </c>
      <c r="L301" s="1">
        <v>7</v>
      </c>
      <c r="M301" s="1">
        <v>1</v>
      </c>
    </row>
    <row r="302" spans="1:13" x14ac:dyDescent="0.2">
      <c r="A302" s="1">
        <v>572751</v>
      </c>
      <c r="B302" s="2" t="s">
        <v>1648</v>
      </c>
      <c r="C302" s="1">
        <v>3</v>
      </c>
      <c r="D302" s="1">
        <v>2</v>
      </c>
      <c r="E302" s="1">
        <v>61</v>
      </c>
      <c r="F302" s="1">
        <v>1</v>
      </c>
      <c r="G302" s="1">
        <v>0</v>
      </c>
      <c r="H302" s="1">
        <v>0</v>
      </c>
      <c r="I302" s="1">
        <v>0</v>
      </c>
      <c r="J302" s="1">
        <v>44</v>
      </c>
      <c r="K302" s="93">
        <v>61</v>
      </c>
      <c r="L302" s="1">
        <v>6</v>
      </c>
      <c r="M302" s="1">
        <v>4</v>
      </c>
    </row>
    <row r="303" spans="1:13" x14ac:dyDescent="0.2">
      <c r="A303" s="1">
        <v>572779</v>
      </c>
      <c r="B303" s="2" t="s">
        <v>1529</v>
      </c>
      <c r="C303" s="1">
        <v>29</v>
      </c>
      <c r="D303" s="1">
        <v>18</v>
      </c>
      <c r="E303" s="1">
        <v>61</v>
      </c>
      <c r="F303" s="1">
        <v>5</v>
      </c>
      <c r="G303" s="1">
        <v>0</v>
      </c>
      <c r="H303" s="1">
        <v>0</v>
      </c>
      <c r="I303" s="1">
        <v>4</v>
      </c>
      <c r="J303" s="1">
        <v>14.1</v>
      </c>
      <c r="K303" s="93">
        <v>4.6923076923069997</v>
      </c>
      <c r="L303" s="1"/>
      <c r="M303" s="1"/>
    </row>
    <row r="304" spans="1:13" x14ac:dyDescent="0.2">
      <c r="A304" s="1">
        <v>1241225</v>
      </c>
      <c r="B304" s="2" t="s">
        <v>1992</v>
      </c>
      <c r="C304" s="1">
        <v>10</v>
      </c>
      <c r="D304" s="1">
        <v>7</v>
      </c>
      <c r="E304" s="1">
        <v>58</v>
      </c>
      <c r="F304" s="1">
        <v>2</v>
      </c>
      <c r="G304" s="1">
        <v>0</v>
      </c>
      <c r="H304" s="1">
        <v>0</v>
      </c>
      <c r="I304" s="1">
        <v>1</v>
      </c>
      <c r="J304" s="1">
        <v>16</v>
      </c>
      <c r="K304" s="93">
        <v>11.6</v>
      </c>
      <c r="L304" s="1">
        <v>6</v>
      </c>
      <c r="M304" s="1"/>
    </row>
    <row r="305" spans="1:13" x14ac:dyDescent="0.2">
      <c r="A305" s="1">
        <v>69542</v>
      </c>
      <c r="B305" s="2" t="s">
        <v>2061</v>
      </c>
      <c r="C305" s="1">
        <v>7</v>
      </c>
      <c r="D305" s="1">
        <v>6</v>
      </c>
      <c r="E305" s="1">
        <v>58</v>
      </c>
      <c r="F305" s="1">
        <v>1</v>
      </c>
      <c r="G305" s="1">
        <v>0</v>
      </c>
      <c r="H305" s="1">
        <v>0</v>
      </c>
      <c r="I305" s="1">
        <v>1</v>
      </c>
      <c r="J305" s="1">
        <v>28.1</v>
      </c>
      <c r="K305" s="93">
        <v>11.6</v>
      </c>
      <c r="L305" s="1">
        <v>6</v>
      </c>
      <c r="M305" s="1"/>
    </row>
    <row r="306" spans="1:13" x14ac:dyDescent="0.2">
      <c r="A306" s="1">
        <v>56216</v>
      </c>
      <c r="B306" s="2" t="s">
        <v>1973</v>
      </c>
      <c r="C306" s="1">
        <v>16</v>
      </c>
      <c r="D306" s="1">
        <v>12</v>
      </c>
      <c r="E306" s="1">
        <v>57</v>
      </c>
      <c r="F306" s="1">
        <v>3</v>
      </c>
      <c r="G306" s="1">
        <v>0</v>
      </c>
      <c r="H306" s="1">
        <v>0</v>
      </c>
      <c r="I306" s="1">
        <v>1</v>
      </c>
      <c r="J306" s="1">
        <v>11</v>
      </c>
      <c r="K306" s="93">
        <v>6.333333333333</v>
      </c>
      <c r="L306" s="1">
        <v>4</v>
      </c>
      <c r="M306" s="1">
        <v>1</v>
      </c>
    </row>
    <row r="307" spans="1:13" x14ac:dyDescent="0.2">
      <c r="A307" s="1">
        <v>1238585</v>
      </c>
      <c r="B307" s="2" t="s">
        <v>1613</v>
      </c>
      <c r="C307" s="1">
        <v>16</v>
      </c>
      <c r="D307" s="1">
        <v>13</v>
      </c>
      <c r="E307" s="1">
        <v>57</v>
      </c>
      <c r="F307" s="1">
        <v>8</v>
      </c>
      <c r="G307" s="1">
        <v>0</v>
      </c>
      <c r="H307" s="1">
        <v>0</v>
      </c>
      <c r="I307" s="1">
        <v>3</v>
      </c>
      <c r="J307" s="1">
        <v>13.1</v>
      </c>
      <c r="K307" s="93">
        <v>11.4</v>
      </c>
      <c r="L307" s="1">
        <v>4</v>
      </c>
      <c r="M307" s="1"/>
    </row>
    <row r="308" spans="1:13" x14ac:dyDescent="0.2">
      <c r="A308" s="1">
        <v>343420</v>
      </c>
      <c r="B308" s="2" t="s">
        <v>1968</v>
      </c>
      <c r="C308" s="1">
        <v>6</v>
      </c>
      <c r="D308" s="1">
        <v>4</v>
      </c>
      <c r="E308" s="1">
        <v>56</v>
      </c>
      <c r="F308" s="1">
        <v>1</v>
      </c>
      <c r="G308" s="1">
        <v>0</v>
      </c>
      <c r="H308" s="1">
        <v>0</v>
      </c>
      <c r="I308" s="1">
        <v>1</v>
      </c>
      <c r="J308" s="1">
        <v>36</v>
      </c>
      <c r="K308" s="93">
        <v>18.666666666666</v>
      </c>
      <c r="L308" s="1">
        <v>4</v>
      </c>
      <c r="M308" s="1">
        <v>1</v>
      </c>
    </row>
    <row r="309" spans="1:13" x14ac:dyDescent="0.2">
      <c r="A309" s="1">
        <v>1281821</v>
      </c>
      <c r="B309" s="2" t="s">
        <v>1990</v>
      </c>
      <c r="C309" s="1">
        <v>7</v>
      </c>
      <c r="D309" s="1">
        <v>5</v>
      </c>
      <c r="E309" s="1">
        <v>56</v>
      </c>
      <c r="F309" s="1">
        <v>1</v>
      </c>
      <c r="G309" s="1">
        <v>0</v>
      </c>
      <c r="H309" s="1">
        <v>0</v>
      </c>
      <c r="I309" s="1">
        <v>0</v>
      </c>
      <c r="J309" s="1">
        <v>23</v>
      </c>
      <c r="K309" s="93">
        <v>14</v>
      </c>
      <c r="L309" s="1">
        <v>5</v>
      </c>
      <c r="M309" s="1"/>
    </row>
    <row r="310" spans="1:13" x14ac:dyDescent="0.2">
      <c r="A310" s="1">
        <v>572764</v>
      </c>
      <c r="B310" s="2" t="s">
        <v>1553</v>
      </c>
      <c r="C310" s="1">
        <v>21</v>
      </c>
      <c r="D310" s="1">
        <v>11</v>
      </c>
      <c r="E310" s="1">
        <v>55</v>
      </c>
      <c r="F310" s="1">
        <v>3</v>
      </c>
      <c r="G310" s="1">
        <v>0</v>
      </c>
      <c r="H310" s="1">
        <v>0</v>
      </c>
      <c r="I310" s="1">
        <v>2</v>
      </c>
      <c r="J310" s="1">
        <v>24</v>
      </c>
      <c r="K310" s="93">
        <v>6.875</v>
      </c>
      <c r="L310" s="1">
        <v>3</v>
      </c>
      <c r="M310" s="1"/>
    </row>
    <row r="311" spans="1:13" x14ac:dyDescent="0.2">
      <c r="A311" s="1">
        <v>760376</v>
      </c>
      <c r="B311" s="2" t="s">
        <v>1611</v>
      </c>
      <c r="C311" s="1">
        <v>7</v>
      </c>
      <c r="D311" s="1">
        <v>7</v>
      </c>
      <c r="E311" s="1">
        <v>54</v>
      </c>
      <c r="F311" s="1">
        <v>0</v>
      </c>
      <c r="G311" s="1">
        <v>0</v>
      </c>
      <c r="H311" s="1">
        <v>0</v>
      </c>
      <c r="I311" s="1">
        <v>1</v>
      </c>
      <c r="J311" s="1">
        <v>20</v>
      </c>
      <c r="K311" s="93">
        <v>7.7142857142850003</v>
      </c>
      <c r="L311" s="1"/>
      <c r="M311" s="1"/>
    </row>
    <row r="312" spans="1:13" x14ac:dyDescent="0.2">
      <c r="A312" s="1">
        <v>1242108</v>
      </c>
      <c r="B312" s="2" t="s">
        <v>2038</v>
      </c>
      <c r="C312" s="1">
        <v>12</v>
      </c>
      <c r="D312" s="1">
        <v>9</v>
      </c>
      <c r="E312" s="1">
        <v>54</v>
      </c>
      <c r="F312" s="1">
        <v>3</v>
      </c>
      <c r="G312" s="1">
        <v>0</v>
      </c>
      <c r="H312" s="1">
        <v>0</v>
      </c>
      <c r="I312" s="1">
        <v>1</v>
      </c>
      <c r="J312" s="1">
        <v>14.1</v>
      </c>
      <c r="K312" s="93">
        <v>9</v>
      </c>
      <c r="L312" s="1">
        <v>5</v>
      </c>
      <c r="M312" s="1">
        <v>1</v>
      </c>
    </row>
    <row r="313" spans="1:13" x14ac:dyDescent="0.2">
      <c r="A313" s="1">
        <v>742467</v>
      </c>
      <c r="B313" s="2" t="s">
        <v>1862</v>
      </c>
      <c r="C313" s="1">
        <v>21</v>
      </c>
      <c r="D313" s="1">
        <v>7</v>
      </c>
      <c r="E313" s="1">
        <v>53</v>
      </c>
      <c r="F313" s="1">
        <v>2</v>
      </c>
      <c r="G313" s="1">
        <v>0</v>
      </c>
      <c r="H313" s="1">
        <v>0</v>
      </c>
      <c r="I313" s="1">
        <v>0</v>
      </c>
      <c r="J313" s="1">
        <v>13</v>
      </c>
      <c r="K313" s="93">
        <v>10.6</v>
      </c>
      <c r="L313" s="1"/>
      <c r="M313" s="1"/>
    </row>
    <row r="314" spans="1:13" x14ac:dyDescent="0.2">
      <c r="A314" s="1">
        <v>718966</v>
      </c>
      <c r="B314" s="2" t="s">
        <v>1653</v>
      </c>
      <c r="C314" s="1">
        <v>15</v>
      </c>
      <c r="D314" s="1">
        <v>4</v>
      </c>
      <c r="E314" s="1">
        <v>53</v>
      </c>
      <c r="F314" s="1">
        <v>1</v>
      </c>
      <c r="G314" s="1">
        <v>0</v>
      </c>
      <c r="H314" s="1">
        <v>0</v>
      </c>
      <c r="I314" s="1">
        <v>0</v>
      </c>
      <c r="J314" s="1">
        <v>32</v>
      </c>
      <c r="K314" s="93">
        <v>17.666666666666</v>
      </c>
      <c r="L314" s="1"/>
      <c r="M314" s="1"/>
    </row>
    <row r="315" spans="1:13" x14ac:dyDescent="0.2">
      <c r="A315" s="1">
        <v>1243194</v>
      </c>
      <c r="B315" s="2" t="s">
        <v>2019</v>
      </c>
      <c r="C315" s="1">
        <v>36</v>
      </c>
      <c r="D315" s="1">
        <v>21</v>
      </c>
      <c r="E315" s="1">
        <v>53</v>
      </c>
      <c r="F315" s="1">
        <v>3</v>
      </c>
      <c r="G315" s="1">
        <v>0</v>
      </c>
      <c r="H315" s="1">
        <v>0</v>
      </c>
      <c r="I315" s="1">
        <v>8</v>
      </c>
      <c r="J315" s="1">
        <v>26.1</v>
      </c>
      <c r="K315" s="93">
        <v>2.9444444444440001</v>
      </c>
      <c r="L315" s="1">
        <v>7</v>
      </c>
      <c r="M315" s="1"/>
    </row>
    <row r="316" spans="1:13" x14ac:dyDescent="0.2">
      <c r="A316" s="1">
        <v>1240508</v>
      </c>
      <c r="B316" s="2" t="s">
        <v>1762</v>
      </c>
      <c r="C316" s="1">
        <v>5</v>
      </c>
      <c r="D316" s="1">
        <v>5</v>
      </c>
      <c r="E316" s="1">
        <v>53</v>
      </c>
      <c r="F316" s="1">
        <v>0</v>
      </c>
      <c r="G316" s="1">
        <v>0</v>
      </c>
      <c r="H316" s="1">
        <v>0</v>
      </c>
      <c r="I316" s="1">
        <v>1</v>
      </c>
      <c r="J316" s="1">
        <v>34</v>
      </c>
      <c r="K316" s="93">
        <v>10.6</v>
      </c>
      <c r="L316" s="1">
        <v>7</v>
      </c>
      <c r="M316" s="1"/>
    </row>
    <row r="317" spans="1:13" x14ac:dyDescent="0.2">
      <c r="A317" s="1">
        <v>772192</v>
      </c>
      <c r="B317" s="2" t="s">
        <v>1772</v>
      </c>
      <c r="C317" s="1">
        <v>5</v>
      </c>
      <c r="D317" s="1">
        <v>4</v>
      </c>
      <c r="E317" s="1">
        <v>53</v>
      </c>
      <c r="F317" s="1">
        <v>0</v>
      </c>
      <c r="G317" s="1">
        <v>0</v>
      </c>
      <c r="H317" s="1">
        <v>0</v>
      </c>
      <c r="I317" s="1">
        <v>1</v>
      </c>
      <c r="J317" s="1">
        <v>21</v>
      </c>
      <c r="K317" s="93">
        <v>13.25</v>
      </c>
      <c r="L317" s="1">
        <v>4</v>
      </c>
      <c r="M317" s="1">
        <v>2</v>
      </c>
    </row>
    <row r="318" spans="1:13" x14ac:dyDescent="0.2">
      <c r="A318" s="1">
        <v>1238589</v>
      </c>
      <c r="B318" s="2" t="s">
        <v>1620</v>
      </c>
      <c r="C318" s="1">
        <v>8</v>
      </c>
      <c r="D318" s="1">
        <v>7</v>
      </c>
      <c r="E318" s="1">
        <v>52</v>
      </c>
      <c r="F318" s="1">
        <v>1</v>
      </c>
      <c r="G318" s="1">
        <v>0</v>
      </c>
      <c r="H318" s="1">
        <v>0</v>
      </c>
      <c r="I318" s="1">
        <v>3</v>
      </c>
      <c r="J318" s="1">
        <v>26</v>
      </c>
      <c r="K318" s="93">
        <v>8.6666666666659999</v>
      </c>
      <c r="L318" s="1">
        <v>5</v>
      </c>
      <c r="M318" s="1"/>
    </row>
    <row r="319" spans="1:13" x14ac:dyDescent="0.2">
      <c r="A319" s="1">
        <v>351408</v>
      </c>
      <c r="B319" s="2" t="s">
        <v>1557</v>
      </c>
      <c r="C319" s="1">
        <v>15</v>
      </c>
      <c r="D319" s="1">
        <v>10</v>
      </c>
      <c r="E319" s="1">
        <v>52</v>
      </c>
      <c r="F319" s="1">
        <v>3</v>
      </c>
      <c r="G319" s="1">
        <v>0</v>
      </c>
      <c r="H319" s="1">
        <v>0</v>
      </c>
      <c r="I319" s="1">
        <v>3</v>
      </c>
      <c r="J319" s="1">
        <v>21</v>
      </c>
      <c r="K319" s="93">
        <v>7.4285714285709998</v>
      </c>
      <c r="L319" s="1">
        <v>4</v>
      </c>
      <c r="M319" s="1">
        <v>1</v>
      </c>
    </row>
    <row r="320" spans="1:13" x14ac:dyDescent="0.2">
      <c r="A320" s="1">
        <v>1238593</v>
      </c>
      <c r="B320" s="2" t="s">
        <v>1769</v>
      </c>
      <c r="C320" s="1">
        <v>13</v>
      </c>
      <c r="D320" s="1">
        <v>11</v>
      </c>
      <c r="E320" s="1">
        <v>51</v>
      </c>
      <c r="F320" s="1">
        <v>3</v>
      </c>
      <c r="G320" s="1">
        <v>0</v>
      </c>
      <c r="H320" s="1">
        <v>0</v>
      </c>
      <c r="I320" s="1">
        <v>2</v>
      </c>
      <c r="J320" s="1">
        <v>16.100000000000001</v>
      </c>
      <c r="K320" s="93">
        <v>6.375</v>
      </c>
      <c r="L320" s="1">
        <v>5</v>
      </c>
      <c r="M320" s="1"/>
    </row>
    <row r="321" spans="1:13" x14ac:dyDescent="0.2">
      <c r="A321" s="1">
        <v>742382</v>
      </c>
      <c r="B321" s="2" t="s">
        <v>2064</v>
      </c>
      <c r="C321" s="1">
        <v>15</v>
      </c>
      <c r="D321" s="1">
        <v>8</v>
      </c>
      <c r="E321" s="1">
        <v>50</v>
      </c>
      <c r="F321" s="1">
        <v>3</v>
      </c>
      <c r="G321" s="1">
        <v>0</v>
      </c>
      <c r="H321" s="1">
        <v>0</v>
      </c>
      <c r="I321" s="1">
        <v>0</v>
      </c>
      <c r="J321" s="1">
        <v>14.1</v>
      </c>
      <c r="K321" s="93">
        <v>10</v>
      </c>
      <c r="L321" s="1"/>
      <c r="M321" s="1"/>
    </row>
    <row r="322" spans="1:13" x14ac:dyDescent="0.2">
      <c r="A322" s="1">
        <v>917791</v>
      </c>
      <c r="B322" s="2" t="s">
        <v>1951</v>
      </c>
      <c r="C322" s="1">
        <v>18</v>
      </c>
      <c r="D322" s="1">
        <v>7</v>
      </c>
      <c r="E322" s="1">
        <v>49</v>
      </c>
      <c r="F322" s="1">
        <v>5</v>
      </c>
      <c r="G322" s="1">
        <v>0</v>
      </c>
      <c r="H322" s="1">
        <v>0</v>
      </c>
      <c r="I322" s="1">
        <v>0</v>
      </c>
      <c r="J322" s="1">
        <v>18.100000000000001</v>
      </c>
      <c r="K322" s="133">
        <v>24.5</v>
      </c>
      <c r="L322" s="1"/>
      <c r="M322" s="1"/>
    </row>
    <row r="323" spans="1:13" x14ac:dyDescent="0.2">
      <c r="A323" s="1">
        <v>999219</v>
      </c>
      <c r="B323" s="2" t="s">
        <v>1691</v>
      </c>
      <c r="C323" s="1">
        <v>2</v>
      </c>
      <c r="D323" s="1">
        <v>1</v>
      </c>
      <c r="E323" s="1">
        <v>49</v>
      </c>
      <c r="F323" s="1">
        <v>0</v>
      </c>
      <c r="G323" s="1">
        <v>0</v>
      </c>
      <c r="H323" s="1">
        <v>0</v>
      </c>
      <c r="I323" s="1">
        <v>0</v>
      </c>
      <c r="J323" s="1">
        <v>49</v>
      </c>
      <c r="K323" s="93">
        <v>49</v>
      </c>
      <c r="L323" s="1">
        <v>9</v>
      </c>
      <c r="M323" s="1"/>
    </row>
    <row r="324" spans="1:13" x14ac:dyDescent="0.2">
      <c r="A324" s="1">
        <v>183766</v>
      </c>
      <c r="B324" s="2" t="s">
        <v>1632</v>
      </c>
      <c r="C324" s="1">
        <v>19</v>
      </c>
      <c r="D324" s="1">
        <v>9</v>
      </c>
      <c r="E324" s="1">
        <v>49</v>
      </c>
      <c r="F324" s="1">
        <v>4</v>
      </c>
      <c r="G324" s="1">
        <v>0</v>
      </c>
      <c r="H324" s="1">
        <v>0</v>
      </c>
      <c r="I324" s="1">
        <v>0</v>
      </c>
      <c r="J324" s="1">
        <v>14</v>
      </c>
      <c r="K324" s="93">
        <v>9.8000000000000007</v>
      </c>
      <c r="L324" s="1">
        <v>7</v>
      </c>
      <c r="M324" s="1"/>
    </row>
    <row r="325" spans="1:13" x14ac:dyDescent="0.2">
      <c r="A325" s="1">
        <v>1238587</v>
      </c>
      <c r="B325" s="2" t="s">
        <v>1663</v>
      </c>
      <c r="C325" s="1">
        <v>14</v>
      </c>
      <c r="D325" s="1">
        <v>7</v>
      </c>
      <c r="E325" s="1">
        <v>48</v>
      </c>
      <c r="F325" s="1">
        <v>4</v>
      </c>
      <c r="G325" s="1">
        <v>0</v>
      </c>
      <c r="H325" s="1">
        <v>0</v>
      </c>
      <c r="I325" s="1">
        <v>1</v>
      </c>
      <c r="J325" s="1">
        <v>16</v>
      </c>
      <c r="K325" s="93">
        <v>16</v>
      </c>
      <c r="L325" s="1">
        <v>5</v>
      </c>
      <c r="M325" s="1"/>
    </row>
    <row r="326" spans="1:13" x14ac:dyDescent="0.2">
      <c r="A326" s="1">
        <v>903932</v>
      </c>
      <c r="B326" s="2" t="s">
        <v>1640</v>
      </c>
      <c r="C326" s="1">
        <v>2</v>
      </c>
      <c r="D326" s="1">
        <v>3</v>
      </c>
      <c r="E326" s="1">
        <v>47</v>
      </c>
      <c r="F326" s="1">
        <v>0</v>
      </c>
      <c r="G326" s="1">
        <v>0</v>
      </c>
      <c r="H326" s="1">
        <v>0</v>
      </c>
      <c r="I326" s="1">
        <v>1</v>
      </c>
      <c r="J326" s="1">
        <v>34</v>
      </c>
      <c r="K326" s="93">
        <v>15.666666666666</v>
      </c>
      <c r="L326" s="1">
        <v>1</v>
      </c>
      <c r="M326" s="1"/>
    </row>
    <row r="327" spans="1:13" x14ac:dyDescent="0.2">
      <c r="A327" s="1">
        <v>1193045</v>
      </c>
      <c r="B327" s="2" t="s">
        <v>1253</v>
      </c>
      <c r="C327" s="1">
        <v>2</v>
      </c>
      <c r="D327" s="1">
        <v>2</v>
      </c>
      <c r="E327" s="1">
        <v>46</v>
      </c>
      <c r="F327" s="1">
        <v>1</v>
      </c>
      <c r="G327" s="1">
        <v>0</v>
      </c>
      <c r="H327" s="1">
        <v>0</v>
      </c>
      <c r="I327" s="1">
        <v>0</v>
      </c>
      <c r="J327" s="1">
        <v>42.1</v>
      </c>
      <c r="K327" s="93">
        <v>46</v>
      </c>
      <c r="L327" s="1"/>
      <c r="M327" s="1"/>
    </row>
    <row r="328" spans="1:13" x14ac:dyDescent="0.2">
      <c r="A328" s="1">
        <v>112167</v>
      </c>
      <c r="B328" s="2" t="s">
        <v>1665</v>
      </c>
      <c r="C328" s="1">
        <v>2</v>
      </c>
      <c r="D328" s="1">
        <v>2</v>
      </c>
      <c r="E328" s="1">
        <v>46</v>
      </c>
      <c r="F328" s="1">
        <v>0</v>
      </c>
      <c r="G328" s="1">
        <v>0</v>
      </c>
      <c r="H328" s="1">
        <v>0</v>
      </c>
      <c r="I328" s="1">
        <v>0</v>
      </c>
      <c r="J328" s="1">
        <v>25</v>
      </c>
      <c r="K328" s="93">
        <v>23</v>
      </c>
      <c r="L328" s="1">
        <v>2</v>
      </c>
      <c r="M328" s="1"/>
    </row>
    <row r="329" spans="1:13" x14ac:dyDescent="0.2">
      <c r="A329" s="1">
        <v>742452</v>
      </c>
      <c r="B329" s="2" t="s">
        <v>1957</v>
      </c>
      <c r="C329" s="1">
        <v>30</v>
      </c>
      <c r="D329" s="1">
        <v>14</v>
      </c>
      <c r="E329" s="1">
        <v>45</v>
      </c>
      <c r="F329" s="1">
        <v>5</v>
      </c>
      <c r="G329" s="1">
        <v>0</v>
      </c>
      <c r="H329" s="1">
        <v>0</v>
      </c>
      <c r="I329" s="1">
        <v>2</v>
      </c>
      <c r="J329" s="1">
        <v>8</v>
      </c>
      <c r="K329" s="93">
        <v>5</v>
      </c>
      <c r="L329" s="1">
        <v>2</v>
      </c>
      <c r="M329" s="1"/>
    </row>
    <row r="330" spans="1:13" x14ac:dyDescent="0.2">
      <c r="A330" s="1">
        <v>751936</v>
      </c>
      <c r="B330" s="2" t="s">
        <v>2063</v>
      </c>
      <c r="C330" s="1">
        <v>24</v>
      </c>
      <c r="D330" s="1">
        <v>9</v>
      </c>
      <c r="E330" s="1">
        <v>45</v>
      </c>
      <c r="F330" s="1">
        <v>4</v>
      </c>
      <c r="G330" s="1">
        <v>0</v>
      </c>
      <c r="H330" s="1">
        <v>0</v>
      </c>
      <c r="I330" s="1">
        <v>0</v>
      </c>
      <c r="J330" s="1">
        <v>13</v>
      </c>
      <c r="K330" s="93">
        <v>9</v>
      </c>
      <c r="L330" s="1"/>
      <c r="M330" s="1"/>
    </row>
    <row r="331" spans="1:13" x14ac:dyDescent="0.2">
      <c r="A331" s="1">
        <v>601675</v>
      </c>
      <c r="B331" s="2" t="s">
        <v>1716</v>
      </c>
      <c r="C331" s="1">
        <v>1</v>
      </c>
      <c r="D331" s="1">
        <v>1</v>
      </c>
      <c r="E331" s="1">
        <v>44</v>
      </c>
      <c r="F331" s="1">
        <v>0</v>
      </c>
      <c r="G331" s="1">
        <v>0</v>
      </c>
      <c r="H331" s="1">
        <v>0</v>
      </c>
      <c r="I331" s="1">
        <v>0</v>
      </c>
      <c r="J331" s="1">
        <v>44</v>
      </c>
      <c r="K331" s="93">
        <v>44</v>
      </c>
      <c r="L331" s="1"/>
      <c r="M331" s="1"/>
    </row>
    <row r="332" spans="1:13" x14ac:dyDescent="0.2">
      <c r="A332" s="1">
        <v>1243511</v>
      </c>
      <c r="B332" s="2" t="s">
        <v>2055</v>
      </c>
      <c r="C332" s="1">
        <v>1</v>
      </c>
      <c r="D332" s="1">
        <v>2</v>
      </c>
      <c r="E332" s="1">
        <v>44</v>
      </c>
      <c r="F332" s="1">
        <v>1</v>
      </c>
      <c r="G332" s="1">
        <v>0</v>
      </c>
      <c r="H332" s="1">
        <v>0</v>
      </c>
      <c r="I332" s="1">
        <v>0</v>
      </c>
      <c r="J332" s="1">
        <v>31.1</v>
      </c>
      <c r="K332" s="93">
        <v>44</v>
      </c>
      <c r="L332" s="1">
        <v>5</v>
      </c>
      <c r="M332" s="1"/>
    </row>
    <row r="333" spans="1:13" x14ac:dyDescent="0.2">
      <c r="A333" s="1">
        <v>1192302</v>
      </c>
      <c r="B333" s="2" t="s">
        <v>1251</v>
      </c>
      <c r="C333" s="1">
        <v>5</v>
      </c>
      <c r="D333" s="1">
        <v>4</v>
      </c>
      <c r="E333" s="1">
        <v>43</v>
      </c>
      <c r="F333" s="1">
        <v>1</v>
      </c>
      <c r="G333" s="1">
        <v>0</v>
      </c>
      <c r="H333" s="1">
        <v>0</v>
      </c>
      <c r="I333" s="1">
        <v>1</v>
      </c>
      <c r="J333" s="1">
        <v>38</v>
      </c>
      <c r="K333" s="93">
        <v>14.333333333333</v>
      </c>
      <c r="L333" s="1"/>
      <c r="M333" s="1"/>
    </row>
    <row r="334" spans="1:13" x14ac:dyDescent="0.2">
      <c r="A334" s="1">
        <v>1242307</v>
      </c>
      <c r="B334" s="2" t="s">
        <v>2033</v>
      </c>
      <c r="C334" s="1">
        <v>12</v>
      </c>
      <c r="D334" s="1">
        <v>7</v>
      </c>
      <c r="E334" s="1">
        <v>42</v>
      </c>
      <c r="F334" s="1">
        <v>3</v>
      </c>
      <c r="G334" s="1">
        <v>0</v>
      </c>
      <c r="H334" s="1">
        <v>0</v>
      </c>
      <c r="I334" s="1">
        <v>1</v>
      </c>
      <c r="J334" s="1">
        <v>12.1</v>
      </c>
      <c r="K334" s="93">
        <v>10.5</v>
      </c>
      <c r="L334" s="1">
        <v>2</v>
      </c>
      <c r="M334" s="1"/>
    </row>
    <row r="335" spans="1:13" x14ac:dyDescent="0.2">
      <c r="A335" s="1">
        <v>112167</v>
      </c>
      <c r="B335" s="2" t="s">
        <v>1665</v>
      </c>
      <c r="C335" s="1">
        <v>1</v>
      </c>
      <c r="D335" s="1">
        <v>1</v>
      </c>
      <c r="E335" s="1">
        <v>42</v>
      </c>
      <c r="F335" s="1">
        <v>1</v>
      </c>
      <c r="G335" s="1">
        <v>0</v>
      </c>
      <c r="H335" s="1">
        <v>0</v>
      </c>
      <c r="I335" s="1">
        <v>0</v>
      </c>
      <c r="J335" s="1">
        <v>42.1</v>
      </c>
      <c r="K335" s="93"/>
      <c r="L335" s="1"/>
      <c r="M335" s="1"/>
    </row>
    <row r="336" spans="1:13" x14ac:dyDescent="0.2">
      <c r="A336" s="1">
        <v>945503</v>
      </c>
      <c r="B336" s="2" t="s">
        <v>1690</v>
      </c>
      <c r="C336" s="1">
        <v>2</v>
      </c>
      <c r="D336" s="1">
        <v>2</v>
      </c>
      <c r="E336" s="1">
        <v>41</v>
      </c>
      <c r="F336" s="1">
        <v>0</v>
      </c>
      <c r="G336" s="1">
        <v>0</v>
      </c>
      <c r="H336" s="1">
        <v>0</v>
      </c>
      <c r="I336" s="1">
        <v>0</v>
      </c>
      <c r="J336" s="1">
        <v>32</v>
      </c>
      <c r="K336" s="93">
        <v>20.5</v>
      </c>
      <c r="L336" s="1"/>
      <c r="M336" s="1"/>
    </row>
    <row r="337" spans="1:13" x14ac:dyDescent="0.2">
      <c r="A337" s="1">
        <v>1240523</v>
      </c>
      <c r="B337" s="2" t="s">
        <v>1608</v>
      </c>
      <c r="C337" s="1">
        <v>8</v>
      </c>
      <c r="D337" s="1">
        <v>5</v>
      </c>
      <c r="E337" s="1">
        <v>40</v>
      </c>
      <c r="F337" s="1">
        <v>2</v>
      </c>
      <c r="G337" s="1">
        <v>0</v>
      </c>
      <c r="H337" s="1">
        <v>0</v>
      </c>
      <c r="I337" s="1">
        <v>1</v>
      </c>
      <c r="J337" s="1">
        <v>22</v>
      </c>
      <c r="K337" s="93">
        <v>13.333333333333</v>
      </c>
      <c r="L337" s="1">
        <v>3</v>
      </c>
      <c r="M337" s="1"/>
    </row>
    <row r="338" spans="1:13" x14ac:dyDescent="0.2">
      <c r="A338" s="1">
        <v>935313</v>
      </c>
      <c r="B338" s="2" t="s">
        <v>1688</v>
      </c>
      <c r="C338" s="1">
        <v>5</v>
      </c>
      <c r="D338" s="1">
        <v>5</v>
      </c>
      <c r="E338" s="1">
        <v>40</v>
      </c>
      <c r="F338" s="1">
        <v>4</v>
      </c>
      <c r="G338" s="1">
        <v>0</v>
      </c>
      <c r="H338" s="1">
        <v>0</v>
      </c>
      <c r="I338" s="1">
        <v>0</v>
      </c>
      <c r="J338" s="1">
        <v>21.1</v>
      </c>
      <c r="K338" s="93">
        <v>40</v>
      </c>
      <c r="L338" s="1"/>
      <c r="M338" s="1"/>
    </row>
    <row r="339" spans="1:13" x14ac:dyDescent="0.2">
      <c r="A339" s="1">
        <v>1238591</v>
      </c>
      <c r="B339" s="2" t="s">
        <v>1750</v>
      </c>
      <c r="C339" s="1">
        <v>13</v>
      </c>
      <c r="D339" s="1">
        <v>11</v>
      </c>
      <c r="E339" s="1">
        <v>40</v>
      </c>
      <c r="F339" s="1">
        <v>2</v>
      </c>
      <c r="G339" s="1">
        <v>0</v>
      </c>
      <c r="H339" s="1">
        <v>0</v>
      </c>
      <c r="I339" s="1">
        <v>1</v>
      </c>
      <c r="J339" s="1">
        <v>13</v>
      </c>
      <c r="K339" s="93">
        <v>4.4444444444439997</v>
      </c>
      <c r="L339" s="1">
        <v>3</v>
      </c>
      <c r="M339" s="1"/>
    </row>
    <row r="340" spans="1:13" x14ac:dyDescent="0.2">
      <c r="A340" s="1">
        <v>902889</v>
      </c>
      <c r="B340" s="2" t="s">
        <v>2066</v>
      </c>
      <c r="C340" s="1">
        <v>1</v>
      </c>
      <c r="D340" s="1">
        <v>1</v>
      </c>
      <c r="E340" s="1">
        <v>40</v>
      </c>
      <c r="F340" s="1">
        <v>1</v>
      </c>
      <c r="G340" s="1">
        <v>0</v>
      </c>
      <c r="H340" s="1">
        <v>0</v>
      </c>
      <c r="I340" s="1">
        <v>0</v>
      </c>
      <c r="J340" s="1">
        <v>40.1</v>
      </c>
      <c r="K340" s="93"/>
      <c r="L340" s="1"/>
      <c r="M340" s="1"/>
    </row>
    <row r="341" spans="1:13" x14ac:dyDescent="0.2">
      <c r="A341" s="1">
        <v>990230</v>
      </c>
      <c r="B341" s="2" t="s">
        <v>1555</v>
      </c>
      <c r="C341" s="1">
        <v>16</v>
      </c>
      <c r="D341" s="1">
        <v>11</v>
      </c>
      <c r="E341" s="1">
        <v>39</v>
      </c>
      <c r="F341" s="1">
        <v>2</v>
      </c>
      <c r="G341" s="1">
        <v>0</v>
      </c>
      <c r="H341" s="1">
        <v>0</v>
      </c>
      <c r="I341" s="1">
        <v>2</v>
      </c>
      <c r="J341" s="1">
        <v>14</v>
      </c>
      <c r="K341" s="93">
        <v>4.333333333333</v>
      </c>
      <c r="L341" s="1">
        <v>4</v>
      </c>
      <c r="M341" s="1"/>
    </row>
    <row r="342" spans="1:13" x14ac:dyDescent="0.2">
      <c r="A342" s="1">
        <v>1240627</v>
      </c>
      <c r="B342" s="2" t="s">
        <v>1768</v>
      </c>
      <c r="C342" s="1">
        <v>1</v>
      </c>
      <c r="D342" s="1">
        <v>1</v>
      </c>
      <c r="E342" s="1">
        <v>39</v>
      </c>
      <c r="F342" s="1">
        <v>0</v>
      </c>
      <c r="G342" s="1">
        <v>0</v>
      </c>
      <c r="H342" s="1">
        <v>0</v>
      </c>
      <c r="I342" s="1">
        <v>0</v>
      </c>
      <c r="J342" s="1">
        <v>39</v>
      </c>
      <c r="K342" s="93">
        <v>39</v>
      </c>
      <c r="L342" s="1">
        <v>6</v>
      </c>
      <c r="M342" s="1">
        <v>1</v>
      </c>
    </row>
    <row r="343" spans="1:13" x14ac:dyDescent="0.2">
      <c r="A343" s="1">
        <v>1265696</v>
      </c>
      <c r="B343" s="2" t="s">
        <v>1965</v>
      </c>
      <c r="C343" s="1">
        <v>7</v>
      </c>
      <c r="D343" s="1">
        <v>7</v>
      </c>
      <c r="E343" s="1">
        <v>38</v>
      </c>
      <c r="F343" s="1">
        <v>0</v>
      </c>
      <c r="G343" s="1">
        <v>0</v>
      </c>
      <c r="H343" s="1">
        <v>0</v>
      </c>
      <c r="I343" s="1">
        <v>1</v>
      </c>
      <c r="J343" s="1">
        <v>19</v>
      </c>
      <c r="K343" s="93">
        <v>5.4285714285709998</v>
      </c>
      <c r="L343" s="1">
        <v>1</v>
      </c>
      <c r="M343" s="1"/>
    </row>
    <row r="344" spans="1:13" x14ac:dyDescent="0.2">
      <c r="A344" s="1">
        <v>183766</v>
      </c>
      <c r="B344" s="2" t="s">
        <v>1632</v>
      </c>
      <c r="C344" s="1">
        <v>25</v>
      </c>
      <c r="D344" s="1">
        <v>7</v>
      </c>
      <c r="E344" s="1">
        <v>36</v>
      </c>
      <c r="F344" s="1">
        <v>3</v>
      </c>
      <c r="G344" s="1">
        <v>0</v>
      </c>
      <c r="H344" s="1">
        <v>0</v>
      </c>
      <c r="I344" s="1">
        <v>1</v>
      </c>
      <c r="J344" s="1">
        <v>24.1</v>
      </c>
      <c r="K344" s="93">
        <v>9</v>
      </c>
      <c r="L344" s="1"/>
      <c r="M344" s="1"/>
    </row>
    <row r="345" spans="1:13" x14ac:dyDescent="0.2">
      <c r="A345" s="1">
        <v>1074760</v>
      </c>
      <c r="B345" s="2" t="s">
        <v>1245</v>
      </c>
      <c r="C345" s="1">
        <v>2</v>
      </c>
      <c r="D345" s="1">
        <v>2</v>
      </c>
      <c r="E345" s="1">
        <v>36</v>
      </c>
      <c r="F345" s="1">
        <v>0</v>
      </c>
      <c r="G345" s="1">
        <v>0</v>
      </c>
      <c r="H345" s="1">
        <v>0</v>
      </c>
      <c r="I345" s="1">
        <v>0</v>
      </c>
      <c r="J345" s="1">
        <v>25</v>
      </c>
      <c r="K345" s="93">
        <v>18</v>
      </c>
      <c r="L345" s="1">
        <v>2</v>
      </c>
      <c r="M345" s="1"/>
    </row>
    <row r="346" spans="1:13" x14ac:dyDescent="0.2">
      <c r="A346" s="1">
        <v>848969</v>
      </c>
      <c r="B346" s="2" t="s">
        <v>2018</v>
      </c>
      <c r="C346" s="1">
        <v>7</v>
      </c>
      <c r="D346" s="1">
        <v>5</v>
      </c>
      <c r="E346" s="1">
        <v>36</v>
      </c>
      <c r="F346" s="1">
        <v>2</v>
      </c>
      <c r="G346" s="1">
        <v>0</v>
      </c>
      <c r="H346" s="1">
        <v>0</v>
      </c>
      <c r="I346" s="1">
        <v>1</v>
      </c>
      <c r="J346" s="1">
        <v>27.1</v>
      </c>
      <c r="K346" s="93">
        <v>12</v>
      </c>
      <c r="L346" s="1"/>
      <c r="M346" s="1"/>
    </row>
    <row r="347" spans="1:13" x14ac:dyDescent="0.2">
      <c r="A347" s="1">
        <v>1026048</v>
      </c>
      <c r="B347" s="2" t="s">
        <v>1747</v>
      </c>
      <c r="C347" s="1">
        <v>1</v>
      </c>
      <c r="D347" s="1">
        <v>1</v>
      </c>
      <c r="E347" s="1">
        <v>35</v>
      </c>
      <c r="F347" s="1">
        <v>1</v>
      </c>
      <c r="G347" s="1">
        <v>0</v>
      </c>
      <c r="H347" s="1">
        <v>0</v>
      </c>
      <c r="I347" s="1">
        <v>0</v>
      </c>
      <c r="J347" s="1">
        <v>35.1</v>
      </c>
      <c r="K347" s="93"/>
      <c r="L347" s="1">
        <v>6</v>
      </c>
      <c r="M347" s="1"/>
    </row>
    <row r="348" spans="1:13" x14ac:dyDescent="0.2">
      <c r="A348" s="1">
        <v>301638</v>
      </c>
      <c r="B348" s="2" t="s">
        <v>1527</v>
      </c>
      <c r="C348" s="1">
        <v>5</v>
      </c>
      <c r="D348" s="1">
        <v>5</v>
      </c>
      <c r="E348" s="1">
        <v>35</v>
      </c>
      <c r="F348" s="1">
        <v>0</v>
      </c>
      <c r="G348" s="1">
        <v>0</v>
      </c>
      <c r="H348" s="1">
        <v>0</v>
      </c>
      <c r="I348" s="1">
        <v>0</v>
      </c>
      <c r="J348" s="1">
        <v>20</v>
      </c>
      <c r="K348" s="93">
        <v>7</v>
      </c>
      <c r="L348" s="1">
        <v>4</v>
      </c>
      <c r="M348" s="1"/>
    </row>
    <row r="349" spans="1:13" x14ac:dyDescent="0.2">
      <c r="A349" s="1">
        <v>1281819</v>
      </c>
      <c r="B349" s="2" t="s">
        <v>2022</v>
      </c>
      <c r="C349" s="1">
        <v>1</v>
      </c>
      <c r="D349" s="1">
        <v>1</v>
      </c>
      <c r="E349" s="1">
        <v>35</v>
      </c>
      <c r="F349" s="1">
        <v>0</v>
      </c>
      <c r="G349" s="1">
        <v>0</v>
      </c>
      <c r="H349" s="1">
        <v>0</v>
      </c>
      <c r="I349" s="1">
        <v>0</v>
      </c>
      <c r="J349" s="1">
        <v>35</v>
      </c>
      <c r="K349" s="93">
        <v>35</v>
      </c>
      <c r="L349" s="1">
        <v>2</v>
      </c>
      <c r="M349" s="1"/>
    </row>
    <row r="350" spans="1:13" x14ac:dyDescent="0.2">
      <c r="A350" s="1">
        <v>630417</v>
      </c>
      <c r="B350" s="2" t="s">
        <v>1602</v>
      </c>
      <c r="C350" s="1">
        <v>8</v>
      </c>
      <c r="D350" s="1">
        <v>8</v>
      </c>
      <c r="E350" s="1">
        <v>34</v>
      </c>
      <c r="F350" s="1">
        <v>0</v>
      </c>
      <c r="G350" s="1">
        <v>0</v>
      </c>
      <c r="H350" s="1">
        <v>0</v>
      </c>
      <c r="I350" s="1">
        <v>1</v>
      </c>
      <c r="J350" s="1">
        <v>18</v>
      </c>
      <c r="K350" s="93">
        <v>4.25</v>
      </c>
      <c r="L350" s="1">
        <v>5</v>
      </c>
      <c r="M350" s="1"/>
    </row>
    <row r="351" spans="1:13" x14ac:dyDescent="0.2">
      <c r="A351" s="1">
        <v>751927</v>
      </c>
      <c r="B351" s="2" t="s">
        <v>1658</v>
      </c>
      <c r="C351" s="1">
        <v>7</v>
      </c>
      <c r="D351" s="1">
        <v>5</v>
      </c>
      <c r="E351" s="1">
        <v>34</v>
      </c>
      <c r="F351" s="1">
        <v>0</v>
      </c>
      <c r="G351" s="1">
        <v>0</v>
      </c>
      <c r="H351" s="1">
        <v>0</v>
      </c>
      <c r="I351" s="1">
        <v>0</v>
      </c>
      <c r="J351" s="1">
        <v>11</v>
      </c>
      <c r="K351" s="93">
        <v>6.8</v>
      </c>
      <c r="L351" s="1"/>
      <c r="M351" s="1"/>
    </row>
    <row r="352" spans="1:13" x14ac:dyDescent="0.2">
      <c r="A352" s="1">
        <v>1241845</v>
      </c>
      <c r="B352" s="2" t="s">
        <v>2068</v>
      </c>
      <c r="C352" s="1">
        <v>8</v>
      </c>
      <c r="D352" s="1">
        <v>7</v>
      </c>
      <c r="E352" s="1">
        <v>34</v>
      </c>
      <c r="F352" s="1">
        <v>2</v>
      </c>
      <c r="G352" s="1">
        <v>0</v>
      </c>
      <c r="H352" s="1">
        <v>0</v>
      </c>
      <c r="I352" s="1">
        <v>2</v>
      </c>
      <c r="J352" s="1">
        <v>11</v>
      </c>
      <c r="K352" s="93">
        <v>6.8</v>
      </c>
      <c r="L352" s="1">
        <v>5</v>
      </c>
      <c r="M352" s="1"/>
    </row>
    <row r="353" spans="1:13" x14ac:dyDescent="0.2">
      <c r="A353" s="1">
        <v>639334</v>
      </c>
      <c r="B353" s="2" t="s">
        <v>1252</v>
      </c>
      <c r="C353" s="1">
        <v>3</v>
      </c>
      <c r="D353" s="1">
        <v>3</v>
      </c>
      <c r="E353" s="1">
        <v>33</v>
      </c>
      <c r="F353" s="1">
        <v>0</v>
      </c>
      <c r="G353" s="1">
        <v>0</v>
      </c>
      <c r="H353" s="1">
        <v>0</v>
      </c>
      <c r="I353" s="1">
        <v>0</v>
      </c>
      <c r="J353" s="1">
        <v>16</v>
      </c>
      <c r="K353" s="93">
        <v>11</v>
      </c>
      <c r="L353" s="1">
        <v>2</v>
      </c>
      <c r="M353" s="1"/>
    </row>
    <row r="354" spans="1:13" x14ac:dyDescent="0.2">
      <c r="A354" s="1">
        <v>628297</v>
      </c>
      <c r="B354" s="2" t="s">
        <v>1526</v>
      </c>
      <c r="C354" s="1">
        <v>29</v>
      </c>
      <c r="D354" s="1">
        <v>15</v>
      </c>
      <c r="E354" s="1">
        <v>32</v>
      </c>
      <c r="F354" s="1">
        <v>4</v>
      </c>
      <c r="G354" s="1">
        <v>0</v>
      </c>
      <c r="H354" s="1">
        <v>0</v>
      </c>
      <c r="I354" s="1">
        <v>4</v>
      </c>
      <c r="J354" s="1">
        <v>6.1</v>
      </c>
      <c r="K354" s="93">
        <v>2.9090909090900001</v>
      </c>
      <c r="L354" s="1">
        <v>4</v>
      </c>
      <c r="M354" s="1"/>
    </row>
    <row r="355" spans="1:13" x14ac:dyDescent="0.2">
      <c r="A355" s="1">
        <v>1242308</v>
      </c>
      <c r="B355" s="2" t="s">
        <v>2049</v>
      </c>
      <c r="C355" s="1">
        <v>3</v>
      </c>
      <c r="D355" s="1">
        <v>2</v>
      </c>
      <c r="E355" s="1">
        <v>32</v>
      </c>
      <c r="F355" s="1">
        <v>0</v>
      </c>
      <c r="G355" s="1">
        <v>0</v>
      </c>
      <c r="H355" s="1">
        <v>0</v>
      </c>
      <c r="I355" s="1">
        <v>1</v>
      </c>
      <c r="J355" s="1">
        <v>32</v>
      </c>
      <c r="K355" s="93">
        <v>16</v>
      </c>
      <c r="L355" s="1">
        <v>5</v>
      </c>
      <c r="M355" s="1"/>
    </row>
    <row r="356" spans="1:13" x14ac:dyDescent="0.2">
      <c r="A356" s="1">
        <v>616731</v>
      </c>
      <c r="B356" s="2" t="s">
        <v>1635</v>
      </c>
      <c r="C356" s="1">
        <v>4</v>
      </c>
      <c r="D356" s="1">
        <v>5</v>
      </c>
      <c r="E356" s="1">
        <v>31</v>
      </c>
      <c r="F356" s="1">
        <v>0</v>
      </c>
      <c r="G356" s="1">
        <v>0</v>
      </c>
      <c r="H356" s="1">
        <v>0</v>
      </c>
      <c r="I356" s="1">
        <v>2</v>
      </c>
      <c r="J356" s="1">
        <v>24</v>
      </c>
      <c r="K356" s="93">
        <v>6.2</v>
      </c>
      <c r="L356" s="1"/>
      <c r="M356" s="1"/>
    </row>
    <row r="357" spans="1:13" x14ac:dyDescent="0.2">
      <c r="A357" s="1">
        <v>751927</v>
      </c>
      <c r="B357" s="2" t="s">
        <v>1658</v>
      </c>
      <c r="C357" s="1">
        <v>3</v>
      </c>
      <c r="D357" s="1">
        <v>3</v>
      </c>
      <c r="E357" s="1">
        <v>31</v>
      </c>
      <c r="F357" s="1">
        <v>0</v>
      </c>
      <c r="G357" s="1">
        <v>0</v>
      </c>
      <c r="H357" s="1">
        <v>0</v>
      </c>
      <c r="I357" s="1">
        <v>1</v>
      </c>
      <c r="J357" s="1">
        <v>24</v>
      </c>
      <c r="K357" s="93">
        <v>10.333333333333</v>
      </c>
      <c r="L357" s="1"/>
      <c r="M357" s="1"/>
    </row>
    <row r="358" spans="1:13" x14ac:dyDescent="0.2">
      <c r="A358" s="1">
        <v>1118444</v>
      </c>
      <c r="B358" s="2" t="s">
        <v>1693</v>
      </c>
      <c r="C358" s="1">
        <v>2</v>
      </c>
      <c r="D358" s="1">
        <v>1</v>
      </c>
      <c r="E358" s="1">
        <v>30</v>
      </c>
      <c r="F358" s="1">
        <v>0</v>
      </c>
      <c r="G358" s="1">
        <v>0</v>
      </c>
      <c r="H358" s="1">
        <v>0</v>
      </c>
      <c r="I358" s="1">
        <v>0</v>
      </c>
      <c r="J358" s="1">
        <v>30</v>
      </c>
      <c r="K358" s="93">
        <v>30</v>
      </c>
      <c r="L358" s="1">
        <v>7</v>
      </c>
      <c r="M358" s="1"/>
    </row>
    <row r="359" spans="1:13" x14ac:dyDescent="0.2">
      <c r="A359" s="1">
        <v>575714</v>
      </c>
      <c r="B359" s="2" t="s">
        <v>1649</v>
      </c>
      <c r="C359" s="1">
        <v>3</v>
      </c>
      <c r="D359" s="1">
        <v>2</v>
      </c>
      <c r="E359" s="1">
        <v>30</v>
      </c>
      <c r="F359" s="1">
        <v>0</v>
      </c>
      <c r="G359" s="1">
        <v>0</v>
      </c>
      <c r="H359" s="1">
        <v>0</v>
      </c>
      <c r="I359" s="1">
        <v>0</v>
      </c>
      <c r="J359" s="1">
        <v>26</v>
      </c>
      <c r="K359" s="93">
        <v>15</v>
      </c>
      <c r="L359" s="1">
        <v>4</v>
      </c>
      <c r="M359" s="1">
        <v>1</v>
      </c>
    </row>
    <row r="360" spans="1:13" x14ac:dyDescent="0.2">
      <c r="A360" s="1">
        <v>1240840</v>
      </c>
      <c r="B360" s="2" t="s">
        <v>1788</v>
      </c>
      <c r="C360" s="1">
        <v>5</v>
      </c>
      <c r="D360" s="1">
        <v>4</v>
      </c>
      <c r="E360" s="1">
        <v>29</v>
      </c>
      <c r="F360" s="1">
        <v>1</v>
      </c>
      <c r="G360" s="1">
        <v>0</v>
      </c>
      <c r="H360" s="1">
        <v>0</v>
      </c>
      <c r="I360" s="1">
        <v>0</v>
      </c>
      <c r="J360" s="1">
        <v>18</v>
      </c>
      <c r="K360" s="133">
        <v>9.6666666666659999</v>
      </c>
      <c r="L360" s="1">
        <v>3</v>
      </c>
      <c r="M360" s="1"/>
    </row>
    <row r="361" spans="1:13" x14ac:dyDescent="0.2">
      <c r="A361" s="1">
        <v>863473</v>
      </c>
      <c r="B361" s="2" t="s">
        <v>1504</v>
      </c>
      <c r="C361" s="1">
        <v>7</v>
      </c>
      <c r="D361" s="1">
        <v>5</v>
      </c>
      <c r="E361" s="1">
        <v>29</v>
      </c>
      <c r="F361" s="1">
        <v>1</v>
      </c>
      <c r="G361" s="1">
        <v>0</v>
      </c>
      <c r="H361" s="1">
        <v>0</v>
      </c>
      <c r="I361" s="1">
        <v>1</v>
      </c>
      <c r="J361" s="1">
        <v>13.1</v>
      </c>
      <c r="K361" s="93">
        <v>7.25</v>
      </c>
      <c r="L361" s="1">
        <v>1</v>
      </c>
      <c r="M361" s="1"/>
    </row>
    <row r="362" spans="1:13" x14ac:dyDescent="0.2">
      <c r="A362" s="1">
        <v>1101328</v>
      </c>
      <c r="B362" s="2" t="s">
        <v>1254</v>
      </c>
      <c r="C362" s="1">
        <v>1</v>
      </c>
      <c r="D362" s="1">
        <v>1</v>
      </c>
      <c r="E362" s="1">
        <v>29</v>
      </c>
      <c r="F362" s="1">
        <v>1</v>
      </c>
      <c r="G362" s="1">
        <v>0</v>
      </c>
      <c r="H362" s="1">
        <v>0</v>
      </c>
      <c r="I362" s="1">
        <v>0</v>
      </c>
      <c r="J362" s="1">
        <v>29.1</v>
      </c>
      <c r="K362" s="93"/>
      <c r="L362" s="1">
        <v>5</v>
      </c>
      <c r="M362" s="1"/>
    </row>
    <row r="363" spans="1:13" x14ac:dyDescent="0.2">
      <c r="A363" s="1">
        <v>565565</v>
      </c>
      <c r="B363" s="2" t="s">
        <v>1671</v>
      </c>
      <c r="C363" s="1">
        <v>2</v>
      </c>
      <c r="D363" s="1">
        <v>2</v>
      </c>
      <c r="E363" s="1">
        <v>29</v>
      </c>
      <c r="F363" s="1">
        <v>1</v>
      </c>
      <c r="G363" s="1">
        <v>0</v>
      </c>
      <c r="H363" s="1">
        <v>0</v>
      </c>
      <c r="I363" s="1">
        <v>0</v>
      </c>
      <c r="J363" s="1">
        <v>23.1</v>
      </c>
      <c r="K363" s="93">
        <v>29</v>
      </c>
      <c r="L363" s="1">
        <v>1</v>
      </c>
      <c r="M363" s="1">
        <v>2</v>
      </c>
    </row>
    <row r="364" spans="1:13" x14ac:dyDescent="0.2">
      <c r="A364" s="1">
        <v>639334</v>
      </c>
      <c r="B364" s="2" t="s">
        <v>1252</v>
      </c>
      <c r="C364" s="1">
        <v>4</v>
      </c>
      <c r="D364" s="1">
        <v>3</v>
      </c>
      <c r="E364" s="1">
        <v>29</v>
      </c>
      <c r="F364" s="1">
        <v>1</v>
      </c>
      <c r="G364" s="1">
        <v>0</v>
      </c>
      <c r="H364" s="1">
        <v>0</v>
      </c>
      <c r="I364" s="1">
        <v>0</v>
      </c>
      <c r="J364" s="1">
        <v>14</v>
      </c>
      <c r="K364" s="93">
        <v>14.5</v>
      </c>
      <c r="L364" s="1"/>
      <c r="M364" s="1"/>
    </row>
    <row r="365" spans="1:13" x14ac:dyDescent="0.2">
      <c r="A365" s="1">
        <v>1240841</v>
      </c>
      <c r="B365" s="2" t="s">
        <v>1775</v>
      </c>
      <c r="C365" s="1">
        <v>3</v>
      </c>
      <c r="D365" s="1">
        <v>3</v>
      </c>
      <c r="E365" s="1">
        <v>28</v>
      </c>
      <c r="F365" s="1">
        <v>0</v>
      </c>
      <c r="G365" s="1">
        <v>0</v>
      </c>
      <c r="H365" s="1">
        <v>0</v>
      </c>
      <c r="I365" s="1">
        <v>1</v>
      </c>
      <c r="J365" s="1">
        <v>27</v>
      </c>
      <c r="K365" s="93">
        <v>9.333333333333</v>
      </c>
      <c r="L365" s="1">
        <v>2</v>
      </c>
      <c r="M365" s="1"/>
    </row>
    <row r="366" spans="1:13" x14ac:dyDescent="0.2">
      <c r="A366" s="1">
        <v>600536</v>
      </c>
      <c r="B366" s="2" t="s">
        <v>1593</v>
      </c>
      <c r="C366" s="1">
        <v>11</v>
      </c>
      <c r="D366" s="1">
        <v>3</v>
      </c>
      <c r="E366" s="1">
        <v>27</v>
      </c>
      <c r="F366" s="1">
        <v>1</v>
      </c>
      <c r="G366" s="1">
        <v>0</v>
      </c>
      <c r="H366" s="1">
        <v>0</v>
      </c>
      <c r="I366" s="1">
        <v>0</v>
      </c>
      <c r="J366" s="1">
        <v>18.100000000000001</v>
      </c>
      <c r="K366" s="93">
        <v>13.5</v>
      </c>
      <c r="L366" s="1"/>
      <c r="M366" s="1"/>
    </row>
    <row r="367" spans="1:13" x14ac:dyDescent="0.2">
      <c r="A367" s="1">
        <v>742392</v>
      </c>
      <c r="B367" s="2" t="s">
        <v>1960</v>
      </c>
      <c r="C367" s="1">
        <v>5</v>
      </c>
      <c r="D367" s="1">
        <v>5</v>
      </c>
      <c r="E367" s="1">
        <v>27</v>
      </c>
      <c r="F367" s="1">
        <v>1</v>
      </c>
      <c r="G367" s="1">
        <v>0</v>
      </c>
      <c r="H367" s="1">
        <v>0</v>
      </c>
      <c r="I367" s="1">
        <v>2</v>
      </c>
      <c r="J367" s="1">
        <v>19</v>
      </c>
      <c r="K367" s="93">
        <v>6.75</v>
      </c>
      <c r="L367" s="1"/>
      <c r="M367" s="1"/>
    </row>
    <row r="368" spans="1:13" x14ac:dyDescent="0.2">
      <c r="A368" s="1">
        <v>637508</v>
      </c>
      <c r="B368" s="2" t="s">
        <v>1636</v>
      </c>
      <c r="C368" s="1">
        <v>4</v>
      </c>
      <c r="D368" s="1">
        <v>3</v>
      </c>
      <c r="E368" s="1">
        <v>27</v>
      </c>
      <c r="F368" s="1">
        <v>0</v>
      </c>
      <c r="G368" s="1">
        <v>0</v>
      </c>
      <c r="H368" s="1">
        <v>0</v>
      </c>
      <c r="I368" s="1">
        <v>2</v>
      </c>
      <c r="J368" s="1">
        <v>27</v>
      </c>
      <c r="K368" s="93">
        <v>9</v>
      </c>
      <c r="L368" s="1"/>
      <c r="M368" s="1"/>
    </row>
    <row r="369" spans="1:13" x14ac:dyDescent="0.2">
      <c r="A369" s="1">
        <v>999222</v>
      </c>
      <c r="B369" s="2" t="s">
        <v>1641</v>
      </c>
      <c r="C369" s="1">
        <v>4</v>
      </c>
      <c r="D369" s="1">
        <v>4</v>
      </c>
      <c r="E369" s="1">
        <v>27</v>
      </c>
      <c r="F369" s="1">
        <v>1</v>
      </c>
      <c r="G369" s="1">
        <v>0</v>
      </c>
      <c r="H369" s="1">
        <v>0</v>
      </c>
      <c r="I369" s="1">
        <v>1</v>
      </c>
      <c r="J369" s="1">
        <v>16.100000000000001</v>
      </c>
      <c r="K369" s="93">
        <v>9</v>
      </c>
      <c r="L369" s="1">
        <v>3</v>
      </c>
      <c r="M369" s="1">
        <v>1</v>
      </c>
    </row>
    <row r="370" spans="1:13" x14ac:dyDescent="0.2">
      <c r="A370" s="1">
        <v>591547</v>
      </c>
      <c r="B370" s="2" t="s">
        <v>1572</v>
      </c>
      <c r="C370" s="1">
        <v>11</v>
      </c>
      <c r="D370" s="1">
        <v>8</v>
      </c>
      <c r="E370" s="1">
        <v>27</v>
      </c>
      <c r="F370" s="1">
        <v>1</v>
      </c>
      <c r="G370" s="1">
        <v>0</v>
      </c>
      <c r="H370" s="1">
        <v>0</v>
      </c>
      <c r="I370" s="1">
        <v>4</v>
      </c>
      <c r="J370" s="1">
        <v>23</v>
      </c>
      <c r="K370" s="93">
        <v>3.8571428571420001</v>
      </c>
      <c r="L370" s="1"/>
      <c r="M370" s="1"/>
    </row>
    <row r="371" spans="1:13" x14ac:dyDescent="0.2">
      <c r="A371" s="1">
        <v>572746</v>
      </c>
      <c r="B371" s="2" t="s">
        <v>1673</v>
      </c>
      <c r="C371" s="1">
        <v>2</v>
      </c>
      <c r="D371" s="1">
        <v>2</v>
      </c>
      <c r="E371" s="1">
        <v>26</v>
      </c>
      <c r="F371" s="1">
        <v>0</v>
      </c>
      <c r="G371" s="1">
        <v>0</v>
      </c>
      <c r="H371" s="1">
        <v>0</v>
      </c>
      <c r="I371" s="1">
        <v>0</v>
      </c>
      <c r="J371" s="1">
        <v>25</v>
      </c>
      <c r="K371" s="93">
        <v>13</v>
      </c>
      <c r="L371" s="1">
        <v>5</v>
      </c>
      <c r="M371" s="1"/>
    </row>
    <row r="372" spans="1:13" x14ac:dyDescent="0.2">
      <c r="A372" s="1">
        <v>1239610</v>
      </c>
      <c r="B372" s="2" t="s">
        <v>1696</v>
      </c>
      <c r="C372" s="1">
        <v>3</v>
      </c>
      <c r="D372" s="1">
        <v>3</v>
      </c>
      <c r="E372" s="1">
        <v>26</v>
      </c>
      <c r="F372" s="1">
        <v>0</v>
      </c>
      <c r="G372" s="1">
        <v>0</v>
      </c>
      <c r="H372" s="1">
        <v>0</v>
      </c>
      <c r="I372" s="1">
        <v>0</v>
      </c>
      <c r="J372" s="1">
        <v>13</v>
      </c>
      <c r="K372" s="93">
        <v>8.6666666666659999</v>
      </c>
      <c r="L372" s="1">
        <v>2</v>
      </c>
      <c r="M372" s="1"/>
    </row>
    <row r="373" spans="1:13" x14ac:dyDescent="0.2">
      <c r="A373" s="1">
        <v>1111461</v>
      </c>
      <c r="B373" s="2" t="s">
        <v>2067</v>
      </c>
      <c r="C373" s="1">
        <v>2</v>
      </c>
      <c r="D373" s="1">
        <v>2</v>
      </c>
      <c r="E373" s="1">
        <v>26</v>
      </c>
      <c r="F373" s="1">
        <v>1</v>
      </c>
      <c r="G373" s="1">
        <v>0</v>
      </c>
      <c r="H373" s="1">
        <v>0</v>
      </c>
      <c r="I373" s="1">
        <v>1</v>
      </c>
      <c r="J373" s="1">
        <v>26.1</v>
      </c>
      <c r="K373" s="93">
        <v>26</v>
      </c>
      <c r="L373" s="1"/>
      <c r="M373" s="1"/>
    </row>
    <row r="374" spans="1:13" x14ac:dyDescent="0.2">
      <c r="A374" s="1">
        <v>66590</v>
      </c>
      <c r="B374" s="2" t="s">
        <v>1664</v>
      </c>
      <c r="C374" s="1">
        <v>2</v>
      </c>
      <c r="D374" s="1">
        <v>2</v>
      </c>
      <c r="E374" s="1">
        <v>25</v>
      </c>
      <c r="F374" s="1">
        <v>0</v>
      </c>
      <c r="G374" s="1">
        <v>0</v>
      </c>
      <c r="H374" s="1">
        <v>0</v>
      </c>
      <c r="I374" s="1">
        <v>0</v>
      </c>
      <c r="J374" s="1">
        <v>24</v>
      </c>
      <c r="K374" s="93">
        <v>12.5</v>
      </c>
      <c r="L374" s="1"/>
      <c r="M374" s="1"/>
    </row>
    <row r="375" spans="1:13" x14ac:dyDescent="0.2">
      <c r="A375" s="1">
        <v>1243193</v>
      </c>
      <c r="B375" s="2" t="s">
        <v>2014</v>
      </c>
      <c r="C375" s="1">
        <v>1</v>
      </c>
      <c r="D375" s="1">
        <v>1</v>
      </c>
      <c r="E375" s="1">
        <v>25</v>
      </c>
      <c r="F375" s="1">
        <v>1</v>
      </c>
      <c r="G375" s="1">
        <v>0</v>
      </c>
      <c r="H375" s="1">
        <v>0</v>
      </c>
      <c r="I375" s="1">
        <v>0</v>
      </c>
      <c r="J375" s="1">
        <v>25.1</v>
      </c>
      <c r="K375" s="93"/>
      <c r="L375" s="1">
        <v>1</v>
      </c>
      <c r="M375" s="1"/>
    </row>
    <row r="376" spans="1:13" x14ac:dyDescent="0.2">
      <c r="A376" s="1">
        <v>1243186</v>
      </c>
      <c r="B376" s="2" t="s">
        <v>1948</v>
      </c>
      <c r="C376" s="1">
        <v>3</v>
      </c>
      <c r="D376" s="1">
        <v>3</v>
      </c>
      <c r="E376" s="1">
        <v>24</v>
      </c>
      <c r="F376" s="1">
        <v>0</v>
      </c>
      <c r="G376" s="1">
        <v>0</v>
      </c>
      <c r="H376" s="1">
        <v>0</v>
      </c>
      <c r="I376" s="1">
        <v>0</v>
      </c>
      <c r="J376" s="1">
        <v>18</v>
      </c>
      <c r="K376" s="133">
        <v>8</v>
      </c>
      <c r="L376" s="1">
        <v>3</v>
      </c>
      <c r="M376" s="1">
        <v>1</v>
      </c>
    </row>
    <row r="377" spans="1:13" x14ac:dyDescent="0.2">
      <c r="A377" s="1">
        <v>849347</v>
      </c>
      <c r="B377" s="2" t="s">
        <v>1739</v>
      </c>
      <c r="C377" s="1">
        <v>1</v>
      </c>
      <c r="D377" s="1">
        <v>1</v>
      </c>
      <c r="E377" s="1">
        <v>24</v>
      </c>
      <c r="F377" s="1">
        <v>0</v>
      </c>
      <c r="G377" s="1">
        <v>0</v>
      </c>
      <c r="H377" s="1">
        <v>0</v>
      </c>
      <c r="I377" s="1">
        <v>0</v>
      </c>
      <c r="J377" s="1">
        <v>24</v>
      </c>
      <c r="K377" s="93">
        <v>24</v>
      </c>
      <c r="L377" s="1"/>
      <c r="M377" s="1"/>
    </row>
    <row r="378" spans="1:13" x14ac:dyDescent="0.2">
      <c r="A378" s="1">
        <v>1240624</v>
      </c>
      <c r="B378" s="2" t="s">
        <v>1767</v>
      </c>
      <c r="C378" s="1">
        <v>2</v>
      </c>
      <c r="D378" s="1">
        <v>1</v>
      </c>
      <c r="E378" s="1">
        <v>24</v>
      </c>
      <c r="F378" s="1">
        <v>0</v>
      </c>
      <c r="G378" s="1">
        <v>0</v>
      </c>
      <c r="H378" s="1">
        <v>0</v>
      </c>
      <c r="I378" s="1">
        <v>0</v>
      </c>
      <c r="J378" s="1">
        <v>24</v>
      </c>
      <c r="K378" s="93">
        <v>24</v>
      </c>
      <c r="L378" s="1">
        <v>2</v>
      </c>
      <c r="M378" s="1"/>
    </row>
    <row r="379" spans="1:13" x14ac:dyDescent="0.2">
      <c r="A379" s="1">
        <v>993852</v>
      </c>
      <c r="B379" s="2" t="s">
        <v>1995</v>
      </c>
      <c r="C379" s="1">
        <v>2</v>
      </c>
      <c r="D379" s="1">
        <v>1</v>
      </c>
      <c r="E379" s="1">
        <v>24</v>
      </c>
      <c r="F379" s="1">
        <v>0</v>
      </c>
      <c r="G379" s="1">
        <v>0</v>
      </c>
      <c r="H379" s="1">
        <v>0</v>
      </c>
      <c r="I379" s="1">
        <v>0</v>
      </c>
      <c r="J379" s="1">
        <v>24</v>
      </c>
      <c r="K379" s="93">
        <v>24</v>
      </c>
      <c r="L379" s="1"/>
      <c r="M379" s="1"/>
    </row>
    <row r="380" spans="1:13" x14ac:dyDescent="0.2">
      <c r="A380" s="1">
        <v>1133682</v>
      </c>
      <c r="B380" s="2" t="s">
        <v>1999</v>
      </c>
      <c r="C380" s="1">
        <v>1</v>
      </c>
      <c r="D380" s="1">
        <v>1</v>
      </c>
      <c r="E380" s="1">
        <v>24</v>
      </c>
      <c r="F380" s="1">
        <v>1</v>
      </c>
      <c r="G380" s="1">
        <v>0</v>
      </c>
      <c r="H380" s="1">
        <v>0</v>
      </c>
      <c r="I380" s="1">
        <v>0</v>
      </c>
      <c r="J380" s="1">
        <v>24.1</v>
      </c>
      <c r="K380" s="93"/>
      <c r="L380" s="1">
        <v>1</v>
      </c>
      <c r="M380" s="1">
        <v>2</v>
      </c>
    </row>
    <row r="381" spans="1:13" x14ac:dyDescent="0.2">
      <c r="A381" s="1">
        <v>301638</v>
      </c>
      <c r="B381" s="2" t="s">
        <v>1527</v>
      </c>
      <c r="C381" s="1">
        <v>5</v>
      </c>
      <c r="D381" s="1">
        <v>4</v>
      </c>
      <c r="E381" s="1">
        <v>24</v>
      </c>
      <c r="F381" s="1">
        <v>1</v>
      </c>
      <c r="G381" s="1">
        <v>0</v>
      </c>
      <c r="H381" s="1">
        <v>0</v>
      </c>
      <c r="I381" s="1">
        <v>1</v>
      </c>
      <c r="J381" s="1">
        <v>18.100000000000001</v>
      </c>
      <c r="K381" s="93">
        <v>8</v>
      </c>
      <c r="L381" s="1"/>
      <c r="M381" s="1"/>
    </row>
    <row r="382" spans="1:13" x14ac:dyDescent="0.2">
      <c r="A382" s="1">
        <v>751920</v>
      </c>
      <c r="B382" s="2" t="s">
        <v>2027</v>
      </c>
      <c r="C382" s="1">
        <v>5</v>
      </c>
      <c r="D382" s="1">
        <v>2</v>
      </c>
      <c r="E382" s="1">
        <v>24</v>
      </c>
      <c r="F382" s="1">
        <v>0</v>
      </c>
      <c r="G382" s="1">
        <v>0</v>
      </c>
      <c r="H382" s="1">
        <v>0</v>
      </c>
      <c r="I382" s="1">
        <v>0</v>
      </c>
      <c r="J382" s="1">
        <v>15</v>
      </c>
      <c r="K382" s="93">
        <v>12</v>
      </c>
      <c r="L382" s="1"/>
      <c r="M382" s="1"/>
    </row>
    <row r="383" spans="1:13" x14ac:dyDescent="0.2">
      <c r="A383" s="1">
        <v>600536</v>
      </c>
      <c r="B383" s="2" t="s">
        <v>1593</v>
      </c>
      <c r="C383" s="1">
        <v>9</v>
      </c>
      <c r="D383" s="1">
        <v>6</v>
      </c>
      <c r="E383" s="1">
        <v>23</v>
      </c>
      <c r="F383" s="1">
        <v>2</v>
      </c>
      <c r="G383" s="1">
        <v>0</v>
      </c>
      <c r="H383" s="1">
        <v>0</v>
      </c>
      <c r="I383" s="1">
        <v>2</v>
      </c>
      <c r="J383" s="1">
        <v>9.1</v>
      </c>
      <c r="K383" s="93">
        <v>5.75</v>
      </c>
      <c r="L383" s="1">
        <v>1</v>
      </c>
      <c r="M383" s="1"/>
    </row>
    <row r="384" spans="1:13" x14ac:dyDescent="0.2">
      <c r="A384" s="1">
        <v>1291837</v>
      </c>
      <c r="B384" s="2" t="s">
        <v>1966</v>
      </c>
      <c r="C384" s="1">
        <v>2</v>
      </c>
      <c r="D384" s="1">
        <v>2</v>
      </c>
      <c r="E384" s="1">
        <v>23</v>
      </c>
      <c r="F384" s="1">
        <v>0</v>
      </c>
      <c r="G384" s="1">
        <v>0</v>
      </c>
      <c r="H384" s="1">
        <v>0</v>
      </c>
      <c r="I384" s="1">
        <v>0</v>
      </c>
      <c r="J384" s="1">
        <v>22</v>
      </c>
      <c r="K384" s="93">
        <v>11.5</v>
      </c>
      <c r="L384" s="1">
        <v>1</v>
      </c>
      <c r="M384" s="1"/>
    </row>
    <row r="385" spans="1:13" x14ac:dyDescent="0.2">
      <c r="A385" s="1">
        <v>203005</v>
      </c>
      <c r="B385" s="2" t="s">
        <v>1668</v>
      </c>
      <c r="C385" s="1">
        <v>2</v>
      </c>
      <c r="D385" s="1">
        <v>2</v>
      </c>
      <c r="E385" s="1">
        <v>23</v>
      </c>
      <c r="F385" s="1">
        <v>1</v>
      </c>
      <c r="G385" s="1">
        <v>0</v>
      </c>
      <c r="H385" s="1">
        <v>0</v>
      </c>
      <c r="I385" s="1">
        <v>0</v>
      </c>
      <c r="J385" s="1">
        <v>19.100000000000001</v>
      </c>
      <c r="K385" s="93">
        <v>23</v>
      </c>
      <c r="L385" s="1"/>
      <c r="M385" s="1"/>
    </row>
    <row r="386" spans="1:13" x14ac:dyDescent="0.2">
      <c r="A386" s="1">
        <v>644510</v>
      </c>
      <c r="B386" s="2" t="s">
        <v>1726</v>
      </c>
      <c r="C386" s="1">
        <v>1</v>
      </c>
      <c r="D386" s="1">
        <v>1</v>
      </c>
      <c r="E386" s="1">
        <v>23</v>
      </c>
      <c r="F386" s="1">
        <v>0</v>
      </c>
      <c r="G386" s="1">
        <v>0</v>
      </c>
      <c r="H386" s="1">
        <v>0</v>
      </c>
      <c r="I386" s="1">
        <v>0</v>
      </c>
      <c r="J386" s="1">
        <v>23</v>
      </c>
      <c r="K386" s="93">
        <v>23</v>
      </c>
      <c r="L386" s="1"/>
      <c r="M386" s="1"/>
    </row>
    <row r="387" spans="1:13" x14ac:dyDescent="0.2">
      <c r="A387" s="1">
        <v>1240515</v>
      </c>
      <c r="B387" s="2" t="s">
        <v>1646</v>
      </c>
      <c r="C387" s="1">
        <v>5</v>
      </c>
      <c r="D387" s="1">
        <v>4</v>
      </c>
      <c r="E387" s="1">
        <v>23</v>
      </c>
      <c r="F387" s="1">
        <v>1</v>
      </c>
      <c r="G387" s="1">
        <v>0</v>
      </c>
      <c r="H387" s="1">
        <v>0</v>
      </c>
      <c r="I387" s="1">
        <v>2</v>
      </c>
      <c r="J387" s="1">
        <v>13</v>
      </c>
      <c r="K387" s="93">
        <v>7.6666666666659999</v>
      </c>
      <c r="L387" s="1">
        <v>3</v>
      </c>
      <c r="M387" s="1"/>
    </row>
    <row r="388" spans="1:13" x14ac:dyDescent="0.2">
      <c r="A388" s="1">
        <v>949635</v>
      </c>
      <c r="B388" s="2" t="s">
        <v>1626</v>
      </c>
      <c r="C388" s="1">
        <v>5</v>
      </c>
      <c r="D388" s="1">
        <v>4</v>
      </c>
      <c r="E388" s="1">
        <v>22</v>
      </c>
      <c r="F388" s="1">
        <v>0</v>
      </c>
      <c r="G388" s="1">
        <v>0</v>
      </c>
      <c r="H388" s="1">
        <v>0</v>
      </c>
      <c r="I388" s="1">
        <v>0</v>
      </c>
      <c r="J388" s="1">
        <v>9</v>
      </c>
      <c r="K388" s="133">
        <v>5.5</v>
      </c>
      <c r="L388" s="1">
        <v>4</v>
      </c>
      <c r="M388" s="1"/>
    </row>
    <row r="389" spans="1:13" x14ac:dyDescent="0.2">
      <c r="A389" s="1">
        <v>995024</v>
      </c>
      <c r="B389" s="2" t="s">
        <v>1986</v>
      </c>
      <c r="C389" s="1">
        <v>1</v>
      </c>
      <c r="D389" s="1">
        <v>1</v>
      </c>
      <c r="E389" s="1">
        <v>22</v>
      </c>
      <c r="F389" s="1">
        <v>1</v>
      </c>
      <c r="G389" s="1">
        <v>0</v>
      </c>
      <c r="H389" s="1">
        <v>0</v>
      </c>
      <c r="I389" s="1">
        <v>0</v>
      </c>
      <c r="J389" s="1">
        <v>22.1</v>
      </c>
      <c r="K389" s="93"/>
      <c r="L389" s="1"/>
      <c r="M389" s="1"/>
    </row>
    <row r="390" spans="1:13" x14ac:dyDescent="0.2">
      <c r="A390" s="1">
        <v>751919</v>
      </c>
      <c r="B390" s="2" t="s">
        <v>2021</v>
      </c>
      <c r="C390" s="1">
        <v>6</v>
      </c>
      <c r="D390" s="1">
        <v>4</v>
      </c>
      <c r="E390" s="1">
        <v>22</v>
      </c>
      <c r="F390" s="1">
        <v>0</v>
      </c>
      <c r="G390" s="1">
        <v>0</v>
      </c>
      <c r="H390" s="1">
        <v>0</v>
      </c>
      <c r="I390" s="1">
        <v>0</v>
      </c>
      <c r="J390" s="1">
        <v>15</v>
      </c>
      <c r="K390" s="93">
        <v>5.5</v>
      </c>
      <c r="L390" s="1"/>
      <c r="M390" s="1"/>
    </row>
    <row r="391" spans="1:13" x14ac:dyDescent="0.2">
      <c r="A391" s="1">
        <v>1240838</v>
      </c>
      <c r="B391" s="2" t="s">
        <v>1770</v>
      </c>
      <c r="C391" s="1">
        <v>6</v>
      </c>
      <c r="D391" s="1">
        <v>4</v>
      </c>
      <c r="E391" s="1">
        <v>22</v>
      </c>
      <c r="F391" s="1">
        <v>2</v>
      </c>
      <c r="G391" s="1">
        <v>0</v>
      </c>
      <c r="H391" s="1">
        <v>0</v>
      </c>
      <c r="I391" s="1">
        <v>1</v>
      </c>
      <c r="J391" s="1">
        <v>15.1</v>
      </c>
      <c r="K391" s="93">
        <v>11</v>
      </c>
      <c r="L391" s="1">
        <v>2</v>
      </c>
      <c r="M391" s="1"/>
    </row>
    <row r="392" spans="1:13" x14ac:dyDescent="0.2">
      <c r="A392" s="1">
        <v>572765</v>
      </c>
      <c r="B392" s="2" t="s">
        <v>1492</v>
      </c>
      <c r="C392" s="1">
        <v>19</v>
      </c>
      <c r="D392" s="1">
        <v>5</v>
      </c>
      <c r="E392" s="1">
        <v>21</v>
      </c>
      <c r="F392" s="1">
        <v>0</v>
      </c>
      <c r="G392" s="1">
        <v>0</v>
      </c>
      <c r="H392" s="1">
        <v>0</v>
      </c>
      <c r="I392" s="1">
        <v>2</v>
      </c>
      <c r="J392" s="1">
        <v>17</v>
      </c>
      <c r="K392" s="93">
        <v>4.2</v>
      </c>
      <c r="L392" s="1"/>
      <c r="M392" s="1"/>
    </row>
    <row r="393" spans="1:13" x14ac:dyDescent="0.2">
      <c r="A393" s="1">
        <v>572765</v>
      </c>
      <c r="B393" s="2" t="s">
        <v>1492</v>
      </c>
      <c r="C393" s="1">
        <v>8</v>
      </c>
      <c r="D393" s="1">
        <v>3</v>
      </c>
      <c r="E393" s="1">
        <v>21</v>
      </c>
      <c r="F393" s="1">
        <v>1</v>
      </c>
      <c r="G393" s="1">
        <v>0</v>
      </c>
      <c r="H393" s="1">
        <v>0</v>
      </c>
      <c r="I393" s="1">
        <v>0</v>
      </c>
      <c r="J393" s="1">
        <v>14</v>
      </c>
      <c r="K393" s="93">
        <v>10.5</v>
      </c>
      <c r="L393" s="1">
        <v>3</v>
      </c>
      <c r="M393" s="1"/>
    </row>
    <row r="394" spans="1:13" x14ac:dyDescent="0.2">
      <c r="A394" s="1">
        <v>903967</v>
      </c>
      <c r="B394" s="2" t="s">
        <v>1640</v>
      </c>
      <c r="C394" s="1">
        <v>4</v>
      </c>
      <c r="D394" s="1">
        <v>3</v>
      </c>
      <c r="E394" s="1">
        <v>21</v>
      </c>
      <c r="F394" s="1">
        <v>0</v>
      </c>
      <c r="G394" s="1">
        <v>0</v>
      </c>
      <c r="H394" s="1">
        <v>0</v>
      </c>
      <c r="I394" s="1">
        <v>1</v>
      </c>
      <c r="J394" s="1">
        <v>12</v>
      </c>
      <c r="K394" s="93">
        <v>7</v>
      </c>
      <c r="L394" s="1"/>
      <c r="M394" s="1"/>
    </row>
    <row r="395" spans="1:13" x14ac:dyDescent="0.2">
      <c r="A395" s="1">
        <v>1243967</v>
      </c>
      <c r="B395" s="2" t="s">
        <v>1949</v>
      </c>
      <c r="C395" s="1">
        <v>3</v>
      </c>
      <c r="D395" s="1">
        <v>1</v>
      </c>
      <c r="E395" s="1">
        <v>20</v>
      </c>
      <c r="F395" s="1">
        <v>0</v>
      </c>
      <c r="G395" s="1">
        <v>0</v>
      </c>
      <c r="H395" s="1">
        <v>0</v>
      </c>
      <c r="I395" s="1">
        <v>0</v>
      </c>
      <c r="J395" s="1">
        <v>20</v>
      </c>
      <c r="K395" s="133">
        <v>20</v>
      </c>
      <c r="L395" s="1"/>
      <c r="M395" s="1"/>
    </row>
    <row r="396" spans="1:13" x14ac:dyDescent="0.2">
      <c r="A396" s="1">
        <v>300884</v>
      </c>
      <c r="B396" s="2" t="s">
        <v>1614</v>
      </c>
      <c r="C396" s="1">
        <v>6</v>
      </c>
      <c r="D396" s="1">
        <v>5</v>
      </c>
      <c r="E396" s="1">
        <v>20</v>
      </c>
      <c r="F396" s="1">
        <v>1</v>
      </c>
      <c r="G396" s="1">
        <v>0</v>
      </c>
      <c r="H396" s="1">
        <v>0</v>
      </c>
      <c r="I396" s="1">
        <v>2</v>
      </c>
      <c r="J396" s="1">
        <v>10.1</v>
      </c>
      <c r="K396" s="93">
        <v>5</v>
      </c>
      <c r="L396" s="1"/>
      <c r="M396" s="1"/>
    </row>
    <row r="397" spans="1:13" x14ac:dyDescent="0.2">
      <c r="A397" s="1">
        <v>1239235</v>
      </c>
      <c r="B397" s="2" t="s">
        <v>1644</v>
      </c>
      <c r="C397" s="1">
        <v>4</v>
      </c>
      <c r="D397" s="1">
        <v>4</v>
      </c>
      <c r="E397" s="1">
        <v>20</v>
      </c>
      <c r="F397" s="1">
        <v>0</v>
      </c>
      <c r="G397" s="1">
        <v>0</v>
      </c>
      <c r="H397" s="1">
        <v>0</v>
      </c>
      <c r="I397" s="1">
        <v>0</v>
      </c>
      <c r="J397" s="1">
        <v>8</v>
      </c>
      <c r="K397" s="93">
        <v>5</v>
      </c>
      <c r="L397" s="1">
        <v>1</v>
      </c>
      <c r="M397" s="1"/>
    </row>
    <row r="398" spans="1:13" x14ac:dyDescent="0.2">
      <c r="A398" s="1">
        <v>1243213</v>
      </c>
      <c r="B398" s="2" t="s">
        <v>2044</v>
      </c>
      <c r="C398" s="1">
        <v>5</v>
      </c>
      <c r="D398" s="1">
        <v>2</v>
      </c>
      <c r="E398" s="1">
        <v>20</v>
      </c>
      <c r="F398" s="1">
        <v>0</v>
      </c>
      <c r="G398" s="1">
        <v>0</v>
      </c>
      <c r="H398" s="1">
        <v>0</v>
      </c>
      <c r="I398" s="1">
        <v>0</v>
      </c>
      <c r="J398" s="1">
        <v>11</v>
      </c>
      <c r="K398" s="93">
        <v>10</v>
      </c>
      <c r="L398" s="1">
        <v>3</v>
      </c>
      <c r="M398" s="1"/>
    </row>
    <row r="399" spans="1:13" x14ac:dyDescent="0.2">
      <c r="A399" s="1">
        <v>1243817</v>
      </c>
      <c r="B399" s="2" t="s">
        <v>2050</v>
      </c>
      <c r="C399" s="1">
        <v>7</v>
      </c>
      <c r="D399" s="1">
        <v>5</v>
      </c>
      <c r="E399" s="1">
        <v>20</v>
      </c>
      <c r="F399" s="1">
        <v>1</v>
      </c>
      <c r="G399" s="1">
        <v>0</v>
      </c>
      <c r="H399" s="1">
        <v>0</v>
      </c>
      <c r="I399" s="1">
        <v>0</v>
      </c>
      <c r="J399" s="1">
        <v>11</v>
      </c>
      <c r="K399" s="93">
        <v>5</v>
      </c>
      <c r="L399" s="1">
        <v>1</v>
      </c>
      <c r="M399" s="1"/>
    </row>
    <row r="400" spans="1:13" x14ac:dyDescent="0.2">
      <c r="A400" s="1">
        <v>751932</v>
      </c>
      <c r="B400" s="2" t="s">
        <v>2059</v>
      </c>
      <c r="C400" s="1">
        <v>11</v>
      </c>
      <c r="D400" s="1">
        <v>4</v>
      </c>
      <c r="E400" s="1">
        <v>20</v>
      </c>
      <c r="F400" s="1">
        <v>0</v>
      </c>
      <c r="G400" s="1">
        <v>0</v>
      </c>
      <c r="H400" s="1">
        <v>0</v>
      </c>
      <c r="I400" s="1">
        <v>2</v>
      </c>
      <c r="J400" s="1">
        <v>12</v>
      </c>
      <c r="K400" s="93">
        <v>5</v>
      </c>
      <c r="L400" s="1"/>
      <c r="M400" s="1"/>
    </row>
    <row r="401" spans="1:13" x14ac:dyDescent="0.2">
      <c r="A401" s="1">
        <v>358025</v>
      </c>
      <c r="B401" s="2" t="s">
        <v>1706</v>
      </c>
      <c r="C401" s="1">
        <v>1</v>
      </c>
      <c r="D401" s="1">
        <v>1</v>
      </c>
      <c r="E401" s="1">
        <v>19</v>
      </c>
      <c r="F401" s="1">
        <v>0</v>
      </c>
      <c r="G401" s="1">
        <v>0</v>
      </c>
      <c r="H401" s="1">
        <v>0</v>
      </c>
      <c r="I401" s="1">
        <v>0</v>
      </c>
      <c r="J401" s="1">
        <v>19</v>
      </c>
      <c r="K401" s="93">
        <v>19</v>
      </c>
      <c r="L401" s="1"/>
      <c r="M401" s="1"/>
    </row>
    <row r="402" spans="1:13" x14ac:dyDescent="0.2">
      <c r="A402" s="1">
        <v>1240130</v>
      </c>
      <c r="B402" s="2" t="s">
        <v>1628</v>
      </c>
      <c r="C402" s="1">
        <v>5</v>
      </c>
      <c r="D402" s="1">
        <v>5</v>
      </c>
      <c r="E402" s="1">
        <v>19</v>
      </c>
      <c r="F402" s="1">
        <v>1</v>
      </c>
      <c r="G402" s="1">
        <v>0</v>
      </c>
      <c r="H402" s="1">
        <v>0</v>
      </c>
      <c r="I402" s="1">
        <v>2</v>
      </c>
      <c r="J402" s="1">
        <v>13</v>
      </c>
      <c r="K402" s="93">
        <v>4.75</v>
      </c>
      <c r="L402" s="1">
        <v>2</v>
      </c>
      <c r="M402" s="1">
        <v>1</v>
      </c>
    </row>
    <row r="403" spans="1:13" x14ac:dyDescent="0.2">
      <c r="A403" s="1">
        <v>1005030</v>
      </c>
      <c r="B403" s="2" t="s">
        <v>1642</v>
      </c>
      <c r="C403" s="1">
        <v>4</v>
      </c>
      <c r="D403" s="1">
        <v>3</v>
      </c>
      <c r="E403" s="1">
        <v>19</v>
      </c>
      <c r="F403" s="1">
        <v>0</v>
      </c>
      <c r="G403" s="1">
        <v>0</v>
      </c>
      <c r="H403" s="1">
        <v>0</v>
      </c>
      <c r="I403" s="1">
        <v>1</v>
      </c>
      <c r="J403" s="1">
        <v>13</v>
      </c>
      <c r="K403" s="93">
        <v>6.333333333333</v>
      </c>
      <c r="L403" s="1">
        <v>2</v>
      </c>
      <c r="M403" s="1">
        <v>1</v>
      </c>
    </row>
    <row r="404" spans="1:13" x14ac:dyDescent="0.2">
      <c r="A404" s="1">
        <v>1224118</v>
      </c>
      <c r="B404" s="2" t="s">
        <v>1264</v>
      </c>
      <c r="C404" s="1">
        <v>1</v>
      </c>
      <c r="D404" s="1">
        <v>1</v>
      </c>
      <c r="E404" s="1">
        <v>18</v>
      </c>
      <c r="F404" s="1">
        <v>0</v>
      </c>
      <c r="G404" s="1">
        <v>0</v>
      </c>
      <c r="H404" s="1">
        <v>0</v>
      </c>
      <c r="I404" s="1">
        <v>0</v>
      </c>
      <c r="J404" s="1">
        <v>18</v>
      </c>
      <c r="K404" s="133">
        <v>18</v>
      </c>
      <c r="L404" s="1">
        <v>2</v>
      </c>
      <c r="M404" s="1">
        <v>1</v>
      </c>
    </row>
    <row r="405" spans="1:13" x14ac:dyDescent="0.2">
      <c r="A405" s="1">
        <v>1285978</v>
      </c>
      <c r="B405" s="2" t="s">
        <v>1953</v>
      </c>
      <c r="C405" s="1">
        <v>8</v>
      </c>
      <c r="D405" s="1">
        <v>7</v>
      </c>
      <c r="E405" s="1">
        <v>18</v>
      </c>
      <c r="F405" s="1">
        <v>2</v>
      </c>
      <c r="G405" s="1">
        <v>0</v>
      </c>
      <c r="H405" s="1">
        <v>0</v>
      </c>
      <c r="I405" s="1">
        <v>2</v>
      </c>
      <c r="J405" s="1">
        <v>7</v>
      </c>
      <c r="K405" s="1">
        <v>3.6</v>
      </c>
      <c r="L405" s="1">
        <v>2</v>
      </c>
      <c r="M405" s="1"/>
    </row>
    <row r="406" spans="1:13" x14ac:dyDescent="0.2">
      <c r="A406" s="1">
        <v>1241489</v>
      </c>
      <c r="B406" s="2" t="s">
        <v>1956</v>
      </c>
      <c r="C406" s="1">
        <v>2</v>
      </c>
      <c r="D406" s="1">
        <v>2</v>
      </c>
      <c r="E406" s="1">
        <v>18</v>
      </c>
      <c r="F406" s="1">
        <v>1</v>
      </c>
      <c r="G406" s="1">
        <v>0</v>
      </c>
      <c r="H406" s="1">
        <v>0</v>
      </c>
      <c r="I406" s="1">
        <v>0</v>
      </c>
      <c r="J406" s="1">
        <v>17</v>
      </c>
      <c r="K406" s="93">
        <v>18</v>
      </c>
      <c r="L406" s="1">
        <v>2</v>
      </c>
      <c r="M406" s="1">
        <v>1</v>
      </c>
    </row>
    <row r="407" spans="1:13" x14ac:dyDescent="0.2">
      <c r="A407" s="1">
        <v>1281480</v>
      </c>
      <c r="B407" s="2" t="s">
        <v>1993</v>
      </c>
      <c r="C407" s="1">
        <v>1</v>
      </c>
      <c r="D407" s="1">
        <v>1</v>
      </c>
      <c r="E407" s="1">
        <v>18</v>
      </c>
      <c r="F407" s="1">
        <v>1</v>
      </c>
      <c r="G407" s="1">
        <v>0</v>
      </c>
      <c r="H407" s="1">
        <v>0</v>
      </c>
      <c r="I407" s="1">
        <v>0</v>
      </c>
      <c r="J407" s="1">
        <v>18.100000000000001</v>
      </c>
      <c r="K407" s="93"/>
      <c r="L407" s="1">
        <v>1</v>
      </c>
      <c r="M407" s="1">
        <v>1</v>
      </c>
    </row>
    <row r="408" spans="1:13" x14ac:dyDescent="0.2">
      <c r="A408" s="1">
        <v>600527</v>
      </c>
      <c r="B408" s="2" t="s">
        <v>1634</v>
      </c>
      <c r="C408" s="1">
        <v>4</v>
      </c>
      <c r="D408" s="1">
        <v>4</v>
      </c>
      <c r="E408" s="1">
        <v>18</v>
      </c>
      <c r="F408" s="1">
        <v>1</v>
      </c>
      <c r="G408" s="1">
        <v>0</v>
      </c>
      <c r="H408" s="1">
        <v>0</v>
      </c>
      <c r="I408" s="1">
        <v>0</v>
      </c>
      <c r="J408" s="1">
        <v>9</v>
      </c>
      <c r="K408" s="93">
        <v>6</v>
      </c>
      <c r="L408" s="1"/>
      <c r="M408" s="1"/>
    </row>
    <row r="409" spans="1:13" x14ac:dyDescent="0.2">
      <c r="A409" s="1">
        <v>1240596</v>
      </c>
      <c r="B409" s="2" t="s">
        <v>1609</v>
      </c>
      <c r="C409" s="1">
        <v>11</v>
      </c>
      <c r="D409" s="1">
        <v>5</v>
      </c>
      <c r="E409" s="1">
        <v>18</v>
      </c>
      <c r="F409" s="1">
        <v>2</v>
      </c>
      <c r="G409" s="1">
        <v>0</v>
      </c>
      <c r="H409" s="1">
        <v>0</v>
      </c>
      <c r="I409" s="1">
        <v>0</v>
      </c>
      <c r="J409" s="1">
        <v>7</v>
      </c>
      <c r="K409" s="93">
        <v>6</v>
      </c>
      <c r="L409" s="1">
        <v>3</v>
      </c>
      <c r="M409" s="1"/>
    </row>
    <row r="410" spans="1:13" x14ac:dyDescent="0.2">
      <c r="A410" s="1">
        <v>865303</v>
      </c>
      <c r="B410" s="2" t="s">
        <v>1687</v>
      </c>
      <c r="C410" s="1">
        <v>2</v>
      </c>
      <c r="D410" s="1">
        <v>2</v>
      </c>
      <c r="E410" s="1">
        <v>18</v>
      </c>
      <c r="F410" s="1">
        <v>1</v>
      </c>
      <c r="G410" s="1">
        <v>0</v>
      </c>
      <c r="H410" s="1">
        <v>0</v>
      </c>
      <c r="I410" s="1">
        <v>0</v>
      </c>
      <c r="J410" s="1">
        <v>16</v>
      </c>
      <c r="K410" s="93">
        <v>18</v>
      </c>
      <c r="L410" s="1"/>
      <c r="M410" s="1"/>
    </row>
    <row r="411" spans="1:13" x14ac:dyDescent="0.2">
      <c r="A411" s="1">
        <v>1241233</v>
      </c>
      <c r="B411" s="2" t="s">
        <v>2039</v>
      </c>
      <c r="C411" s="1">
        <v>2</v>
      </c>
      <c r="D411" s="1">
        <v>2</v>
      </c>
      <c r="E411" s="1">
        <v>18</v>
      </c>
      <c r="F411" s="1">
        <v>0</v>
      </c>
      <c r="G411" s="1">
        <v>0</v>
      </c>
      <c r="H411" s="1">
        <v>0</v>
      </c>
      <c r="I411" s="1">
        <v>0</v>
      </c>
      <c r="J411" s="1">
        <v>10</v>
      </c>
      <c r="K411" s="93">
        <v>9</v>
      </c>
      <c r="L411" s="1">
        <v>2</v>
      </c>
      <c r="M411" s="1"/>
    </row>
    <row r="412" spans="1:13" x14ac:dyDescent="0.2">
      <c r="A412" s="1">
        <v>1293730</v>
      </c>
      <c r="B412" s="2" t="s">
        <v>2054</v>
      </c>
      <c r="C412" s="1">
        <v>1</v>
      </c>
      <c r="D412" s="1">
        <v>1</v>
      </c>
      <c r="E412" s="1">
        <v>18</v>
      </c>
      <c r="F412" s="1">
        <v>0</v>
      </c>
      <c r="G412" s="1">
        <v>0</v>
      </c>
      <c r="H412" s="1">
        <v>0</v>
      </c>
      <c r="I412" s="1">
        <v>0</v>
      </c>
      <c r="J412" s="1">
        <v>18</v>
      </c>
      <c r="K412" s="93">
        <v>18</v>
      </c>
      <c r="L412" s="1">
        <v>1</v>
      </c>
      <c r="M412" s="1"/>
    </row>
    <row r="413" spans="1:13" x14ac:dyDescent="0.2">
      <c r="A413" s="1">
        <v>572571</v>
      </c>
      <c r="B413" s="2" t="s">
        <v>1959</v>
      </c>
      <c r="C413" s="1">
        <v>2</v>
      </c>
      <c r="D413" s="1">
        <v>2</v>
      </c>
      <c r="E413" s="1">
        <v>17</v>
      </c>
      <c r="F413" s="1">
        <v>1</v>
      </c>
      <c r="G413" s="1">
        <v>0</v>
      </c>
      <c r="H413" s="1">
        <v>0</v>
      </c>
      <c r="I413" s="1">
        <v>0</v>
      </c>
      <c r="J413" s="1">
        <v>12.1</v>
      </c>
      <c r="K413" s="93">
        <v>17</v>
      </c>
      <c r="L413" s="1">
        <v>1</v>
      </c>
      <c r="M413" s="1"/>
    </row>
    <row r="414" spans="1:13" x14ac:dyDescent="0.2">
      <c r="A414" s="1">
        <v>1240517</v>
      </c>
      <c r="B414" s="2" t="s">
        <v>1698</v>
      </c>
      <c r="C414" s="1">
        <v>2</v>
      </c>
      <c r="D414" s="1">
        <v>1</v>
      </c>
      <c r="E414" s="1">
        <v>17</v>
      </c>
      <c r="F414" s="1">
        <v>1</v>
      </c>
      <c r="G414" s="1">
        <v>0</v>
      </c>
      <c r="H414" s="1">
        <v>0</v>
      </c>
      <c r="I414" s="1">
        <v>0</v>
      </c>
      <c r="J414" s="1">
        <v>17.100000000000001</v>
      </c>
      <c r="K414" s="93"/>
      <c r="L414" s="1">
        <v>1</v>
      </c>
      <c r="M414" s="1"/>
    </row>
    <row r="415" spans="1:13" x14ac:dyDescent="0.2">
      <c r="A415" s="1">
        <v>642849</v>
      </c>
      <c r="B415" s="2" t="s">
        <v>1680</v>
      </c>
      <c r="C415" s="1">
        <v>2</v>
      </c>
      <c r="D415" s="1">
        <v>2</v>
      </c>
      <c r="E415" s="1">
        <v>17</v>
      </c>
      <c r="F415" s="1">
        <v>0</v>
      </c>
      <c r="G415" s="1">
        <v>0</v>
      </c>
      <c r="H415" s="1">
        <v>0</v>
      </c>
      <c r="I415" s="1">
        <v>1</v>
      </c>
      <c r="J415" s="1">
        <v>17</v>
      </c>
      <c r="K415" s="93">
        <v>8.5</v>
      </c>
      <c r="L415" s="1"/>
      <c r="M415" s="1"/>
    </row>
    <row r="416" spans="1:13" x14ac:dyDescent="0.2">
      <c r="A416" s="1">
        <v>928547</v>
      </c>
      <c r="B416" s="2" t="s">
        <v>1625</v>
      </c>
      <c r="C416" s="1">
        <v>1</v>
      </c>
      <c r="D416" s="1">
        <v>1</v>
      </c>
      <c r="E416" s="1">
        <v>17</v>
      </c>
      <c r="F416" s="1">
        <v>0</v>
      </c>
      <c r="G416" s="1">
        <v>0</v>
      </c>
      <c r="H416" s="1">
        <v>0</v>
      </c>
      <c r="I416" s="1">
        <v>0</v>
      </c>
      <c r="J416" s="1">
        <v>17</v>
      </c>
      <c r="K416" s="93">
        <v>17</v>
      </c>
      <c r="L416" s="1"/>
      <c r="M416" s="1"/>
    </row>
    <row r="417" spans="1:13" x14ac:dyDescent="0.2">
      <c r="A417" s="1">
        <v>572789</v>
      </c>
      <c r="B417" s="2" t="s">
        <v>1261</v>
      </c>
      <c r="C417" s="1">
        <v>1</v>
      </c>
      <c r="D417" s="1">
        <v>1</v>
      </c>
      <c r="E417" s="1">
        <v>17</v>
      </c>
      <c r="F417" s="1">
        <v>1</v>
      </c>
      <c r="G417" s="1">
        <v>0</v>
      </c>
      <c r="H417" s="1">
        <v>0</v>
      </c>
      <c r="I417" s="1">
        <v>0</v>
      </c>
      <c r="J417" s="1">
        <v>17.100000000000001</v>
      </c>
      <c r="K417" s="93"/>
      <c r="L417" s="1">
        <v>4</v>
      </c>
      <c r="M417" s="1"/>
    </row>
    <row r="418" spans="1:13" x14ac:dyDescent="0.2">
      <c r="A418" s="1">
        <v>1076435</v>
      </c>
      <c r="B418" s="2" t="s">
        <v>1619</v>
      </c>
      <c r="C418" s="1">
        <v>6</v>
      </c>
      <c r="D418" s="1">
        <v>4</v>
      </c>
      <c r="E418" s="1">
        <v>16</v>
      </c>
      <c r="F418" s="1">
        <v>0</v>
      </c>
      <c r="G418" s="1">
        <v>0</v>
      </c>
      <c r="H418" s="1">
        <v>0</v>
      </c>
      <c r="I418" s="1">
        <v>1</v>
      </c>
      <c r="J418" s="1">
        <v>12</v>
      </c>
      <c r="K418" s="93">
        <v>4</v>
      </c>
      <c r="L418" s="1"/>
      <c r="M418" s="1"/>
    </row>
    <row r="419" spans="1:13" x14ac:dyDescent="0.2">
      <c r="A419" s="1">
        <v>775865</v>
      </c>
      <c r="B419" s="2" t="s">
        <v>1734</v>
      </c>
      <c r="C419" s="1">
        <v>1</v>
      </c>
      <c r="D419" s="1">
        <v>1</v>
      </c>
      <c r="E419" s="1">
        <v>16</v>
      </c>
      <c r="F419" s="1">
        <v>1</v>
      </c>
      <c r="G419" s="1">
        <v>0</v>
      </c>
      <c r="H419" s="1">
        <v>0</v>
      </c>
      <c r="I419" s="1">
        <v>0</v>
      </c>
      <c r="J419" s="1">
        <v>16.100000000000001</v>
      </c>
      <c r="K419" s="93"/>
      <c r="L419" s="1"/>
      <c r="M419" s="1"/>
    </row>
    <row r="420" spans="1:13" x14ac:dyDescent="0.2">
      <c r="A420" s="1">
        <v>360061</v>
      </c>
      <c r="B420" s="2" t="s">
        <v>1231</v>
      </c>
      <c r="C420" s="1">
        <v>12</v>
      </c>
      <c r="D420" s="1">
        <v>10</v>
      </c>
      <c r="E420" s="1">
        <v>16</v>
      </c>
      <c r="F420" s="1">
        <v>5</v>
      </c>
      <c r="G420" s="1">
        <v>0</v>
      </c>
      <c r="H420" s="1">
        <v>0</v>
      </c>
      <c r="I420" s="1">
        <v>3</v>
      </c>
      <c r="J420" s="1">
        <v>8</v>
      </c>
      <c r="K420" s="93">
        <v>3.2</v>
      </c>
      <c r="L420" s="1">
        <v>3</v>
      </c>
      <c r="M420" s="1"/>
    </row>
    <row r="421" spans="1:13" x14ac:dyDescent="0.2">
      <c r="A421" s="1">
        <v>1241223</v>
      </c>
      <c r="B421" s="2" t="s">
        <v>2024</v>
      </c>
      <c r="C421" s="1">
        <v>4</v>
      </c>
      <c r="D421" s="1">
        <v>4</v>
      </c>
      <c r="E421" s="1">
        <v>16</v>
      </c>
      <c r="F421" s="1">
        <v>1</v>
      </c>
      <c r="G421" s="1">
        <v>0</v>
      </c>
      <c r="H421" s="1">
        <v>0</v>
      </c>
      <c r="I421" s="1">
        <v>0</v>
      </c>
      <c r="J421" s="1">
        <v>9</v>
      </c>
      <c r="K421" s="93">
        <v>5.333333333333</v>
      </c>
      <c r="L421" s="1">
        <v>2</v>
      </c>
      <c r="M421" s="1"/>
    </row>
    <row r="422" spans="1:13" x14ac:dyDescent="0.2">
      <c r="A422" s="1">
        <v>664662</v>
      </c>
      <c r="B422" s="2" t="s">
        <v>1727</v>
      </c>
      <c r="C422" s="1">
        <v>1</v>
      </c>
      <c r="D422" s="1">
        <v>1</v>
      </c>
      <c r="E422" s="1">
        <v>16</v>
      </c>
      <c r="F422" s="1">
        <v>1</v>
      </c>
      <c r="G422" s="1">
        <v>0</v>
      </c>
      <c r="H422" s="1">
        <v>0</v>
      </c>
      <c r="I422" s="1">
        <v>0</v>
      </c>
      <c r="J422" s="1">
        <v>16.100000000000001</v>
      </c>
      <c r="K422" s="93"/>
      <c r="L422" s="1"/>
      <c r="M422" s="1"/>
    </row>
    <row r="423" spans="1:13" x14ac:dyDescent="0.2">
      <c r="A423" s="1">
        <v>1005143</v>
      </c>
      <c r="B423" s="2" t="s">
        <v>1954</v>
      </c>
      <c r="C423" s="1">
        <v>2</v>
      </c>
      <c r="D423" s="1">
        <v>2</v>
      </c>
      <c r="E423" s="1">
        <v>15</v>
      </c>
      <c r="F423" s="1">
        <v>1</v>
      </c>
      <c r="G423" s="1">
        <v>0</v>
      </c>
      <c r="H423" s="1">
        <v>0</v>
      </c>
      <c r="I423" s="1">
        <v>0</v>
      </c>
      <c r="J423" s="1">
        <v>15</v>
      </c>
      <c r="K423" s="93">
        <v>15</v>
      </c>
      <c r="L423" s="1"/>
      <c r="M423" s="1"/>
    </row>
    <row r="424" spans="1:13" x14ac:dyDescent="0.2">
      <c r="A424" s="1">
        <v>638628</v>
      </c>
      <c r="B424" s="2" t="s">
        <v>1594</v>
      </c>
      <c r="C424" s="1">
        <v>10</v>
      </c>
      <c r="D424" s="1">
        <v>2</v>
      </c>
      <c r="E424" s="1">
        <v>15</v>
      </c>
      <c r="F424" s="1">
        <v>0</v>
      </c>
      <c r="G424" s="1">
        <v>0</v>
      </c>
      <c r="H424" s="1">
        <v>0</v>
      </c>
      <c r="I424" s="1">
        <v>1</v>
      </c>
      <c r="J424" s="1">
        <v>15</v>
      </c>
      <c r="K424" s="93">
        <v>7.5</v>
      </c>
      <c r="L424" s="1"/>
      <c r="M424" s="1"/>
    </row>
    <row r="425" spans="1:13" x14ac:dyDescent="0.2">
      <c r="A425" s="1">
        <v>1116980</v>
      </c>
      <c r="B425" s="2" t="s">
        <v>1661</v>
      </c>
      <c r="C425" s="1">
        <v>3</v>
      </c>
      <c r="D425" s="1">
        <v>2</v>
      </c>
      <c r="E425" s="1">
        <v>15</v>
      </c>
      <c r="F425" s="1">
        <v>0</v>
      </c>
      <c r="G425" s="1">
        <v>0</v>
      </c>
      <c r="H425" s="1">
        <v>0</v>
      </c>
      <c r="I425" s="1">
        <v>0</v>
      </c>
      <c r="J425" s="1">
        <v>12</v>
      </c>
      <c r="K425" s="93">
        <v>7.5</v>
      </c>
      <c r="L425" s="1">
        <v>2</v>
      </c>
      <c r="M425" s="1"/>
    </row>
    <row r="426" spans="1:13" x14ac:dyDescent="0.2">
      <c r="A426" s="1">
        <v>811998</v>
      </c>
      <c r="B426" s="2" t="s">
        <v>1638</v>
      </c>
      <c r="C426" s="1">
        <v>4</v>
      </c>
      <c r="D426" s="1">
        <v>3</v>
      </c>
      <c r="E426" s="1">
        <v>15</v>
      </c>
      <c r="F426" s="1">
        <v>0</v>
      </c>
      <c r="G426" s="1">
        <v>0</v>
      </c>
      <c r="H426" s="1">
        <v>0</v>
      </c>
      <c r="I426" s="1">
        <v>1</v>
      </c>
      <c r="J426" s="1">
        <v>8</v>
      </c>
      <c r="K426" s="93">
        <v>5</v>
      </c>
      <c r="L426" s="1"/>
      <c r="M426" s="1"/>
    </row>
    <row r="427" spans="1:13" x14ac:dyDescent="0.2">
      <c r="A427" s="1">
        <v>620990</v>
      </c>
      <c r="B427" s="2" t="s">
        <v>1237</v>
      </c>
      <c r="C427" s="1">
        <v>1</v>
      </c>
      <c r="D427" s="1">
        <v>1</v>
      </c>
      <c r="E427" s="1">
        <v>14</v>
      </c>
      <c r="F427" s="1">
        <v>1</v>
      </c>
      <c r="G427" s="1">
        <v>0</v>
      </c>
      <c r="H427" s="1">
        <v>0</v>
      </c>
      <c r="I427" s="1">
        <v>0</v>
      </c>
      <c r="J427" s="1">
        <v>14.1</v>
      </c>
      <c r="K427" s="133"/>
      <c r="L427" s="1"/>
      <c r="M427" s="1"/>
    </row>
    <row r="428" spans="1:13" x14ac:dyDescent="0.2">
      <c r="A428" s="1">
        <v>1240833</v>
      </c>
      <c r="B428" s="2" t="s">
        <v>1786</v>
      </c>
      <c r="C428" s="1">
        <v>3</v>
      </c>
      <c r="D428" s="1">
        <v>2</v>
      </c>
      <c r="E428" s="1">
        <v>14</v>
      </c>
      <c r="F428" s="1">
        <v>1</v>
      </c>
      <c r="G428" s="1">
        <v>0</v>
      </c>
      <c r="H428" s="1">
        <v>0</v>
      </c>
      <c r="I428" s="1">
        <v>1</v>
      </c>
      <c r="J428" s="1">
        <v>14.1</v>
      </c>
      <c r="K428" s="93">
        <v>14</v>
      </c>
      <c r="L428" s="1">
        <v>2</v>
      </c>
      <c r="M428" s="1"/>
    </row>
    <row r="429" spans="1:13" x14ac:dyDescent="0.2">
      <c r="A429" s="1">
        <v>19570</v>
      </c>
      <c r="B429" s="2" t="s">
        <v>1701</v>
      </c>
      <c r="C429" s="1">
        <v>3</v>
      </c>
      <c r="D429" s="1">
        <v>3</v>
      </c>
      <c r="E429" s="1">
        <v>14</v>
      </c>
      <c r="F429" s="1">
        <v>1</v>
      </c>
      <c r="G429" s="1">
        <v>0</v>
      </c>
      <c r="H429" s="1">
        <v>0</v>
      </c>
      <c r="I429" s="1">
        <v>1</v>
      </c>
      <c r="J429" s="1">
        <v>8.1</v>
      </c>
      <c r="K429" s="93">
        <v>7</v>
      </c>
      <c r="L429" s="1">
        <v>3</v>
      </c>
      <c r="M429" s="1"/>
    </row>
    <row r="430" spans="1:13" x14ac:dyDescent="0.2">
      <c r="A430" s="1">
        <v>833770</v>
      </c>
      <c r="B430" s="2" t="s">
        <v>1738</v>
      </c>
      <c r="C430" s="1">
        <v>1</v>
      </c>
      <c r="D430" s="1">
        <v>1</v>
      </c>
      <c r="E430" s="1">
        <v>14</v>
      </c>
      <c r="F430" s="1">
        <v>0</v>
      </c>
      <c r="G430" s="1">
        <v>0</v>
      </c>
      <c r="H430" s="1">
        <v>0</v>
      </c>
      <c r="I430" s="1">
        <v>0</v>
      </c>
      <c r="J430" s="1">
        <v>14</v>
      </c>
      <c r="K430" s="93">
        <v>14</v>
      </c>
      <c r="L430" s="1"/>
      <c r="M430" s="1"/>
    </row>
    <row r="431" spans="1:13" x14ac:dyDescent="0.2">
      <c r="A431" s="1">
        <v>338848</v>
      </c>
      <c r="B431" s="2" t="s">
        <v>1705</v>
      </c>
      <c r="C431" s="1">
        <v>1</v>
      </c>
      <c r="D431" s="1">
        <v>1</v>
      </c>
      <c r="E431" s="1">
        <v>14</v>
      </c>
      <c r="F431" s="1">
        <v>1</v>
      </c>
      <c r="G431" s="1">
        <v>0</v>
      </c>
      <c r="H431" s="1">
        <v>0</v>
      </c>
      <c r="I431" s="1">
        <v>0</v>
      </c>
      <c r="J431" s="1">
        <v>14.1</v>
      </c>
      <c r="K431" s="93"/>
      <c r="L431" s="1">
        <v>1</v>
      </c>
      <c r="M431" s="1"/>
    </row>
    <row r="432" spans="1:13" x14ac:dyDescent="0.2">
      <c r="A432" s="1">
        <v>742452</v>
      </c>
      <c r="B432" s="2" t="s">
        <v>1957</v>
      </c>
      <c r="C432" s="1">
        <v>6</v>
      </c>
      <c r="D432" s="1">
        <v>5</v>
      </c>
      <c r="E432" s="1">
        <v>13</v>
      </c>
      <c r="F432" s="1">
        <v>0</v>
      </c>
      <c r="G432" s="1">
        <v>0</v>
      </c>
      <c r="H432" s="1">
        <v>0</v>
      </c>
      <c r="I432" s="1">
        <v>1</v>
      </c>
      <c r="J432" s="1">
        <v>6</v>
      </c>
      <c r="K432" s="93">
        <v>2.6</v>
      </c>
      <c r="L432" s="1"/>
      <c r="M432" s="1"/>
    </row>
    <row r="433" spans="1:13" x14ac:dyDescent="0.2">
      <c r="A433" s="1">
        <v>212805</v>
      </c>
      <c r="B433" s="2" t="s">
        <v>1901</v>
      </c>
      <c r="C433" s="1">
        <v>7</v>
      </c>
      <c r="D433" s="1">
        <v>4</v>
      </c>
      <c r="E433" s="1">
        <v>13</v>
      </c>
      <c r="F433" s="1">
        <v>3</v>
      </c>
      <c r="G433" s="1">
        <v>0</v>
      </c>
      <c r="H433" s="1">
        <v>0</v>
      </c>
      <c r="I433" s="1">
        <v>0</v>
      </c>
      <c r="J433" s="1">
        <v>6.1</v>
      </c>
      <c r="K433" s="93">
        <v>13</v>
      </c>
      <c r="L433" s="1">
        <v>2</v>
      </c>
      <c r="M433" s="1"/>
    </row>
    <row r="434" spans="1:13" x14ac:dyDescent="0.2">
      <c r="A434" s="1">
        <v>751916</v>
      </c>
      <c r="B434" s="2" t="s">
        <v>1731</v>
      </c>
      <c r="C434" s="1">
        <v>4</v>
      </c>
      <c r="D434" s="1">
        <v>4</v>
      </c>
      <c r="E434" s="1">
        <v>13</v>
      </c>
      <c r="F434" s="1">
        <v>0</v>
      </c>
      <c r="G434" s="1">
        <v>0</v>
      </c>
      <c r="H434" s="1">
        <v>0</v>
      </c>
      <c r="I434" s="1">
        <v>2</v>
      </c>
      <c r="J434" s="1">
        <v>7</v>
      </c>
      <c r="K434" s="93">
        <v>3.25</v>
      </c>
      <c r="L434" s="1">
        <v>1</v>
      </c>
      <c r="M434" s="1">
        <v>1</v>
      </c>
    </row>
    <row r="435" spans="1:13" x14ac:dyDescent="0.2">
      <c r="A435" s="1">
        <v>843419</v>
      </c>
      <c r="B435" s="2" t="s">
        <v>1617</v>
      </c>
      <c r="C435" s="1">
        <v>6</v>
      </c>
      <c r="D435" s="1">
        <v>4</v>
      </c>
      <c r="E435" s="1">
        <v>13</v>
      </c>
      <c r="F435" s="1">
        <v>0</v>
      </c>
      <c r="G435" s="1">
        <v>0</v>
      </c>
      <c r="H435" s="1">
        <v>0</v>
      </c>
      <c r="I435" s="1">
        <v>1</v>
      </c>
      <c r="J435" s="1">
        <v>7</v>
      </c>
      <c r="K435" s="93">
        <v>3.25</v>
      </c>
      <c r="L435" s="1"/>
      <c r="M435" s="1"/>
    </row>
    <row r="436" spans="1:13" x14ac:dyDescent="0.2">
      <c r="A436" s="1">
        <v>901536</v>
      </c>
      <c r="B436" s="2" t="s">
        <v>1560</v>
      </c>
      <c r="C436" s="1">
        <v>16</v>
      </c>
      <c r="D436" s="1">
        <v>7</v>
      </c>
      <c r="E436" s="1">
        <v>12</v>
      </c>
      <c r="F436" s="1">
        <v>2</v>
      </c>
      <c r="G436" s="1">
        <v>0</v>
      </c>
      <c r="H436" s="1">
        <v>0</v>
      </c>
      <c r="I436" s="1">
        <v>3</v>
      </c>
      <c r="J436" s="1">
        <v>9.1</v>
      </c>
      <c r="K436" s="1">
        <v>2.4</v>
      </c>
      <c r="L436" s="1">
        <v>2</v>
      </c>
      <c r="M436" s="1"/>
    </row>
    <row r="437" spans="1:13" x14ac:dyDescent="0.2">
      <c r="A437" s="1">
        <v>393121</v>
      </c>
      <c r="B437" s="2" t="s">
        <v>1247</v>
      </c>
      <c r="C437" s="1">
        <v>3</v>
      </c>
      <c r="D437" s="1">
        <v>2</v>
      </c>
      <c r="E437" s="1">
        <v>12</v>
      </c>
      <c r="F437" s="1">
        <v>1</v>
      </c>
      <c r="G437" s="1">
        <v>0</v>
      </c>
      <c r="H437" s="1">
        <v>0</v>
      </c>
      <c r="I437" s="1">
        <v>0</v>
      </c>
      <c r="J437" s="1">
        <v>9.1</v>
      </c>
      <c r="K437" s="93">
        <v>12</v>
      </c>
      <c r="L437" s="1">
        <v>1</v>
      </c>
      <c r="M437" s="1"/>
    </row>
    <row r="438" spans="1:13" x14ac:dyDescent="0.2">
      <c r="A438" s="1">
        <v>1240509</v>
      </c>
      <c r="B438" s="2" t="s">
        <v>1763</v>
      </c>
      <c r="C438" s="1">
        <v>1</v>
      </c>
      <c r="D438" s="1">
        <v>1</v>
      </c>
      <c r="E438" s="1">
        <v>12</v>
      </c>
      <c r="F438" s="1">
        <v>0</v>
      </c>
      <c r="G438" s="1">
        <v>0</v>
      </c>
      <c r="H438" s="1">
        <v>0</v>
      </c>
      <c r="I438" s="1">
        <v>0</v>
      </c>
      <c r="J438" s="1">
        <v>12</v>
      </c>
      <c r="K438" s="93">
        <v>12</v>
      </c>
      <c r="L438" s="1"/>
      <c r="M438" s="1"/>
    </row>
    <row r="439" spans="1:13" x14ac:dyDescent="0.2">
      <c r="A439" s="1">
        <v>1281461</v>
      </c>
      <c r="B439" s="2" t="s">
        <v>2045</v>
      </c>
      <c r="C439" s="1">
        <v>8</v>
      </c>
      <c r="D439" s="1">
        <v>3</v>
      </c>
      <c r="E439" s="1">
        <v>12</v>
      </c>
      <c r="F439" s="1">
        <v>0</v>
      </c>
      <c r="G439" s="1">
        <v>0</v>
      </c>
      <c r="H439" s="1">
        <v>0</v>
      </c>
      <c r="I439" s="1">
        <v>0</v>
      </c>
      <c r="J439" s="1">
        <v>9</v>
      </c>
      <c r="K439" s="93">
        <v>4</v>
      </c>
      <c r="L439" s="1"/>
      <c r="M439" s="1"/>
    </row>
    <row r="440" spans="1:13" x14ac:dyDescent="0.2">
      <c r="A440" s="1">
        <v>772194</v>
      </c>
      <c r="B440" s="2" t="s">
        <v>1522</v>
      </c>
      <c r="C440" s="1">
        <v>9</v>
      </c>
      <c r="D440" s="1">
        <v>3</v>
      </c>
      <c r="E440" s="1">
        <v>12</v>
      </c>
      <c r="F440" s="1">
        <v>2</v>
      </c>
      <c r="G440" s="1">
        <v>0</v>
      </c>
      <c r="H440" s="1">
        <v>0</v>
      </c>
      <c r="I440" s="1">
        <v>0</v>
      </c>
      <c r="J440" s="1">
        <v>6.1</v>
      </c>
      <c r="K440" s="93">
        <v>12</v>
      </c>
      <c r="L440" s="1"/>
      <c r="M440" s="1"/>
    </row>
    <row r="441" spans="1:13" x14ac:dyDescent="0.2">
      <c r="A441" s="1">
        <v>93158</v>
      </c>
      <c r="B441" s="2" t="s">
        <v>1970</v>
      </c>
      <c r="C441" s="1">
        <v>1</v>
      </c>
      <c r="D441" s="1">
        <v>1</v>
      </c>
      <c r="E441" s="1">
        <v>11</v>
      </c>
      <c r="F441" s="1">
        <v>0</v>
      </c>
      <c r="G441" s="1">
        <v>0</v>
      </c>
      <c r="H441" s="1">
        <v>0</v>
      </c>
      <c r="I441" s="1">
        <v>0</v>
      </c>
      <c r="J441" s="1">
        <v>11</v>
      </c>
      <c r="K441" s="93">
        <v>11</v>
      </c>
      <c r="L441" s="1"/>
      <c r="M441" s="1"/>
    </row>
    <row r="442" spans="1:13" x14ac:dyDescent="0.2">
      <c r="A442" s="1">
        <v>863115</v>
      </c>
      <c r="B442" s="2" t="s">
        <v>1743</v>
      </c>
      <c r="C442" s="1">
        <v>1</v>
      </c>
      <c r="D442" s="1">
        <v>1</v>
      </c>
      <c r="E442" s="1">
        <v>11</v>
      </c>
      <c r="F442" s="1">
        <v>0</v>
      </c>
      <c r="G442" s="1">
        <v>0</v>
      </c>
      <c r="H442" s="1">
        <v>0</v>
      </c>
      <c r="I442" s="1">
        <v>0</v>
      </c>
      <c r="J442" s="1">
        <v>11</v>
      </c>
      <c r="K442" s="93">
        <v>11</v>
      </c>
      <c r="L442" s="1"/>
      <c r="M442" s="1"/>
    </row>
    <row r="443" spans="1:13" x14ac:dyDescent="0.2">
      <c r="A443" s="1">
        <v>718966</v>
      </c>
      <c r="B443" s="2" t="s">
        <v>1653</v>
      </c>
      <c r="C443" s="1">
        <v>3</v>
      </c>
      <c r="D443" s="1">
        <v>2</v>
      </c>
      <c r="E443" s="1">
        <v>11</v>
      </c>
      <c r="F443" s="1">
        <v>0</v>
      </c>
      <c r="G443" s="1">
        <v>0</v>
      </c>
      <c r="H443" s="1">
        <v>0</v>
      </c>
      <c r="I443" s="1">
        <v>0</v>
      </c>
      <c r="J443" s="1">
        <v>9</v>
      </c>
      <c r="K443" s="93">
        <v>5.5</v>
      </c>
      <c r="L443" s="1"/>
      <c r="M443" s="1"/>
    </row>
    <row r="444" spans="1:13" x14ac:dyDescent="0.2">
      <c r="A444" s="1">
        <v>1241853</v>
      </c>
      <c r="B444" s="2" t="s">
        <v>2023</v>
      </c>
      <c r="C444" s="1">
        <v>1</v>
      </c>
      <c r="D444" s="1">
        <v>2</v>
      </c>
      <c r="E444" s="1">
        <v>11</v>
      </c>
      <c r="F444" s="1">
        <v>0</v>
      </c>
      <c r="G444" s="1">
        <v>0</v>
      </c>
      <c r="H444" s="1">
        <v>0</v>
      </c>
      <c r="I444" s="1">
        <v>0</v>
      </c>
      <c r="J444" s="1">
        <v>7</v>
      </c>
      <c r="K444" s="93">
        <v>5.5</v>
      </c>
      <c r="L444" s="1">
        <v>1</v>
      </c>
      <c r="M444" s="1"/>
    </row>
    <row r="445" spans="1:13" x14ac:dyDescent="0.2">
      <c r="A445" s="1">
        <v>1240133</v>
      </c>
      <c r="B445" s="2" t="s">
        <v>1755</v>
      </c>
      <c r="C445" s="1">
        <v>1</v>
      </c>
      <c r="D445" s="1">
        <v>1</v>
      </c>
      <c r="E445" s="1">
        <v>11</v>
      </c>
      <c r="F445" s="1">
        <v>0</v>
      </c>
      <c r="G445" s="1">
        <v>0</v>
      </c>
      <c r="H445" s="1">
        <v>0</v>
      </c>
      <c r="I445" s="1">
        <v>0</v>
      </c>
      <c r="J445" s="1">
        <v>11</v>
      </c>
      <c r="K445" s="93">
        <v>11</v>
      </c>
      <c r="L445" s="1">
        <v>1</v>
      </c>
      <c r="M445" s="1">
        <v>1</v>
      </c>
    </row>
    <row r="446" spans="1:13" x14ac:dyDescent="0.2">
      <c r="A446" s="1">
        <v>414343</v>
      </c>
      <c r="B446" s="2" t="s">
        <v>1234</v>
      </c>
      <c r="C446" s="1">
        <v>6</v>
      </c>
      <c r="D446" s="1">
        <v>4</v>
      </c>
      <c r="E446" s="1">
        <v>11</v>
      </c>
      <c r="F446" s="1">
        <v>0</v>
      </c>
      <c r="G446" s="1">
        <v>0</v>
      </c>
      <c r="H446" s="1">
        <v>0</v>
      </c>
      <c r="I446" s="1">
        <v>2</v>
      </c>
      <c r="J446" s="1">
        <v>8</v>
      </c>
      <c r="K446" s="93">
        <v>2.75</v>
      </c>
      <c r="L446" s="1">
        <v>1</v>
      </c>
      <c r="M446" s="1"/>
    </row>
    <row r="447" spans="1:13" x14ac:dyDescent="0.2">
      <c r="A447" s="1">
        <v>1274540</v>
      </c>
      <c r="B447" s="2" t="s">
        <v>2036</v>
      </c>
      <c r="C447" s="1">
        <v>3</v>
      </c>
      <c r="D447" s="1">
        <v>2</v>
      </c>
      <c r="E447" s="1">
        <v>11</v>
      </c>
      <c r="F447" s="1">
        <v>0</v>
      </c>
      <c r="G447" s="1">
        <v>0</v>
      </c>
      <c r="H447" s="1">
        <v>0</v>
      </c>
      <c r="I447" s="1">
        <v>1</v>
      </c>
      <c r="J447" s="1">
        <v>11</v>
      </c>
      <c r="K447" s="93">
        <v>5.5</v>
      </c>
      <c r="L447" s="1"/>
      <c r="M447" s="1"/>
    </row>
    <row r="448" spans="1:13" x14ac:dyDescent="0.2">
      <c r="A448" s="1">
        <v>1243519</v>
      </c>
      <c r="B448" s="2" t="s">
        <v>1945</v>
      </c>
      <c r="C448" s="1">
        <v>1</v>
      </c>
      <c r="D448" s="1">
        <v>1</v>
      </c>
      <c r="E448" s="1">
        <v>10</v>
      </c>
      <c r="F448" s="1">
        <v>0</v>
      </c>
      <c r="G448" s="1">
        <v>0</v>
      </c>
      <c r="H448" s="1">
        <v>0</v>
      </c>
      <c r="I448" s="1">
        <v>0</v>
      </c>
      <c r="J448" s="1">
        <v>10</v>
      </c>
      <c r="K448" s="133">
        <v>10</v>
      </c>
      <c r="L448" s="1">
        <v>1</v>
      </c>
      <c r="M448" s="1"/>
    </row>
    <row r="449" spans="1:13" x14ac:dyDescent="0.2">
      <c r="A449" s="1">
        <v>776424</v>
      </c>
      <c r="B449" s="2" t="s">
        <v>1683</v>
      </c>
      <c r="C449" s="1">
        <v>2</v>
      </c>
      <c r="D449" s="1">
        <v>2</v>
      </c>
      <c r="E449" s="1">
        <v>10</v>
      </c>
      <c r="F449" s="1">
        <v>0</v>
      </c>
      <c r="G449" s="1">
        <v>0</v>
      </c>
      <c r="H449" s="1">
        <v>0</v>
      </c>
      <c r="I449" s="1">
        <v>0</v>
      </c>
      <c r="J449" s="1">
        <v>5</v>
      </c>
      <c r="K449" s="133">
        <v>5</v>
      </c>
      <c r="L449" s="1"/>
      <c r="M449" s="1"/>
    </row>
    <row r="450" spans="1:13" x14ac:dyDescent="0.2">
      <c r="A450" s="1">
        <v>632321</v>
      </c>
      <c r="B450" s="2" t="s">
        <v>1723</v>
      </c>
      <c r="C450" s="1">
        <v>1</v>
      </c>
      <c r="D450" s="1">
        <v>1</v>
      </c>
      <c r="E450" s="1">
        <v>10</v>
      </c>
      <c r="F450" s="1">
        <v>0</v>
      </c>
      <c r="G450" s="1">
        <v>0</v>
      </c>
      <c r="H450" s="1">
        <v>0</v>
      </c>
      <c r="I450" s="1">
        <v>0</v>
      </c>
      <c r="J450" s="1">
        <v>10</v>
      </c>
      <c r="K450" s="93">
        <v>10</v>
      </c>
      <c r="L450" s="1"/>
      <c r="M450" s="1"/>
    </row>
    <row r="451" spans="1:13" x14ac:dyDescent="0.2">
      <c r="A451" s="1">
        <v>572744</v>
      </c>
      <c r="B451" s="2" t="s">
        <v>1710</v>
      </c>
      <c r="C451" s="1">
        <v>1</v>
      </c>
      <c r="D451" s="1">
        <v>1</v>
      </c>
      <c r="E451" s="1">
        <v>10</v>
      </c>
      <c r="F451" s="1">
        <v>0</v>
      </c>
      <c r="G451" s="1">
        <v>0</v>
      </c>
      <c r="H451" s="1">
        <v>0</v>
      </c>
      <c r="I451" s="1">
        <v>0</v>
      </c>
      <c r="J451" s="1">
        <v>10</v>
      </c>
      <c r="K451" s="93">
        <v>10</v>
      </c>
      <c r="L451" s="1">
        <v>1</v>
      </c>
      <c r="M451" s="1"/>
    </row>
    <row r="452" spans="1:13" x14ac:dyDescent="0.2">
      <c r="A452" s="1">
        <v>1241228</v>
      </c>
      <c r="B452" s="2" t="s">
        <v>1977</v>
      </c>
      <c r="C452" s="1">
        <v>1</v>
      </c>
      <c r="D452" s="1">
        <v>1</v>
      </c>
      <c r="E452" s="1">
        <v>10</v>
      </c>
      <c r="F452" s="1">
        <v>0</v>
      </c>
      <c r="G452" s="1">
        <v>0</v>
      </c>
      <c r="H452" s="1">
        <v>0</v>
      </c>
      <c r="I452" s="1">
        <v>0</v>
      </c>
      <c r="J452" s="1">
        <v>10</v>
      </c>
      <c r="K452" s="93">
        <v>10</v>
      </c>
      <c r="L452" s="1">
        <v>1</v>
      </c>
      <c r="M452" s="1"/>
    </row>
    <row r="453" spans="1:13" x14ac:dyDescent="0.2">
      <c r="A453" s="1">
        <v>1240826</v>
      </c>
      <c r="B453" s="2" t="s">
        <v>1779</v>
      </c>
      <c r="C453" s="1">
        <v>7</v>
      </c>
      <c r="D453" s="1">
        <v>4</v>
      </c>
      <c r="E453" s="1">
        <v>10</v>
      </c>
      <c r="F453" s="1">
        <v>1</v>
      </c>
      <c r="G453" s="1">
        <v>0</v>
      </c>
      <c r="H453" s="1">
        <v>0</v>
      </c>
      <c r="I453" s="1">
        <v>1</v>
      </c>
      <c r="J453" s="1">
        <v>6</v>
      </c>
      <c r="K453" s="93">
        <v>3.333333333333</v>
      </c>
      <c r="L453" s="1"/>
      <c r="M453" s="1"/>
    </row>
    <row r="454" spans="1:13" x14ac:dyDescent="0.2">
      <c r="A454" s="1">
        <v>593211</v>
      </c>
      <c r="B454" s="2" t="s">
        <v>1633</v>
      </c>
      <c r="C454" s="1">
        <v>4</v>
      </c>
      <c r="D454" s="1">
        <v>3</v>
      </c>
      <c r="E454" s="1">
        <v>10</v>
      </c>
      <c r="F454" s="1">
        <v>0</v>
      </c>
      <c r="G454" s="1">
        <v>0</v>
      </c>
      <c r="H454" s="1">
        <v>0</v>
      </c>
      <c r="I454" s="1">
        <v>0</v>
      </c>
      <c r="J454" s="1">
        <v>6</v>
      </c>
      <c r="K454" s="93">
        <v>3.333333333333</v>
      </c>
      <c r="L454" s="1"/>
      <c r="M454" s="1"/>
    </row>
    <row r="455" spans="1:13" x14ac:dyDescent="0.2">
      <c r="A455" s="1">
        <v>1114400</v>
      </c>
      <c r="B455" s="2" t="s">
        <v>1692</v>
      </c>
      <c r="C455" s="1">
        <v>2</v>
      </c>
      <c r="D455" s="1">
        <v>1</v>
      </c>
      <c r="E455" s="1">
        <v>10</v>
      </c>
      <c r="F455" s="1">
        <v>0</v>
      </c>
      <c r="G455" s="1">
        <v>0</v>
      </c>
      <c r="H455" s="1">
        <v>0</v>
      </c>
      <c r="I455" s="1">
        <v>0</v>
      </c>
      <c r="J455" s="1">
        <v>10</v>
      </c>
      <c r="K455" s="93">
        <v>10</v>
      </c>
      <c r="L455" s="1"/>
      <c r="M455" s="1"/>
    </row>
    <row r="456" spans="1:13" x14ac:dyDescent="0.2">
      <c r="A456" s="1">
        <v>737309</v>
      </c>
      <c r="B456" s="2" t="s">
        <v>1255</v>
      </c>
      <c r="C456" s="1">
        <v>3</v>
      </c>
      <c r="D456" s="1">
        <v>2</v>
      </c>
      <c r="E456" s="1">
        <v>10</v>
      </c>
      <c r="F456" s="1">
        <v>0</v>
      </c>
      <c r="G456" s="1">
        <v>0</v>
      </c>
      <c r="H456" s="1">
        <v>0</v>
      </c>
      <c r="I456" s="1">
        <v>1</v>
      </c>
      <c r="J456" s="1">
        <v>10</v>
      </c>
      <c r="K456" s="93">
        <v>5</v>
      </c>
      <c r="L456" s="1"/>
      <c r="M456" s="1"/>
    </row>
    <row r="457" spans="1:13" x14ac:dyDescent="0.2">
      <c r="A457" s="1">
        <v>1241122</v>
      </c>
      <c r="B457" s="2" t="s">
        <v>1967</v>
      </c>
      <c r="C457" s="1">
        <v>3</v>
      </c>
      <c r="D457" s="1">
        <v>4</v>
      </c>
      <c r="E457" s="1">
        <v>9</v>
      </c>
      <c r="F457" s="1">
        <v>0</v>
      </c>
      <c r="G457" s="1">
        <v>0</v>
      </c>
      <c r="H457" s="1">
        <v>0</v>
      </c>
      <c r="I457" s="1">
        <v>1</v>
      </c>
      <c r="J457" s="1">
        <v>5</v>
      </c>
      <c r="K457" s="93">
        <v>2.25</v>
      </c>
      <c r="L457" s="1"/>
      <c r="M457" s="1"/>
    </row>
    <row r="458" spans="1:13" x14ac:dyDescent="0.2">
      <c r="A458" s="1">
        <v>1291853</v>
      </c>
      <c r="B458" s="2" t="s">
        <v>1980</v>
      </c>
      <c r="C458" s="1">
        <v>1</v>
      </c>
      <c r="D458" s="1">
        <v>1</v>
      </c>
      <c r="E458" s="1">
        <v>9</v>
      </c>
      <c r="F458" s="1">
        <v>1</v>
      </c>
      <c r="G458" s="1">
        <v>0</v>
      </c>
      <c r="H458" s="1">
        <v>0</v>
      </c>
      <c r="I458" s="1">
        <v>0</v>
      </c>
      <c r="J458" s="1">
        <v>9.1</v>
      </c>
      <c r="K458" s="93"/>
      <c r="L458" s="1">
        <v>2</v>
      </c>
      <c r="M458" s="1"/>
    </row>
    <row r="459" spans="1:13" x14ac:dyDescent="0.2">
      <c r="A459" s="1">
        <v>751917</v>
      </c>
      <c r="B459" s="2" t="s">
        <v>1996</v>
      </c>
      <c r="C459" s="1">
        <v>13</v>
      </c>
      <c r="D459" s="1">
        <v>4</v>
      </c>
      <c r="E459" s="1">
        <v>9</v>
      </c>
      <c r="F459" s="1">
        <v>1</v>
      </c>
      <c r="G459" s="1">
        <v>0</v>
      </c>
      <c r="H459" s="1">
        <v>0</v>
      </c>
      <c r="I459" s="1">
        <v>0</v>
      </c>
      <c r="J459" s="1">
        <v>4</v>
      </c>
      <c r="K459" s="93">
        <v>3</v>
      </c>
      <c r="L459" s="1"/>
      <c r="M459" s="1"/>
    </row>
    <row r="460" spans="1:13" x14ac:dyDescent="0.2">
      <c r="A460" s="1">
        <v>1191827</v>
      </c>
      <c r="B460" s="2" t="s">
        <v>1262</v>
      </c>
      <c r="C460" s="1">
        <v>2</v>
      </c>
      <c r="D460" s="1">
        <v>2</v>
      </c>
      <c r="E460" s="1">
        <v>9</v>
      </c>
      <c r="F460" s="1">
        <v>1</v>
      </c>
      <c r="G460" s="1">
        <v>0</v>
      </c>
      <c r="H460" s="1">
        <v>0</v>
      </c>
      <c r="I460" s="1">
        <v>0</v>
      </c>
      <c r="J460" s="1">
        <v>6</v>
      </c>
      <c r="K460" s="93">
        <v>9</v>
      </c>
      <c r="L460" s="1">
        <v>1</v>
      </c>
      <c r="M460" s="1"/>
    </row>
    <row r="461" spans="1:13" x14ac:dyDescent="0.2">
      <c r="A461" s="1">
        <v>593126</v>
      </c>
      <c r="B461" s="2" t="s">
        <v>1715</v>
      </c>
      <c r="C461" s="1">
        <v>1</v>
      </c>
      <c r="D461" s="1">
        <v>1</v>
      </c>
      <c r="E461" s="1">
        <v>9</v>
      </c>
      <c r="F461" s="1">
        <v>0</v>
      </c>
      <c r="G461" s="1">
        <v>0</v>
      </c>
      <c r="H461" s="1">
        <v>0</v>
      </c>
      <c r="I461" s="1">
        <v>0</v>
      </c>
      <c r="J461" s="1">
        <v>9</v>
      </c>
      <c r="K461" s="93">
        <v>9</v>
      </c>
      <c r="L461" s="1"/>
      <c r="M461" s="1"/>
    </row>
    <row r="462" spans="1:13" x14ac:dyDescent="0.2">
      <c r="A462" s="1">
        <v>1203782</v>
      </c>
      <c r="B462" s="2" t="s">
        <v>1263</v>
      </c>
      <c r="C462" s="1">
        <v>2</v>
      </c>
      <c r="D462" s="1">
        <v>2</v>
      </c>
      <c r="E462" s="1">
        <v>9</v>
      </c>
      <c r="F462" s="1">
        <v>1</v>
      </c>
      <c r="G462" s="1">
        <v>0</v>
      </c>
      <c r="H462" s="1">
        <v>0</v>
      </c>
      <c r="I462" s="1">
        <v>0</v>
      </c>
      <c r="J462" s="1">
        <v>9</v>
      </c>
      <c r="K462" s="93">
        <v>9</v>
      </c>
      <c r="L462" s="1"/>
      <c r="M462" s="1"/>
    </row>
    <row r="463" spans="1:13" x14ac:dyDescent="0.2">
      <c r="A463" s="1">
        <v>602635</v>
      </c>
      <c r="B463" s="2" t="s">
        <v>1651</v>
      </c>
      <c r="C463" s="1">
        <v>3</v>
      </c>
      <c r="D463" s="1">
        <v>1</v>
      </c>
      <c r="E463" s="1">
        <v>9</v>
      </c>
      <c r="F463" s="1">
        <v>0</v>
      </c>
      <c r="G463" s="1">
        <v>0</v>
      </c>
      <c r="H463" s="1">
        <v>0</v>
      </c>
      <c r="I463" s="1">
        <v>0</v>
      </c>
      <c r="J463" s="1">
        <v>9</v>
      </c>
      <c r="K463" s="93">
        <v>9</v>
      </c>
      <c r="L463" s="1"/>
      <c r="M463" s="1"/>
    </row>
    <row r="464" spans="1:13" x14ac:dyDescent="0.2">
      <c r="A464" s="1">
        <v>1240595</v>
      </c>
      <c r="B464" s="2" t="s">
        <v>1766</v>
      </c>
      <c r="C464" s="1">
        <v>3</v>
      </c>
      <c r="D464" s="1">
        <v>2</v>
      </c>
      <c r="E464" s="1">
        <v>9</v>
      </c>
      <c r="F464" s="1">
        <v>0</v>
      </c>
      <c r="G464" s="1">
        <v>0</v>
      </c>
      <c r="H464" s="1">
        <v>0</v>
      </c>
      <c r="I464" s="1">
        <v>0</v>
      </c>
      <c r="J464" s="1">
        <v>8</v>
      </c>
      <c r="K464" s="93">
        <v>4.5</v>
      </c>
      <c r="L464" s="1">
        <v>1</v>
      </c>
      <c r="M464" s="1"/>
    </row>
    <row r="465" spans="1:13" x14ac:dyDescent="0.2">
      <c r="A465" s="1">
        <v>741351</v>
      </c>
      <c r="B465" s="2" t="s">
        <v>1730</v>
      </c>
      <c r="C465" s="1">
        <v>1</v>
      </c>
      <c r="D465" s="1">
        <v>1</v>
      </c>
      <c r="E465" s="1">
        <v>8</v>
      </c>
      <c r="F465" s="1">
        <v>0</v>
      </c>
      <c r="G465" s="1">
        <v>0</v>
      </c>
      <c r="H465" s="1">
        <v>0</v>
      </c>
      <c r="I465" s="1">
        <v>0</v>
      </c>
      <c r="J465" s="1">
        <v>8</v>
      </c>
      <c r="K465" s="93">
        <v>8</v>
      </c>
      <c r="L465" s="1"/>
      <c r="M465" s="1"/>
    </row>
    <row r="466" spans="1:13" x14ac:dyDescent="0.2">
      <c r="A466" s="1">
        <v>601686</v>
      </c>
      <c r="B466" s="2" t="s">
        <v>1717</v>
      </c>
      <c r="C466" s="1">
        <v>1</v>
      </c>
      <c r="D466" s="1">
        <v>1</v>
      </c>
      <c r="E466" s="1">
        <v>8</v>
      </c>
      <c r="F466" s="1">
        <v>0</v>
      </c>
      <c r="G466" s="1">
        <v>0</v>
      </c>
      <c r="H466" s="1">
        <v>0</v>
      </c>
      <c r="I466" s="1">
        <v>0</v>
      </c>
      <c r="J466" s="1">
        <v>8</v>
      </c>
      <c r="K466" s="93">
        <v>8</v>
      </c>
      <c r="L466" s="1"/>
      <c r="M466" s="1"/>
    </row>
    <row r="467" spans="1:13" x14ac:dyDescent="0.2">
      <c r="A467" s="1">
        <v>572763</v>
      </c>
      <c r="B467" s="2" t="s">
        <v>1491</v>
      </c>
      <c r="C467" s="1">
        <v>6</v>
      </c>
      <c r="D467" s="1">
        <v>2</v>
      </c>
      <c r="E467" s="1">
        <v>8</v>
      </c>
      <c r="F467" s="1">
        <v>0</v>
      </c>
      <c r="G467" s="1">
        <v>0</v>
      </c>
      <c r="H467" s="1">
        <v>0</v>
      </c>
      <c r="I467" s="1">
        <v>0</v>
      </c>
      <c r="J467" s="1">
        <v>5</v>
      </c>
      <c r="K467" s="93">
        <v>4</v>
      </c>
      <c r="L467" s="1"/>
      <c r="M467" s="1"/>
    </row>
    <row r="468" spans="1:13" x14ac:dyDescent="0.2">
      <c r="A468" s="1">
        <v>71142</v>
      </c>
      <c r="B468" s="2" t="s">
        <v>2012</v>
      </c>
      <c r="C468" s="1">
        <v>2</v>
      </c>
      <c r="D468" s="1">
        <v>2</v>
      </c>
      <c r="E468" s="1">
        <v>8</v>
      </c>
      <c r="F468" s="1">
        <v>0</v>
      </c>
      <c r="G468" s="1">
        <v>0</v>
      </c>
      <c r="H468" s="1">
        <v>0</v>
      </c>
      <c r="I468" s="1">
        <v>0</v>
      </c>
      <c r="J468" s="1">
        <v>7</v>
      </c>
      <c r="K468" s="93">
        <v>4</v>
      </c>
      <c r="L468" s="1">
        <v>1</v>
      </c>
      <c r="M468" s="1"/>
    </row>
    <row r="469" spans="1:13" x14ac:dyDescent="0.2">
      <c r="A469" s="1">
        <v>751831</v>
      </c>
      <c r="B469" s="2" t="s">
        <v>1656</v>
      </c>
      <c r="C469" s="1">
        <v>3</v>
      </c>
      <c r="D469" s="1">
        <v>2</v>
      </c>
      <c r="E469" s="1">
        <v>8</v>
      </c>
      <c r="F469" s="1">
        <v>0</v>
      </c>
      <c r="G469" s="1">
        <v>0</v>
      </c>
      <c r="H469" s="1">
        <v>0</v>
      </c>
      <c r="I469" s="1">
        <v>1</v>
      </c>
      <c r="J469" s="1">
        <v>8</v>
      </c>
      <c r="K469" s="93">
        <v>4</v>
      </c>
      <c r="L469" s="1"/>
      <c r="M469" s="1"/>
    </row>
    <row r="470" spans="1:13" x14ac:dyDescent="0.2">
      <c r="A470" s="1">
        <v>1238370</v>
      </c>
      <c r="B470" s="2" t="s">
        <v>1694</v>
      </c>
      <c r="C470" s="1">
        <v>4</v>
      </c>
      <c r="D470" s="1">
        <v>2</v>
      </c>
      <c r="E470" s="1">
        <v>7</v>
      </c>
      <c r="F470" s="1">
        <v>0</v>
      </c>
      <c r="G470" s="1">
        <v>0</v>
      </c>
      <c r="H470" s="1">
        <v>0</v>
      </c>
      <c r="I470" s="1">
        <v>1</v>
      </c>
      <c r="J470" s="1">
        <v>7</v>
      </c>
      <c r="K470" s="133">
        <v>3.5</v>
      </c>
      <c r="L470" s="1">
        <v>1</v>
      </c>
      <c r="M470" s="1"/>
    </row>
    <row r="471" spans="1:13" x14ac:dyDescent="0.2">
      <c r="A471" s="1">
        <v>1239287</v>
      </c>
      <c r="B471" s="2" t="s">
        <v>1645</v>
      </c>
      <c r="C471" s="1">
        <v>4</v>
      </c>
      <c r="D471" s="1">
        <v>3</v>
      </c>
      <c r="E471" s="1">
        <v>7</v>
      </c>
      <c r="F471" s="1">
        <v>0</v>
      </c>
      <c r="G471" s="1">
        <v>0</v>
      </c>
      <c r="H471" s="1">
        <v>0</v>
      </c>
      <c r="I471" s="1">
        <v>2</v>
      </c>
      <c r="J471" s="1">
        <v>7</v>
      </c>
      <c r="K471" s="93">
        <v>2.333333333333</v>
      </c>
      <c r="L471" s="1"/>
      <c r="M471" s="1"/>
    </row>
    <row r="472" spans="1:13" x14ac:dyDescent="0.2">
      <c r="A472" s="1">
        <v>377615</v>
      </c>
      <c r="B472" s="2" t="s">
        <v>1708</v>
      </c>
      <c r="C472" s="1">
        <v>1</v>
      </c>
      <c r="D472" s="1">
        <v>1</v>
      </c>
      <c r="E472" s="1">
        <v>7</v>
      </c>
      <c r="F472" s="1">
        <v>0</v>
      </c>
      <c r="G472" s="1">
        <v>0</v>
      </c>
      <c r="H472" s="1">
        <v>0</v>
      </c>
      <c r="I472" s="1">
        <v>0</v>
      </c>
      <c r="J472" s="1">
        <v>7</v>
      </c>
      <c r="K472" s="93">
        <v>7</v>
      </c>
      <c r="L472" s="1"/>
      <c r="M472" s="1"/>
    </row>
    <row r="473" spans="1:13" x14ac:dyDescent="0.2">
      <c r="A473" s="1">
        <v>601069</v>
      </c>
      <c r="B473" s="2" t="s">
        <v>1676</v>
      </c>
      <c r="C473" s="1">
        <v>2</v>
      </c>
      <c r="D473" s="1">
        <v>1</v>
      </c>
      <c r="E473" s="1">
        <v>7</v>
      </c>
      <c r="F473" s="1">
        <v>0</v>
      </c>
      <c r="G473" s="1">
        <v>0</v>
      </c>
      <c r="H473" s="1">
        <v>0</v>
      </c>
      <c r="I473" s="1">
        <v>0</v>
      </c>
      <c r="J473" s="1">
        <v>7</v>
      </c>
      <c r="K473" s="93">
        <v>7</v>
      </c>
      <c r="L473" s="1">
        <v>1</v>
      </c>
      <c r="M473" s="1"/>
    </row>
    <row r="474" spans="1:13" x14ac:dyDescent="0.2">
      <c r="A474" s="1">
        <v>1241491</v>
      </c>
      <c r="B474" s="2" t="s">
        <v>2001</v>
      </c>
      <c r="C474" s="1">
        <v>1</v>
      </c>
      <c r="D474" s="1">
        <v>1</v>
      </c>
      <c r="E474" s="1">
        <v>7</v>
      </c>
      <c r="F474" s="1">
        <v>0</v>
      </c>
      <c r="G474" s="1">
        <v>0</v>
      </c>
      <c r="H474" s="1">
        <v>0</v>
      </c>
      <c r="I474" s="1">
        <v>0</v>
      </c>
      <c r="J474" s="1">
        <v>7</v>
      </c>
      <c r="K474" s="93">
        <v>7</v>
      </c>
      <c r="L474" s="1">
        <v>1</v>
      </c>
      <c r="M474" s="1"/>
    </row>
    <row r="475" spans="1:13" x14ac:dyDescent="0.2">
      <c r="A475" s="1">
        <v>572766</v>
      </c>
      <c r="B475" s="2" t="s">
        <v>1488</v>
      </c>
      <c r="C475" s="1">
        <v>1</v>
      </c>
      <c r="D475" s="1">
        <v>1</v>
      </c>
      <c r="E475" s="1">
        <v>7</v>
      </c>
      <c r="F475" s="1">
        <v>0</v>
      </c>
      <c r="G475" s="1">
        <v>0</v>
      </c>
      <c r="H475" s="1">
        <v>0</v>
      </c>
      <c r="I475" s="1">
        <v>0</v>
      </c>
      <c r="J475" s="1">
        <v>7</v>
      </c>
      <c r="K475" s="93">
        <v>7</v>
      </c>
      <c r="L475" s="1">
        <v>1</v>
      </c>
      <c r="M475" s="1"/>
    </row>
    <row r="476" spans="1:13" x14ac:dyDescent="0.2">
      <c r="A476" s="1">
        <v>1111461</v>
      </c>
      <c r="B476" s="2" t="s">
        <v>2067</v>
      </c>
      <c r="C476" s="1">
        <v>1</v>
      </c>
      <c r="D476" s="1">
        <v>1</v>
      </c>
      <c r="E476" s="1">
        <v>7</v>
      </c>
      <c r="F476" s="1">
        <v>1</v>
      </c>
      <c r="G476" s="1">
        <v>0</v>
      </c>
      <c r="H476" s="1">
        <v>0</v>
      </c>
      <c r="I476" s="1">
        <v>0</v>
      </c>
      <c r="J476" s="1">
        <v>7.1</v>
      </c>
      <c r="K476" s="93"/>
      <c r="L476" s="1"/>
      <c r="M476" s="1"/>
    </row>
    <row r="477" spans="1:13" x14ac:dyDescent="0.2">
      <c r="A477" s="1">
        <v>917791</v>
      </c>
      <c r="B477" s="2" t="s">
        <v>1951</v>
      </c>
      <c r="C477" s="1">
        <v>1</v>
      </c>
      <c r="D477" s="1">
        <v>1</v>
      </c>
      <c r="E477" s="1">
        <v>6</v>
      </c>
      <c r="F477" s="1">
        <v>0</v>
      </c>
      <c r="G477" s="1">
        <v>0</v>
      </c>
      <c r="H477" s="1">
        <v>0</v>
      </c>
      <c r="I477" s="1">
        <v>0</v>
      </c>
      <c r="J477" s="1">
        <v>6</v>
      </c>
      <c r="K477" s="133">
        <v>6</v>
      </c>
      <c r="L477" s="1">
        <v>1</v>
      </c>
      <c r="M477" s="1"/>
    </row>
    <row r="478" spans="1:13" x14ac:dyDescent="0.2">
      <c r="A478" s="1">
        <v>377342</v>
      </c>
      <c r="B478" s="2" t="s">
        <v>1707</v>
      </c>
      <c r="C478" s="1">
        <v>1</v>
      </c>
      <c r="D478" s="1">
        <v>1</v>
      </c>
      <c r="E478" s="1">
        <v>6</v>
      </c>
      <c r="F478" s="1">
        <v>0</v>
      </c>
      <c r="G478" s="1">
        <v>0</v>
      </c>
      <c r="H478" s="1">
        <v>0</v>
      </c>
      <c r="I478" s="1">
        <v>0</v>
      </c>
      <c r="J478" s="1">
        <v>6</v>
      </c>
      <c r="K478" s="93">
        <v>6</v>
      </c>
      <c r="L478" s="1"/>
      <c r="M478" s="1"/>
    </row>
    <row r="479" spans="1:13" x14ac:dyDescent="0.2">
      <c r="A479" s="1">
        <v>701017</v>
      </c>
      <c r="B479" s="2" t="s">
        <v>1728</v>
      </c>
      <c r="C479" s="1">
        <v>1</v>
      </c>
      <c r="D479" s="1">
        <v>1</v>
      </c>
      <c r="E479" s="1">
        <v>6</v>
      </c>
      <c r="F479" s="1">
        <v>0</v>
      </c>
      <c r="G479" s="1">
        <v>0</v>
      </c>
      <c r="H479" s="1">
        <v>0</v>
      </c>
      <c r="I479" s="1">
        <v>0</v>
      </c>
      <c r="J479" s="1">
        <v>6</v>
      </c>
      <c r="K479" s="93">
        <v>6</v>
      </c>
      <c r="L479" s="1"/>
      <c r="M479" s="1"/>
    </row>
    <row r="480" spans="1:13" x14ac:dyDescent="0.2">
      <c r="A480" s="1">
        <v>628281</v>
      </c>
      <c r="B480" s="2" t="s">
        <v>1721</v>
      </c>
      <c r="C480" s="1">
        <v>1</v>
      </c>
      <c r="D480" s="1">
        <v>1</v>
      </c>
      <c r="E480" s="1">
        <v>6</v>
      </c>
      <c r="F480" s="1">
        <v>0</v>
      </c>
      <c r="G480" s="1">
        <v>0</v>
      </c>
      <c r="H480" s="1">
        <v>0</v>
      </c>
      <c r="I480" s="1">
        <v>0</v>
      </c>
      <c r="J480" s="1">
        <v>6</v>
      </c>
      <c r="K480" s="93">
        <v>6</v>
      </c>
      <c r="L480" s="1">
        <v>1</v>
      </c>
      <c r="M480" s="1"/>
    </row>
    <row r="481" spans="1:13" x14ac:dyDescent="0.2">
      <c r="A481" s="1">
        <v>1240495</v>
      </c>
      <c r="B481" s="2" t="s">
        <v>1760</v>
      </c>
      <c r="C481" s="1">
        <v>3</v>
      </c>
      <c r="D481" s="1">
        <v>4</v>
      </c>
      <c r="E481" s="1">
        <v>6</v>
      </c>
      <c r="F481" s="1">
        <v>0</v>
      </c>
      <c r="G481" s="1">
        <v>0</v>
      </c>
      <c r="H481" s="1">
        <v>0</v>
      </c>
      <c r="I481" s="1">
        <v>2</v>
      </c>
      <c r="J481" s="1">
        <v>4</v>
      </c>
      <c r="K481" s="93">
        <v>1.5</v>
      </c>
      <c r="L481" s="1">
        <v>1</v>
      </c>
      <c r="M481" s="1"/>
    </row>
    <row r="482" spans="1:13" x14ac:dyDescent="0.2">
      <c r="A482" s="1">
        <v>572750</v>
      </c>
      <c r="B482" s="2" t="s">
        <v>1711</v>
      </c>
      <c r="C482" s="1">
        <v>1</v>
      </c>
      <c r="D482" s="1">
        <v>1</v>
      </c>
      <c r="E482" s="1">
        <v>6</v>
      </c>
      <c r="F482" s="1">
        <v>0</v>
      </c>
      <c r="G482" s="1">
        <v>0</v>
      </c>
      <c r="H482" s="1">
        <v>0</v>
      </c>
      <c r="I482" s="1">
        <v>0</v>
      </c>
      <c r="J482" s="1">
        <v>6</v>
      </c>
      <c r="K482" s="93">
        <v>6</v>
      </c>
      <c r="L482" s="1"/>
      <c r="M482" s="1"/>
    </row>
    <row r="483" spans="1:13" x14ac:dyDescent="0.2">
      <c r="A483" s="1">
        <v>572782</v>
      </c>
      <c r="B483" s="2" t="s">
        <v>1675</v>
      </c>
      <c r="C483" s="1">
        <v>2</v>
      </c>
      <c r="D483" s="1">
        <v>2</v>
      </c>
      <c r="E483" s="1">
        <v>6</v>
      </c>
      <c r="F483" s="1">
        <v>0</v>
      </c>
      <c r="G483" s="1">
        <v>0</v>
      </c>
      <c r="H483" s="1">
        <v>0</v>
      </c>
      <c r="I483" s="1">
        <v>1</v>
      </c>
      <c r="J483" s="1">
        <v>6</v>
      </c>
      <c r="K483" s="93">
        <v>3</v>
      </c>
      <c r="L483" s="1">
        <v>1</v>
      </c>
      <c r="M483" s="1"/>
    </row>
    <row r="484" spans="1:13" x14ac:dyDescent="0.2">
      <c r="A484" s="1">
        <v>739288</v>
      </c>
      <c r="B484" s="2" t="s">
        <v>1655</v>
      </c>
      <c r="C484" s="1">
        <v>3</v>
      </c>
      <c r="D484" s="1">
        <v>2</v>
      </c>
      <c r="E484" s="1">
        <v>6</v>
      </c>
      <c r="F484" s="1">
        <v>0</v>
      </c>
      <c r="G484" s="1">
        <v>0</v>
      </c>
      <c r="H484" s="1">
        <v>0</v>
      </c>
      <c r="I484" s="1">
        <v>0</v>
      </c>
      <c r="J484" s="1">
        <v>5</v>
      </c>
      <c r="K484" s="93">
        <v>3</v>
      </c>
      <c r="L484" s="1"/>
      <c r="M484" s="1"/>
    </row>
    <row r="485" spans="1:13" x14ac:dyDescent="0.2">
      <c r="A485" s="1">
        <v>587735</v>
      </c>
      <c r="B485" s="2" t="s">
        <v>1714</v>
      </c>
      <c r="C485" s="1">
        <v>1</v>
      </c>
      <c r="D485" s="1">
        <v>1</v>
      </c>
      <c r="E485" s="1">
        <v>6</v>
      </c>
      <c r="F485" s="1">
        <v>0</v>
      </c>
      <c r="G485" s="1">
        <v>0</v>
      </c>
      <c r="H485" s="1">
        <v>0</v>
      </c>
      <c r="I485" s="1">
        <v>0</v>
      </c>
      <c r="J485" s="1">
        <v>6</v>
      </c>
      <c r="K485" s="93">
        <v>6</v>
      </c>
      <c r="L485" s="1"/>
      <c r="M485" s="1"/>
    </row>
    <row r="486" spans="1:13" x14ac:dyDescent="0.2">
      <c r="A486" s="1">
        <v>616458</v>
      </c>
      <c r="B486" s="2" t="s">
        <v>1718</v>
      </c>
      <c r="C486" s="1">
        <v>1</v>
      </c>
      <c r="D486" s="1">
        <v>1</v>
      </c>
      <c r="E486" s="1">
        <v>5</v>
      </c>
      <c r="F486" s="1">
        <v>0</v>
      </c>
      <c r="G486" s="1">
        <v>0</v>
      </c>
      <c r="H486" s="1">
        <v>0</v>
      </c>
      <c r="I486" s="1">
        <v>0</v>
      </c>
      <c r="J486" s="1">
        <v>5</v>
      </c>
      <c r="K486" s="133">
        <v>5</v>
      </c>
      <c r="L486" s="1"/>
      <c r="M486" s="1"/>
    </row>
    <row r="487" spans="1:13" x14ac:dyDescent="0.2">
      <c r="A487" s="1">
        <v>580494</v>
      </c>
      <c r="B487" s="2" t="s">
        <v>1229</v>
      </c>
      <c r="C487" s="1">
        <v>7</v>
      </c>
      <c r="D487" s="1">
        <v>5</v>
      </c>
      <c r="E487" s="1">
        <v>5</v>
      </c>
      <c r="F487" s="1">
        <v>3</v>
      </c>
      <c r="G487" s="1">
        <v>0</v>
      </c>
      <c r="H487" s="1">
        <v>0</v>
      </c>
      <c r="I487" s="1">
        <v>2</v>
      </c>
      <c r="J487" s="1">
        <v>4.0999999999999996</v>
      </c>
      <c r="K487" s="133">
        <v>2.5</v>
      </c>
      <c r="L487" s="1"/>
      <c r="M487" s="1"/>
    </row>
    <row r="488" spans="1:13" x14ac:dyDescent="0.2">
      <c r="A488" s="1">
        <v>1005145</v>
      </c>
      <c r="B488" s="2" t="s">
        <v>1998</v>
      </c>
      <c r="C488" s="1">
        <v>1</v>
      </c>
      <c r="D488" s="1">
        <v>1</v>
      </c>
      <c r="E488" s="1">
        <v>5</v>
      </c>
      <c r="F488" s="1">
        <v>0</v>
      </c>
      <c r="G488" s="1">
        <v>0</v>
      </c>
      <c r="H488" s="1">
        <v>0</v>
      </c>
      <c r="I488" s="1">
        <v>0</v>
      </c>
      <c r="J488" s="1">
        <v>5</v>
      </c>
      <c r="K488" s="93">
        <v>5</v>
      </c>
      <c r="L488" s="1"/>
      <c r="M488" s="1"/>
    </row>
    <row r="489" spans="1:13" x14ac:dyDescent="0.2">
      <c r="A489" s="1">
        <v>572755</v>
      </c>
      <c r="B489" s="2" t="s">
        <v>1712</v>
      </c>
      <c r="C489" s="1">
        <v>1</v>
      </c>
      <c r="D489" s="1">
        <v>1</v>
      </c>
      <c r="E489" s="1">
        <v>5</v>
      </c>
      <c r="F489" s="1">
        <v>1</v>
      </c>
      <c r="G489" s="1">
        <v>0</v>
      </c>
      <c r="H489" s="1">
        <v>0</v>
      </c>
      <c r="I489" s="1">
        <v>0</v>
      </c>
      <c r="J489" s="1">
        <v>5.0999999999999996</v>
      </c>
      <c r="K489" s="93"/>
      <c r="L489" s="1"/>
      <c r="M489" s="1"/>
    </row>
    <row r="490" spans="1:13" x14ac:dyDescent="0.2">
      <c r="A490" s="1">
        <v>1243227</v>
      </c>
      <c r="B490" s="2" t="s">
        <v>1908</v>
      </c>
      <c r="C490" s="1">
        <v>2</v>
      </c>
      <c r="D490" s="1">
        <v>1</v>
      </c>
      <c r="E490" s="1">
        <v>5</v>
      </c>
      <c r="F490" s="1">
        <v>0</v>
      </c>
      <c r="G490" s="1">
        <v>0</v>
      </c>
      <c r="H490" s="1">
        <v>0</v>
      </c>
      <c r="I490" s="1">
        <v>0</v>
      </c>
      <c r="J490" s="1">
        <v>5</v>
      </c>
      <c r="K490" s="93">
        <v>5</v>
      </c>
      <c r="L490" s="1"/>
      <c r="M490" s="1"/>
    </row>
    <row r="491" spans="1:13" x14ac:dyDescent="0.2">
      <c r="A491" s="1">
        <v>1086089</v>
      </c>
      <c r="B491" s="2" t="s">
        <v>2025</v>
      </c>
      <c r="C491" s="1">
        <v>4</v>
      </c>
      <c r="D491" s="1">
        <v>4</v>
      </c>
      <c r="E491" s="1">
        <v>5</v>
      </c>
      <c r="F491" s="1">
        <v>1</v>
      </c>
      <c r="G491" s="1">
        <v>0</v>
      </c>
      <c r="H491" s="1">
        <v>0</v>
      </c>
      <c r="I491" s="1">
        <v>1</v>
      </c>
      <c r="J491" s="1">
        <v>2.1</v>
      </c>
      <c r="K491" s="93">
        <v>1.6666666666659999</v>
      </c>
      <c r="L491" s="1"/>
      <c r="M491" s="1"/>
    </row>
    <row r="492" spans="1:13" x14ac:dyDescent="0.2">
      <c r="A492" s="1">
        <v>356812</v>
      </c>
      <c r="B492" s="2" t="s">
        <v>1621</v>
      </c>
      <c r="C492" s="1">
        <v>5</v>
      </c>
      <c r="D492" s="1">
        <v>4</v>
      </c>
      <c r="E492" s="1">
        <v>5</v>
      </c>
      <c r="F492" s="1">
        <v>3</v>
      </c>
      <c r="G492" s="1">
        <v>0</v>
      </c>
      <c r="H492" s="1">
        <v>0</v>
      </c>
      <c r="I492" s="1">
        <v>1</v>
      </c>
      <c r="J492" s="1">
        <v>3.1</v>
      </c>
      <c r="K492" s="93">
        <v>5</v>
      </c>
      <c r="L492" s="1"/>
      <c r="M492" s="1"/>
    </row>
    <row r="493" spans="1:13" x14ac:dyDescent="0.2">
      <c r="A493" s="1">
        <v>935313</v>
      </c>
      <c r="B493" s="2" t="s">
        <v>1688</v>
      </c>
      <c r="C493" s="1">
        <v>2</v>
      </c>
      <c r="D493" s="1">
        <v>2</v>
      </c>
      <c r="E493" s="1">
        <v>5</v>
      </c>
      <c r="F493" s="1">
        <v>0</v>
      </c>
      <c r="G493" s="1">
        <v>0</v>
      </c>
      <c r="H493" s="1">
        <v>0</v>
      </c>
      <c r="I493" s="1">
        <v>0</v>
      </c>
      <c r="J493" s="1">
        <v>4</v>
      </c>
      <c r="K493" s="93">
        <v>2.5</v>
      </c>
      <c r="L493" s="1"/>
      <c r="M493" s="1"/>
    </row>
    <row r="494" spans="1:13" x14ac:dyDescent="0.2">
      <c r="A494" s="1">
        <v>34024</v>
      </c>
      <c r="B494" s="2" t="s">
        <v>2051</v>
      </c>
      <c r="C494" s="1">
        <v>3</v>
      </c>
      <c r="D494" s="1">
        <v>4</v>
      </c>
      <c r="E494" s="1">
        <v>5</v>
      </c>
      <c r="F494" s="1">
        <v>2</v>
      </c>
      <c r="G494" s="1">
        <v>0</v>
      </c>
      <c r="H494" s="1">
        <v>0</v>
      </c>
      <c r="I494" s="1">
        <v>0</v>
      </c>
      <c r="J494" s="1">
        <v>2.1</v>
      </c>
      <c r="K494" s="93">
        <v>2.5</v>
      </c>
      <c r="L494" s="1"/>
      <c r="M494" s="1"/>
    </row>
    <row r="495" spans="1:13" x14ac:dyDescent="0.2">
      <c r="A495" s="1">
        <v>726216</v>
      </c>
      <c r="B495" s="2" t="s">
        <v>1654</v>
      </c>
      <c r="C495" s="1">
        <v>3</v>
      </c>
      <c r="D495" s="1">
        <v>3</v>
      </c>
      <c r="E495" s="1">
        <v>4</v>
      </c>
      <c r="F495" s="1">
        <v>0</v>
      </c>
      <c r="G495" s="1">
        <v>0</v>
      </c>
      <c r="H495" s="1">
        <v>0</v>
      </c>
      <c r="I495" s="1">
        <v>2</v>
      </c>
      <c r="J495" s="1">
        <v>4</v>
      </c>
      <c r="K495" s="93">
        <v>1.333333333333</v>
      </c>
      <c r="L495" s="1"/>
      <c r="M495" s="1"/>
    </row>
    <row r="496" spans="1:13" x14ac:dyDescent="0.2">
      <c r="A496" s="1">
        <v>624926</v>
      </c>
      <c r="B496" s="2" t="s">
        <v>1679</v>
      </c>
      <c r="C496" s="1">
        <v>2</v>
      </c>
      <c r="D496" s="1">
        <v>2</v>
      </c>
      <c r="E496" s="1">
        <v>4</v>
      </c>
      <c r="F496" s="1">
        <v>1</v>
      </c>
      <c r="G496" s="1">
        <v>0</v>
      </c>
      <c r="H496" s="1">
        <v>0</v>
      </c>
      <c r="I496" s="1">
        <v>0</v>
      </c>
      <c r="J496" s="1">
        <v>4</v>
      </c>
      <c r="K496" s="93">
        <v>4</v>
      </c>
      <c r="L496" s="1"/>
      <c r="M496" s="1"/>
    </row>
    <row r="497" spans="1:13" x14ac:dyDescent="0.2">
      <c r="A497" s="1">
        <v>1243428</v>
      </c>
      <c r="B497" s="2" t="s">
        <v>1909</v>
      </c>
      <c r="C497" s="1">
        <v>2</v>
      </c>
      <c r="D497" s="1">
        <v>2</v>
      </c>
      <c r="E497" s="1">
        <v>4</v>
      </c>
      <c r="F497" s="1">
        <v>0</v>
      </c>
      <c r="G497" s="1">
        <v>0</v>
      </c>
      <c r="H497" s="1">
        <v>0</v>
      </c>
      <c r="I497" s="1">
        <v>1</v>
      </c>
      <c r="J497" s="1">
        <v>4</v>
      </c>
      <c r="K497" s="93">
        <v>2</v>
      </c>
      <c r="L497" s="1"/>
      <c r="M497" s="1"/>
    </row>
    <row r="498" spans="1:13" x14ac:dyDescent="0.2">
      <c r="A498" s="1">
        <v>1264497</v>
      </c>
      <c r="B498" s="2" t="s">
        <v>1982</v>
      </c>
      <c r="C498" s="1">
        <v>4</v>
      </c>
      <c r="D498" s="1">
        <v>4</v>
      </c>
      <c r="E498" s="1">
        <v>4</v>
      </c>
      <c r="F498" s="1">
        <v>1</v>
      </c>
      <c r="G498" s="1">
        <v>0</v>
      </c>
      <c r="H498" s="1">
        <v>0</v>
      </c>
      <c r="I498" s="1">
        <v>2</v>
      </c>
      <c r="J498" s="1">
        <v>4</v>
      </c>
      <c r="K498" s="93">
        <v>1.333333333333</v>
      </c>
      <c r="L498" s="1">
        <v>1</v>
      </c>
      <c r="M498" s="1"/>
    </row>
    <row r="499" spans="1:13" x14ac:dyDescent="0.2">
      <c r="A499" s="1">
        <v>419402</v>
      </c>
      <c r="B499" s="2" t="s">
        <v>2004</v>
      </c>
      <c r="C499" s="1">
        <v>1</v>
      </c>
      <c r="D499" s="1">
        <v>1</v>
      </c>
      <c r="E499" s="1">
        <v>4</v>
      </c>
      <c r="F499" s="1">
        <v>0</v>
      </c>
      <c r="G499" s="1">
        <v>0</v>
      </c>
      <c r="H499" s="1">
        <v>0</v>
      </c>
      <c r="I499" s="1">
        <v>0</v>
      </c>
      <c r="J499" s="1">
        <v>4</v>
      </c>
      <c r="K499" s="93">
        <v>4</v>
      </c>
      <c r="L499" s="1"/>
      <c r="M499" s="1"/>
    </row>
    <row r="500" spans="1:13" x14ac:dyDescent="0.2">
      <c r="A500" s="1">
        <v>935312</v>
      </c>
      <c r="B500" s="2" t="s">
        <v>2020</v>
      </c>
      <c r="C500" s="1">
        <v>3</v>
      </c>
      <c r="D500" s="1">
        <v>2</v>
      </c>
      <c r="E500" s="1">
        <v>4</v>
      </c>
      <c r="F500" s="1">
        <v>0</v>
      </c>
      <c r="G500" s="1">
        <v>0</v>
      </c>
      <c r="H500" s="1">
        <v>0</v>
      </c>
      <c r="I500" s="1">
        <v>1</v>
      </c>
      <c r="J500" s="1">
        <v>4</v>
      </c>
      <c r="K500" s="93">
        <v>2</v>
      </c>
      <c r="L500" s="1"/>
      <c r="M500" s="1"/>
    </row>
    <row r="501" spans="1:13" x14ac:dyDescent="0.2">
      <c r="A501" s="1">
        <v>738495</v>
      </c>
      <c r="B501" s="2" t="s">
        <v>1729</v>
      </c>
      <c r="C501" s="1">
        <v>1</v>
      </c>
      <c r="D501" s="1">
        <v>1</v>
      </c>
      <c r="E501" s="1">
        <v>4</v>
      </c>
      <c r="F501" s="1">
        <v>0</v>
      </c>
      <c r="G501" s="1">
        <v>0</v>
      </c>
      <c r="H501" s="1">
        <v>0</v>
      </c>
      <c r="I501" s="1">
        <v>0</v>
      </c>
      <c r="J501" s="1">
        <v>4</v>
      </c>
      <c r="K501" s="93">
        <v>4</v>
      </c>
      <c r="L501" s="1"/>
      <c r="M501" s="1"/>
    </row>
    <row r="502" spans="1:13" x14ac:dyDescent="0.2">
      <c r="A502" s="1">
        <v>1281477</v>
      </c>
      <c r="B502" s="2" t="s">
        <v>2047</v>
      </c>
      <c r="C502" s="1">
        <v>3</v>
      </c>
      <c r="D502" s="1">
        <v>1</v>
      </c>
      <c r="E502" s="1">
        <v>4</v>
      </c>
      <c r="F502" s="1">
        <v>0</v>
      </c>
      <c r="G502" s="1">
        <v>0</v>
      </c>
      <c r="H502" s="1">
        <v>0</v>
      </c>
      <c r="I502" s="1">
        <v>0</v>
      </c>
      <c r="J502" s="1">
        <v>4</v>
      </c>
      <c r="K502" s="93">
        <v>4</v>
      </c>
      <c r="L502" s="1">
        <v>1</v>
      </c>
      <c r="M502" s="1"/>
    </row>
    <row r="503" spans="1:13" x14ac:dyDescent="0.2">
      <c r="A503" s="1">
        <v>618955</v>
      </c>
      <c r="B503" s="2" t="s">
        <v>1719</v>
      </c>
      <c r="C503" s="1">
        <v>1</v>
      </c>
      <c r="D503" s="1">
        <v>1</v>
      </c>
      <c r="E503" s="1">
        <v>4</v>
      </c>
      <c r="F503" s="1">
        <v>1</v>
      </c>
      <c r="G503" s="1">
        <v>0</v>
      </c>
      <c r="H503" s="1">
        <v>0</v>
      </c>
      <c r="I503" s="1">
        <v>0</v>
      </c>
      <c r="J503" s="1">
        <v>4.0999999999999996</v>
      </c>
      <c r="K503" s="93"/>
      <c r="L503" s="1"/>
      <c r="M503" s="1"/>
    </row>
    <row r="504" spans="1:13" x14ac:dyDescent="0.2">
      <c r="A504" s="1">
        <v>943411</v>
      </c>
      <c r="B504" s="2" t="s">
        <v>1689</v>
      </c>
      <c r="C504" s="1">
        <v>2</v>
      </c>
      <c r="D504" s="1">
        <v>2</v>
      </c>
      <c r="E504" s="1">
        <v>3</v>
      </c>
      <c r="F504" s="1">
        <v>1</v>
      </c>
      <c r="G504" s="1">
        <v>0</v>
      </c>
      <c r="H504" s="1">
        <v>0</v>
      </c>
      <c r="I504" s="1">
        <v>0</v>
      </c>
      <c r="J504" s="1">
        <v>3</v>
      </c>
      <c r="K504" s="93">
        <v>3</v>
      </c>
      <c r="L504" s="1"/>
      <c r="M504" s="1"/>
    </row>
    <row r="505" spans="1:13" x14ac:dyDescent="0.2">
      <c r="A505" s="1">
        <v>1243195</v>
      </c>
      <c r="B505" s="2" t="s">
        <v>1989</v>
      </c>
      <c r="C505" s="1">
        <v>2</v>
      </c>
      <c r="D505" s="1">
        <v>2</v>
      </c>
      <c r="E505" s="1">
        <v>3</v>
      </c>
      <c r="F505" s="1">
        <v>0</v>
      </c>
      <c r="G505" s="1">
        <v>0</v>
      </c>
      <c r="H505" s="1">
        <v>0</v>
      </c>
      <c r="I505" s="1">
        <v>1</v>
      </c>
      <c r="J505" s="1">
        <v>3</v>
      </c>
      <c r="K505" s="93">
        <v>1.5</v>
      </c>
      <c r="L505" s="1"/>
      <c r="M505" s="1"/>
    </row>
    <row r="506" spans="1:13" x14ac:dyDescent="0.2">
      <c r="A506" s="1">
        <v>774037</v>
      </c>
      <c r="B506" s="2" t="s">
        <v>1733</v>
      </c>
      <c r="C506" s="1">
        <v>1</v>
      </c>
      <c r="D506" s="1">
        <v>1</v>
      </c>
      <c r="E506" s="1">
        <v>3</v>
      </c>
      <c r="F506" s="1">
        <v>0</v>
      </c>
      <c r="G506" s="1">
        <v>0</v>
      </c>
      <c r="H506" s="1">
        <v>0</v>
      </c>
      <c r="I506" s="1">
        <v>0</v>
      </c>
      <c r="J506" s="1">
        <v>3</v>
      </c>
      <c r="K506" s="93">
        <v>3</v>
      </c>
      <c r="L506" s="1"/>
      <c r="M506" s="1"/>
    </row>
    <row r="507" spans="1:13" x14ac:dyDescent="0.2">
      <c r="A507" s="1">
        <v>1281834</v>
      </c>
      <c r="B507" s="2" t="s">
        <v>2017</v>
      </c>
      <c r="C507" s="1">
        <v>1</v>
      </c>
      <c r="D507" s="1">
        <v>1</v>
      </c>
      <c r="E507" s="1">
        <v>3</v>
      </c>
      <c r="F507" s="1">
        <v>0</v>
      </c>
      <c r="G507" s="1">
        <v>0</v>
      </c>
      <c r="H507" s="1">
        <v>0</v>
      </c>
      <c r="I507" s="1">
        <v>0</v>
      </c>
      <c r="J507" s="1">
        <v>3</v>
      </c>
      <c r="K507" s="93">
        <v>3</v>
      </c>
      <c r="L507" s="1"/>
      <c r="M507" s="1"/>
    </row>
    <row r="508" spans="1:13" x14ac:dyDescent="0.2">
      <c r="A508" s="1">
        <v>628289</v>
      </c>
      <c r="B508" s="2" t="s">
        <v>1616</v>
      </c>
      <c r="C508" s="1">
        <v>6</v>
      </c>
      <c r="D508" s="1">
        <v>3</v>
      </c>
      <c r="E508" s="1">
        <v>3</v>
      </c>
      <c r="F508" s="1">
        <v>2</v>
      </c>
      <c r="G508" s="1">
        <v>0</v>
      </c>
      <c r="H508" s="1">
        <v>0</v>
      </c>
      <c r="I508" s="1">
        <v>1</v>
      </c>
      <c r="J508" s="1">
        <v>2.1</v>
      </c>
      <c r="K508" s="93">
        <v>3</v>
      </c>
      <c r="L508" s="1"/>
      <c r="M508" s="1"/>
    </row>
    <row r="509" spans="1:13" x14ac:dyDescent="0.2">
      <c r="A509" s="1">
        <v>1238374</v>
      </c>
      <c r="B509" s="2" t="s">
        <v>1662</v>
      </c>
      <c r="C509" s="1">
        <v>4</v>
      </c>
      <c r="D509" s="1">
        <v>3</v>
      </c>
      <c r="E509" s="1">
        <v>3</v>
      </c>
      <c r="F509" s="1">
        <v>2</v>
      </c>
      <c r="G509" s="1">
        <v>0</v>
      </c>
      <c r="H509" s="1">
        <v>0</v>
      </c>
      <c r="I509" s="1">
        <v>0</v>
      </c>
      <c r="J509" s="1">
        <v>2</v>
      </c>
      <c r="K509" s="93">
        <v>3</v>
      </c>
      <c r="L509" s="1"/>
      <c r="M509" s="1"/>
    </row>
    <row r="510" spans="1:13" x14ac:dyDescent="0.2">
      <c r="A510" s="1">
        <v>1267049</v>
      </c>
      <c r="B510" s="2" t="s">
        <v>2028</v>
      </c>
      <c r="C510" s="1">
        <v>2</v>
      </c>
      <c r="D510" s="1">
        <v>1</v>
      </c>
      <c r="E510" s="1">
        <v>3</v>
      </c>
      <c r="F510" s="1">
        <v>1</v>
      </c>
      <c r="G510" s="1">
        <v>0</v>
      </c>
      <c r="H510" s="1">
        <v>0</v>
      </c>
      <c r="I510" s="1">
        <v>0</v>
      </c>
      <c r="J510" s="1">
        <v>3.1</v>
      </c>
      <c r="K510" s="93"/>
      <c r="L510" s="1"/>
      <c r="M510" s="1"/>
    </row>
    <row r="511" spans="1:13" x14ac:dyDescent="0.2">
      <c r="A511" s="1">
        <v>771574</v>
      </c>
      <c r="B511" s="2" t="s">
        <v>1682</v>
      </c>
      <c r="C511" s="1">
        <v>2</v>
      </c>
      <c r="D511" s="1">
        <v>2</v>
      </c>
      <c r="E511" s="1">
        <v>3</v>
      </c>
      <c r="F511" s="1">
        <v>1</v>
      </c>
      <c r="G511" s="1">
        <v>0</v>
      </c>
      <c r="H511" s="1">
        <v>0</v>
      </c>
      <c r="I511" s="1">
        <v>1</v>
      </c>
      <c r="J511" s="1">
        <v>3.1</v>
      </c>
      <c r="K511" s="93">
        <v>3</v>
      </c>
      <c r="L511" s="1"/>
      <c r="M511" s="1"/>
    </row>
    <row r="512" spans="1:13" x14ac:dyDescent="0.2">
      <c r="A512" s="1">
        <v>618943</v>
      </c>
      <c r="B512" s="2" t="s">
        <v>1652</v>
      </c>
      <c r="C512" s="1">
        <v>3</v>
      </c>
      <c r="D512" s="1">
        <v>1</v>
      </c>
      <c r="E512" s="1">
        <v>2</v>
      </c>
      <c r="F512" s="1">
        <v>0</v>
      </c>
      <c r="G512" s="1">
        <v>0</v>
      </c>
      <c r="H512" s="1">
        <v>0</v>
      </c>
      <c r="I512" s="1">
        <v>0</v>
      </c>
      <c r="J512" s="1">
        <v>2</v>
      </c>
      <c r="K512" s="93">
        <v>2</v>
      </c>
      <c r="L512" s="1"/>
      <c r="M512" s="1"/>
    </row>
    <row r="513" spans="1:13" x14ac:dyDescent="0.2">
      <c r="A513" s="1">
        <v>860254</v>
      </c>
      <c r="B513" s="2" t="s">
        <v>1257</v>
      </c>
      <c r="C513" s="1">
        <v>3</v>
      </c>
      <c r="D513" s="1">
        <v>1</v>
      </c>
      <c r="E513" s="1">
        <v>2</v>
      </c>
      <c r="F513" s="1">
        <v>0</v>
      </c>
      <c r="G513" s="1">
        <v>0</v>
      </c>
      <c r="H513" s="1">
        <v>0</v>
      </c>
      <c r="I513" s="1">
        <v>0</v>
      </c>
      <c r="J513" s="1">
        <v>2</v>
      </c>
      <c r="K513" s="93">
        <v>2</v>
      </c>
      <c r="L513" s="1"/>
      <c r="M513" s="1"/>
    </row>
    <row r="514" spans="1:13" x14ac:dyDescent="0.2">
      <c r="A514" s="1">
        <v>1243196</v>
      </c>
      <c r="B514" s="2" t="s">
        <v>2030</v>
      </c>
      <c r="C514" s="1">
        <v>1</v>
      </c>
      <c r="D514" s="1">
        <v>1</v>
      </c>
      <c r="E514" s="1">
        <v>2</v>
      </c>
      <c r="F514" s="1">
        <v>0</v>
      </c>
      <c r="G514" s="1">
        <v>0</v>
      </c>
      <c r="H514" s="1">
        <v>0</v>
      </c>
      <c r="I514" s="1">
        <v>0</v>
      </c>
      <c r="J514" s="1">
        <v>2</v>
      </c>
      <c r="K514" s="93">
        <v>2</v>
      </c>
      <c r="L514" s="1"/>
      <c r="M514" s="1"/>
    </row>
    <row r="515" spans="1:13" x14ac:dyDescent="0.2">
      <c r="A515" s="1">
        <v>1243910</v>
      </c>
      <c r="B515" s="2" t="s">
        <v>2041</v>
      </c>
      <c r="C515" s="1">
        <v>1</v>
      </c>
      <c r="D515" s="1">
        <v>1</v>
      </c>
      <c r="E515" s="1">
        <v>2</v>
      </c>
      <c r="F515" s="1">
        <v>1</v>
      </c>
      <c r="G515" s="1">
        <v>0</v>
      </c>
      <c r="H515" s="1">
        <v>0</v>
      </c>
      <c r="I515" s="1">
        <v>0</v>
      </c>
      <c r="J515" s="1">
        <v>2.1</v>
      </c>
      <c r="K515" s="93"/>
      <c r="L515" s="1"/>
      <c r="M515" s="1"/>
    </row>
    <row r="516" spans="1:13" x14ac:dyDescent="0.2">
      <c r="A516" s="1">
        <v>751932</v>
      </c>
      <c r="B516" s="2" t="s">
        <v>2059</v>
      </c>
      <c r="C516" s="1">
        <v>5</v>
      </c>
      <c r="D516" s="1">
        <v>2</v>
      </c>
      <c r="E516" s="1">
        <v>2</v>
      </c>
      <c r="F516" s="1">
        <v>1</v>
      </c>
      <c r="G516" s="1">
        <v>0</v>
      </c>
      <c r="H516" s="1">
        <v>0</v>
      </c>
      <c r="I516" s="1">
        <v>0</v>
      </c>
      <c r="J516" s="1">
        <v>2</v>
      </c>
      <c r="K516" s="93">
        <v>2</v>
      </c>
      <c r="L516" s="1"/>
      <c r="M516" s="1"/>
    </row>
    <row r="517" spans="1:13" x14ac:dyDescent="0.2">
      <c r="A517" s="1">
        <v>742392</v>
      </c>
      <c r="B517" s="2" t="s">
        <v>1960</v>
      </c>
      <c r="C517" s="1">
        <v>1</v>
      </c>
      <c r="D517" s="1">
        <v>1</v>
      </c>
      <c r="E517" s="1">
        <v>1</v>
      </c>
      <c r="F517" s="1">
        <v>0</v>
      </c>
      <c r="G517" s="1">
        <v>0</v>
      </c>
      <c r="H517" s="1">
        <v>0</v>
      </c>
      <c r="I517" s="1">
        <v>0</v>
      </c>
      <c r="J517" s="1">
        <v>1</v>
      </c>
      <c r="K517" s="93">
        <v>1</v>
      </c>
      <c r="L517" s="1"/>
      <c r="M517" s="1"/>
    </row>
    <row r="518" spans="1:13" x14ac:dyDescent="0.2">
      <c r="A518" s="1">
        <v>1241222</v>
      </c>
      <c r="B518" s="2" t="s">
        <v>1961</v>
      </c>
      <c r="C518" s="1">
        <v>1</v>
      </c>
      <c r="D518" s="1">
        <v>1</v>
      </c>
      <c r="E518" s="1">
        <v>1</v>
      </c>
      <c r="F518" s="1">
        <v>0</v>
      </c>
      <c r="G518" s="1">
        <v>0</v>
      </c>
      <c r="H518" s="1">
        <v>0</v>
      </c>
      <c r="I518" s="1">
        <v>0</v>
      </c>
      <c r="J518" s="1">
        <v>1</v>
      </c>
      <c r="K518" s="93">
        <v>1</v>
      </c>
      <c r="L518" s="1"/>
      <c r="M518" s="1"/>
    </row>
    <row r="519" spans="1:13" x14ac:dyDescent="0.2">
      <c r="A519" s="1">
        <v>1240131</v>
      </c>
      <c r="B519" s="2" t="s">
        <v>1754</v>
      </c>
      <c r="C519" s="1">
        <v>1</v>
      </c>
      <c r="D519" s="1">
        <v>1</v>
      </c>
      <c r="E519" s="1">
        <v>1</v>
      </c>
      <c r="F519" s="1">
        <v>0</v>
      </c>
      <c r="G519" s="1">
        <v>0</v>
      </c>
      <c r="H519" s="1">
        <v>0</v>
      </c>
      <c r="I519" s="1">
        <v>0</v>
      </c>
      <c r="J519" s="1">
        <v>1</v>
      </c>
      <c r="K519" s="93">
        <v>1</v>
      </c>
      <c r="L519" s="1"/>
      <c r="M519" s="1"/>
    </row>
    <row r="520" spans="1:13" x14ac:dyDescent="0.2">
      <c r="A520" s="1">
        <v>861626</v>
      </c>
      <c r="B520" s="2" t="s">
        <v>1686</v>
      </c>
      <c r="C520" s="1">
        <v>2</v>
      </c>
      <c r="D520" s="1">
        <v>2</v>
      </c>
      <c r="E520" s="1">
        <v>1</v>
      </c>
      <c r="F520" s="1">
        <v>0</v>
      </c>
      <c r="G520" s="1">
        <v>0</v>
      </c>
      <c r="H520" s="1">
        <v>0</v>
      </c>
      <c r="I520" s="1">
        <v>1</v>
      </c>
      <c r="J520" s="1">
        <v>1</v>
      </c>
      <c r="K520" s="93">
        <v>0.5</v>
      </c>
      <c r="L520" s="1"/>
      <c r="M520" s="1"/>
    </row>
    <row r="521" spans="1:13" x14ac:dyDescent="0.2">
      <c r="A521" s="1">
        <v>1243970</v>
      </c>
      <c r="B521" s="2" t="s">
        <v>1969</v>
      </c>
      <c r="C521" s="1">
        <v>3</v>
      </c>
      <c r="D521" s="1">
        <v>1</v>
      </c>
      <c r="E521" s="1">
        <v>1</v>
      </c>
      <c r="F521" s="1">
        <v>0</v>
      </c>
      <c r="G521" s="1">
        <v>0</v>
      </c>
      <c r="H521" s="1">
        <v>0</v>
      </c>
      <c r="I521" s="1">
        <v>0</v>
      </c>
      <c r="J521" s="1">
        <v>1</v>
      </c>
      <c r="K521" s="93">
        <v>1</v>
      </c>
      <c r="L521" s="1"/>
      <c r="M521" s="1"/>
    </row>
    <row r="522" spans="1:13" x14ac:dyDescent="0.2">
      <c r="A522" s="1">
        <v>572741</v>
      </c>
      <c r="B522" s="2" t="s">
        <v>1562</v>
      </c>
      <c r="C522" s="1">
        <v>1</v>
      </c>
      <c r="D522" s="1">
        <v>1</v>
      </c>
      <c r="E522" s="1">
        <v>1</v>
      </c>
      <c r="F522" s="1">
        <v>1</v>
      </c>
      <c r="G522" s="1">
        <v>0</v>
      </c>
      <c r="H522" s="1">
        <v>0</v>
      </c>
      <c r="I522" s="1">
        <v>0</v>
      </c>
      <c r="J522" s="1">
        <v>1.1000000000000001</v>
      </c>
      <c r="K522" s="93"/>
      <c r="L522" s="1"/>
      <c r="M522" s="1"/>
    </row>
    <row r="523" spans="1:13" x14ac:dyDescent="0.2">
      <c r="A523" s="1">
        <v>1239285</v>
      </c>
      <c r="B523" s="2" t="s">
        <v>1752</v>
      </c>
      <c r="C523" s="1">
        <v>2</v>
      </c>
      <c r="D523" s="1">
        <v>1</v>
      </c>
      <c r="E523" s="1">
        <v>1</v>
      </c>
      <c r="F523" s="1">
        <v>0</v>
      </c>
      <c r="G523" s="1">
        <v>0</v>
      </c>
      <c r="H523" s="1">
        <v>0</v>
      </c>
      <c r="I523" s="1">
        <v>0</v>
      </c>
      <c r="J523" s="1">
        <v>1</v>
      </c>
      <c r="K523" s="93">
        <v>1</v>
      </c>
      <c r="L523" s="1"/>
      <c r="M523" s="1"/>
    </row>
    <row r="524" spans="1:13" x14ac:dyDescent="0.2">
      <c r="A524" s="1">
        <v>621058</v>
      </c>
      <c r="B524" s="2" t="s">
        <v>1678</v>
      </c>
      <c r="C524" s="1">
        <v>2</v>
      </c>
      <c r="D524" s="1">
        <v>1</v>
      </c>
      <c r="E524" s="1">
        <v>1</v>
      </c>
      <c r="F524" s="1">
        <v>0</v>
      </c>
      <c r="G524" s="1">
        <v>0</v>
      </c>
      <c r="H524" s="1">
        <v>0</v>
      </c>
      <c r="I524" s="1">
        <v>0</v>
      </c>
      <c r="J524" s="1">
        <v>1</v>
      </c>
      <c r="K524" s="93">
        <v>1</v>
      </c>
      <c r="L524" s="1"/>
      <c r="M524" s="1"/>
    </row>
    <row r="525" spans="1:13" x14ac:dyDescent="0.2">
      <c r="A525" s="1">
        <v>1243214</v>
      </c>
      <c r="B525" s="2" t="s">
        <v>2009</v>
      </c>
      <c r="C525" s="1">
        <v>2</v>
      </c>
      <c r="D525" s="1">
        <v>1</v>
      </c>
      <c r="E525" s="1">
        <v>1</v>
      </c>
      <c r="F525" s="1">
        <v>0</v>
      </c>
      <c r="G525" s="1">
        <v>0</v>
      </c>
      <c r="H525" s="1">
        <v>0</v>
      </c>
      <c r="I525" s="1">
        <v>0</v>
      </c>
      <c r="J525" s="1">
        <v>1</v>
      </c>
      <c r="K525" s="93">
        <v>1</v>
      </c>
      <c r="L525" s="1"/>
      <c r="M525" s="1"/>
    </row>
    <row r="526" spans="1:13" x14ac:dyDescent="0.2">
      <c r="A526" s="1">
        <v>1191834</v>
      </c>
      <c r="B526" s="2" t="s">
        <v>1265</v>
      </c>
      <c r="C526" s="1">
        <v>1</v>
      </c>
      <c r="D526" s="1">
        <v>1</v>
      </c>
      <c r="E526" s="1">
        <v>1</v>
      </c>
      <c r="F526" s="1">
        <v>0</v>
      </c>
      <c r="G526" s="1">
        <v>0</v>
      </c>
      <c r="H526" s="1">
        <v>0</v>
      </c>
      <c r="I526" s="1">
        <v>0</v>
      </c>
      <c r="J526" s="1">
        <v>1</v>
      </c>
      <c r="K526" s="93">
        <v>1</v>
      </c>
      <c r="L526" s="1"/>
      <c r="M526" s="1"/>
    </row>
    <row r="527" spans="1:13" x14ac:dyDescent="0.2">
      <c r="A527" s="1">
        <v>127205</v>
      </c>
      <c r="B527" s="2" t="s">
        <v>1666</v>
      </c>
      <c r="C527" s="1">
        <v>6</v>
      </c>
      <c r="D527" s="1">
        <v>4</v>
      </c>
      <c r="E527" s="1">
        <v>1</v>
      </c>
      <c r="F527" s="1">
        <v>1</v>
      </c>
      <c r="G527" s="1">
        <v>0</v>
      </c>
      <c r="H527" s="1">
        <v>0</v>
      </c>
      <c r="I527" s="1">
        <v>2</v>
      </c>
      <c r="J527" s="1">
        <v>1</v>
      </c>
      <c r="K527" s="93">
        <v>0.33333333333300003</v>
      </c>
      <c r="L527" s="1"/>
      <c r="M527" s="1"/>
    </row>
    <row r="528" spans="1:13" x14ac:dyDescent="0.2">
      <c r="A528" s="1">
        <v>601064</v>
      </c>
      <c r="B528" s="2" t="s">
        <v>1248</v>
      </c>
      <c r="C528" s="1">
        <v>3</v>
      </c>
      <c r="D528" s="1">
        <v>2</v>
      </c>
      <c r="E528" s="1">
        <v>1</v>
      </c>
      <c r="F528" s="1">
        <v>0</v>
      </c>
      <c r="G528" s="1">
        <v>0</v>
      </c>
      <c r="H528" s="1">
        <v>0</v>
      </c>
      <c r="I528" s="1">
        <v>1</v>
      </c>
      <c r="J528" s="1">
        <v>1</v>
      </c>
      <c r="K528" s="93">
        <v>0.5</v>
      </c>
      <c r="L528" s="1"/>
      <c r="M528" s="1"/>
    </row>
    <row r="529" spans="1:13" x14ac:dyDescent="0.2">
      <c r="A529" s="1">
        <v>72283</v>
      </c>
      <c r="B529" s="2" t="s">
        <v>1702</v>
      </c>
      <c r="C529" s="1">
        <v>1</v>
      </c>
      <c r="D529" s="1">
        <v>1</v>
      </c>
      <c r="E529" s="1">
        <v>1</v>
      </c>
      <c r="F529" s="1">
        <v>0</v>
      </c>
      <c r="G529" s="1">
        <v>0</v>
      </c>
      <c r="H529" s="1">
        <v>0</v>
      </c>
      <c r="I529" s="1">
        <v>0</v>
      </c>
      <c r="J529" s="1">
        <v>1</v>
      </c>
      <c r="K529" s="93">
        <v>1</v>
      </c>
      <c r="L529" s="1"/>
      <c r="M529" s="1"/>
    </row>
    <row r="530" spans="1:13" x14ac:dyDescent="0.2">
      <c r="A530" s="1">
        <v>178256</v>
      </c>
      <c r="B530" s="2" t="s">
        <v>1246</v>
      </c>
      <c r="C530" s="1">
        <v>2</v>
      </c>
      <c r="D530" s="1">
        <v>2</v>
      </c>
      <c r="E530" s="1">
        <v>1</v>
      </c>
      <c r="F530" s="1">
        <v>1</v>
      </c>
      <c r="G530" s="1">
        <v>0</v>
      </c>
      <c r="H530" s="1">
        <v>0</v>
      </c>
      <c r="I530" s="1">
        <v>0</v>
      </c>
      <c r="J530" s="1">
        <v>1</v>
      </c>
      <c r="K530" s="93">
        <v>1</v>
      </c>
      <c r="L530" s="1"/>
      <c r="M530" s="1"/>
    </row>
    <row r="531" spans="1:13" x14ac:dyDescent="0.2">
      <c r="A531" s="1">
        <v>621064</v>
      </c>
      <c r="B531" s="2" t="s">
        <v>1720</v>
      </c>
      <c r="C531" s="1">
        <v>2</v>
      </c>
      <c r="D531" s="1">
        <v>1</v>
      </c>
      <c r="E531" s="1">
        <v>1</v>
      </c>
      <c r="F531" s="1">
        <v>0</v>
      </c>
      <c r="G531" s="1">
        <v>0</v>
      </c>
      <c r="H531" s="1">
        <v>0</v>
      </c>
      <c r="I531" s="1">
        <v>0</v>
      </c>
      <c r="J531" s="1">
        <v>1</v>
      </c>
      <c r="K531" s="93">
        <v>1</v>
      </c>
      <c r="L531" s="1"/>
      <c r="M531" s="1"/>
    </row>
    <row r="532" spans="1:13" x14ac:dyDescent="0.2">
      <c r="A532" s="1">
        <v>777013</v>
      </c>
      <c r="B532" s="2" t="s">
        <v>1736</v>
      </c>
      <c r="C532" s="1">
        <v>1</v>
      </c>
      <c r="D532" s="1">
        <v>1</v>
      </c>
      <c r="E532" s="1">
        <v>0</v>
      </c>
      <c r="F532" s="1">
        <v>0</v>
      </c>
      <c r="G532" s="1">
        <v>0</v>
      </c>
      <c r="H532" s="1">
        <v>0</v>
      </c>
      <c r="I532" s="1">
        <v>1</v>
      </c>
      <c r="J532" s="1">
        <v>0</v>
      </c>
      <c r="K532" s="133">
        <v>0</v>
      </c>
      <c r="L532" s="1"/>
      <c r="M532" s="1"/>
    </row>
    <row r="533" spans="1:13" x14ac:dyDescent="0.2">
      <c r="A533" s="1">
        <v>1203778</v>
      </c>
      <c r="B533" s="2" t="s">
        <v>1950</v>
      </c>
      <c r="C533" s="1">
        <v>1</v>
      </c>
      <c r="D533" s="1">
        <v>1</v>
      </c>
      <c r="E533" s="1">
        <v>0</v>
      </c>
      <c r="F533" s="1">
        <v>0</v>
      </c>
      <c r="G533" s="1">
        <v>0</v>
      </c>
      <c r="H533" s="1">
        <v>0</v>
      </c>
      <c r="I533" s="1">
        <v>1</v>
      </c>
      <c r="J533" s="1">
        <v>0</v>
      </c>
      <c r="K533" s="133">
        <v>0</v>
      </c>
      <c r="L533" s="1"/>
      <c r="M533" s="1"/>
    </row>
    <row r="534" spans="1:13" x14ac:dyDescent="0.2">
      <c r="A534" s="1">
        <v>1241905</v>
      </c>
      <c r="B534" s="2" t="s">
        <v>1955</v>
      </c>
      <c r="C534" s="1">
        <v>1</v>
      </c>
      <c r="D534" s="1">
        <v>1</v>
      </c>
      <c r="E534" s="1">
        <v>0</v>
      </c>
      <c r="F534" s="1">
        <v>0</v>
      </c>
      <c r="G534" s="1">
        <v>0</v>
      </c>
      <c r="H534" s="1">
        <v>0</v>
      </c>
      <c r="I534" s="1">
        <v>1</v>
      </c>
      <c r="J534" s="1">
        <v>0</v>
      </c>
      <c r="K534" s="93">
        <v>0</v>
      </c>
      <c r="L534" s="1"/>
      <c r="M534" s="1"/>
    </row>
    <row r="535" spans="1:13" x14ac:dyDescent="0.2">
      <c r="A535" s="1">
        <v>751897</v>
      </c>
      <c r="B535" s="2" t="s">
        <v>1657</v>
      </c>
      <c r="C535" s="1">
        <v>3</v>
      </c>
      <c r="D535" s="1">
        <v>1</v>
      </c>
      <c r="E535" s="1">
        <v>0</v>
      </c>
      <c r="F535" s="1">
        <v>0</v>
      </c>
      <c r="G535" s="1">
        <v>0</v>
      </c>
      <c r="H535" s="1">
        <v>0</v>
      </c>
      <c r="I535" s="1">
        <v>1</v>
      </c>
      <c r="J535" s="1">
        <v>0</v>
      </c>
      <c r="K535" s="93">
        <v>0</v>
      </c>
      <c r="L535" s="1"/>
      <c r="M535" s="1"/>
    </row>
    <row r="536" spans="1:13" x14ac:dyDescent="0.2">
      <c r="A536" s="1">
        <v>903729</v>
      </c>
      <c r="B536" s="2" t="s">
        <v>1745</v>
      </c>
      <c r="C536" s="1">
        <v>1</v>
      </c>
      <c r="D536" s="1">
        <v>1</v>
      </c>
      <c r="E536" s="1">
        <v>0</v>
      </c>
      <c r="F536" s="1">
        <v>1</v>
      </c>
      <c r="G536" s="1">
        <v>0</v>
      </c>
      <c r="H536" s="1">
        <v>0</v>
      </c>
      <c r="I536" s="1">
        <v>0</v>
      </c>
      <c r="J536" s="1">
        <v>0.1</v>
      </c>
      <c r="K536" s="93"/>
      <c r="L536" s="1"/>
      <c r="M536" s="1"/>
    </row>
    <row r="537" spans="1:13" x14ac:dyDescent="0.2">
      <c r="A537" s="1">
        <v>742464</v>
      </c>
      <c r="B537" s="2" t="s">
        <v>1971</v>
      </c>
      <c r="C537" s="1">
        <v>1</v>
      </c>
      <c r="D537" s="1">
        <v>1</v>
      </c>
      <c r="E537" s="1">
        <v>0</v>
      </c>
      <c r="F537" s="1">
        <v>1</v>
      </c>
      <c r="G537" s="1">
        <v>0</v>
      </c>
      <c r="H537" s="1">
        <v>0</v>
      </c>
      <c r="I537" s="1">
        <v>0</v>
      </c>
      <c r="J537" s="1">
        <v>0.1</v>
      </c>
      <c r="K537" s="93"/>
      <c r="L537" s="1"/>
      <c r="M537" s="1"/>
    </row>
    <row r="538" spans="1:13" x14ac:dyDescent="0.2">
      <c r="A538" s="1">
        <v>778953</v>
      </c>
      <c r="B538" s="2" t="s">
        <v>1737</v>
      </c>
      <c r="C538" s="1">
        <v>1</v>
      </c>
      <c r="D538" s="1">
        <v>1</v>
      </c>
      <c r="E538" s="1">
        <v>0</v>
      </c>
      <c r="F538" s="1">
        <v>0</v>
      </c>
      <c r="G538" s="1">
        <v>0</v>
      </c>
      <c r="H538" s="1">
        <v>0</v>
      </c>
      <c r="I538" s="1">
        <v>1</v>
      </c>
      <c r="J538" s="1">
        <v>0</v>
      </c>
      <c r="K538" s="93">
        <v>0</v>
      </c>
      <c r="L538" s="1"/>
      <c r="M538" s="1"/>
    </row>
    <row r="539" spans="1:13" x14ac:dyDescent="0.2">
      <c r="A539" s="1">
        <v>1240276</v>
      </c>
      <c r="B539" s="2" t="s">
        <v>1757</v>
      </c>
      <c r="C539" s="1">
        <v>1</v>
      </c>
      <c r="D539" s="1">
        <v>1</v>
      </c>
      <c r="E539" s="1">
        <v>0</v>
      </c>
      <c r="F539" s="1">
        <v>0</v>
      </c>
      <c r="G539" s="1">
        <v>0</v>
      </c>
      <c r="H539" s="1">
        <v>0</v>
      </c>
      <c r="I539" s="1">
        <v>1</v>
      </c>
      <c r="J539" s="1">
        <v>0</v>
      </c>
      <c r="K539" s="93">
        <v>0</v>
      </c>
      <c r="L539" s="1"/>
      <c r="M539" s="1"/>
    </row>
    <row r="540" spans="1:13" x14ac:dyDescent="0.2">
      <c r="A540" s="1">
        <v>863153</v>
      </c>
      <c r="B540" s="2" t="s">
        <v>1744</v>
      </c>
      <c r="C540" s="1">
        <v>1</v>
      </c>
      <c r="D540" s="1">
        <v>1</v>
      </c>
      <c r="E540" s="1">
        <v>0</v>
      </c>
      <c r="F540" s="1">
        <v>0</v>
      </c>
      <c r="G540" s="1">
        <v>0</v>
      </c>
      <c r="H540" s="1">
        <v>0</v>
      </c>
      <c r="I540" s="1">
        <v>1</v>
      </c>
      <c r="J540" s="1">
        <v>0</v>
      </c>
      <c r="K540" s="93">
        <v>0</v>
      </c>
      <c r="L540" s="1"/>
      <c r="M540" s="1"/>
    </row>
    <row r="541" spans="1:13" x14ac:dyDescent="0.2">
      <c r="A541" s="1">
        <v>849351</v>
      </c>
      <c r="B541" s="2" t="s">
        <v>1741</v>
      </c>
      <c r="C541" s="1">
        <v>1</v>
      </c>
      <c r="D541" s="1">
        <v>1</v>
      </c>
      <c r="E541" s="1">
        <v>0</v>
      </c>
      <c r="F541" s="1">
        <v>0</v>
      </c>
      <c r="G541" s="1">
        <v>0</v>
      </c>
      <c r="H541" s="1">
        <v>0</v>
      </c>
      <c r="I541" s="1">
        <v>1</v>
      </c>
      <c r="J541" s="1">
        <v>0</v>
      </c>
      <c r="K541" s="93">
        <v>0</v>
      </c>
      <c r="L541" s="1"/>
      <c r="M541" s="1"/>
    </row>
    <row r="542" spans="1:13" x14ac:dyDescent="0.2">
      <c r="A542" s="1">
        <v>742467</v>
      </c>
      <c r="B542" s="2" t="s">
        <v>1862</v>
      </c>
      <c r="C542" s="1">
        <v>1</v>
      </c>
      <c r="D542" s="1">
        <v>1</v>
      </c>
      <c r="E542" s="1">
        <v>0</v>
      </c>
      <c r="F542" s="1">
        <v>0</v>
      </c>
      <c r="G542" s="1">
        <v>0</v>
      </c>
      <c r="H542" s="1">
        <v>0</v>
      </c>
      <c r="I542" s="1">
        <v>1</v>
      </c>
      <c r="J542" s="1">
        <v>0</v>
      </c>
      <c r="K542" s="93">
        <v>0</v>
      </c>
      <c r="L542" s="1"/>
      <c r="M542" s="1"/>
    </row>
    <row r="543" spans="1:13" x14ac:dyDescent="0.2">
      <c r="A543" s="1">
        <v>1243524</v>
      </c>
      <c r="B543" s="2" t="s">
        <v>1988</v>
      </c>
      <c r="C543" s="1">
        <v>1</v>
      </c>
      <c r="D543" s="1">
        <v>1</v>
      </c>
      <c r="E543" s="1">
        <v>0</v>
      </c>
      <c r="F543" s="1">
        <v>0</v>
      </c>
      <c r="G543" s="1">
        <v>0</v>
      </c>
      <c r="H543" s="1">
        <v>0</v>
      </c>
      <c r="I543" s="1">
        <v>1</v>
      </c>
      <c r="J543" s="1">
        <v>0</v>
      </c>
      <c r="K543" s="93">
        <v>0</v>
      </c>
      <c r="L543" s="1"/>
      <c r="M543" s="1"/>
    </row>
    <row r="544" spans="1:13" x14ac:dyDescent="0.2">
      <c r="A544" s="1">
        <v>1243509</v>
      </c>
      <c r="B544" s="2" t="s">
        <v>2000</v>
      </c>
      <c r="C544" s="1">
        <v>1</v>
      </c>
      <c r="D544" s="1">
        <v>1</v>
      </c>
      <c r="E544" s="1">
        <v>0</v>
      </c>
      <c r="F544" s="1">
        <v>0</v>
      </c>
      <c r="G544" s="1">
        <v>0</v>
      </c>
      <c r="H544" s="1">
        <v>0</v>
      </c>
      <c r="I544" s="1">
        <v>1</v>
      </c>
      <c r="J544" s="1">
        <v>0</v>
      </c>
      <c r="K544" s="93">
        <v>0</v>
      </c>
      <c r="L544" s="1"/>
      <c r="M544" s="1"/>
    </row>
    <row r="545" spans="1:13" x14ac:dyDescent="0.2">
      <c r="A545" s="1">
        <v>849349</v>
      </c>
      <c r="B545" s="2" t="s">
        <v>1740</v>
      </c>
      <c r="C545" s="1">
        <v>1</v>
      </c>
      <c r="D545" s="1">
        <v>1</v>
      </c>
      <c r="E545" s="1">
        <v>0</v>
      </c>
      <c r="F545" s="1">
        <v>0</v>
      </c>
      <c r="G545" s="1">
        <v>0</v>
      </c>
      <c r="H545" s="1">
        <v>0</v>
      </c>
      <c r="I545" s="1">
        <v>1</v>
      </c>
      <c r="J545" s="1">
        <v>0</v>
      </c>
      <c r="K545" s="93">
        <v>0</v>
      </c>
      <c r="L545" s="1"/>
      <c r="M545" s="1"/>
    </row>
    <row r="546" spans="1:13" x14ac:dyDescent="0.2">
      <c r="A546" s="1">
        <v>1241226</v>
      </c>
      <c r="B546" s="2" t="s">
        <v>2013</v>
      </c>
      <c r="C546" s="1">
        <v>1</v>
      </c>
      <c r="D546" s="1">
        <v>1</v>
      </c>
      <c r="E546" s="1">
        <v>0</v>
      </c>
      <c r="F546" s="1">
        <v>1</v>
      </c>
      <c r="G546" s="1">
        <v>0</v>
      </c>
      <c r="H546" s="1">
        <v>0</v>
      </c>
      <c r="I546" s="1">
        <v>0</v>
      </c>
      <c r="J546" s="1">
        <v>0.1</v>
      </c>
      <c r="K546" s="93"/>
      <c r="L546" s="1"/>
      <c r="M546" s="1"/>
    </row>
    <row r="547" spans="1:13" x14ac:dyDescent="0.2">
      <c r="A547" s="1">
        <v>572766</v>
      </c>
      <c r="B547" s="2" t="s">
        <v>1488</v>
      </c>
      <c r="C547" s="1">
        <v>1</v>
      </c>
      <c r="D547" s="1">
        <v>1</v>
      </c>
      <c r="E547" s="1">
        <v>0</v>
      </c>
      <c r="F547" s="1">
        <v>0</v>
      </c>
      <c r="G547" s="1">
        <v>0</v>
      </c>
      <c r="H547" s="1">
        <v>0</v>
      </c>
      <c r="I547" s="1">
        <v>1</v>
      </c>
      <c r="J547" s="1">
        <v>0</v>
      </c>
      <c r="K547" s="93">
        <v>0</v>
      </c>
      <c r="L547" s="1"/>
      <c r="M547" s="1"/>
    </row>
    <row r="548" spans="1:13" x14ac:dyDescent="0.2">
      <c r="A548" s="1">
        <v>361275</v>
      </c>
      <c r="B548" s="2" t="s">
        <v>1670</v>
      </c>
      <c r="C548" s="1">
        <v>2</v>
      </c>
      <c r="D548" s="1">
        <v>1</v>
      </c>
      <c r="E548" s="1">
        <v>0</v>
      </c>
      <c r="F548" s="1">
        <v>0</v>
      </c>
      <c r="G548" s="1">
        <v>0</v>
      </c>
      <c r="H548" s="1">
        <v>0</v>
      </c>
      <c r="I548" s="1">
        <v>1</v>
      </c>
      <c r="J548" s="1">
        <v>0</v>
      </c>
      <c r="K548" s="93">
        <v>0</v>
      </c>
      <c r="L548" s="1"/>
      <c r="M548" s="1"/>
    </row>
    <row r="549" spans="1:13" x14ac:dyDescent="0.2">
      <c r="A549" s="1">
        <v>988771</v>
      </c>
      <c r="B549" s="2" t="s">
        <v>1746</v>
      </c>
      <c r="C549" s="1">
        <v>1</v>
      </c>
      <c r="D549" s="1">
        <v>1</v>
      </c>
      <c r="E549" s="1">
        <v>0</v>
      </c>
      <c r="F549" s="1">
        <v>0</v>
      </c>
      <c r="G549" s="1">
        <v>0</v>
      </c>
      <c r="H549" s="1">
        <v>0</v>
      </c>
      <c r="I549" s="1">
        <v>1</v>
      </c>
      <c r="J549" s="1">
        <v>0</v>
      </c>
      <c r="K549" s="93">
        <v>0</v>
      </c>
      <c r="L549" s="1"/>
      <c r="M549" s="1"/>
    </row>
    <row r="550" spans="1:13" x14ac:dyDescent="0.2">
      <c r="A550" s="1">
        <v>1291824</v>
      </c>
      <c r="B550" s="2" t="s">
        <v>2026</v>
      </c>
      <c r="C550" s="1">
        <v>1</v>
      </c>
      <c r="D550" s="1">
        <v>1</v>
      </c>
      <c r="E550" s="1">
        <v>0</v>
      </c>
      <c r="F550" s="1">
        <v>0</v>
      </c>
      <c r="G550" s="1">
        <v>0</v>
      </c>
      <c r="H550" s="1">
        <v>0</v>
      </c>
      <c r="I550" s="1">
        <v>1</v>
      </c>
      <c r="J550" s="1">
        <v>0</v>
      </c>
      <c r="K550" s="93">
        <v>0</v>
      </c>
      <c r="L550" s="1"/>
      <c r="M550" s="1"/>
    </row>
    <row r="551" spans="1:13" x14ac:dyDescent="0.2">
      <c r="A551" s="1">
        <v>1281462</v>
      </c>
      <c r="B551" s="2" t="s">
        <v>2031</v>
      </c>
      <c r="C551" s="1">
        <v>4</v>
      </c>
      <c r="D551" s="1">
        <v>1</v>
      </c>
      <c r="E551" s="1">
        <v>0</v>
      </c>
      <c r="F551" s="1">
        <v>0</v>
      </c>
      <c r="G551" s="1">
        <v>0</v>
      </c>
      <c r="H551" s="1">
        <v>0</v>
      </c>
      <c r="I551" s="1">
        <v>1</v>
      </c>
      <c r="J551" s="1">
        <v>0</v>
      </c>
      <c r="K551" s="93">
        <v>0</v>
      </c>
      <c r="L551" s="1"/>
      <c r="M551" s="1"/>
    </row>
    <row r="552" spans="1:13" x14ac:dyDescent="0.2">
      <c r="A552" s="1">
        <v>902908</v>
      </c>
      <c r="B552" s="2" t="s">
        <v>2037</v>
      </c>
      <c r="C552" s="1">
        <v>3</v>
      </c>
      <c r="D552" s="1">
        <v>2</v>
      </c>
      <c r="E552" s="1">
        <v>0</v>
      </c>
      <c r="F552" s="1">
        <v>0</v>
      </c>
      <c r="G552" s="1">
        <v>0</v>
      </c>
      <c r="H552" s="1">
        <v>0</v>
      </c>
      <c r="I552" s="1">
        <v>2</v>
      </c>
      <c r="J552" s="1">
        <v>0</v>
      </c>
      <c r="K552" s="93">
        <v>0</v>
      </c>
      <c r="L552" s="1"/>
      <c r="M552" s="1"/>
    </row>
    <row r="553" spans="1:13" x14ac:dyDescent="0.2">
      <c r="A553" s="1">
        <v>1241229</v>
      </c>
      <c r="B553" s="2" t="s">
        <v>2040</v>
      </c>
      <c r="C553" s="1">
        <v>1</v>
      </c>
      <c r="D553" s="1">
        <v>1</v>
      </c>
      <c r="E553" s="1">
        <v>0</v>
      </c>
      <c r="F553" s="1">
        <v>0</v>
      </c>
      <c r="G553" s="1">
        <v>0</v>
      </c>
      <c r="H553" s="1">
        <v>0</v>
      </c>
      <c r="I553" s="1">
        <v>1</v>
      </c>
      <c r="J553" s="1">
        <v>0</v>
      </c>
      <c r="K553" s="93">
        <v>0</v>
      </c>
      <c r="L553" s="1"/>
      <c r="M553" s="1"/>
    </row>
    <row r="554" spans="1:13" x14ac:dyDescent="0.2">
      <c r="A554" s="1">
        <v>1243956</v>
      </c>
      <c r="B554" s="2" t="s">
        <v>2043</v>
      </c>
      <c r="C554" s="1">
        <v>1</v>
      </c>
      <c r="D554" s="1">
        <v>1</v>
      </c>
      <c r="E554" s="1">
        <v>0</v>
      </c>
      <c r="F554" s="1">
        <v>1</v>
      </c>
      <c r="G554" s="1">
        <v>0</v>
      </c>
      <c r="H554" s="1">
        <v>0</v>
      </c>
      <c r="I554" s="1">
        <v>0</v>
      </c>
      <c r="J554" s="1">
        <v>0.1</v>
      </c>
      <c r="K554" s="93"/>
      <c r="L554" s="1"/>
      <c r="M554" s="1"/>
    </row>
    <row r="555" spans="1:13" x14ac:dyDescent="0.2">
      <c r="A555" s="1">
        <v>1243517</v>
      </c>
      <c r="B555" s="2" t="s">
        <v>2058</v>
      </c>
      <c r="C555" s="1">
        <v>1</v>
      </c>
      <c r="D555" s="1">
        <v>1</v>
      </c>
      <c r="E555" s="1">
        <v>0</v>
      </c>
      <c r="F555" s="1">
        <v>0</v>
      </c>
      <c r="G555" s="1">
        <v>0</v>
      </c>
      <c r="H555" s="1">
        <v>0</v>
      </c>
      <c r="I555" s="1">
        <v>1</v>
      </c>
      <c r="J555" s="1">
        <v>0</v>
      </c>
      <c r="K555" s="93">
        <v>0</v>
      </c>
      <c r="L555" s="1"/>
      <c r="M555" s="1"/>
    </row>
    <row r="556" spans="1:13" x14ac:dyDescent="0.2">
      <c r="A556" s="1">
        <v>777011</v>
      </c>
      <c r="B556" s="2" t="s">
        <v>1735</v>
      </c>
      <c r="C556" s="1">
        <v>1</v>
      </c>
      <c r="D556" s="1">
        <v>1</v>
      </c>
      <c r="E556" s="1">
        <v>0</v>
      </c>
      <c r="F556" s="1">
        <v>0</v>
      </c>
      <c r="G556" s="1">
        <v>0</v>
      </c>
      <c r="H556" s="1">
        <v>0</v>
      </c>
      <c r="I556" s="1">
        <v>1</v>
      </c>
      <c r="J556" s="1">
        <v>0</v>
      </c>
      <c r="K556" s="93">
        <v>0</v>
      </c>
      <c r="L556" s="1"/>
      <c r="M556" s="1"/>
    </row>
    <row r="557" spans="1:13" x14ac:dyDescent="0.2">
      <c r="A557" s="1">
        <v>742382</v>
      </c>
      <c r="B557" s="2" t="s">
        <v>2064</v>
      </c>
      <c r="C557" s="1">
        <v>5</v>
      </c>
      <c r="D557" s="1">
        <v>2</v>
      </c>
      <c r="E557" s="1">
        <v>0</v>
      </c>
      <c r="F557" s="1">
        <v>1</v>
      </c>
      <c r="G557" s="1">
        <v>0</v>
      </c>
      <c r="H557" s="1">
        <v>0</v>
      </c>
      <c r="I557" s="1">
        <v>1</v>
      </c>
      <c r="J557" s="1">
        <v>0.1</v>
      </c>
      <c r="K557" s="93">
        <v>0</v>
      </c>
      <c r="L557" s="1"/>
      <c r="M557" s="1"/>
    </row>
  </sheetData>
  <sortState ref="A2:M557">
    <sortCondition descending="1" ref="E2:E557"/>
  </sortState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85"/>
  <sheetViews>
    <sheetView workbookViewId="0">
      <selection activeCell="G16" sqref="G16"/>
    </sheetView>
  </sheetViews>
  <sheetFormatPr defaultRowHeight="12.75" x14ac:dyDescent="0.2"/>
  <cols>
    <col min="1" max="1" width="10.7109375" customWidth="1"/>
    <col min="2" max="2" width="20.42578125" customWidth="1"/>
    <col min="3" max="3" width="10.7109375" customWidth="1"/>
    <col min="4" max="4" width="9.7109375" customWidth="1"/>
    <col min="5" max="14" width="10.7109375" customWidth="1"/>
  </cols>
  <sheetData>
    <row r="1" spans="1:14" ht="51" x14ac:dyDescent="0.2">
      <c r="A1" s="31" t="s">
        <v>1448</v>
      </c>
      <c r="B1" s="31" t="s">
        <v>1449</v>
      </c>
      <c r="C1" s="31" t="s">
        <v>1933</v>
      </c>
      <c r="D1" s="31" t="s">
        <v>2070</v>
      </c>
      <c r="E1" s="31" t="s">
        <v>2071</v>
      </c>
      <c r="F1" s="31" t="s">
        <v>2072</v>
      </c>
      <c r="G1" s="31" t="s">
        <v>2073</v>
      </c>
      <c r="H1" s="31" t="s">
        <v>2074</v>
      </c>
      <c r="I1" s="31" t="s">
        <v>2075</v>
      </c>
      <c r="J1" s="31" t="s">
        <v>2076</v>
      </c>
      <c r="K1" s="31" t="s">
        <v>2077</v>
      </c>
      <c r="L1" s="31" t="s">
        <v>2078</v>
      </c>
      <c r="M1" s="31" t="s">
        <v>2079</v>
      </c>
      <c r="N1" s="31" t="s">
        <v>2080</v>
      </c>
    </row>
    <row r="2" spans="1:14" x14ac:dyDescent="0.2">
      <c r="A2" s="1">
        <v>572740</v>
      </c>
      <c r="B2" s="2" t="s">
        <v>1484</v>
      </c>
      <c r="C2" s="1">
        <v>143</v>
      </c>
      <c r="D2" s="1">
        <v>189</v>
      </c>
      <c r="E2" s="1">
        <v>238</v>
      </c>
      <c r="F2" s="1">
        <v>4636</v>
      </c>
      <c r="G2" s="1">
        <v>8043</v>
      </c>
      <c r="H2" s="1">
        <v>2</v>
      </c>
      <c r="I2" s="1">
        <v>0</v>
      </c>
      <c r="J2" s="93">
        <v>24.529100529099999</v>
      </c>
      <c r="K2" s="93">
        <v>42.555555555555003</v>
      </c>
      <c r="L2" s="93">
        <v>3.4584110406559998</v>
      </c>
      <c r="M2" s="2" t="s">
        <v>2081</v>
      </c>
      <c r="N2" s="1">
        <v>1340.3</v>
      </c>
    </row>
    <row r="3" spans="1:14" x14ac:dyDescent="0.2">
      <c r="A3" s="1">
        <v>572758</v>
      </c>
      <c r="B3" s="2" t="s">
        <v>1469</v>
      </c>
      <c r="C3" s="1">
        <v>126</v>
      </c>
      <c r="D3" s="1">
        <v>183</v>
      </c>
      <c r="E3" s="1">
        <v>237</v>
      </c>
      <c r="F3" s="1">
        <v>3485</v>
      </c>
      <c r="G3" s="1">
        <v>6765</v>
      </c>
      <c r="H3" s="1">
        <v>5</v>
      </c>
      <c r="I3" s="1">
        <v>0</v>
      </c>
      <c r="J3" s="93">
        <v>19.043715846994001</v>
      </c>
      <c r="K3" s="93">
        <v>36.967213114754003</v>
      </c>
      <c r="L3" s="93">
        <v>3.0909090909089998</v>
      </c>
      <c r="M3" s="2" t="s">
        <v>2082</v>
      </c>
      <c r="N3" s="1">
        <v>1127.3</v>
      </c>
    </row>
    <row r="4" spans="1:14" x14ac:dyDescent="0.2">
      <c r="A4" s="1">
        <v>572766</v>
      </c>
      <c r="B4" s="2" t="s">
        <v>1488</v>
      </c>
      <c r="C4" s="1">
        <v>128</v>
      </c>
      <c r="D4" s="1">
        <v>169</v>
      </c>
      <c r="E4" s="1">
        <v>82</v>
      </c>
      <c r="F4" s="1">
        <v>3334</v>
      </c>
      <c r="G4" s="1">
        <v>4795</v>
      </c>
      <c r="H4" s="1">
        <v>4</v>
      </c>
      <c r="I4" s="1">
        <v>0</v>
      </c>
      <c r="J4" s="93">
        <v>19.727810650887001</v>
      </c>
      <c r="K4" s="93">
        <v>28.372781065087999</v>
      </c>
      <c r="L4" s="93">
        <v>4.1718456725750004</v>
      </c>
      <c r="M4" s="2" t="s">
        <v>2083</v>
      </c>
      <c r="N4" s="1">
        <v>799.1</v>
      </c>
    </row>
    <row r="5" spans="1:14" x14ac:dyDescent="0.2">
      <c r="A5" s="1">
        <v>572785</v>
      </c>
      <c r="B5" s="2" t="s">
        <v>1480</v>
      </c>
      <c r="C5" s="1">
        <v>121</v>
      </c>
      <c r="D5" s="1">
        <v>161</v>
      </c>
      <c r="E5" s="1">
        <v>202</v>
      </c>
      <c r="F5" s="1">
        <v>3447</v>
      </c>
      <c r="G5" s="1">
        <v>6254</v>
      </c>
      <c r="H5" s="1">
        <v>7</v>
      </c>
      <c r="I5" s="1">
        <v>0</v>
      </c>
      <c r="J5" s="93">
        <v>21.409937888198002</v>
      </c>
      <c r="K5" s="93">
        <v>38.844720496893999</v>
      </c>
      <c r="L5" s="93">
        <v>3.3070035177479999</v>
      </c>
      <c r="M5" s="2" t="s">
        <v>2084</v>
      </c>
      <c r="N5" s="1">
        <v>1042.2</v>
      </c>
    </row>
    <row r="6" spans="1:14" x14ac:dyDescent="0.2">
      <c r="A6" s="1">
        <v>572765</v>
      </c>
      <c r="B6" s="2" t="s">
        <v>1492</v>
      </c>
      <c r="C6" s="1">
        <v>111</v>
      </c>
      <c r="D6" s="1">
        <v>158</v>
      </c>
      <c r="E6" s="1">
        <v>203</v>
      </c>
      <c r="F6" s="1">
        <v>2885</v>
      </c>
      <c r="G6" s="1">
        <v>5445</v>
      </c>
      <c r="H6" s="1">
        <v>3</v>
      </c>
      <c r="I6" s="1">
        <v>0</v>
      </c>
      <c r="J6" s="93">
        <v>18.259493670885998</v>
      </c>
      <c r="K6" s="93">
        <v>34.462025316454998</v>
      </c>
      <c r="L6" s="93">
        <v>3.1790633608809999</v>
      </c>
      <c r="M6" s="2" t="s">
        <v>2085</v>
      </c>
      <c r="N6" s="1">
        <v>907.3</v>
      </c>
    </row>
    <row r="7" spans="1:14" x14ac:dyDescent="0.2">
      <c r="A7" s="1">
        <v>572762</v>
      </c>
      <c r="B7" s="2" t="s">
        <v>1468</v>
      </c>
      <c r="C7" s="1">
        <v>124</v>
      </c>
      <c r="D7" s="1">
        <v>155</v>
      </c>
      <c r="E7" s="1">
        <v>224</v>
      </c>
      <c r="F7" s="1">
        <v>3074</v>
      </c>
      <c r="G7" s="1">
        <v>5855</v>
      </c>
      <c r="H7" s="1">
        <v>2</v>
      </c>
      <c r="I7" s="1">
        <v>0</v>
      </c>
      <c r="J7" s="93">
        <v>19.832258064516001</v>
      </c>
      <c r="K7" s="93">
        <v>37.774193548386997</v>
      </c>
      <c r="L7" s="93">
        <v>3.1501280956439999</v>
      </c>
      <c r="M7" s="2" t="s">
        <v>2086</v>
      </c>
      <c r="N7" s="1">
        <v>975.5</v>
      </c>
    </row>
    <row r="8" spans="1:14" x14ac:dyDescent="0.2">
      <c r="A8" s="1">
        <v>572760</v>
      </c>
      <c r="B8" s="2" t="s">
        <v>1482</v>
      </c>
      <c r="C8" s="1">
        <v>115</v>
      </c>
      <c r="D8" s="1">
        <v>148</v>
      </c>
      <c r="E8" s="1">
        <v>155</v>
      </c>
      <c r="F8" s="1">
        <v>3367</v>
      </c>
      <c r="G8" s="1">
        <v>5711</v>
      </c>
      <c r="H8" s="1">
        <v>4</v>
      </c>
      <c r="I8" s="1">
        <v>0</v>
      </c>
      <c r="J8" s="93">
        <v>22.75</v>
      </c>
      <c r="K8" s="93">
        <v>38.587837837837</v>
      </c>
      <c r="L8" s="93">
        <v>3.5373839957970001</v>
      </c>
      <c r="M8" s="2" t="s">
        <v>2087</v>
      </c>
      <c r="N8" s="1">
        <v>951.5</v>
      </c>
    </row>
    <row r="9" spans="1:14" x14ac:dyDescent="0.2">
      <c r="A9" s="1">
        <v>361694</v>
      </c>
      <c r="B9" s="2" t="s">
        <v>1473</v>
      </c>
      <c r="C9" s="1">
        <v>88</v>
      </c>
      <c r="D9" s="1">
        <v>135</v>
      </c>
      <c r="E9" s="1">
        <v>143</v>
      </c>
      <c r="F9" s="1">
        <v>1773</v>
      </c>
      <c r="G9" s="1">
        <v>3490</v>
      </c>
      <c r="H9" s="1">
        <v>6</v>
      </c>
      <c r="I9" s="1">
        <v>0</v>
      </c>
      <c r="J9" s="93">
        <v>13.133333333333001</v>
      </c>
      <c r="K9" s="93">
        <v>25.851851851850999</v>
      </c>
      <c r="L9" s="93">
        <v>3.0481375358160001</v>
      </c>
      <c r="M9" s="2" t="s">
        <v>2088</v>
      </c>
      <c r="N9" s="1">
        <v>581.4</v>
      </c>
    </row>
    <row r="10" spans="1:14" x14ac:dyDescent="0.2">
      <c r="A10" s="1">
        <v>572761</v>
      </c>
      <c r="B10" s="2" t="s">
        <v>1513</v>
      </c>
      <c r="C10" s="1">
        <v>105</v>
      </c>
      <c r="D10" s="1">
        <v>131</v>
      </c>
      <c r="E10" s="1">
        <v>236</v>
      </c>
      <c r="F10" s="1">
        <v>2931</v>
      </c>
      <c r="G10" s="1">
        <v>5983</v>
      </c>
      <c r="H10" s="1">
        <v>4</v>
      </c>
      <c r="I10" s="1">
        <v>0</v>
      </c>
      <c r="J10" s="93">
        <v>22.374045801526002</v>
      </c>
      <c r="K10" s="93">
        <v>45.671755725190003</v>
      </c>
      <c r="L10" s="93">
        <v>2.9393280962719999</v>
      </c>
      <c r="M10" s="2" t="s">
        <v>2089</v>
      </c>
      <c r="N10" s="1">
        <v>997.1</v>
      </c>
    </row>
    <row r="11" spans="1:14" x14ac:dyDescent="0.2">
      <c r="A11" s="1">
        <v>848486</v>
      </c>
      <c r="B11" s="2" t="s">
        <v>1685</v>
      </c>
      <c r="C11" s="1">
        <v>50</v>
      </c>
      <c r="D11" s="1">
        <v>128</v>
      </c>
      <c r="E11" s="1">
        <v>195</v>
      </c>
      <c r="F11" s="1">
        <v>1819</v>
      </c>
      <c r="G11" s="1">
        <v>4515</v>
      </c>
      <c r="H11" s="1">
        <v>8</v>
      </c>
      <c r="I11" s="1">
        <v>0</v>
      </c>
      <c r="J11" s="93">
        <v>14.2109375</v>
      </c>
      <c r="K11" s="93">
        <v>35.2734375</v>
      </c>
      <c r="L11" s="93">
        <v>2.417275747508</v>
      </c>
      <c r="M11" s="2" t="s">
        <v>2090</v>
      </c>
      <c r="N11" s="1">
        <v>752.3</v>
      </c>
    </row>
    <row r="12" spans="1:14" x14ac:dyDescent="0.2">
      <c r="A12" s="1">
        <v>616463</v>
      </c>
      <c r="B12" s="2" t="s">
        <v>1483</v>
      </c>
      <c r="C12" s="1">
        <v>72</v>
      </c>
      <c r="D12" s="1">
        <v>122</v>
      </c>
      <c r="E12" s="1">
        <v>117</v>
      </c>
      <c r="F12" s="1">
        <v>1778</v>
      </c>
      <c r="G12" s="1">
        <v>3434</v>
      </c>
      <c r="H12" s="1">
        <v>6</v>
      </c>
      <c r="I12" s="1">
        <v>0</v>
      </c>
      <c r="J12" s="93">
        <v>14.573770491803</v>
      </c>
      <c r="K12" s="93">
        <v>28.147540983606</v>
      </c>
      <c r="L12" s="93">
        <v>3.1065812463590001</v>
      </c>
      <c r="M12" s="2" t="s">
        <v>2091</v>
      </c>
      <c r="N12" s="1">
        <v>572.20000000000005</v>
      </c>
    </row>
    <row r="13" spans="1:14" x14ac:dyDescent="0.2">
      <c r="A13" s="1">
        <v>1240844</v>
      </c>
      <c r="B13" s="2" t="s">
        <v>1785</v>
      </c>
      <c r="C13" s="1">
        <v>56</v>
      </c>
      <c r="D13" s="1">
        <v>115</v>
      </c>
      <c r="E13" s="1">
        <v>191</v>
      </c>
      <c r="F13" s="1">
        <v>1999</v>
      </c>
      <c r="G13" s="1">
        <v>4545</v>
      </c>
      <c r="H13" s="1">
        <v>5</v>
      </c>
      <c r="I13" s="1">
        <v>0</v>
      </c>
      <c r="J13" s="93">
        <v>17.382608695651999</v>
      </c>
      <c r="K13" s="93">
        <v>39.521739130434</v>
      </c>
      <c r="L13" s="93">
        <v>2.638943894389</v>
      </c>
      <c r="M13" s="2" t="s">
        <v>2092</v>
      </c>
      <c r="N13" s="1">
        <v>757.3</v>
      </c>
    </row>
    <row r="14" spans="1:14" x14ac:dyDescent="0.2">
      <c r="A14" s="1">
        <v>572780</v>
      </c>
      <c r="B14" s="2" t="s">
        <v>1470</v>
      </c>
      <c r="C14" s="1">
        <v>112</v>
      </c>
      <c r="D14" s="1">
        <v>95</v>
      </c>
      <c r="E14" s="1">
        <v>64</v>
      </c>
      <c r="F14" s="1">
        <v>2009</v>
      </c>
      <c r="G14" s="1">
        <v>2876</v>
      </c>
      <c r="H14" s="1">
        <v>2</v>
      </c>
      <c r="I14" s="1">
        <v>0</v>
      </c>
      <c r="J14" s="93">
        <v>21.147368421052001</v>
      </c>
      <c r="K14" s="93">
        <v>30.273684210526</v>
      </c>
      <c r="L14" s="93">
        <v>4.1912378303190003</v>
      </c>
      <c r="M14" s="2" t="s">
        <v>2093</v>
      </c>
      <c r="N14" s="1">
        <v>479.2</v>
      </c>
    </row>
    <row r="15" spans="1:14" x14ac:dyDescent="0.2">
      <c r="A15" s="1">
        <v>1238372</v>
      </c>
      <c r="B15" s="2" t="s">
        <v>1627</v>
      </c>
      <c r="C15" s="1">
        <v>58</v>
      </c>
      <c r="D15" s="1">
        <v>91</v>
      </c>
      <c r="E15" s="1">
        <v>166</v>
      </c>
      <c r="F15" s="1">
        <v>1739</v>
      </c>
      <c r="G15" s="1">
        <v>3796</v>
      </c>
      <c r="H15" s="1">
        <v>3</v>
      </c>
      <c r="I15" s="1">
        <v>0</v>
      </c>
      <c r="J15" s="93">
        <v>19.109890109889999</v>
      </c>
      <c r="K15" s="93">
        <v>41.714285714284998</v>
      </c>
      <c r="L15" s="93">
        <v>2.7486828240249999</v>
      </c>
      <c r="M15" s="2" t="s">
        <v>2094</v>
      </c>
      <c r="N15" s="1">
        <v>632.4</v>
      </c>
    </row>
    <row r="16" spans="1:14" x14ac:dyDescent="0.2">
      <c r="A16" s="1">
        <v>769020</v>
      </c>
      <c r="B16" s="2" t="s">
        <v>1500</v>
      </c>
      <c r="C16" s="1">
        <v>53</v>
      </c>
      <c r="D16" s="1">
        <v>87</v>
      </c>
      <c r="E16" s="1">
        <v>80</v>
      </c>
      <c r="F16" s="1">
        <v>1389</v>
      </c>
      <c r="G16" s="1">
        <v>2775</v>
      </c>
      <c r="H16" s="1">
        <v>5</v>
      </c>
      <c r="I16" s="1">
        <v>0</v>
      </c>
      <c r="J16" s="93">
        <v>15.965517241379001</v>
      </c>
      <c r="K16" s="93">
        <v>31.896551724137002</v>
      </c>
      <c r="L16" s="93">
        <v>3.0032432432429998</v>
      </c>
      <c r="M16" s="2" t="s">
        <v>2095</v>
      </c>
      <c r="N16" s="1">
        <v>462.3</v>
      </c>
    </row>
    <row r="17" spans="1:14" x14ac:dyDescent="0.2">
      <c r="A17" s="1">
        <v>373765</v>
      </c>
      <c r="B17" s="2" t="s">
        <v>1544</v>
      </c>
      <c r="C17" s="1">
        <v>75</v>
      </c>
      <c r="D17" s="1">
        <v>85</v>
      </c>
      <c r="E17" s="1">
        <v>147</v>
      </c>
      <c r="F17" s="1">
        <v>1686</v>
      </c>
      <c r="G17" s="1">
        <v>3550</v>
      </c>
      <c r="H17" s="1">
        <v>1</v>
      </c>
      <c r="I17" s="1">
        <v>0</v>
      </c>
      <c r="J17" s="93">
        <v>19.835294117646999</v>
      </c>
      <c r="K17" s="93">
        <v>41.764705882351997</v>
      </c>
      <c r="L17" s="93">
        <v>2.8495774647880001</v>
      </c>
      <c r="M17" s="2" t="s">
        <v>2096</v>
      </c>
      <c r="N17" s="1">
        <v>591.4</v>
      </c>
    </row>
    <row r="18" spans="1:14" x14ac:dyDescent="0.2">
      <c r="A18" s="1">
        <v>572790</v>
      </c>
      <c r="B18" s="2" t="s">
        <v>1471</v>
      </c>
      <c r="C18" s="1">
        <v>96</v>
      </c>
      <c r="D18" s="1">
        <v>83</v>
      </c>
      <c r="E18" s="1">
        <v>22</v>
      </c>
      <c r="F18" s="1">
        <v>2580</v>
      </c>
      <c r="G18" s="1">
        <v>2914</v>
      </c>
      <c r="H18" s="1">
        <v>2</v>
      </c>
      <c r="I18" s="1">
        <v>0</v>
      </c>
      <c r="J18" s="93">
        <v>31.084337349397</v>
      </c>
      <c r="K18" s="93">
        <v>35.108433734938998</v>
      </c>
      <c r="L18" s="93">
        <v>5.3122855181880002</v>
      </c>
      <c r="M18" s="2" t="s">
        <v>2097</v>
      </c>
      <c r="N18" s="1">
        <v>485.4</v>
      </c>
    </row>
    <row r="19" spans="1:14" x14ac:dyDescent="0.2">
      <c r="A19" s="1">
        <v>616449</v>
      </c>
      <c r="B19" s="2" t="s">
        <v>1476</v>
      </c>
      <c r="C19" s="1">
        <v>83</v>
      </c>
      <c r="D19" s="1">
        <v>82</v>
      </c>
      <c r="E19" s="1">
        <v>63</v>
      </c>
      <c r="F19" s="1">
        <v>1773</v>
      </c>
      <c r="G19" s="1">
        <v>2811</v>
      </c>
      <c r="H19" s="1">
        <v>1</v>
      </c>
      <c r="I19" s="1">
        <v>0</v>
      </c>
      <c r="J19" s="93">
        <v>21.621951219511999</v>
      </c>
      <c r="K19" s="93">
        <v>34.280487804878</v>
      </c>
      <c r="L19" s="93">
        <v>3.7844183564559999</v>
      </c>
      <c r="M19" s="2" t="s">
        <v>2098</v>
      </c>
      <c r="N19" s="1">
        <v>468.3</v>
      </c>
    </row>
    <row r="20" spans="1:14" x14ac:dyDescent="0.2">
      <c r="A20" s="1">
        <v>572738</v>
      </c>
      <c r="B20" s="2" t="s">
        <v>1478</v>
      </c>
      <c r="C20" s="1">
        <v>79</v>
      </c>
      <c r="D20" s="1">
        <v>80</v>
      </c>
      <c r="E20" s="1">
        <v>85</v>
      </c>
      <c r="F20" s="1">
        <v>1421</v>
      </c>
      <c r="G20" s="1">
        <v>2539</v>
      </c>
      <c r="H20" s="1">
        <v>1</v>
      </c>
      <c r="I20" s="1">
        <v>0</v>
      </c>
      <c r="J20" s="93">
        <v>17.762499999999999</v>
      </c>
      <c r="K20" s="93">
        <v>31.737500000000001</v>
      </c>
      <c r="L20" s="93">
        <v>3.358014966522</v>
      </c>
      <c r="M20" s="2" t="s">
        <v>2099</v>
      </c>
      <c r="N20" s="1">
        <v>423.1</v>
      </c>
    </row>
    <row r="21" spans="1:14" x14ac:dyDescent="0.2">
      <c r="A21" s="1">
        <v>572757</v>
      </c>
      <c r="B21" s="2" t="s">
        <v>1563</v>
      </c>
      <c r="C21" s="1">
        <v>56</v>
      </c>
      <c r="D21" s="1">
        <v>79</v>
      </c>
      <c r="E21" s="1">
        <v>148</v>
      </c>
      <c r="F21" s="1">
        <v>2002</v>
      </c>
      <c r="G21" s="1">
        <v>3999</v>
      </c>
      <c r="H21" s="1">
        <v>0</v>
      </c>
      <c r="I21" s="1">
        <v>0</v>
      </c>
      <c r="J21" s="93">
        <v>25.341772151897999</v>
      </c>
      <c r="K21" s="93">
        <v>50.620253164555997</v>
      </c>
      <c r="L21" s="93">
        <v>3.0037509377339999</v>
      </c>
      <c r="M21" s="2" t="s">
        <v>2100</v>
      </c>
      <c r="N21" s="1">
        <v>666.3</v>
      </c>
    </row>
    <row r="22" spans="1:14" x14ac:dyDescent="0.2">
      <c r="A22" s="1">
        <v>362199</v>
      </c>
      <c r="B22" s="2" t="s">
        <v>1490</v>
      </c>
      <c r="C22" s="1">
        <v>62</v>
      </c>
      <c r="D22" s="1">
        <v>76</v>
      </c>
      <c r="E22" s="1">
        <v>97</v>
      </c>
      <c r="F22" s="1">
        <v>1419</v>
      </c>
      <c r="G22" s="1">
        <v>2449</v>
      </c>
      <c r="H22" s="1">
        <v>2</v>
      </c>
      <c r="I22" s="1">
        <v>0</v>
      </c>
      <c r="J22" s="93">
        <v>18.671052631578</v>
      </c>
      <c r="K22" s="93">
        <v>32.223684210526002</v>
      </c>
      <c r="L22" s="93">
        <v>3.4765210289909998</v>
      </c>
      <c r="M22" s="2" t="s">
        <v>2101</v>
      </c>
      <c r="N22" s="1">
        <v>408.1</v>
      </c>
    </row>
    <row r="23" spans="1:14" x14ac:dyDescent="0.2">
      <c r="A23" s="1">
        <v>909363</v>
      </c>
      <c r="B23" s="2" t="s">
        <v>1510</v>
      </c>
      <c r="C23" s="1">
        <v>49</v>
      </c>
      <c r="D23" s="1">
        <v>74</v>
      </c>
      <c r="E23" s="1">
        <v>101</v>
      </c>
      <c r="F23" s="1">
        <v>1305</v>
      </c>
      <c r="G23" s="1">
        <v>2629</v>
      </c>
      <c r="H23" s="1">
        <v>4</v>
      </c>
      <c r="I23" s="1">
        <v>0</v>
      </c>
      <c r="J23" s="93">
        <v>17.635135135134998</v>
      </c>
      <c r="K23" s="93">
        <v>35.527027027027003</v>
      </c>
      <c r="L23" s="93">
        <v>2.9783187523770001</v>
      </c>
      <c r="M23" s="2" t="s">
        <v>2102</v>
      </c>
      <c r="N23" s="1">
        <v>438.1</v>
      </c>
    </row>
    <row r="24" spans="1:14" x14ac:dyDescent="0.2">
      <c r="A24" s="1">
        <v>601658</v>
      </c>
      <c r="B24" s="2" t="s">
        <v>1559</v>
      </c>
      <c r="C24" s="1">
        <v>48</v>
      </c>
      <c r="D24" s="1">
        <v>74</v>
      </c>
      <c r="E24" s="1">
        <v>42</v>
      </c>
      <c r="F24" s="1">
        <v>1575</v>
      </c>
      <c r="G24" s="1">
        <v>2247</v>
      </c>
      <c r="H24" s="1">
        <v>1</v>
      </c>
      <c r="I24" s="1">
        <v>0</v>
      </c>
      <c r="J24" s="93">
        <v>21.283783783783001</v>
      </c>
      <c r="K24" s="93">
        <v>30.364864864864</v>
      </c>
      <c r="L24" s="93">
        <v>4.2056074766349996</v>
      </c>
      <c r="M24" s="2" t="s">
        <v>2103</v>
      </c>
      <c r="N24" s="1">
        <v>374.3</v>
      </c>
    </row>
    <row r="25" spans="1:14" x14ac:dyDescent="0.2">
      <c r="A25" s="1">
        <v>618942</v>
      </c>
      <c r="B25" s="2" t="s">
        <v>1489</v>
      </c>
      <c r="C25" s="1">
        <v>62</v>
      </c>
      <c r="D25" s="1">
        <v>73</v>
      </c>
      <c r="E25" s="1">
        <v>47</v>
      </c>
      <c r="F25" s="1">
        <v>1300</v>
      </c>
      <c r="G25" s="1">
        <v>2327</v>
      </c>
      <c r="H25" s="1">
        <v>1</v>
      </c>
      <c r="I25" s="1">
        <v>0</v>
      </c>
      <c r="J25" s="93">
        <v>17.808219178081998</v>
      </c>
      <c r="K25" s="93">
        <v>31.876712328766999</v>
      </c>
      <c r="L25" s="93">
        <v>3.3519553072620001</v>
      </c>
      <c r="M25" s="2" t="s">
        <v>2104</v>
      </c>
      <c r="N25" s="1">
        <v>387.5</v>
      </c>
    </row>
    <row r="26" spans="1:14" x14ac:dyDescent="0.2">
      <c r="A26" s="1">
        <v>572745</v>
      </c>
      <c r="B26" s="2" t="s">
        <v>1519</v>
      </c>
      <c r="C26" s="1">
        <v>46</v>
      </c>
      <c r="D26" s="1">
        <v>72</v>
      </c>
      <c r="E26" s="1">
        <v>71</v>
      </c>
      <c r="F26" s="1">
        <v>1456</v>
      </c>
      <c r="G26" s="1">
        <v>2505</v>
      </c>
      <c r="H26" s="1">
        <v>2</v>
      </c>
      <c r="I26" s="1">
        <v>0</v>
      </c>
      <c r="J26" s="93">
        <v>20.222222222222001</v>
      </c>
      <c r="K26" s="93">
        <v>34.791666666666003</v>
      </c>
      <c r="L26" s="93">
        <v>3.4874251496999999</v>
      </c>
      <c r="M26" s="2" t="s">
        <v>2105</v>
      </c>
      <c r="N26" s="1">
        <v>417.3</v>
      </c>
    </row>
    <row r="27" spans="1:14" x14ac:dyDescent="0.2">
      <c r="A27" s="1">
        <v>572786</v>
      </c>
      <c r="B27" s="2" t="s">
        <v>1592</v>
      </c>
      <c r="C27" s="1">
        <v>54</v>
      </c>
      <c r="D27" s="1">
        <v>71</v>
      </c>
      <c r="E27" s="1">
        <v>80</v>
      </c>
      <c r="F27" s="1">
        <v>1821</v>
      </c>
      <c r="G27" s="1">
        <v>2969</v>
      </c>
      <c r="H27" s="1">
        <v>1</v>
      </c>
      <c r="I27" s="1">
        <v>0</v>
      </c>
      <c r="J27" s="93">
        <v>25.647887323942999</v>
      </c>
      <c r="K27" s="93">
        <v>41.816901408450001</v>
      </c>
      <c r="L27" s="93">
        <v>3.6800269450990002</v>
      </c>
      <c r="M27" s="2" t="s">
        <v>2106</v>
      </c>
      <c r="N27" s="1">
        <v>494.5</v>
      </c>
    </row>
    <row r="28" spans="1:14" x14ac:dyDescent="0.2">
      <c r="A28" s="1">
        <v>591781</v>
      </c>
      <c r="B28" s="2" t="s">
        <v>1495</v>
      </c>
      <c r="C28" s="1">
        <v>63</v>
      </c>
      <c r="D28" s="1">
        <v>70</v>
      </c>
      <c r="E28" s="1">
        <v>64</v>
      </c>
      <c r="F28" s="1">
        <v>1505</v>
      </c>
      <c r="G28" s="1">
        <v>2482</v>
      </c>
      <c r="H28" s="1">
        <v>2</v>
      </c>
      <c r="I28" s="1">
        <v>0</v>
      </c>
      <c r="J28" s="93">
        <v>21.5</v>
      </c>
      <c r="K28" s="93">
        <v>35.457142857142003</v>
      </c>
      <c r="L28" s="93">
        <v>3.6381950040289999</v>
      </c>
      <c r="M28" s="2" t="s">
        <v>2098</v>
      </c>
      <c r="N28" s="1">
        <v>413.4</v>
      </c>
    </row>
    <row r="29" spans="1:14" x14ac:dyDescent="0.2">
      <c r="A29" s="1">
        <v>572783</v>
      </c>
      <c r="B29" s="2" t="s">
        <v>1477</v>
      </c>
      <c r="C29" s="1">
        <v>159</v>
      </c>
      <c r="D29" s="1">
        <v>68</v>
      </c>
      <c r="E29" s="1">
        <v>103</v>
      </c>
      <c r="F29" s="1">
        <v>1769</v>
      </c>
      <c r="G29" s="1">
        <v>2916</v>
      </c>
      <c r="H29" s="1">
        <v>2</v>
      </c>
      <c r="I29" s="1">
        <v>0</v>
      </c>
      <c r="J29" s="93">
        <v>26.014705882352001</v>
      </c>
      <c r="K29" s="93">
        <v>42.882352941176002</v>
      </c>
      <c r="L29" s="93">
        <v>3.6399176954730001</v>
      </c>
      <c r="M29" s="2" t="s">
        <v>2107</v>
      </c>
      <c r="N29" s="1">
        <v>486</v>
      </c>
    </row>
    <row r="30" spans="1:14" x14ac:dyDescent="0.2">
      <c r="A30" s="1">
        <v>1240513</v>
      </c>
      <c r="B30" s="2" t="s">
        <v>1629</v>
      </c>
      <c r="C30" s="1">
        <v>54</v>
      </c>
      <c r="D30" s="1">
        <v>67</v>
      </c>
      <c r="E30" s="1">
        <v>133</v>
      </c>
      <c r="F30" s="1">
        <v>1177</v>
      </c>
      <c r="G30" s="1">
        <v>2851</v>
      </c>
      <c r="H30" s="1">
        <v>0</v>
      </c>
      <c r="I30" s="1">
        <v>0</v>
      </c>
      <c r="J30" s="93">
        <v>17.567164179104001</v>
      </c>
      <c r="K30" s="93">
        <v>42.552238805969999</v>
      </c>
      <c r="L30" s="93">
        <v>2.4770256050500001</v>
      </c>
      <c r="M30" s="2" t="s">
        <v>2108</v>
      </c>
      <c r="N30" s="1">
        <v>475.1</v>
      </c>
    </row>
    <row r="31" spans="1:14" x14ac:dyDescent="0.2">
      <c r="A31" s="1">
        <v>751848</v>
      </c>
      <c r="B31" s="2" t="s">
        <v>1787</v>
      </c>
      <c r="C31" s="1">
        <v>70</v>
      </c>
      <c r="D31" s="1">
        <v>66</v>
      </c>
      <c r="E31" s="1">
        <v>84</v>
      </c>
      <c r="F31" s="1">
        <v>1416</v>
      </c>
      <c r="G31" s="1">
        <v>2548</v>
      </c>
      <c r="H31" s="1">
        <v>2</v>
      </c>
      <c r="I31" s="1">
        <v>0</v>
      </c>
      <c r="J31" s="93">
        <v>21.454545454544999</v>
      </c>
      <c r="K31" s="93">
        <v>38.606060606059998</v>
      </c>
      <c r="L31" s="93">
        <v>3.3343799058079999</v>
      </c>
      <c r="M31" s="2" t="s">
        <v>2109</v>
      </c>
      <c r="N31" s="1">
        <v>424.4</v>
      </c>
    </row>
    <row r="32" spans="1:14" x14ac:dyDescent="0.2">
      <c r="A32" s="1">
        <v>301823</v>
      </c>
      <c r="B32" s="2" t="s">
        <v>1580</v>
      </c>
      <c r="C32" s="1">
        <v>29</v>
      </c>
      <c r="D32" s="1">
        <v>63</v>
      </c>
      <c r="E32" s="1">
        <v>97</v>
      </c>
      <c r="F32" s="1">
        <v>1016</v>
      </c>
      <c r="G32" s="1">
        <v>2269</v>
      </c>
      <c r="H32" s="1">
        <v>4</v>
      </c>
      <c r="I32" s="1">
        <v>0</v>
      </c>
      <c r="J32" s="93">
        <v>16.126984126983999</v>
      </c>
      <c r="K32" s="93">
        <v>36.015873015872998</v>
      </c>
      <c r="L32" s="93">
        <v>2.6866460996030002</v>
      </c>
      <c r="M32" s="2" t="s">
        <v>2110</v>
      </c>
      <c r="N32" s="1">
        <v>378.1</v>
      </c>
    </row>
    <row r="33" spans="1:14" x14ac:dyDescent="0.2">
      <c r="A33" s="1">
        <v>374213</v>
      </c>
      <c r="B33" s="2" t="s">
        <v>1597</v>
      </c>
      <c r="C33" s="1">
        <v>76</v>
      </c>
      <c r="D33" s="1">
        <v>63</v>
      </c>
      <c r="E33" s="1">
        <v>50</v>
      </c>
      <c r="F33" s="1">
        <v>1557</v>
      </c>
      <c r="G33" s="1">
        <v>2348</v>
      </c>
      <c r="H33" s="1">
        <v>2</v>
      </c>
      <c r="I33" s="1">
        <v>0</v>
      </c>
      <c r="J33" s="93">
        <v>24.714285714285001</v>
      </c>
      <c r="K33" s="93">
        <v>37.269841269841002</v>
      </c>
      <c r="L33" s="93">
        <v>3.9787052810899999</v>
      </c>
      <c r="M33" s="2" t="s">
        <v>2111</v>
      </c>
      <c r="N33" s="1">
        <v>391.2</v>
      </c>
    </row>
    <row r="34" spans="1:14" x14ac:dyDescent="0.2">
      <c r="A34" s="1">
        <v>572735</v>
      </c>
      <c r="B34" s="2" t="s">
        <v>1516</v>
      </c>
      <c r="C34" s="1">
        <v>61</v>
      </c>
      <c r="D34" s="1">
        <v>62</v>
      </c>
      <c r="E34" s="1">
        <v>28</v>
      </c>
      <c r="F34" s="1">
        <v>1247</v>
      </c>
      <c r="G34" s="1">
        <v>1698</v>
      </c>
      <c r="H34" s="1">
        <v>1</v>
      </c>
      <c r="I34" s="1">
        <v>0</v>
      </c>
      <c r="J34" s="93">
        <v>20.112903225806001</v>
      </c>
      <c r="K34" s="93">
        <v>27.387096774193001</v>
      </c>
      <c r="L34" s="93">
        <v>4.4063604240279997</v>
      </c>
      <c r="M34" s="2" t="s">
        <v>2112</v>
      </c>
      <c r="N34" s="1">
        <v>283</v>
      </c>
    </row>
    <row r="35" spans="1:14" x14ac:dyDescent="0.2">
      <c r="A35" s="1">
        <v>902897</v>
      </c>
      <c r="B35" s="2" t="s">
        <v>1903</v>
      </c>
      <c r="C35" s="1">
        <v>37</v>
      </c>
      <c r="D35" s="1">
        <v>61</v>
      </c>
      <c r="E35" s="1">
        <v>77</v>
      </c>
      <c r="F35" s="1">
        <v>867</v>
      </c>
      <c r="G35" s="1">
        <v>1932</v>
      </c>
      <c r="H35" s="1">
        <v>1</v>
      </c>
      <c r="I35" s="1">
        <v>0</v>
      </c>
      <c r="J35" s="93">
        <v>14.213114754097999</v>
      </c>
      <c r="K35" s="93">
        <v>31.67213114754</v>
      </c>
      <c r="L35" s="93">
        <v>2.69254658385</v>
      </c>
      <c r="M35" s="2" t="s">
        <v>2113</v>
      </c>
      <c r="N35" s="1">
        <v>322</v>
      </c>
    </row>
    <row r="36" spans="1:14" x14ac:dyDescent="0.2">
      <c r="A36" s="1">
        <v>591777</v>
      </c>
      <c r="B36" s="2" t="s">
        <v>1514</v>
      </c>
      <c r="C36" s="1">
        <v>47</v>
      </c>
      <c r="D36" s="1">
        <v>61</v>
      </c>
      <c r="E36" s="1">
        <v>66</v>
      </c>
      <c r="F36" s="1">
        <v>1228</v>
      </c>
      <c r="G36" s="1">
        <v>2243</v>
      </c>
      <c r="H36" s="1">
        <v>2</v>
      </c>
      <c r="I36" s="1">
        <v>0</v>
      </c>
      <c r="J36" s="93">
        <v>20.131147540983001</v>
      </c>
      <c r="K36" s="93">
        <v>36.770491803277999</v>
      </c>
      <c r="L36" s="93">
        <v>3.2848863129730002</v>
      </c>
      <c r="M36" s="2" t="s">
        <v>2114</v>
      </c>
      <c r="N36" s="1">
        <v>373.5</v>
      </c>
    </row>
    <row r="37" spans="1:14" x14ac:dyDescent="0.2">
      <c r="A37" s="1">
        <v>1241224</v>
      </c>
      <c r="B37" s="2" t="s">
        <v>1784</v>
      </c>
      <c r="C37" s="1">
        <v>67</v>
      </c>
      <c r="D37" s="1">
        <v>57</v>
      </c>
      <c r="E37" s="1">
        <v>52</v>
      </c>
      <c r="F37" s="1">
        <v>1275</v>
      </c>
      <c r="G37" s="1">
        <v>2100</v>
      </c>
      <c r="H37" s="1">
        <v>2</v>
      </c>
      <c r="I37" s="1">
        <v>0</v>
      </c>
      <c r="J37" s="93">
        <v>22.368421052631</v>
      </c>
      <c r="K37" s="93">
        <v>36.842105263157002</v>
      </c>
      <c r="L37" s="93">
        <v>3.6428571428569998</v>
      </c>
      <c r="M37" s="2" t="s">
        <v>2115</v>
      </c>
      <c r="N37" s="1">
        <v>350</v>
      </c>
    </row>
    <row r="38" spans="1:14" x14ac:dyDescent="0.2">
      <c r="A38" s="1">
        <v>591806</v>
      </c>
      <c r="B38" s="2" t="s">
        <v>1475</v>
      </c>
      <c r="C38" s="1">
        <v>101</v>
      </c>
      <c r="D38" s="1">
        <v>57</v>
      </c>
      <c r="E38" s="1">
        <v>51</v>
      </c>
      <c r="F38" s="1">
        <v>1278</v>
      </c>
      <c r="G38" s="1">
        <v>2126</v>
      </c>
      <c r="H38" s="1">
        <v>2</v>
      </c>
      <c r="I38" s="1">
        <v>0</v>
      </c>
      <c r="J38" s="93">
        <v>22.421052631578</v>
      </c>
      <c r="K38" s="93">
        <v>37.298245614034997</v>
      </c>
      <c r="L38" s="93">
        <v>3.6067732831599999</v>
      </c>
      <c r="M38" s="2" t="s">
        <v>2116</v>
      </c>
      <c r="N38" s="1">
        <v>354.2</v>
      </c>
    </row>
    <row r="39" spans="1:14" x14ac:dyDescent="0.2">
      <c r="A39" s="1">
        <v>572753</v>
      </c>
      <c r="B39" s="2" t="s">
        <v>1524</v>
      </c>
      <c r="C39" s="1">
        <v>51</v>
      </c>
      <c r="D39" s="1">
        <v>56</v>
      </c>
      <c r="E39" s="1">
        <v>33</v>
      </c>
      <c r="F39" s="1">
        <v>1205</v>
      </c>
      <c r="G39" s="1">
        <v>1683</v>
      </c>
      <c r="H39" s="1">
        <v>0</v>
      </c>
      <c r="I39" s="1">
        <v>0</v>
      </c>
      <c r="J39" s="93">
        <v>21.517857142857</v>
      </c>
      <c r="K39" s="93">
        <v>30.053571428571001</v>
      </c>
      <c r="L39" s="93">
        <v>4.2959001782530004</v>
      </c>
      <c r="M39" s="2" t="s">
        <v>2117</v>
      </c>
      <c r="N39" s="1">
        <v>280.3</v>
      </c>
    </row>
    <row r="40" spans="1:14" x14ac:dyDescent="0.2">
      <c r="A40" s="1">
        <v>350436</v>
      </c>
      <c r="B40" s="2" t="s">
        <v>1498</v>
      </c>
      <c r="C40" s="1">
        <v>54</v>
      </c>
      <c r="D40" s="1">
        <v>54</v>
      </c>
      <c r="E40" s="1">
        <v>39</v>
      </c>
      <c r="F40" s="1">
        <v>1002</v>
      </c>
      <c r="G40" s="1">
        <v>1654</v>
      </c>
      <c r="H40" s="1">
        <v>2</v>
      </c>
      <c r="I40" s="1">
        <v>0</v>
      </c>
      <c r="J40" s="93">
        <v>18.555555555554999</v>
      </c>
      <c r="K40" s="93">
        <v>30.629629629629001</v>
      </c>
      <c r="L40" s="93">
        <v>3.6348246674719999</v>
      </c>
      <c r="M40" s="2" t="s">
        <v>2118</v>
      </c>
      <c r="N40" s="1">
        <v>275.39999999999998</v>
      </c>
    </row>
    <row r="41" spans="1:14" x14ac:dyDescent="0.2">
      <c r="A41" s="1">
        <v>845599</v>
      </c>
      <c r="B41" s="2" t="s">
        <v>1639</v>
      </c>
      <c r="C41" s="1">
        <v>51</v>
      </c>
      <c r="D41" s="1">
        <v>54</v>
      </c>
      <c r="E41" s="1">
        <v>99</v>
      </c>
      <c r="F41" s="1">
        <v>1068</v>
      </c>
      <c r="G41" s="1">
        <v>2092</v>
      </c>
      <c r="H41" s="1">
        <v>0</v>
      </c>
      <c r="I41" s="1">
        <v>0</v>
      </c>
      <c r="J41" s="93">
        <v>19.777777777777001</v>
      </c>
      <c r="K41" s="93">
        <v>38.740740740740002</v>
      </c>
      <c r="L41" s="93">
        <v>3.0630975143399999</v>
      </c>
      <c r="M41" s="2" t="s">
        <v>2119</v>
      </c>
      <c r="N41" s="1">
        <v>348.4</v>
      </c>
    </row>
    <row r="42" spans="1:14" x14ac:dyDescent="0.2">
      <c r="A42" s="1">
        <v>572767</v>
      </c>
      <c r="B42" s="2" t="s">
        <v>1497</v>
      </c>
      <c r="C42" s="1">
        <v>143</v>
      </c>
      <c r="D42" s="1">
        <v>52</v>
      </c>
      <c r="E42" s="1">
        <v>57</v>
      </c>
      <c r="F42" s="1">
        <v>963</v>
      </c>
      <c r="G42" s="1">
        <v>1666</v>
      </c>
      <c r="H42" s="1">
        <v>2</v>
      </c>
      <c r="I42" s="1">
        <v>0</v>
      </c>
      <c r="J42" s="93">
        <v>18.519230769229999</v>
      </c>
      <c r="K42" s="93">
        <v>32.038461538461</v>
      </c>
      <c r="L42" s="93">
        <v>3.4681872749089999</v>
      </c>
      <c r="M42" s="2" t="s">
        <v>2120</v>
      </c>
      <c r="N42" s="1">
        <v>277.39999999999998</v>
      </c>
    </row>
    <row r="43" spans="1:14" x14ac:dyDescent="0.2">
      <c r="A43" s="1">
        <v>572759</v>
      </c>
      <c r="B43" s="2" t="s">
        <v>1503</v>
      </c>
      <c r="C43" s="1">
        <v>52</v>
      </c>
      <c r="D43" s="1">
        <v>52</v>
      </c>
      <c r="E43" s="1">
        <v>12</v>
      </c>
      <c r="F43" s="1">
        <v>1172</v>
      </c>
      <c r="G43" s="1">
        <v>1173</v>
      </c>
      <c r="H43" s="1">
        <v>2</v>
      </c>
      <c r="I43" s="1">
        <v>0</v>
      </c>
      <c r="J43" s="93">
        <v>22.538461538461</v>
      </c>
      <c r="K43" s="93">
        <v>22.557692307692001</v>
      </c>
      <c r="L43" s="93">
        <v>5.9948849104850002</v>
      </c>
      <c r="M43" s="2" t="s">
        <v>2121</v>
      </c>
      <c r="N43" s="1">
        <v>195.3</v>
      </c>
    </row>
    <row r="44" spans="1:14" x14ac:dyDescent="0.2">
      <c r="A44" s="1">
        <v>557741</v>
      </c>
      <c r="B44" s="2" t="s">
        <v>1509</v>
      </c>
      <c r="C44" s="1">
        <v>47</v>
      </c>
      <c r="D44" s="1">
        <v>51</v>
      </c>
      <c r="E44" s="1">
        <v>52</v>
      </c>
      <c r="F44" s="1">
        <v>902</v>
      </c>
      <c r="G44" s="1">
        <v>1506</v>
      </c>
      <c r="H44" s="1">
        <v>0</v>
      </c>
      <c r="I44" s="1">
        <v>0</v>
      </c>
      <c r="J44" s="93">
        <v>17.686274509802999</v>
      </c>
      <c r="K44" s="93">
        <v>29.529411764704999</v>
      </c>
      <c r="L44" s="93">
        <v>3.5936254980069999</v>
      </c>
      <c r="M44" s="2" t="s">
        <v>2122</v>
      </c>
      <c r="N44" s="1">
        <v>251</v>
      </c>
    </row>
    <row r="45" spans="1:14" x14ac:dyDescent="0.2">
      <c r="A45" s="1">
        <v>572791</v>
      </c>
      <c r="B45" s="2" t="s">
        <v>1499</v>
      </c>
      <c r="C45" s="1">
        <v>62</v>
      </c>
      <c r="D45" s="1">
        <v>51</v>
      </c>
      <c r="E45" s="1">
        <v>40</v>
      </c>
      <c r="F45" s="1">
        <v>1023</v>
      </c>
      <c r="G45" s="1">
        <v>1572</v>
      </c>
      <c r="H45" s="1">
        <v>0</v>
      </c>
      <c r="I45" s="1">
        <v>0</v>
      </c>
      <c r="J45" s="93">
        <v>20.058823529411001</v>
      </c>
      <c r="K45" s="93">
        <v>30.823529411764</v>
      </c>
      <c r="L45" s="93">
        <v>3.904580152671</v>
      </c>
      <c r="M45" s="2" t="s">
        <v>2108</v>
      </c>
      <c r="N45" s="1">
        <v>262</v>
      </c>
    </row>
    <row r="46" spans="1:14" x14ac:dyDescent="0.2">
      <c r="A46" s="1">
        <v>772194</v>
      </c>
      <c r="B46" s="2" t="s">
        <v>1522</v>
      </c>
      <c r="C46" s="1">
        <v>96</v>
      </c>
      <c r="D46" s="1">
        <v>51</v>
      </c>
      <c r="E46" s="1">
        <v>39</v>
      </c>
      <c r="F46" s="1">
        <v>1297</v>
      </c>
      <c r="G46" s="1">
        <v>1973</v>
      </c>
      <c r="H46" s="1">
        <v>1</v>
      </c>
      <c r="I46" s="1">
        <v>0</v>
      </c>
      <c r="J46" s="93">
        <v>25.431372549018999</v>
      </c>
      <c r="K46" s="93">
        <v>38.686274509802999</v>
      </c>
      <c r="L46" s="93">
        <v>3.9442473390770001</v>
      </c>
      <c r="M46" s="2" t="s">
        <v>2123</v>
      </c>
      <c r="N46" s="1">
        <v>328.5</v>
      </c>
    </row>
    <row r="47" spans="1:14" x14ac:dyDescent="0.2">
      <c r="A47" s="1">
        <v>572772</v>
      </c>
      <c r="B47" s="2" t="s">
        <v>1238</v>
      </c>
      <c r="C47" s="1">
        <v>100</v>
      </c>
      <c r="D47" s="1">
        <v>47</v>
      </c>
      <c r="E47" s="1">
        <v>45</v>
      </c>
      <c r="F47" s="1">
        <v>1278</v>
      </c>
      <c r="G47" s="1">
        <v>1772</v>
      </c>
      <c r="H47" s="1">
        <v>1</v>
      </c>
      <c r="I47" s="1">
        <v>0</v>
      </c>
      <c r="J47" s="93">
        <v>27.191489361702001</v>
      </c>
      <c r="K47" s="93">
        <v>37.702127659574003</v>
      </c>
      <c r="L47" s="93">
        <v>4.327313769751</v>
      </c>
      <c r="M47" s="2" t="s">
        <v>2124</v>
      </c>
      <c r="N47" s="1">
        <v>295.2</v>
      </c>
    </row>
    <row r="48" spans="1:14" x14ac:dyDescent="0.2">
      <c r="A48" s="1">
        <v>1241234</v>
      </c>
      <c r="B48" s="2" t="s">
        <v>1773</v>
      </c>
      <c r="C48" s="1">
        <v>61</v>
      </c>
      <c r="D48" s="1">
        <v>45</v>
      </c>
      <c r="E48" s="1">
        <v>49</v>
      </c>
      <c r="F48" s="1">
        <v>725</v>
      </c>
      <c r="G48" s="1">
        <v>1560</v>
      </c>
      <c r="H48" s="1">
        <v>0</v>
      </c>
      <c r="I48" s="1">
        <v>0</v>
      </c>
      <c r="J48" s="93">
        <v>16.111111111111001</v>
      </c>
      <c r="K48" s="93">
        <v>34.666666666666003</v>
      </c>
      <c r="L48" s="93">
        <v>2.7884615384610001</v>
      </c>
      <c r="M48" s="2" t="s">
        <v>2122</v>
      </c>
      <c r="N48" s="1">
        <v>260</v>
      </c>
    </row>
    <row r="49" spans="1:14" x14ac:dyDescent="0.2">
      <c r="A49" s="1">
        <v>585644</v>
      </c>
      <c r="B49" s="2" t="s">
        <v>1481</v>
      </c>
      <c r="C49" s="1">
        <v>74</v>
      </c>
      <c r="D49" s="1">
        <v>45</v>
      </c>
      <c r="E49" s="1">
        <v>45</v>
      </c>
      <c r="F49" s="1">
        <v>1196</v>
      </c>
      <c r="G49" s="1">
        <v>1860</v>
      </c>
      <c r="H49" s="1">
        <v>0</v>
      </c>
      <c r="I49" s="1">
        <v>0</v>
      </c>
      <c r="J49" s="93">
        <v>26.577777777777001</v>
      </c>
      <c r="K49" s="93">
        <v>41.333333333333002</v>
      </c>
      <c r="L49" s="93">
        <v>3.8580645161290001</v>
      </c>
      <c r="M49" s="2" t="s">
        <v>2125</v>
      </c>
      <c r="N49" s="1">
        <v>310</v>
      </c>
    </row>
    <row r="50" spans="1:14" x14ac:dyDescent="0.2">
      <c r="A50" s="1">
        <v>571617</v>
      </c>
      <c r="B50" s="2" t="s">
        <v>1622</v>
      </c>
      <c r="C50" s="1">
        <v>54</v>
      </c>
      <c r="D50" s="1">
        <v>43</v>
      </c>
      <c r="E50" s="1">
        <v>32</v>
      </c>
      <c r="F50" s="1">
        <v>878</v>
      </c>
      <c r="G50" s="1">
        <v>1344</v>
      </c>
      <c r="H50" s="1">
        <v>0</v>
      </c>
      <c r="I50" s="1">
        <v>0</v>
      </c>
      <c r="J50" s="93">
        <v>20.418604651161999</v>
      </c>
      <c r="K50" s="93">
        <v>31.255813953488001</v>
      </c>
      <c r="L50" s="93">
        <v>3.9196428571420001</v>
      </c>
      <c r="M50" s="2" t="s">
        <v>2126</v>
      </c>
      <c r="N50" s="1">
        <v>224</v>
      </c>
    </row>
    <row r="51" spans="1:14" x14ac:dyDescent="0.2">
      <c r="A51" s="1">
        <v>600537</v>
      </c>
      <c r="B51" s="2" t="s">
        <v>1240</v>
      </c>
      <c r="C51" s="1">
        <v>101</v>
      </c>
      <c r="D51" s="1">
        <v>43</v>
      </c>
      <c r="E51" s="1">
        <v>24</v>
      </c>
      <c r="F51" s="1">
        <v>1376</v>
      </c>
      <c r="G51" s="1">
        <v>1811</v>
      </c>
      <c r="H51" s="1">
        <v>0</v>
      </c>
      <c r="I51" s="1">
        <v>0</v>
      </c>
      <c r="J51" s="93">
        <v>32</v>
      </c>
      <c r="K51" s="93">
        <v>42.116279069767003</v>
      </c>
      <c r="L51" s="93">
        <v>4.5588072887899997</v>
      </c>
      <c r="M51" s="2" t="s">
        <v>2127</v>
      </c>
      <c r="N51" s="1">
        <v>301.5</v>
      </c>
    </row>
    <row r="52" spans="1:14" x14ac:dyDescent="0.2">
      <c r="A52" s="1">
        <v>772190</v>
      </c>
      <c r="B52" s="2" t="s">
        <v>1780</v>
      </c>
      <c r="C52" s="1">
        <v>28</v>
      </c>
      <c r="D52" s="1">
        <v>42</v>
      </c>
      <c r="E52" s="1">
        <v>49</v>
      </c>
      <c r="F52" s="1">
        <v>714</v>
      </c>
      <c r="G52" s="1">
        <v>1307</v>
      </c>
      <c r="H52" s="1">
        <v>1</v>
      </c>
      <c r="I52" s="1">
        <v>0</v>
      </c>
      <c r="J52" s="93">
        <v>17</v>
      </c>
      <c r="K52" s="93">
        <v>31.119047619046999</v>
      </c>
      <c r="L52" s="93">
        <v>3.277735271614</v>
      </c>
      <c r="M52" s="2" t="s">
        <v>2128</v>
      </c>
      <c r="N52" s="1">
        <v>217.5</v>
      </c>
    </row>
    <row r="53" spans="1:14" x14ac:dyDescent="0.2">
      <c r="A53" s="1">
        <v>455165</v>
      </c>
      <c r="B53" s="2" t="s">
        <v>1511</v>
      </c>
      <c r="C53" s="1">
        <v>45</v>
      </c>
      <c r="D53" s="1">
        <v>42</v>
      </c>
      <c r="E53" s="1">
        <v>41</v>
      </c>
      <c r="F53" s="1">
        <v>1036</v>
      </c>
      <c r="G53" s="1">
        <v>1653</v>
      </c>
      <c r="H53" s="1">
        <v>0</v>
      </c>
      <c r="I53" s="1">
        <v>0</v>
      </c>
      <c r="J53" s="93">
        <v>24.666666666666</v>
      </c>
      <c r="K53" s="93">
        <v>39.357142857142001</v>
      </c>
      <c r="L53" s="93">
        <v>3.7604355716870002</v>
      </c>
      <c r="M53" s="2" t="s">
        <v>2129</v>
      </c>
      <c r="N53" s="1">
        <v>275.3</v>
      </c>
    </row>
    <row r="54" spans="1:14" x14ac:dyDescent="0.2">
      <c r="A54" s="1">
        <v>358936</v>
      </c>
      <c r="B54" s="2" t="s">
        <v>1474</v>
      </c>
      <c r="C54" s="1">
        <v>86</v>
      </c>
      <c r="D54" s="1">
        <v>41</v>
      </c>
      <c r="E54" s="1">
        <v>42</v>
      </c>
      <c r="F54" s="1">
        <v>857</v>
      </c>
      <c r="G54" s="1">
        <v>1418</v>
      </c>
      <c r="H54" s="1">
        <v>1</v>
      </c>
      <c r="I54" s="1">
        <v>0</v>
      </c>
      <c r="J54" s="93">
        <v>20.902439024389999</v>
      </c>
      <c r="K54" s="93">
        <v>34.585365853657997</v>
      </c>
      <c r="L54" s="93">
        <v>3.6262341325810001</v>
      </c>
      <c r="M54" s="2" t="s">
        <v>2114</v>
      </c>
      <c r="N54" s="1">
        <v>236.2</v>
      </c>
    </row>
    <row r="55" spans="1:14" x14ac:dyDescent="0.2">
      <c r="A55" s="1">
        <v>1243210</v>
      </c>
      <c r="B55" s="2" t="s">
        <v>1907</v>
      </c>
      <c r="C55" s="1">
        <v>33</v>
      </c>
      <c r="D55" s="1">
        <v>41</v>
      </c>
      <c r="E55" s="1">
        <v>60</v>
      </c>
      <c r="F55" s="1">
        <v>939</v>
      </c>
      <c r="G55" s="1">
        <v>1779</v>
      </c>
      <c r="H55" s="1">
        <v>0</v>
      </c>
      <c r="I55" s="1">
        <v>0</v>
      </c>
      <c r="J55" s="93">
        <v>22.902439024389999</v>
      </c>
      <c r="K55" s="93">
        <v>43.390243902439003</v>
      </c>
      <c r="L55" s="93">
        <v>3.1669477234399999</v>
      </c>
      <c r="M55" s="2" t="s">
        <v>2130</v>
      </c>
      <c r="N55" s="1">
        <v>296.3</v>
      </c>
    </row>
    <row r="56" spans="1:14" x14ac:dyDescent="0.2">
      <c r="A56" s="1">
        <v>1264496</v>
      </c>
      <c r="B56" s="2" t="s">
        <v>2007</v>
      </c>
      <c r="C56" s="1">
        <v>16</v>
      </c>
      <c r="D56" s="1">
        <v>40</v>
      </c>
      <c r="E56" s="1">
        <v>55</v>
      </c>
      <c r="F56" s="1">
        <v>551</v>
      </c>
      <c r="G56" s="1">
        <v>1327</v>
      </c>
      <c r="H56" s="1">
        <v>2</v>
      </c>
      <c r="I56" s="1">
        <v>0</v>
      </c>
      <c r="J56" s="93">
        <v>13.775</v>
      </c>
      <c r="K56" s="93">
        <v>33.174999999999997</v>
      </c>
      <c r="L56" s="93">
        <v>2.4913338357189998</v>
      </c>
      <c r="M56" s="2" t="s">
        <v>2131</v>
      </c>
      <c r="N56" s="1">
        <v>221.1</v>
      </c>
    </row>
    <row r="57" spans="1:14" x14ac:dyDescent="0.2">
      <c r="A57" s="1">
        <v>815846</v>
      </c>
      <c r="B57" s="2" t="s">
        <v>1502</v>
      </c>
      <c r="C57" s="1">
        <v>52</v>
      </c>
      <c r="D57" s="1">
        <v>40</v>
      </c>
      <c r="E57" s="1">
        <v>31</v>
      </c>
      <c r="F57" s="1">
        <v>667</v>
      </c>
      <c r="G57" s="1">
        <v>1191</v>
      </c>
      <c r="H57" s="1">
        <v>1</v>
      </c>
      <c r="I57" s="1">
        <v>0</v>
      </c>
      <c r="J57" s="93">
        <v>16.675000000000001</v>
      </c>
      <c r="K57" s="93">
        <v>29.774999999999999</v>
      </c>
      <c r="L57" s="93">
        <v>3.3602015113350001</v>
      </c>
      <c r="M57" s="2" t="s">
        <v>2132</v>
      </c>
      <c r="N57" s="1">
        <v>198.3</v>
      </c>
    </row>
    <row r="58" spans="1:14" x14ac:dyDescent="0.2">
      <c r="A58" s="1">
        <v>731066</v>
      </c>
      <c r="B58" s="2" t="s">
        <v>1518</v>
      </c>
      <c r="C58" s="1">
        <v>84</v>
      </c>
      <c r="D58" s="1">
        <v>40</v>
      </c>
      <c r="E58" s="1">
        <v>45</v>
      </c>
      <c r="F58" s="1">
        <v>1291</v>
      </c>
      <c r="G58" s="1">
        <v>1982</v>
      </c>
      <c r="H58" s="1">
        <v>0</v>
      </c>
      <c r="I58" s="1">
        <v>0</v>
      </c>
      <c r="J58" s="93">
        <v>32.274999999999999</v>
      </c>
      <c r="K58" s="93">
        <v>49.55</v>
      </c>
      <c r="L58" s="93">
        <v>3.9081735620579998</v>
      </c>
      <c r="M58" s="2" t="s">
        <v>2133</v>
      </c>
      <c r="N58" s="1">
        <v>330.2</v>
      </c>
    </row>
    <row r="59" spans="1:14" x14ac:dyDescent="0.2">
      <c r="A59" s="1">
        <v>620259</v>
      </c>
      <c r="B59" s="2" t="s">
        <v>2002</v>
      </c>
      <c r="C59" s="1">
        <v>19</v>
      </c>
      <c r="D59" s="1">
        <v>39</v>
      </c>
      <c r="E59" s="1">
        <v>35</v>
      </c>
      <c r="F59" s="1">
        <v>536</v>
      </c>
      <c r="G59" s="1">
        <v>980</v>
      </c>
      <c r="H59" s="1">
        <v>0</v>
      </c>
      <c r="I59" s="1">
        <v>0</v>
      </c>
      <c r="J59" s="93">
        <v>13.743589743589</v>
      </c>
      <c r="K59" s="93">
        <v>25.128205128205</v>
      </c>
      <c r="L59" s="93">
        <v>3.281632653061</v>
      </c>
      <c r="M59" s="2" t="s">
        <v>2134</v>
      </c>
      <c r="N59" s="1">
        <v>163.19999999999999</v>
      </c>
    </row>
    <row r="60" spans="1:14" x14ac:dyDescent="0.2">
      <c r="A60" s="1">
        <v>572737</v>
      </c>
      <c r="B60" s="2" t="s">
        <v>1501</v>
      </c>
      <c r="C60" s="1">
        <v>81</v>
      </c>
      <c r="D60" s="1">
        <v>38</v>
      </c>
      <c r="E60" s="1">
        <v>38</v>
      </c>
      <c r="F60" s="1">
        <v>695</v>
      </c>
      <c r="G60" s="1">
        <v>1206</v>
      </c>
      <c r="H60" s="1">
        <v>0</v>
      </c>
      <c r="I60" s="1">
        <v>0</v>
      </c>
      <c r="J60" s="93">
        <v>18.289473684210002</v>
      </c>
      <c r="K60" s="93">
        <v>31.736842105263001</v>
      </c>
      <c r="L60" s="93">
        <v>3.4577114427860001</v>
      </c>
      <c r="M60" s="2" t="s">
        <v>2117</v>
      </c>
      <c r="N60" s="1">
        <v>201</v>
      </c>
    </row>
    <row r="61" spans="1:14" x14ac:dyDescent="0.2">
      <c r="A61" s="1">
        <v>355675</v>
      </c>
      <c r="B61" s="2" t="s">
        <v>1506</v>
      </c>
      <c r="C61" s="1">
        <v>49</v>
      </c>
      <c r="D61" s="1">
        <v>36</v>
      </c>
      <c r="E61" s="1">
        <v>42</v>
      </c>
      <c r="F61" s="1">
        <v>1151</v>
      </c>
      <c r="G61" s="1">
        <v>1818</v>
      </c>
      <c r="H61" s="1">
        <v>0</v>
      </c>
      <c r="I61" s="1">
        <v>0</v>
      </c>
      <c r="J61" s="93">
        <v>31.972222222222001</v>
      </c>
      <c r="K61" s="93">
        <v>50.5</v>
      </c>
      <c r="L61" s="93">
        <v>3.7986798679859999</v>
      </c>
      <c r="M61" s="2" t="s">
        <v>2135</v>
      </c>
      <c r="N61" s="1">
        <v>303</v>
      </c>
    </row>
    <row r="62" spans="1:14" x14ac:dyDescent="0.2">
      <c r="A62" s="1">
        <v>572742</v>
      </c>
      <c r="B62" s="2" t="s">
        <v>1539</v>
      </c>
      <c r="C62" s="1">
        <v>27</v>
      </c>
      <c r="D62" s="1">
        <v>35</v>
      </c>
      <c r="E62" s="1">
        <v>33</v>
      </c>
      <c r="F62" s="1">
        <v>729</v>
      </c>
      <c r="G62" s="1">
        <v>1152</v>
      </c>
      <c r="H62" s="1">
        <v>1</v>
      </c>
      <c r="I62" s="1">
        <v>0</v>
      </c>
      <c r="J62" s="93">
        <v>20.828571428570999</v>
      </c>
      <c r="K62" s="93">
        <v>32.914285714285</v>
      </c>
      <c r="L62" s="93">
        <v>3.796875</v>
      </c>
      <c r="M62" s="2" t="s">
        <v>2136</v>
      </c>
      <c r="N62" s="1">
        <v>192</v>
      </c>
    </row>
    <row r="63" spans="1:14" x14ac:dyDescent="0.2">
      <c r="A63" s="1">
        <v>360062</v>
      </c>
      <c r="B63" s="2" t="s">
        <v>1508</v>
      </c>
      <c r="C63" s="1">
        <v>48</v>
      </c>
      <c r="D63" s="1">
        <v>35</v>
      </c>
      <c r="E63" s="1">
        <v>35</v>
      </c>
      <c r="F63" s="1">
        <v>747</v>
      </c>
      <c r="G63" s="1">
        <v>1195</v>
      </c>
      <c r="H63" s="1">
        <v>0</v>
      </c>
      <c r="I63" s="1">
        <v>0</v>
      </c>
      <c r="J63" s="93">
        <v>21.342857142857</v>
      </c>
      <c r="K63" s="93">
        <v>34.142857142856997</v>
      </c>
      <c r="L63" s="93">
        <v>3.7506276150620002</v>
      </c>
      <c r="M63" s="2" t="s">
        <v>2137</v>
      </c>
      <c r="N63" s="1">
        <v>199.1</v>
      </c>
    </row>
    <row r="64" spans="1:14" x14ac:dyDescent="0.2">
      <c r="A64" s="1">
        <v>309751</v>
      </c>
      <c r="B64" s="2" t="s">
        <v>1581</v>
      </c>
      <c r="C64" s="1">
        <v>22</v>
      </c>
      <c r="D64" s="1">
        <v>35</v>
      </c>
      <c r="E64" s="1">
        <v>69</v>
      </c>
      <c r="F64" s="1">
        <v>756</v>
      </c>
      <c r="G64" s="1">
        <v>1702</v>
      </c>
      <c r="H64" s="1">
        <v>1</v>
      </c>
      <c r="I64" s="1">
        <v>0</v>
      </c>
      <c r="J64" s="93">
        <v>21.6</v>
      </c>
      <c r="K64" s="93">
        <v>48.628571428571</v>
      </c>
      <c r="L64" s="93">
        <v>2.6650998824909999</v>
      </c>
      <c r="M64" s="2" t="s">
        <v>2138</v>
      </c>
      <c r="N64" s="1">
        <v>283.39999999999998</v>
      </c>
    </row>
    <row r="65" spans="1:14" x14ac:dyDescent="0.2">
      <c r="A65" s="1">
        <v>331075</v>
      </c>
      <c r="B65" s="2" t="s">
        <v>1704</v>
      </c>
      <c r="C65" s="1">
        <v>20</v>
      </c>
      <c r="D65" s="1">
        <v>34</v>
      </c>
      <c r="E65" s="1">
        <v>44</v>
      </c>
      <c r="F65" s="1">
        <v>615</v>
      </c>
      <c r="G65" s="1">
        <v>1266</v>
      </c>
      <c r="H65" s="1">
        <v>2</v>
      </c>
      <c r="I65" s="1">
        <v>0</v>
      </c>
      <c r="J65" s="93">
        <v>18.088235294116998</v>
      </c>
      <c r="K65" s="93">
        <v>37.235294117647001</v>
      </c>
      <c r="L65" s="93">
        <v>2.914691943127</v>
      </c>
      <c r="M65" s="2" t="s">
        <v>2139</v>
      </c>
      <c r="N65" s="1">
        <v>211</v>
      </c>
    </row>
    <row r="66" spans="1:14" x14ac:dyDescent="0.2">
      <c r="A66" s="1">
        <v>639844</v>
      </c>
      <c r="B66" s="2" t="s">
        <v>1902</v>
      </c>
      <c r="C66" s="1">
        <v>29</v>
      </c>
      <c r="D66" s="1">
        <v>34</v>
      </c>
      <c r="E66" s="1">
        <v>77</v>
      </c>
      <c r="F66" s="1">
        <v>741</v>
      </c>
      <c r="G66" s="1">
        <v>1617</v>
      </c>
      <c r="H66" s="1">
        <v>0</v>
      </c>
      <c r="I66" s="1">
        <v>0</v>
      </c>
      <c r="J66" s="93">
        <v>21.794117647057998</v>
      </c>
      <c r="K66" s="93">
        <v>47.558823529411001</v>
      </c>
      <c r="L66" s="93">
        <v>2.7495361781069998</v>
      </c>
      <c r="M66" s="2" t="s">
        <v>2140</v>
      </c>
      <c r="N66" s="1">
        <v>269.3</v>
      </c>
    </row>
    <row r="67" spans="1:14" x14ac:dyDescent="0.2">
      <c r="A67" s="1">
        <v>1238598</v>
      </c>
      <c r="B67" s="2" t="s">
        <v>1607</v>
      </c>
      <c r="C67" s="1">
        <v>52</v>
      </c>
      <c r="D67" s="1">
        <v>33</v>
      </c>
      <c r="E67" s="1">
        <v>30</v>
      </c>
      <c r="F67" s="1">
        <v>859</v>
      </c>
      <c r="G67" s="1">
        <v>1326</v>
      </c>
      <c r="H67" s="1">
        <v>0</v>
      </c>
      <c r="I67" s="1">
        <v>0</v>
      </c>
      <c r="J67" s="93">
        <v>26.030303030302999</v>
      </c>
      <c r="K67" s="93">
        <v>40.181818181818002</v>
      </c>
      <c r="L67" s="93">
        <v>3.8868778280540002</v>
      </c>
      <c r="M67" s="2" t="s">
        <v>2141</v>
      </c>
      <c r="N67" s="1">
        <v>221</v>
      </c>
    </row>
    <row r="68" spans="1:14" x14ac:dyDescent="0.2">
      <c r="A68" s="1">
        <v>242410</v>
      </c>
      <c r="B68" s="2" t="s">
        <v>2016</v>
      </c>
      <c r="C68" s="1">
        <v>11</v>
      </c>
      <c r="D68" s="1">
        <v>32</v>
      </c>
      <c r="E68" s="1">
        <v>34</v>
      </c>
      <c r="F68" s="1">
        <v>437</v>
      </c>
      <c r="G68" s="1">
        <v>1039</v>
      </c>
      <c r="H68" s="1">
        <v>1</v>
      </c>
      <c r="I68" s="1">
        <v>0</v>
      </c>
      <c r="J68" s="93">
        <v>13.65625</v>
      </c>
      <c r="K68" s="93">
        <v>32.46875</v>
      </c>
      <c r="L68" s="93">
        <v>2.5235803657360001</v>
      </c>
      <c r="M68" s="2" t="s">
        <v>2142</v>
      </c>
      <c r="N68" s="1">
        <v>173.1</v>
      </c>
    </row>
    <row r="69" spans="1:14" x14ac:dyDescent="0.2">
      <c r="A69" s="1">
        <v>1094983</v>
      </c>
      <c r="B69" s="2" t="s">
        <v>1561</v>
      </c>
      <c r="C69" s="1">
        <v>15</v>
      </c>
      <c r="D69" s="1">
        <v>30</v>
      </c>
      <c r="E69" s="1">
        <v>22</v>
      </c>
      <c r="F69" s="1">
        <v>434</v>
      </c>
      <c r="G69" s="1">
        <v>796</v>
      </c>
      <c r="H69" s="1">
        <v>2</v>
      </c>
      <c r="I69" s="1">
        <v>0</v>
      </c>
      <c r="J69" s="93">
        <v>14.466666666666001</v>
      </c>
      <c r="K69" s="93">
        <v>26.533333333333001</v>
      </c>
      <c r="L69" s="93">
        <v>3.2713567839189999</v>
      </c>
      <c r="M69" s="2" t="s">
        <v>2143</v>
      </c>
      <c r="N69" s="1">
        <v>132.4</v>
      </c>
    </row>
    <row r="70" spans="1:14" x14ac:dyDescent="0.2">
      <c r="A70" s="1">
        <v>909365</v>
      </c>
      <c r="B70" s="2" t="s">
        <v>1534</v>
      </c>
      <c r="C70" s="1">
        <v>27</v>
      </c>
      <c r="D70" s="1">
        <v>30</v>
      </c>
      <c r="E70" s="1">
        <v>38</v>
      </c>
      <c r="F70" s="1">
        <v>445</v>
      </c>
      <c r="G70" s="1">
        <v>976</v>
      </c>
      <c r="H70" s="1">
        <v>1</v>
      </c>
      <c r="I70" s="1">
        <v>0</v>
      </c>
      <c r="J70" s="93">
        <v>14.833333333333</v>
      </c>
      <c r="K70" s="93">
        <v>32.533333333332997</v>
      </c>
      <c r="L70" s="93">
        <v>2.7356557377040001</v>
      </c>
      <c r="M70" s="2" t="s">
        <v>2144</v>
      </c>
      <c r="N70" s="1">
        <v>162.4</v>
      </c>
    </row>
    <row r="71" spans="1:14" x14ac:dyDescent="0.2">
      <c r="A71" s="1">
        <v>833773</v>
      </c>
      <c r="B71" s="2" t="s">
        <v>1542</v>
      </c>
      <c r="C71" s="1">
        <v>24</v>
      </c>
      <c r="D71" s="1">
        <v>30</v>
      </c>
      <c r="E71" s="1">
        <v>26</v>
      </c>
      <c r="F71" s="1">
        <v>604</v>
      </c>
      <c r="G71" s="1">
        <v>833</v>
      </c>
      <c r="H71" s="1">
        <v>0</v>
      </c>
      <c r="I71" s="1">
        <v>0</v>
      </c>
      <c r="J71" s="93">
        <v>20.133333333332999</v>
      </c>
      <c r="K71" s="93">
        <v>27.766666666666001</v>
      </c>
      <c r="L71" s="93">
        <v>4.3505402160860003</v>
      </c>
      <c r="M71" s="2" t="s">
        <v>2145</v>
      </c>
      <c r="N71" s="1">
        <v>138.5</v>
      </c>
    </row>
    <row r="72" spans="1:14" x14ac:dyDescent="0.2">
      <c r="A72" s="1">
        <v>572774</v>
      </c>
      <c r="B72" s="2" t="s">
        <v>1591</v>
      </c>
      <c r="C72" s="1">
        <v>27</v>
      </c>
      <c r="D72" s="1">
        <v>30</v>
      </c>
      <c r="E72" s="1">
        <v>45</v>
      </c>
      <c r="F72" s="1">
        <v>732</v>
      </c>
      <c r="G72" s="1">
        <v>1493</v>
      </c>
      <c r="H72" s="1">
        <v>0</v>
      </c>
      <c r="I72" s="1">
        <v>0</v>
      </c>
      <c r="J72" s="93">
        <v>24.4</v>
      </c>
      <c r="K72" s="93">
        <v>49.766666666665998</v>
      </c>
      <c r="L72" s="93">
        <v>2.9417280642999999</v>
      </c>
      <c r="M72" s="2" t="s">
        <v>2146</v>
      </c>
      <c r="N72" s="1">
        <v>248.5</v>
      </c>
    </row>
    <row r="73" spans="1:14" x14ac:dyDescent="0.2">
      <c r="A73" s="1">
        <v>572779</v>
      </c>
      <c r="B73" s="2" t="s">
        <v>1529</v>
      </c>
      <c r="C73" s="1">
        <v>29</v>
      </c>
      <c r="D73" s="1">
        <v>29</v>
      </c>
      <c r="E73" s="1">
        <v>6</v>
      </c>
      <c r="F73" s="1">
        <v>554</v>
      </c>
      <c r="G73" s="1">
        <v>686</v>
      </c>
      <c r="H73" s="1">
        <v>1</v>
      </c>
      <c r="I73" s="1">
        <v>0</v>
      </c>
      <c r="J73" s="93">
        <v>19.103448275862</v>
      </c>
      <c r="K73" s="93">
        <v>23.655172413793</v>
      </c>
      <c r="L73" s="93">
        <v>4.8454810495620002</v>
      </c>
      <c r="M73" s="2" t="s">
        <v>2147</v>
      </c>
      <c r="N73" s="1">
        <v>114.2</v>
      </c>
    </row>
    <row r="74" spans="1:14" x14ac:dyDescent="0.2">
      <c r="A74" s="1">
        <v>636407</v>
      </c>
      <c r="B74" s="2" t="s">
        <v>1724</v>
      </c>
      <c r="C74" s="1">
        <v>23</v>
      </c>
      <c r="D74" s="1">
        <v>29</v>
      </c>
      <c r="E74" s="1">
        <v>44</v>
      </c>
      <c r="F74" s="1">
        <v>583</v>
      </c>
      <c r="G74" s="1">
        <v>1286</v>
      </c>
      <c r="H74" s="1">
        <v>0</v>
      </c>
      <c r="I74" s="1">
        <v>0</v>
      </c>
      <c r="J74" s="93">
        <v>20.103448275862</v>
      </c>
      <c r="K74" s="93">
        <v>44.344827586206002</v>
      </c>
      <c r="L74" s="93">
        <v>2.7200622083980002</v>
      </c>
      <c r="M74" s="2" t="s">
        <v>2137</v>
      </c>
      <c r="N74" s="1">
        <v>214.2</v>
      </c>
    </row>
    <row r="75" spans="1:14" x14ac:dyDescent="0.2">
      <c r="A75" s="1">
        <v>572736</v>
      </c>
      <c r="B75" s="2" t="s">
        <v>1507</v>
      </c>
      <c r="C75" s="1">
        <v>55</v>
      </c>
      <c r="D75" s="1">
        <v>29</v>
      </c>
      <c r="E75" s="1">
        <v>14</v>
      </c>
      <c r="F75" s="1">
        <v>1009</v>
      </c>
      <c r="G75" s="1">
        <v>1188</v>
      </c>
      <c r="H75" s="1">
        <v>0</v>
      </c>
      <c r="I75" s="1">
        <v>0</v>
      </c>
      <c r="J75" s="93">
        <v>34.793103448274998</v>
      </c>
      <c r="K75" s="93">
        <v>40.965517241378997</v>
      </c>
      <c r="L75" s="93">
        <v>5.0959595959590001</v>
      </c>
      <c r="M75" s="2" t="s">
        <v>2148</v>
      </c>
      <c r="N75" s="1">
        <v>198</v>
      </c>
    </row>
    <row r="76" spans="1:14" x14ac:dyDescent="0.2">
      <c r="A76" s="1">
        <v>183766</v>
      </c>
      <c r="B76" s="2" t="s">
        <v>1632</v>
      </c>
      <c r="C76" s="1">
        <v>19</v>
      </c>
      <c r="D76" s="1">
        <v>27</v>
      </c>
      <c r="E76" s="1">
        <v>33</v>
      </c>
      <c r="F76" s="1">
        <v>323</v>
      </c>
      <c r="G76" s="1">
        <v>744</v>
      </c>
      <c r="H76" s="1">
        <v>0</v>
      </c>
      <c r="I76" s="1">
        <v>0</v>
      </c>
      <c r="J76" s="93">
        <v>11.962962962961999</v>
      </c>
      <c r="K76" s="93">
        <v>27.555555555554999</v>
      </c>
      <c r="L76" s="93">
        <v>2.6048387096769998</v>
      </c>
      <c r="M76" s="2" t="s">
        <v>2149</v>
      </c>
      <c r="N76" s="1">
        <v>124</v>
      </c>
    </row>
    <row r="77" spans="1:14" x14ac:dyDescent="0.2">
      <c r="A77" s="1">
        <v>863473</v>
      </c>
      <c r="B77" s="2" t="s">
        <v>1504</v>
      </c>
      <c r="C77" s="1">
        <v>51</v>
      </c>
      <c r="D77" s="1">
        <v>27</v>
      </c>
      <c r="E77" s="1">
        <v>38</v>
      </c>
      <c r="F77" s="1">
        <v>568</v>
      </c>
      <c r="G77" s="1">
        <v>1034</v>
      </c>
      <c r="H77" s="1">
        <v>1</v>
      </c>
      <c r="I77" s="1">
        <v>0</v>
      </c>
      <c r="J77" s="93">
        <v>21.037037037036999</v>
      </c>
      <c r="K77" s="93">
        <v>38.296296296295999</v>
      </c>
      <c r="L77" s="93">
        <v>3.2959381044480001</v>
      </c>
      <c r="M77" s="2" t="s">
        <v>2124</v>
      </c>
      <c r="N77" s="1">
        <v>172.2</v>
      </c>
    </row>
    <row r="78" spans="1:14" x14ac:dyDescent="0.2">
      <c r="A78" s="1">
        <v>602637</v>
      </c>
      <c r="B78" s="2" t="s">
        <v>1494</v>
      </c>
      <c r="C78" s="1">
        <v>65</v>
      </c>
      <c r="D78" s="1">
        <v>27</v>
      </c>
      <c r="E78" s="1">
        <v>14</v>
      </c>
      <c r="F78" s="1">
        <v>749</v>
      </c>
      <c r="G78" s="1">
        <v>1006</v>
      </c>
      <c r="H78" s="1">
        <v>0</v>
      </c>
      <c r="I78" s="1">
        <v>0</v>
      </c>
      <c r="J78" s="93">
        <v>27.740740740740002</v>
      </c>
      <c r="K78" s="93">
        <v>37.259259259258997</v>
      </c>
      <c r="L78" s="93">
        <v>4.4671968190850002</v>
      </c>
      <c r="M78" s="2" t="s">
        <v>2150</v>
      </c>
      <c r="N78" s="1">
        <v>167.4</v>
      </c>
    </row>
    <row r="79" spans="1:14" x14ac:dyDescent="0.2">
      <c r="A79" s="1">
        <v>227</v>
      </c>
      <c r="B79" s="2" t="s">
        <v>1525</v>
      </c>
      <c r="C79" s="1">
        <v>29</v>
      </c>
      <c r="D79" s="1">
        <v>26</v>
      </c>
      <c r="E79" s="1">
        <v>38</v>
      </c>
      <c r="F79" s="1">
        <v>405</v>
      </c>
      <c r="G79" s="1">
        <v>912</v>
      </c>
      <c r="H79" s="1">
        <v>0</v>
      </c>
      <c r="I79" s="1">
        <v>0</v>
      </c>
      <c r="J79" s="93">
        <v>15.576923076923</v>
      </c>
      <c r="K79" s="93">
        <v>35.076923076923002</v>
      </c>
      <c r="L79" s="93">
        <v>2.6644736842099999</v>
      </c>
      <c r="M79" s="2" t="s">
        <v>2151</v>
      </c>
      <c r="N79" s="1">
        <v>152</v>
      </c>
    </row>
    <row r="80" spans="1:14" x14ac:dyDescent="0.2">
      <c r="A80" s="1">
        <v>409842</v>
      </c>
      <c r="B80" s="2" t="s">
        <v>1496</v>
      </c>
      <c r="C80" s="1">
        <v>56</v>
      </c>
      <c r="D80" s="1">
        <v>26</v>
      </c>
      <c r="E80" s="1">
        <v>12</v>
      </c>
      <c r="F80" s="1">
        <v>618</v>
      </c>
      <c r="G80" s="1">
        <v>855</v>
      </c>
      <c r="H80" s="1">
        <v>0</v>
      </c>
      <c r="I80" s="1">
        <v>0</v>
      </c>
      <c r="J80" s="93">
        <v>23.769230769229999</v>
      </c>
      <c r="K80" s="93">
        <v>32.884615384615003</v>
      </c>
      <c r="L80" s="93">
        <v>4.336842105263</v>
      </c>
      <c r="M80" s="2" t="s">
        <v>2152</v>
      </c>
      <c r="N80" s="1">
        <v>142.30000000000001</v>
      </c>
    </row>
    <row r="81" spans="1:14" x14ac:dyDescent="0.2">
      <c r="A81" s="1">
        <v>393130</v>
      </c>
      <c r="B81" s="2" t="s">
        <v>1515</v>
      </c>
      <c r="C81" s="1">
        <v>40</v>
      </c>
      <c r="D81" s="1">
        <v>26</v>
      </c>
      <c r="E81" s="1">
        <v>22</v>
      </c>
      <c r="F81" s="1">
        <v>879</v>
      </c>
      <c r="G81" s="1">
        <v>1158</v>
      </c>
      <c r="H81" s="1">
        <v>0</v>
      </c>
      <c r="I81" s="1">
        <v>0</v>
      </c>
      <c r="J81" s="93">
        <v>33.807692307692001</v>
      </c>
      <c r="K81" s="93">
        <v>44.538461538461</v>
      </c>
      <c r="L81" s="93">
        <v>4.5544041450770001</v>
      </c>
      <c r="M81" s="2" t="s">
        <v>2153</v>
      </c>
      <c r="N81" s="1">
        <v>193</v>
      </c>
    </row>
    <row r="82" spans="1:14" x14ac:dyDescent="0.2">
      <c r="A82" s="1">
        <v>572769</v>
      </c>
      <c r="B82" s="2" t="s">
        <v>1528</v>
      </c>
      <c r="C82" s="1">
        <v>40</v>
      </c>
      <c r="D82" s="1">
        <v>26</v>
      </c>
      <c r="E82" s="1">
        <v>32</v>
      </c>
      <c r="F82" s="1">
        <v>903</v>
      </c>
      <c r="G82" s="1">
        <v>1416</v>
      </c>
      <c r="H82" s="1">
        <v>0</v>
      </c>
      <c r="I82" s="1">
        <v>0</v>
      </c>
      <c r="J82" s="93">
        <v>34.730769230768999</v>
      </c>
      <c r="K82" s="93">
        <v>54.461538461537998</v>
      </c>
      <c r="L82" s="93">
        <v>3.8262711864400001</v>
      </c>
      <c r="M82" s="2" t="s">
        <v>2122</v>
      </c>
      <c r="N82" s="1">
        <v>236</v>
      </c>
    </row>
    <row r="83" spans="1:14" x14ac:dyDescent="0.2">
      <c r="A83" s="1">
        <v>601067</v>
      </c>
      <c r="B83" s="2" t="s">
        <v>1545</v>
      </c>
      <c r="C83" s="1">
        <v>23</v>
      </c>
      <c r="D83" s="1">
        <v>25</v>
      </c>
      <c r="E83" s="1">
        <v>9</v>
      </c>
      <c r="F83" s="1">
        <v>450</v>
      </c>
      <c r="G83" s="1">
        <v>607</v>
      </c>
      <c r="H83" s="1">
        <v>0</v>
      </c>
      <c r="I83" s="1">
        <v>0</v>
      </c>
      <c r="J83" s="93">
        <v>18</v>
      </c>
      <c r="K83" s="93">
        <v>24.28</v>
      </c>
      <c r="L83" s="93">
        <v>4.4481054365729999</v>
      </c>
      <c r="M83" s="2" t="s">
        <v>2154</v>
      </c>
      <c r="N83" s="1">
        <v>101.1</v>
      </c>
    </row>
    <row r="84" spans="1:14" x14ac:dyDescent="0.2">
      <c r="A84" s="1">
        <v>227851</v>
      </c>
      <c r="B84" s="2" t="s">
        <v>1669</v>
      </c>
      <c r="C84" s="1">
        <v>18</v>
      </c>
      <c r="D84" s="1">
        <v>25</v>
      </c>
      <c r="E84" s="1">
        <v>41</v>
      </c>
      <c r="F84" s="1">
        <v>463</v>
      </c>
      <c r="G84" s="1">
        <v>1038</v>
      </c>
      <c r="H84" s="1">
        <v>0</v>
      </c>
      <c r="I84" s="1">
        <v>0</v>
      </c>
      <c r="J84" s="93">
        <v>18.52</v>
      </c>
      <c r="K84" s="93">
        <v>41.52</v>
      </c>
      <c r="L84" s="93">
        <v>2.6763005780340001</v>
      </c>
      <c r="M84" s="2" t="s">
        <v>2129</v>
      </c>
      <c r="N84" s="1">
        <v>173</v>
      </c>
    </row>
    <row r="85" spans="1:14" x14ac:dyDescent="0.2">
      <c r="A85" s="1">
        <v>572781</v>
      </c>
      <c r="B85" s="2" t="s">
        <v>1551</v>
      </c>
      <c r="C85" s="1">
        <v>25</v>
      </c>
      <c r="D85" s="1">
        <v>25</v>
      </c>
      <c r="E85" s="1">
        <v>17</v>
      </c>
      <c r="F85" s="1">
        <v>561</v>
      </c>
      <c r="G85" s="1">
        <v>882</v>
      </c>
      <c r="H85" s="1">
        <v>1</v>
      </c>
      <c r="I85" s="1">
        <v>0</v>
      </c>
      <c r="J85" s="93">
        <v>22.44</v>
      </c>
      <c r="K85" s="93">
        <v>35.28</v>
      </c>
      <c r="L85" s="93">
        <v>3.8163265306119998</v>
      </c>
      <c r="M85" s="2" t="s">
        <v>2155</v>
      </c>
      <c r="N85" s="1">
        <v>147</v>
      </c>
    </row>
    <row r="86" spans="1:14" x14ac:dyDescent="0.2">
      <c r="A86" s="1">
        <v>572778</v>
      </c>
      <c r="B86" s="2" t="s">
        <v>1536</v>
      </c>
      <c r="C86" s="1">
        <v>26</v>
      </c>
      <c r="D86" s="1">
        <v>24</v>
      </c>
      <c r="E86" s="1">
        <v>18</v>
      </c>
      <c r="F86" s="1">
        <v>416</v>
      </c>
      <c r="G86" s="1">
        <v>639</v>
      </c>
      <c r="H86" s="1">
        <v>0</v>
      </c>
      <c r="I86" s="1">
        <v>0</v>
      </c>
      <c r="J86" s="93">
        <v>17.333333333333002</v>
      </c>
      <c r="K86" s="93">
        <v>26.625</v>
      </c>
      <c r="L86" s="93">
        <v>3.906103286384</v>
      </c>
      <c r="M86" s="2" t="s">
        <v>2156</v>
      </c>
      <c r="N86" s="1">
        <v>106.3</v>
      </c>
    </row>
    <row r="87" spans="1:14" x14ac:dyDescent="0.2">
      <c r="A87" s="1">
        <v>316572</v>
      </c>
      <c r="B87" s="2" t="s">
        <v>1546</v>
      </c>
      <c r="C87" s="1">
        <v>21</v>
      </c>
      <c r="D87" s="1">
        <v>23</v>
      </c>
      <c r="E87" s="1">
        <v>42</v>
      </c>
      <c r="F87" s="1">
        <v>431</v>
      </c>
      <c r="G87" s="1">
        <v>942</v>
      </c>
      <c r="H87" s="1">
        <v>1</v>
      </c>
      <c r="I87" s="1">
        <v>0</v>
      </c>
      <c r="J87" s="93">
        <v>18.739130434781998</v>
      </c>
      <c r="K87" s="93">
        <v>40.956521739129997</v>
      </c>
      <c r="L87" s="93">
        <v>2.7452229299359998</v>
      </c>
      <c r="M87" s="2" t="s">
        <v>2157</v>
      </c>
      <c r="N87" s="1">
        <v>157</v>
      </c>
    </row>
    <row r="88" spans="1:14" x14ac:dyDescent="0.2">
      <c r="A88" s="1">
        <v>572771</v>
      </c>
      <c r="B88" s="2" t="s">
        <v>1517</v>
      </c>
      <c r="C88" s="1">
        <v>98</v>
      </c>
      <c r="D88" s="1">
        <v>23</v>
      </c>
      <c r="E88" s="1">
        <v>35</v>
      </c>
      <c r="F88" s="1">
        <v>893</v>
      </c>
      <c r="G88" s="1">
        <v>1335</v>
      </c>
      <c r="H88" s="1">
        <v>0</v>
      </c>
      <c r="I88" s="1">
        <v>0</v>
      </c>
      <c r="J88" s="93">
        <v>38.826086956521003</v>
      </c>
      <c r="K88" s="93">
        <v>58.043478260869001</v>
      </c>
      <c r="L88" s="93">
        <v>4.0134831460670002</v>
      </c>
      <c r="M88" s="2" t="s">
        <v>2158</v>
      </c>
      <c r="N88" s="1">
        <v>222.3</v>
      </c>
    </row>
    <row r="89" spans="1:14" x14ac:dyDescent="0.2">
      <c r="A89" s="1">
        <v>584954</v>
      </c>
      <c r="B89" s="2" t="s">
        <v>1599</v>
      </c>
      <c r="C89" s="1">
        <v>9</v>
      </c>
      <c r="D89" s="1">
        <v>21</v>
      </c>
      <c r="E89" s="1">
        <v>11</v>
      </c>
      <c r="F89" s="1">
        <v>239</v>
      </c>
      <c r="G89" s="1">
        <v>426</v>
      </c>
      <c r="H89" s="1">
        <v>2</v>
      </c>
      <c r="I89" s="1">
        <v>0</v>
      </c>
      <c r="J89" s="93">
        <v>11.380952380951999</v>
      </c>
      <c r="K89" s="93">
        <v>20.285714285714</v>
      </c>
      <c r="L89" s="93">
        <v>3.366197183098</v>
      </c>
      <c r="M89" s="2" t="s">
        <v>2159</v>
      </c>
      <c r="N89" s="1">
        <v>71</v>
      </c>
    </row>
    <row r="90" spans="1:14" x14ac:dyDescent="0.2">
      <c r="A90" s="1">
        <v>1238592</v>
      </c>
      <c r="B90" s="2" t="s">
        <v>1778</v>
      </c>
      <c r="C90" s="1">
        <v>19</v>
      </c>
      <c r="D90" s="1">
        <v>21</v>
      </c>
      <c r="E90" s="1">
        <v>19</v>
      </c>
      <c r="F90" s="1">
        <v>304</v>
      </c>
      <c r="G90" s="1">
        <v>582</v>
      </c>
      <c r="H90" s="1">
        <v>0</v>
      </c>
      <c r="I90" s="1">
        <v>0</v>
      </c>
      <c r="J90" s="93">
        <v>14.47619047619</v>
      </c>
      <c r="K90" s="93">
        <v>27.714285714285001</v>
      </c>
      <c r="L90" s="93">
        <v>3.1340206185559998</v>
      </c>
      <c r="M90" s="2" t="s">
        <v>2156</v>
      </c>
      <c r="N90" s="1">
        <v>97</v>
      </c>
    </row>
    <row r="91" spans="1:14" x14ac:dyDescent="0.2">
      <c r="A91" s="1">
        <v>699064</v>
      </c>
      <c r="B91" s="2" t="s">
        <v>1565</v>
      </c>
      <c r="C91" s="1">
        <v>14</v>
      </c>
      <c r="D91" s="1">
        <v>21</v>
      </c>
      <c r="E91" s="1">
        <v>25</v>
      </c>
      <c r="F91" s="1">
        <v>409</v>
      </c>
      <c r="G91" s="1">
        <v>751</v>
      </c>
      <c r="H91" s="1">
        <v>0</v>
      </c>
      <c r="I91" s="1">
        <v>0</v>
      </c>
      <c r="J91" s="93">
        <v>19.476190476189998</v>
      </c>
      <c r="K91" s="93">
        <v>35.761904761903999</v>
      </c>
      <c r="L91" s="93">
        <v>3.267643142476</v>
      </c>
      <c r="M91" s="2" t="s">
        <v>2160</v>
      </c>
      <c r="N91" s="1">
        <v>125.1</v>
      </c>
    </row>
    <row r="92" spans="1:14" x14ac:dyDescent="0.2">
      <c r="A92" s="1">
        <v>1101328</v>
      </c>
      <c r="B92" s="2" t="s">
        <v>1254</v>
      </c>
      <c r="C92" s="1">
        <v>11</v>
      </c>
      <c r="D92" s="1">
        <v>20</v>
      </c>
      <c r="E92" s="1">
        <v>27</v>
      </c>
      <c r="F92" s="1">
        <v>307</v>
      </c>
      <c r="G92" s="1">
        <v>696</v>
      </c>
      <c r="H92" s="1">
        <v>0</v>
      </c>
      <c r="I92" s="1">
        <v>0</v>
      </c>
      <c r="J92" s="93">
        <v>15.35</v>
      </c>
      <c r="K92" s="93">
        <v>34.799999999999997</v>
      </c>
      <c r="L92" s="93">
        <v>2.6465517241369998</v>
      </c>
      <c r="M92" s="2" t="s">
        <v>2161</v>
      </c>
      <c r="N92" s="1">
        <v>116</v>
      </c>
    </row>
    <row r="93" spans="1:14" x14ac:dyDescent="0.2">
      <c r="A93" s="1">
        <v>1243968</v>
      </c>
      <c r="B93" s="2" t="s">
        <v>2046</v>
      </c>
      <c r="C93" s="1">
        <v>13</v>
      </c>
      <c r="D93" s="1">
        <v>20</v>
      </c>
      <c r="E93" s="1">
        <v>21</v>
      </c>
      <c r="F93" s="1">
        <v>360</v>
      </c>
      <c r="G93" s="1">
        <v>697</v>
      </c>
      <c r="H93" s="1">
        <v>0</v>
      </c>
      <c r="I93" s="1">
        <v>0</v>
      </c>
      <c r="J93" s="93">
        <v>18</v>
      </c>
      <c r="K93" s="93">
        <v>34.85</v>
      </c>
      <c r="L93" s="93">
        <v>3.0989956958390001</v>
      </c>
      <c r="M93" s="2" t="s">
        <v>2135</v>
      </c>
      <c r="N93" s="1">
        <v>116.1</v>
      </c>
    </row>
    <row r="94" spans="1:14" x14ac:dyDescent="0.2">
      <c r="A94" s="1">
        <v>1243191</v>
      </c>
      <c r="B94" s="2" t="s">
        <v>1975</v>
      </c>
      <c r="C94" s="1">
        <v>16</v>
      </c>
      <c r="D94" s="1">
        <v>20</v>
      </c>
      <c r="E94" s="1">
        <v>21</v>
      </c>
      <c r="F94" s="1">
        <v>386</v>
      </c>
      <c r="G94" s="1">
        <v>666</v>
      </c>
      <c r="H94" s="1">
        <v>0</v>
      </c>
      <c r="I94" s="1">
        <v>0</v>
      </c>
      <c r="J94" s="93">
        <v>19.3</v>
      </c>
      <c r="K94" s="93">
        <v>33.299999999999997</v>
      </c>
      <c r="L94" s="93">
        <v>3.4774774774770001</v>
      </c>
      <c r="M94" s="2" t="s">
        <v>2162</v>
      </c>
      <c r="N94" s="1">
        <v>111</v>
      </c>
    </row>
    <row r="95" spans="1:14" x14ac:dyDescent="0.2">
      <c r="A95" s="1">
        <v>1243515</v>
      </c>
      <c r="B95" s="2" t="s">
        <v>1962</v>
      </c>
      <c r="C95" s="1">
        <v>21</v>
      </c>
      <c r="D95" s="1">
        <v>20</v>
      </c>
      <c r="E95" s="1">
        <v>39</v>
      </c>
      <c r="F95" s="1">
        <v>617</v>
      </c>
      <c r="G95" s="1">
        <v>1227</v>
      </c>
      <c r="H95" s="1">
        <v>0</v>
      </c>
      <c r="I95" s="1">
        <v>0</v>
      </c>
      <c r="J95" s="93">
        <v>30.85</v>
      </c>
      <c r="K95" s="93">
        <v>61.35</v>
      </c>
      <c r="L95" s="93">
        <v>3.017114914425</v>
      </c>
      <c r="M95" s="2" t="s">
        <v>2163</v>
      </c>
      <c r="N95" s="1">
        <v>204.3</v>
      </c>
    </row>
    <row r="96" spans="1:14" x14ac:dyDescent="0.2">
      <c r="A96" s="1">
        <v>1087419</v>
      </c>
      <c r="B96" s="2" t="s">
        <v>1233</v>
      </c>
      <c r="C96" s="1">
        <v>17</v>
      </c>
      <c r="D96" s="1">
        <v>19</v>
      </c>
      <c r="E96" s="1">
        <v>16</v>
      </c>
      <c r="F96" s="1">
        <v>311</v>
      </c>
      <c r="G96" s="1">
        <v>535</v>
      </c>
      <c r="H96" s="1">
        <v>0</v>
      </c>
      <c r="I96" s="1">
        <v>0</v>
      </c>
      <c r="J96" s="93">
        <v>16.368421052631</v>
      </c>
      <c r="K96" s="93">
        <v>28.157894736842</v>
      </c>
      <c r="L96" s="93">
        <v>3.4878504672889998</v>
      </c>
      <c r="M96" s="2" t="s">
        <v>2164</v>
      </c>
      <c r="N96" s="1">
        <v>89.1</v>
      </c>
    </row>
    <row r="97" spans="1:14" x14ac:dyDescent="0.2">
      <c r="A97" s="1">
        <v>572777</v>
      </c>
      <c r="B97" s="2" t="s">
        <v>1713</v>
      </c>
      <c r="C97" s="1">
        <v>58</v>
      </c>
      <c r="D97" s="1">
        <v>19</v>
      </c>
      <c r="E97" s="1">
        <v>28</v>
      </c>
      <c r="F97" s="1">
        <v>541</v>
      </c>
      <c r="G97" s="1">
        <v>903</v>
      </c>
      <c r="H97" s="1">
        <v>0</v>
      </c>
      <c r="I97" s="1">
        <v>0</v>
      </c>
      <c r="J97" s="93">
        <v>28.473684210525999</v>
      </c>
      <c r="K97" s="93">
        <v>47.526315789473003</v>
      </c>
      <c r="L97" s="93">
        <v>3.5946843853820001</v>
      </c>
      <c r="M97" s="2" t="s">
        <v>2165</v>
      </c>
      <c r="N97" s="1">
        <v>150.30000000000001</v>
      </c>
    </row>
    <row r="98" spans="1:14" x14ac:dyDescent="0.2">
      <c r="A98" s="1">
        <v>1240437</v>
      </c>
      <c r="B98" s="2" t="s">
        <v>1758</v>
      </c>
      <c r="C98" s="1">
        <v>26</v>
      </c>
      <c r="D98" s="1">
        <v>19</v>
      </c>
      <c r="E98" s="1">
        <v>6</v>
      </c>
      <c r="F98" s="1">
        <v>598</v>
      </c>
      <c r="G98" s="1">
        <v>756</v>
      </c>
      <c r="H98" s="1">
        <v>0</v>
      </c>
      <c r="I98" s="1">
        <v>0</v>
      </c>
      <c r="J98" s="93">
        <v>31.473684210525999</v>
      </c>
      <c r="K98" s="93">
        <v>39.789473684210002</v>
      </c>
      <c r="L98" s="93">
        <v>4.746031746031</v>
      </c>
      <c r="M98" s="2" t="s">
        <v>2166</v>
      </c>
      <c r="N98" s="1">
        <v>126</v>
      </c>
    </row>
    <row r="99" spans="1:14" x14ac:dyDescent="0.2">
      <c r="A99" s="1">
        <v>901560</v>
      </c>
      <c r="B99" s="2" t="s">
        <v>1578</v>
      </c>
      <c r="C99" s="1">
        <v>11</v>
      </c>
      <c r="D99" s="1">
        <v>18</v>
      </c>
      <c r="E99" s="1">
        <v>20</v>
      </c>
      <c r="F99" s="1">
        <v>369</v>
      </c>
      <c r="G99" s="1">
        <v>720</v>
      </c>
      <c r="H99" s="1">
        <v>0</v>
      </c>
      <c r="I99" s="1">
        <v>0</v>
      </c>
      <c r="J99" s="93">
        <v>20.5</v>
      </c>
      <c r="K99" s="93">
        <v>40</v>
      </c>
      <c r="L99" s="93">
        <v>3.0750000000000002</v>
      </c>
      <c r="M99" s="2" t="s">
        <v>2167</v>
      </c>
      <c r="N99" s="1">
        <v>120</v>
      </c>
    </row>
    <row r="100" spans="1:14" x14ac:dyDescent="0.2">
      <c r="A100" s="1">
        <v>301638</v>
      </c>
      <c r="B100" s="2" t="s">
        <v>1527</v>
      </c>
      <c r="C100" s="1">
        <v>28</v>
      </c>
      <c r="D100" s="1">
        <v>18</v>
      </c>
      <c r="E100" s="1">
        <v>13</v>
      </c>
      <c r="F100" s="1">
        <v>514</v>
      </c>
      <c r="G100" s="1">
        <v>798</v>
      </c>
      <c r="H100" s="1">
        <v>0</v>
      </c>
      <c r="I100" s="1">
        <v>0</v>
      </c>
      <c r="J100" s="93">
        <v>28.555555555554999</v>
      </c>
      <c r="K100" s="93">
        <v>44.333333333333002</v>
      </c>
      <c r="L100" s="93">
        <v>3.8646616541349998</v>
      </c>
      <c r="M100" s="2" t="s">
        <v>2161</v>
      </c>
      <c r="N100" s="1">
        <v>133</v>
      </c>
    </row>
    <row r="101" spans="1:14" x14ac:dyDescent="0.2">
      <c r="A101" s="1">
        <v>1281465</v>
      </c>
      <c r="B101" s="2" t="s">
        <v>1946</v>
      </c>
      <c r="C101" s="1">
        <v>8</v>
      </c>
      <c r="D101" s="1">
        <v>17</v>
      </c>
      <c r="E101" s="1">
        <v>2</v>
      </c>
      <c r="F101" s="1">
        <v>137</v>
      </c>
      <c r="G101" s="1">
        <v>222</v>
      </c>
      <c r="H101" s="1">
        <v>2</v>
      </c>
      <c r="I101" s="1">
        <v>0</v>
      </c>
      <c r="J101" s="93">
        <v>8.0588235294110007</v>
      </c>
      <c r="K101" s="93">
        <v>13.058823529411001</v>
      </c>
      <c r="L101" s="93">
        <v>3.7027027027020001</v>
      </c>
      <c r="M101" s="2" t="s">
        <v>2168</v>
      </c>
      <c r="N101" s="1">
        <v>37</v>
      </c>
    </row>
    <row r="102" spans="1:14" x14ac:dyDescent="0.2">
      <c r="A102" s="1">
        <v>1243513</v>
      </c>
      <c r="B102" s="2" t="s">
        <v>2062</v>
      </c>
      <c r="C102" s="1">
        <v>10</v>
      </c>
      <c r="D102" s="1">
        <v>17</v>
      </c>
      <c r="E102" s="1">
        <v>27</v>
      </c>
      <c r="F102" s="1">
        <v>241</v>
      </c>
      <c r="G102" s="1">
        <v>622</v>
      </c>
      <c r="H102" s="1">
        <v>0</v>
      </c>
      <c r="I102" s="1">
        <v>0</v>
      </c>
      <c r="J102" s="93">
        <v>14.176470588235</v>
      </c>
      <c r="K102" s="93">
        <v>36.588235294116998</v>
      </c>
      <c r="L102" s="93">
        <v>2.3247588424429999</v>
      </c>
      <c r="M102" s="2" t="s">
        <v>2169</v>
      </c>
      <c r="N102" s="1">
        <v>103.4</v>
      </c>
    </row>
    <row r="103" spans="1:14" x14ac:dyDescent="0.2">
      <c r="A103" s="1">
        <v>1242111</v>
      </c>
      <c r="B103" s="2" t="s">
        <v>2032</v>
      </c>
      <c r="C103" s="1">
        <v>11</v>
      </c>
      <c r="D103" s="1">
        <v>17</v>
      </c>
      <c r="E103" s="1">
        <v>13</v>
      </c>
      <c r="F103" s="1">
        <v>252</v>
      </c>
      <c r="G103" s="1">
        <v>440</v>
      </c>
      <c r="H103" s="1">
        <v>1</v>
      </c>
      <c r="I103" s="1">
        <v>0</v>
      </c>
      <c r="J103" s="93">
        <v>14.823529411764</v>
      </c>
      <c r="K103" s="93">
        <v>25.882352941175998</v>
      </c>
      <c r="L103" s="93">
        <v>3.4363636363630001</v>
      </c>
      <c r="M103" s="2" t="s">
        <v>2170</v>
      </c>
      <c r="N103" s="1">
        <v>73.2</v>
      </c>
    </row>
    <row r="104" spans="1:14" x14ac:dyDescent="0.2">
      <c r="A104" s="1">
        <v>572787</v>
      </c>
      <c r="B104" s="2" t="s">
        <v>1584</v>
      </c>
      <c r="C104" s="1">
        <v>11</v>
      </c>
      <c r="D104" s="1">
        <v>17</v>
      </c>
      <c r="E104" s="1">
        <v>11</v>
      </c>
      <c r="F104" s="1">
        <v>363</v>
      </c>
      <c r="G104" s="1">
        <v>551</v>
      </c>
      <c r="H104" s="1">
        <v>0</v>
      </c>
      <c r="I104" s="1">
        <v>0</v>
      </c>
      <c r="J104" s="93">
        <v>21.352941176470001</v>
      </c>
      <c r="K104" s="93">
        <v>32.411764705882</v>
      </c>
      <c r="L104" s="93">
        <v>3.9528130671500001</v>
      </c>
      <c r="M104" s="2" t="s">
        <v>2133</v>
      </c>
      <c r="N104" s="1">
        <v>91.5</v>
      </c>
    </row>
    <row r="105" spans="1:14" x14ac:dyDescent="0.2">
      <c r="A105" s="1">
        <v>1241906</v>
      </c>
      <c r="B105" s="2" t="s">
        <v>1906</v>
      </c>
      <c r="C105" s="1">
        <v>22</v>
      </c>
      <c r="D105" s="1">
        <v>17</v>
      </c>
      <c r="E105" s="1">
        <v>42</v>
      </c>
      <c r="F105" s="1">
        <v>517</v>
      </c>
      <c r="G105" s="1">
        <v>1087</v>
      </c>
      <c r="H105" s="1">
        <v>0</v>
      </c>
      <c r="I105" s="1">
        <v>0</v>
      </c>
      <c r="J105" s="93">
        <v>30.411764705882</v>
      </c>
      <c r="K105" s="93">
        <v>63.941176470587997</v>
      </c>
      <c r="L105" s="93">
        <v>2.8537258509650001</v>
      </c>
      <c r="M105" s="2" t="s">
        <v>2171</v>
      </c>
      <c r="N105" s="1">
        <v>181.1</v>
      </c>
    </row>
    <row r="106" spans="1:14" x14ac:dyDescent="0.2">
      <c r="A106" s="1">
        <v>1238585</v>
      </c>
      <c r="B106" s="2" t="s">
        <v>1613</v>
      </c>
      <c r="C106" s="1">
        <v>16</v>
      </c>
      <c r="D106" s="1">
        <v>17</v>
      </c>
      <c r="E106" s="1">
        <v>17</v>
      </c>
      <c r="F106" s="1">
        <v>521</v>
      </c>
      <c r="G106" s="1">
        <v>774</v>
      </c>
      <c r="H106" s="1">
        <v>0</v>
      </c>
      <c r="I106" s="1">
        <v>0</v>
      </c>
      <c r="J106" s="93">
        <v>30.647058823529001</v>
      </c>
      <c r="K106" s="93">
        <v>45.529411764705003</v>
      </c>
      <c r="L106" s="93">
        <v>4.0387596899220002</v>
      </c>
      <c r="M106" s="2" t="s">
        <v>2172</v>
      </c>
      <c r="N106" s="1">
        <v>129</v>
      </c>
    </row>
    <row r="107" spans="1:14" x14ac:dyDescent="0.2">
      <c r="A107" s="1">
        <v>572773</v>
      </c>
      <c r="B107" s="2" t="s">
        <v>1472</v>
      </c>
      <c r="C107" s="1">
        <v>105</v>
      </c>
      <c r="D107" s="1">
        <v>17</v>
      </c>
      <c r="E107" s="1">
        <v>10</v>
      </c>
      <c r="F107" s="1">
        <v>548</v>
      </c>
      <c r="G107" s="1">
        <v>636</v>
      </c>
      <c r="H107" s="1">
        <v>0</v>
      </c>
      <c r="I107" s="1">
        <v>0</v>
      </c>
      <c r="J107" s="93">
        <v>32.235294117647001</v>
      </c>
      <c r="K107" s="93">
        <v>37.411764705882</v>
      </c>
      <c r="L107" s="93">
        <v>5.1698113207540004</v>
      </c>
      <c r="M107" s="2" t="s">
        <v>2173</v>
      </c>
      <c r="N107" s="1">
        <v>106</v>
      </c>
    </row>
    <row r="108" spans="1:14" x14ac:dyDescent="0.2">
      <c r="A108" s="1">
        <v>360496</v>
      </c>
      <c r="B108" s="2" t="s">
        <v>1569</v>
      </c>
      <c r="C108" s="1">
        <v>12</v>
      </c>
      <c r="D108" s="1">
        <v>16</v>
      </c>
      <c r="E108" s="1">
        <v>13</v>
      </c>
      <c r="F108" s="1">
        <v>186</v>
      </c>
      <c r="G108" s="1">
        <v>366</v>
      </c>
      <c r="H108" s="1">
        <v>2</v>
      </c>
      <c r="I108" s="1">
        <v>0</v>
      </c>
      <c r="J108" s="93">
        <v>11.625</v>
      </c>
      <c r="K108" s="93">
        <v>22.875</v>
      </c>
      <c r="L108" s="93">
        <v>3.0491803278680001</v>
      </c>
      <c r="M108" s="2" t="s">
        <v>2174</v>
      </c>
      <c r="N108" s="1">
        <v>61</v>
      </c>
    </row>
    <row r="109" spans="1:14" x14ac:dyDescent="0.2">
      <c r="A109" s="1">
        <v>717908</v>
      </c>
      <c r="B109" s="2" t="s">
        <v>1576</v>
      </c>
      <c r="C109" s="1">
        <v>11</v>
      </c>
      <c r="D109" s="1">
        <v>16</v>
      </c>
      <c r="E109" s="1">
        <v>9</v>
      </c>
      <c r="F109" s="1">
        <v>285</v>
      </c>
      <c r="G109" s="1">
        <v>423</v>
      </c>
      <c r="H109" s="1">
        <v>0</v>
      </c>
      <c r="I109" s="1">
        <v>0</v>
      </c>
      <c r="J109" s="93">
        <v>17.8125</v>
      </c>
      <c r="K109" s="93">
        <v>26.4375</v>
      </c>
      <c r="L109" s="93">
        <v>4.0425531914889996</v>
      </c>
      <c r="M109" s="2" t="s">
        <v>2175</v>
      </c>
      <c r="N109" s="1">
        <v>70.3</v>
      </c>
    </row>
    <row r="110" spans="1:14" x14ac:dyDescent="0.2">
      <c r="A110" s="1">
        <v>854012</v>
      </c>
      <c r="B110" s="2" t="s">
        <v>1624</v>
      </c>
      <c r="C110" s="1">
        <v>87</v>
      </c>
      <c r="D110" s="1">
        <v>16</v>
      </c>
      <c r="E110" s="1">
        <v>5</v>
      </c>
      <c r="F110" s="1">
        <v>399</v>
      </c>
      <c r="G110" s="1">
        <v>511</v>
      </c>
      <c r="H110" s="1">
        <v>1</v>
      </c>
      <c r="I110" s="1">
        <v>0</v>
      </c>
      <c r="J110" s="93">
        <v>24.9375</v>
      </c>
      <c r="K110" s="93">
        <v>31.9375</v>
      </c>
      <c r="L110" s="93">
        <v>4.6849315068489998</v>
      </c>
      <c r="M110" s="2" t="s">
        <v>2176</v>
      </c>
      <c r="N110" s="1">
        <v>85.1</v>
      </c>
    </row>
    <row r="111" spans="1:14" x14ac:dyDescent="0.2">
      <c r="A111" s="1">
        <v>406891</v>
      </c>
      <c r="B111" s="2" t="s">
        <v>1244</v>
      </c>
      <c r="C111" s="1">
        <v>13</v>
      </c>
      <c r="D111" s="1">
        <v>15</v>
      </c>
      <c r="E111" s="1">
        <v>7</v>
      </c>
      <c r="F111" s="1">
        <v>285</v>
      </c>
      <c r="G111" s="1">
        <v>486</v>
      </c>
      <c r="H111" s="1">
        <v>0</v>
      </c>
      <c r="I111" s="1">
        <v>0</v>
      </c>
      <c r="J111" s="93">
        <v>19</v>
      </c>
      <c r="K111" s="93">
        <v>32.4</v>
      </c>
      <c r="L111" s="93">
        <v>3.5185185185179999</v>
      </c>
      <c r="M111" s="2" t="s">
        <v>2163</v>
      </c>
      <c r="N111" s="1">
        <v>81</v>
      </c>
    </row>
    <row r="112" spans="1:14" x14ac:dyDescent="0.2">
      <c r="A112" s="1">
        <v>901536</v>
      </c>
      <c r="B112" s="2" t="s">
        <v>1560</v>
      </c>
      <c r="C112" s="1">
        <v>16</v>
      </c>
      <c r="D112" s="1">
        <v>15</v>
      </c>
      <c r="E112" s="1">
        <v>37</v>
      </c>
      <c r="F112" s="1">
        <v>455</v>
      </c>
      <c r="G112" s="1">
        <v>936</v>
      </c>
      <c r="H112" s="1">
        <v>0</v>
      </c>
      <c r="I112" s="1">
        <v>0</v>
      </c>
      <c r="J112" s="93">
        <v>30.333333333333002</v>
      </c>
      <c r="K112" s="93">
        <v>62.4</v>
      </c>
      <c r="L112" s="93">
        <v>2.9166666666659999</v>
      </c>
      <c r="M112" s="2" t="s">
        <v>2177</v>
      </c>
      <c r="N112" s="1">
        <v>156</v>
      </c>
    </row>
    <row r="113" spans="1:14" x14ac:dyDescent="0.2">
      <c r="A113" s="1">
        <v>1239260</v>
      </c>
      <c r="B113" s="2" t="s">
        <v>1751</v>
      </c>
      <c r="C113" s="1">
        <v>12</v>
      </c>
      <c r="D113" s="1">
        <v>15</v>
      </c>
      <c r="E113" s="1">
        <v>30</v>
      </c>
      <c r="F113" s="1">
        <v>483</v>
      </c>
      <c r="G113" s="1">
        <v>948</v>
      </c>
      <c r="H113" s="1">
        <v>0</v>
      </c>
      <c r="I113" s="1">
        <v>0</v>
      </c>
      <c r="J113" s="93">
        <v>32.200000000000003</v>
      </c>
      <c r="K113" s="93">
        <v>63.2</v>
      </c>
      <c r="L113" s="93">
        <v>3.0569620253159999</v>
      </c>
      <c r="M113" s="2" t="s">
        <v>2178</v>
      </c>
      <c r="N113" s="1">
        <v>158</v>
      </c>
    </row>
    <row r="114" spans="1:14" x14ac:dyDescent="0.2">
      <c r="A114" s="1">
        <v>572764</v>
      </c>
      <c r="B114" s="2" t="s">
        <v>1553</v>
      </c>
      <c r="C114" s="1">
        <v>21</v>
      </c>
      <c r="D114" s="1">
        <v>15</v>
      </c>
      <c r="E114" s="1">
        <v>26</v>
      </c>
      <c r="F114" s="1">
        <v>509</v>
      </c>
      <c r="G114" s="1">
        <v>828</v>
      </c>
      <c r="H114" s="1">
        <v>0</v>
      </c>
      <c r="I114" s="1">
        <v>0</v>
      </c>
      <c r="J114" s="93">
        <v>33.933333333333003</v>
      </c>
      <c r="K114" s="93">
        <v>55.2</v>
      </c>
      <c r="L114" s="93">
        <v>3.6884057971009998</v>
      </c>
      <c r="M114" s="2" t="s">
        <v>2169</v>
      </c>
      <c r="N114" s="1">
        <v>138</v>
      </c>
    </row>
    <row r="115" spans="1:14" x14ac:dyDescent="0.2">
      <c r="A115" s="1">
        <v>1243908</v>
      </c>
      <c r="B115" s="2" t="s">
        <v>2042</v>
      </c>
      <c r="C115" s="1">
        <v>9</v>
      </c>
      <c r="D115" s="1">
        <v>14</v>
      </c>
      <c r="E115" s="1">
        <v>17</v>
      </c>
      <c r="F115" s="1">
        <v>223</v>
      </c>
      <c r="G115" s="1">
        <v>486</v>
      </c>
      <c r="H115" s="1">
        <v>0</v>
      </c>
      <c r="I115" s="1">
        <v>0</v>
      </c>
      <c r="J115" s="93">
        <v>15.928571428571001</v>
      </c>
      <c r="K115" s="93">
        <v>34.714285714284998</v>
      </c>
      <c r="L115" s="93">
        <v>2.7530864197530001</v>
      </c>
      <c r="M115" s="2" t="s">
        <v>2179</v>
      </c>
      <c r="N115" s="1">
        <v>81</v>
      </c>
    </row>
    <row r="116" spans="1:14" x14ac:dyDescent="0.2">
      <c r="A116" s="1">
        <v>1243190</v>
      </c>
      <c r="B116" s="2" t="s">
        <v>2035</v>
      </c>
      <c r="C116" s="1">
        <v>14</v>
      </c>
      <c r="D116" s="1">
        <v>14</v>
      </c>
      <c r="E116" s="1">
        <v>27</v>
      </c>
      <c r="F116" s="1">
        <v>246</v>
      </c>
      <c r="G116" s="1">
        <v>526</v>
      </c>
      <c r="H116" s="1">
        <v>0</v>
      </c>
      <c r="I116" s="1">
        <v>0</v>
      </c>
      <c r="J116" s="93">
        <v>17.571428571428001</v>
      </c>
      <c r="K116" s="93">
        <v>37.571428571428001</v>
      </c>
      <c r="L116" s="93">
        <v>2.8060836501900002</v>
      </c>
      <c r="M116" s="2" t="s">
        <v>2180</v>
      </c>
      <c r="N116" s="1">
        <v>87.4</v>
      </c>
    </row>
    <row r="117" spans="1:14" x14ac:dyDescent="0.2">
      <c r="A117" s="1">
        <v>1243512</v>
      </c>
      <c r="B117" s="2" t="s">
        <v>1976</v>
      </c>
      <c r="C117" s="1">
        <v>9</v>
      </c>
      <c r="D117" s="1">
        <v>14</v>
      </c>
      <c r="E117" s="1">
        <v>13</v>
      </c>
      <c r="F117" s="1">
        <v>282</v>
      </c>
      <c r="G117" s="1">
        <v>450</v>
      </c>
      <c r="H117" s="1">
        <v>1</v>
      </c>
      <c r="I117" s="1">
        <v>0</v>
      </c>
      <c r="J117" s="93">
        <v>20.142857142857</v>
      </c>
      <c r="K117" s="93">
        <v>32.142857142856997</v>
      </c>
      <c r="L117" s="93">
        <v>3.76</v>
      </c>
      <c r="M117" s="2" t="s">
        <v>2181</v>
      </c>
      <c r="N117" s="1">
        <v>75</v>
      </c>
    </row>
    <row r="118" spans="1:14" x14ac:dyDescent="0.2">
      <c r="A118" s="1">
        <v>572784</v>
      </c>
      <c r="B118" s="2" t="s">
        <v>1610</v>
      </c>
      <c r="C118" s="1">
        <v>19</v>
      </c>
      <c r="D118" s="1">
        <v>14</v>
      </c>
      <c r="E118" s="1">
        <v>22</v>
      </c>
      <c r="F118" s="1">
        <v>322</v>
      </c>
      <c r="G118" s="1">
        <v>669</v>
      </c>
      <c r="H118" s="1">
        <v>0</v>
      </c>
      <c r="I118" s="1">
        <v>0</v>
      </c>
      <c r="J118" s="93">
        <v>23</v>
      </c>
      <c r="K118" s="93">
        <v>47.785714285714</v>
      </c>
      <c r="L118" s="93">
        <v>2.8878923766810001</v>
      </c>
      <c r="M118" s="2" t="s">
        <v>2154</v>
      </c>
      <c r="N118" s="1">
        <v>111.3</v>
      </c>
    </row>
    <row r="119" spans="1:14" x14ac:dyDescent="0.2">
      <c r="A119" s="1">
        <v>1238587</v>
      </c>
      <c r="B119" s="2" t="s">
        <v>1663</v>
      </c>
      <c r="C119" s="1">
        <v>14</v>
      </c>
      <c r="D119" s="1">
        <v>14</v>
      </c>
      <c r="E119" s="1">
        <v>8</v>
      </c>
      <c r="F119" s="1">
        <v>322</v>
      </c>
      <c r="G119" s="1">
        <v>486</v>
      </c>
      <c r="H119" s="1">
        <v>0</v>
      </c>
      <c r="I119" s="1">
        <v>0</v>
      </c>
      <c r="J119" s="93">
        <v>23</v>
      </c>
      <c r="K119" s="93">
        <v>34.714285714284998</v>
      </c>
      <c r="L119" s="93">
        <v>3.9753086419749999</v>
      </c>
      <c r="M119" s="2" t="s">
        <v>2182</v>
      </c>
      <c r="N119" s="1">
        <v>81</v>
      </c>
    </row>
    <row r="120" spans="1:14" x14ac:dyDescent="0.2">
      <c r="A120" s="1">
        <v>56216</v>
      </c>
      <c r="B120" s="2" t="s">
        <v>1973</v>
      </c>
      <c r="C120" s="1">
        <v>16</v>
      </c>
      <c r="D120" s="1">
        <v>14</v>
      </c>
      <c r="E120" s="1">
        <v>14</v>
      </c>
      <c r="F120" s="1">
        <v>339</v>
      </c>
      <c r="G120" s="1">
        <v>540</v>
      </c>
      <c r="H120" s="1">
        <v>0</v>
      </c>
      <c r="I120" s="1">
        <v>0</v>
      </c>
      <c r="J120" s="93">
        <v>24.214285714285001</v>
      </c>
      <c r="K120" s="93">
        <v>38.571428571428001</v>
      </c>
      <c r="L120" s="93">
        <v>3.766666666666</v>
      </c>
      <c r="M120" s="2" t="s">
        <v>2183</v>
      </c>
      <c r="N120" s="1">
        <v>90</v>
      </c>
    </row>
    <row r="121" spans="1:14" x14ac:dyDescent="0.2">
      <c r="A121" s="1">
        <v>350435</v>
      </c>
      <c r="B121" s="2" t="s">
        <v>1230</v>
      </c>
      <c r="C121" s="1">
        <v>23</v>
      </c>
      <c r="D121" s="1">
        <v>14</v>
      </c>
      <c r="E121" s="1">
        <v>9</v>
      </c>
      <c r="F121" s="1">
        <v>631</v>
      </c>
      <c r="G121" s="1">
        <v>692</v>
      </c>
      <c r="H121" s="1">
        <v>0</v>
      </c>
      <c r="I121" s="1">
        <v>0</v>
      </c>
      <c r="J121" s="93">
        <v>45.071428571428001</v>
      </c>
      <c r="K121" s="93">
        <v>49.428571428570997</v>
      </c>
      <c r="L121" s="93">
        <v>5.4710982658949998</v>
      </c>
      <c r="M121" s="2" t="s">
        <v>2184</v>
      </c>
      <c r="N121" s="1">
        <v>115.2</v>
      </c>
    </row>
    <row r="122" spans="1:14" x14ac:dyDescent="0.2">
      <c r="A122" s="1">
        <v>601085</v>
      </c>
      <c r="B122" s="2" t="s">
        <v>1487</v>
      </c>
      <c r="C122" s="1">
        <v>65</v>
      </c>
      <c r="D122" s="1">
        <v>13</v>
      </c>
      <c r="E122" s="1">
        <v>6</v>
      </c>
      <c r="F122" s="1">
        <v>166</v>
      </c>
      <c r="G122" s="1">
        <v>264</v>
      </c>
      <c r="H122" s="1">
        <v>0</v>
      </c>
      <c r="I122" s="1">
        <v>0</v>
      </c>
      <c r="J122" s="93">
        <v>12.769230769229999</v>
      </c>
      <c r="K122" s="93">
        <v>20.307692307692001</v>
      </c>
      <c r="L122" s="93">
        <v>3.7727272727269998</v>
      </c>
      <c r="M122" s="2" t="s">
        <v>2152</v>
      </c>
      <c r="N122" s="1">
        <v>44</v>
      </c>
    </row>
    <row r="123" spans="1:14" x14ac:dyDescent="0.2">
      <c r="A123" s="1">
        <v>769018</v>
      </c>
      <c r="B123" s="2" t="s">
        <v>1605</v>
      </c>
      <c r="C123" s="1">
        <v>8</v>
      </c>
      <c r="D123" s="1">
        <v>13</v>
      </c>
      <c r="E123" s="1">
        <v>5</v>
      </c>
      <c r="F123" s="1">
        <v>216</v>
      </c>
      <c r="G123" s="1">
        <v>297</v>
      </c>
      <c r="H123" s="1">
        <v>0</v>
      </c>
      <c r="I123" s="1">
        <v>0</v>
      </c>
      <c r="J123" s="93">
        <v>16.615384615383999</v>
      </c>
      <c r="K123" s="93">
        <v>22.846153846153001</v>
      </c>
      <c r="L123" s="93">
        <v>4.363636363636</v>
      </c>
      <c r="M123" s="2" t="s">
        <v>2185</v>
      </c>
      <c r="N123" s="1">
        <v>49.3</v>
      </c>
    </row>
    <row r="124" spans="1:14" x14ac:dyDescent="0.2">
      <c r="A124" s="1">
        <v>1240593</v>
      </c>
      <c r="B124" s="2" t="s">
        <v>1630</v>
      </c>
      <c r="C124" s="1">
        <v>12</v>
      </c>
      <c r="D124" s="1">
        <v>13</v>
      </c>
      <c r="E124" s="1">
        <v>2</v>
      </c>
      <c r="F124" s="1">
        <v>232</v>
      </c>
      <c r="G124" s="1">
        <v>402</v>
      </c>
      <c r="H124" s="1">
        <v>0</v>
      </c>
      <c r="I124" s="1">
        <v>0</v>
      </c>
      <c r="J124" s="93">
        <v>17.846153846153001</v>
      </c>
      <c r="K124" s="93">
        <v>30.923076923076</v>
      </c>
      <c r="L124" s="93">
        <v>3.4626865671639999</v>
      </c>
      <c r="M124" s="2" t="s">
        <v>2108</v>
      </c>
      <c r="N124" s="1">
        <v>67</v>
      </c>
    </row>
    <row r="125" spans="1:14" x14ac:dyDescent="0.2">
      <c r="A125" s="1">
        <v>628297</v>
      </c>
      <c r="B125" s="2" t="s">
        <v>1526</v>
      </c>
      <c r="C125" s="1">
        <v>29</v>
      </c>
      <c r="D125" s="1">
        <v>13</v>
      </c>
      <c r="E125" s="1">
        <v>3</v>
      </c>
      <c r="F125" s="1">
        <v>254</v>
      </c>
      <c r="G125" s="1">
        <v>265</v>
      </c>
      <c r="H125" s="1">
        <v>0</v>
      </c>
      <c r="I125" s="1">
        <v>0</v>
      </c>
      <c r="J125" s="93">
        <v>19.538461538461</v>
      </c>
      <c r="K125" s="93">
        <v>20.384615384615</v>
      </c>
      <c r="L125" s="93">
        <v>5.7509433962259999</v>
      </c>
      <c r="M125" s="2" t="s">
        <v>2171</v>
      </c>
      <c r="N125" s="1">
        <v>44.1</v>
      </c>
    </row>
    <row r="126" spans="1:14" x14ac:dyDescent="0.2">
      <c r="A126" s="1">
        <v>212805</v>
      </c>
      <c r="B126" s="2" t="s">
        <v>1901</v>
      </c>
      <c r="C126" s="1">
        <v>7</v>
      </c>
      <c r="D126" s="1">
        <v>12</v>
      </c>
      <c r="E126" s="1">
        <v>35</v>
      </c>
      <c r="F126" s="1">
        <v>226</v>
      </c>
      <c r="G126" s="1">
        <v>581</v>
      </c>
      <c r="H126" s="1">
        <v>0</v>
      </c>
      <c r="I126" s="1">
        <v>0</v>
      </c>
      <c r="J126" s="93">
        <v>18.833333333333002</v>
      </c>
      <c r="K126" s="93">
        <v>48.416666666666003</v>
      </c>
      <c r="L126" s="93">
        <v>2.333907056798</v>
      </c>
      <c r="M126" s="2" t="s">
        <v>2137</v>
      </c>
      <c r="N126" s="1">
        <v>96.5</v>
      </c>
    </row>
    <row r="127" spans="1:14" x14ac:dyDescent="0.2">
      <c r="A127" s="1">
        <v>59644</v>
      </c>
      <c r="B127" s="2" t="s">
        <v>1589</v>
      </c>
      <c r="C127" s="1">
        <v>11</v>
      </c>
      <c r="D127" s="1">
        <v>12</v>
      </c>
      <c r="E127" s="1">
        <v>30</v>
      </c>
      <c r="F127" s="1">
        <v>300</v>
      </c>
      <c r="G127" s="1">
        <v>689</v>
      </c>
      <c r="H127" s="1">
        <v>0</v>
      </c>
      <c r="I127" s="1">
        <v>0</v>
      </c>
      <c r="J127" s="93">
        <v>25</v>
      </c>
      <c r="K127" s="93">
        <v>57.416666666666003</v>
      </c>
      <c r="L127" s="93">
        <v>2.6124818577640001</v>
      </c>
      <c r="M127" s="2" t="s">
        <v>2153</v>
      </c>
      <c r="N127" s="1">
        <v>114.5</v>
      </c>
    </row>
    <row r="128" spans="1:14" x14ac:dyDescent="0.2">
      <c r="A128" s="1">
        <v>362201</v>
      </c>
      <c r="B128" s="2" t="s">
        <v>1566</v>
      </c>
      <c r="C128" s="1">
        <v>13</v>
      </c>
      <c r="D128" s="1">
        <v>11</v>
      </c>
      <c r="E128" s="1">
        <v>0</v>
      </c>
      <c r="F128" s="1">
        <v>212</v>
      </c>
      <c r="G128" s="1">
        <v>312</v>
      </c>
      <c r="H128" s="1">
        <v>0</v>
      </c>
      <c r="I128" s="1">
        <v>0</v>
      </c>
      <c r="J128" s="93">
        <v>19.272727272727</v>
      </c>
      <c r="K128" s="93">
        <v>28.363636363636001</v>
      </c>
      <c r="L128" s="93">
        <v>4.0769230769230003</v>
      </c>
      <c r="M128" s="2" t="s">
        <v>2185</v>
      </c>
      <c r="N128" s="1">
        <v>52</v>
      </c>
    </row>
    <row r="129" spans="1:14" x14ac:dyDescent="0.2">
      <c r="A129" s="1">
        <v>572752</v>
      </c>
      <c r="B129" s="2" t="s">
        <v>1598</v>
      </c>
      <c r="C129" s="1">
        <v>8</v>
      </c>
      <c r="D129" s="1">
        <v>11</v>
      </c>
      <c r="E129" s="1">
        <v>2</v>
      </c>
      <c r="F129" s="1">
        <v>245</v>
      </c>
      <c r="G129" s="1">
        <v>285</v>
      </c>
      <c r="H129" s="1">
        <v>0</v>
      </c>
      <c r="I129" s="1">
        <v>0</v>
      </c>
      <c r="J129" s="93">
        <v>22.272727272727</v>
      </c>
      <c r="K129" s="93">
        <v>25.909090909090001</v>
      </c>
      <c r="L129" s="93">
        <v>5.1578947368419996</v>
      </c>
      <c r="M129" s="2" t="s">
        <v>2186</v>
      </c>
      <c r="N129" s="1">
        <v>47.3</v>
      </c>
    </row>
    <row r="130" spans="1:14" x14ac:dyDescent="0.2">
      <c r="A130" s="1">
        <v>350445</v>
      </c>
      <c r="B130" s="2" t="s">
        <v>1552</v>
      </c>
      <c r="C130" s="1">
        <v>16</v>
      </c>
      <c r="D130" s="1">
        <v>11</v>
      </c>
      <c r="E130" s="1">
        <v>6</v>
      </c>
      <c r="F130" s="1">
        <v>304</v>
      </c>
      <c r="G130" s="1">
        <v>356</v>
      </c>
      <c r="H130" s="1">
        <v>0</v>
      </c>
      <c r="I130" s="1">
        <v>0</v>
      </c>
      <c r="J130" s="93">
        <v>27.636363636363001</v>
      </c>
      <c r="K130" s="93">
        <v>32.363636363635997</v>
      </c>
      <c r="L130" s="93">
        <v>5.1235955056169997</v>
      </c>
      <c r="M130" s="2" t="s">
        <v>2179</v>
      </c>
      <c r="N130" s="1">
        <v>59.2</v>
      </c>
    </row>
    <row r="131" spans="1:14" x14ac:dyDescent="0.2">
      <c r="A131" s="1">
        <v>1267083</v>
      </c>
      <c r="B131" s="2" t="s">
        <v>2053</v>
      </c>
      <c r="C131" s="1">
        <v>8</v>
      </c>
      <c r="D131" s="1">
        <v>10</v>
      </c>
      <c r="E131" s="1">
        <v>4</v>
      </c>
      <c r="F131" s="1">
        <v>155</v>
      </c>
      <c r="G131" s="1">
        <v>211</v>
      </c>
      <c r="H131" s="1">
        <v>0</v>
      </c>
      <c r="I131" s="1">
        <v>0</v>
      </c>
      <c r="J131" s="93">
        <v>15.5</v>
      </c>
      <c r="K131" s="93">
        <v>21.1</v>
      </c>
      <c r="L131" s="93">
        <v>4.4075829383879999</v>
      </c>
      <c r="M131" s="2" t="s">
        <v>2165</v>
      </c>
      <c r="N131" s="1">
        <v>35.1</v>
      </c>
    </row>
    <row r="132" spans="1:14" x14ac:dyDescent="0.2">
      <c r="A132" s="1">
        <v>1243817</v>
      </c>
      <c r="B132" s="2" t="s">
        <v>2050</v>
      </c>
      <c r="C132" s="1">
        <v>7</v>
      </c>
      <c r="D132" s="1">
        <v>10</v>
      </c>
      <c r="E132" s="1">
        <v>3</v>
      </c>
      <c r="F132" s="1">
        <v>167</v>
      </c>
      <c r="G132" s="1">
        <v>204</v>
      </c>
      <c r="H132" s="1">
        <v>0</v>
      </c>
      <c r="I132" s="1">
        <v>0</v>
      </c>
      <c r="J132" s="93">
        <v>16.7</v>
      </c>
      <c r="K132" s="93">
        <v>20.399999999999999</v>
      </c>
      <c r="L132" s="93">
        <v>4.9117647058819998</v>
      </c>
      <c r="M132" s="2" t="s">
        <v>2187</v>
      </c>
      <c r="N132" s="1">
        <v>34</v>
      </c>
    </row>
    <row r="133" spans="1:14" x14ac:dyDescent="0.2">
      <c r="A133" s="1">
        <v>1240523</v>
      </c>
      <c r="B133" s="2" t="s">
        <v>1608</v>
      </c>
      <c r="C133" s="1">
        <v>8</v>
      </c>
      <c r="D133" s="1">
        <v>10</v>
      </c>
      <c r="E133" s="1">
        <v>2</v>
      </c>
      <c r="F133" s="1">
        <v>179</v>
      </c>
      <c r="G133" s="1">
        <v>235</v>
      </c>
      <c r="H133" s="1">
        <v>0</v>
      </c>
      <c r="I133" s="1">
        <v>0</v>
      </c>
      <c r="J133" s="93">
        <v>17.899999999999999</v>
      </c>
      <c r="K133" s="93">
        <v>23.5</v>
      </c>
      <c r="L133" s="93">
        <v>4.5702127659569998</v>
      </c>
      <c r="M133" s="2" t="s">
        <v>2188</v>
      </c>
      <c r="N133" s="1">
        <v>39.1</v>
      </c>
    </row>
    <row r="134" spans="1:14" x14ac:dyDescent="0.2">
      <c r="A134" s="1">
        <v>1243813</v>
      </c>
      <c r="B134" s="2" t="s">
        <v>1974</v>
      </c>
      <c r="C134" s="1">
        <v>9</v>
      </c>
      <c r="D134" s="1">
        <v>10</v>
      </c>
      <c r="E134" s="1">
        <v>6</v>
      </c>
      <c r="F134" s="1">
        <v>211</v>
      </c>
      <c r="G134" s="1">
        <v>378</v>
      </c>
      <c r="H134" s="1">
        <v>0</v>
      </c>
      <c r="I134" s="1">
        <v>0</v>
      </c>
      <c r="J134" s="93">
        <v>21.1</v>
      </c>
      <c r="K134" s="93">
        <v>37.799999999999997</v>
      </c>
      <c r="L134" s="93">
        <v>3.3492063492059998</v>
      </c>
      <c r="M134" s="2" t="s">
        <v>2189</v>
      </c>
      <c r="N134" s="1">
        <v>63</v>
      </c>
    </row>
    <row r="135" spans="1:14" x14ac:dyDescent="0.2">
      <c r="A135" s="1">
        <v>593068</v>
      </c>
      <c r="B135" s="2" t="s">
        <v>1540</v>
      </c>
      <c r="C135" s="1">
        <v>28</v>
      </c>
      <c r="D135" s="1">
        <v>10</v>
      </c>
      <c r="E135" s="1">
        <v>15</v>
      </c>
      <c r="F135" s="1">
        <v>226</v>
      </c>
      <c r="G135" s="1">
        <v>411</v>
      </c>
      <c r="H135" s="1">
        <v>0</v>
      </c>
      <c r="I135" s="1">
        <v>0</v>
      </c>
      <c r="J135" s="93">
        <v>22.6</v>
      </c>
      <c r="K135" s="93">
        <v>41.1</v>
      </c>
      <c r="L135" s="93">
        <v>3.2992700729919999</v>
      </c>
      <c r="M135" s="2" t="s">
        <v>2117</v>
      </c>
      <c r="N135" s="1">
        <v>68.3</v>
      </c>
    </row>
    <row r="136" spans="1:14" x14ac:dyDescent="0.2">
      <c r="A136" s="1">
        <v>1242307</v>
      </c>
      <c r="B136" s="2" t="s">
        <v>2033</v>
      </c>
      <c r="C136" s="1">
        <v>12</v>
      </c>
      <c r="D136" s="1">
        <v>10</v>
      </c>
      <c r="E136" s="1">
        <v>13</v>
      </c>
      <c r="F136" s="1">
        <v>234</v>
      </c>
      <c r="G136" s="1">
        <v>464</v>
      </c>
      <c r="H136" s="1">
        <v>1</v>
      </c>
      <c r="I136" s="1">
        <v>0</v>
      </c>
      <c r="J136" s="93">
        <v>23.4</v>
      </c>
      <c r="K136" s="93">
        <v>46.4</v>
      </c>
      <c r="L136" s="93">
        <v>3.025862068965</v>
      </c>
      <c r="M136" s="2" t="s">
        <v>2190</v>
      </c>
      <c r="N136" s="1">
        <v>77.2</v>
      </c>
    </row>
    <row r="137" spans="1:14" x14ac:dyDescent="0.2">
      <c r="A137" s="1">
        <v>1076404</v>
      </c>
      <c r="B137" s="2" t="s">
        <v>1596</v>
      </c>
      <c r="C137" s="1">
        <v>10</v>
      </c>
      <c r="D137" s="1">
        <v>10</v>
      </c>
      <c r="E137" s="1">
        <v>4</v>
      </c>
      <c r="F137" s="1">
        <v>236</v>
      </c>
      <c r="G137" s="1">
        <v>267</v>
      </c>
      <c r="H137" s="1">
        <v>0</v>
      </c>
      <c r="I137" s="1">
        <v>0</v>
      </c>
      <c r="J137" s="93">
        <v>23.6</v>
      </c>
      <c r="K137" s="93">
        <v>26.7</v>
      </c>
      <c r="L137" s="93">
        <v>5.303370786516</v>
      </c>
      <c r="M137" s="2" t="s">
        <v>2191</v>
      </c>
      <c r="N137" s="1">
        <v>44.3</v>
      </c>
    </row>
    <row r="138" spans="1:14" x14ac:dyDescent="0.2">
      <c r="A138" s="1">
        <v>1241225</v>
      </c>
      <c r="B138" s="2" t="s">
        <v>1992</v>
      </c>
      <c r="C138" s="1">
        <v>10</v>
      </c>
      <c r="D138" s="1">
        <v>10</v>
      </c>
      <c r="E138" s="1">
        <v>23</v>
      </c>
      <c r="F138" s="1">
        <v>264</v>
      </c>
      <c r="G138" s="1">
        <v>606</v>
      </c>
      <c r="H138" s="1">
        <v>0</v>
      </c>
      <c r="I138" s="1">
        <v>0</v>
      </c>
      <c r="J138" s="93">
        <v>26.4</v>
      </c>
      <c r="K138" s="93">
        <v>60.6</v>
      </c>
      <c r="L138" s="93">
        <v>2.6138613861379998</v>
      </c>
      <c r="M138" s="2" t="s">
        <v>2180</v>
      </c>
      <c r="N138" s="1">
        <v>101</v>
      </c>
    </row>
    <row r="139" spans="1:14" x14ac:dyDescent="0.2">
      <c r="A139" s="1">
        <v>572747</v>
      </c>
      <c r="B139" s="2" t="s">
        <v>1981</v>
      </c>
      <c r="C139" s="1">
        <v>94</v>
      </c>
      <c r="D139" s="1">
        <v>10</v>
      </c>
      <c r="E139" s="1">
        <v>2</v>
      </c>
      <c r="F139" s="1">
        <v>285</v>
      </c>
      <c r="G139" s="1">
        <v>274</v>
      </c>
      <c r="H139" s="1">
        <v>0</v>
      </c>
      <c r="I139" s="1">
        <v>0</v>
      </c>
      <c r="J139" s="93">
        <v>28.5</v>
      </c>
      <c r="K139" s="93">
        <v>27.4</v>
      </c>
      <c r="L139" s="93">
        <v>6.2408759124079998</v>
      </c>
      <c r="M139" s="2" t="s">
        <v>2192</v>
      </c>
      <c r="N139" s="1">
        <v>45.4</v>
      </c>
    </row>
    <row r="140" spans="1:14" x14ac:dyDescent="0.2">
      <c r="A140" s="1">
        <v>1241499</v>
      </c>
      <c r="B140" s="2" t="s">
        <v>1904</v>
      </c>
      <c r="C140" s="1">
        <v>31</v>
      </c>
      <c r="D140" s="1">
        <v>10</v>
      </c>
      <c r="E140" s="1">
        <v>25</v>
      </c>
      <c r="F140" s="1">
        <v>303</v>
      </c>
      <c r="G140" s="1">
        <v>700</v>
      </c>
      <c r="H140" s="1">
        <v>0</v>
      </c>
      <c r="I140" s="1">
        <v>0</v>
      </c>
      <c r="J140" s="93">
        <v>30.3</v>
      </c>
      <c r="K140" s="93">
        <v>70</v>
      </c>
      <c r="L140" s="93">
        <v>2.5971428571419999</v>
      </c>
      <c r="M140" s="2" t="s">
        <v>2193</v>
      </c>
      <c r="N140" s="1">
        <v>116.4</v>
      </c>
    </row>
    <row r="141" spans="1:14" x14ac:dyDescent="0.2">
      <c r="A141" s="1">
        <v>359895</v>
      </c>
      <c r="B141" s="2" t="s">
        <v>1547</v>
      </c>
      <c r="C141" s="1">
        <v>20</v>
      </c>
      <c r="D141" s="1">
        <v>10</v>
      </c>
      <c r="E141" s="1">
        <v>4</v>
      </c>
      <c r="F141" s="1">
        <v>309</v>
      </c>
      <c r="G141" s="1">
        <v>402</v>
      </c>
      <c r="H141" s="1">
        <v>0</v>
      </c>
      <c r="I141" s="1">
        <v>0</v>
      </c>
      <c r="J141" s="93">
        <v>30.9</v>
      </c>
      <c r="K141" s="93">
        <v>40.200000000000003</v>
      </c>
      <c r="L141" s="93">
        <v>4.6119402985070002</v>
      </c>
      <c r="M141" s="2" t="s">
        <v>2194</v>
      </c>
      <c r="N141" s="1">
        <v>67</v>
      </c>
    </row>
    <row r="142" spans="1:14" x14ac:dyDescent="0.2">
      <c r="A142" s="1">
        <v>1238591</v>
      </c>
      <c r="B142" s="2" t="s">
        <v>1750</v>
      </c>
      <c r="C142" s="1">
        <v>13</v>
      </c>
      <c r="D142" s="1">
        <v>10</v>
      </c>
      <c r="E142" s="1">
        <v>10</v>
      </c>
      <c r="F142" s="1">
        <v>319</v>
      </c>
      <c r="G142" s="1">
        <v>492</v>
      </c>
      <c r="H142" s="1">
        <v>0</v>
      </c>
      <c r="I142" s="1">
        <v>0</v>
      </c>
      <c r="J142" s="93">
        <v>31.9</v>
      </c>
      <c r="K142" s="93">
        <v>49.2</v>
      </c>
      <c r="L142" s="93">
        <v>3.8902439024389999</v>
      </c>
      <c r="M142" s="2" t="s">
        <v>2195</v>
      </c>
      <c r="N142" s="1">
        <v>82</v>
      </c>
    </row>
    <row r="143" spans="1:14" x14ac:dyDescent="0.2">
      <c r="A143" s="1">
        <v>1240938</v>
      </c>
      <c r="B143" s="2" t="s">
        <v>1983</v>
      </c>
      <c r="C143" s="1">
        <v>8</v>
      </c>
      <c r="D143" s="1">
        <v>10</v>
      </c>
      <c r="E143" s="1">
        <v>15</v>
      </c>
      <c r="F143" s="1">
        <v>346</v>
      </c>
      <c r="G143" s="1">
        <v>582</v>
      </c>
      <c r="H143" s="1">
        <v>0</v>
      </c>
      <c r="I143" s="1">
        <v>0</v>
      </c>
      <c r="J143" s="93">
        <v>34.6</v>
      </c>
      <c r="K143" s="93">
        <v>58.2</v>
      </c>
      <c r="L143" s="93">
        <v>3.5670103092779999</v>
      </c>
      <c r="M143" s="2" t="s">
        <v>2196</v>
      </c>
      <c r="N143" s="1">
        <v>97</v>
      </c>
    </row>
    <row r="144" spans="1:14" x14ac:dyDescent="0.2">
      <c r="A144" s="1">
        <v>751915</v>
      </c>
      <c r="B144" s="2" t="s">
        <v>1533</v>
      </c>
      <c r="C144" s="1">
        <v>102</v>
      </c>
      <c r="D144" s="1">
        <v>10</v>
      </c>
      <c r="E144" s="1">
        <v>3</v>
      </c>
      <c r="F144" s="1">
        <v>388</v>
      </c>
      <c r="G144" s="1">
        <v>372</v>
      </c>
      <c r="H144" s="1">
        <v>0</v>
      </c>
      <c r="I144" s="1">
        <v>0</v>
      </c>
      <c r="J144" s="93">
        <v>38.799999999999997</v>
      </c>
      <c r="K144" s="93">
        <v>37.200000000000003</v>
      </c>
      <c r="L144" s="93">
        <v>6.2580645161290001</v>
      </c>
      <c r="M144" s="2" t="s">
        <v>2197</v>
      </c>
      <c r="N144" s="1">
        <v>62</v>
      </c>
    </row>
    <row r="145" spans="1:14" x14ac:dyDescent="0.2">
      <c r="A145" s="1">
        <v>1281461</v>
      </c>
      <c r="B145" s="2" t="s">
        <v>2045</v>
      </c>
      <c r="C145" s="1">
        <v>8</v>
      </c>
      <c r="D145" s="1">
        <v>9</v>
      </c>
      <c r="E145" s="1">
        <v>4</v>
      </c>
      <c r="F145" s="1">
        <v>166</v>
      </c>
      <c r="G145" s="1">
        <v>203</v>
      </c>
      <c r="H145" s="1">
        <v>1</v>
      </c>
      <c r="I145" s="1">
        <v>0</v>
      </c>
      <c r="J145" s="93">
        <v>18.444444444443999</v>
      </c>
      <c r="K145" s="93">
        <v>22.555555555554999</v>
      </c>
      <c r="L145" s="93">
        <v>4.9064039408860003</v>
      </c>
      <c r="M145" s="2" t="s">
        <v>2138</v>
      </c>
      <c r="N145" s="1">
        <v>33.5</v>
      </c>
    </row>
    <row r="146" spans="1:14" x14ac:dyDescent="0.2">
      <c r="A146" s="1">
        <v>1241501</v>
      </c>
      <c r="B146" s="2" t="s">
        <v>1979</v>
      </c>
      <c r="C146" s="1">
        <v>19</v>
      </c>
      <c r="D146" s="1">
        <v>9</v>
      </c>
      <c r="E146" s="1">
        <v>20</v>
      </c>
      <c r="F146" s="1">
        <v>201</v>
      </c>
      <c r="G146" s="1">
        <v>435</v>
      </c>
      <c r="H146" s="1">
        <v>0</v>
      </c>
      <c r="I146" s="1">
        <v>0</v>
      </c>
      <c r="J146" s="93">
        <v>22.333333333333002</v>
      </c>
      <c r="K146" s="93">
        <v>48.333333333333002</v>
      </c>
      <c r="L146" s="93">
        <v>2.772413793103</v>
      </c>
      <c r="M146" s="2" t="s">
        <v>2198</v>
      </c>
      <c r="N146" s="1">
        <v>72.3</v>
      </c>
    </row>
    <row r="147" spans="1:14" x14ac:dyDescent="0.2">
      <c r="A147" s="1">
        <v>616462</v>
      </c>
      <c r="B147" s="2" t="s">
        <v>1574</v>
      </c>
      <c r="C147" s="1">
        <v>11</v>
      </c>
      <c r="D147" s="1">
        <v>9</v>
      </c>
      <c r="E147" s="1">
        <v>4</v>
      </c>
      <c r="F147" s="1">
        <v>253</v>
      </c>
      <c r="G147" s="1">
        <v>328</v>
      </c>
      <c r="H147" s="1">
        <v>0</v>
      </c>
      <c r="I147" s="1">
        <v>0</v>
      </c>
      <c r="J147" s="93">
        <v>28.111111111111001</v>
      </c>
      <c r="K147" s="93">
        <v>36.444444444444002</v>
      </c>
      <c r="L147" s="93">
        <v>4.6280487804870001</v>
      </c>
      <c r="M147" s="2" t="s">
        <v>2199</v>
      </c>
      <c r="N147" s="1">
        <v>54.4</v>
      </c>
    </row>
    <row r="148" spans="1:14" x14ac:dyDescent="0.2">
      <c r="A148" s="1">
        <v>351408</v>
      </c>
      <c r="B148" s="2" t="s">
        <v>1557</v>
      </c>
      <c r="C148" s="1">
        <v>15</v>
      </c>
      <c r="D148" s="1">
        <v>9</v>
      </c>
      <c r="E148" s="1">
        <v>3</v>
      </c>
      <c r="F148" s="1">
        <v>273</v>
      </c>
      <c r="G148" s="1">
        <v>251</v>
      </c>
      <c r="H148" s="1">
        <v>0</v>
      </c>
      <c r="I148" s="1">
        <v>0</v>
      </c>
      <c r="J148" s="93">
        <v>30.333333333333002</v>
      </c>
      <c r="K148" s="93">
        <v>27.888888888888001</v>
      </c>
      <c r="L148" s="93">
        <v>6.5258964143420002</v>
      </c>
      <c r="M148" s="2" t="s">
        <v>2200</v>
      </c>
      <c r="N148" s="1">
        <v>41.5</v>
      </c>
    </row>
    <row r="149" spans="1:14" x14ac:dyDescent="0.2">
      <c r="A149" s="1">
        <v>36529</v>
      </c>
      <c r="B149" s="2" t="s">
        <v>1952</v>
      </c>
      <c r="C149" s="1">
        <v>28</v>
      </c>
      <c r="D149" s="1">
        <v>9</v>
      </c>
      <c r="E149" s="1">
        <v>8</v>
      </c>
      <c r="F149" s="1">
        <v>285</v>
      </c>
      <c r="G149" s="1">
        <v>432</v>
      </c>
      <c r="H149" s="1">
        <v>0</v>
      </c>
      <c r="I149" s="1">
        <v>0</v>
      </c>
      <c r="J149" s="93">
        <v>31.666666666666</v>
      </c>
      <c r="K149" s="93">
        <v>48</v>
      </c>
      <c r="L149" s="93">
        <v>3.958333333333</v>
      </c>
      <c r="M149" s="2" t="s">
        <v>2201</v>
      </c>
      <c r="N149" s="1">
        <v>72</v>
      </c>
    </row>
    <row r="150" spans="1:14" x14ac:dyDescent="0.2">
      <c r="A150" s="1">
        <v>618944</v>
      </c>
      <c r="B150" s="2" t="s">
        <v>1505</v>
      </c>
      <c r="C150" s="1">
        <v>51</v>
      </c>
      <c r="D150" s="1">
        <v>8</v>
      </c>
      <c r="E150" s="1">
        <v>5</v>
      </c>
      <c r="F150" s="1">
        <v>94</v>
      </c>
      <c r="G150" s="1">
        <v>168</v>
      </c>
      <c r="H150" s="1">
        <v>0</v>
      </c>
      <c r="I150" s="1">
        <v>0</v>
      </c>
      <c r="J150" s="93">
        <v>11.75</v>
      </c>
      <c r="K150" s="93">
        <v>21</v>
      </c>
      <c r="L150" s="93">
        <v>3.3571428571420001</v>
      </c>
      <c r="M150" s="2" t="s">
        <v>2194</v>
      </c>
      <c r="N150" s="1">
        <v>28</v>
      </c>
    </row>
    <row r="151" spans="1:14" x14ac:dyDescent="0.2">
      <c r="A151" s="1">
        <v>572741</v>
      </c>
      <c r="B151" s="2" t="s">
        <v>1562</v>
      </c>
      <c r="C151" s="1">
        <v>45</v>
      </c>
      <c r="D151" s="1">
        <v>8</v>
      </c>
      <c r="E151" s="1">
        <v>2</v>
      </c>
      <c r="F151" s="1">
        <v>102</v>
      </c>
      <c r="G151" s="1">
        <v>180</v>
      </c>
      <c r="H151" s="1">
        <v>0</v>
      </c>
      <c r="I151" s="1">
        <v>0</v>
      </c>
      <c r="J151" s="93">
        <v>12.75</v>
      </c>
      <c r="K151" s="93">
        <v>22.5</v>
      </c>
      <c r="L151" s="93">
        <v>3.4</v>
      </c>
      <c r="M151" s="2" t="s">
        <v>2145</v>
      </c>
      <c r="N151" s="1">
        <v>30</v>
      </c>
    </row>
    <row r="152" spans="1:14" x14ac:dyDescent="0.2">
      <c r="A152" s="1">
        <v>1240597</v>
      </c>
      <c r="B152" s="2" t="s">
        <v>1699</v>
      </c>
      <c r="C152" s="1">
        <v>14</v>
      </c>
      <c r="D152" s="1">
        <v>8</v>
      </c>
      <c r="E152" s="1">
        <v>3</v>
      </c>
      <c r="F152" s="1">
        <v>131</v>
      </c>
      <c r="G152" s="1">
        <v>195</v>
      </c>
      <c r="H152" s="1">
        <v>0</v>
      </c>
      <c r="I152" s="1">
        <v>0</v>
      </c>
      <c r="J152" s="93">
        <v>16.375</v>
      </c>
      <c r="K152" s="93">
        <v>24.375</v>
      </c>
      <c r="L152" s="93">
        <v>4.0307692307689997</v>
      </c>
      <c r="M152" s="2" t="s">
        <v>2151</v>
      </c>
      <c r="N152" s="1">
        <v>32.299999999999997</v>
      </c>
    </row>
    <row r="153" spans="1:14" x14ac:dyDescent="0.2">
      <c r="A153" s="1">
        <v>1241502</v>
      </c>
      <c r="B153" s="2" t="s">
        <v>2015</v>
      </c>
      <c r="C153" s="1">
        <v>9</v>
      </c>
      <c r="D153" s="1">
        <v>8</v>
      </c>
      <c r="E153" s="1">
        <v>11</v>
      </c>
      <c r="F153" s="1">
        <v>162</v>
      </c>
      <c r="G153" s="1">
        <v>372</v>
      </c>
      <c r="H153" s="1">
        <v>0</v>
      </c>
      <c r="I153" s="1">
        <v>0</v>
      </c>
      <c r="J153" s="93">
        <v>20.25</v>
      </c>
      <c r="K153" s="93">
        <v>46.5</v>
      </c>
      <c r="L153" s="93">
        <v>2.6129032258059999</v>
      </c>
      <c r="M153" s="2" t="s">
        <v>2202</v>
      </c>
      <c r="N153" s="1">
        <v>62</v>
      </c>
    </row>
    <row r="154" spans="1:14" x14ac:dyDescent="0.2">
      <c r="A154" s="1">
        <v>1243194</v>
      </c>
      <c r="B154" s="2" t="s">
        <v>2019</v>
      </c>
      <c r="C154" s="1">
        <v>36</v>
      </c>
      <c r="D154" s="1">
        <v>8</v>
      </c>
      <c r="E154" s="1">
        <v>2</v>
      </c>
      <c r="F154" s="1">
        <v>174</v>
      </c>
      <c r="G154" s="1">
        <v>186</v>
      </c>
      <c r="H154" s="1">
        <v>0</v>
      </c>
      <c r="I154" s="1">
        <v>0</v>
      </c>
      <c r="J154" s="93">
        <v>21.75</v>
      </c>
      <c r="K154" s="93">
        <v>23.25</v>
      </c>
      <c r="L154" s="93">
        <v>5.6129032258059999</v>
      </c>
      <c r="M154" s="2" t="s">
        <v>2165</v>
      </c>
      <c r="N154" s="1">
        <v>31</v>
      </c>
    </row>
    <row r="155" spans="1:14" x14ac:dyDescent="0.2">
      <c r="A155" s="1">
        <v>1173873</v>
      </c>
      <c r="B155" s="2" t="s">
        <v>1978</v>
      </c>
      <c r="C155" s="1">
        <v>9</v>
      </c>
      <c r="D155" s="1">
        <v>8</v>
      </c>
      <c r="E155" s="1">
        <v>8</v>
      </c>
      <c r="F155" s="1">
        <v>176</v>
      </c>
      <c r="G155" s="1">
        <v>248</v>
      </c>
      <c r="H155" s="1">
        <v>0</v>
      </c>
      <c r="I155" s="1">
        <v>0</v>
      </c>
      <c r="J155" s="93">
        <v>22</v>
      </c>
      <c r="K155" s="93">
        <v>31</v>
      </c>
      <c r="L155" s="93">
        <v>4.2580645161290001</v>
      </c>
      <c r="M155" s="2" t="s">
        <v>2203</v>
      </c>
      <c r="N155" s="1">
        <v>41.2</v>
      </c>
    </row>
    <row r="156" spans="1:14" x14ac:dyDescent="0.2">
      <c r="A156" s="1">
        <v>131583</v>
      </c>
      <c r="B156" s="2" t="s">
        <v>1900</v>
      </c>
      <c r="C156" s="1">
        <v>25</v>
      </c>
      <c r="D156" s="1">
        <v>8</v>
      </c>
      <c r="E156" s="1">
        <v>6</v>
      </c>
      <c r="F156" s="1">
        <v>188</v>
      </c>
      <c r="G156" s="1">
        <v>240</v>
      </c>
      <c r="H156" s="1">
        <v>0</v>
      </c>
      <c r="I156" s="1">
        <v>0</v>
      </c>
      <c r="J156" s="93">
        <v>23.5</v>
      </c>
      <c r="K156" s="93">
        <v>30</v>
      </c>
      <c r="L156" s="93">
        <v>4.7</v>
      </c>
      <c r="M156" s="2" t="s">
        <v>2204</v>
      </c>
      <c r="N156" s="1">
        <v>40</v>
      </c>
    </row>
    <row r="157" spans="1:14" x14ac:dyDescent="0.2">
      <c r="A157" s="1">
        <v>735474</v>
      </c>
      <c r="B157" s="2" t="s">
        <v>1485</v>
      </c>
      <c r="C157" s="1">
        <v>68</v>
      </c>
      <c r="D157" s="1">
        <v>8</v>
      </c>
      <c r="E157" s="1">
        <v>6</v>
      </c>
      <c r="F157" s="1">
        <v>213</v>
      </c>
      <c r="G157" s="1">
        <v>318</v>
      </c>
      <c r="H157" s="1">
        <v>0</v>
      </c>
      <c r="I157" s="1">
        <v>0</v>
      </c>
      <c r="J157" s="93">
        <v>26.625</v>
      </c>
      <c r="K157" s="93">
        <v>39.75</v>
      </c>
      <c r="L157" s="93">
        <v>4.0188679245280001</v>
      </c>
      <c r="M157" s="2" t="s">
        <v>2205</v>
      </c>
      <c r="N157" s="1">
        <v>53</v>
      </c>
    </row>
    <row r="158" spans="1:14" x14ac:dyDescent="0.2">
      <c r="A158" s="1">
        <v>1265696</v>
      </c>
      <c r="B158" s="2" t="s">
        <v>1965</v>
      </c>
      <c r="C158" s="1">
        <v>7</v>
      </c>
      <c r="D158" s="1">
        <v>8</v>
      </c>
      <c r="E158" s="1">
        <v>10</v>
      </c>
      <c r="F158" s="1">
        <v>244</v>
      </c>
      <c r="G158" s="1">
        <v>539</v>
      </c>
      <c r="H158" s="1">
        <v>0</v>
      </c>
      <c r="I158" s="1">
        <v>0</v>
      </c>
      <c r="J158" s="93">
        <v>30.5</v>
      </c>
      <c r="K158" s="93">
        <v>67.375</v>
      </c>
      <c r="L158" s="93">
        <v>2.7161410018550001</v>
      </c>
      <c r="M158" s="2" t="s">
        <v>2206</v>
      </c>
      <c r="N158" s="1">
        <v>89.5</v>
      </c>
    </row>
    <row r="159" spans="1:14" x14ac:dyDescent="0.2">
      <c r="A159" s="1">
        <v>585650</v>
      </c>
      <c r="B159" s="2" t="s">
        <v>1486</v>
      </c>
      <c r="C159" s="1">
        <v>148</v>
      </c>
      <c r="D159" s="1">
        <v>8</v>
      </c>
      <c r="E159" s="1">
        <v>6</v>
      </c>
      <c r="F159" s="1">
        <v>341</v>
      </c>
      <c r="G159" s="1">
        <v>432</v>
      </c>
      <c r="H159" s="1">
        <v>0</v>
      </c>
      <c r="I159" s="1">
        <v>0</v>
      </c>
      <c r="J159" s="93">
        <v>42.625</v>
      </c>
      <c r="K159" s="93">
        <v>54</v>
      </c>
      <c r="L159" s="93">
        <v>4.7361111111109997</v>
      </c>
      <c r="M159" s="2" t="s">
        <v>2207</v>
      </c>
      <c r="N159" s="1">
        <v>72</v>
      </c>
    </row>
    <row r="160" spans="1:14" x14ac:dyDescent="0.2">
      <c r="A160" s="1">
        <v>600527</v>
      </c>
      <c r="B160" s="2" t="s">
        <v>1634</v>
      </c>
      <c r="C160" s="1">
        <v>4</v>
      </c>
      <c r="D160" s="1">
        <v>7</v>
      </c>
      <c r="E160" s="1">
        <v>0</v>
      </c>
      <c r="F160" s="1">
        <v>63</v>
      </c>
      <c r="G160" s="1">
        <v>43</v>
      </c>
      <c r="H160" s="1">
        <v>1</v>
      </c>
      <c r="I160" s="1">
        <v>0</v>
      </c>
      <c r="J160" s="93">
        <v>9</v>
      </c>
      <c r="K160" s="93">
        <v>6.1428571428570002</v>
      </c>
      <c r="L160" s="93">
        <v>8.7906976744180003</v>
      </c>
      <c r="M160" s="2" t="s">
        <v>2104</v>
      </c>
      <c r="N160" s="1">
        <v>7.1</v>
      </c>
    </row>
    <row r="161" spans="1:14" x14ac:dyDescent="0.2">
      <c r="A161" s="1">
        <v>1243213</v>
      </c>
      <c r="B161" s="2" t="s">
        <v>2044</v>
      </c>
      <c r="C161" s="1">
        <v>5</v>
      </c>
      <c r="D161" s="1">
        <v>7</v>
      </c>
      <c r="E161" s="1">
        <v>3</v>
      </c>
      <c r="F161" s="1">
        <v>71</v>
      </c>
      <c r="G161" s="1">
        <v>162</v>
      </c>
      <c r="H161" s="1">
        <v>0</v>
      </c>
      <c r="I161" s="1">
        <v>0</v>
      </c>
      <c r="J161" s="93">
        <v>10.142857142857</v>
      </c>
      <c r="K161" s="93">
        <v>23.142857142857</v>
      </c>
      <c r="L161" s="93">
        <v>2.629629629629</v>
      </c>
      <c r="M161" s="2" t="s">
        <v>2166</v>
      </c>
      <c r="N161" s="1">
        <v>27</v>
      </c>
    </row>
    <row r="162" spans="1:14" x14ac:dyDescent="0.2">
      <c r="A162" s="1">
        <v>112167</v>
      </c>
      <c r="B162" s="2" t="s">
        <v>1665</v>
      </c>
      <c r="C162" s="1">
        <v>2</v>
      </c>
      <c r="D162" s="1">
        <v>7</v>
      </c>
      <c r="E162" s="1">
        <v>6</v>
      </c>
      <c r="F162" s="1">
        <v>85</v>
      </c>
      <c r="G162" s="1">
        <v>148</v>
      </c>
      <c r="H162" s="1">
        <v>0</v>
      </c>
      <c r="I162" s="1">
        <v>0</v>
      </c>
      <c r="J162" s="93">
        <v>12.142857142857</v>
      </c>
      <c r="K162" s="93">
        <v>21.142857142857</v>
      </c>
      <c r="L162" s="93">
        <v>3.4459459459450001</v>
      </c>
      <c r="M162" s="2" t="s">
        <v>2208</v>
      </c>
      <c r="N162" s="1">
        <v>24.4</v>
      </c>
    </row>
    <row r="163" spans="1:14" x14ac:dyDescent="0.2">
      <c r="A163" s="1">
        <v>295488</v>
      </c>
      <c r="B163" s="2" t="s">
        <v>1235</v>
      </c>
      <c r="C163" s="1">
        <v>4</v>
      </c>
      <c r="D163" s="1">
        <v>7</v>
      </c>
      <c r="E163" s="1">
        <v>14</v>
      </c>
      <c r="F163" s="1">
        <v>96</v>
      </c>
      <c r="G163" s="1">
        <v>208</v>
      </c>
      <c r="H163" s="1">
        <v>0</v>
      </c>
      <c r="I163" s="1">
        <v>0</v>
      </c>
      <c r="J163" s="93">
        <v>13.714285714284999</v>
      </c>
      <c r="K163" s="93">
        <v>29.714285714285001</v>
      </c>
      <c r="L163" s="93">
        <v>2.76923076923</v>
      </c>
      <c r="M163" s="2" t="s">
        <v>2188</v>
      </c>
      <c r="N163" s="1">
        <v>34.4</v>
      </c>
    </row>
    <row r="164" spans="1:14" x14ac:dyDescent="0.2">
      <c r="A164" s="1">
        <v>69542</v>
      </c>
      <c r="B164" s="2" t="s">
        <v>2061</v>
      </c>
      <c r="C164" s="1">
        <v>7</v>
      </c>
      <c r="D164" s="1">
        <v>7</v>
      </c>
      <c r="E164" s="1">
        <v>2</v>
      </c>
      <c r="F164" s="1">
        <v>127</v>
      </c>
      <c r="G164" s="1">
        <v>132</v>
      </c>
      <c r="H164" s="1">
        <v>0</v>
      </c>
      <c r="I164" s="1">
        <v>0</v>
      </c>
      <c r="J164" s="93">
        <v>18.142857142857</v>
      </c>
      <c r="K164" s="93">
        <v>18.857142857142001</v>
      </c>
      <c r="L164" s="93">
        <v>5.7727272727269998</v>
      </c>
      <c r="M164" s="2" t="s">
        <v>2209</v>
      </c>
      <c r="N164" s="1">
        <v>22</v>
      </c>
    </row>
    <row r="165" spans="1:14" x14ac:dyDescent="0.2">
      <c r="A165" s="1">
        <v>1243969</v>
      </c>
      <c r="B165" s="2" t="s">
        <v>1991</v>
      </c>
      <c r="C165" s="1">
        <v>8</v>
      </c>
      <c r="D165" s="1">
        <v>7</v>
      </c>
      <c r="E165" s="1">
        <v>7</v>
      </c>
      <c r="F165" s="1">
        <v>223</v>
      </c>
      <c r="G165" s="1">
        <v>279</v>
      </c>
      <c r="H165" s="1">
        <v>0</v>
      </c>
      <c r="I165" s="1">
        <v>0</v>
      </c>
      <c r="J165" s="93">
        <v>31.857142857142001</v>
      </c>
      <c r="K165" s="93">
        <v>39.857142857142001</v>
      </c>
      <c r="L165" s="93">
        <v>4.795698924731</v>
      </c>
      <c r="M165" s="2" t="s">
        <v>2205</v>
      </c>
      <c r="N165" s="1">
        <v>46.3</v>
      </c>
    </row>
    <row r="166" spans="1:14" x14ac:dyDescent="0.2">
      <c r="A166" s="1">
        <v>1243510</v>
      </c>
      <c r="B166" s="2" t="s">
        <v>1997</v>
      </c>
      <c r="C166" s="1">
        <v>30</v>
      </c>
      <c r="D166" s="1">
        <v>7</v>
      </c>
      <c r="E166" s="1">
        <v>9</v>
      </c>
      <c r="F166" s="1">
        <v>289</v>
      </c>
      <c r="G166" s="1">
        <v>418</v>
      </c>
      <c r="H166" s="1">
        <v>0</v>
      </c>
      <c r="I166" s="1">
        <v>0</v>
      </c>
      <c r="J166" s="93">
        <v>41.285714285714</v>
      </c>
      <c r="K166" s="93">
        <v>59.714285714284998</v>
      </c>
      <c r="L166" s="93">
        <v>4.1483253588510003</v>
      </c>
      <c r="M166" s="2" t="s">
        <v>2202</v>
      </c>
      <c r="N166" s="1">
        <v>69.400000000000006</v>
      </c>
    </row>
    <row r="167" spans="1:14" x14ac:dyDescent="0.2">
      <c r="A167" s="1">
        <v>1267049</v>
      </c>
      <c r="B167" s="2" t="s">
        <v>2028</v>
      </c>
      <c r="C167" s="1">
        <v>2</v>
      </c>
      <c r="D167" s="1">
        <v>6</v>
      </c>
      <c r="E167" s="1">
        <v>9</v>
      </c>
      <c r="F167" s="1">
        <v>31</v>
      </c>
      <c r="G167" s="1">
        <v>123</v>
      </c>
      <c r="H167" s="1">
        <v>0</v>
      </c>
      <c r="I167" s="1">
        <v>0</v>
      </c>
      <c r="J167" s="93">
        <v>5.1666666666659999</v>
      </c>
      <c r="K167" s="93">
        <v>20.5</v>
      </c>
      <c r="L167" s="93">
        <v>1.5121951219509999</v>
      </c>
      <c r="M167" s="2" t="s">
        <v>2210</v>
      </c>
      <c r="N167" s="1">
        <v>20.3</v>
      </c>
    </row>
    <row r="168" spans="1:14" x14ac:dyDescent="0.2">
      <c r="A168" s="1">
        <v>309710</v>
      </c>
      <c r="B168" s="2" t="s">
        <v>1777</v>
      </c>
      <c r="C168" s="1">
        <v>2</v>
      </c>
      <c r="D168" s="1">
        <v>6</v>
      </c>
      <c r="E168" s="1">
        <v>2</v>
      </c>
      <c r="F168" s="1">
        <v>49</v>
      </c>
      <c r="G168" s="1">
        <v>108</v>
      </c>
      <c r="H168" s="1">
        <v>0</v>
      </c>
      <c r="I168" s="1">
        <v>0</v>
      </c>
      <c r="J168" s="93">
        <v>8.1666666666659999</v>
      </c>
      <c r="K168" s="93">
        <v>18</v>
      </c>
      <c r="L168" s="93">
        <v>2.7222222222219998</v>
      </c>
      <c r="M168" s="2" t="s">
        <v>2180</v>
      </c>
      <c r="N168" s="1">
        <v>18</v>
      </c>
    </row>
    <row r="169" spans="1:14" x14ac:dyDescent="0.2">
      <c r="A169" s="1">
        <v>593126</v>
      </c>
      <c r="B169" s="2" t="s">
        <v>1715</v>
      </c>
      <c r="C169" s="1">
        <v>1</v>
      </c>
      <c r="D169" s="1">
        <v>6</v>
      </c>
      <c r="E169" s="1">
        <v>0</v>
      </c>
      <c r="F169" s="1">
        <v>64</v>
      </c>
      <c r="G169" s="1">
        <v>60</v>
      </c>
      <c r="H169" s="1">
        <v>1</v>
      </c>
      <c r="I169" s="1">
        <v>0</v>
      </c>
      <c r="J169" s="93">
        <v>10.666666666666</v>
      </c>
      <c r="K169" s="93">
        <v>10</v>
      </c>
      <c r="L169" s="93">
        <v>6.4</v>
      </c>
      <c r="M169" s="2" t="s">
        <v>2211</v>
      </c>
      <c r="N169" s="1">
        <v>10</v>
      </c>
    </row>
    <row r="170" spans="1:14" x14ac:dyDescent="0.2">
      <c r="A170" s="1">
        <v>1243967</v>
      </c>
      <c r="B170" s="2" t="s">
        <v>1949</v>
      </c>
      <c r="C170" s="1">
        <v>3</v>
      </c>
      <c r="D170" s="1">
        <v>6</v>
      </c>
      <c r="E170" s="1">
        <v>17</v>
      </c>
      <c r="F170" s="1">
        <v>72</v>
      </c>
      <c r="G170" s="1">
        <v>252</v>
      </c>
      <c r="H170" s="1">
        <v>0</v>
      </c>
      <c r="I170" s="1">
        <v>0</v>
      </c>
      <c r="J170" s="93">
        <v>12</v>
      </c>
      <c r="K170" s="93">
        <v>42</v>
      </c>
      <c r="L170" s="93">
        <v>1.7142857142850001</v>
      </c>
      <c r="M170" s="2" t="s">
        <v>2212</v>
      </c>
      <c r="N170" s="1">
        <v>42</v>
      </c>
    </row>
    <row r="171" spans="1:14" x14ac:dyDescent="0.2">
      <c r="A171" s="1">
        <v>638628</v>
      </c>
      <c r="B171" s="2" t="s">
        <v>1594</v>
      </c>
      <c r="C171" s="1">
        <v>69</v>
      </c>
      <c r="D171" s="1">
        <v>6</v>
      </c>
      <c r="E171" s="1">
        <v>1</v>
      </c>
      <c r="F171" s="1">
        <v>74</v>
      </c>
      <c r="G171" s="1">
        <v>72</v>
      </c>
      <c r="H171" s="1">
        <v>0</v>
      </c>
      <c r="I171" s="1">
        <v>0</v>
      </c>
      <c r="J171" s="93">
        <v>12.333333333333</v>
      </c>
      <c r="K171" s="93">
        <v>12</v>
      </c>
      <c r="L171" s="93">
        <v>6.1666666666659999</v>
      </c>
      <c r="M171" s="2" t="s">
        <v>2213</v>
      </c>
      <c r="N171" s="1">
        <v>12</v>
      </c>
    </row>
    <row r="172" spans="1:14" x14ac:dyDescent="0.2">
      <c r="A172" s="1">
        <v>1240517</v>
      </c>
      <c r="B172" s="2" t="s">
        <v>1698</v>
      </c>
      <c r="C172" s="1">
        <v>2</v>
      </c>
      <c r="D172" s="1">
        <v>6</v>
      </c>
      <c r="E172" s="1">
        <v>0</v>
      </c>
      <c r="F172" s="1">
        <v>89</v>
      </c>
      <c r="G172" s="1">
        <v>72</v>
      </c>
      <c r="H172" s="1">
        <v>1</v>
      </c>
      <c r="I172" s="1">
        <v>0</v>
      </c>
      <c r="J172" s="93">
        <v>14.833333333333</v>
      </c>
      <c r="K172" s="93">
        <v>12</v>
      </c>
      <c r="L172" s="93">
        <v>7.4166666666659999</v>
      </c>
      <c r="M172" s="2" t="s">
        <v>2214</v>
      </c>
      <c r="N172" s="1">
        <v>12</v>
      </c>
    </row>
    <row r="173" spans="1:14" x14ac:dyDescent="0.2">
      <c r="A173" s="1">
        <v>90802</v>
      </c>
      <c r="B173" s="2" t="s">
        <v>2069</v>
      </c>
      <c r="C173" s="1">
        <v>26</v>
      </c>
      <c r="D173" s="1">
        <v>6</v>
      </c>
      <c r="E173" s="1">
        <v>3</v>
      </c>
      <c r="F173" s="1">
        <v>106</v>
      </c>
      <c r="G173" s="1">
        <v>152</v>
      </c>
      <c r="H173" s="1">
        <v>0</v>
      </c>
      <c r="I173" s="1">
        <v>0</v>
      </c>
      <c r="J173" s="93">
        <v>17.666666666666</v>
      </c>
      <c r="K173" s="93">
        <v>25.333333333333002</v>
      </c>
      <c r="L173" s="93">
        <v>4.1842105263149998</v>
      </c>
      <c r="M173" s="2" t="s">
        <v>2215</v>
      </c>
      <c r="N173" s="1">
        <v>25.2</v>
      </c>
    </row>
    <row r="174" spans="1:14" x14ac:dyDescent="0.2">
      <c r="A174" s="1">
        <v>572749</v>
      </c>
      <c r="B174" s="2" t="s">
        <v>1548</v>
      </c>
      <c r="C174" s="1">
        <v>30</v>
      </c>
      <c r="D174" s="1">
        <v>6</v>
      </c>
      <c r="E174" s="1">
        <v>1</v>
      </c>
      <c r="F174" s="1">
        <v>138</v>
      </c>
      <c r="G174" s="1">
        <v>133</v>
      </c>
      <c r="H174" s="1">
        <v>0</v>
      </c>
      <c r="I174" s="1">
        <v>0</v>
      </c>
      <c r="J174" s="93">
        <v>23</v>
      </c>
      <c r="K174" s="93">
        <v>22.166666666666</v>
      </c>
      <c r="L174" s="93">
        <v>6.2255639097740003</v>
      </c>
      <c r="M174" s="2" t="s">
        <v>2163</v>
      </c>
      <c r="N174" s="1">
        <v>22.1</v>
      </c>
    </row>
    <row r="175" spans="1:14" x14ac:dyDescent="0.2">
      <c r="A175" s="1">
        <v>127790</v>
      </c>
      <c r="B175" s="2" t="s">
        <v>1703</v>
      </c>
      <c r="C175" s="1">
        <v>21</v>
      </c>
      <c r="D175" s="1">
        <v>6</v>
      </c>
      <c r="E175" s="1">
        <v>10</v>
      </c>
      <c r="F175" s="1">
        <v>156</v>
      </c>
      <c r="G175" s="1">
        <v>286</v>
      </c>
      <c r="H175" s="1">
        <v>0</v>
      </c>
      <c r="I175" s="1">
        <v>0</v>
      </c>
      <c r="J175" s="93">
        <v>26</v>
      </c>
      <c r="K175" s="93">
        <v>47.666666666666003</v>
      </c>
      <c r="L175" s="93">
        <v>3.2727272727269998</v>
      </c>
      <c r="M175" s="2" t="s">
        <v>2203</v>
      </c>
      <c r="N175" s="1">
        <v>47.4</v>
      </c>
    </row>
    <row r="176" spans="1:14" x14ac:dyDescent="0.2">
      <c r="A176" s="1">
        <v>593060</v>
      </c>
      <c r="B176" s="2" t="s">
        <v>1600</v>
      </c>
      <c r="C176" s="1">
        <v>8</v>
      </c>
      <c r="D176" s="1">
        <v>6</v>
      </c>
      <c r="E176" s="1">
        <v>2</v>
      </c>
      <c r="F176" s="1">
        <v>161</v>
      </c>
      <c r="G176" s="1">
        <v>174</v>
      </c>
      <c r="H176" s="1">
        <v>0</v>
      </c>
      <c r="I176" s="1">
        <v>0</v>
      </c>
      <c r="J176" s="93">
        <v>26.833333333333002</v>
      </c>
      <c r="K176" s="93">
        <v>29</v>
      </c>
      <c r="L176" s="93">
        <v>5.5517241379310001</v>
      </c>
      <c r="M176" s="2" t="s">
        <v>2194</v>
      </c>
      <c r="N176" s="1">
        <v>29</v>
      </c>
    </row>
    <row r="177" spans="1:14" x14ac:dyDescent="0.2">
      <c r="A177" s="1">
        <v>1241845</v>
      </c>
      <c r="B177" s="2" t="s">
        <v>2068</v>
      </c>
      <c r="C177" s="1">
        <v>8</v>
      </c>
      <c r="D177" s="1">
        <v>6</v>
      </c>
      <c r="E177" s="1">
        <v>6</v>
      </c>
      <c r="F177" s="1">
        <v>187</v>
      </c>
      <c r="G177" s="1">
        <v>306</v>
      </c>
      <c r="H177" s="1">
        <v>0</v>
      </c>
      <c r="I177" s="1">
        <v>0</v>
      </c>
      <c r="J177" s="93">
        <v>31.166666666666</v>
      </c>
      <c r="K177" s="93">
        <v>51</v>
      </c>
      <c r="L177" s="93">
        <v>3.6666666666659999</v>
      </c>
      <c r="M177" s="2" t="s">
        <v>2205</v>
      </c>
      <c r="N177" s="1">
        <v>51</v>
      </c>
    </row>
    <row r="178" spans="1:14" x14ac:dyDescent="0.2">
      <c r="A178" s="1">
        <v>718970</v>
      </c>
      <c r="B178" s="2" t="s">
        <v>1493</v>
      </c>
      <c r="C178" s="1">
        <v>60</v>
      </c>
      <c r="D178" s="1">
        <v>6</v>
      </c>
      <c r="E178" s="1">
        <v>2</v>
      </c>
      <c r="F178" s="1">
        <v>233</v>
      </c>
      <c r="G178" s="1">
        <v>183</v>
      </c>
      <c r="H178" s="1">
        <v>0</v>
      </c>
      <c r="I178" s="1">
        <v>0</v>
      </c>
      <c r="J178" s="93">
        <v>38.833333333333002</v>
      </c>
      <c r="K178" s="93">
        <v>30.5</v>
      </c>
      <c r="L178" s="93">
        <v>7.6393442622950003</v>
      </c>
      <c r="M178" s="2" t="s">
        <v>2216</v>
      </c>
      <c r="N178" s="1">
        <v>30.3</v>
      </c>
    </row>
    <row r="179" spans="1:14" x14ac:dyDescent="0.2">
      <c r="A179" s="1">
        <v>1241229</v>
      </c>
      <c r="B179" s="2" t="s">
        <v>2040</v>
      </c>
      <c r="C179" s="1">
        <v>1</v>
      </c>
      <c r="D179" s="1">
        <v>5</v>
      </c>
      <c r="E179" s="1">
        <v>1</v>
      </c>
      <c r="F179" s="1">
        <v>22</v>
      </c>
      <c r="G179" s="1">
        <v>60</v>
      </c>
      <c r="H179" s="1">
        <v>1</v>
      </c>
      <c r="I179" s="1">
        <v>0</v>
      </c>
      <c r="J179" s="93">
        <v>4.4000000000000004</v>
      </c>
      <c r="K179" s="93">
        <v>12</v>
      </c>
      <c r="L179" s="93">
        <v>2.2000000000000002</v>
      </c>
      <c r="M179" s="2" t="s">
        <v>2092</v>
      </c>
      <c r="N179" s="1">
        <v>10</v>
      </c>
    </row>
    <row r="180" spans="1:14" x14ac:dyDescent="0.2">
      <c r="A180" s="1">
        <v>993852</v>
      </c>
      <c r="B180" s="2" t="s">
        <v>1995</v>
      </c>
      <c r="C180" s="1">
        <v>13</v>
      </c>
      <c r="D180" s="1">
        <v>5</v>
      </c>
      <c r="E180" s="1">
        <v>3</v>
      </c>
      <c r="F180" s="1">
        <v>30</v>
      </c>
      <c r="G180" s="1">
        <v>75</v>
      </c>
      <c r="H180" s="1">
        <v>0</v>
      </c>
      <c r="I180" s="1">
        <v>0</v>
      </c>
      <c r="J180" s="93">
        <v>6</v>
      </c>
      <c r="K180" s="93">
        <v>15</v>
      </c>
      <c r="L180" s="93">
        <v>2.4</v>
      </c>
      <c r="M180" s="2" t="s">
        <v>2172</v>
      </c>
      <c r="N180" s="1">
        <v>12.3</v>
      </c>
    </row>
    <row r="181" spans="1:14" x14ac:dyDescent="0.2">
      <c r="A181" s="1">
        <v>572775</v>
      </c>
      <c r="B181" s="2" t="s">
        <v>1571</v>
      </c>
      <c r="C181" s="1">
        <v>81</v>
      </c>
      <c r="D181" s="1">
        <v>5</v>
      </c>
      <c r="E181" s="1">
        <v>7</v>
      </c>
      <c r="F181" s="1">
        <v>56</v>
      </c>
      <c r="G181" s="1">
        <v>150</v>
      </c>
      <c r="H181" s="1">
        <v>0</v>
      </c>
      <c r="I181" s="1">
        <v>0</v>
      </c>
      <c r="J181" s="93">
        <v>11.2</v>
      </c>
      <c r="K181" s="93">
        <v>30</v>
      </c>
      <c r="L181" s="93">
        <v>2.2400000000000002</v>
      </c>
      <c r="M181" s="2" t="s">
        <v>2185</v>
      </c>
      <c r="N181" s="1">
        <v>25</v>
      </c>
    </row>
    <row r="182" spans="1:14" x14ac:dyDescent="0.2">
      <c r="A182" s="1">
        <v>1114400</v>
      </c>
      <c r="B182" s="2" t="s">
        <v>1692</v>
      </c>
      <c r="C182" s="1">
        <v>2</v>
      </c>
      <c r="D182" s="1">
        <v>5</v>
      </c>
      <c r="E182" s="1">
        <v>0</v>
      </c>
      <c r="F182" s="1">
        <v>57</v>
      </c>
      <c r="G182" s="1">
        <v>66</v>
      </c>
      <c r="H182" s="1">
        <v>1</v>
      </c>
      <c r="I182" s="1">
        <v>0</v>
      </c>
      <c r="J182" s="93">
        <v>11.4</v>
      </c>
      <c r="K182" s="93">
        <v>13.2</v>
      </c>
      <c r="L182" s="93">
        <v>5.1818181818179996</v>
      </c>
      <c r="M182" s="2" t="s">
        <v>2217</v>
      </c>
      <c r="N182" s="1">
        <v>11</v>
      </c>
    </row>
    <row r="183" spans="1:14" x14ac:dyDescent="0.2">
      <c r="A183" s="1">
        <v>1243816</v>
      </c>
      <c r="B183" s="2" t="s">
        <v>1964</v>
      </c>
      <c r="C183" s="1">
        <v>5</v>
      </c>
      <c r="D183" s="1">
        <v>5</v>
      </c>
      <c r="E183" s="1">
        <v>10</v>
      </c>
      <c r="F183" s="1">
        <v>63</v>
      </c>
      <c r="G183" s="1">
        <v>198</v>
      </c>
      <c r="H183" s="1">
        <v>0</v>
      </c>
      <c r="I183" s="1">
        <v>0</v>
      </c>
      <c r="J183" s="93">
        <v>12.6</v>
      </c>
      <c r="K183" s="93">
        <v>39.6</v>
      </c>
      <c r="L183" s="93">
        <v>1.9090909090899999</v>
      </c>
      <c r="M183" s="2" t="s">
        <v>2172</v>
      </c>
      <c r="N183" s="1">
        <v>33</v>
      </c>
    </row>
    <row r="184" spans="1:14" x14ac:dyDescent="0.2">
      <c r="A184" s="1">
        <v>772192</v>
      </c>
      <c r="B184" s="2" t="s">
        <v>1772</v>
      </c>
      <c r="C184" s="1">
        <v>5</v>
      </c>
      <c r="D184" s="1">
        <v>5</v>
      </c>
      <c r="E184" s="1">
        <v>5</v>
      </c>
      <c r="F184" s="1">
        <v>83</v>
      </c>
      <c r="G184" s="1">
        <v>145</v>
      </c>
      <c r="H184" s="1">
        <v>0</v>
      </c>
      <c r="I184" s="1">
        <v>0</v>
      </c>
      <c r="J184" s="93">
        <v>16.600000000000001</v>
      </c>
      <c r="K184" s="93">
        <v>29</v>
      </c>
      <c r="L184" s="93">
        <v>3.4344827586200002</v>
      </c>
      <c r="M184" s="2" t="s">
        <v>2218</v>
      </c>
      <c r="N184" s="1">
        <v>24.1</v>
      </c>
    </row>
    <row r="185" spans="1:14" x14ac:dyDescent="0.2">
      <c r="A185" s="1">
        <v>343420</v>
      </c>
      <c r="B185" s="2" t="s">
        <v>1968</v>
      </c>
      <c r="C185" s="1">
        <v>6</v>
      </c>
      <c r="D185" s="1">
        <v>5</v>
      </c>
      <c r="E185" s="1">
        <v>5</v>
      </c>
      <c r="F185" s="1">
        <v>91</v>
      </c>
      <c r="G185" s="1">
        <v>210</v>
      </c>
      <c r="H185" s="1">
        <v>0</v>
      </c>
      <c r="I185" s="1">
        <v>0</v>
      </c>
      <c r="J185" s="93">
        <v>18.2</v>
      </c>
      <c r="K185" s="93">
        <v>42</v>
      </c>
      <c r="L185" s="93">
        <v>2.6</v>
      </c>
      <c r="M185" s="2" t="s">
        <v>2219</v>
      </c>
      <c r="N185" s="1">
        <v>35</v>
      </c>
    </row>
    <row r="186" spans="1:14" x14ac:dyDescent="0.2">
      <c r="A186" s="1">
        <v>580494</v>
      </c>
      <c r="B186" s="2" t="s">
        <v>1229</v>
      </c>
      <c r="C186" s="1">
        <v>7</v>
      </c>
      <c r="D186" s="1">
        <v>5</v>
      </c>
      <c r="E186" s="1">
        <v>8</v>
      </c>
      <c r="F186" s="1">
        <v>101</v>
      </c>
      <c r="G186" s="1">
        <v>234</v>
      </c>
      <c r="H186" s="1">
        <v>0</v>
      </c>
      <c r="I186" s="1">
        <v>0</v>
      </c>
      <c r="J186" s="93">
        <v>20.2</v>
      </c>
      <c r="K186" s="93">
        <v>46.8</v>
      </c>
      <c r="L186" s="93">
        <v>2.5897435897430001</v>
      </c>
      <c r="M186" s="2" t="s">
        <v>2195</v>
      </c>
      <c r="N186" s="1">
        <v>39</v>
      </c>
    </row>
    <row r="187" spans="1:14" x14ac:dyDescent="0.2">
      <c r="A187" s="1">
        <v>572739</v>
      </c>
      <c r="B187" s="2" t="s">
        <v>1672</v>
      </c>
      <c r="C187" s="1">
        <v>5</v>
      </c>
      <c r="D187" s="1">
        <v>5</v>
      </c>
      <c r="E187" s="1">
        <v>11</v>
      </c>
      <c r="F187" s="1">
        <v>120</v>
      </c>
      <c r="G187" s="1">
        <v>288</v>
      </c>
      <c r="H187" s="1">
        <v>0</v>
      </c>
      <c r="I187" s="1">
        <v>0</v>
      </c>
      <c r="J187" s="93">
        <v>24</v>
      </c>
      <c r="K187" s="93">
        <v>57.6</v>
      </c>
      <c r="L187" s="93">
        <v>2.5</v>
      </c>
      <c r="M187" s="2" t="s">
        <v>2206</v>
      </c>
      <c r="N187" s="1">
        <v>48</v>
      </c>
    </row>
    <row r="188" spans="1:14" x14ac:dyDescent="0.2">
      <c r="A188" s="1">
        <v>316256</v>
      </c>
      <c r="B188" s="2" t="s">
        <v>1590</v>
      </c>
      <c r="C188" s="1">
        <v>9</v>
      </c>
      <c r="D188" s="1">
        <v>5</v>
      </c>
      <c r="E188" s="1">
        <v>3</v>
      </c>
      <c r="F188" s="1">
        <v>124</v>
      </c>
      <c r="G188" s="1">
        <v>173</v>
      </c>
      <c r="H188" s="1">
        <v>0</v>
      </c>
      <c r="I188" s="1">
        <v>0</v>
      </c>
      <c r="J188" s="93">
        <v>24.8</v>
      </c>
      <c r="K188" s="93">
        <v>34.6</v>
      </c>
      <c r="L188" s="93">
        <v>4.3005780346820002</v>
      </c>
      <c r="M188" s="2" t="s">
        <v>2220</v>
      </c>
      <c r="N188" s="1">
        <v>28.5</v>
      </c>
    </row>
    <row r="189" spans="1:14" x14ac:dyDescent="0.2">
      <c r="A189" s="1">
        <v>1077862</v>
      </c>
      <c r="B189" s="2" t="s">
        <v>1243</v>
      </c>
      <c r="C189" s="1">
        <v>20</v>
      </c>
      <c r="D189" s="1">
        <v>5</v>
      </c>
      <c r="E189" s="1">
        <v>0</v>
      </c>
      <c r="F189" s="1">
        <v>128</v>
      </c>
      <c r="G189" s="1">
        <v>122</v>
      </c>
      <c r="H189" s="1">
        <v>0</v>
      </c>
      <c r="I189" s="1">
        <v>0</v>
      </c>
      <c r="J189" s="93">
        <v>25.6</v>
      </c>
      <c r="K189" s="93">
        <v>24.4</v>
      </c>
      <c r="L189" s="93">
        <v>6.2950819672130001</v>
      </c>
      <c r="M189" s="2" t="s">
        <v>2221</v>
      </c>
      <c r="N189" s="1">
        <v>20.2</v>
      </c>
    </row>
    <row r="190" spans="1:14" x14ac:dyDescent="0.2">
      <c r="A190" s="1">
        <v>266313</v>
      </c>
      <c r="B190" s="2" t="s">
        <v>1228</v>
      </c>
      <c r="C190" s="1">
        <v>12</v>
      </c>
      <c r="D190" s="1">
        <v>5</v>
      </c>
      <c r="E190" s="1">
        <v>1</v>
      </c>
      <c r="F190" s="1">
        <v>133</v>
      </c>
      <c r="G190" s="1">
        <v>138</v>
      </c>
      <c r="H190" s="1">
        <v>0</v>
      </c>
      <c r="I190" s="1">
        <v>0</v>
      </c>
      <c r="J190" s="93">
        <v>26.6</v>
      </c>
      <c r="K190" s="93">
        <v>27.6</v>
      </c>
      <c r="L190" s="93">
        <v>5.7826086956519998</v>
      </c>
      <c r="M190" s="2" t="s">
        <v>2210</v>
      </c>
      <c r="N190" s="1">
        <v>23</v>
      </c>
    </row>
    <row r="191" spans="1:14" x14ac:dyDescent="0.2">
      <c r="A191" s="1">
        <v>1238374</v>
      </c>
      <c r="B191" s="2" t="s">
        <v>1662</v>
      </c>
      <c r="C191" s="1">
        <v>4</v>
      </c>
      <c r="D191" s="1">
        <v>5</v>
      </c>
      <c r="E191" s="1">
        <v>8</v>
      </c>
      <c r="F191" s="1">
        <v>150</v>
      </c>
      <c r="G191" s="1">
        <v>276</v>
      </c>
      <c r="H191" s="1">
        <v>0</v>
      </c>
      <c r="I191" s="1">
        <v>0</v>
      </c>
      <c r="J191" s="93">
        <v>30</v>
      </c>
      <c r="K191" s="93">
        <v>55.2</v>
      </c>
      <c r="L191" s="93">
        <v>3.2608695652169999</v>
      </c>
      <c r="M191" s="2" t="s">
        <v>2197</v>
      </c>
      <c r="N191" s="1">
        <v>46</v>
      </c>
    </row>
    <row r="192" spans="1:14" x14ac:dyDescent="0.2">
      <c r="A192" s="1">
        <v>1240594</v>
      </c>
      <c r="B192" s="2" t="s">
        <v>1588</v>
      </c>
      <c r="C192" s="1">
        <v>10</v>
      </c>
      <c r="D192" s="1">
        <v>5</v>
      </c>
      <c r="E192" s="1">
        <v>0</v>
      </c>
      <c r="F192" s="1">
        <v>162</v>
      </c>
      <c r="G192" s="1">
        <v>160</v>
      </c>
      <c r="H192" s="1">
        <v>0</v>
      </c>
      <c r="I192" s="1">
        <v>0</v>
      </c>
      <c r="J192" s="93">
        <v>32.4</v>
      </c>
      <c r="K192" s="93">
        <v>32</v>
      </c>
      <c r="L192" s="93">
        <v>6.0750000000000002</v>
      </c>
      <c r="M192" s="2" t="s">
        <v>2222</v>
      </c>
      <c r="N192" s="1">
        <v>26.4</v>
      </c>
    </row>
    <row r="193" spans="1:14" x14ac:dyDescent="0.2">
      <c r="A193" s="1">
        <v>414343</v>
      </c>
      <c r="B193" s="2" t="s">
        <v>1234</v>
      </c>
      <c r="C193" s="1">
        <v>6</v>
      </c>
      <c r="D193" s="1">
        <v>5</v>
      </c>
      <c r="E193" s="1">
        <v>6</v>
      </c>
      <c r="F193" s="1">
        <v>170</v>
      </c>
      <c r="G193" s="1">
        <v>240</v>
      </c>
      <c r="H193" s="1">
        <v>0</v>
      </c>
      <c r="I193" s="1">
        <v>0</v>
      </c>
      <c r="J193" s="93">
        <v>34</v>
      </c>
      <c r="K193" s="93">
        <v>48</v>
      </c>
      <c r="L193" s="93">
        <v>4.25</v>
      </c>
      <c r="M193" s="2" t="s">
        <v>2223</v>
      </c>
      <c r="N193" s="1">
        <v>40</v>
      </c>
    </row>
    <row r="194" spans="1:14" x14ac:dyDescent="0.2">
      <c r="A194" s="1">
        <v>725025</v>
      </c>
      <c r="B194" s="2" t="s">
        <v>1603</v>
      </c>
      <c r="C194" s="1">
        <v>8</v>
      </c>
      <c r="D194" s="1">
        <v>5</v>
      </c>
      <c r="E194" s="1">
        <v>2</v>
      </c>
      <c r="F194" s="1">
        <v>189</v>
      </c>
      <c r="G194" s="1">
        <v>228</v>
      </c>
      <c r="H194" s="1">
        <v>0</v>
      </c>
      <c r="I194" s="1">
        <v>0</v>
      </c>
      <c r="J194" s="93">
        <v>37.799999999999997</v>
      </c>
      <c r="K194" s="93">
        <v>45.6</v>
      </c>
      <c r="L194" s="93">
        <v>4.9736842105259997</v>
      </c>
      <c r="M194" s="2" t="s">
        <v>2224</v>
      </c>
      <c r="N194" s="1">
        <v>38</v>
      </c>
    </row>
    <row r="195" spans="1:14" x14ac:dyDescent="0.2">
      <c r="A195" s="1">
        <v>1240840</v>
      </c>
      <c r="B195" s="2" t="s">
        <v>1788</v>
      </c>
      <c r="C195" s="1">
        <v>5</v>
      </c>
      <c r="D195" s="1">
        <v>5</v>
      </c>
      <c r="E195" s="1">
        <v>7</v>
      </c>
      <c r="F195" s="1">
        <v>198</v>
      </c>
      <c r="G195" s="1">
        <v>252</v>
      </c>
      <c r="H195" s="1">
        <v>0</v>
      </c>
      <c r="I195" s="1">
        <v>0</v>
      </c>
      <c r="J195" s="93">
        <v>39.6</v>
      </c>
      <c r="K195" s="93">
        <v>50.4</v>
      </c>
      <c r="L195" s="93">
        <v>4.7142857142850003</v>
      </c>
      <c r="M195" s="2" t="s">
        <v>2225</v>
      </c>
      <c r="N195" s="1">
        <v>42</v>
      </c>
    </row>
    <row r="196" spans="1:14" x14ac:dyDescent="0.2">
      <c r="A196" s="1">
        <v>642858</v>
      </c>
      <c r="B196" s="2" t="s">
        <v>1725</v>
      </c>
      <c r="C196" s="1">
        <v>21</v>
      </c>
      <c r="D196" s="1">
        <v>5</v>
      </c>
      <c r="E196" s="1">
        <v>7</v>
      </c>
      <c r="F196" s="1">
        <v>217</v>
      </c>
      <c r="G196" s="1">
        <v>309</v>
      </c>
      <c r="H196" s="1">
        <v>0</v>
      </c>
      <c r="I196" s="1">
        <v>0</v>
      </c>
      <c r="J196" s="93">
        <v>43.4</v>
      </c>
      <c r="K196" s="93">
        <v>61.8</v>
      </c>
      <c r="L196" s="93">
        <v>4.2135922330089999</v>
      </c>
      <c r="M196" s="2" t="s">
        <v>2219</v>
      </c>
      <c r="N196" s="1">
        <v>51.3</v>
      </c>
    </row>
    <row r="197" spans="1:14" x14ac:dyDescent="0.2">
      <c r="A197" s="1">
        <v>360061</v>
      </c>
      <c r="B197" s="2" t="s">
        <v>1231</v>
      </c>
      <c r="C197" s="1">
        <v>12</v>
      </c>
      <c r="D197" s="1">
        <v>5</v>
      </c>
      <c r="E197" s="1">
        <v>5</v>
      </c>
      <c r="F197" s="1">
        <v>270</v>
      </c>
      <c r="G197" s="1">
        <v>330</v>
      </c>
      <c r="H197" s="1">
        <v>0</v>
      </c>
      <c r="I197" s="1">
        <v>0</v>
      </c>
      <c r="J197" s="93">
        <v>54</v>
      </c>
      <c r="K197" s="93">
        <v>66</v>
      </c>
      <c r="L197" s="93">
        <v>4.9090909090899997</v>
      </c>
      <c r="M197" s="2" t="s">
        <v>2223</v>
      </c>
      <c r="N197" s="1">
        <v>55</v>
      </c>
    </row>
    <row r="198" spans="1:14" x14ac:dyDescent="0.2">
      <c r="A198" s="1">
        <v>630419</v>
      </c>
      <c r="B198" s="2" t="s">
        <v>1512</v>
      </c>
      <c r="C198" s="1">
        <v>54</v>
      </c>
      <c r="D198" s="1">
        <v>5</v>
      </c>
      <c r="E198" s="1">
        <v>3</v>
      </c>
      <c r="F198" s="1">
        <v>420</v>
      </c>
      <c r="G198" s="1">
        <v>356</v>
      </c>
      <c r="H198" s="1">
        <v>0</v>
      </c>
      <c r="I198" s="1">
        <v>0</v>
      </c>
      <c r="J198" s="93">
        <v>84</v>
      </c>
      <c r="K198" s="93">
        <v>71.2</v>
      </c>
      <c r="L198" s="93">
        <v>7.0786516853929999</v>
      </c>
      <c r="M198" s="2" t="s">
        <v>2226</v>
      </c>
      <c r="N198" s="1">
        <v>59.2</v>
      </c>
    </row>
    <row r="199" spans="1:14" x14ac:dyDescent="0.2">
      <c r="A199" s="1">
        <v>854006</v>
      </c>
      <c r="B199" s="2" t="s">
        <v>1742</v>
      </c>
      <c r="C199" s="1">
        <v>1</v>
      </c>
      <c r="D199" s="1">
        <v>4</v>
      </c>
      <c r="E199" s="1">
        <v>0</v>
      </c>
      <c r="F199" s="1">
        <v>31</v>
      </c>
      <c r="G199" s="1">
        <v>48</v>
      </c>
      <c r="H199" s="1">
        <v>0</v>
      </c>
      <c r="I199" s="1">
        <v>0</v>
      </c>
      <c r="J199" s="93">
        <v>7.75</v>
      </c>
      <c r="K199" s="93">
        <v>12</v>
      </c>
      <c r="L199" s="93">
        <v>3.875</v>
      </c>
      <c r="M199" s="2" t="s">
        <v>2227</v>
      </c>
      <c r="N199" s="1">
        <v>8</v>
      </c>
    </row>
    <row r="200" spans="1:14" x14ac:dyDescent="0.2">
      <c r="A200" s="1">
        <v>572751</v>
      </c>
      <c r="B200" s="2" t="s">
        <v>1648</v>
      </c>
      <c r="C200" s="1">
        <v>3</v>
      </c>
      <c r="D200" s="1">
        <v>4</v>
      </c>
      <c r="E200" s="1">
        <v>2</v>
      </c>
      <c r="F200" s="1">
        <v>38</v>
      </c>
      <c r="G200" s="1">
        <v>60</v>
      </c>
      <c r="H200" s="1">
        <v>0</v>
      </c>
      <c r="I200" s="1">
        <v>0</v>
      </c>
      <c r="J200" s="93">
        <v>9.5</v>
      </c>
      <c r="K200" s="93">
        <v>15</v>
      </c>
      <c r="L200" s="93">
        <v>3.8</v>
      </c>
      <c r="M200" s="2" t="s">
        <v>2228</v>
      </c>
      <c r="N200" s="1">
        <v>10</v>
      </c>
    </row>
    <row r="201" spans="1:14" x14ac:dyDescent="0.2">
      <c r="A201" s="1">
        <v>572754</v>
      </c>
      <c r="B201" s="2" t="s">
        <v>1583</v>
      </c>
      <c r="C201" s="1">
        <v>18</v>
      </c>
      <c r="D201" s="1">
        <v>4</v>
      </c>
      <c r="E201" s="1">
        <v>0</v>
      </c>
      <c r="F201" s="1">
        <v>41</v>
      </c>
      <c r="G201" s="1">
        <v>72</v>
      </c>
      <c r="H201" s="1">
        <v>0</v>
      </c>
      <c r="I201" s="1">
        <v>0</v>
      </c>
      <c r="J201" s="93">
        <v>10.25</v>
      </c>
      <c r="K201" s="93">
        <v>18</v>
      </c>
      <c r="L201" s="93">
        <v>3.4166666666659999</v>
      </c>
      <c r="M201" s="2" t="s">
        <v>2152</v>
      </c>
      <c r="N201" s="1">
        <v>12</v>
      </c>
    </row>
    <row r="202" spans="1:14" x14ac:dyDescent="0.2">
      <c r="A202" s="1">
        <v>1074760</v>
      </c>
      <c r="B202" s="2" t="s">
        <v>1245</v>
      </c>
      <c r="C202" s="1">
        <v>2</v>
      </c>
      <c r="D202" s="1">
        <v>4</v>
      </c>
      <c r="E202" s="1">
        <v>0</v>
      </c>
      <c r="F202" s="1">
        <v>42</v>
      </c>
      <c r="G202" s="1">
        <v>96</v>
      </c>
      <c r="H202" s="1">
        <v>0</v>
      </c>
      <c r="I202" s="1">
        <v>0</v>
      </c>
      <c r="J202" s="93">
        <v>10.5</v>
      </c>
      <c r="K202" s="93">
        <v>24</v>
      </c>
      <c r="L202" s="93">
        <v>2.625</v>
      </c>
      <c r="M202" s="2" t="s">
        <v>2229</v>
      </c>
      <c r="N202" s="1">
        <v>16</v>
      </c>
    </row>
    <row r="203" spans="1:14" x14ac:dyDescent="0.2">
      <c r="A203" s="1">
        <v>1008472</v>
      </c>
      <c r="B203" s="2" t="s">
        <v>1643</v>
      </c>
      <c r="C203" s="1">
        <v>4</v>
      </c>
      <c r="D203" s="1">
        <v>4</v>
      </c>
      <c r="E203" s="1">
        <v>4</v>
      </c>
      <c r="F203" s="1">
        <v>55</v>
      </c>
      <c r="G203" s="1">
        <v>91</v>
      </c>
      <c r="H203" s="1">
        <v>0</v>
      </c>
      <c r="I203" s="1">
        <v>0</v>
      </c>
      <c r="J203" s="93">
        <v>13.75</v>
      </c>
      <c r="K203" s="93">
        <v>22.75</v>
      </c>
      <c r="L203" s="93">
        <v>3.6263736263730002</v>
      </c>
      <c r="M203" s="2" t="s">
        <v>2188</v>
      </c>
      <c r="N203" s="1">
        <v>15.1</v>
      </c>
    </row>
    <row r="204" spans="1:14" x14ac:dyDescent="0.2">
      <c r="A204" s="1">
        <v>572571</v>
      </c>
      <c r="B204" s="2" t="s">
        <v>1959</v>
      </c>
      <c r="C204" s="1">
        <v>2</v>
      </c>
      <c r="D204" s="1">
        <v>4</v>
      </c>
      <c r="E204" s="1">
        <v>3</v>
      </c>
      <c r="F204" s="1">
        <v>72</v>
      </c>
      <c r="G204" s="1">
        <v>108</v>
      </c>
      <c r="H204" s="1">
        <v>0</v>
      </c>
      <c r="I204" s="1">
        <v>0</v>
      </c>
      <c r="J204" s="93">
        <v>18</v>
      </c>
      <c r="K204" s="93">
        <v>27</v>
      </c>
      <c r="L204" s="93">
        <v>4</v>
      </c>
      <c r="M204" s="2" t="s">
        <v>2230</v>
      </c>
      <c r="N204" s="1">
        <v>18</v>
      </c>
    </row>
    <row r="205" spans="1:14" x14ac:dyDescent="0.2">
      <c r="A205" s="1">
        <v>600530</v>
      </c>
      <c r="B205" s="2" t="s">
        <v>1520</v>
      </c>
      <c r="C205" s="1">
        <v>40</v>
      </c>
      <c r="D205" s="1">
        <v>4</v>
      </c>
      <c r="E205" s="1">
        <v>3</v>
      </c>
      <c r="F205" s="1">
        <v>77</v>
      </c>
      <c r="G205" s="1">
        <v>117</v>
      </c>
      <c r="H205" s="1">
        <v>0</v>
      </c>
      <c r="I205" s="1">
        <v>0</v>
      </c>
      <c r="J205" s="93">
        <v>19.25</v>
      </c>
      <c r="K205" s="93">
        <v>29.25</v>
      </c>
      <c r="L205" s="93">
        <v>3.9487179487169999</v>
      </c>
      <c r="M205" s="2" t="s">
        <v>2222</v>
      </c>
      <c r="N205" s="1">
        <v>19.3</v>
      </c>
    </row>
    <row r="206" spans="1:14" x14ac:dyDescent="0.2">
      <c r="A206" s="1">
        <v>1241118</v>
      </c>
      <c r="B206" s="2" t="s">
        <v>2029</v>
      </c>
      <c r="C206" s="1">
        <v>6</v>
      </c>
      <c r="D206" s="1">
        <v>4</v>
      </c>
      <c r="E206" s="1">
        <v>3</v>
      </c>
      <c r="F206" s="1">
        <v>91</v>
      </c>
      <c r="G206" s="1">
        <v>108</v>
      </c>
      <c r="H206" s="1">
        <v>0</v>
      </c>
      <c r="I206" s="1">
        <v>0</v>
      </c>
      <c r="J206" s="93">
        <v>22.75</v>
      </c>
      <c r="K206" s="93">
        <v>27</v>
      </c>
      <c r="L206" s="93">
        <v>5.0555555555550002</v>
      </c>
      <c r="M206" s="2" t="s">
        <v>2179</v>
      </c>
      <c r="N206" s="1">
        <v>18</v>
      </c>
    </row>
    <row r="207" spans="1:14" x14ac:dyDescent="0.2">
      <c r="A207" s="1">
        <v>178256</v>
      </c>
      <c r="B207" s="2" t="s">
        <v>1246</v>
      </c>
      <c r="C207" s="1">
        <v>2</v>
      </c>
      <c r="D207" s="1">
        <v>4</v>
      </c>
      <c r="E207" s="1">
        <v>0</v>
      </c>
      <c r="F207" s="1">
        <v>92</v>
      </c>
      <c r="G207" s="1">
        <v>84</v>
      </c>
      <c r="H207" s="1">
        <v>0</v>
      </c>
      <c r="I207" s="1">
        <v>0</v>
      </c>
      <c r="J207" s="93">
        <v>23</v>
      </c>
      <c r="K207" s="93">
        <v>21</v>
      </c>
      <c r="L207" s="93">
        <v>6.5714285714280001</v>
      </c>
      <c r="M207" s="2" t="s">
        <v>2231</v>
      </c>
      <c r="N207" s="1">
        <v>14</v>
      </c>
    </row>
    <row r="208" spans="1:14" x14ac:dyDescent="0.2">
      <c r="A208" s="1">
        <v>38469</v>
      </c>
      <c r="B208" s="2" t="s">
        <v>1579</v>
      </c>
      <c r="C208" s="1">
        <v>39</v>
      </c>
      <c r="D208" s="1">
        <v>4</v>
      </c>
      <c r="E208" s="1">
        <v>9</v>
      </c>
      <c r="F208" s="1">
        <v>95</v>
      </c>
      <c r="G208" s="1">
        <v>186</v>
      </c>
      <c r="H208" s="1">
        <v>0</v>
      </c>
      <c r="I208" s="1">
        <v>0</v>
      </c>
      <c r="J208" s="93">
        <v>23.75</v>
      </c>
      <c r="K208" s="93">
        <v>46.5</v>
      </c>
      <c r="L208" s="93">
        <v>3.064516129032</v>
      </c>
      <c r="M208" s="2" t="s">
        <v>2204</v>
      </c>
      <c r="N208" s="1">
        <v>31</v>
      </c>
    </row>
    <row r="209" spans="1:14" x14ac:dyDescent="0.2">
      <c r="A209" s="1">
        <v>642849</v>
      </c>
      <c r="B209" s="2" t="s">
        <v>1680</v>
      </c>
      <c r="C209" s="1">
        <v>2</v>
      </c>
      <c r="D209" s="1">
        <v>4</v>
      </c>
      <c r="E209" s="1">
        <v>2</v>
      </c>
      <c r="F209" s="1">
        <v>97</v>
      </c>
      <c r="G209" s="1">
        <v>108</v>
      </c>
      <c r="H209" s="1">
        <v>0</v>
      </c>
      <c r="I209" s="1">
        <v>0</v>
      </c>
      <c r="J209" s="93">
        <v>24.25</v>
      </c>
      <c r="K209" s="93">
        <v>27</v>
      </c>
      <c r="L209" s="93">
        <v>5.3888888888880002</v>
      </c>
      <c r="M209" s="2" t="s">
        <v>2232</v>
      </c>
      <c r="N209" s="1">
        <v>18</v>
      </c>
    </row>
    <row r="210" spans="1:14" x14ac:dyDescent="0.2">
      <c r="A210" s="1">
        <v>1238370</v>
      </c>
      <c r="B210" s="2" t="s">
        <v>1694</v>
      </c>
      <c r="C210" s="1">
        <v>4</v>
      </c>
      <c r="D210" s="1">
        <v>4</v>
      </c>
      <c r="E210" s="1">
        <v>4</v>
      </c>
      <c r="F210" s="1">
        <v>97</v>
      </c>
      <c r="G210" s="1">
        <v>210</v>
      </c>
      <c r="H210" s="1">
        <v>0</v>
      </c>
      <c r="I210" s="1">
        <v>0</v>
      </c>
      <c r="J210" s="93">
        <v>24.25</v>
      </c>
      <c r="K210" s="93">
        <v>52.5</v>
      </c>
      <c r="L210" s="93">
        <v>2.7714285714279998</v>
      </c>
      <c r="M210" s="2" t="s">
        <v>2233</v>
      </c>
      <c r="N210" s="1">
        <v>35</v>
      </c>
    </row>
    <row r="211" spans="1:14" x14ac:dyDescent="0.2">
      <c r="A211" s="1">
        <v>356812</v>
      </c>
      <c r="B211" s="2" t="s">
        <v>1621</v>
      </c>
      <c r="C211" s="1">
        <v>5</v>
      </c>
      <c r="D211" s="1">
        <v>4</v>
      </c>
      <c r="E211" s="1">
        <v>2</v>
      </c>
      <c r="F211" s="1">
        <v>102</v>
      </c>
      <c r="G211" s="1">
        <v>110</v>
      </c>
      <c r="H211" s="1">
        <v>0</v>
      </c>
      <c r="I211" s="1">
        <v>0</v>
      </c>
      <c r="J211" s="93">
        <v>25.5</v>
      </c>
      <c r="K211" s="93">
        <v>27.5</v>
      </c>
      <c r="L211" s="93">
        <v>5.5636363636360002</v>
      </c>
      <c r="M211" s="2" t="s">
        <v>2234</v>
      </c>
      <c r="N211" s="1">
        <v>18.2</v>
      </c>
    </row>
    <row r="212" spans="1:14" x14ac:dyDescent="0.2">
      <c r="A212" s="1">
        <v>572782</v>
      </c>
      <c r="B212" s="2" t="s">
        <v>1675</v>
      </c>
      <c r="C212" s="1">
        <v>2</v>
      </c>
      <c r="D212" s="1">
        <v>4</v>
      </c>
      <c r="E212" s="1">
        <v>1</v>
      </c>
      <c r="F212" s="1">
        <v>103</v>
      </c>
      <c r="G212" s="1">
        <v>102</v>
      </c>
      <c r="H212" s="1">
        <v>0</v>
      </c>
      <c r="I212" s="1">
        <v>0</v>
      </c>
      <c r="J212" s="93">
        <v>25.75</v>
      </c>
      <c r="K212" s="93">
        <v>25.5</v>
      </c>
      <c r="L212" s="93">
        <v>6.0588235294109998</v>
      </c>
      <c r="M212" s="2" t="s">
        <v>2235</v>
      </c>
      <c r="N212" s="1">
        <v>17</v>
      </c>
    </row>
    <row r="213" spans="1:14" x14ac:dyDescent="0.2">
      <c r="A213" s="1">
        <v>572768</v>
      </c>
      <c r="B213" s="2" t="s">
        <v>1521</v>
      </c>
      <c r="C213" s="1">
        <v>46</v>
      </c>
      <c r="D213" s="1">
        <v>4</v>
      </c>
      <c r="E213" s="1">
        <v>2</v>
      </c>
      <c r="F213" s="1">
        <v>106</v>
      </c>
      <c r="G213" s="1">
        <v>115</v>
      </c>
      <c r="H213" s="1">
        <v>0</v>
      </c>
      <c r="I213" s="1">
        <v>0</v>
      </c>
      <c r="J213" s="93">
        <v>26.5</v>
      </c>
      <c r="K213" s="93">
        <v>28.75</v>
      </c>
      <c r="L213" s="93">
        <v>5.5304347826080003</v>
      </c>
      <c r="M213" s="2" t="s">
        <v>2236</v>
      </c>
      <c r="N213" s="1">
        <v>19.100000000000001</v>
      </c>
    </row>
    <row r="214" spans="1:14" x14ac:dyDescent="0.2">
      <c r="A214" s="1">
        <v>1264497</v>
      </c>
      <c r="B214" s="2" t="s">
        <v>1982</v>
      </c>
      <c r="C214" s="1">
        <v>4</v>
      </c>
      <c r="D214" s="1">
        <v>4</v>
      </c>
      <c r="E214" s="1">
        <v>1</v>
      </c>
      <c r="F214" s="1">
        <v>110</v>
      </c>
      <c r="G214" s="1">
        <v>150</v>
      </c>
      <c r="H214" s="1">
        <v>0</v>
      </c>
      <c r="I214" s="1">
        <v>0</v>
      </c>
      <c r="J214" s="93">
        <v>27.5</v>
      </c>
      <c r="K214" s="93">
        <v>37.5</v>
      </c>
      <c r="L214" s="93">
        <v>4.4000000000000004</v>
      </c>
      <c r="M214" s="2" t="s">
        <v>2237</v>
      </c>
      <c r="N214" s="1">
        <v>25</v>
      </c>
    </row>
    <row r="215" spans="1:14" x14ac:dyDescent="0.2">
      <c r="A215" s="1">
        <v>630417</v>
      </c>
      <c r="B215" s="2" t="s">
        <v>1602</v>
      </c>
      <c r="C215" s="1">
        <v>8</v>
      </c>
      <c r="D215" s="1">
        <v>4</v>
      </c>
      <c r="E215" s="1">
        <v>4</v>
      </c>
      <c r="F215" s="1">
        <v>153</v>
      </c>
      <c r="G215" s="1">
        <v>210</v>
      </c>
      <c r="H215" s="1">
        <v>0</v>
      </c>
      <c r="I215" s="1">
        <v>0</v>
      </c>
      <c r="J215" s="93">
        <v>38.25</v>
      </c>
      <c r="K215" s="93">
        <v>52.5</v>
      </c>
      <c r="L215" s="93">
        <v>4.3714285714279999</v>
      </c>
      <c r="M215" s="2" t="s">
        <v>2219</v>
      </c>
      <c r="N215" s="1">
        <v>35</v>
      </c>
    </row>
    <row r="216" spans="1:14" x14ac:dyDescent="0.2">
      <c r="A216" s="1">
        <v>1241121</v>
      </c>
      <c r="B216" s="2" t="s">
        <v>1776</v>
      </c>
      <c r="C216" s="1">
        <v>16</v>
      </c>
      <c r="D216" s="1">
        <v>4</v>
      </c>
      <c r="E216" s="1">
        <v>6</v>
      </c>
      <c r="F216" s="1">
        <v>161</v>
      </c>
      <c r="G216" s="1">
        <v>228</v>
      </c>
      <c r="H216" s="1">
        <v>0</v>
      </c>
      <c r="I216" s="1">
        <v>0</v>
      </c>
      <c r="J216" s="93">
        <v>40.25</v>
      </c>
      <c r="K216" s="93">
        <v>57</v>
      </c>
      <c r="L216" s="93">
        <v>4.2368421052630003</v>
      </c>
      <c r="M216" s="2" t="s">
        <v>2219</v>
      </c>
      <c r="N216" s="1">
        <v>38</v>
      </c>
    </row>
    <row r="217" spans="1:14" x14ac:dyDescent="0.2">
      <c r="A217" s="1">
        <v>902550</v>
      </c>
      <c r="B217" s="2" t="s">
        <v>1543</v>
      </c>
      <c r="C217" s="1">
        <v>24</v>
      </c>
      <c r="D217" s="1">
        <v>4</v>
      </c>
      <c r="E217" s="1">
        <v>0</v>
      </c>
      <c r="F217" s="1">
        <v>162</v>
      </c>
      <c r="G217" s="1">
        <v>94</v>
      </c>
      <c r="H217" s="1">
        <v>0</v>
      </c>
      <c r="I217" s="1">
        <v>0</v>
      </c>
      <c r="J217" s="93">
        <v>40.5</v>
      </c>
      <c r="K217" s="93">
        <v>23.5</v>
      </c>
      <c r="L217" s="93">
        <v>10.340425531914001</v>
      </c>
      <c r="M217" s="2" t="s">
        <v>2238</v>
      </c>
      <c r="N217" s="1">
        <v>15.4</v>
      </c>
    </row>
    <row r="218" spans="1:14" x14ac:dyDescent="0.2">
      <c r="A218" s="1">
        <v>602634</v>
      </c>
      <c r="B218" s="2" t="s">
        <v>1467</v>
      </c>
      <c r="C218" s="1">
        <v>202</v>
      </c>
      <c r="D218" s="1">
        <v>4</v>
      </c>
      <c r="E218" s="1">
        <v>1</v>
      </c>
      <c r="F218" s="1">
        <v>176</v>
      </c>
      <c r="G218" s="1">
        <v>121</v>
      </c>
      <c r="H218" s="1">
        <v>0</v>
      </c>
      <c r="I218" s="1">
        <v>0</v>
      </c>
      <c r="J218" s="93">
        <v>44</v>
      </c>
      <c r="K218" s="93">
        <v>30.25</v>
      </c>
      <c r="L218" s="93">
        <v>8.7272727272720001</v>
      </c>
      <c r="M218" s="2" t="s">
        <v>2207</v>
      </c>
      <c r="N218" s="1">
        <v>20.100000000000001</v>
      </c>
    </row>
    <row r="219" spans="1:14" x14ac:dyDescent="0.2">
      <c r="A219" s="1">
        <v>1243814</v>
      </c>
      <c r="B219" s="2" t="s">
        <v>2048</v>
      </c>
      <c r="C219" s="1">
        <v>13</v>
      </c>
      <c r="D219" s="1">
        <v>4</v>
      </c>
      <c r="E219" s="1">
        <v>15</v>
      </c>
      <c r="F219" s="1">
        <v>178</v>
      </c>
      <c r="G219" s="1">
        <v>318</v>
      </c>
      <c r="H219" s="1">
        <v>0</v>
      </c>
      <c r="I219" s="1">
        <v>0</v>
      </c>
      <c r="J219" s="93">
        <v>44.5</v>
      </c>
      <c r="K219" s="93">
        <v>79.5</v>
      </c>
      <c r="L219" s="93">
        <v>3.3584905660370001</v>
      </c>
      <c r="M219" s="2" t="s">
        <v>2209</v>
      </c>
      <c r="N219" s="1">
        <v>53</v>
      </c>
    </row>
    <row r="220" spans="1:14" x14ac:dyDescent="0.2">
      <c r="A220" s="1">
        <v>574269</v>
      </c>
      <c r="B220" s="2" t="s">
        <v>1647</v>
      </c>
      <c r="C220" s="1">
        <v>19</v>
      </c>
      <c r="D220" s="1">
        <v>3</v>
      </c>
      <c r="E220" s="1">
        <v>0</v>
      </c>
      <c r="F220" s="1">
        <v>12</v>
      </c>
      <c r="G220" s="1">
        <v>24</v>
      </c>
      <c r="H220" s="1">
        <v>0</v>
      </c>
      <c r="I220" s="1">
        <v>0</v>
      </c>
      <c r="J220" s="93">
        <v>4</v>
      </c>
      <c r="K220" s="93">
        <v>8</v>
      </c>
      <c r="L220" s="93">
        <v>3</v>
      </c>
      <c r="M220" s="2" t="s">
        <v>2239</v>
      </c>
      <c r="N220" s="1">
        <v>4</v>
      </c>
    </row>
    <row r="221" spans="1:14" x14ac:dyDescent="0.2">
      <c r="A221" s="1">
        <v>621058</v>
      </c>
      <c r="B221" s="2" t="s">
        <v>1678</v>
      </c>
      <c r="C221" s="1">
        <v>2</v>
      </c>
      <c r="D221" s="1">
        <v>3</v>
      </c>
      <c r="E221" s="1">
        <v>0</v>
      </c>
      <c r="F221" s="1">
        <v>14</v>
      </c>
      <c r="G221" s="1">
        <v>30</v>
      </c>
      <c r="H221" s="1">
        <v>0</v>
      </c>
      <c r="I221" s="1">
        <v>0</v>
      </c>
      <c r="J221" s="93">
        <v>4.6666666666659999</v>
      </c>
      <c r="K221" s="93">
        <v>10</v>
      </c>
      <c r="L221" s="93">
        <v>2.8</v>
      </c>
      <c r="M221" s="2" t="s">
        <v>2180</v>
      </c>
      <c r="N221" s="1">
        <v>5</v>
      </c>
    </row>
    <row r="222" spans="1:14" x14ac:dyDescent="0.2">
      <c r="A222" s="1">
        <v>917791</v>
      </c>
      <c r="B222" s="2" t="s">
        <v>1951</v>
      </c>
      <c r="C222" s="1">
        <v>1</v>
      </c>
      <c r="D222" s="1">
        <v>3</v>
      </c>
      <c r="E222" s="1">
        <v>2</v>
      </c>
      <c r="F222" s="1">
        <v>24</v>
      </c>
      <c r="G222" s="1">
        <v>60</v>
      </c>
      <c r="H222" s="1">
        <v>0</v>
      </c>
      <c r="I222" s="1">
        <v>0</v>
      </c>
      <c r="J222" s="93">
        <v>8</v>
      </c>
      <c r="K222" s="93">
        <v>20</v>
      </c>
      <c r="L222" s="93">
        <v>2.4</v>
      </c>
      <c r="M222" s="2" t="s">
        <v>2197</v>
      </c>
      <c r="N222" s="1">
        <v>10</v>
      </c>
    </row>
    <row r="223" spans="1:14" x14ac:dyDescent="0.2">
      <c r="A223" s="1">
        <v>949635</v>
      </c>
      <c r="B223" s="2" t="s">
        <v>1626</v>
      </c>
      <c r="C223" s="1">
        <v>5</v>
      </c>
      <c r="D223" s="1">
        <v>3</v>
      </c>
      <c r="E223" s="1">
        <v>0</v>
      </c>
      <c r="F223" s="1">
        <v>30</v>
      </c>
      <c r="G223" s="1">
        <v>36</v>
      </c>
      <c r="H223" s="1">
        <v>0</v>
      </c>
      <c r="I223" s="1">
        <v>0</v>
      </c>
      <c r="J223" s="93">
        <v>10</v>
      </c>
      <c r="K223" s="93">
        <v>12</v>
      </c>
      <c r="L223" s="93">
        <v>5</v>
      </c>
      <c r="M223" s="2" t="s">
        <v>2231</v>
      </c>
      <c r="N223" s="1">
        <v>6</v>
      </c>
    </row>
    <row r="224" spans="1:14" x14ac:dyDescent="0.2">
      <c r="A224" s="1">
        <v>843419</v>
      </c>
      <c r="B224" s="2" t="s">
        <v>1617</v>
      </c>
      <c r="C224" s="1">
        <v>6</v>
      </c>
      <c r="D224" s="1">
        <v>3</v>
      </c>
      <c r="E224" s="1">
        <v>1</v>
      </c>
      <c r="F224" s="1">
        <v>44</v>
      </c>
      <c r="G224" s="1">
        <v>54</v>
      </c>
      <c r="H224" s="1">
        <v>0</v>
      </c>
      <c r="I224" s="1">
        <v>0</v>
      </c>
      <c r="J224" s="93">
        <v>14.666666666666</v>
      </c>
      <c r="K224" s="93">
        <v>18</v>
      </c>
      <c r="L224" s="93">
        <v>4.8888888888880002</v>
      </c>
      <c r="M224" s="2" t="s">
        <v>2221</v>
      </c>
      <c r="N224" s="1">
        <v>9</v>
      </c>
    </row>
    <row r="225" spans="1:14" x14ac:dyDescent="0.2">
      <c r="A225" s="1">
        <v>1281477</v>
      </c>
      <c r="B225" s="2" t="s">
        <v>2047</v>
      </c>
      <c r="C225" s="1">
        <v>3</v>
      </c>
      <c r="D225" s="1">
        <v>3</v>
      </c>
      <c r="E225" s="1">
        <v>2</v>
      </c>
      <c r="F225" s="1">
        <v>57</v>
      </c>
      <c r="G225" s="1">
        <v>70</v>
      </c>
      <c r="H225" s="1">
        <v>0</v>
      </c>
      <c r="I225" s="1">
        <v>0</v>
      </c>
      <c r="J225" s="93">
        <v>19</v>
      </c>
      <c r="K225" s="93">
        <v>23.333333333333002</v>
      </c>
      <c r="L225" s="93">
        <v>4.8857142857140001</v>
      </c>
      <c r="M225" s="2" t="s">
        <v>2216</v>
      </c>
      <c r="N225" s="1">
        <v>11.4</v>
      </c>
    </row>
    <row r="226" spans="1:14" x14ac:dyDescent="0.2">
      <c r="A226" s="1">
        <v>902905</v>
      </c>
      <c r="B226" s="2" t="s">
        <v>1606</v>
      </c>
      <c r="C226" s="1">
        <v>19</v>
      </c>
      <c r="D226" s="1">
        <v>3</v>
      </c>
      <c r="E226" s="1">
        <v>4</v>
      </c>
      <c r="F226" s="1">
        <v>58</v>
      </c>
      <c r="G226" s="1">
        <v>132</v>
      </c>
      <c r="H226" s="1">
        <v>0</v>
      </c>
      <c r="I226" s="1">
        <v>0</v>
      </c>
      <c r="J226" s="93">
        <v>19.333333333333002</v>
      </c>
      <c r="K226" s="93">
        <v>44</v>
      </c>
      <c r="L226" s="93">
        <v>2.6363636363629999</v>
      </c>
      <c r="M226" s="2" t="s">
        <v>2188</v>
      </c>
      <c r="N226" s="1">
        <v>22</v>
      </c>
    </row>
    <row r="227" spans="1:14" x14ac:dyDescent="0.2">
      <c r="A227" s="1">
        <v>620979</v>
      </c>
      <c r="B227" s="2" t="s">
        <v>1541</v>
      </c>
      <c r="C227" s="1">
        <v>24</v>
      </c>
      <c r="D227" s="1">
        <v>3</v>
      </c>
      <c r="E227" s="1">
        <v>1</v>
      </c>
      <c r="F227" s="1">
        <v>65</v>
      </c>
      <c r="G227" s="1">
        <v>69</v>
      </c>
      <c r="H227" s="1">
        <v>0</v>
      </c>
      <c r="I227" s="1">
        <v>0</v>
      </c>
      <c r="J227" s="93">
        <v>21.666666666666</v>
      </c>
      <c r="K227" s="93">
        <v>23</v>
      </c>
      <c r="L227" s="93">
        <v>5.6521739130429998</v>
      </c>
      <c r="M227" s="2" t="s">
        <v>2222</v>
      </c>
      <c r="N227" s="1">
        <v>11.3</v>
      </c>
    </row>
    <row r="228" spans="1:14" x14ac:dyDescent="0.2">
      <c r="A228" s="1">
        <v>572756</v>
      </c>
      <c r="B228" s="2" t="s">
        <v>1674</v>
      </c>
      <c r="C228" s="1">
        <v>5</v>
      </c>
      <c r="D228" s="1">
        <v>3</v>
      </c>
      <c r="E228" s="1">
        <v>1</v>
      </c>
      <c r="F228" s="1">
        <v>74</v>
      </c>
      <c r="G228" s="1">
        <v>132</v>
      </c>
      <c r="H228" s="1">
        <v>0</v>
      </c>
      <c r="I228" s="1">
        <v>0</v>
      </c>
      <c r="J228" s="93">
        <v>24.666666666666</v>
      </c>
      <c r="K228" s="93">
        <v>44</v>
      </c>
      <c r="L228" s="93">
        <v>3.363636363636</v>
      </c>
      <c r="M228" s="2" t="s">
        <v>2240</v>
      </c>
      <c r="N228" s="1">
        <v>22</v>
      </c>
    </row>
    <row r="229" spans="1:14" x14ac:dyDescent="0.2">
      <c r="A229" s="1">
        <v>575714</v>
      </c>
      <c r="B229" s="2" t="s">
        <v>1649</v>
      </c>
      <c r="C229" s="1">
        <v>3</v>
      </c>
      <c r="D229" s="1">
        <v>3</v>
      </c>
      <c r="E229" s="1">
        <v>3</v>
      </c>
      <c r="F229" s="1">
        <v>87</v>
      </c>
      <c r="G229" s="1">
        <v>124</v>
      </c>
      <c r="H229" s="1">
        <v>0</v>
      </c>
      <c r="I229" s="1">
        <v>0</v>
      </c>
      <c r="J229" s="93">
        <v>29</v>
      </c>
      <c r="K229" s="93">
        <v>41.333333333333002</v>
      </c>
      <c r="L229" s="93">
        <v>4.2096774193539996</v>
      </c>
      <c r="M229" s="2" t="s">
        <v>2241</v>
      </c>
      <c r="N229" s="1">
        <v>20.399999999999999</v>
      </c>
    </row>
    <row r="230" spans="1:14" x14ac:dyDescent="0.2">
      <c r="A230" s="1">
        <v>1240130</v>
      </c>
      <c r="B230" s="2" t="s">
        <v>1628</v>
      </c>
      <c r="C230" s="1">
        <v>5</v>
      </c>
      <c r="D230" s="1">
        <v>3</v>
      </c>
      <c r="E230" s="1">
        <v>0</v>
      </c>
      <c r="F230" s="1">
        <v>114</v>
      </c>
      <c r="G230" s="1">
        <v>108</v>
      </c>
      <c r="H230" s="1">
        <v>0</v>
      </c>
      <c r="I230" s="1">
        <v>0</v>
      </c>
      <c r="J230" s="93">
        <v>38</v>
      </c>
      <c r="K230" s="93">
        <v>36</v>
      </c>
      <c r="L230" s="93">
        <v>6.333333333333</v>
      </c>
      <c r="M230" s="2" t="s">
        <v>2242</v>
      </c>
      <c r="N230" s="1">
        <v>18</v>
      </c>
    </row>
    <row r="231" spans="1:14" x14ac:dyDescent="0.2">
      <c r="A231" s="1">
        <v>1239282</v>
      </c>
      <c r="B231" s="2" t="s">
        <v>1523</v>
      </c>
      <c r="C231" s="1">
        <v>33</v>
      </c>
      <c r="D231" s="1">
        <v>3</v>
      </c>
      <c r="E231" s="1">
        <v>0</v>
      </c>
      <c r="F231" s="1">
        <v>160</v>
      </c>
      <c r="G231" s="1">
        <v>114</v>
      </c>
      <c r="H231" s="1">
        <v>0</v>
      </c>
      <c r="I231" s="1">
        <v>0</v>
      </c>
      <c r="J231" s="93">
        <v>53.333333333333002</v>
      </c>
      <c r="K231" s="93">
        <v>38</v>
      </c>
      <c r="L231" s="93">
        <v>8.4210526315780001</v>
      </c>
      <c r="M231" s="2" t="s">
        <v>2243</v>
      </c>
      <c r="N231" s="1">
        <v>19</v>
      </c>
    </row>
    <row r="232" spans="1:14" x14ac:dyDescent="0.2">
      <c r="A232" s="1">
        <v>946121</v>
      </c>
      <c r="B232" s="2" t="s">
        <v>1531</v>
      </c>
      <c r="C232" s="1">
        <v>29</v>
      </c>
      <c r="D232" s="1">
        <v>3</v>
      </c>
      <c r="E232" s="1">
        <v>0</v>
      </c>
      <c r="F232" s="1">
        <v>220</v>
      </c>
      <c r="G232" s="1">
        <v>156</v>
      </c>
      <c r="H232" s="1">
        <v>0</v>
      </c>
      <c r="I232" s="1">
        <v>0</v>
      </c>
      <c r="J232" s="93">
        <v>73.333333333333002</v>
      </c>
      <c r="K232" s="93">
        <v>52</v>
      </c>
      <c r="L232" s="93">
        <v>8.4615384615379998</v>
      </c>
      <c r="M232" s="2" t="s">
        <v>2244</v>
      </c>
      <c r="N232" s="1">
        <v>26</v>
      </c>
    </row>
    <row r="233" spans="1:14" x14ac:dyDescent="0.2">
      <c r="A233" s="1">
        <v>1242108</v>
      </c>
      <c r="B233" s="2" t="s">
        <v>2038</v>
      </c>
      <c r="C233" s="1">
        <v>12</v>
      </c>
      <c r="D233" s="1">
        <v>3</v>
      </c>
      <c r="E233" s="1">
        <v>3</v>
      </c>
      <c r="F233" s="1">
        <v>240</v>
      </c>
      <c r="G233" s="1">
        <v>324</v>
      </c>
      <c r="H233" s="1">
        <v>0</v>
      </c>
      <c r="I233" s="1">
        <v>0</v>
      </c>
      <c r="J233" s="93">
        <v>80</v>
      </c>
      <c r="K233" s="93">
        <v>108</v>
      </c>
      <c r="L233" s="93">
        <v>4.4444444444439997</v>
      </c>
      <c r="M233" s="2" t="s">
        <v>2245</v>
      </c>
      <c r="N233" s="1">
        <v>54</v>
      </c>
    </row>
    <row r="234" spans="1:14" x14ac:dyDescent="0.2">
      <c r="A234" s="1">
        <v>72283</v>
      </c>
      <c r="B234" s="2" t="s">
        <v>1702</v>
      </c>
      <c r="C234" s="1">
        <v>1</v>
      </c>
      <c r="D234" s="1">
        <v>2</v>
      </c>
      <c r="E234" s="1">
        <v>3</v>
      </c>
      <c r="F234" s="1">
        <v>13</v>
      </c>
      <c r="G234" s="1">
        <v>48</v>
      </c>
      <c r="H234" s="1">
        <v>0</v>
      </c>
      <c r="I234" s="1">
        <v>0</v>
      </c>
      <c r="J234" s="93">
        <v>6.5</v>
      </c>
      <c r="K234" s="93">
        <v>24</v>
      </c>
      <c r="L234" s="93">
        <v>1.625</v>
      </c>
      <c r="M234" s="2" t="s">
        <v>2203</v>
      </c>
      <c r="N234" s="1">
        <v>8</v>
      </c>
    </row>
    <row r="235" spans="1:14" x14ac:dyDescent="0.2">
      <c r="A235" s="1">
        <v>1241491</v>
      </c>
      <c r="B235" s="2" t="s">
        <v>2001</v>
      </c>
      <c r="C235" s="1">
        <v>1</v>
      </c>
      <c r="D235" s="1">
        <v>2</v>
      </c>
      <c r="E235" s="1">
        <v>0</v>
      </c>
      <c r="F235" s="1">
        <v>13</v>
      </c>
      <c r="G235" s="1">
        <v>18</v>
      </c>
      <c r="H235" s="1">
        <v>0</v>
      </c>
      <c r="I235" s="1">
        <v>0</v>
      </c>
      <c r="J235" s="93">
        <v>6.5</v>
      </c>
      <c r="K235" s="93">
        <v>9</v>
      </c>
      <c r="L235" s="93">
        <v>4.333333333333</v>
      </c>
      <c r="M235" s="2" t="s">
        <v>2203</v>
      </c>
      <c r="N235" s="1">
        <v>3</v>
      </c>
    </row>
    <row r="236" spans="1:14" x14ac:dyDescent="0.2">
      <c r="A236" s="1">
        <v>1281821</v>
      </c>
      <c r="B236" s="2" t="s">
        <v>1990</v>
      </c>
      <c r="C236" s="1">
        <v>7</v>
      </c>
      <c r="D236" s="1">
        <v>2</v>
      </c>
      <c r="E236" s="1">
        <v>0</v>
      </c>
      <c r="F236" s="1">
        <v>14</v>
      </c>
      <c r="G236" s="1">
        <v>24</v>
      </c>
      <c r="H236" s="1">
        <v>0</v>
      </c>
      <c r="I236" s="1">
        <v>0</v>
      </c>
      <c r="J236" s="93">
        <v>7</v>
      </c>
      <c r="K236" s="93">
        <v>12</v>
      </c>
      <c r="L236" s="93">
        <v>3.5</v>
      </c>
      <c r="M236" s="2" t="s">
        <v>2193</v>
      </c>
      <c r="N236" s="1">
        <v>4</v>
      </c>
    </row>
    <row r="237" spans="1:14" x14ac:dyDescent="0.2">
      <c r="A237" s="1">
        <v>1243428</v>
      </c>
      <c r="B237" s="2" t="s">
        <v>1909</v>
      </c>
      <c r="C237" s="1">
        <v>2</v>
      </c>
      <c r="D237" s="1">
        <v>2</v>
      </c>
      <c r="E237" s="1">
        <v>2</v>
      </c>
      <c r="F237" s="1">
        <v>17</v>
      </c>
      <c r="G237" s="1">
        <v>42</v>
      </c>
      <c r="H237" s="1">
        <v>0</v>
      </c>
      <c r="I237" s="1">
        <v>0</v>
      </c>
      <c r="J237" s="93">
        <v>8.5</v>
      </c>
      <c r="K237" s="93">
        <v>21</v>
      </c>
      <c r="L237" s="93">
        <v>2.4285714285709998</v>
      </c>
      <c r="M237" s="2" t="s">
        <v>2246</v>
      </c>
      <c r="N237" s="1">
        <v>7</v>
      </c>
    </row>
    <row r="238" spans="1:14" x14ac:dyDescent="0.2">
      <c r="A238" s="1">
        <v>618955</v>
      </c>
      <c r="B238" s="2" t="s">
        <v>1719</v>
      </c>
      <c r="C238" s="1">
        <v>1</v>
      </c>
      <c r="D238" s="1">
        <v>2</v>
      </c>
      <c r="E238" s="1">
        <v>3</v>
      </c>
      <c r="F238" s="1">
        <v>19</v>
      </c>
      <c r="G238" s="1">
        <v>48</v>
      </c>
      <c r="H238" s="1">
        <v>0</v>
      </c>
      <c r="I238" s="1">
        <v>0</v>
      </c>
      <c r="J238" s="93">
        <v>9.5</v>
      </c>
      <c r="K238" s="93">
        <v>24</v>
      </c>
      <c r="L238" s="93">
        <v>2.375</v>
      </c>
      <c r="M238" s="2" t="s">
        <v>2195</v>
      </c>
      <c r="N238" s="1">
        <v>8</v>
      </c>
    </row>
    <row r="239" spans="1:14" x14ac:dyDescent="0.2">
      <c r="A239" s="1">
        <v>405441</v>
      </c>
      <c r="B239" s="2" t="s">
        <v>1709</v>
      </c>
      <c r="C239" s="1">
        <v>1</v>
      </c>
      <c r="D239" s="1">
        <v>2</v>
      </c>
      <c r="E239" s="1">
        <v>0</v>
      </c>
      <c r="F239" s="1">
        <v>19</v>
      </c>
      <c r="G239" s="1">
        <v>20</v>
      </c>
      <c r="H239" s="1">
        <v>0</v>
      </c>
      <c r="I239" s="1">
        <v>0</v>
      </c>
      <c r="J239" s="93">
        <v>9.5</v>
      </c>
      <c r="K239" s="93">
        <v>10</v>
      </c>
      <c r="L239" s="93">
        <v>5.7</v>
      </c>
      <c r="M239" s="2" t="s">
        <v>2195</v>
      </c>
      <c r="N239" s="1">
        <v>3.2</v>
      </c>
    </row>
    <row r="240" spans="1:14" x14ac:dyDescent="0.2">
      <c r="A240" s="1">
        <v>1240509</v>
      </c>
      <c r="B240" s="2" t="s">
        <v>1763</v>
      </c>
      <c r="C240" s="1">
        <v>1</v>
      </c>
      <c r="D240" s="1">
        <v>2</v>
      </c>
      <c r="E240" s="1">
        <v>0</v>
      </c>
      <c r="F240" s="1">
        <v>20</v>
      </c>
      <c r="G240" s="1">
        <v>36</v>
      </c>
      <c r="H240" s="1">
        <v>0</v>
      </c>
      <c r="I240" s="1">
        <v>0</v>
      </c>
      <c r="J240" s="93">
        <v>10</v>
      </c>
      <c r="K240" s="93">
        <v>18</v>
      </c>
      <c r="L240" s="93">
        <v>3.333333333333</v>
      </c>
      <c r="M240" s="2" t="s">
        <v>2194</v>
      </c>
      <c r="N240" s="1">
        <v>6</v>
      </c>
    </row>
    <row r="241" spans="1:14" x14ac:dyDescent="0.2">
      <c r="A241" s="1">
        <v>591547</v>
      </c>
      <c r="B241" s="2" t="s">
        <v>1572</v>
      </c>
      <c r="C241" s="1">
        <v>11</v>
      </c>
      <c r="D241" s="1">
        <v>2</v>
      </c>
      <c r="E241" s="1">
        <v>0</v>
      </c>
      <c r="F241" s="1">
        <v>21</v>
      </c>
      <c r="G241" s="1">
        <v>28</v>
      </c>
      <c r="H241" s="1">
        <v>0</v>
      </c>
      <c r="I241" s="1">
        <v>0</v>
      </c>
      <c r="J241" s="93">
        <v>10.5</v>
      </c>
      <c r="K241" s="93">
        <v>14</v>
      </c>
      <c r="L241" s="93">
        <v>4.5</v>
      </c>
      <c r="M241" s="2" t="s">
        <v>2226</v>
      </c>
      <c r="N241" s="1">
        <v>4.4000000000000004</v>
      </c>
    </row>
    <row r="242" spans="1:14" x14ac:dyDescent="0.2">
      <c r="A242" s="1">
        <v>928547</v>
      </c>
      <c r="B242" s="2" t="s">
        <v>1625</v>
      </c>
      <c r="C242" s="1">
        <v>26</v>
      </c>
      <c r="D242" s="1">
        <v>2</v>
      </c>
      <c r="E242" s="1">
        <v>1</v>
      </c>
      <c r="F242" s="1">
        <v>22</v>
      </c>
      <c r="G242" s="1">
        <v>42</v>
      </c>
      <c r="H242" s="1">
        <v>0</v>
      </c>
      <c r="I242" s="1">
        <v>0</v>
      </c>
      <c r="J242" s="93">
        <v>11</v>
      </c>
      <c r="K242" s="93">
        <v>21</v>
      </c>
      <c r="L242" s="93">
        <v>3.1428571428569998</v>
      </c>
      <c r="M242" s="2" t="s">
        <v>2203</v>
      </c>
      <c r="N242" s="1">
        <v>7</v>
      </c>
    </row>
    <row r="243" spans="1:14" x14ac:dyDescent="0.2">
      <c r="A243" s="1">
        <v>1243189</v>
      </c>
      <c r="B243" s="2" t="s">
        <v>2247</v>
      </c>
      <c r="C243" s="1">
        <v>1</v>
      </c>
      <c r="D243" s="1">
        <v>2</v>
      </c>
      <c r="E243" s="1">
        <v>0</v>
      </c>
      <c r="F243" s="1">
        <v>31</v>
      </c>
      <c r="G243" s="1">
        <v>24</v>
      </c>
      <c r="H243" s="1">
        <v>0</v>
      </c>
      <c r="I243" s="1">
        <v>0</v>
      </c>
      <c r="J243" s="93">
        <v>15.5</v>
      </c>
      <c r="K243" s="93">
        <v>12</v>
      </c>
      <c r="L243" s="93">
        <v>7.75</v>
      </c>
      <c r="M243" s="2" t="s">
        <v>2248</v>
      </c>
      <c r="N243" s="1">
        <v>4</v>
      </c>
    </row>
    <row r="244" spans="1:14" x14ac:dyDescent="0.2">
      <c r="A244" s="1">
        <v>628289</v>
      </c>
      <c r="B244" s="2" t="s">
        <v>1616</v>
      </c>
      <c r="C244" s="1">
        <v>6</v>
      </c>
      <c r="D244" s="1">
        <v>2</v>
      </c>
      <c r="E244" s="1">
        <v>0</v>
      </c>
      <c r="F244" s="1">
        <v>32</v>
      </c>
      <c r="G244" s="1">
        <v>33</v>
      </c>
      <c r="H244" s="1">
        <v>0</v>
      </c>
      <c r="I244" s="1">
        <v>0</v>
      </c>
      <c r="J244" s="93">
        <v>16</v>
      </c>
      <c r="K244" s="93">
        <v>16.5</v>
      </c>
      <c r="L244" s="93">
        <v>5.8181818181810003</v>
      </c>
      <c r="M244" s="2" t="s">
        <v>2249</v>
      </c>
      <c r="N244" s="1">
        <v>5.3</v>
      </c>
    </row>
    <row r="245" spans="1:14" x14ac:dyDescent="0.2">
      <c r="A245" s="1">
        <v>393121</v>
      </c>
      <c r="B245" s="2" t="s">
        <v>1247</v>
      </c>
      <c r="C245" s="1">
        <v>3</v>
      </c>
      <c r="D245" s="1">
        <v>2</v>
      </c>
      <c r="E245" s="1">
        <v>0</v>
      </c>
      <c r="F245" s="1">
        <v>32</v>
      </c>
      <c r="G245" s="1">
        <v>36</v>
      </c>
      <c r="H245" s="1">
        <v>0</v>
      </c>
      <c r="I245" s="1">
        <v>0</v>
      </c>
      <c r="J245" s="93">
        <v>16</v>
      </c>
      <c r="K245" s="93">
        <v>18</v>
      </c>
      <c r="L245" s="93">
        <v>5.333333333333</v>
      </c>
      <c r="M245" s="2" t="s">
        <v>2246</v>
      </c>
      <c r="N245" s="1">
        <v>6</v>
      </c>
    </row>
    <row r="246" spans="1:14" x14ac:dyDescent="0.2">
      <c r="A246" s="1">
        <v>811998</v>
      </c>
      <c r="B246" s="2" t="s">
        <v>1638</v>
      </c>
      <c r="C246" s="1">
        <v>4</v>
      </c>
      <c r="D246" s="1">
        <v>2</v>
      </c>
      <c r="E246" s="1">
        <v>2</v>
      </c>
      <c r="F246" s="1">
        <v>33</v>
      </c>
      <c r="G246" s="1">
        <v>60</v>
      </c>
      <c r="H246" s="1">
        <v>0</v>
      </c>
      <c r="I246" s="1">
        <v>0</v>
      </c>
      <c r="J246" s="93">
        <v>16.5</v>
      </c>
      <c r="K246" s="93">
        <v>30</v>
      </c>
      <c r="L246" s="93">
        <v>3.3</v>
      </c>
      <c r="M246" s="2" t="s">
        <v>2236</v>
      </c>
      <c r="N246" s="1">
        <v>10</v>
      </c>
    </row>
    <row r="247" spans="1:14" x14ac:dyDescent="0.2">
      <c r="A247" s="1">
        <v>774037</v>
      </c>
      <c r="B247" s="2" t="s">
        <v>1733</v>
      </c>
      <c r="C247" s="1">
        <v>1</v>
      </c>
      <c r="D247" s="1">
        <v>2</v>
      </c>
      <c r="E247" s="1">
        <v>0</v>
      </c>
      <c r="F247" s="1">
        <v>34</v>
      </c>
      <c r="G247" s="1">
        <v>30</v>
      </c>
      <c r="H247" s="1">
        <v>0</v>
      </c>
      <c r="I247" s="1">
        <v>0</v>
      </c>
      <c r="J247" s="93">
        <v>17</v>
      </c>
      <c r="K247" s="93">
        <v>15</v>
      </c>
      <c r="L247" s="93">
        <v>6.8</v>
      </c>
      <c r="M247" s="2" t="s">
        <v>2250</v>
      </c>
      <c r="N247" s="1">
        <v>5</v>
      </c>
    </row>
    <row r="248" spans="1:14" x14ac:dyDescent="0.2">
      <c r="A248" s="1">
        <v>375648</v>
      </c>
      <c r="B248" s="2" t="s">
        <v>1582</v>
      </c>
      <c r="C248" s="1">
        <v>10</v>
      </c>
      <c r="D248" s="1">
        <v>2</v>
      </c>
      <c r="E248" s="1">
        <v>0</v>
      </c>
      <c r="F248" s="1">
        <v>34</v>
      </c>
      <c r="G248" s="1">
        <v>36</v>
      </c>
      <c r="H248" s="1">
        <v>0</v>
      </c>
      <c r="I248" s="1">
        <v>0</v>
      </c>
      <c r="J248" s="93">
        <v>17</v>
      </c>
      <c r="K248" s="93">
        <v>18</v>
      </c>
      <c r="L248" s="93">
        <v>5.6666666666659999</v>
      </c>
      <c r="M248" s="2" t="s">
        <v>2250</v>
      </c>
      <c r="N248" s="1">
        <v>6</v>
      </c>
    </row>
    <row r="249" spans="1:14" x14ac:dyDescent="0.2">
      <c r="A249" s="1">
        <v>1005030</v>
      </c>
      <c r="B249" s="2" t="s">
        <v>1642</v>
      </c>
      <c r="C249" s="1">
        <v>4</v>
      </c>
      <c r="D249" s="1">
        <v>2</v>
      </c>
      <c r="E249" s="1">
        <v>0</v>
      </c>
      <c r="F249" s="1">
        <v>36</v>
      </c>
      <c r="G249" s="1">
        <v>42</v>
      </c>
      <c r="H249" s="1">
        <v>0</v>
      </c>
      <c r="I249" s="1">
        <v>0</v>
      </c>
      <c r="J249" s="93">
        <v>18</v>
      </c>
      <c r="K249" s="93">
        <v>21</v>
      </c>
      <c r="L249" s="93">
        <v>5.1428571428570002</v>
      </c>
      <c r="M249" s="2" t="s">
        <v>2222</v>
      </c>
      <c r="N249" s="1">
        <v>7</v>
      </c>
    </row>
    <row r="250" spans="1:14" x14ac:dyDescent="0.2">
      <c r="A250" s="1">
        <v>1242309</v>
      </c>
      <c r="B250" s="2" t="s">
        <v>1947</v>
      </c>
      <c r="C250" s="1">
        <v>11</v>
      </c>
      <c r="D250" s="1">
        <v>2</v>
      </c>
      <c r="E250" s="1">
        <v>3</v>
      </c>
      <c r="F250" s="1">
        <v>40</v>
      </c>
      <c r="G250" s="1">
        <v>64</v>
      </c>
      <c r="H250" s="1">
        <v>0</v>
      </c>
      <c r="I250" s="1">
        <v>0</v>
      </c>
      <c r="J250" s="93">
        <v>20</v>
      </c>
      <c r="K250" s="93">
        <v>32</v>
      </c>
      <c r="L250" s="93">
        <v>3.75</v>
      </c>
      <c r="M250" s="2" t="s">
        <v>2251</v>
      </c>
      <c r="N250" s="1">
        <v>10.4</v>
      </c>
    </row>
    <row r="251" spans="1:14" x14ac:dyDescent="0.2">
      <c r="A251" s="1">
        <v>994002</v>
      </c>
      <c r="B251" s="2" t="s">
        <v>1570</v>
      </c>
      <c r="C251" s="1">
        <v>12</v>
      </c>
      <c r="D251" s="1">
        <v>2</v>
      </c>
      <c r="E251" s="1">
        <v>0</v>
      </c>
      <c r="F251" s="1">
        <v>42</v>
      </c>
      <c r="G251" s="1">
        <v>42</v>
      </c>
      <c r="H251" s="1">
        <v>0</v>
      </c>
      <c r="I251" s="1">
        <v>0</v>
      </c>
      <c r="J251" s="93">
        <v>21</v>
      </c>
      <c r="K251" s="93">
        <v>21</v>
      </c>
      <c r="L251" s="93">
        <v>6</v>
      </c>
      <c r="M251" s="2" t="s">
        <v>2252</v>
      </c>
      <c r="N251" s="1">
        <v>7</v>
      </c>
    </row>
    <row r="252" spans="1:14" x14ac:dyDescent="0.2">
      <c r="A252" s="1">
        <v>1243910</v>
      </c>
      <c r="B252" s="2" t="s">
        <v>2041</v>
      </c>
      <c r="C252" s="1">
        <v>1</v>
      </c>
      <c r="D252" s="1">
        <v>2</v>
      </c>
      <c r="E252" s="1">
        <v>1</v>
      </c>
      <c r="F252" s="1">
        <v>43</v>
      </c>
      <c r="G252" s="1">
        <v>60</v>
      </c>
      <c r="H252" s="1">
        <v>0</v>
      </c>
      <c r="I252" s="1">
        <v>0</v>
      </c>
      <c r="J252" s="93">
        <v>21.5</v>
      </c>
      <c r="K252" s="93">
        <v>30</v>
      </c>
      <c r="L252" s="93">
        <v>4.3</v>
      </c>
      <c r="M252" s="2" t="s">
        <v>2235</v>
      </c>
      <c r="N252" s="1">
        <v>10</v>
      </c>
    </row>
    <row r="253" spans="1:14" x14ac:dyDescent="0.2">
      <c r="A253" s="1">
        <v>572770</v>
      </c>
      <c r="B253" s="2" t="s">
        <v>1532</v>
      </c>
      <c r="C253" s="1">
        <v>29</v>
      </c>
      <c r="D253" s="1">
        <v>2</v>
      </c>
      <c r="E253" s="1">
        <v>1</v>
      </c>
      <c r="F253" s="1">
        <v>47</v>
      </c>
      <c r="G253" s="1">
        <v>51</v>
      </c>
      <c r="H253" s="1">
        <v>0</v>
      </c>
      <c r="I253" s="1">
        <v>0</v>
      </c>
      <c r="J253" s="93">
        <v>23.5</v>
      </c>
      <c r="K253" s="93">
        <v>25.5</v>
      </c>
      <c r="L253" s="93">
        <v>5.5294117647050003</v>
      </c>
      <c r="M253" s="2" t="s">
        <v>2188</v>
      </c>
      <c r="N253" s="1">
        <v>8.3000000000000007</v>
      </c>
    </row>
    <row r="254" spans="1:14" x14ac:dyDescent="0.2">
      <c r="A254" s="1">
        <v>361275</v>
      </c>
      <c r="B254" s="2" t="s">
        <v>1670</v>
      </c>
      <c r="C254" s="1">
        <v>2</v>
      </c>
      <c r="D254" s="1">
        <v>2</v>
      </c>
      <c r="E254" s="1">
        <v>1</v>
      </c>
      <c r="F254" s="1">
        <v>48</v>
      </c>
      <c r="G254" s="1">
        <v>48</v>
      </c>
      <c r="H254" s="1">
        <v>0</v>
      </c>
      <c r="I254" s="1">
        <v>0</v>
      </c>
      <c r="J254" s="93">
        <v>24</v>
      </c>
      <c r="K254" s="93">
        <v>24</v>
      </c>
      <c r="L254" s="93">
        <v>6</v>
      </c>
      <c r="M254" s="2" t="s">
        <v>2198</v>
      </c>
      <c r="N254" s="1">
        <v>8</v>
      </c>
    </row>
    <row r="255" spans="1:14" x14ac:dyDescent="0.2">
      <c r="A255" s="1">
        <v>1238589</v>
      </c>
      <c r="B255" s="2" t="s">
        <v>1620</v>
      </c>
      <c r="C255" s="1">
        <v>8</v>
      </c>
      <c r="D255" s="1">
        <v>2</v>
      </c>
      <c r="E255" s="1">
        <v>0</v>
      </c>
      <c r="F255" s="1">
        <v>49</v>
      </c>
      <c r="G255" s="1">
        <v>18</v>
      </c>
      <c r="H255" s="1">
        <v>0</v>
      </c>
      <c r="I255" s="1">
        <v>0</v>
      </c>
      <c r="J255" s="93">
        <v>24.5</v>
      </c>
      <c r="K255" s="93">
        <v>9</v>
      </c>
      <c r="L255" s="93">
        <v>16.333333333333002</v>
      </c>
      <c r="M255" s="2" t="s">
        <v>2243</v>
      </c>
      <c r="N255" s="1">
        <v>3</v>
      </c>
    </row>
    <row r="256" spans="1:14" x14ac:dyDescent="0.2">
      <c r="A256" s="1">
        <v>845600</v>
      </c>
      <c r="B256" s="2" t="s">
        <v>1684</v>
      </c>
      <c r="C256" s="1">
        <v>29</v>
      </c>
      <c r="D256" s="1">
        <v>2</v>
      </c>
      <c r="E256" s="1">
        <v>0</v>
      </c>
      <c r="F256" s="1">
        <v>51</v>
      </c>
      <c r="G256" s="1">
        <v>54</v>
      </c>
      <c r="H256" s="1">
        <v>0</v>
      </c>
      <c r="I256" s="1">
        <v>0</v>
      </c>
      <c r="J256" s="93">
        <v>25.5</v>
      </c>
      <c r="K256" s="93">
        <v>27</v>
      </c>
      <c r="L256" s="93">
        <v>5.6666666666659999</v>
      </c>
      <c r="M256" s="2" t="s">
        <v>2244</v>
      </c>
      <c r="N256" s="1">
        <v>9</v>
      </c>
    </row>
    <row r="257" spans="1:14" x14ac:dyDescent="0.2">
      <c r="A257" s="1">
        <v>635299</v>
      </c>
      <c r="B257" s="2" t="s">
        <v>1575</v>
      </c>
      <c r="C257" s="1">
        <v>11</v>
      </c>
      <c r="D257" s="1">
        <v>2</v>
      </c>
      <c r="E257" s="1">
        <v>1</v>
      </c>
      <c r="F257" s="1">
        <v>64</v>
      </c>
      <c r="G257" s="1">
        <v>48</v>
      </c>
      <c r="H257" s="1">
        <v>0</v>
      </c>
      <c r="I257" s="1">
        <v>0</v>
      </c>
      <c r="J257" s="93">
        <v>32</v>
      </c>
      <c r="K257" s="93">
        <v>24</v>
      </c>
      <c r="L257" s="93">
        <v>8</v>
      </c>
      <c r="M257" s="2" t="s">
        <v>2244</v>
      </c>
      <c r="N257" s="1">
        <v>8</v>
      </c>
    </row>
    <row r="258" spans="1:14" x14ac:dyDescent="0.2">
      <c r="A258" s="1">
        <v>1285978</v>
      </c>
      <c r="B258" s="2" t="s">
        <v>1953</v>
      </c>
      <c r="C258" s="1">
        <v>8</v>
      </c>
      <c r="D258" s="1">
        <v>2</v>
      </c>
      <c r="E258" s="1">
        <v>0</v>
      </c>
      <c r="F258" s="1">
        <v>64</v>
      </c>
      <c r="G258" s="1">
        <v>50</v>
      </c>
      <c r="H258" s="1">
        <v>0</v>
      </c>
      <c r="I258" s="1">
        <v>0</v>
      </c>
      <c r="J258" s="93">
        <v>32</v>
      </c>
      <c r="K258" s="93">
        <v>25</v>
      </c>
      <c r="L258" s="93">
        <v>7.68</v>
      </c>
      <c r="M258" s="2" t="s">
        <v>2253</v>
      </c>
      <c r="N258" s="1">
        <v>8.1999999999999993</v>
      </c>
    </row>
    <row r="259" spans="1:14" x14ac:dyDescent="0.2">
      <c r="A259" s="1">
        <v>1803</v>
      </c>
      <c r="B259" s="2" t="s">
        <v>2008</v>
      </c>
      <c r="C259" s="1">
        <v>9</v>
      </c>
      <c r="D259" s="1">
        <v>2</v>
      </c>
      <c r="E259" s="1">
        <v>1</v>
      </c>
      <c r="F259" s="1">
        <v>78</v>
      </c>
      <c r="G259" s="1">
        <v>72</v>
      </c>
      <c r="H259" s="1">
        <v>0</v>
      </c>
      <c r="I259" s="1">
        <v>0</v>
      </c>
      <c r="J259" s="93">
        <v>39</v>
      </c>
      <c r="K259" s="93">
        <v>36</v>
      </c>
      <c r="L259" s="93">
        <v>6.5</v>
      </c>
      <c r="M259" s="2" t="s">
        <v>2254</v>
      </c>
      <c r="N259" s="1">
        <v>12</v>
      </c>
    </row>
    <row r="260" spans="1:14" x14ac:dyDescent="0.2">
      <c r="A260" s="1">
        <v>1240512</v>
      </c>
      <c r="B260" s="2" t="s">
        <v>1764</v>
      </c>
      <c r="C260" s="1">
        <v>2</v>
      </c>
      <c r="D260" s="1">
        <v>2</v>
      </c>
      <c r="E260" s="1">
        <v>1</v>
      </c>
      <c r="F260" s="1">
        <v>87</v>
      </c>
      <c r="G260" s="1">
        <v>72</v>
      </c>
      <c r="H260" s="1">
        <v>0</v>
      </c>
      <c r="I260" s="1">
        <v>0</v>
      </c>
      <c r="J260" s="93">
        <v>43.5</v>
      </c>
      <c r="K260" s="93">
        <v>36</v>
      </c>
      <c r="L260" s="93">
        <v>7.25</v>
      </c>
      <c r="M260" s="2" t="s">
        <v>2255</v>
      </c>
      <c r="N260" s="1">
        <v>12</v>
      </c>
    </row>
    <row r="261" spans="1:14" x14ac:dyDescent="0.2">
      <c r="A261" s="1">
        <v>1240515</v>
      </c>
      <c r="B261" s="2" t="s">
        <v>1646</v>
      </c>
      <c r="C261" s="1">
        <v>5</v>
      </c>
      <c r="D261" s="1">
        <v>2</v>
      </c>
      <c r="E261" s="1">
        <v>1</v>
      </c>
      <c r="F261" s="1">
        <v>105</v>
      </c>
      <c r="G261" s="1">
        <v>60</v>
      </c>
      <c r="H261" s="1">
        <v>0</v>
      </c>
      <c r="I261" s="1">
        <v>0</v>
      </c>
      <c r="J261" s="93">
        <v>52.5</v>
      </c>
      <c r="K261" s="93">
        <v>30</v>
      </c>
      <c r="L261" s="93">
        <v>10.5</v>
      </c>
      <c r="M261" s="2" t="s">
        <v>2256</v>
      </c>
      <c r="N261" s="1">
        <v>10</v>
      </c>
    </row>
    <row r="262" spans="1:14" x14ac:dyDescent="0.2">
      <c r="A262" s="1">
        <v>577063</v>
      </c>
      <c r="B262" s="2" t="s">
        <v>1585</v>
      </c>
      <c r="C262" s="1">
        <v>19</v>
      </c>
      <c r="D262" s="1">
        <v>2</v>
      </c>
      <c r="E262" s="1">
        <v>4</v>
      </c>
      <c r="F262" s="1">
        <v>124</v>
      </c>
      <c r="G262" s="1">
        <v>207</v>
      </c>
      <c r="H262" s="1">
        <v>0</v>
      </c>
      <c r="I262" s="1">
        <v>0</v>
      </c>
      <c r="J262" s="93">
        <v>62</v>
      </c>
      <c r="K262" s="93">
        <v>103.5</v>
      </c>
      <c r="L262" s="93">
        <v>3.5942028985499999</v>
      </c>
      <c r="M262" s="2" t="s">
        <v>2257</v>
      </c>
      <c r="N262" s="1">
        <v>34.299999999999997</v>
      </c>
    </row>
    <row r="263" spans="1:14" x14ac:dyDescent="0.2">
      <c r="A263" s="1">
        <v>562041</v>
      </c>
      <c r="B263" s="2" t="s">
        <v>1771</v>
      </c>
      <c r="C263" s="1">
        <v>10</v>
      </c>
      <c r="D263" s="1">
        <v>2</v>
      </c>
      <c r="E263" s="1">
        <v>2</v>
      </c>
      <c r="F263" s="1">
        <v>144</v>
      </c>
      <c r="G263" s="1">
        <v>168</v>
      </c>
      <c r="H263" s="1">
        <v>0</v>
      </c>
      <c r="I263" s="1">
        <v>0</v>
      </c>
      <c r="J263" s="93">
        <v>72</v>
      </c>
      <c r="K263" s="93">
        <v>84</v>
      </c>
      <c r="L263" s="93">
        <v>5.1428571428570002</v>
      </c>
      <c r="M263" s="2" t="s">
        <v>2244</v>
      </c>
      <c r="N263" s="1">
        <v>28</v>
      </c>
    </row>
    <row r="264" spans="1:14" x14ac:dyDescent="0.2">
      <c r="A264" s="1">
        <v>637508</v>
      </c>
      <c r="B264" s="2" t="s">
        <v>1636</v>
      </c>
      <c r="C264" s="1">
        <v>4</v>
      </c>
      <c r="D264" s="1">
        <v>2</v>
      </c>
      <c r="E264" s="1">
        <v>0</v>
      </c>
      <c r="F264" s="1">
        <v>146</v>
      </c>
      <c r="G264" s="1">
        <v>138</v>
      </c>
      <c r="H264" s="1">
        <v>0</v>
      </c>
      <c r="I264" s="1">
        <v>0</v>
      </c>
      <c r="J264" s="93">
        <v>73</v>
      </c>
      <c r="K264" s="93">
        <v>69</v>
      </c>
      <c r="L264" s="93">
        <v>6.3478260869560001</v>
      </c>
      <c r="M264" s="2" t="s">
        <v>2258</v>
      </c>
      <c r="N264" s="1">
        <v>23</v>
      </c>
    </row>
    <row r="265" spans="1:14" x14ac:dyDescent="0.2">
      <c r="A265" s="1">
        <v>338841</v>
      </c>
      <c r="B265" s="2" t="s">
        <v>1556</v>
      </c>
      <c r="C265" s="1">
        <v>15</v>
      </c>
      <c r="D265" s="1">
        <v>2</v>
      </c>
      <c r="E265" s="1">
        <v>1</v>
      </c>
      <c r="F265" s="1">
        <v>158</v>
      </c>
      <c r="G265" s="1">
        <v>126</v>
      </c>
      <c r="H265" s="1">
        <v>0</v>
      </c>
      <c r="I265" s="1">
        <v>0</v>
      </c>
      <c r="J265" s="93">
        <v>79</v>
      </c>
      <c r="K265" s="93">
        <v>63</v>
      </c>
      <c r="L265" s="93">
        <v>7.5238095238089997</v>
      </c>
      <c r="M265" s="2" t="s">
        <v>2236</v>
      </c>
      <c r="N265" s="1">
        <v>21</v>
      </c>
    </row>
    <row r="266" spans="1:14" x14ac:dyDescent="0.2">
      <c r="A266" s="1">
        <v>601272</v>
      </c>
      <c r="B266" s="2" t="s">
        <v>1650</v>
      </c>
      <c r="C266" s="1">
        <v>5</v>
      </c>
      <c r="D266" s="1">
        <v>2</v>
      </c>
      <c r="E266" s="1">
        <v>2</v>
      </c>
      <c r="F266" s="1">
        <v>176</v>
      </c>
      <c r="G266" s="1">
        <v>222</v>
      </c>
      <c r="H266" s="1">
        <v>0</v>
      </c>
      <c r="I266" s="1">
        <v>0</v>
      </c>
      <c r="J266" s="93">
        <v>88</v>
      </c>
      <c r="K266" s="93">
        <v>111</v>
      </c>
      <c r="L266" s="93">
        <v>4.7567567567560003</v>
      </c>
      <c r="M266" s="2" t="s">
        <v>2259</v>
      </c>
      <c r="N266" s="1">
        <v>37</v>
      </c>
    </row>
    <row r="267" spans="1:14" x14ac:dyDescent="0.2">
      <c r="A267" s="1">
        <v>628294</v>
      </c>
      <c r="B267" s="2" t="s">
        <v>1530</v>
      </c>
      <c r="C267" s="1">
        <v>28</v>
      </c>
      <c r="D267" s="1">
        <v>1</v>
      </c>
      <c r="E267" s="1">
        <v>0</v>
      </c>
      <c r="F267" s="1">
        <v>0</v>
      </c>
      <c r="G267" s="1">
        <v>3</v>
      </c>
      <c r="H267" s="1">
        <v>0</v>
      </c>
      <c r="I267" s="1">
        <v>0</v>
      </c>
      <c r="J267" s="93">
        <v>0</v>
      </c>
      <c r="K267" s="93">
        <v>3</v>
      </c>
      <c r="L267" s="93">
        <v>0</v>
      </c>
      <c r="M267" s="2" t="s">
        <v>2251</v>
      </c>
      <c r="N267" s="1">
        <v>0.3</v>
      </c>
    </row>
    <row r="268" spans="1:14" x14ac:dyDescent="0.2">
      <c r="A268" s="1">
        <v>1076435</v>
      </c>
      <c r="B268" s="2" t="s">
        <v>1619</v>
      </c>
      <c r="C268" s="1">
        <v>6</v>
      </c>
      <c r="D268" s="1">
        <v>1</v>
      </c>
      <c r="E268" s="1">
        <v>0</v>
      </c>
      <c r="F268" s="1">
        <v>2</v>
      </c>
      <c r="G268" s="1">
        <v>3</v>
      </c>
      <c r="H268" s="1">
        <v>0</v>
      </c>
      <c r="I268" s="1">
        <v>0</v>
      </c>
      <c r="J268" s="93">
        <v>2</v>
      </c>
      <c r="K268" s="93">
        <v>3</v>
      </c>
      <c r="L268" s="93">
        <v>4</v>
      </c>
      <c r="M268" s="2" t="s">
        <v>2249</v>
      </c>
      <c r="N268" s="1">
        <v>0.3</v>
      </c>
    </row>
    <row r="269" spans="1:14" x14ac:dyDescent="0.2">
      <c r="A269" s="1">
        <v>1239235</v>
      </c>
      <c r="B269" s="2" t="s">
        <v>1644</v>
      </c>
      <c r="C269" s="1">
        <v>4</v>
      </c>
      <c r="D269" s="1">
        <v>1</v>
      </c>
      <c r="E269" s="1">
        <v>1</v>
      </c>
      <c r="F269" s="1">
        <v>4</v>
      </c>
      <c r="G269" s="1">
        <v>18</v>
      </c>
      <c r="H269" s="1">
        <v>0</v>
      </c>
      <c r="I269" s="1">
        <v>0</v>
      </c>
      <c r="J269" s="93">
        <v>4</v>
      </c>
      <c r="K269" s="93">
        <v>18</v>
      </c>
      <c r="L269" s="93">
        <v>1.333333333333</v>
      </c>
      <c r="M269" s="2" t="s">
        <v>2260</v>
      </c>
      <c r="N269" s="1">
        <v>3</v>
      </c>
    </row>
    <row r="270" spans="1:14" x14ac:dyDescent="0.2">
      <c r="A270" s="1">
        <v>312833</v>
      </c>
      <c r="B270" s="2" t="s">
        <v>1236</v>
      </c>
      <c r="C270" s="1">
        <v>4</v>
      </c>
      <c r="D270" s="1">
        <v>1</v>
      </c>
      <c r="E270" s="1">
        <v>0</v>
      </c>
      <c r="F270" s="1">
        <v>4</v>
      </c>
      <c r="G270" s="1">
        <v>6</v>
      </c>
      <c r="H270" s="1">
        <v>0</v>
      </c>
      <c r="I270" s="1">
        <v>0</v>
      </c>
      <c r="J270" s="93">
        <v>4</v>
      </c>
      <c r="K270" s="93">
        <v>6</v>
      </c>
      <c r="L270" s="93">
        <v>4</v>
      </c>
      <c r="M270" s="2" t="s">
        <v>2260</v>
      </c>
      <c r="N270" s="1">
        <v>1</v>
      </c>
    </row>
    <row r="271" spans="1:14" x14ac:dyDescent="0.2">
      <c r="A271" s="1">
        <v>1242110</v>
      </c>
      <c r="B271" s="2" t="s">
        <v>1987</v>
      </c>
      <c r="C271" s="1">
        <v>4</v>
      </c>
      <c r="D271" s="1">
        <v>1</v>
      </c>
      <c r="E271" s="1">
        <v>0</v>
      </c>
      <c r="F271" s="1">
        <v>5</v>
      </c>
      <c r="G271" s="1">
        <v>6</v>
      </c>
      <c r="H271" s="1">
        <v>0</v>
      </c>
      <c r="I271" s="1">
        <v>0</v>
      </c>
      <c r="J271" s="93">
        <v>5</v>
      </c>
      <c r="K271" s="93">
        <v>6</v>
      </c>
      <c r="L271" s="93">
        <v>5</v>
      </c>
      <c r="M271" s="2" t="s">
        <v>2261</v>
      </c>
      <c r="N271" s="1">
        <v>1</v>
      </c>
    </row>
    <row r="272" spans="1:14" x14ac:dyDescent="0.2">
      <c r="A272" s="1">
        <v>194181</v>
      </c>
      <c r="B272" s="2" t="s">
        <v>1667</v>
      </c>
      <c r="C272" s="1">
        <v>22</v>
      </c>
      <c r="D272" s="1">
        <v>1</v>
      </c>
      <c r="E272" s="1">
        <v>0</v>
      </c>
      <c r="F272" s="1">
        <v>8</v>
      </c>
      <c r="G272" s="1">
        <v>18</v>
      </c>
      <c r="H272" s="1">
        <v>0</v>
      </c>
      <c r="I272" s="1">
        <v>0</v>
      </c>
      <c r="J272" s="93">
        <v>8</v>
      </c>
      <c r="K272" s="93">
        <v>18</v>
      </c>
      <c r="L272" s="93">
        <v>2.6666666666659999</v>
      </c>
      <c r="M272" s="2" t="s">
        <v>2262</v>
      </c>
      <c r="N272" s="1">
        <v>3</v>
      </c>
    </row>
    <row r="273" spans="1:14" x14ac:dyDescent="0.2">
      <c r="A273" s="1">
        <v>1116980</v>
      </c>
      <c r="B273" s="2" t="s">
        <v>1661</v>
      </c>
      <c r="C273" s="1">
        <v>3</v>
      </c>
      <c r="D273" s="1">
        <v>1</v>
      </c>
      <c r="E273" s="1">
        <v>0</v>
      </c>
      <c r="F273" s="1">
        <v>9</v>
      </c>
      <c r="G273" s="1">
        <v>8</v>
      </c>
      <c r="H273" s="1">
        <v>0</v>
      </c>
      <c r="I273" s="1">
        <v>0</v>
      </c>
      <c r="J273" s="93">
        <v>9</v>
      </c>
      <c r="K273" s="93">
        <v>8</v>
      </c>
      <c r="L273" s="93">
        <v>6.75</v>
      </c>
      <c r="M273" s="2" t="s">
        <v>2263</v>
      </c>
      <c r="N273" s="1">
        <v>1.2</v>
      </c>
    </row>
    <row r="274" spans="1:14" x14ac:dyDescent="0.2">
      <c r="A274" s="1">
        <v>1241488</v>
      </c>
      <c r="B274" s="2" t="s">
        <v>2264</v>
      </c>
      <c r="C274" s="1">
        <v>1</v>
      </c>
      <c r="D274" s="1">
        <v>1</v>
      </c>
      <c r="E274" s="1">
        <v>4</v>
      </c>
      <c r="F274" s="1">
        <v>9</v>
      </c>
      <c r="G274" s="1">
        <v>30</v>
      </c>
      <c r="H274" s="1">
        <v>0</v>
      </c>
      <c r="I274" s="1">
        <v>0</v>
      </c>
      <c r="J274" s="93">
        <v>9</v>
      </c>
      <c r="K274" s="93">
        <v>30</v>
      </c>
      <c r="L274" s="93">
        <v>1.8</v>
      </c>
      <c r="M274" s="2" t="s">
        <v>2263</v>
      </c>
      <c r="N274" s="1">
        <v>5</v>
      </c>
    </row>
    <row r="275" spans="1:14" x14ac:dyDescent="0.2">
      <c r="A275" s="1">
        <v>1241905</v>
      </c>
      <c r="B275" s="2" t="s">
        <v>1955</v>
      </c>
      <c r="C275" s="1">
        <v>1</v>
      </c>
      <c r="D275" s="1">
        <v>1</v>
      </c>
      <c r="E275" s="1">
        <v>0</v>
      </c>
      <c r="F275" s="1">
        <v>9</v>
      </c>
      <c r="G275" s="1">
        <v>10</v>
      </c>
      <c r="H275" s="1">
        <v>0</v>
      </c>
      <c r="I275" s="1">
        <v>0</v>
      </c>
      <c r="J275" s="93">
        <v>9</v>
      </c>
      <c r="K275" s="93">
        <v>10</v>
      </c>
      <c r="L275" s="93">
        <v>5.4</v>
      </c>
      <c r="M275" s="2" t="s">
        <v>2263</v>
      </c>
      <c r="N275" s="1">
        <v>1.4</v>
      </c>
    </row>
    <row r="276" spans="1:14" x14ac:dyDescent="0.2">
      <c r="A276" s="1">
        <v>1243970</v>
      </c>
      <c r="B276" s="2" t="s">
        <v>1969</v>
      </c>
      <c r="C276" s="1">
        <v>3</v>
      </c>
      <c r="D276" s="1">
        <v>1</v>
      </c>
      <c r="E276" s="1">
        <v>0</v>
      </c>
      <c r="F276" s="1">
        <v>10</v>
      </c>
      <c r="G276" s="1">
        <v>18</v>
      </c>
      <c r="H276" s="1">
        <v>0</v>
      </c>
      <c r="I276" s="1">
        <v>0</v>
      </c>
      <c r="J276" s="93">
        <v>10</v>
      </c>
      <c r="K276" s="93">
        <v>18</v>
      </c>
      <c r="L276" s="93">
        <v>3.333333333333</v>
      </c>
      <c r="M276" s="2" t="s">
        <v>2265</v>
      </c>
      <c r="N276" s="1">
        <v>3</v>
      </c>
    </row>
    <row r="277" spans="1:14" x14ac:dyDescent="0.2">
      <c r="A277" s="1">
        <v>1243514</v>
      </c>
      <c r="B277" s="2" t="s">
        <v>2057</v>
      </c>
      <c r="C277" s="1">
        <v>7</v>
      </c>
      <c r="D277" s="1">
        <v>1</v>
      </c>
      <c r="E277" s="1">
        <v>1</v>
      </c>
      <c r="F277" s="1">
        <v>14</v>
      </c>
      <c r="G277" s="1">
        <v>30</v>
      </c>
      <c r="H277" s="1">
        <v>0</v>
      </c>
      <c r="I277" s="1">
        <v>0</v>
      </c>
      <c r="J277" s="93">
        <v>14</v>
      </c>
      <c r="K277" s="93">
        <v>30</v>
      </c>
      <c r="L277" s="93">
        <v>2.8</v>
      </c>
      <c r="M277" s="2" t="s">
        <v>2266</v>
      </c>
      <c r="N277" s="1">
        <v>5</v>
      </c>
    </row>
    <row r="278" spans="1:14" x14ac:dyDescent="0.2">
      <c r="A278" s="1">
        <v>1240276</v>
      </c>
      <c r="B278" s="2" t="s">
        <v>1757</v>
      </c>
      <c r="C278" s="1">
        <v>1</v>
      </c>
      <c r="D278" s="1">
        <v>1</v>
      </c>
      <c r="E278" s="1">
        <v>0</v>
      </c>
      <c r="F278" s="1">
        <v>16</v>
      </c>
      <c r="G278" s="1">
        <v>18</v>
      </c>
      <c r="H278" s="1">
        <v>0</v>
      </c>
      <c r="I278" s="1">
        <v>0</v>
      </c>
      <c r="J278" s="93">
        <v>16</v>
      </c>
      <c r="K278" s="93">
        <v>18</v>
      </c>
      <c r="L278" s="93">
        <v>5.333333333333</v>
      </c>
      <c r="M278" s="2" t="s">
        <v>2243</v>
      </c>
      <c r="N278" s="1">
        <v>3</v>
      </c>
    </row>
    <row r="279" spans="1:14" x14ac:dyDescent="0.2">
      <c r="A279" s="1">
        <v>1239234</v>
      </c>
      <c r="B279" s="2" t="s">
        <v>1695</v>
      </c>
      <c r="C279" s="1">
        <v>3</v>
      </c>
      <c r="D279" s="1">
        <v>1</v>
      </c>
      <c r="E279" s="1">
        <v>2</v>
      </c>
      <c r="F279" s="1">
        <v>18</v>
      </c>
      <c r="G279" s="1">
        <v>36</v>
      </c>
      <c r="H279" s="1">
        <v>0</v>
      </c>
      <c r="I279" s="1">
        <v>0</v>
      </c>
      <c r="J279" s="93">
        <v>18</v>
      </c>
      <c r="K279" s="93">
        <v>36</v>
      </c>
      <c r="L279" s="93">
        <v>3</v>
      </c>
      <c r="M279" s="2" t="s">
        <v>2267</v>
      </c>
      <c r="N279" s="1">
        <v>6</v>
      </c>
    </row>
    <row r="280" spans="1:14" x14ac:dyDescent="0.2">
      <c r="A280" s="1">
        <v>1243511</v>
      </c>
      <c r="B280" s="2" t="s">
        <v>2055</v>
      </c>
      <c r="C280" s="1">
        <v>1</v>
      </c>
      <c r="D280" s="1">
        <v>1</v>
      </c>
      <c r="E280" s="1">
        <v>5</v>
      </c>
      <c r="F280" s="1">
        <v>19</v>
      </c>
      <c r="G280" s="1">
        <v>60</v>
      </c>
      <c r="H280" s="1">
        <v>0</v>
      </c>
      <c r="I280" s="1">
        <v>0</v>
      </c>
      <c r="J280" s="93">
        <v>19</v>
      </c>
      <c r="K280" s="93">
        <v>60</v>
      </c>
      <c r="L280" s="93">
        <v>1.9</v>
      </c>
      <c r="M280" s="2" t="s">
        <v>2268</v>
      </c>
      <c r="N280" s="1">
        <v>10</v>
      </c>
    </row>
    <row r="281" spans="1:14" x14ac:dyDescent="0.2">
      <c r="A281" s="1">
        <v>1243509</v>
      </c>
      <c r="B281" s="2" t="s">
        <v>2000</v>
      </c>
      <c r="C281" s="1">
        <v>1</v>
      </c>
      <c r="D281" s="1">
        <v>1</v>
      </c>
      <c r="E281" s="1">
        <v>4</v>
      </c>
      <c r="F281" s="1">
        <v>19</v>
      </c>
      <c r="G281" s="1">
        <v>60</v>
      </c>
      <c r="H281" s="1">
        <v>0</v>
      </c>
      <c r="I281" s="1">
        <v>0</v>
      </c>
      <c r="J281" s="93">
        <v>19</v>
      </c>
      <c r="K281" s="93">
        <v>60</v>
      </c>
      <c r="L281" s="93">
        <v>1.9</v>
      </c>
      <c r="M281" s="2" t="s">
        <v>2268</v>
      </c>
      <c r="N281" s="1">
        <v>10</v>
      </c>
    </row>
    <row r="282" spans="1:14" x14ac:dyDescent="0.2">
      <c r="A282" s="1">
        <v>1243516</v>
      </c>
      <c r="B282" s="2" t="s">
        <v>2010</v>
      </c>
      <c r="C282" s="1">
        <v>7</v>
      </c>
      <c r="D282" s="1">
        <v>1</v>
      </c>
      <c r="E282" s="1">
        <v>0</v>
      </c>
      <c r="F282" s="1">
        <v>20</v>
      </c>
      <c r="G282" s="1">
        <v>42</v>
      </c>
      <c r="H282" s="1">
        <v>0</v>
      </c>
      <c r="I282" s="1">
        <v>0</v>
      </c>
      <c r="J282" s="93">
        <v>20</v>
      </c>
      <c r="K282" s="93">
        <v>42</v>
      </c>
      <c r="L282" s="93">
        <v>2.8571428571420001</v>
      </c>
      <c r="M282" s="2" t="s">
        <v>2269</v>
      </c>
      <c r="N282" s="1">
        <v>7</v>
      </c>
    </row>
    <row r="283" spans="1:14" x14ac:dyDescent="0.2">
      <c r="A283" s="1">
        <v>620990</v>
      </c>
      <c r="B283" s="2" t="s">
        <v>1237</v>
      </c>
      <c r="C283" s="1">
        <v>1</v>
      </c>
      <c r="D283" s="1">
        <v>1</v>
      </c>
      <c r="E283" s="1">
        <v>1</v>
      </c>
      <c r="F283" s="1">
        <v>21</v>
      </c>
      <c r="G283" s="1">
        <v>36</v>
      </c>
      <c r="H283" s="1">
        <v>0</v>
      </c>
      <c r="I283" s="1">
        <v>0</v>
      </c>
      <c r="J283" s="93">
        <v>21</v>
      </c>
      <c r="K283" s="93">
        <v>36</v>
      </c>
      <c r="L283" s="93">
        <v>3.5</v>
      </c>
      <c r="M283" s="2" t="s">
        <v>2253</v>
      </c>
      <c r="N283" s="1">
        <v>6</v>
      </c>
    </row>
    <row r="284" spans="1:14" x14ac:dyDescent="0.2">
      <c r="A284" s="1">
        <v>300884</v>
      </c>
      <c r="B284" s="2" t="s">
        <v>1614</v>
      </c>
      <c r="C284" s="1">
        <v>6</v>
      </c>
      <c r="D284" s="1">
        <v>1</v>
      </c>
      <c r="E284" s="1">
        <v>1</v>
      </c>
      <c r="F284" s="1">
        <v>22</v>
      </c>
      <c r="G284" s="1">
        <v>18</v>
      </c>
      <c r="H284" s="1">
        <v>0</v>
      </c>
      <c r="I284" s="1">
        <v>0</v>
      </c>
      <c r="J284" s="93">
        <v>22</v>
      </c>
      <c r="K284" s="93">
        <v>18</v>
      </c>
      <c r="L284" s="93">
        <v>7.333333333333</v>
      </c>
      <c r="M284" s="2" t="s">
        <v>2259</v>
      </c>
      <c r="N284" s="1">
        <v>3</v>
      </c>
    </row>
    <row r="285" spans="1:14" x14ac:dyDescent="0.2">
      <c r="A285" s="1">
        <v>849351</v>
      </c>
      <c r="B285" s="2" t="s">
        <v>1741</v>
      </c>
      <c r="C285" s="1">
        <v>1</v>
      </c>
      <c r="D285" s="1">
        <v>1</v>
      </c>
      <c r="E285" s="1">
        <v>0</v>
      </c>
      <c r="F285" s="1">
        <v>22</v>
      </c>
      <c r="G285" s="1">
        <v>36</v>
      </c>
      <c r="H285" s="1">
        <v>0</v>
      </c>
      <c r="I285" s="1">
        <v>0</v>
      </c>
      <c r="J285" s="93">
        <v>22</v>
      </c>
      <c r="K285" s="93">
        <v>36</v>
      </c>
      <c r="L285" s="93">
        <v>3.6666666666659999</v>
      </c>
      <c r="M285" s="2" t="s">
        <v>2259</v>
      </c>
      <c r="N285" s="1">
        <v>6</v>
      </c>
    </row>
    <row r="286" spans="1:14" x14ac:dyDescent="0.2">
      <c r="A286" s="1">
        <v>849347</v>
      </c>
      <c r="B286" s="2" t="s">
        <v>1739</v>
      </c>
      <c r="C286" s="1">
        <v>1</v>
      </c>
      <c r="D286" s="1">
        <v>1</v>
      </c>
      <c r="E286" s="1">
        <v>0</v>
      </c>
      <c r="F286" s="1">
        <v>22</v>
      </c>
      <c r="G286" s="1">
        <v>48</v>
      </c>
      <c r="H286" s="1">
        <v>0</v>
      </c>
      <c r="I286" s="1">
        <v>0</v>
      </c>
      <c r="J286" s="93">
        <v>22</v>
      </c>
      <c r="K286" s="93">
        <v>48</v>
      </c>
      <c r="L286" s="93">
        <v>2.75</v>
      </c>
      <c r="M286" s="2" t="s">
        <v>2259</v>
      </c>
      <c r="N286" s="1">
        <v>8</v>
      </c>
    </row>
    <row r="287" spans="1:14" x14ac:dyDescent="0.2">
      <c r="A287" s="1">
        <v>742396</v>
      </c>
      <c r="B287" s="2" t="s">
        <v>1604</v>
      </c>
      <c r="C287" s="1">
        <v>57</v>
      </c>
      <c r="D287" s="1">
        <v>1</v>
      </c>
      <c r="E287" s="1">
        <v>0</v>
      </c>
      <c r="F287" s="1">
        <v>23</v>
      </c>
      <c r="G287" s="1">
        <v>24</v>
      </c>
      <c r="H287" s="1">
        <v>0</v>
      </c>
      <c r="I287" s="1">
        <v>0</v>
      </c>
      <c r="J287" s="93">
        <v>23</v>
      </c>
      <c r="K287" s="93">
        <v>24</v>
      </c>
      <c r="L287" s="93">
        <v>5.75</v>
      </c>
      <c r="M287" s="2" t="s">
        <v>2266</v>
      </c>
      <c r="N287" s="1">
        <v>4</v>
      </c>
    </row>
    <row r="288" spans="1:14" x14ac:dyDescent="0.2">
      <c r="A288" s="1">
        <v>601069</v>
      </c>
      <c r="B288" s="2" t="s">
        <v>1676</v>
      </c>
      <c r="C288" s="1">
        <v>2</v>
      </c>
      <c r="D288" s="1">
        <v>1</v>
      </c>
      <c r="E288" s="1">
        <v>2</v>
      </c>
      <c r="F288" s="1">
        <v>25</v>
      </c>
      <c r="G288" s="1">
        <v>48</v>
      </c>
      <c r="H288" s="1">
        <v>0</v>
      </c>
      <c r="I288" s="1">
        <v>0</v>
      </c>
      <c r="J288" s="93">
        <v>25</v>
      </c>
      <c r="K288" s="93">
        <v>48</v>
      </c>
      <c r="L288" s="93">
        <v>3.125</v>
      </c>
      <c r="M288" s="2" t="s">
        <v>2270</v>
      </c>
      <c r="N288" s="1">
        <v>8</v>
      </c>
    </row>
    <row r="289" spans="1:14" x14ac:dyDescent="0.2">
      <c r="A289" s="1">
        <v>664662</v>
      </c>
      <c r="B289" s="2" t="s">
        <v>1727</v>
      </c>
      <c r="C289" s="1">
        <v>1</v>
      </c>
      <c r="D289" s="1">
        <v>1</v>
      </c>
      <c r="E289" s="1">
        <v>3</v>
      </c>
      <c r="F289" s="1">
        <v>26</v>
      </c>
      <c r="G289" s="1">
        <v>48</v>
      </c>
      <c r="H289" s="1">
        <v>0</v>
      </c>
      <c r="I289" s="1">
        <v>0</v>
      </c>
      <c r="J289" s="93">
        <v>26</v>
      </c>
      <c r="K289" s="93">
        <v>48</v>
      </c>
      <c r="L289" s="93">
        <v>3.25</v>
      </c>
      <c r="M289" s="2" t="s">
        <v>2271</v>
      </c>
      <c r="N289" s="1">
        <v>8</v>
      </c>
    </row>
    <row r="290" spans="1:14" x14ac:dyDescent="0.2">
      <c r="A290" s="1">
        <v>644510</v>
      </c>
      <c r="B290" s="2" t="s">
        <v>1726</v>
      </c>
      <c r="C290" s="1">
        <v>1</v>
      </c>
      <c r="D290" s="1">
        <v>1</v>
      </c>
      <c r="E290" s="1">
        <v>0</v>
      </c>
      <c r="F290" s="1">
        <v>26</v>
      </c>
      <c r="G290" s="1">
        <v>24</v>
      </c>
      <c r="H290" s="1">
        <v>0</v>
      </c>
      <c r="I290" s="1">
        <v>0</v>
      </c>
      <c r="J290" s="93">
        <v>26</v>
      </c>
      <c r="K290" s="93">
        <v>24</v>
      </c>
      <c r="L290" s="93">
        <v>6.5</v>
      </c>
      <c r="M290" s="2" t="s">
        <v>2271</v>
      </c>
      <c r="N290" s="1">
        <v>4</v>
      </c>
    </row>
    <row r="291" spans="1:14" x14ac:dyDescent="0.2">
      <c r="A291" s="1">
        <v>751922</v>
      </c>
      <c r="B291" s="2" t="s">
        <v>1732</v>
      </c>
      <c r="C291" s="1">
        <v>17</v>
      </c>
      <c r="D291" s="1">
        <v>1</v>
      </c>
      <c r="E291" s="1">
        <v>1</v>
      </c>
      <c r="F291" s="1">
        <v>27</v>
      </c>
      <c r="G291" s="1">
        <v>48</v>
      </c>
      <c r="H291" s="1">
        <v>0</v>
      </c>
      <c r="I291" s="1">
        <v>0</v>
      </c>
      <c r="J291" s="93">
        <v>27</v>
      </c>
      <c r="K291" s="93">
        <v>48</v>
      </c>
      <c r="L291" s="93">
        <v>3.375</v>
      </c>
      <c r="M291" s="2" t="s">
        <v>2261</v>
      </c>
      <c r="N291" s="1">
        <v>8</v>
      </c>
    </row>
    <row r="292" spans="1:14" x14ac:dyDescent="0.2">
      <c r="A292" s="1">
        <v>952441</v>
      </c>
      <c r="B292" s="2" t="s">
        <v>1660</v>
      </c>
      <c r="C292" s="1">
        <v>3</v>
      </c>
      <c r="D292" s="1">
        <v>1</v>
      </c>
      <c r="E292" s="1">
        <v>2</v>
      </c>
      <c r="F292" s="1">
        <v>28</v>
      </c>
      <c r="G292" s="1">
        <v>48</v>
      </c>
      <c r="H292" s="1">
        <v>0</v>
      </c>
      <c r="I292" s="1">
        <v>0</v>
      </c>
      <c r="J292" s="93">
        <v>28</v>
      </c>
      <c r="K292" s="93">
        <v>48</v>
      </c>
      <c r="L292" s="93">
        <v>3.5</v>
      </c>
      <c r="M292" s="2" t="s">
        <v>2257</v>
      </c>
      <c r="N292" s="1">
        <v>8</v>
      </c>
    </row>
    <row r="293" spans="1:14" x14ac:dyDescent="0.2">
      <c r="A293" s="1">
        <v>1019255</v>
      </c>
      <c r="B293" s="2" t="s">
        <v>1612</v>
      </c>
      <c r="C293" s="1">
        <v>7</v>
      </c>
      <c r="D293" s="1">
        <v>1</v>
      </c>
      <c r="E293" s="1">
        <v>0</v>
      </c>
      <c r="F293" s="1">
        <v>29</v>
      </c>
      <c r="G293" s="1">
        <v>20</v>
      </c>
      <c r="H293" s="1">
        <v>0</v>
      </c>
      <c r="I293" s="1">
        <v>0</v>
      </c>
      <c r="J293" s="93">
        <v>29</v>
      </c>
      <c r="K293" s="93">
        <v>20</v>
      </c>
      <c r="L293" s="93">
        <v>8.6999999999999993</v>
      </c>
      <c r="M293" s="2" t="s">
        <v>2265</v>
      </c>
      <c r="N293" s="1">
        <v>3.2</v>
      </c>
    </row>
    <row r="294" spans="1:14" x14ac:dyDescent="0.2">
      <c r="A294" s="1">
        <v>951173</v>
      </c>
      <c r="B294" s="2" t="s">
        <v>1659</v>
      </c>
      <c r="C294" s="1">
        <v>3</v>
      </c>
      <c r="D294" s="1">
        <v>1</v>
      </c>
      <c r="E294" s="1">
        <v>2</v>
      </c>
      <c r="F294" s="1">
        <v>30</v>
      </c>
      <c r="G294" s="1">
        <v>60</v>
      </c>
      <c r="H294" s="1">
        <v>0</v>
      </c>
      <c r="I294" s="1">
        <v>0</v>
      </c>
      <c r="J294" s="93">
        <v>30</v>
      </c>
      <c r="K294" s="93">
        <v>60</v>
      </c>
      <c r="L294" s="93">
        <v>3</v>
      </c>
      <c r="M294" s="2" t="s">
        <v>2272</v>
      </c>
      <c r="N294" s="1">
        <v>10</v>
      </c>
    </row>
    <row r="295" spans="1:14" x14ac:dyDescent="0.2">
      <c r="A295" s="1">
        <v>1241223</v>
      </c>
      <c r="B295" s="2" t="s">
        <v>2024</v>
      </c>
      <c r="C295" s="1">
        <v>4</v>
      </c>
      <c r="D295" s="1">
        <v>1</v>
      </c>
      <c r="E295" s="1">
        <v>0</v>
      </c>
      <c r="F295" s="1">
        <v>31</v>
      </c>
      <c r="G295" s="1">
        <v>28</v>
      </c>
      <c r="H295" s="1">
        <v>0</v>
      </c>
      <c r="I295" s="1">
        <v>0</v>
      </c>
      <c r="J295" s="93">
        <v>31</v>
      </c>
      <c r="K295" s="93">
        <v>28</v>
      </c>
      <c r="L295" s="93">
        <v>6.6428571428570002</v>
      </c>
      <c r="M295" s="2" t="s">
        <v>2273</v>
      </c>
      <c r="N295" s="1">
        <v>4.4000000000000004</v>
      </c>
    </row>
    <row r="296" spans="1:14" x14ac:dyDescent="0.2">
      <c r="A296" s="1">
        <v>572750</v>
      </c>
      <c r="B296" s="2" t="s">
        <v>1711</v>
      </c>
      <c r="C296" s="1">
        <v>1</v>
      </c>
      <c r="D296" s="1">
        <v>1</v>
      </c>
      <c r="E296" s="1">
        <v>1</v>
      </c>
      <c r="F296" s="1">
        <v>31</v>
      </c>
      <c r="G296" s="1">
        <v>48</v>
      </c>
      <c r="H296" s="1">
        <v>0</v>
      </c>
      <c r="I296" s="1">
        <v>0</v>
      </c>
      <c r="J296" s="93">
        <v>31</v>
      </c>
      <c r="K296" s="93">
        <v>48</v>
      </c>
      <c r="L296" s="93">
        <v>3.875</v>
      </c>
      <c r="M296" s="2" t="s">
        <v>2273</v>
      </c>
      <c r="N296" s="1">
        <v>8</v>
      </c>
    </row>
    <row r="297" spans="1:14" x14ac:dyDescent="0.2">
      <c r="A297" s="1">
        <v>1238597</v>
      </c>
      <c r="B297" s="2" t="s">
        <v>1783</v>
      </c>
      <c r="C297" s="1">
        <v>4</v>
      </c>
      <c r="D297" s="1">
        <v>1</v>
      </c>
      <c r="E297" s="1">
        <v>0</v>
      </c>
      <c r="F297" s="1">
        <v>34</v>
      </c>
      <c r="G297" s="1">
        <v>48</v>
      </c>
      <c r="H297" s="1">
        <v>0</v>
      </c>
      <c r="I297" s="1">
        <v>0</v>
      </c>
      <c r="J297" s="93">
        <v>34</v>
      </c>
      <c r="K297" s="93">
        <v>48</v>
      </c>
      <c r="L297" s="93">
        <v>4.25</v>
      </c>
      <c r="M297" s="2" t="s">
        <v>2268</v>
      </c>
      <c r="N297" s="1">
        <v>8</v>
      </c>
    </row>
    <row r="298" spans="1:14" x14ac:dyDescent="0.2">
      <c r="A298" s="1">
        <v>1241227</v>
      </c>
      <c r="B298" s="2" t="s">
        <v>1972</v>
      </c>
      <c r="C298" s="1">
        <v>1</v>
      </c>
      <c r="D298" s="1">
        <v>1</v>
      </c>
      <c r="E298" s="1">
        <v>1</v>
      </c>
      <c r="F298" s="1">
        <v>34</v>
      </c>
      <c r="G298" s="1">
        <v>60</v>
      </c>
      <c r="H298" s="1">
        <v>0</v>
      </c>
      <c r="I298" s="1">
        <v>0</v>
      </c>
      <c r="J298" s="93">
        <v>34</v>
      </c>
      <c r="K298" s="93">
        <v>60</v>
      </c>
      <c r="L298" s="93">
        <v>3.4</v>
      </c>
      <c r="M298" s="2" t="s">
        <v>2274</v>
      </c>
      <c r="N298" s="1">
        <v>10</v>
      </c>
    </row>
    <row r="299" spans="1:14" x14ac:dyDescent="0.2">
      <c r="A299" s="1">
        <v>999222</v>
      </c>
      <c r="B299" s="2" t="s">
        <v>1641</v>
      </c>
      <c r="C299" s="1">
        <v>4</v>
      </c>
      <c r="D299" s="1">
        <v>1</v>
      </c>
      <c r="E299" s="1">
        <v>0</v>
      </c>
      <c r="F299" s="1">
        <v>34</v>
      </c>
      <c r="G299" s="1">
        <v>30</v>
      </c>
      <c r="H299" s="1">
        <v>0</v>
      </c>
      <c r="I299" s="1">
        <v>0</v>
      </c>
      <c r="J299" s="93">
        <v>34</v>
      </c>
      <c r="K299" s="93">
        <v>30</v>
      </c>
      <c r="L299" s="93">
        <v>6.8</v>
      </c>
      <c r="M299" s="2" t="s">
        <v>2274</v>
      </c>
      <c r="N299" s="1">
        <v>5</v>
      </c>
    </row>
    <row r="300" spans="1:14" x14ac:dyDescent="0.2">
      <c r="A300" s="1">
        <v>1291853</v>
      </c>
      <c r="B300" s="2" t="s">
        <v>1980</v>
      </c>
      <c r="C300" s="1">
        <v>1</v>
      </c>
      <c r="D300" s="1">
        <v>1</v>
      </c>
      <c r="E300" s="1">
        <v>1</v>
      </c>
      <c r="F300" s="1">
        <v>34</v>
      </c>
      <c r="G300" s="1">
        <v>60</v>
      </c>
      <c r="H300" s="1">
        <v>0</v>
      </c>
      <c r="I300" s="1">
        <v>0</v>
      </c>
      <c r="J300" s="93">
        <v>34</v>
      </c>
      <c r="K300" s="93">
        <v>60</v>
      </c>
      <c r="L300" s="93">
        <v>3.4</v>
      </c>
      <c r="M300" s="2" t="s">
        <v>2274</v>
      </c>
      <c r="N300" s="1">
        <v>10</v>
      </c>
    </row>
    <row r="301" spans="1:14" x14ac:dyDescent="0.2">
      <c r="A301" s="1">
        <v>1240833</v>
      </c>
      <c r="B301" s="2" t="s">
        <v>1786</v>
      </c>
      <c r="C301" s="1">
        <v>3</v>
      </c>
      <c r="D301" s="1">
        <v>1</v>
      </c>
      <c r="E301" s="1">
        <v>0</v>
      </c>
      <c r="F301" s="1">
        <v>35</v>
      </c>
      <c r="G301" s="1">
        <v>30</v>
      </c>
      <c r="H301" s="1">
        <v>0</v>
      </c>
      <c r="I301" s="1">
        <v>0</v>
      </c>
      <c r="J301" s="93">
        <v>35</v>
      </c>
      <c r="K301" s="93">
        <v>30</v>
      </c>
      <c r="L301" s="93">
        <v>7</v>
      </c>
      <c r="M301" s="2" t="s">
        <v>2275</v>
      </c>
      <c r="N301" s="1">
        <v>5</v>
      </c>
    </row>
    <row r="302" spans="1:14" x14ac:dyDescent="0.2">
      <c r="A302" s="1">
        <v>863115</v>
      </c>
      <c r="B302" s="2" t="s">
        <v>1743</v>
      </c>
      <c r="C302" s="1">
        <v>1</v>
      </c>
      <c r="D302" s="1">
        <v>1</v>
      </c>
      <c r="E302" s="1">
        <v>0</v>
      </c>
      <c r="F302" s="1">
        <v>35</v>
      </c>
      <c r="G302" s="1">
        <v>48</v>
      </c>
      <c r="H302" s="1">
        <v>0</v>
      </c>
      <c r="I302" s="1">
        <v>0</v>
      </c>
      <c r="J302" s="93">
        <v>35</v>
      </c>
      <c r="K302" s="93">
        <v>48</v>
      </c>
      <c r="L302" s="93">
        <v>4.375</v>
      </c>
      <c r="M302" s="2" t="s">
        <v>2275</v>
      </c>
      <c r="N302" s="1">
        <v>8</v>
      </c>
    </row>
    <row r="303" spans="1:14" x14ac:dyDescent="0.2">
      <c r="A303" s="1">
        <v>71142</v>
      </c>
      <c r="B303" s="2" t="s">
        <v>2012</v>
      </c>
      <c r="C303" s="1">
        <v>2</v>
      </c>
      <c r="D303" s="1">
        <v>1</v>
      </c>
      <c r="E303" s="1">
        <v>2</v>
      </c>
      <c r="F303" s="1">
        <v>35</v>
      </c>
      <c r="G303" s="1">
        <v>48</v>
      </c>
      <c r="H303" s="1">
        <v>0</v>
      </c>
      <c r="I303" s="1">
        <v>0</v>
      </c>
      <c r="J303" s="93">
        <v>35</v>
      </c>
      <c r="K303" s="93">
        <v>48</v>
      </c>
      <c r="L303" s="93">
        <v>4.375</v>
      </c>
      <c r="M303" s="2" t="s">
        <v>2244</v>
      </c>
      <c r="N303" s="1">
        <v>8</v>
      </c>
    </row>
    <row r="304" spans="1:14" x14ac:dyDescent="0.2">
      <c r="A304" s="1">
        <v>1240131</v>
      </c>
      <c r="B304" s="2" t="s">
        <v>1754</v>
      </c>
      <c r="C304" s="1">
        <v>1</v>
      </c>
      <c r="D304" s="1">
        <v>1</v>
      </c>
      <c r="E304" s="1">
        <v>0</v>
      </c>
      <c r="F304" s="1">
        <v>36</v>
      </c>
      <c r="G304" s="1">
        <v>18</v>
      </c>
      <c r="H304" s="1">
        <v>0</v>
      </c>
      <c r="I304" s="1">
        <v>0</v>
      </c>
      <c r="J304" s="93">
        <v>36</v>
      </c>
      <c r="K304" s="93">
        <v>18</v>
      </c>
      <c r="L304" s="93">
        <v>12</v>
      </c>
      <c r="M304" s="2" t="s">
        <v>2276</v>
      </c>
      <c r="N304" s="1">
        <v>3</v>
      </c>
    </row>
    <row r="305" spans="1:14" x14ac:dyDescent="0.2">
      <c r="A305" s="1">
        <v>751831</v>
      </c>
      <c r="B305" s="2" t="s">
        <v>1656</v>
      </c>
      <c r="C305" s="1">
        <v>3</v>
      </c>
      <c r="D305" s="1">
        <v>1</v>
      </c>
      <c r="E305" s="1">
        <v>0</v>
      </c>
      <c r="F305" s="1">
        <v>36</v>
      </c>
      <c r="G305" s="1">
        <v>30</v>
      </c>
      <c r="H305" s="1">
        <v>0</v>
      </c>
      <c r="I305" s="1">
        <v>0</v>
      </c>
      <c r="J305" s="93">
        <v>36</v>
      </c>
      <c r="K305" s="93">
        <v>30</v>
      </c>
      <c r="L305" s="93">
        <v>7.2</v>
      </c>
      <c r="M305" s="2" t="s">
        <v>2276</v>
      </c>
      <c r="N305" s="1">
        <v>5</v>
      </c>
    </row>
    <row r="306" spans="1:14" x14ac:dyDescent="0.2">
      <c r="A306" s="1">
        <v>945503</v>
      </c>
      <c r="B306" s="2" t="s">
        <v>1690</v>
      </c>
      <c r="C306" s="1">
        <v>2</v>
      </c>
      <c r="D306" s="1">
        <v>1</v>
      </c>
      <c r="E306" s="1">
        <v>1</v>
      </c>
      <c r="F306" s="1">
        <v>37</v>
      </c>
      <c r="G306" s="1">
        <v>66</v>
      </c>
      <c r="H306" s="1">
        <v>0</v>
      </c>
      <c r="I306" s="1">
        <v>0</v>
      </c>
      <c r="J306" s="93">
        <v>37</v>
      </c>
      <c r="K306" s="93">
        <v>66</v>
      </c>
      <c r="L306" s="93">
        <v>3.363636363636</v>
      </c>
      <c r="M306" s="2" t="s">
        <v>2257</v>
      </c>
      <c r="N306" s="1">
        <v>11</v>
      </c>
    </row>
    <row r="307" spans="1:14" x14ac:dyDescent="0.2">
      <c r="A307" s="1">
        <v>565565</v>
      </c>
      <c r="B307" s="2" t="s">
        <v>1671</v>
      </c>
      <c r="C307" s="1">
        <v>2</v>
      </c>
      <c r="D307" s="1">
        <v>1</v>
      </c>
      <c r="E307" s="1">
        <v>1</v>
      </c>
      <c r="F307" s="1">
        <v>38</v>
      </c>
      <c r="G307" s="1">
        <v>36</v>
      </c>
      <c r="H307" s="1">
        <v>0</v>
      </c>
      <c r="I307" s="1">
        <v>0</v>
      </c>
      <c r="J307" s="93">
        <v>38</v>
      </c>
      <c r="K307" s="93">
        <v>36</v>
      </c>
      <c r="L307" s="93">
        <v>6.333333333333</v>
      </c>
      <c r="M307" s="2" t="s">
        <v>2277</v>
      </c>
      <c r="N307" s="1">
        <v>6</v>
      </c>
    </row>
    <row r="308" spans="1:14" x14ac:dyDescent="0.2">
      <c r="A308" s="1">
        <v>742455</v>
      </c>
      <c r="B308" s="2" t="s">
        <v>1782</v>
      </c>
      <c r="C308" s="1">
        <v>66</v>
      </c>
      <c r="D308" s="1">
        <v>1</v>
      </c>
      <c r="E308" s="1">
        <v>0</v>
      </c>
      <c r="F308" s="1">
        <v>39</v>
      </c>
      <c r="G308" s="1">
        <v>34</v>
      </c>
      <c r="H308" s="1">
        <v>0</v>
      </c>
      <c r="I308" s="1">
        <v>0</v>
      </c>
      <c r="J308" s="93">
        <v>39</v>
      </c>
      <c r="K308" s="93">
        <v>34</v>
      </c>
      <c r="L308" s="93">
        <v>6.8823529411760003</v>
      </c>
      <c r="M308" s="2" t="s">
        <v>2260</v>
      </c>
      <c r="N308" s="1">
        <v>5.4</v>
      </c>
    </row>
    <row r="309" spans="1:14" x14ac:dyDescent="0.2">
      <c r="A309" s="1">
        <v>1243517</v>
      </c>
      <c r="B309" s="2" t="s">
        <v>2058</v>
      </c>
      <c r="C309" s="1">
        <v>1</v>
      </c>
      <c r="D309" s="1">
        <v>1</v>
      </c>
      <c r="E309" s="1">
        <v>0</v>
      </c>
      <c r="F309" s="1">
        <v>41</v>
      </c>
      <c r="G309" s="1">
        <v>42</v>
      </c>
      <c r="H309" s="1">
        <v>0</v>
      </c>
      <c r="I309" s="1">
        <v>0</v>
      </c>
      <c r="J309" s="93">
        <v>41</v>
      </c>
      <c r="K309" s="93">
        <v>42</v>
      </c>
      <c r="L309" s="93">
        <v>5.8571428571419997</v>
      </c>
      <c r="M309" s="2" t="s">
        <v>2278</v>
      </c>
      <c r="N309" s="1">
        <v>7</v>
      </c>
    </row>
    <row r="310" spans="1:14" x14ac:dyDescent="0.2">
      <c r="A310" s="1">
        <v>1267002</v>
      </c>
      <c r="B310" s="2" t="s">
        <v>1910</v>
      </c>
      <c r="C310" s="1">
        <v>6</v>
      </c>
      <c r="D310" s="1">
        <v>1</v>
      </c>
      <c r="E310" s="1">
        <v>0</v>
      </c>
      <c r="F310" s="1">
        <v>42</v>
      </c>
      <c r="G310" s="1">
        <v>60</v>
      </c>
      <c r="H310" s="1">
        <v>0</v>
      </c>
      <c r="I310" s="1">
        <v>0</v>
      </c>
      <c r="J310" s="93">
        <v>42</v>
      </c>
      <c r="K310" s="93">
        <v>60</v>
      </c>
      <c r="L310" s="93">
        <v>4.2</v>
      </c>
      <c r="M310" s="2" t="s">
        <v>2279</v>
      </c>
      <c r="N310" s="1">
        <v>10</v>
      </c>
    </row>
    <row r="311" spans="1:14" x14ac:dyDescent="0.2">
      <c r="A311" s="1">
        <v>1118444</v>
      </c>
      <c r="B311" s="2" t="s">
        <v>1693</v>
      </c>
      <c r="C311" s="1">
        <v>2</v>
      </c>
      <c r="D311" s="1">
        <v>1</v>
      </c>
      <c r="E311" s="1">
        <v>1</v>
      </c>
      <c r="F311" s="1">
        <v>42</v>
      </c>
      <c r="G311" s="1">
        <v>48</v>
      </c>
      <c r="H311" s="1">
        <v>0</v>
      </c>
      <c r="I311" s="1">
        <v>0</v>
      </c>
      <c r="J311" s="93">
        <v>42</v>
      </c>
      <c r="K311" s="93">
        <v>48</v>
      </c>
      <c r="L311" s="93">
        <v>5.25</v>
      </c>
      <c r="M311" s="2" t="s">
        <v>2279</v>
      </c>
      <c r="N311" s="1">
        <v>8</v>
      </c>
    </row>
    <row r="312" spans="1:14" x14ac:dyDescent="0.2">
      <c r="A312" s="1">
        <v>1240525</v>
      </c>
      <c r="B312" s="2" t="s">
        <v>1765</v>
      </c>
      <c r="C312" s="1">
        <v>1</v>
      </c>
      <c r="D312" s="1">
        <v>1</v>
      </c>
      <c r="E312" s="1">
        <v>1</v>
      </c>
      <c r="F312" s="1">
        <v>51</v>
      </c>
      <c r="G312" s="1">
        <v>36</v>
      </c>
      <c r="H312" s="1">
        <v>0</v>
      </c>
      <c r="I312" s="1">
        <v>0</v>
      </c>
      <c r="J312" s="93">
        <v>51</v>
      </c>
      <c r="K312" s="93">
        <v>36</v>
      </c>
      <c r="L312" s="93">
        <v>8.5</v>
      </c>
      <c r="M312" s="2" t="s">
        <v>2280</v>
      </c>
      <c r="N312" s="1">
        <v>6</v>
      </c>
    </row>
    <row r="313" spans="1:14" x14ac:dyDescent="0.2">
      <c r="A313" s="1">
        <v>618943</v>
      </c>
      <c r="B313" s="2" t="s">
        <v>1652</v>
      </c>
      <c r="C313" s="1">
        <v>3</v>
      </c>
      <c r="D313" s="1">
        <v>1</v>
      </c>
      <c r="E313" s="1">
        <v>1</v>
      </c>
      <c r="F313" s="1">
        <v>56</v>
      </c>
      <c r="G313" s="1">
        <v>66</v>
      </c>
      <c r="H313" s="1">
        <v>0</v>
      </c>
      <c r="I313" s="1">
        <v>0</v>
      </c>
      <c r="J313" s="93">
        <v>56</v>
      </c>
      <c r="K313" s="93">
        <v>66</v>
      </c>
      <c r="L313" s="93">
        <v>5.0909090909090002</v>
      </c>
      <c r="M313" s="2" t="s">
        <v>2281</v>
      </c>
      <c r="N313" s="1">
        <v>11</v>
      </c>
    </row>
    <row r="314" spans="1:14" x14ac:dyDescent="0.2">
      <c r="A314" s="1">
        <v>601675</v>
      </c>
      <c r="B314" s="2" t="s">
        <v>1716</v>
      </c>
      <c r="C314" s="1">
        <v>1</v>
      </c>
      <c r="D314" s="1">
        <v>1</v>
      </c>
      <c r="E314" s="1">
        <v>0</v>
      </c>
      <c r="F314" s="1">
        <v>57</v>
      </c>
      <c r="G314" s="1">
        <v>36</v>
      </c>
      <c r="H314" s="1">
        <v>0</v>
      </c>
      <c r="I314" s="1">
        <v>0</v>
      </c>
      <c r="J314" s="93">
        <v>57</v>
      </c>
      <c r="K314" s="93">
        <v>36</v>
      </c>
      <c r="L314" s="93">
        <v>9.5</v>
      </c>
      <c r="M314" s="2" t="s">
        <v>2282</v>
      </c>
      <c r="N314" s="1">
        <v>6</v>
      </c>
    </row>
    <row r="315" spans="1:14" x14ac:dyDescent="0.2">
      <c r="A315" s="1">
        <v>1243195</v>
      </c>
      <c r="B315" s="2" t="s">
        <v>1989</v>
      </c>
      <c r="C315" s="1">
        <v>2</v>
      </c>
      <c r="D315" s="1">
        <v>1</v>
      </c>
      <c r="E315" s="1">
        <v>0</v>
      </c>
      <c r="F315" s="1">
        <v>63</v>
      </c>
      <c r="G315" s="1">
        <v>72</v>
      </c>
      <c r="H315" s="1">
        <v>0</v>
      </c>
      <c r="I315" s="1">
        <v>0</v>
      </c>
      <c r="J315" s="93">
        <v>63</v>
      </c>
      <c r="K315" s="93">
        <v>72</v>
      </c>
      <c r="L315" s="93">
        <v>5.25</v>
      </c>
      <c r="M315" s="2" t="s">
        <v>2256</v>
      </c>
      <c r="N315" s="1">
        <v>12</v>
      </c>
    </row>
    <row r="316" spans="1:14" x14ac:dyDescent="0.2">
      <c r="A316" s="1">
        <v>618949</v>
      </c>
      <c r="B316" s="2" t="s">
        <v>1242</v>
      </c>
      <c r="C316" s="1">
        <v>32</v>
      </c>
      <c r="D316" s="1">
        <v>1</v>
      </c>
      <c r="E316" s="1">
        <v>1</v>
      </c>
      <c r="F316" s="1">
        <v>102</v>
      </c>
      <c r="G316" s="1">
        <v>84</v>
      </c>
      <c r="H316" s="1">
        <v>0</v>
      </c>
      <c r="I316" s="1">
        <v>0</v>
      </c>
      <c r="J316" s="93">
        <v>102</v>
      </c>
      <c r="K316" s="93">
        <v>84</v>
      </c>
      <c r="L316" s="93">
        <v>7.2857142857139996</v>
      </c>
      <c r="M316" s="2" t="s">
        <v>2244</v>
      </c>
      <c r="N316" s="1">
        <v>14</v>
      </c>
    </row>
    <row r="317" spans="1:14" x14ac:dyDescent="0.2">
      <c r="A317" s="1">
        <v>1005148</v>
      </c>
      <c r="B317" s="2" t="s">
        <v>1618</v>
      </c>
      <c r="C317" s="1">
        <v>6</v>
      </c>
      <c r="D317" s="1">
        <v>1</v>
      </c>
      <c r="E317" s="1">
        <v>1</v>
      </c>
      <c r="F317" s="1">
        <v>130</v>
      </c>
      <c r="G317" s="1">
        <v>108</v>
      </c>
      <c r="H317" s="1">
        <v>0</v>
      </c>
      <c r="I317" s="1">
        <v>0</v>
      </c>
      <c r="J317" s="93">
        <v>130</v>
      </c>
      <c r="K317" s="93">
        <v>108</v>
      </c>
      <c r="L317" s="93">
        <v>7.2222222222220003</v>
      </c>
      <c r="M317" s="2" t="s">
        <v>2259</v>
      </c>
      <c r="N317" s="1">
        <v>18</v>
      </c>
    </row>
    <row r="318" spans="1:14" x14ac:dyDescent="0.2">
      <c r="A318" s="1">
        <v>746309</v>
      </c>
      <c r="B318" s="2" t="s">
        <v>1586</v>
      </c>
      <c r="C318" s="1">
        <v>10</v>
      </c>
      <c r="D318" s="1">
        <v>1</v>
      </c>
      <c r="E318" s="1">
        <v>2</v>
      </c>
      <c r="F318" s="1">
        <v>160</v>
      </c>
      <c r="G318" s="1">
        <v>164</v>
      </c>
      <c r="H318" s="1">
        <v>0</v>
      </c>
      <c r="I318" s="1">
        <v>0</v>
      </c>
      <c r="J318" s="93">
        <v>160</v>
      </c>
      <c r="K318" s="93">
        <v>164</v>
      </c>
      <c r="L318" s="93">
        <v>5.8536585365849998</v>
      </c>
      <c r="M318" s="2" t="s">
        <v>2259</v>
      </c>
      <c r="N318" s="1">
        <v>27.2</v>
      </c>
    </row>
    <row r="319" spans="1:14" x14ac:dyDescent="0.2">
      <c r="A319" s="1">
        <v>8462</v>
      </c>
      <c r="B319" s="2" t="s">
        <v>1700</v>
      </c>
      <c r="C319" s="1">
        <v>1</v>
      </c>
      <c r="D319" s="1">
        <v>0</v>
      </c>
      <c r="E319" s="1">
        <v>0</v>
      </c>
      <c r="F319" s="1">
        <v>1</v>
      </c>
      <c r="G319" s="1">
        <v>4</v>
      </c>
      <c r="H319" s="1">
        <v>0</v>
      </c>
      <c r="I319" s="1">
        <v>0</v>
      </c>
      <c r="J319" s="93"/>
      <c r="K319" s="93"/>
      <c r="L319" s="93">
        <v>1.5</v>
      </c>
      <c r="M319" s="2" t="s">
        <v>2283</v>
      </c>
      <c r="N319" s="1">
        <v>0.4</v>
      </c>
    </row>
    <row r="320" spans="1:14" x14ac:dyDescent="0.2">
      <c r="A320" s="1">
        <v>701017</v>
      </c>
      <c r="B320" s="2" t="s">
        <v>1728</v>
      </c>
      <c r="C320" s="1">
        <v>1</v>
      </c>
      <c r="D320" s="1">
        <v>0</v>
      </c>
      <c r="E320" s="1">
        <v>1</v>
      </c>
      <c r="F320" s="1">
        <v>2</v>
      </c>
      <c r="G320" s="1">
        <v>12</v>
      </c>
      <c r="H320" s="1">
        <v>0</v>
      </c>
      <c r="I320" s="1">
        <v>0</v>
      </c>
      <c r="J320" s="93"/>
      <c r="K320" s="93"/>
      <c r="L320" s="93">
        <v>1</v>
      </c>
      <c r="M320" s="2" t="s">
        <v>2283</v>
      </c>
      <c r="N320" s="1">
        <v>2</v>
      </c>
    </row>
    <row r="321" spans="1:14" x14ac:dyDescent="0.2">
      <c r="A321" s="1">
        <v>618941</v>
      </c>
      <c r="B321" s="2" t="s">
        <v>1564</v>
      </c>
      <c r="C321" s="1">
        <v>14</v>
      </c>
      <c r="D321" s="1">
        <v>0</v>
      </c>
      <c r="E321" s="1">
        <v>0</v>
      </c>
      <c r="F321" s="1">
        <v>3</v>
      </c>
      <c r="G321" s="1">
        <v>12</v>
      </c>
      <c r="H321" s="1">
        <v>0</v>
      </c>
      <c r="I321" s="1">
        <v>0</v>
      </c>
      <c r="J321" s="93"/>
      <c r="K321" s="93"/>
      <c r="L321" s="93">
        <v>1.5</v>
      </c>
      <c r="M321" s="2" t="s">
        <v>2284</v>
      </c>
      <c r="N321" s="1">
        <v>2</v>
      </c>
    </row>
    <row r="322" spans="1:14" x14ac:dyDescent="0.2">
      <c r="A322" s="1">
        <v>990230</v>
      </c>
      <c r="B322" s="2" t="s">
        <v>1555</v>
      </c>
      <c r="C322" s="1">
        <v>16</v>
      </c>
      <c r="D322" s="1">
        <v>0</v>
      </c>
      <c r="E322" s="1">
        <v>0</v>
      </c>
      <c r="F322" s="1">
        <v>4</v>
      </c>
      <c r="G322" s="1">
        <v>2</v>
      </c>
      <c r="H322" s="1">
        <v>0</v>
      </c>
      <c r="I322" s="1">
        <v>0</v>
      </c>
      <c r="J322" s="93"/>
      <c r="K322" s="93"/>
      <c r="L322" s="93">
        <v>12</v>
      </c>
      <c r="M322" s="2" t="s">
        <v>2285</v>
      </c>
      <c r="N322" s="1">
        <v>0.2</v>
      </c>
    </row>
    <row r="323" spans="1:14" x14ac:dyDescent="0.2">
      <c r="A323" s="1">
        <v>1240514</v>
      </c>
      <c r="B323" s="2" t="s">
        <v>1587</v>
      </c>
      <c r="C323" s="1">
        <v>10</v>
      </c>
      <c r="D323" s="1">
        <v>0</v>
      </c>
      <c r="E323" s="1">
        <v>0</v>
      </c>
      <c r="F323" s="1">
        <v>4</v>
      </c>
      <c r="G323" s="1">
        <v>6</v>
      </c>
      <c r="H323" s="1">
        <v>0</v>
      </c>
      <c r="I323" s="1">
        <v>0</v>
      </c>
      <c r="J323" s="93"/>
      <c r="K323" s="93"/>
      <c r="L323" s="93">
        <v>4</v>
      </c>
      <c r="M323" s="2" t="s">
        <v>2283</v>
      </c>
      <c r="N323" s="1">
        <v>1</v>
      </c>
    </row>
    <row r="324" spans="1:14" x14ac:dyDescent="0.2">
      <c r="A324" s="1">
        <v>771574</v>
      </c>
      <c r="B324" s="2" t="s">
        <v>1682</v>
      </c>
      <c r="C324" s="1">
        <v>2</v>
      </c>
      <c r="D324" s="1">
        <v>0</v>
      </c>
      <c r="E324" s="1">
        <v>0</v>
      </c>
      <c r="F324" s="1">
        <v>5</v>
      </c>
      <c r="G324" s="1">
        <v>6</v>
      </c>
      <c r="H324" s="1">
        <v>0</v>
      </c>
      <c r="I324" s="1">
        <v>0</v>
      </c>
      <c r="J324" s="93"/>
      <c r="K324" s="93"/>
      <c r="L324" s="93">
        <v>5</v>
      </c>
      <c r="M324" s="2" t="s">
        <v>2286</v>
      </c>
      <c r="N324" s="1">
        <v>1</v>
      </c>
    </row>
    <row r="325" spans="1:14" x14ac:dyDescent="0.2">
      <c r="A325" s="1">
        <v>1240595</v>
      </c>
      <c r="B325" s="2" t="s">
        <v>1766</v>
      </c>
      <c r="C325" s="1">
        <v>3</v>
      </c>
      <c r="D325" s="1">
        <v>0</v>
      </c>
      <c r="E325" s="1">
        <v>0</v>
      </c>
      <c r="F325" s="1">
        <v>5</v>
      </c>
      <c r="G325" s="1">
        <v>6</v>
      </c>
      <c r="H325" s="1">
        <v>0</v>
      </c>
      <c r="I325" s="1">
        <v>0</v>
      </c>
      <c r="J325" s="93"/>
      <c r="K325" s="93"/>
      <c r="L325" s="93">
        <v>5</v>
      </c>
      <c r="M325" s="2" t="s">
        <v>2283</v>
      </c>
      <c r="N325" s="1">
        <v>1</v>
      </c>
    </row>
    <row r="326" spans="1:14" x14ac:dyDescent="0.2">
      <c r="A326" s="1">
        <v>727819</v>
      </c>
      <c r="B326" s="2" t="s">
        <v>1681</v>
      </c>
      <c r="C326" s="1">
        <v>2</v>
      </c>
      <c r="D326" s="1">
        <v>0</v>
      </c>
      <c r="E326" s="1">
        <v>0</v>
      </c>
      <c r="F326" s="1">
        <v>6</v>
      </c>
      <c r="G326" s="1">
        <v>6</v>
      </c>
      <c r="H326" s="1">
        <v>0</v>
      </c>
      <c r="I326" s="1">
        <v>0</v>
      </c>
      <c r="J326" s="93"/>
      <c r="K326" s="93"/>
      <c r="L326" s="93">
        <v>6</v>
      </c>
      <c r="M326" s="2" t="s">
        <v>2287</v>
      </c>
      <c r="N326" s="1">
        <v>1</v>
      </c>
    </row>
    <row r="327" spans="1:14" x14ac:dyDescent="0.2">
      <c r="A327" s="1">
        <v>602635</v>
      </c>
      <c r="B327" s="2" t="s">
        <v>1651</v>
      </c>
      <c r="C327" s="1">
        <v>3</v>
      </c>
      <c r="D327" s="1">
        <v>0</v>
      </c>
      <c r="E327" s="1">
        <v>0</v>
      </c>
      <c r="F327" s="1">
        <v>6</v>
      </c>
      <c r="G327" s="1">
        <v>6</v>
      </c>
      <c r="H327" s="1">
        <v>0</v>
      </c>
      <c r="I327" s="1">
        <v>0</v>
      </c>
      <c r="J327" s="93"/>
      <c r="K327" s="93"/>
      <c r="L327" s="93">
        <v>6</v>
      </c>
      <c r="M327" s="2" t="s">
        <v>2287</v>
      </c>
      <c r="N327" s="1">
        <v>1</v>
      </c>
    </row>
    <row r="328" spans="1:14" x14ac:dyDescent="0.2">
      <c r="A328" s="1">
        <v>616731</v>
      </c>
      <c r="B328" s="2" t="s">
        <v>1635</v>
      </c>
      <c r="C328" s="1">
        <v>4</v>
      </c>
      <c r="D328" s="1">
        <v>0</v>
      </c>
      <c r="E328" s="1">
        <v>0</v>
      </c>
      <c r="F328" s="1">
        <v>6</v>
      </c>
      <c r="G328" s="1">
        <v>2</v>
      </c>
      <c r="H328" s="1">
        <v>0</v>
      </c>
      <c r="I328" s="1">
        <v>0</v>
      </c>
      <c r="J328" s="93"/>
      <c r="K328" s="93"/>
      <c r="L328" s="93">
        <v>18</v>
      </c>
      <c r="M328" s="2" t="s">
        <v>2287</v>
      </c>
      <c r="N328" s="1">
        <v>0.2</v>
      </c>
    </row>
    <row r="329" spans="1:14" x14ac:dyDescent="0.2">
      <c r="A329" s="1">
        <v>903729</v>
      </c>
      <c r="B329" s="2" t="s">
        <v>1745</v>
      </c>
      <c r="C329" s="1">
        <v>1</v>
      </c>
      <c r="D329" s="1">
        <v>0</v>
      </c>
      <c r="E329" s="1">
        <v>0</v>
      </c>
      <c r="F329" s="1">
        <v>6</v>
      </c>
      <c r="G329" s="1">
        <v>6</v>
      </c>
      <c r="H329" s="1">
        <v>0</v>
      </c>
      <c r="I329" s="1">
        <v>0</v>
      </c>
      <c r="J329" s="93"/>
      <c r="K329" s="93"/>
      <c r="L329" s="93">
        <v>6</v>
      </c>
      <c r="M329" s="2" t="s">
        <v>2287</v>
      </c>
      <c r="N329" s="1">
        <v>1</v>
      </c>
    </row>
    <row r="330" spans="1:14" x14ac:dyDescent="0.2">
      <c r="A330" s="1">
        <v>38890</v>
      </c>
      <c r="B330" s="2" t="s">
        <v>1568</v>
      </c>
      <c r="C330" s="1">
        <v>12</v>
      </c>
      <c r="D330" s="1">
        <v>0</v>
      </c>
      <c r="E330" s="1">
        <v>0</v>
      </c>
      <c r="F330" s="1">
        <v>8</v>
      </c>
      <c r="G330" s="1">
        <v>6</v>
      </c>
      <c r="H330" s="1">
        <v>0</v>
      </c>
      <c r="I330" s="1">
        <v>0</v>
      </c>
      <c r="J330" s="93"/>
      <c r="K330" s="93"/>
      <c r="L330" s="93">
        <v>8</v>
      </c>
      <c r="M330" s="2" t="s">
        <v>2288</v>
      </c>
      <c r="N330" s="1">
        <v>1</v>
      </c>
    </row>
    <row r="331" spans="1:14" x14ac:dyDescent="0.2">
      <c r="A331" s="1">
        <v>203005</v>
      </c>
      <c r="B331" s="2" t="s">
        <v>1668</v>
      </c>
      <c r="C331" s="1">
        <v>2</v>
      </c>
      <c r="D331" s="1">
        <v>0</v>
      </c>
      <c r="E331" s="1">
        <v>0</v>
      </c>
      <c r="F331" s="1">
        <v>8</v>
      </c>
      <c r="G331" s="1">
        <v>18</v>
      </c>
      <c r="H331" s="1">
        <v>0</v>
      </c>
      <c r="I331" s="1">
        <v>0</v>
      </c>
      <c r="J331" s="93"/>
      <c r="K331" s="93"/>
      <c r="L331" s="93">
        <v>2.6666666666659999</v>
      </c>
      <c r="M331" s="2" t="s">
        <v>2288</v>
      </c>
      <c r="N331" s="1">
        <v>3</v>
      </c>
    </row>
    <row r="332" spans="1:14" x14ac:dyDescent="0.2">
      <c r="A332" s="1">
        <v>833770</v>
      </c>
      <c r="B332" s="2" t="s">
        <v>1738</v>
      </c>
      <c r="C332" s="1">
        <v>1</v>
      </c>
      <c r="D332" s="1">
        <v>0</v>
      </c>
      <c r="E332" s="1">
        <v>0</v>
      </c>
      <c r="F332" s="1">
        <v>9</v>
      </c>
      <c r="G332" s="1">
        <v>6</v>
      </c>
      <c r="H332" s="1">
        <v>0</v>
      </c>
      <c r="I332" s="1">
        <v>0</v>
      </c>
      <c r="J332" s="93"/>
      <c r="K332" s="93"/>
      <c r="L332" s="93">
        <v>9</v>
      </c>
      <c r="M332" s="2" t="s">
        <v>2283</v>
      </c>
      <c r="N332" s="1">
        <v>1</v>
      </c>
    </row>
    <row r="333" spans="1:14" x14ac:dyDescent="0.2">
      <c r="A333" s="1">
        <v>1111461</v>
      </c>
      <c r="B333" s="2" t="s">
        <v>2067</v>
      </c>
      <c r="C333" s="1">
        <v>1</v>
      </c>
      <c r="D333" s="1">
        <v>0</v>
      </c>
      <c r="E333" s="1">
        <v>0</v>
      </c>
      <c r="F333" s="1">
        <v>10</v>
      </c>
      <c r="G333" s="1">
        <v>24</v>
      </c>
      <c r="H333" s="1">
        <v>0</v>
      </c>
      <c r="I333" s="1">
        <v>0</v>
      </c>
      <c r="J333" s="93"/>
      <c r="K333" s="93"/>
      <c r="L333" s="93">
        <v>2.5</v>
      </c>
      <c r="M333" s="2" t="s">
        <v>2283</v>
      </c>
      <c r="N333" s="1">
        <v>4</v>
      </c>
    </row>
    <row r="334" spans="1:14" x14ac:dyDescent="0.2">
      <c r="A334" s="1">
        <v>718966</v>
      </c>
      <c r="B334" s="2" t="s">
        <v>1653</v>
      </c>
      <c r="C334" s="1">
        <v>3</v>
      </c>
      <c r="D334" s="1">
        <v>0</v>
      </c>
      <c r="E334" s="1">
        <v>0</v>
      </c>
      <c r="F334" s="1">
        <v>10</v>
      </c>
      <c r="G334" s="1">
        <v>12</v>
      </c>
      <c r="H334" s="1">
        <v>0</v>
      </c>
      <c r="I334" s="1">
        <v>0</v>
      </c>
      <c r="J334" s="93"/>
      <c r="K334" s="93"/>
      <c r="L334" s="93">
        <v>5</v>
      </c>
      <c r="M334" s="2" t="s">
        <v>2289</v>
      </c>
      <c r="N334" s="1">
        <v>2</v>
      </c>
    </row>
    <row r="335" spans="1:14" x14ac:dyDescent="0.2">
      <c r="A335" s="1">
        <v>377342</v>
      </c>
      <c r="B335" s="2" t="s">
        <v>1707</v>
      </c>
      <c r="C335" s="1">
        <v>1</v>
      </c>
      <c r="D335" s="1">
        <v>0</v>
      </c>
      <c r="E335" s="1">
        <v>0</v>
      </c>
      <c r="F335" s="1">
        <v>12</v>
      </c>
      <c r="G335" s="1">
        <v>6</v>
      </c>
      <c r="H335" s="1">
        <v>0</v>
      </c>
      <c r="I335" s="1">
        <v>0</v>
      </c>
      <c r="J335" s="93"/>
      <c r="K335" s="93"/>
      <c r="L335" s="93">
        <v>12</v>
      </c>
      <c r="M335" s="2" t="s">
        <v>2290</v>
      </c>
      <c r="N335" s="1">
        <v>1</v>
      </c>
    </row>
    <row r="336" spans="1:14" x14ac:dyDescent="0.2">
      <c r="A336" s="1">
        <v>1241233</v>
      </c>
      <c r="B336" s="2" t="s">
        <v>2039</v>
      </c>
      <c r="C336" s="1">
        <v>2</v>
      </c>
      <c r="D336" s="1">
        <v>0</v>
      </c>
      <c r="E336" s="1">
        <v>0</v>
      </c>
      <c r="F336" s="1">
        <v>14</v>
      </c>
      <c r="G336" s="1">
        <v>18</v>
      </c>
      <c r="H336" s="1">
        <v>0</v>
      </c>
      <c r="I336" s="1">
        <v>0</v>
      </c>
      <c r="J336" s="93"/>
      <c r="K336" s="93"/>
      <c r="L336" s="93">
        <v>4.6666666666659999</v>
      </c>
      <c r="M336" s="2" t="s">
        <v>2283</v>
      </c>
      <c r="N336" s="1">
        <v>3</v>
      </c>
    </row>
    <row r="337" spans="1:14" x14ac:dyDescent="0.2">
      <c r="A337" s="1">
        <v>1265694</v>
      </c>
      <c r="B337" s="2" t="s">
        <v>1958</v>
      </c>
      <c r="C337" s="1">
        <v>12</v>
      </c>
      <c r="D337" s="1">
        <v>0</v>
      </c>
      <c r="E337" s="1">
        <v>0</v>
      </c>
      <c r="F337" s="1">
        <v>14</v>
      </c>
      <c r="G337" s="1">
        <v>24</v>
      </c>
      <c r="H337" s="1">
        <v>0</v>
      </c>
      <c r="I337" s="1">
        <v>0</v>
      </c>
      <c r="J337" s="93"/>
      <c r="K337" s="93"/>
      <c r="L337" s="93">
        <v>3.5</v>
      </c>
      <c r="M337" s="2" t="s">
        <v>2283</v>
      </c>
      <c r="N337" s="1">
        <v>4</v>
      </c>
    </row>
    <row r="338" spans="1:14" x14ac:dyDescent="0.2">
      <c r="A338" s="1">
        <v>572746</v>
      </c>
      <c r="B338" s="2" t="s">
        <v>1673</v>
      </c>
      <c r="C338" s="1">
        <v>2</v>
      </c>
      <c r="D338" s="1">
        <v>0</v>
      </c>
      <c r="E338" s="1">
        <v>0</v>
      </c>
      <c r="F338" s="1">
        <v>15</v>
      </c>
      <c r="G338" s="1">
        <v>12</v>
      </c>
      <c r="H338" s="1">
        <v>0</v>
      </c>
      <c r="I338" s="1">
        <v>0</v>
      </c>
      <c r="J338" s="93"/>
      <c r="K338" s="93"/>
      <c r="L338" s="93">
        <v>7.5</v>
      </c>
      <c r="M338" s="2" t="s">
        <v>2283</v>
      </c>
      <c r="N338" s="1">
        <v>2</v>
      </c>
    </row>
    <row r="339" spans="1:14" x14ac:dyDescent="0.2">
      <c r="A339" s="1">
        <v>999219</v>
      </c>
      <c r="B339" s="2" t="s">
        <v>1691</v>
      </c>
      <c r="C339" s="1">
        <v>2</v>
      </c>
      <c r="D339" s="1">
        <v>0</v>
      </c>
      <c r="E339" s="1">
        <v>0</v>
      </c>
      <c r="F339" s="1">
        <v>16</v>
      </c>
      <c r="G339" s="1">
        <v>24</v>
      </c>
      <c r="H339" s="1">
        <v>0</v>
      </c>
      <c r="I339" s="1">
        <v>0</v>
      </c>
      <c r="J339" s="93"/>
      <c r="K339" s="93"/>
      <c r="L339" s="93">
        <v>4</v>
      </c>
      <c r="M339" s="2" t="s">
        <v>2291</v>
      </c>
      <c r="N339" s="1">
        <v>4</v>
      </c>
    </row>
    <row r="340" spans="1:14" x14ac:dyDescent="0.2">
      <c r="A340" s="1">
        <v>1239610</v>
      </c>
      <c r="B340" s="2" t="s">
        <v>1696</v>
      </c>
      <c r="C340" s="1">
        <v>3</v>
      </c>
      <c r="D340" s="1">
        <v>0</v>
      </c>
      <c r="E340" s="1">
        <v>0</v>
      </c>
      <c r="F340" s="1">
        <v>16</v>
      </c>
      <c r="G340" s="1">
        <v>12</v>
      </c>
      <c r="H340" s="1">
        <v>0</v>
      </c>
      <c r="I340" s="1">
        <v>0</v>
      </c>
      <c r="J340" s="93"/>
      <c r="K340" s="93"/>
      <c r="L340" s="93">
        <v>8</v>
      </c>
      <c r="M340" s="2" t="s">
        <v>2283</v>
      </c>
      <c r="N340" s="1">
        <v>2</v>
      </c>
    </row>
    <row r="341" spans="1:14" x14ac:dyDescent="0.2">
      <c r="A341" s="1">
        <v>1240495</v>
      </c>
      <c r="B341" s="2" t="s">
        <v>1760</v>
      </c>
      <c r="C341" s="1">
        <v>3</v>
      </c>
      <c r="D341" s="1">
        <v>0</v>
      </c>
      <c r="E341" s="1">
        <v>0</v>
      </c>
      <c r="F341" s="1">
        <v>16</v>
      </c>
      <c r="G341" s="1">
        <v>6</v>
      </c>
      <c r="H341" s="1">
        <v>0</v>
      </c>
      <c r="I341" s="1">
        <v>0</v>
      </c>
      <c r="J341" s="93"/>
      <c r="K341" s="93"/>
      <c r="L341" s="93">
        <v>16</v>
      </c>
      <c r="M341" s="2" t="s">
        <v>2283</v>
      </c>
      <c r="N341" s="1">
        <v>1</v>
      </c>
    </row>
    <row r="342" spans="1:14" x14ac:dyDescent="0.2">
      <c r="A342" s="1">
        <v>726216</v>
      </c>
      <c r="B342" s="2" t="s">
        <v>1654</v>
      </c>
      <c r="C342" s="1">
        <v>3</v>
      </c>
      <c r="D342" s="1">
        <v>0</v>
      </c>
      <c r="E342" s="1">
        <v>0</v>
      </c>
      <c r="F342" s="1">
        <v>17</v>
      </c>
      <c r="G342" s="1">
        <v>12</v>
      </c>
      <c r="H342" s="1">
        <v>0</v>
      </c>
      <c r="I342" s="1">
        <v>0</v>
      </c>
      <c r="J342" s="93"/>
      <c r="K342" s="93"/>
      <c r="L342" s="93">
        <v>8.5</v>
      </c>
      <c r="M342" s="2" t="s">
        <v>2292</v>
      </c>
      <c r="N342" s="1">
        <v>2</v>
      </c>
    </row>
    <row r="343" spans="1:14" x14ac:dyDescent="0.2">
      <c r="A343" s="1">
        <v>1241489</v>
      </c>
      <c r="B343" s="2" t="s">
        <v>1956</v>
      </c>
      <c r="C343" s="1">
        <v>2</v>
      </c>
      <c r="D343" s="1">
        <v>0</v>
      </c>
      <c r="E343" s="1">
        <v>0</v>
      </c>
      <c r="F343" s="1">
        <v>17</v>
      </c>
      <c r="G343" s="1">
        <v>18</v>
      </c>
      <c r="H343" s="1">
        <v>0</v>
      </c>
      <c r="I343" s="1">
        <v>0</v>
      </c>
      <c r="J343" s="93"/>
      <c r="K343" s="93"/>
      <c r="L343" s="93">
        <v>5.6666666666659999</v>
      </c>
      <c r="M343" s="2" t="s">
        <v>2283</v>
      </c>
      <c r="N343" s="1">
        <v>3</v>
      </c>
    </row>
    <row r="344" spans="1:14" x14ac:dyDescent="0.2">
      <c r="A344" s="1">
        <v>572755</v>
      </c>
      <c r="B344" s="2" t="s">
        <v>1712</v>
      </c>
      <c r="C344" s="1">
        <v>1</v>
      </c>
      <c r="D344" s="1">
        <v>0</v>
      </c>
      <c r="E344" s="1">
        <v>1</v>
      </c>
      <c r="F344" s="1">
        <v>19</v>
      </c>
      <c r="G344" s="1">
        <v>30</v>
      </c>
      <c r="H344" s="1">
        <v>0</v>
      </c>
      <c r="I344" s="1">
        <v>0</v>
      </c>
      <c r="J344" s="93"/>
      <c r="K344" s="93"/>
      <c r="L344" s="93">
        <v>3.8</v>
      </c>
      <c r="M344" s="2" t="s">
        <v>2283</v>
      </c>
      <c r="N344" s="1">
        <v>5</v>
      </c>
    </row>
    <row r="345" spans="1:14" x14ac:dyDescent="0.2">
      <c r="A345" s="1">
        <v>601064</v>
      </c>
      <c r="B345" s="2" t="s">
        <v>1248</v>
      </c>
      <c r="C345" s="1">
        <v>3</v>
      </c>
      <c r="D345" s="1">
        <v>0</v>
      </c>
      <c r="E345" s="1">
        <v>1</v>
      </c>
      <c r="F345" s="1">
        <v>19</v>
      </c>
      <c r="G345" s="1">
        <v>24</v>
      </c>
      <c r="H345" s="1">
        <v>0</v>
      </c>
      <c r="I345" s="1">
        <v>0</v>
      </c>
      <c r="J345" s="93"/>
      <c r="K345" s="93"/>
      <c r="L345" s="93">
        <v>4.75</v>
      </c>
      <c r="M345" s="2" t="s">
        <v>2293</v>
      </c>
      <c r="N345" s="1">
        <v>4</v>
      </c>
    </row>
    <row r="346" spans="1:14" x14ac:dyDescent="0.2">
      <c r="A346" s="1">
        <v>1240443</v>
      </c>
      <c r="B346" s="2" t="s">
        <v>1759</v>
      </c>
      <c r="C346" s="1">
        <v>3</v>
      </c>
      <c r="D346" s="1">
        <v>0</v>
      </c>
      <c r="E346" s="1">
        <v>0</v>
      </c>
      <c r="F346" s="1">
        <v>20</v>
      </c>
      <c r="G346" s="1">
        <v>48</v>
      </c>
      <c r="H346" s="1">
        <v>0</v>
      </c>
      <c r="I346" s="1">
        <v>0</v>
      </c>
      <c r="J346" s="93"/>
      <c r="K346" s="93"/>
      <c r="L346" s="93">
        <v>2.5</v>
      </c>
      <c r="M346" s="2" t="s">
        <v>2289</v>
      </c>
      <c r="N346" s="1">
        <v>8</v>
      </c>
    </row>
    <row r="347" spans="1:14" x14ac:dyDescent="0.2">
      <c r="A347" s="1">
        <v>642835</v>
      </c>
      <c r="B347" s="2" t="s">
        <v>1549</v>
      </c>
      <c r="C347" s="1">
        <v>57</v>
      </c>
      <c r="D347" s="1">
        <v>0</v>
      </c>
      <c r="E347" s="1">
        <v>0</v>
      </c>
      <c r="F347" s="1">
        <v>20</v>
      </c>
      <c r="G347" s="1">
        <v>12</v>
      </c>
      <c r="H347" s="1">
        <v>0</v>
      </c>
      <c r="I347" s="1">
        <v>0</v>
      </c>
      <c r="J347" s="93"/>
      <c r="K347" s="93"/>
      <c r="L347" s="93">
        <v>10</v>
      </c>
      <c r="M347" s="2" t="s">
        <v>2283</v>
      </c>
      <c r="N347" s="1">
        <v>2</v>
      </c>
    </row>
    <row r="348" spans="1:14" x14ac:dyDescent="0.2">
      <c r="A348" s="1">
        <v>1242311</v>
      </c>
      <c r="B348" s="2" t="s">
        <v>2034</v>
      </c>
      <c r="C348" s="1">
        <v>7</v>
      </c>
      <c r="D348" s="1">
        <v>0</v>
      </c>
      <c r="E348" s="1">
        <v>2</v>
      </c>
      <c r="F348" s="1">
        <v>20</v>
      </c>
      <c r="G348" s="1">
        <v>54</v>
      </c>
      <c r="H348" s="1">
        <v>0</v>
      </c>
      <c r="I348" s="1">
        <v>0</v>
      </c>
      <c r="J348" s="93"/>
      <c r="K348" s="93"/>
      <c r="L348" s="93">
        <v>2.2222222222219998</v>
      </c>
      <c r="M348" s="2" t="s">
        <v>2283</v>
      </c>
      <c r="N348" s="1">
        <v>9</v>
      </c>
    </row>
    <row r="349" spans="1:14" x14ac:dyDescent="0.2">
      <c r="A349" s="1">
        <v>1240499</v>
      </c>
      <c r="B349" s="2" t="s">
        <v>1761</v>
      </c>
      <c r="C349" s="1">
        <v>5</v>
      </c>
      <c r="D349" s="1">
        <v>0</v>
      </c>
      <c r="E349" s="1">
        <v>0</v>
      </c>
      <c r="F349" s="1">
        <v>21</v>
      </c>
      <c r="G349" s="1">
        <v>18</v>
      </c>
      <c r="H349" s="1">
        <v>0</v>
      </c>
      <c r="I349" s="1">
        <v>0</v>
      </c>
      <c r="J349" s="93"/>
      <c r="K349" s="93"/>
      <c r="L349" s="93">
        <v>7</v>
      </c>
      <c r="M349" s="2" t="s">
        <v>2283</v>
      </c>
      <c r="N349" s="1">
        <v>3</v>
      </c>
    </row>
    <row r="350" spans="1:14" x14ac:dyDescent="0.2">
      <c r="A350" s="1">
        <v>1241851</v>
      </c>
      <c r="B350" s="2" t="s">
        <v>2294</v>
      </c>
      <c r="C350" s="1">
        <v>1</v>
      </c>
      <c r="D350" s="1">
        <v>0</v>
      </c>
      <c r="E350" s="1">
        <v>0</v>
      </c>
      <c r="F350" s="1">
        <v>21</v>
      </c>
      <c r="G350" s="1">
        <v>36</v>
      </c>
      <c r="H350" s="1">
        <v>0</v>
      </c>
      <c r="I350" s="1">
        <v>0</v>
      </c>
      <c r="J350" s="93"/>
      <c r="K350" s="93"/>
      <c r="L350" s="93">
        <v>3.5</v>
      </c>
      <c r="M350" s="2" t="s">
        <v>2283</v>
      </c>
      <c r="N350" s="1">
        <v>6</v>
      </c>
    </row>
    <row r="351" spans="1:14" x14ac:dyDescent="0.2">
      <c r="A351" s="1">
        <v>943411</v>
      </c>
      <c r="B351" s="2" t="s">
        <v>1689</v>
      </c>
      <c r="C351" s="1">
        <v>2</v>
      </c>
      <c r="D351" s="1">
        <v>0</v>
      </c>
      <c r="E351" s="1">
        <v>0</v>
      </c>
      <c r="F351" s="1">
        <v>22</v>
      </c>
      <c r="G351" s="1">
        <v>18</v>
      </c>
      <c r="H351" s="1">
        <v>0</v>
      </c>
      <c r="I351" s="1">
        <v>0</v>
      </c>
      <c r="J351" s="93"/>
      <c r="K351" s="93"/>
      <c r="L351" s="93">
        <v>7.333333333333</v>
      </c>
      <c r="M351" s="2" t="s">
        <v>2295</v>
      </c>
      <c r="N351" s="1">
        <v>3</v>
      </c>
    </row>
    <row r="352" spans="1:14" x14ac:dyDescent="0.2">
      <c r="A352" s="1">
        <v>814068</v>
      </c>
      <c r="B352" s="2" t="s">
        <v>1577</v>
      </c>
      <c r="C352" s="1">
        <v>16</v>
      </c>
      <c r="D352" s="1">
        <v>0</v>
      </c>
      <c r="E352" s="1">
        <v>0</v>
      </c>
      <c r="F352" s="1">
        <v>22</v>
      </c>
      <c r="G352" s="1"/>
      <c r="H352" s="1">
        <v>0</v>
      </c>
      <c r="I352" s="1">
        <v>0</v>
      </c>
      <c r="J352" s="93"/>
      <c r="K352" s="93"/>
      <c r="L352" s="93">
        <v>9999</v>
      </c>
      <c r="M352" s="2" t="s">
        <v>2283</v>
      </c>
      <c r="N352" s="1">
        <v>0</v>
      </c>
    </row>
    <row r="353" spans="1:14" x14ac:dyDescent="0.2">
      <c r="A353" s="1">
        <v>849349</v>
      </c>
      <c r="B353" s="2" t="s">
        <v>1740</v>
      </c>
      <c r="C353" s="1">
        <v>1</v>
      </c>
      <c r="D353" s="1">
        <v>0</v>
      </c>
      <c r="E353" s="1">
        <v>0</v>
      </c>
      <c r="F353" s="1">
        <v>22</v>
      </c>
      <c r="G353" s="1">
        <v>18</v>
      </c>
      <c r="H353" s="1">
        <v>0</v>
      </c>
      <c r="I353" s="1">
        <v>0</v>
      </c>
      <c r="J353" s="93"/>
      <c r="K353" s="93"/>
      <c r="L353" s="93">
        <v>7.333333333333</v>
      </c>
      <c r="M353" s="2" t="s">
        <v>2295</v>
      </c>
      <c r="N353" s="1">
        <v>3</v>
      </c>
    </row>
    <row r="354" spans="1:14" x14ac:dyDescent="0.2">
      <c r="A354" s="1">
        <v>861626</v>
      </c>
      <c r="B354" s="2" t="s">
        <v>1686</v>
      </c>
      <c r="C354" s="1">
        <v>2</v>
      </c>
      <c r="D354" s="1">
        <v>0</v>
      </c>
      <c r="E354" s="1">
        <v>1</v>
      </c>
      <c r="F354" s="1">
        <v>23</v>
      </c>
      <c r="G354" s="1">
        <v>36</v>
      </c>
      <c r="H354" s="1">
        <v>0</v>
      </c>
      <c r="I354" s="1">
        <v>0</v>
      </c>
      <c r="J354" s="93"/>
      <c r="K354" s="93"/>
      <c r="L354" s="93">
        <v>3.833333333333</v>
      </c>
      <c r="M354" s="2" t="s">
        <v>2296</v>
      </c>
      <c r="N354" s="1">
        <v>6</v>
      </c>
    </row>
    <row r="355" spans="1:14" x14ac:dyDescent="0.2">
      <c r="A355" s="1">
        <v>751924</v>
      </c>
      <c r="B355" s="2" t="s">
        <v>1537</v>
      </c>
      <c r="C355" s="1">
        <v>25</v>
      </c>
      <c r="D355" s="1">
        <v>0</v>
      </c>
      <c r="E355" s="1">
        <v>0</v>
      </c>
      <c r="F355" s="1">
        <v>23</v>
      </c>
      <c r="G355" s="1">
        <v>18</v>
      </c>
      <c r="H355" s="1">
        <v>0</v>
      </c>
      <c r="I355" s="1">
        <v>0</v>
      </c>
      <c r="J355" s="93"/>
      <c r="K355" s="93"/>
      <c r="L355" s="93">
        <v>7.6666666666659999</v>
      </c>
      <c r="M355" s="2" t="s">
        <v>2288</v>
      </c>
      <c r="N355" s="1">
        <v>3</v>
      </c>
    </row>
    <row r="356" spans="1:14" x14ac:dyDescent="0.2">
      <c r="A356" s="1">
        <v>1241505</v>
      </c>
      <c r="B356" s="2" t="s">
        <v>2065</v>
      </c>
      <c r="C356" s="1">
        <v>4</v>
      </c>
      <c r="D356" s="1">
        <v>0</v>
      </c>
      <c r="E356" s="1">
        <v>2</v>
      </c>
      <c r="F356" s="1">
        <v>23</v>
      </c>
      <c r="G356" s="1">
        <v>36</v>
      </c>
      <c r="H356" s="1">
        <v>0</v>
      </c>
      <c r="I356" s="1">
        <v>0</v>
      </c>
      <c r="J356" s="93"/>
      <c r="K356" s="93"/>
      <c r="L356" s="93">
        <v>3.833333333333</v>
      </c>
      <c r="M356" s="2" t="s">
        <v>2283</v>
      </c>
      <c r="N356" s="1">
        <v>6</v>
      </c>
    </row>
    <row r="357" spans="1:14" x14ac:dyDescent="0.2">
      <c r="A357" s="1">
        <v>1243903</v>
      </c>
      <c r="B357" s="2" t="s">
        <v>2297</v>
      </c>
      <c r="C357" s="1">
        <v>1</v>
      </c>
      <c r="D357" s="1">
        <v>0</v>
      </c>
      <c r="E357" s="1">
        <v>2</v>
      </c>
      <c r="F357" s="1">
        <v>24</v>
      </c>
      <c r="G357" s="1">
        <v>60</v>
      </c>
      <c r="H357" s="1">
        <v>0</v>
      </c>
      <c r="I357" s="1">
        <v>0</v>
      </c>
      <c r="J357" s="93"/>
      <c r="K357" s="93"/>
      <c r="L357" s="93">
        <v>2.4</v>
      </c>
      <c r="M357" s="2" t="s">
        <v>2283</v>
      </c>
      <c r="N357" s="1">
        <v>10</v>
      </c>
    </row>
    <row r="358" spans="1:14" x14ac:dyDescent="0.2">
      <c r="A358" s="1">
        <v>624934</v>
      </c>
      <c r="B358" s="2" t="s">
        <v>1623</v>
      </c>
      <c r="C358" s="1">
        <v>5</v>
      </c>
      <c r="D358" s="1">
        <v>0</v>
      </c>
      <c r="E358" s="1">
        <v>0</v>
      </c>
      <c r="F358" s="1">
        <v>24</v>
      </c>
      <c r="G358" s="1">
        <v>18</v>
      </c>
      <c r="H358" s="1">
        <v>0</v>
      </c>
      <c r="I358" s="1">
        <v>0</v>
      </c>
      <c r="J358" s="93"/>
      <c r="K358" s="93"/>
      <c r="L358" s="93">
        <v>8</v>
      </c>
      <c r="M358" s="2" t="s">
        <v>2298</v>
      </c>
      <c r="N358" s="1">
        <v>3</v>
      </c>
    </row>
    <row r="359" spans="1:14" x14ac:dyDescent="0.2">
      <c r="A359" s="1">
        <v>738495</v>
      </c>
      <c r="B359" s="2" t="s">
        <v>1729</v>
      </c>
      <c r="C359" s="1">
        <v>1</v>
      </c>
      <c r="D359" s="1">
        <v>0</v>
      </c>
      <c r="E359" s="1">
        <v>0</v>
      </c>
      <c r="F359" s="1">
        <v>24</v>
      </c>
      <c r="G359" s="1">
        <v>12</v>
      </c>
      <c r="H359" s="1">
        <v>0</v>
      </c>
      <c r="I359" s="1">
        <v>0</v>
      </c>
      <c r="J359" s="93"/>
      <c r="K359" s="93"/>
      <c r="L359" s="93">
        <v>12</v>
      </c>
      <c r="M359" s="2" t="s">
        <v>2283</v>
      </c>
      <c r="N359" s="1">
        <v>2</v>
      </c>
    </row>
    <row r="360" spans="1:14" x14ac:dyDescent="0.2">
      <c r="A360" s="1">
        <v>1293730</v>
      </c>
      <c r="B360" s="2" t="s">
        <v>2054</v>
      </c>
      <c r="C360" s="1">
        <v>1</v>
      </c>
      <c r="D360" s="1">
        <v>0</v>
      </c>
      <c r="E360" s="1">
        <v>0</v>
      </c>
      <c r="F360" s="1">
        <v>26</v>
      </c>
      <c r="G360" s="1">
        <v>18</v>
      </c>
      <c r="H360" s="1">
        <v>0</v>
      </c>
      <c r="I360" s="1">
        <v>0</v>
      </c>
      <c r="J360" s="93"/>
      <c r="K360" s="93"/>
      <c r="L360" s="93">
        <v>8.6666666666659999</v>
      </c>
      <c r="M360" s="2" t="s">
        <v>2283</v>
      </c>
      <c r="N360" s="1">
        <v>3</v>
      </c>
    </row>
    <row r="361" spans="1:14" x14ac:dyDescent="0.2">
      <c r="A361" s="1">
        <v>741351</v>
      </c>
      <c r="B361" s="2" t="s">
        <v>1730</v>
      </c>
      <c r="C361" s="1">
        <v>1</v>
      </c>
      <c r="D361" s="1">
        <v>0</v>
      </c>
      <c r="E361" s="1">
        <v>0</v>
      </c>
      <c r="F361" s="1">
        <v>26</v>
      </c>
      <c r="G361" s="1">
        <v>24</v>
      </c>
      <c r="H361" s="1">
        <v>0</v>
      </c>
      <c r="I361" s="1">
        <v>0</v>
      </c>
      <c r="J361" s="93"/>
      <c r="K361" s="93"/>
      <c r="L361" s="93">
        <v>6.5</v>
      </c>
      <c r="M361" s="2" t="s">
        <v>2299</v>
      </c>
      <c r="N361" s="1">
        <v>4</v>
      </c>
    </row>
    <row r="362" spans="1:14" x14ac:dyDescent="0.2">
      <c r="A362" s="1">
        <v>1240627</v>
      </c>
      <c r="B362" s="2" t="s">
        <v>1768</v>
      </c>
      <c r="C362" s="1">
        <v>1</v>
      </c>
      <c r="D362" s="1">
        <v>0</v>
      </c>
      <c r="E362" s="1">
        <v>0</v>
      </c>
      <c r="F362" s="1">
        <v>26</v>
      </c>
      <c r="G362" s="1">
        <v>24</v>
      </c>
      <c r="H362" s="1">
        <v>0</v>
      </c>
      <c r="I362" s="1">
        <v>0</v>
      </c>
      <c r="J362" s="93"/>
      <c r="K362" s="93"/>
      <c r="L362" s="93">
        <v>6.5</v>
      </c>
      <c r="M362" s="2" t="s">
        <v>2283</v>
      </c>
      <c r="N362" s="1">
        <v>4</v>
      </c>
    </row>
    <row r="363" spans="1:14" x14ac:dyDescent="0.2">
      <c r="A363" s="1">
        <v>624926</v>
      </c>
      <c r="B363" s="2" t="s">
        <v>1679</v>
      </c>
      <c r="C363" s="1">
        <v>2</v>
      </c>
      <c r="D363" s="1">
        <v>0</v>
      </c>
      <c r="E363" s="1">
        <v>0</v>
      </c>
      <c r="F363" s="1">
        <v>27</v>
      </c>
      <c r="G363" s="1">
        <v>12</v>
      </c>
      <c r="H363" s="1">
        <v>0</v>
      </c>
      <c r="I363" s="1">
        <v>0</v>
      </c>
      <c r="J363" s="93"/>
      <c r="K363" s="93"/>
      <c r="L363" s="93">
        <v>13.5</v>
      </c>
      <c r="M363" s="2" t="s">
        <v>2300</v>
      </c>
      <c r="N363" s="1">
        <v>2</v>
      </c>
    </row>
    <row r="364" spans="1:14" x14ac:dyDescent="0.2">
      <c r="A364" s="1">
        <v>1243519</v>
      </c>
      <c r="B364" s="2" t="s">
        <v>1945</v>
      </c>
      <c r="C364" s="1">
        <v>1</v>
      </c>
      <c r="D364" s="1">
        <v>0</v>
      </c>
      <c r="E364" s="1">
        <v>0</v>
      </c>
      <c r="F364" s="1">
        <v>27</v>
      </c>
      <c r="G364" s="1">
        <v>30</v>
      </c>
      <c r="H364" s="1">
        <v>0</v>
      </c>
      <c r="I364" s="1">
        <v>0</v>
      </c>
      <c r="J364" s="93"/>
      <c r="K364" s="93"/>
      <c r="L364" s="93">
        <v>5.4</v>
      </c>
      <c r="M364" s="2" t="s">
        <v>2283</v>
      </c>
      <c r="N364" s="1">
        <v>5</v>
      </c>
    </row>
    <row r="365" spans="1:14" x14ac:dyDescent="0.2">
      <c r="A365" s="1">
        <v>19570</v>
      </c>
      <c r="B365" s="2" t="s">
        <v>1701</v>
      </c>
      <c r="C365" s="1">
        <v>3</v>
      </c>
      <c r="D365" s="1">
        <v>0</v>
      </c>
      <c r="E365" s="1">
        <v>0</v>
      </c>
      <c r="F365" s="1">
        <v>27</v>
      </c>
      <c r="G365" s="1">
        <v>30</v>
      </c>
      <c r="H365" s="1">
        <v>0</v>
      </c>
      <c r="I365" s="1">
        <v>0</v>
      </c>
      <c r="J365" s="93"/>
      <c r="K365" s="93"/>
      <c r="L365" s="93">
        <v>5.4</v>
      </c>
      <c r="M365" s="2" t="s">
        <v>2283</v>
      </c>
      <c r="N365" s="1">
        <v>5</v>
      </c>
    </row>
    <row r="366" spans="1:14" x14ac:dyDescent="0.2">
      <c r="A366" s="1">
        <v>127205</v>
      </c>
      <c r="B366" s="2" t="s">
        <v>1666</v>
      </c>
      <c r="C366" s="1">
        <v>6</v>
      </c>
      <c r="D366" s="1">
        <v>0</v>
      </c>
      <c r="E366" s="1">
        <v>0</v>
      </c>
      <c r="F366" s="1">
        <v>27</v>
      </c>
      <c r="G366" s="1">
        <v>18</v>
      </c>
      <c r="H366" s="1">
        <v>0</v>
      </c>
      <c r="I366" s="1">
        <v>0</v>
      </c>
      <c r="J366" s="93"/>
      <c r="K366" s="93"/>
      <c r="L366" s="93">
        <v>9</v>
      </c>
      <c r="M366" s="2" t="s">
        <v>2283</v>
      </c>
      <c r="N366" s="1">
        <v>3</v>
      </c>
    </row>
    <row r="367" spans="1:14" x14ac:dyDescent="0.2">
      <c r="A367" s="1">
        <v>979011</v>
      </c>
      <c r="B367" s="2" t="s">
        <v>1554</v>
      </c>
      <c r="C367" s="1">
        <v>16</v>
      </c>
      <c r="D367" s="1">
        <v>0</v>
      </c>
      <c r="E367" s="1">
        <v>0</v>
      </c>
      <c r="F367" s="1">
        <v>27</v>
      </c>
      <c r="G367" s="1">
        <v>23</v>
      </c>
      <c r="H367" s="1">
        <v>0</v>
      </c>
      <c r="I367" s="1">
        <v>0</v>
      </c>
      <c r="J367" s="93"/>
      <c r="K367" s="93"/>
      <c r="L367" s="93">
        <v>7.0434782608689996</v>
      </c>
      <c r="M367" s="2" t="s">
        <v>2300</v>
      </c>
      <c r="N367" s="1">
        <v>3.5</v>
      </c>
    </row>
    <row r="368" spans="1:14" x14ac:dyDescent="0.2">
      <c r="A368" s="1">
        <v>777011</v>
      </c>
      <c r="B368" s="2" t="s">
        <v>1735</v>
      </c>
      <c r="C368" s="1">
        <v>1</v>
      </c>
      <c r="D368" s="1">
        <v>0</v>
      </c>
      <c r="E368" s="1">
        <v>0</v>
      </c>
      <c r="F368" s="1">
        <v>27</v>
      </c>
      <c r="G368" s="1">
        <v>24</v>
      </c>
      <c r="H368" s="1">
        <v>0</v>
      </c>
      <c r="I368" s="1">
        <v>0</v>
      </c>
      <c r="J368" s="93"/>
      <c r="K368" s="93"/>
      <c r="L368" s="93">
        <v>6.75</v>
      </c>
      <c r="M368" s="2" t="s">
        <v>2300</v>
      </c>
      <c r="N368" s="1">
        <v>4</v>
      </c>
    </row>
    <row r="369" spans="1:14" x14ac:dyDescent="0.2">
      <c r="A369" s="1">
        <v>1243188</v>
      </c>
      <c r="B369" s="2" t="s">
        <v>2003</v>
      </c>
      <c r="C369" s="1">
        <v>14</v>
      </c>
      <c r="D369" s="1">
        <v>0</v>
      </c>
      <c r="E369" s="1">
        <v>1</v>
      </c>
      <c r="F369" s="1">
        <v>28</v>
      </c>
      <c r="G369" s="1">
        <v>48</v>
      </c>
      <c r="H369" s="1">
        <v>0</v>
      </c>
      <c r="I369" s="1">
        <v>0</v>
      </c>
      <c r="J369" s="93"/>
      <c r="K369" s="93"/>
      <c r="L369" s="93">
        <v>3.5</v>
      </c>
      <c r="M369" s="2" t="s">
        <v>2283</v>
      </c>
      <c r="N369" s="1">
        <v>8</v>
      </c>
    </row>
    <row r="370" spans="1:14" x14ac:dyDescent="0.2">
      <c r="A370" s="1">
        <v>377615</v>
      </c>
      <c r="B370" s="2" t="s">
        <v>1708</v>
      </c>
      <c r="C370" s="1">
        <v>1</v>
      </c>
      <c r="D370" s="1">
        <v>0</v>
      </c>
      <c r="E370" s="1">
        <v>1</v>
      </c>
      <c r="F370" s="1">
        <v>28</v>
      </c>
      <c r="G370" s="1">
        <v>36</v>
      </c>
      <c r="H370" s="1">
        <v>0</v>
      </c>
      <c r="I370" s="1">
        <v>0</v>
      </c>
      <c r="J370" s="93"/>
      <c r="K370" s="93"/>
      <c r="L370" s="93">
        <v>4.6666666666659999</v>
      </c>
      <c r="M370" s="2" t="s">
        <v>2301</v>
      </c>
      <c r="N370" s="1">
        <v>6</v>
      </c>
    </row>
    <row r="371" spans="1:14" x14ac:dyDescent="0.2">
      <c r="A371" s="1">
        <v>1267066</v>
      </c>
      <c r="B371" s="2" t="s">
        <v>2302</v>
      </c>
      <c r="C371" s="1">
        <v>1</v>
      </c>
      <c r="D371" s="1">
        <v>0</v>
      </c>
      <c r="E371" s="1">
        <v>0</v>
      </c>
      <c r="F371" s="1">
        <v>30</v>
      </c>
      <c r="G371" s="1">
        <v>36</v>
      </c>
      <c r="H371" s="1">
        <v>0</v>
      </c>
      <c r="I371" s="1">
        <v>0</v>
      </c>
      <c r="J371" s="93"/>
      <c r="K371" s="93"/>
      <c r="L371" s="93">
        <v>5</v>
      </c>
      <c r="M371" s="2" t="s">
        <v>2283</v>
      </c>
      <c r="N371" s="1">
        <v>6</v>
      </c>
    </row>
    <row r="372" spans="1:14" x14ac:dyDescent="0.2">
      <c r="A372" s="1">
        <v>1267028</v>
      </c>
      <c r="B372" s="2" t="s">
        <v>2303</v>
      </c>
      <c r="C372" s="1">
        <v>1</v>
      </c>
      <c r="D372" s="1">
        <v>0</v>
      </c>
      <c r="E372" s="1">
        <v>0</v>
      </c>
      <c r="F372" s="1">
        <v>30</v>
      </c>
      <c r="G372" s="1">
        <v>36</v>
      </c>
      <c r="H372" s="1">
        <v>0</v>
      </c>
      <c r="I372" s="1">
        <v>0</v>
      </c>
      <c r="J372" s="93"/>
      <c r="K372" s="93"/>
      <c r="L372" s="93">
        <v>5</v>
      </c>
      <c r="M372" s="2" t="s">
        <v>2283</v>
      </c>
      <c r="N372" s="1">
        <v>6</v>
      </c>
    </row>
    <row r="373" spans="1:14" x14ac:dyDescent="0.2">
      <c r="A373" s="1">
        <v>1241122</v>
      </c>
      <c r="B373" s="2" t="s">
        <v>1967</v>
      </c>
      <c r="C373" s="1">
        <v>3</v>
      </c>
      <c r="D373" s="1">
        <v>0</v>
      </c>
      <c r="E373" s="1">
        <v>0</v>
      </c>
      <c r="F373" s="1">
        <v>31</v>
      </c>
      <c r="G373" s="1">
        <v>18</v>
      </c>
      <c r="H373" s="1">
        <v>0</v>
      </c>
      <c r="I373" s="1">
        <v>0</v>
      </c>
      <c r="J373" s="93"/>
      <c r="K373" s="93"/>
      <c r="L373" s="93">
        <v>10.333333333333</v>
      </c>
      <c r="M373" s="2" t="s">
        <v>2283</v>
      </c>
      <c r="N373" s="1">
        <v>3</v>
      </c>
    </row>
    <row r="374" spans="1:14" x14ac:dyDescent="0.2">
      <c r="A374" s="1">
        <v>1240134</v>
      </c>
      <c r="B374" s="2" t="s">
        <v>1756</v>
      </c>
      <c r="C374" s="1">
        <v>1</v>
      </c>
      <c r="D374" s="1">
        <v>0</v>
      </c>
      <c r="E374" s="1">
        <v>0</v>
      </c>
      <c r="F374" s="1">
        <v>33</v>
      </c>
      <c r="G374" s="1">
        <v>30</v>
      </c>
      <c r="H374" s="1">
        <v>0</v>
      </c>
      <c r="I374" s="1">
        <v>0</v>
      </c>
      <c r="J374" s="93"/>
      <c r="K374" s="93"/>
      <c r="L374" s="93">
        <v>6.6</v>
      </c>
      <c r="M374" s="2" t="s">
        <v>2283</v>
      </c>
      <c r="N374" s="1">
        <v>5</v>
      </c>
    </row>
    <row r="375" spans="1:14" x14ac:dyDescent="0.2">
      <c r="A375" s="1">
        <v>1240841</v>
      </c>
      <c r="B375" s="2" t="s">
        <v>1775</v>
      </c>
      <c r="C375" s="1">
        <v>3</v>
      </c>
      <c r="D375" s="1">
        <v>0</v>
      </c>
      <c r="E375" s="1">
        <v>2</v>
      </c>
      <c r="F375" s="1">
        <v>35</v>
      </c>
      <c r="G375" s="1">
        <v>60</v>
      </c>
      <c r="H375" s="1">
        <v>0</v>
      </c>
      <c r="I375" s="1">
        <v>0</v>
      </c>
      <c r="J375" s="93"/>
      <c r="K375" s="93"/>
      <c r="L375" s="93">
        <v>3.5</v>
      </c>
      <c r="M375" s="2" t="s">
        <v>2283</v>
      </c>
      <c r="N375" s="1">
        <v>10</v>
      </c>
    </row>
    <row r="376" spans="1:14" x14ac:dyDescent="0.2">
      <c r="A376" s="1">
        <v>1027449</v>
      </c>
      <c r="B376" s="2" t="s">
        <v>1748</v>
      </c>
      <c r="C376" s="1">
        <v>1</v>
      </c>
      <c r="D376" s="1">
        <v>0</v>
      </c>
      <c r="E376" s="1">
        <v>0</v>
      </c>
      <c r="F376" s="1">
        <v>38</v>
      </c>
      <c r="G376" s="1">
        <v>30</v>
      </c>
      <c r="H376" s="1">
        <v>0</v>
      </c>
      <c r="I376" s="1">
        <v>0</v>
      </c>
      <c r="J376" s="93"/>
      <c r="K376" s="93"/>
      <c r="L376" s="93">
        <v>7.6</v>
      </c>
      <c r="M376" s="2" t="s">
        <v>2304</v>
      </c>
      <c r="N376" s="1">
        <v>5</v>
      </c>
    </row>
    <row r="377" spans="1:14" x14ac:dyDescent="0.2">
      <c r="A377" s="1">
        <v>1086089</v>
      </c>
      <c r="B377" s="2" t="s">
        <v>2025</v>
      </c>
      <c r="C377" s="1">
        <v>4</v>
      </c>
      <c r="D377" s="1">
        <v>0</v>
      </c>
      <c r="E377" s="1">
        <v>0</v>
      </c>
      <c r="F377" s="1">
        <v>41</v>
      </c>
      <c r="G377" s="1">
        <v>42</v>
      </c>
      <c r="H377" s="1">
        <v>0</v>
      </c>
      <c r="I377" s="1">
        <v>0</v>
      </c>
      <c r="J377" s="93"/>
      <c r="K377" s="93"/>
      <c r="L377" s="93">
        <v>5.8571428571419997</v>
      </c>
      <c r="M377" s="2" t="s">
        <v>2283</v>
      </c>
      <c r="N377" s="1">
        <v>7</v>
      </c>
    </row>
    <row r="378" spans="1:14" x14ac:dyDescent="0.2">
      <c r="A378" s="1">
        <v>1243192</v>
      </c>
      <c r="B378" s="2" t="s">
        <v>2006</v>
      </c>
      <c r="C378" s="1">
        <v>33</v>
      </c>
      <c r="D378" s="1">
        <v>0</v>
      </c>
      <c r="E378" s="1">
        <v>0</v>
      </c>
      <c r="F378" s="1">
        <v>43</v>
      </c>
      <c r="G378" s="1">
        <v>48</v>
      </c>
      <c r="H378" s="1">
        <v>0</v>
      </c>
      <c r="I378" s="1">
        <v>0</v>
      </c>
      <c r="J378" s="93"/>
      <c r="K378" s="93"/>
      <c r="L378" s="93">
        <v>5.375</v>
      </c>
      <c r="M378" s="2" t="s">
        <v>2283</v>
      </c>
      <c r="N378" s="1">
        <v>8</v>
      </c>
    </row>
    <row r="379" spans="1:14" x14ac:dyDescent="0.2">
      <c r="A379" s="1">
        <v>1274540</v>
      </c>
      <c r="B379" s="2" t="s">
        <v>2036</v>
      </c>
      <c r="C379" s="1">
        <v>3</v>
      </c>
      <c r="D379" s="1">
        <v>0</v>
      </c>
      <c r="E379" s="1">
        <v>0</v>
      </c>
      <c r="F379" s="1">
        <v>52</v>
      </c>
      <c r="G379" s="1">
        <v>54</v>
      </c>
      <c r="H379" s="1">
        <v>0</v>
      </c>
      <c r="I379" s="1">
        <v>0</v>
      </c>
      <c r="J379" s="93"/>
      <c r="K379" s="93"/>
      <c r="L379" s="93">
        <v>5.7777777777769996</v>
      </c>
      <c r="M379" s="2" t="s">
        <v>2283</v>
      </c>
      <c r="N379" s="1">
        <v>9</v>
      </c>
    </row>
    <row r="380" spans="1:14" x14ac:dyDescent="0.2">
      <c r="A380" s="1">
        <v>572763</v>
      </c>
      <c r="B380" s="2" t="s">
        <v>1491</v>
      </c>
      <c r="C380" s="1">
        <v>117</v>
      </c>
      <c r="D380" s="1">
        <v>0</v>
      </c>
      <c r="E380" s="1">
        <v>0</v>
      </c>
      <c r="F380" s="1">
        <v>53</v>
      </c>
      <c r="G380" s="1">
        <v>54</v>
      </c>
      <c r="H380" s="1">
        <v>0</v>
      </c>
      <c r="I380" s="1">
        <v>0</v>
      </c>
      <c r="J380" s="93"/>
      <c r="K380" s="93"/>
      <c r="L380" s="93">
        <v>5.8888888888880002</v>
      </c>
      <c r="M380" s="2" t="s">
        <v>2285</v>
      </c>
      <c r="N380" s="1">
        <v>9</v>
      </c>
    </row>
    <row r="381" spans="1:14" x14ac:dyDescent="0.2">
      <c r="A381" s="1">
        <v>601686</v>
      </c>
      <c r="B381" s="2" t="s">
        <v>1717</v>
      </c>
      <c r="C381" s="1">
        <v>1</v>
      </c>
      <c r="D381" s="1">
        <v>0</v>
      </c>
      <c r="E381" s="1">
        <v>0</v>
      </c>
      <c r="F381" s="1">
        <v>56</v>
      </c>
      <c r="G381" s="1">
        <v>24</v>
      </c>
      <c r="H381" s="1">
        <v>0</v>
      </c>
      <c r="I381" s="1">
        <v>0</v>
      </c>
      <c r="J381" s="93"/>
      <c r="K381" s="93"/>
      <c r="L381" s="93">
        <v>14</v>
      </c>
      <c r="M381" s="2" t="s">
        <v>2305</v>
      </c>
      <c r="N381" s="1">
        <v>4</v>
      </c>
    </row>
    <row r="382" spans="1:14" x14ac:dyDescent="0.2">
      <c r="A382" s="1">
        <v>34024</v>
      </c>
      <c r="B382" s="2" t="s">
        <v>2051</v>
      </c>
      <c r="C382" s="1">
        <v>3</v>
      </c>
      <c r="D382" s="1">
        <v>0</v>
      </c>
      <c r="E382" s="1">
        <v>1</v>
      </c>
      <c r="F382" s="1">
        <v>60</v>
      </c>
      <c r="G382" s="1">
        <v>90</v>
      </c>
      <c r="H382" s="1">
        <v>0</v>
      </c>
      <c r="I382" s="1">
        <v>0</v>
      </c>
      <c r="J382" s="93"/>
      <c r="K382" s="93"/>
      <c r="L382" s="93">
        <v>4</v>
      </c>
      <c r="M382" s="2" t="s">
        <v>2283</v>
      </c>
      <c r="N382" s="1">
        <v>15</v>
      </c>
    </row>
    <row r="383" spans="1:14" x14ac:dyDescent="0.2">
      <c r="A383" s="1">
        <v>1238590</v>
      </c>
      <c r="B383" s="2" t="s">
        <v>1749</v>
      </c>
      <c r="C383" s="1">
        <v>47</v>
      </c>
      <c r="D383" s="1">
        <v>0</v>
      </c>
      <c r="E383" s="1">
        <v>3</v>
      </c>
      <c r="F383" s="1">
        <v>65</v>
      </c>
      <c r="G383" s="1">
        <v>90</v>
      </c>
      <c r="H383" s="1">
        <v>0</v>
      </c>
      <c r="I383" s="1">
        <v>0</v>
      </c>
      <c r="J383" s="93"/>
      <c r="K383" s="93"/>
      <c r="L383" s="93">
        <v>4.333333333333</v>
      </c>
      <c r="M383" s="2" t="s">
        <v>2283</v>
      </c>
      <c r="N383" s="1">
        <v>15</v>
      </c>
    </row>
    <row r="384" spans="1:14" x14ac:dyDescent="0.2">
      <c r="A384" s="1">
        <v>751897</v>
      </c>
      <c r="B384" s="2" t="s">
        <v>1657</v>
      </c>
      <c r="C384" s="1">
        <v>3</v>
      </c>
      <c r="D384" s="1">
        <v>0</v>
      </c>
      <c r="E384" s="1">
        <v>2</v>
      </c>
      <c r="F384" s="1">
        <v>67</v>
      </c>
      <c r="G384" s="1">
        <v>102</v>
      </c>
      <c r="H384" s="1">
        <v>0</v>
      </c>
      <c r="I384" s="1">
        <v>0</v>
      </c>
      <c r="J384" s="93"/>
      <c r="K384" s="93"/>
      <c r="L384" s="93">
        <v>3.9411764705880001</v>
      </c>
      <c r="M384" s="2" t="s">
        <v>2291</v>
      </c>
      <c r="N384" s="1">
        <v>17</v>
      </c>
    </row>
    <row r="385" spans="1:14" x14ac:dyDescent="0.2">
      <c r="A385" s="1">
        <v>1240596</v>
      </c>
      <c r="B385" s="2" t="s">
        <v>1609</v>
      </c>
      <c r="C385" s="1">
        <v>11</v>
      </c>
      <c r="D385" s="1">
        <v>0</v>
      </c>
      <c r="E385" s="1">
        <v>1</v>
      </c>
      <c r="F385" s="1">
        <v>89</v>
      </c>
      <c r="G385" s="1">
        <v>90</v>
      </c>
      <c r="H385" s="1">
        <v>0</v>
      </c>
      <c r="I385" s="1">
        <v>0</v>
      </c>
      <c r="J385" s="93"/>
      <c r="K385" s="93"/>
      <c r="L385" s="93">
        <v>5.9333333333329996</v>
      </c>
      <c r="M385" s="2" t="s">
        <v>2283</v>
      </c>
      <c r="N385" s="1">
        <v>15</v>
      </c>
    </row>
    <row r="386" spans="1:14" x14ac:dyDescent="0.2">
      <c r="A386" s="1">
        <v>34000</v>
      </c>
      <c r="B386" s="2" t="s">
        <v>1631</v>
      </c>
      <c r="C386" s="1">
        <v>5</v>
      </c>
      <c r="D386" s="1">
        <v>0</v>
      </c>
      <c r="E386" s="1">
        <v>5</v>
      </c>
      <c r="F386" s="1">
        <v>136</v>
      </c>
      <c r="G386" s="1">
        <v>222</v>
      </c>
      <c r="H386" s="1">
        <v>0</v>
      </c>
      <c r="I386" s="1">
        <v>0</v>
      </c>
      <c r="J386" s="93"/>
      <c r="K386" s="93"/>
      <c r="L386" s="93">
        <v>3.675675675675</v>
      </c>
      <c r="M386" s="2" t="s">
        <v>2283</v>
      </c>
      <c r="N386" s="1">
        <v>37</v>
      </c>
    </row>
    <row r="387" spans="1:14" x14ac:dyDescent="0.2">
      <c r="A387" s="58" t="s">
        <v>1448</v>
      </c>
      <c r="B387" s="58" t="s">
        <v>1449</v>
      </c>
      <c r="C387" s="58" t="s">
        <v>1933</v>
      </c>
      <c r="D387" s="58" t="s">
        <v>2070</v>
      </c>
      <c r="E387" s="58" t="s">
        <v>2071</v>
      </c>
      <c r="F387" s="58" t="s">
        <v>2072</v>
      </c>
      <c r="G387" s="58" t="s">
        <v>2073</v>
      </c>
      <c r="H387" s="58" t="s">
        <v>2074</v>
      </c>
      <c r="I387" s="58" t="s">
        <v>2075</v>
      </c>
      <c r="J387" s="134" t="s">
        <v>2076</v>
      </c>
      <c r="K387" s="134" t="s">
        <v>2077</v>
      </c>
      <c r="L387" s="134" t="s">
        <v>2078</v>
      </c>
      <c r="M387" s="58" t="s">
        <v>2079</v>
      </c>
      <c r="N387" s="58" t="s">
        <v>2080</v>
      </c>
    </row>
    <row r="388" spans="1:14" x14ac:dyDescent="0.2">
      <c r="A388" s="1">
        <v>572765</v>
      </c>
      <c r="B388" s="2" t="s">
        <v>1492</v>
      </c>
      <c r="C388" s="1">
        <v>8</v>
      </c>
      <c r="D388" s="1">
        <v>10</v>
      </c>
      <c r="E388" s="1">
        <v>11</v>
      </c>
      <c r="F388" s="1">
        <v>132</v>
      </c>
      <c r="G388" s="1">
        <v>262</v>
      </c>
      <c r="H388" s="1">
        <v>0</v>
      </c>
      <c r="I388" s="1">
        <v>0</v>
      </c>
      <c r="J388" s="93">
        <v>13.2</v>
      </c>
      <c r="K388" s="93">
        <v>26.2</v>
      </c>
      <c r="L388" s="93">
        <v>3.0229007633579998</v>
      </c>
      <c r="M388" s="2" t="s">
        <v>2169</v>
      </c>
      <c r="N388" s="1">
        <v>43.4</v>
      </c>
    </row>
    <row r="389" spans="1:14" x14ac:dyDescent="0.2">
      <c r="A389" s="1">
        <v>183766</v>
      </c>
      <c r="B389" s="2" t="s">
        <v>1632</v>
      </c>
      <c r="C389" s="1">
        <v>7</v>
      </c>
      <c r="D389" s="1">
        <v>9</v>
      </c>
      <c r="E389" s="1">
        <v>8</v>
      </c>
      <c r="F389" s="1">
        <v>97</v>
      </c>
      <c r="G389" s="1">
        <v>210</v>
      </c>
      <c r="H389" s="1">
        <v>0</v>
      </c>
      <c r="I389" s="1">
        <v>0</v>
      </c>
      <c r="J389" s="93">
        <v>10.777777777777001</v>
      </c>
      <c r="K389" s="93">
        <v>23.333333333333002</v>
      </c>
      <c r="L389" s="93">
        <v>2.7714285714279998</v>
      </c>
      <c r="M389" s="2" t="s">
        <v>2218</v>
      </c>
      <c r="N389" s="1">
        <v>35</v>
      </c>
    </row>
    <row r="390" spans="1:14" x14ac:dyDescent="0.2">
      <c r="A390" s="1">
        <v>863473</v>
      </c>
      <c r="B390" s="2" t="s">
        <v>1504</v>
      </c>
      <c r="C390" s="1">
        <v>7</v>
      </c>
      <c r="D390" s="1">
        <v>7</v>
      </c>
      <c r="E390" s="1">
        <v>7</v>
      </c>
      <c r="F390" s="1">
        <v>66</v>
      </c>
      <c r="G390" s="1">
        <v>156</v>
      </c>
      <c r="H390" s="1">
        <v>0</v>
      </c>
      <c r="I390" s="1">
        <v>0</v>
      </c>
      <c r="J390" s="93">
        <v>9.4285714285710007</v>
      </c>
      <c r="K390" s="93">
        <v>22.285714285714</v>
      </c>
      <c r="L390" s="93">
        <v>2.5384615384610001</v>
      </c>
      <c r="M390" s="2" t="s">
        <v>2306</v>
      </c>
      <c r="N390" s="1">
        <v>26</v>
      </c>
    </row>
    <row r="391" spans="1:14" x14ac:dyDescent="0.2">
      <c r="A391" s="1">
        <v>301638</v>
      </c>
      <c r="B391" s="2" t="s">
        <v>1527</v>
      </c>
      <c r="C391" s="1">
        <v>5</v>
      </c>
      <c r="D391" s="1">
        <v>6</v>
      </c>
      <c r="E391" s="1">
        <v>7</v>
      </c>
      <c r="F391" s="1">
        <v>62</v>
      </c>
      <c r="G391" s="1">
        <v>138</v>
      </c>
      <c r="H391" s="1">
        <v>0</v>
      </c>
      <c r="I391" s="1">
        <v>0</v>
      </c>
      <c r="J391" s="93">
        <v>10.333333333333</v>
      </c>
      <c r="K391" s="93">
        <v>23</v>
      </c>
      <c r="L391" s="93">
        <v>2.6956521739129999</v>
      </c>
      <c r="M391" s="2" t="s">
        <v>2215</v>
      </c>
      <c r="N391" s="1">
        <v>23</v>
      </c>
    </row>
    <row r="392" spans="1:14" x14ac:dyDescent="0.2">
      <c r="A392" s="1">
        <v>642858</v>
      </c>
      <c r="B392" s="2" t="s">
        <v>1725</v>
      </c>
      <c r="C392" s="1">
        <v>7</v>
      </c>
      <c r="D392" s="1">
        <v>6</v>
      </c>
      <c r="E392" s="1">
        <v>5</v>
      </c>
      <c r="F392" s="1">
        <v>90</v>
      </c>
      <c r="G392" s="1">
        <v>168</v>
      </c>
      <c r="H392" s="1">
        <v>0</v>
      </c>
      <c r="I392" s="1">
        <v>0</v>
      </c>
      <c r="J392" s="93">
        <v>15</v>
      </c>
      <c r="K392" s="93">
        <v>28</v>
      </c>
      <c r="L392" s="93">
        <v>3.2142857142849999</v>
      </c>
      <c r="M392" s="2" t="s">
        <v>2207</v>
      </c>
      <c r="N392" s="1">
        <v>28</v>
      </c>
    </row>
    <row r="393" spans="1:14" x14ac:dyDescent="0.2">
      <c r="A393" s="1">
        <v>845599</v>
      </c>
      <c r="B393" s="2" t="s">
        <v>1639</v>
      </c>
      <c r="C393" s="1">
        <v>6</v>
      </c>
      <c r="D393" s="1">
        <v>5</v>
      </c>
      <c r="E393" s="1">
        <v>5</v>
      </c>
      <c r="F393" s="1">
        <v>81</v>
      </c>
      <c r="G393" s="1">
        <v>161</v>
      </c>
      <c r="H393" s="1">
        <v>0</v>
      </c>
      <c r="I393" s="1">
        <v>0</v>
      </c>
      <c r="J393" s="93">
        <v>16.2</v>
      </c>
      <c r="K393" s="93">
        <v>32.200000000000003</v>
      </c>
      <c r="L393" s="93">
        <v>3.0186335403719999</v>
      </c>
      <c r="M393" s="2" t="s">
        <v>2223</v>
      </c>
      <c r="N393" s="1">
        <v>26.5</v>
      </c>
    </row>
    <row r="394" spans="1:14" x14ac:dyDescent="0.2">
      <c r="A394" s="1">
        <v>51010</v>
      </c>
      <c r="B394" s="2" t="s">
        <v>1250</v>
      </c>
      <c r="C394" s="1">
        <v>5</v>
      </c>
      <c r="D394" s="1">
        <v>3</v>
      </c>
      <c r="E394" s="1">
        <v>0</v>
      </c>
      <c r="F394" s="1">
        <v>32</v>
      </c>
      <c r="G394" s="1">
        <v>54</v>
      </c>
      <c r="H394" s="1">
        <v>0</v>
      </c>
      <c r="I394" s="1">
        <v>0</v>
      </c>
      <c r="J394" s="93">
        <v>10.666666666666</v>
      </c>
      <c r="K394" s="93">
        <v>18</v>
      </c>
      <c r="L394" s="93">
        <v>3.5555555555549998</v>
      </c>
      <c r="M394" s="2" t="s">
        <v>2218</v>
      </c>
      <c r="N394" s="1">
        <v>9</v>
      </c>
    </row>
    <row r="395" spans="1:14" x14ac:dyDescent="0.2">
      <c r="A395" s="1">
        <v>639334</v>
      </c>
      <c r="B395" s="2" t="s">
        <v>1252</v>
      </c>
      <c r="C395" s="1">
        <v>3</v>
      </c>
      <c r="D395" s="1">
        <v>3</v>
      </c>
      <c r="E395" s="1">
        <v>0</v>
      </c>
      <c r="F395" s="1">
        <v>65</v>
      </c>
      <c r="G395" s="1">
        <v>48</v>
      </c>
      <c r="H395" s="1">
        <v>0</v>
      </c>
      <c r="I395" s="1">
        <v>0</v>
      </c>
      <c r="J395" s="93">
        <v>21.666666666666</v>
      </c>
      <c r="K395" s="93">
        <v>16</v>
      </c>
      <c r="L395" s="93">
        <v>8.125</v>
      </c>
      <c r="M395" s="2" t="s">
        <v>2244</v>
      </c>
      <c r="N395" s="1">
        <v>8</v>
      </c>
    </row>
    <row r="396" spans="1:14" x14ac:dyDescent="0.2">
      <c r="A396" s="1">
        <v>1193045</v>
      </c>
      <c r="B396" s="2" t="s">
        <v>1253</v>
      </c>
      <c r="C396" s="1">
        <v>2</v>
      </c>
      <c r="D396" s="1">
        <v>2</v>
      </c>
      <c r="E396" s="1">
        <v>0</v>
      </c>
      <c r="F396" s="1">
        <v>24</v>
      </c>
      <c r="G396" s="1">
        <v>18</v>
      </c>
      <c r="H396" s="1">
        <v>0</v>
      </c>
      <c r="I396" s="1">
        <v>0</v>
      </c>
      <c r="J396" s="93">
        <v>12</v>
      </c>
      <c r="K396" s="93">
        <v>9</v>
      </c>
      <c r="L396" s="93">
        <v>8</v>
      </c>
      <c r="M396" s="2" t="s">
        <v>2218</v>
      </c>
      <c r="N396" s="1">
        <v>3</v>
      </c>
    </row>
    <row r="397" spans="1:14" x14ac:dyDescent="0.2">
      <c r="A397" s="1">
        <v>1005148</v>
      </c>
      <c r="B397" s="2" t="s">
        <v>1618</v>
      </c>
      <c r="C397" s="1">
        <v>8</v>
      </c>
      <c r="D397" s="1">
        <v>2</v>
      </c>
      <c r="E397" s="1">
        <v>1</v>
      </c>
      <c r="F397" s="1">
        <v>85</v>
      </c>
      <c r="G397" s="1">
        <v>132</v>
      </c>
      <c r="H397" s="1">
        <v>0</v>
      </c>
      <c r="I397" s="1">
        <v>0</v>
      </c>
      <c r="J397" s="93">
        <v>42.5</v>
      </c>
      <c r="K397" s="93">
        <v>66</v>
      </c>
      <c r="L397" s="93">
        <v>3.863636363636</v>
      </c>
      <c r="M397" s="2" t="s">
        <v>2245</v>
      </c>
      <c r="N397" s="1">
        <v>22</v>
      </c>
    </row>
    <row r="398" spans="1:14" x14ac:dyDescent="0.2">
      <c r="A398" s="1">
        <v>127790</v>
      </c>
      <c r="B398" s="2" t="s">
        <v>1703</v>
      </c>
      <c r="C398" s="1">
        <v>7</v>
      </c>
      <c r="D398" s="1">
        <v>1</v>
      </c>
      <c r="E398" s="1">
        <v>0</v>
      </c>
      <c r="F398" s="1">
        <v>12</v>
      </c>
      <c r="G398" s="1">
        <v>6</v>
      </c>
      <c r="H398" s="1">
        <v>0</v>
      </c>
      <c r="I398" s="1">
        <v>0</v>
      </c>
      <c r="J398" s="93">
        <v>12</v>
      </c>
      <c r="K398" s="93">
        <v>6</v>
      </c>
      <c r="L398" s="93">
        <v>12</v>
      </c>
      <c r="M398" s="2" t="s">
        <v>2269</v>
      </c>
      <c r="N398" s="1">
        <v>1</v>
      </c>
    </row>
    <row r="399" spans="1:14" x14ac:dyDescent="0.2">
      <c r="A399" s="1">
        <v>572763</v>
      </c>
      <c r="B399" s="2" t="s">
        <v>1491</v>
      </c>
      <c r="C399" s="1">
        <v>6</v>
      </c>
      <c r="D399" s="1">
        <v>1</v>
      </c>
      <c r="E399" s="1">
        <v>0</v>
      </c>
      <c r="F399" s="1">
        <v>22</v>
      </c>
      <c r="G399" s="1">
        <v>12</v>
      </c>
      <c r="H399" s="1">
        <v>0</v>
      </c>
      <c r="I399" s="1">
        <v>0</v>
      </c>
      <c r="J399" s="93">
        <v>22</v>
      </c>
      <c r="K399" s="93">
        <v>12</v>
      </c>
      <c r="L399" s="93">
        <v>11</v>
      </c>
      <c r="M399" s="2" t="s">
        <v>2259</v>
      </c>
      <c r="N399" s="1">
        <v>2</v>
      </c>
    </row>
    <row r="400" spans="1:14" x14ac:dyDescent="0.2">
      <c r="A400" s="1">
        <v>1192302</v>
      </c>
      <c r="B400" s="2" t="s">
        <v>1251</v>
      </c>
      <c r="C400" s="1">
        <v>5</v>
      </c>
      <c r="D400" s="1">
        <v>1</v>
      </c>
      <c r="E400" s="1">
        <v>1</v>
      </c>
      <c r="F400" s="1">
        <v>26</v>
      </c>
      <c r="G400" s="1">
        <v>18</v>
      </c>
      <c r="H400" s="1">
        <v>0</v>
      </c>
      <c r="I400" s="1">
        <v>0</v>
      </c>
      <c r="J400" s="93">
        <v>26</v>
      </c>
      <c r="K400" s="93">
        <v>18</v>
      </c>
      <c r="L400" s="93">
        <v>8.6666666666659999</v>
      </c>
      <c r="M400" s="2" t="s">
        <v>2269</v>
      </c>
      <c r="N400" s="1">
        <v>3</v>
      </c>
    </row>
    <row r="401" spans="1:14" x14ac:dyDescent="0.2">
      <c r="A401" s="1">
        <v>935313</v>
      </c>
      <c r="B401" s="2" t="s">
        <v>1688</v>
      </c>
      <c r="C401" s="1">
        <v>5</v>
      </c>
      <c r="D401" s="1">
        <v>1</v>
      </c>
      <c r="E401" s="1">
        <v>0</v>
      </c>
      <c r="F401" s="1">
        <v>41</v>
      </c>
      <c r="G401" s="1">
        <v>43</v>
      </c>
      <c r="H401" s="1">
        <v>0</v>
      </c>
      <c r="I401" s="1">
        <v>0</v>
      </c>
      <c r="J401" s="93">
        <v>41</v>
      </c>
      <c r="K401" s="93">
        <v>43</v>
      </c>
      <c r="L401" s="93">
        <v>5.7209302325579996</v>
      </c>
      <c r="M401" s="2" t="s">
        <v>2307</v>
      </c>
      <c r="N401" s="1">
        <v>7.1</v>
      </c>
    </row>
    <row r="402" spans="1:14" x14ac:dyDescent="0.2">
      <c r="A402" s="1">
        <v>737309</v>
      </c>
      <c r="B402" s="2" t="s">
        <v>1255</v>
      </c>
      <c r="C402" s="1">
        <v>1</v>
      </c>
      <c r="D402" s="1">
        <v>0</v>
      </c>
      <c r="E402" s="1">
        <v>1</v>
      </c>
      <c r="F402" s="1">
        <v>10</v>
      </c>
      <c r="G402" s="1">
        <v>24</v>
      </c>
      <c r="H402" s="1">
        <v>0</v>
      </c>
      <c r="I402" s="1">
        <v>0</v>
      </c>
      <c r="J402" s="93"/>
      <c r="K402" s="93"/>
      <c r="L402" s="93">
        <v>2.5</v>
      </c>
      <c r="M402" s="2" t="s">
        <v>2289</v>
      </c>
      <c r="N402" s="1">
        <v>4</v>
      </c>
    </row>
    <row r="403" spans="1:14" x14ac:dyDescent="0.2">
      <c r="A403" s="1">
        <v>742455</v>
      </c>
      <c r="B403" s="2" t="s">
        <v>1782</v>
      </c>
      <c r="C403" s="1">
        <v>5</v>
      </c>
      <c r="D403" s="1">
        <v>0</v>
      </c>
      <c r="E403" s="1">
        <v>0</v>
      </c>
      <c r="F403" s="1">
        <v>13</v>
      </c>
      <c r="G403" s="1">
        <v>12</v>
      </c>
      <c r="H403" s="1">
        <v>0</v>
      </c>
      <c r="I403" s="1">
        <v>0</v>
      </c>
      <c r="J403" s="93"/>
      <c r="K403" s="93"/>
      <c r="L403" s="93">
        <v>6.5</v>
      </c>
      <c r="M403" s="2" t="s">
        <v>2308</v>
      </c>
      <c r="N403" s="1">
        <v>2</v>
      </c>
    </row>
    <row r="404" spans="1:14" x14ac:dyDescent="0.2">
      <c r="A404" s="58" t="s">
        <v>1448</v>
      </c>
      <c r="B404" s="58" t="s">
        <v>1449</v>
      </c>
      <c r="C404" s="58" t="s">
        <v>1933</v>
      </c>
      <c r="D404" s="58" t="s">
        <v>2070</v>
      </c>
      <c r="E404" s="58" t="s">
        <v>2071</v>
      </c>
      <c r="F404" s="58" t="s">
        <v>2072</v>
      </c>
      <c r="G404" s="58" t="s">
        <v>2073</v>
      </c>
      <c r="H404" s="58" t="s">
        <v>2074</v>
      </c>
      <c r="I404" s="58" t="s">
        <v>2075</v>
      </c>
      <c r="J404" s="134" t="s">
        <v>2076</v>
      </c>
      <c r="K404" s="134" t="s">
        <v>2077</v>
      </c>
      <c r="L404" s="134" t="s">
        <v>2078</v>
      </c>
      <c r="M404" s="58" t="s">
        <v>2079</v>
      </c>
      <c r="N404" s="58" t="s">
        <v>2080</v>
      </c>
    </row>
    <row r="405" spans="1:14" x14ac:dyDescent="0.2">
      <c r="A405" s="1">
        <v>183766</v>
      </c>
      <c r="B405" s="2" t="s">
        <v>1632</v>
      </c>
      <c r="C405" s="1">
        <v>25</v>
      </c>
      <c r="D405" s="1">
        <v>23</v>
      </c>
      <c r="E405" s="1">
        <v>10</v>
      </c>
      <c r="F405" s="1">
        <v>337</v>
      </c>
      <c r="G405" s="1">
        <v>556</v>
      </c>
      <c r="H405" s="1">
        <v>1</v>
      </c>
      <c r="I405" s="1">
        <v>0</v>
      </c>
      <c r="J405" s="93">
        <v>14.652173913043001</v>
      </c>
      <c r="K405" s="93">
        <v>24.173913043477999</v>
      </c>
      <c r="L405" s="93">
        <v>3.6366906474820002</v>
      </c>
      <c r="M405" s="2" t="s">
        <v>2309</v>
      </c>
      <c r="N405" s="1">
        <v>92.4</v>
      </c>
    </row>
    <row r="406" spans="1:14" x14ac:dyDescent="0.2">
      <c r="A406" s="1">
        <v>772190</v>
      </c>
      <c r="B406" s="2" t="s">
        <v>1780</v>
      </c>
      <c r="C406" s="1">
        <v>25</v>
      </c>
      <c r="D406" s="1">
        <v>22</v>
      </c>
      <c r="E406" s="1">
        <v>17</v>
      </c>
      <c r="F406" s="1">
        <v>368</v>
      </c>
      <c r="G406" s="1">
        <v>665</v>
      </c>
      <c r="H406" s="1">
        <v>0</v>
      </c>
      <c r="I406" s="1">
        <v>0</v>
      </c>
      <c r="J406" s="93">
        <v>16.727272727271998</v>
      </c>
      <c r="K406" s="93">
        <v>30.227272727271998</v>
      </c>
      <c r="L406" s="93">
        <v>3.320300751879</v>
      </c>
      <c r="M406" s="2" t="s">
        <v>2310</v>
      </c>
      <c r="N406" s="1">
        <v>110.5</v>
      </c>
    </row>
    <row r="407" spans="1:14" x14ac:dyDescent="0.2">
      <c r="A407" s="1">
        <v>572765</v>
      </c>
      <c r="B407" s="2" t="s">
        <v>1492</v>
      </c>
      <c r="C407" s="1">
        <v>19</v>
      </c>
      <c r="D407" s="1">
        <v>19</v>
      </c>
      <c r="E407" s="1">
        <v>17</v>
      </c>
      <c r="F407" s="1">
        <v>169</v>
      </c>
      <c r="G407" s="1">
        <v>402</v>
      </c>
      <c r="H407" s="1">
        <v>0</v>
      </c>
      <c r="I407" s="1">
        <v>0</v>
      </c>
      <c r="J407" s="93">
        <v>8.8947368421050008</v>
      </c>
      <c r="K407" s="93">
        <v>21.157894736842</v>
      </c>
      <c r="L407" s="93">
        <v>2.522388059701</v>
      </c>
      <c r="M407" s="2" t="s">
        <v>2169</v>
      </c>
      <c r="N407" s="1">
        <v>67</v>
      </c>
    </row>
    <row r="408" spans="1:14" x14ac:dyDescent="0.2">
      <c r="A408" s="1">
        <v>917791</v>
      </c>
      <c r="B408" s="2" t="s">
        <v>1951</v>
      </c>
      <c r="C408" s="1">
        <v>18</v>
      </c>
      <c r="D408" s="1">
        <v>18</v>
      </c>
      <c r="E408" s="1">
        <v>10</v>
      </c>
      <c r="F408" s="1">
        <v>344</v>
      </c>
      <c r="G408" s="1">
        <v>484</v>
      </c>
      <c r="H408" s="1">
        <v>0</v>
      </c>
      <c r="I408" s="1">
        <v>0</v>
      </c>
      <c r="J408" s="93">
        <v>19.111111111111001</v>
      </c>
      <c r="K408" s="93">
        <v>26.888888888888001</v>
      </c>
      <c r="L408" s="93">
        <v>4.2644628099170001</v>
      </c>
      <c r="M408" s="2" t="s">
        <v>2306</v>
      </c>
      <c r="N408" s="1">
        <v>80.400000000000006</v>
      </c>
    </row>
    <row r="409" spans="1:14" x14ac:dyDescent="0.2">
      <c r="A409" s="1">
        <v>845599</v>
      </c>
      <c r="B409" s="2" t="s">
        <v>1639</v>
      </c>
      <c r="C409" s="1">
        <v>14</v>
      </c>
      <c r="D409" s="1">
        <v>16</v>
      </c>
      <c r="E409" s="1">
        <v>5</v>
      </c>
      <c r="F409" s="1">
        <v>218</v>
      </c>
      <c r="G409" s="1">
        <v>361</v>
      </c>
      <c r="H409" s="1">
        <v>0</v>
      </c>
      <c r="I409" s="1">
        <v>0</v>
      </c>
      <c r="J409" s="93">
        <v>13.625</v>
      </c>
      <c r="K409" s="93">
        <v>22.5625</v>
      </c>
      <c r="L409" s="93">
        <v>3.62326869806</v>
      </c>
      <c r="M409" s="2" t="s">
        <v>2202</v>
      </c>
      <c r="N409" s="1">
        <v>60.1</v>
      </c>
    </row>
    <row r="410" spans="1:14" x14ac:dyDescent="0.2">
      <c r="A410" s="1">
        <v>1005148</v>
      </c>
      <c r="B410" s="2" t="s">
        <v>1618</v>
      </c>
      <c r="C410" s="1">
        <v>13</v>
      </c>
      <c r="D410" s="1">
        <v>12</v>
      </c>
      <c r="E410" s="1">
        <v>1</v>
      </c>
      <c r="F410" s="1">
        <v>282</v>
      </c>
      <c r="G410" s="1">
        <v>342</v>
      </c>
      <c r="H410" s="1">
        <v>0</v>
      </c>
      <c r="I410" s="1">
        <v>0</v>
      </c>
      <c r="J410" s="93">
        <v>23.5</v>
      </c>
      <c r="K410" s="93">
        <v>28.5</v>
      </c>
      <c r="L410" s="93">
        <v>4.9473684210520004</v>
      </c>
      <c r="M410" s="2" t="s">
        <v>2218</v>
      </c>
      <c r="N410" s="1">
        <v>57</v>
      </c>
    </row>
    <row r="411" spans="1:14" x14ac:dyDescent="0.2">
      <c r="A411" s="1">
        <v>751936</v>
      </c>
      <c r="B411" s="2" t="s">
        <v>2063</v>
      </c>
      <c r="C411" s="1">
        <v>24</v>
      </c>
      <c r="D411" s="1">
        <v>11</v>
      </c>
      <c r="E411" s="1">
        <v>2</v>
      </c>
      <c r="F411" s="1">
        <v>285</v>
      </c>
      <c r="G411" s="1">
        <v>306</v>
      </c>
      <c r="H411" s="1">
        <v>0</v>
      </c>
      <c r="I411" s="1">
        <v>0</v>
      </c>
      <c r="J411" s="93">
        <v>25.909090909090001</v>
      </c>
      <c r="K411" s="93">
        <v>27.818181818180999</v>
      </c>
      <c r="L411" s="93">
        <v>5.5882352941170002</v>
      </c>
      <c r="M411" s="2" t="s">
        <v>2311</v>
      </c>
      <c r="N411" s="1">
        <v>51</v>
      </c>
    </row>
    <row r="412" spans="1:14" x14ac:dyDescent="0.2">
      <c r="A412" s="1">
        <v>751848</v>
      </c>
      <c r="B412" s="2" t="s">
        <v>1787</v>
      </c>
      <c r="C412" s="1">
        <v>17</v>
      </c>
      <c r="D412" s="1">
        <v>10</v>
      </c>
      <c r="E412" s="1">
        <v>0</v>
      </c>
      <c r="F412" s="1">
        <v>166</v>
      </c>
      <c r="G412" s="1">
        <v>234</v>
      </c>
      <c r="H412" s="1">
        <v>0</v>
      </c>
      <c r="I412" s="1">
        <v>0</v>
      </c>
      <c r="J412" s="93">
        <v>16.600000000000001</v>
      </c>
      <c r="K412" s="93">
        <v>23.4</v>
      </c>
      <c r="L412" s="93">
        <v>4.2564102564099997</v>
      </c>
      <c r="M412" s="2" t="s">
        <v>2202</v>
      </c>
      <c r="N412" s="1">
        <v>39</v>
      </c>
    </row>
    <row r="413" spans="1:14" x14ac:dyDescent="0.2">
      <c r="A413" s="1">
        <v>742467</v>
      </c>
      <c r="B413" s="2" t="s">
        <v>1862</v>
      </c>
      <c r="C413" s="1">
        <v>21</v>
      </c>
      <c r="D413" s="1">
        <v>7</v>
      </c>
      <c r="E413" s="1">
        <v>3</v>
      </c>
      <c r="F413" s="1">
        <v>193</v>
      </c>
      <c r="G413" s="1">
        <v>315</v>
      </c>
      <c r="H413" s="1">
        <v>0</v>
      </c>
      <c r="I413" s="1">
        <v>0</v>
      </c>
      <c r="J413" s="93">
        <v>27.571428571428001</v>
      </c>
      <c r="K413" s="93">
        <v>45</v>
      </c>
      <c r="L413" s="93">
        <v>3.6761904761899999</v>
      </c>
      <c r="M413" s="2" t="s">
        <v>2312</v>
      </c>
      <c r="N413" s="1">
        <v>52.3</v>
      </c>
    </row>
    <row r="414" spans="1:14" x14ac:dyDescent="0.2">
      <c r="A414" s="1">
        <v>301638</v>
      </c>
      <c r="B414" s="2" t="s">
        <v>1527</v>
      </c>
      <c r="C414" s="1">
        <v>5</v>
      </c>
      <c r="D414" s="1">
        <v>5</v>
      </c>
      <c r="E414" s="1">
        <v>2</v>
      </c>
      <c r="F414" s="1">
        <v>66</v>
      </c>
      <c r="G414" s="1">
        <v>123</v>
      </c>
      <c r="H414" s="1">
        <v>0</v>
      </c>
      <c r="I414" s="1">
        <v>0</v>
      </c>
      <c r="J414" s="93">
        <v>13.2</v>
      </c>
      <c r="K414" s="93">
        <v>24.6</v>
      </c>
      <c r="L414" s="93">
        <v>3.2195121951210002</v>
      </c>
      <c r="M414" s="2" t="s">
        <v>2189</v>
      </c>
      <c r="N414" s="1">
        <v>20.3</v>
      </c>
    </row>
    <row r="415" spans="1:14" x14ac:dyDescent="0.2">
      <c r="A415" s="1">
        <v>935313</v>
      </c>
      <c r="B415" s="2" t="s">
        <v>1688</v>
      </c>
      <c r="C415" s="1">
        <v>11</v>
      </c>
      <c r="D415" s="1">
        <v>5</v>
      </c>
      <c r="E415" s="1">
        <v>1</v>
      </c>
      <c r="F415" s="1">
        <v>110</v>
      </c>
      <c r="G415" s="1">
        <v>126</v>
      </c>
      <c r="H415" s="1">
        <v>0</v>
      </c>
      <c r="I415" s="1">
        <v>0</v>
      </c>
      <c r="J415" s="93">
        <v>22</v>
      </c>
      <c r="K415" s="93">
        <v>25.2</v>
      </c>
      <c r="L415" s="93">
        <v>5.2380952380950001</v>
      </c>
      <c r="M415" s="2" t="s">
        <v>2207</v>
      </c>
      <c r="N415" s="1">
        <v>21</v>
      </c>
    </row>
    <row r="416" spans="1:14" x14ac:dyDescent="0.2">
      <c r="A416" s="1">
        <v>863473</v>
      </c>
      <c r="B416" s="2" t="s">
        <v>1504</v>
      </c>
      <c r="C416" s="1">
        <v>10</v>
      </c>
      <c r="D416" s="1">
        <v>5</v>
      </c>
      <c r="E416" s="1">
        <v>3</v>
      </c>
      <c r="F416" s="1">
        <v>148</v>
      </c>
      <c r="G416" s="1">
        <v>228</v>
      </c>
      <c r="H416" s="1">
        <v>0</v>
      </c>
      <c r="I416" s="1">
        <v>0</v>
      </c>
      <c r="J416" s="93">
        <v>29.6</v>
      </c>
      <c r="K416" s="93">
        <v>45.6</v>
      </c>
      <c r="L416" s="93">
        <v>3.8947368421049999</v>
      </c>
      <c r="M416" s="2" t="s">
        <v>2313</v>
      </c>
      <c r="N416" s="1">
        <v>38</v>
      </c>
    </row>
    <row r="417" spans="1:14" x14ac:dyDescent="0.2">
      <c r="A417" s="1">
        <v>772194</v>
      </c>
      <c r="B417" s="2" t="s">
        <v>1522</v>
      </c>
      <c r="C417" s="1">
        <v>9</v>
      </c>
      <c r="D417" s="1">
        <v>4</v>
      </c>
      <c r="E417" s="1">
        <v>0</v>
      </c>
      <c r="F417" s="1">
        <v>80</v>
      </c>
      <c r="G417" s="1">
        <v>90</v>
      </c>
      <c r="H417" s="1">
        <v>0</v>
      </c>
      <c r="I417" s="1">
        <v>0</v>
      </c>
      <c r="J417" s="93">
        <v>20</v>
      </c>
      <c r="K417" s="93">
        <v>22.5</v>
      </c>
      <c r="L417" s="93">
        <v>5.333333333333</v>
      </c>
      <c r="M417" s="2" t="s">
        <v>2314</v>
      </c>
      <c r="N417" s="1">
        <v>15</v>
      </c>
    </row>
    <row r="418" spans="1:14" x14ac:dyDescent="0.2">
      <c r="A418" s="1">
        <v>1017096</v>
      </c>
      <c r="B418" s="2" t="s">
        <v>2315</v>
      </c>
      <c r="C418" s="1">
        <v>2</v>
      </c>
      <c r="D418" s="1">
        <v>3</v>
      </c>
      <c r="E418" s="1">
        <v>3</v>
      </c>
      <c r="F418" s="1">
        <v>30</v>
      </c>
      <c r="G418" s="1">
        <v>54</v>
      </c>
      <c r="H418" s="1">
        <v>0</v>
      </c>
      <c r="I418" s="1">
        <v>0</v>
      </c>
      <c r="J418" s="93">
        <v>10</v>
      </c>
      <c r="K418" s="93">
        <v>18</v>
      </c>
      <c r="L418" s="93">
        <v>3.333333333333</v>
      </c>
      <c r="M418" s="2" t="s">
        <v>2220</v>
      </c>
      <c r="N418" s="1">
        <v>9</v>
      </c>
    </row>
    <row r="419" spans="1:14" x14ac:dyDescent="0.2">
      <c r="A419" s="1">
        <v>860254</v>
      </c>
      <c r="B419" s="2" t="s">
        <v>1257</v>
      </c>
      <c r="C419" s="1">
        <v>3</v>
      </c>
      <c r="D419" s="1">
        <v>3</v>
      </c>
      <c r="E419" s="1">
        <v>0</v>
      </c>
      <c r="F419" s="1">
        <v>38</v>
      </c>
      <c r="G419" s="1">
        <v>30</v>
      </c>
      <c r="H419" s="1">
        <v>0</v>
      </c>
      <c r="I419" s="1">
        <v>0</v>
      </c>
      <c r="J419" s="93">
        <v>12.666666666666</v>
      </c>
      <c r="K419" s="93">
        <v>10</v>
      </c>
      <c r="L419" s="93">
        <v>7.6</v>
      </c>
      <c r="M419" s="2" t="s">
        <v>2312</v>
      </c>
      <c r="N419" s="1">
        <v>5</v>
      </c>
    </row>
    <row r="420" spans="1:14" x14ac:dyDescent="0.2">
      <c r="A420" s="1">
        <v>993852</v>
      </c>
      <c r="B420" s="2" t="s">
        <v>1995</v>
      </c>
      <c r="C420" s="1">
        <v>2</v>
      </c>
      <c r="D420" s="1">
        <v>3</v>
      </c>
      <c r="E420" s="1">
        <v>0</v>
      </c>
      <c r="F420" s="1">
        <v>50</v>
      </c>
      <c r="G420" s="1">
        <v>60</v>
      </c>
      <c r="H420" s="1">
        <v>0</v>
      </c>
      <c r="I420" s="1">
        <v>0</v>
      </c>
      <c r="J420" s="93">
        <v>16.666666666666</v>
      </c>
      <c r="K420" s="93">
        <v>20</v>
      </c>
      <c r="L420" s="93">
        <v>5</v>
      </c>
      <c r="M420" s="2" t="s">
        <v>2258</v>
      </c>
      <c r="N420" s="1">
        <v>10</v>
      </c>
    </row>
    <row r="421" spans="1:14" x14ac:dyDescent="0.2">
      <c r="A421" s="1">
        <v>737309</v>
      </c>
      <c r="B421" s="2" t="s">
        <v>1255</v>
      </c>
      <c r="C421" s="1">
        <v>3</v>
      </c>
      <c r="D421" s="1">
        <v>3</v>
      </c>
      <c r="E421" s="1">
        <v>0</v>
      </c>
      <c r="F421" s="1">
        <v>68</v>
      </c>
      <c r="G421" s="1">
        <v>84</v>
      </c>
      <c r="H421" s="1">
        <v>0</v>
      </c>
      <c r="I421" s="1">
        <v>0</v>
      </c>
      <c r="J421" s="93">
        <v>22.666666666666</v>
      </c>
      <c r="K421" s="93">
        <v>28</v>
      </c>
      <c r="L421" s="93">
        <v>4.8571428571419997</v>
      </c>
      <c r="M421" s="2" t="s">
        <v>2184</v>
      </c>
      <c r="N421" s="1">
        <v>14</v>
      </c>
    </row>
    <row r="422" spans="1:14" x14ac:dyDescent="0.2">
      <c r="A422" s="1">
        <v>194181</v>
      </c>
      <c r="B422" s="2" t="s">
        <v>1667</v>
      </c>
      <c r="C422" s="1">
        <v>22</v>
      </c>
      <c r="D422" s="1">
        <v>3</v>
      </c>
      <c r="E422" s="1">
        <v>2</v>
      </c>
      <c r="F422" s="1">
        <v>90</v>
      </c>
      <c r="G422" s="1">
        <v>85</v>
      </c>
      <c r="H422" s="1">
        <v>0</v>
      </c>
      <c r="I422" s="1">
        <v>0</v>
      </c>
      <c r="J422" s="93">
        <v>30</v>
      </c>
      <c r="K422" s="93">
        <v>28.333333333333002</v>
      </c>
      <c r="L422" s="93">
        <v>6.3529411764699999</v>
      </c>
      <c r="M422" s="2" t="s">
        <v>2261</v>
      </c>
      <c r="N422" s="1">
        <v>14.1</v>
      </c>
    </row>
    <row r="423" spans="1:14" x14ac:dyDescent="0.2">
      <c r="A423" s="1">
        <v>995024</v>
      </c>
      <c r="B423" s="2" t="s">
        <v>1986</v>
      </c>
      <c r="C423" s="1">
        <v>1</v>
      </c>
      <c r="D423" s="1">
        <v>2</v>
      </c>
      <c r="E423" s="1">
        <v>1</v>
      </c>
      <c r="F423" s="1">
        <v>14</v>
      </c>
      <c r="G423" s="1">
        <v>24</v>
      </c>
      <c r="H423" s="1">
        <v>0</v>
      </c>
      <c r="I423" s="1">
        <v>0</v>
      </c>
      <c r="J423" s="93">
        <v>7</v>
      </c>
      <c r="K423" s="93">
        <v>12</v>
      </c>
      <c r="L423" s="93">
        <v>3.5</v>
      </c>
      <c r="M423" s="2" t="s">
        <v>2193</v>
      </c>
      <c r="N423" s="1">
        <v>4</v>
      </c>
    </row>
    <row r="424" spans="1:14" x14ac:dyDescent="0.2">
      <c r="A424" s="1">
        <v>751920</v>
      </c>
      <c r="B424" s="2" t="s">
        <v>2027</v>
      </c>
      <c r="C424" s="1">
        <v>5</v>
      </c>
      <c r="D424" s="1">
        <v>2</v>
      </c>
      <c r="E424" s="1">
        <v>0</v>
      </c>
      <c r="F424" s="1">
        <v>33</v>
      </c>
      <c r="G424" s="1">
        <v>42</v>
      </c>
      <c r="H424" s="1">
        <v>0</v>
      </c>
      <c r="I424" s="1">
        <v>0</v>
      </c>
      <c r="J424" s="93">
        <v>16.5</v>
      </c>
      <c r="K424" s="93">
        <v>21</v>
      </c>
      <c r="L424" s="93">
        <v>4.7142857142850003</v>
      </c>
      <c r="M424" s="2" t="s">
        <v>2223</v>
      </c>
      <c r="N424" s="1">
        <v>7</v>
      </c>
    </row>
    <row r="425" spans="1:14" x14ac:dyDescent="0.2">
      <c r="A425" s="1">
        <v>935312</v>
      </c>
      <c r="B425" s="2" t="s">
        <v>2020</v>
      </c>
      <c r="C425" s="1">
        <v>3</v>
      </c>
      <c r="D425" s="1">
        <v>2</v>
      </c>
      <c r="E425" s="1">
        <v>0</v>
      </c>
      <c r="F425" s="1">
        <v>49</v>
      </c>
      <c r="G425" s="1">
        <v>54</v>
      </c>
      <c r="H425" s="1">
        <v>0</v>
      </c>
      <c r="I425" s="1">
        <v>0</v>
      </c>
      <c r="J425" s="93">
        <v>24.5</v>
      </c>
      <c r="K425" s="93">
        <v>27</v>
      </c>
      <c r="L425" s="93">
        <v>5.4444444444439997</v>
      </c>
      <c r="M425" s="2" t="s">
        <v>2266</v>
      </c>
      <c r="N425" s="1">
        <v>9</v>
      </c>
    </row>
    <row r="426" spans="1:14" x14ac:dyDescent="0.2">
      <c r="A426" s="1">
        <v>572763</v>
      </c>
      <c r="B426" s="2" t="s">
        <v>1491</v>
      </c>
      <c r="C426" s="1">
        <v>23</v>
      </c>
      <c r="D426" s="1">
        <v>2</v>
      </c>
      <c r="E426" s="1">
        <v>0</v>
      </c>
      <c r="F426" s="1">
        <v>68</v>
      </c>
      <c r="G426" s="1">
        <v>69</v>
      </c>
      <c r="H426" s="1">
        <v>0</v>
      </c>
      <c r="I426" s="1">
        <v>0</v>
      </c>
      <c r="J426" s="93">
        <v>34</v>
      </c>
      <c r="K426" s="93">
        <v>34.5</v>
      </c>
      <c r="L426" s="93">
        <v>5.9130434782599997</v>
      </c>
      <c r="M426" s="2" t="s">
        <v>2184</v>
      </c>
      <c r="N426" s="1">
        <v>11.3</v>
      </c>
    </row>
    <row r="427" spans="1:14" x14ac:dyDescent="0.2">
      <c r="A427" s="1">
        <v>1111461</v>
      </c>
      <c r="B427" s="2" t="s">
        <v>2067</v>
      </c>
      <c r="C427" s="1">
        <v>2</v>
      </c>
      <c r="D427" s="1">
        <v>1</v>
      </c>
      <c r="E427" s="1">
        <v>2</v>
      </c>
      <c r="F427" s="1">
        <v>21</v>
      </c>
      <c r="G427" s="1">
        <v>30</v>
      </c>
      <c r="H427" s="1">
        <v>0</v>
      </c>
      <c r="I427" s="1">
        <v>0</v>
      </c>
      <c r="J427" s="93">
        <v>21</v>
      </c>
      <c r="K427" s="93">
        <v>30</v>
      </c>
      <c r="L427" s="93">
        <v>4.2</v>
      </c>
      <c r="M427" s="2" t="s">
        <v>2261</v>
      </c>
      <c r="N427" s="1">
        <v>5</v>
      </c>
    </row>
    <row r="428" spans="1:14" x14ac:dyDescent="0.2">
      <c r="A428" s="1">
        <v>1017097</v>
      </c>
      <c r="B428" s="2" t="s">
        <v>2316</v>
      </c>
      <c r="C428" s="1">
        <v>2</v>
      </c>
      <c r="D428" s="1">
        <v>1</v>
      </c>
      <c r="E428" s="1">
        <v>0</v>
      </c>
      <c r="F428" s="1">
        <v>22</v>
      </c>
      <c r="G428" s="1">
        <v>24</v>
      </c>
      <c r="H428" s="1">
        <v>0</v>
      </c>
      <c r="I428" s="1">
        <v>0</v>
      </c>
      <c r="J428" s="93">
        <v>22</v>
      </c>
      <c r="K428" s="93">
        <v>24</v>
      </c>
      <c r="L428" s="93">
        <v>5.5</v>
      </c>
      <c r="M428" s="2" t="s">
        <v>2261</v>
      </c>
      <c r="N428" s="1">
        <v>4</v>
      </c>
    </row>
    <row r="429" spans="1:14" x14ac:dyDescent="0.2">
      <c r="A429" s="1">
        <v>902889</v>
      </c>
      <c r="B429" s="2" t="s">
        <v>2066</v>
      </c>
      <c r="C429" s="1">
        <v>1</v>
      </c>
      <c r="D429" s="1">
        <v>1</v>
      </c>
      <c r="E429" s="1">
        <v>0</v>
      </c>
      <c r="F429" s="1">
        <v>30</v>
      </c>
      <c r="G429" s="1">
        <v>20</v>
      </c>
      <c r="H429" s="1">
        <v>0</v>
      </c>
      <c r="I429" s="1">
        <v>0</v>
      </c>
      <c r="J429" s="93">
        <v>30</v>
      </c>
      <c r="K429" s="93">
        <v>20</v>
      </c>
      <c r="L429" s="93">
        <v>9</v>
      </c>
      <c r="M429" s="2" t="s">
        <v>2317</v>
      </c>
      <c r="N429" s="1">
        <v>3.2</v>
      </c>
    </row>
    <row r="430" spans="1:14" x14ac:dyDescent="0.2">
      <c r="A430" s="1">
        <v>751917</v>
      </c>
      <c r="B430" s="2" t="s">
        <v>1996</v>
      </c>
      <c r="C430" s="1">
        <v>13</v>
      </c>
      <c r="D430" s="1">
        <v>1</v>
      </c>
      <c r="E430" s="1">
        <v>0</v>
      </c>
      <c r="F430" s="1">
        <v>51</v>
      </c>
      <c r="G430" s="1">
        <v>54</v>
      </c>
      <c r="H430" s="1">
        <v>0</v>
      </c>
      <c r="I430" s="1">
        <v>0</v>
      </c>
      <c r="J430" s="93">
        <v>51</v>
      </c>
      <c r="K430" s="93">
        <v>54</v>
      </c>
      <c r="L430" s="93">
        <v>5.6666666666659999</v>
      </c>
      <c r="M430" s="2" t="s">
        <v>2263</v>
      </c>
      <c r="N430" s="1">
        <v>9</v>
      </c>
    </row>
    <row r="431" spans="1:14" x14ac:dyDescent="0.2">
      <c r="A431" s="1">
        <v>718966</v>
      </c>
      <c r="B431" s="2" t="s">
        <v>1653</v>
      </c>
      <c r="C431" s="1">
        <v>15</v>
      </c>
      <c r="D431" s="1">
        <v>1</v>
      </c>
      <c r="E431" s="1">
        <v>1</v>
      </c>
      <c r="F431" s="1">
        <v>146</v>
      </c>
      <c r="G431" s="1">
        <v>132</v>
      </c>
      <c r="H431" s="1">
        <v>0</v>
      </c>
      <c r="I431" s="1">
        <v>0</v>
      </c>
      <c r="J431" s="93">
        <v>146</v>
      </c>
      <c r="K431" s="93">
        <v>132</v>
      </c>
      <c r="L431" s="93">
        <v>6.6363636363629999</v>
      </c>
      <c r="M431" s="2" t="s">
        <v>2244</v>
      </c>
      <c r="N431" s="1">
        <v>22</v>
      </c>
    </row>
    <row r="432" spans="1:14" x14ac:dyDescent="0.2">
      <c r="A432" s="1">
        <v>845600</v>
      </c>
      <c r="B432" s="2" t="s">
        <v>1684</v>
      </c>
      <c r="C432" s="1">
        <v>20</v>
      </c>
      <c r="D432" s="1">
        <v>0</v>
      </c>
      <c r="E432" s="1">
        <v>0</v>
      </c>
      <c r="F432" s="1">
        <v>3</v>
      </c>
      <c r="G432" s="1">
        <v>6</v>
      </c>
      <c r="H432" s="1">
        <v>0</v>
      </c>
      <c r="I432" s="1">
        <v>0</v>
      </c>
      <c r="J432" s="93"/>
      <c r="K432" s="93"/>
      <c r="L432" s="93">
        <v>3</v>
      </c>
      <c r="M432" s="2" t="s">
        <v>2284</v>
      </c>
      <c r="N432" s="1">
        <v>1</v>
      </c>
    </row>
    <row r="433" spans="1:14" x14ac:dyDescent="0.2">
      <c r="A433" s="1">
        <v>742392</v>
      </c>
      <c r="B433" s="2" t="s">
        <v>1960</v>
      </c>
      <c r="C433" s="1">
        <v>1</v>
      </c>
      <c r="D433" s="1">
        <v>0</v>
      </c>
      <c r="E433" s="1">
        <v>2</v>
      </c>
      <c r="F433" s="1">
        <v>8</v>
      </c>
      <c r="G433" s="1">
        <v>36</v>
      </c>
      <c r="H433" s="1">
        <v>0</v>
      </c>
      <c r="I433" s="1">
        <v>0</v>
      </c>
      <c r="J433" s="93"/>
      <c r="K433" s="93"/>
      <c r="L433" s="93">
        <v>1.333333333333</v>
      </c>
      <c r="M433" s="2" t="s">
        <v>2288</v>
      </c>
      <c r="N433" s="1">
        <v>6</v>
      </c>
    </row>
    <row r="434" spans="1:14" x14ac:dyDescent="0.2">
      <c r="A434" s="1">
        <v>572766</v>
      </c>
      <c r="B434" s="2" t="s">
        <v>1488</v>
      </c>
      <c r="C434" s="1">
        <v>1</v>
      </c>
      <c r="D434" s="1">
        <v>0</v>
      </c>
      <c r="E434" s="1">
        <v>0</v>
      </c>
      <c r="F434" s="1">
        <v>9</v>
      </c>
      <c r="G434" s="1">
        <v>6</v>
      </c>
      <c r="H434" s="1">
        <v>0</v>
      </c>
      <c r="I434" s="1">
        <v>0</v>
      </c>
      <c r="J434" s="93"/>
      <c r="K434" s="93"/>
      <c r="L434" s="93">
        <v>9</v>
      </c>
      <c r="M434" s="2" t="s">
        <v>2318</v>
      </c>
      <c r="N434" s="1">
        <v>1</v>
      </c>
    </row>
    <row r="435" spans="1:14" x14ac:dyDescent="0.2">
      <c r="A435" s="1">
        <v>1005145</v>
      </c>
      <c r="B435" s="2" t="s">
        <v>1998</v>
      </c>
      <c r="C435" s="1">
        <v>1</v>
      </c>
      <c r="D435" s="1">
        <v>0</v>
      </c>
      <c r="E435" s="1">
        <v>0</v>
      </c>
      <c r="F435" s="1">
        <v>10</v>
      </c>
      <c r="G435" s="1">
        <v>24</v>
      </c>
      <c r="H435" s="1">
        <v>0</v>
      </c>
      <c r="I435" s="1">
        <v>0</v>
      </c>
      <c r="J435" s="93"/>
      <c r="K435" s="93"/>
      <c r="L435" s="93">
        <v>2.5</v>
      </c>
      <c r="M435" s="2" t="s">
        <v>2289</v>
      </c>
      <c r="N435" s="1">
        <v>4</v>
      </c>
    </row>
    <row r="436" spans="1:14" x14ac:dyDescent="0.2">
      <c r="A436" s="1">
        <v>127790</v>
      </c>
      <c r="B436" s="2" t="s">
        <v>1703</v>
      </c>
      <c r="C436" s="1">
        <v>13</v>
      </c>
      <c r="D436" s="1">
        <v>0</v>
      </c>
      <c r="E436" s="1">
        <v>0</v>
      </c>
      <c r="F436" s="1">
        <v>12</v>
      </c>
      <c r="G436" s="1">
        <v>18</v>
      </c>
      <c r="H436" s="1">
        <v>0</v>
      </c>
      <c r="I436" s="1">
        <v>0</v>
      </c>
      <c r="J436" s="93"/>
      <c r="K436" s="93"/>
      <c r="L436" s="93">
        <v>4</v>
      </c>
      <c r="M436" s="2" t="s">
        <v>2284</v>
      </c>
      <c r="N436" s="1">
        <v>3</v>
      </c>
    </row>
    <row r="437" spans="1:14" x14ac:dyDescent="0.2">
      <c r="A437" s="1">
        <v>642858</v>
      </c>
      <c r="B437" s="2" t="s">
        <v>1725</v>
      </c>
      <c r="C437" s="1">
        <v>2</v>
      </c>
      <c r="D437" s="1">
        <v>0</v>
      </c>
      <c r="E437" s="1">
        <v>0</v>
      </c>
      <c r="F437" s="1">
        <v>16</v>
      </c>
      <c r="G437" s="1">
        <v>30</v>
      </c>
      <c r="H437" s="1">
        <v>0</v>
      </c>
      <c r="I437" s="1">
        <v>0</v>
      </c>
      <c r="J437" s="93"/>
      <c r="K437" s="93"/>
      <c r="L437" s="93">
        <v>3.2</v>
      </c>
      <c r="M437" s="2" t="s">
        <v>2318</v>
      </c>
      <c r="N437" s="1">
        <v>5</v>
      </c>
    </row>
    <row r="438" spans="1:14" x14ac:dyDescent="0.2">
      <c r="A438" s="1">
        <v>928547</v>
      </c>
      <c r="B438" s="2" t="s">
        <v>1625</v>
      </c>
      <c r="C438" s="1">
        <v>1</v>
      </c>
      <c r="D438" s="1">
        <v>0</v>
      </c>
      <c r="E438" s="1">
        <v>0</v>
      </c>
      <c r="F438" s="1">
        <v>20</v>
      </c>
      <c r="G438" s="1">
        <v>18</v>
      </c>
      <c r="H438" s="1">
        <v>0</v>
      </c>
      <c r="I438" s="1">
        <v>0</v>
      </c>
      <c r="J438" s="93"/>
      <c r="K438" s="93"/>
      <c r="L438" s="93">
        <v>6.6666666666659999</v>
      </c>
      <c r="M438" s="2" t="s">
        <v>2319</v>
      </c>
      <c r="N438" s="1">
        <v>3</v>
      </c>
    </row>
    <row r="439" spans="1:14" x14ac:dyDescent="0.2">
      <c r="A439" s="1">
        <v>902908</v>
      </c>
      <c r="B439" s="2" t="s">
        <v>2037</v>
      </c>
      <c r="C439" s="1">
        <v>3</v>
      </c>
      <c r="D439" s="1">
        <v>0</v>
      </c>
      <c r="E439" s="1">
        <v>0</v>
      </c>
      <c r="F439" s="1">
        <v>28</v>
      </c>
      <c r="G439" s="1">
        <v>18</v>
      </c>
      <c r="H439" s="1">
        <v>0</v>
      </c>
      <c r="I439" s="1">
        <v>0</v>
      </c>
      <c r="J439" s="93"/>
      <c r="K439" s="93"/>
      <c r="L439" s="93">
        <v>9.333333333333</v>
      </c>
      <c r="M439" s="2" t="s">
        <v>2301</v>
      </c>
      <c r="N439" s="1">
        <v>3</v>
      </c>
    </row>
    <row r="440" spans="1:14" x14ac:dyDescent="0.2">
      <c r="A440" s="1">
        <v>600536</v>
      </c>
      <c r="B440" s="2" t="s">
        <v>1593</v>
      </c>
      <c r="C440" s="1">
        <v>11</v>
      </c>
      <c r="D440" s="1">
        <v>0</v>
      </c>
      <c r="E440" s="1">
        <v>1</v>
      </c>
      <c r="F440" s="1">
        <v>35</v>
      </c>
      <c r="G440" s="1">
        <v>42</v>
      </c>
      <c r="H440" s="1">
        <v>0</v>
      </c>
      <c r="I440" s="1">
        <v>0</v>
      </c>
      <c r="J440" s="93"/>
      <c r="K440" s="93"/>
      <c r="L440" s="93">
        <v>5</v>
      </c>
      <c r="M440" s="2" t="s">
        <v>2284</v>
      </c>
      <c r="N440" s="1">
        <v>7</v>
      </c>
    </row>
    <row r="441" spans="1:14" x14ac:dyDescent="0.2">
      <c r="A441" s="1">
        <v>1005143</v>
      </c>
      <c r="B441" s="2" t="s">
        <v>1954</v>
      </c>
      <c r="C441" s="1">
        <v>2</v>
      </c>
      <c r="D441" s="1">
        <v>0</v>
      </c>
      <c r="E441" s="1">
        <v>1</v>
      </c>
      <c r="F441" s="1">
        <v>35</v>
      </c>
      <c r="G441" s="1">
        <v>48</v>
      </c>
      <c r="H441" s="1">
        <v>0</v>
      </c>
      <c r="I441" s="1">
        <v>0</v>
      </c>
      <c r="J441" s="93"/>
      <c r="K441" s="93"/>
      <c r="L441" s="93">
        <v>4.375</v>
      </c>
      <c r="M441" s="2" t="s">
        <v>2293</v>
      </c>
      <c r="N441" s="1">
        <v>8</v>
      </c>
    </row>
    <row r="442" spans="1:14" x14ac:dyDescent="0.2">
      <c r="A442" s="1">
        <v>742455</v>
      </c>
      <c r="B442" s="2" t="s">
        <v>1782</v>
      </c>
      <c r="C442" s="1">
        <v>18</v>
      </c>
      <c r="D442" s="1">
        <v>0</v>
      </c>
      <c r="E442" s="1">
        <v>1</v>
      </c>
      <c r="F442" s="1">
        <v>43</v>
      </c>
      <c r="G442" s="1">
        <v>48</v>
      </c>
      <c r="H442" s="1">
        <v>0</v>
      </c>
      <c r="I442" s="1">
        <v>0</v>
      </c>
      <c r="J442" s="93"/>
      <c r="K442" s="93"/>
      <c r="L442" s="93">
        <v>5.375</v>
      </c>
      <c r="M442" s="2" t="s">
        <v>2293</v>
      </c>
      <c r="N442" s="1">
        <v>8</v>
      </c>
    </row>
    <row r="443" spans="1:14" x14ac:dyDescent="0.2">
      <c r="A443" s="1">
        <v>1017098</v>
      </c>
      <c r="B443" s="2" t="s">
        <v>2320</v>
      </c>
      <c r="C443" s="1">
        <v>3</v>
      </c>
      <c r="D443" s="1">
        <v>0</v>
      </c>
      <c r="E443" s="1">
        <v>0</v>
      </c>
      <c r="F443" s="1">
        <v>57</v>
      </c>
      <c r="G443" s="1">
        <v>66</v>
      </c>
      <c r="H443" s="1">
        <v>0</v>
      </c>
      <c r="I443" s="1">
        <v>0</v>
      </c>
      <c r="J443" s="93"/>
      <c r="K443" s="93"/>
      <c r="L443" s="93">
        <v>5.1818181818179996</v>
      </c>
      <c r="M443" s="2" t="s">
        <v>2289</v>
      </c>
      <c r="N443" s="1">
        <v>11</v>
      </c>
    </row>
    <row r="444" spans="1:14" x14ac:dyDescent="0.2">
      <c r="A444" s="1">
        <v>639334</v>
      </c>
      <c r="B444" s="2" t="s">
        <v>1252</v>
      </c>
      <c r="C444" s="1">
        <v>4</v>
      </c>
      <c r="D444" s="1">
        <v>0</v>
      </c>
      <c r="E444" s="1">
        <v>0</v>
      </c>
      <c r="F444" s="1">
        <v>68</v>
      </c>
      <c r="G444" s="1">
        <v>78</v>
      </c>
      <c r="H444" s="1">
        <v>0</v>
      </c>
      <c r="I444" s="1">
        <v>0</v>
      </c>
      <c r="J444" s="93"/>
      <c r="K444" s="93"/>
      <c r="L444" s="93">
        <v>5.2307692307689999</v>
      </c>
      <c r="M444" s="2" t="s">
        <v>2287</v>
      </c>
      <c r="N444" s="1">
        <v>13</v>
      </c>
    </row>
    <row r="445" spans="1:14" x14ac:dyDescent="0.2">
      <c r="A445" s="58" t="s">
        <v>1448</v>
      </c>
      <c r="B445" s="58" t="s">
        <v>1449</v>
      </c>
      <c r="C445" s="58" t="s">
        <v>1933</v>
      </c>
      <c r="D445" s="58" t="s">
        <v>2070</v>
      </c>
      <c r="E445" s="58" t="s">
        <v>2071</v>
      </c>
      <c r="F445" s="58" t="s">
        <v>2072</v>
      </c>
      <c r="G445" s="58" t="s">
        <v>2073</v>
      </c>
      <c r="H445" s="58" t="s">
        <v>2074</v>
      </c>
      <c r="I445" s="58" t="s">
        <v>2075</v>
      </c>
      <c r="J445" s="134" t="s">
        <v>2076</v>
      </c>
      <c r="K445" s="134" t="s">
        <v>2077</v>
      </c>
      <c r="L445" s="134" t="s">
        <v>2078</v>
      </c>
      <c r="M445" s="58" t="s">
        <v>2079</v>
      </c>
      <c r="N445" s="58" t="s">
        <v>2080</v>
      </c>
    </row>
    <row r="446" spans="1:14" x14ac:dyDescent="0.2">
      <c r="A446" s="1">
        <v>742392</v>
      </c>
      <c r="B446" s="2" t="s">
        <v>1960</v>
      </c>
      <c r="C446" s="1">
        <v>22</v>
      </c>
      <c r="D446" s="1">
        <v>23</v>
      </c>
      <c r="E446" s="1">
        <v>11</v>
      </c>
      <c r="F446" s="1">
        <v>326</v>
      </c>
      <c r="G446" s="1">
        <v>585</v>
      </c>
      <c r="H446" s="1">
        <v>0</v>
      </c>
      <c r="I446" s="1">
        <v>0</v>
      </c>
      <c r="J446" s="93">
        <v>14.173913043478001</v>
      </c>
      <c r="K446" s="93">
        <v>25.434782608694999</v>
      </c>
      <c r="L446" s="93">
        <v>3.3435897435889999</v>
      </c>
      <c r="M446" s="2" t="s">
        <v>2117</v>
      </c>
      <c r="N446" s="1">
        <v>97.3</v>
      </c>
    </row>
    <row r="447" spans="1:14" x14ac:dyDescent="0.2">
      <c r="A447" s="1">
        <v>742464</v>
      </c>
      <c r="B447" s="2" t="s">
        <v>1971</v>
      </c>
      <c r="C447" s="1">
        <v>29</v>
      </c>
      <c r="D447" s="1">
        <v>19</v>
      </c>
      <c r="E447" s="1">
        <v>4</v>
      </c>
      <c r="F447" s="1">
        <v>412</v>
      </c>
      <c r="G447" s="1">
        <v>540</v>
      </c>
      <c r="H447" s="1">
        <v>0</v>
      </c>
      <c r="I447" s="1">
        <v>0</v>
      </c>
      <c r="J447" s="93">
        <v>21.684210526314999</v>
      </c>
      <c r="K447" s="93">
        <v>28.421052631578</v>
      </c>
      <c r="L447" s="93">
        <v>4.5777777777770003</v>
      </c>
      <c r="M447" s="2" t="s">
        <v>2125</v>
      </c>
      <c r="N447" s="1">
        <v>90</v>
      </c>
    </row>
    <row r="448" spans="1:14" x14ac:dyDescent="0.2">
      <c r="A448" s="1">
        <v>742452</v>
      </c>
      <c r="B448" s="2" t="s">
        <v>1957</v>
      </c>
      <c r="C448" s="1">
        <v>30</v>
      </c>
      <c r="D448" s="1">
        <v>18</v>
      </c>
      <c r="E448" s="1">
        <v>1</v>
      </c>
      <c r="F448" s="1">
        <v>536</v>
      </c>
      <c r="G448" s="1">
        <v>618</v>
      </c>
      <c r="H448" s="1">
        <v>0</v>
      </c>
      <c r="I448" s="1">
        <v>0</v>
      </c>
      <c r="J448" s="93">
        <v>29.777777777777001</v>
      </c>
      <c r="K448" s="93">
        <v>34.333333333333002</v>
      </c>
      <c r="L448" s="93">
        <v>5.2038834951449999</v>
      </c>
      <c r="M448" s="2" t="s">
        <v>2203</v>
      </c>
      <c r="N448" s="1">
        <v>103</v>
      </c>
    </row>
    <row r="449" spans="1:14" x14ac:dyDescent="0.2">
      <c r="A449" s="1">
        <v>112167</v>
      </c>
      <c r="B449" s="2" t="s">
        <v>1665</v>
      </c>
      <c r="C449" s="1">
        <v>21</v>
      </c>
      <c r="D449" s="1">
        <v>14</v>
      </c>
      <c r="E449" s="1">
        <v>8</v>
      </c>
      <c r="F449" s="1">
        <v>397</v>
      </c>
      <c r="G449" s="1">
        <v>579</v>
      </c>
      <c r="H449" s="1">
        <v>0</v>
      </c>
      <c r="I449" s="1">
        <v>0</v>
      </c>
      <c r="J449" s="93">
        <v>28.357142857142001</v>
      </c>
      <c r="K449" s="93">
        <v>41.357142857142001</v>
      </c>
      <c r="L449" s="93">
        <v>4.113989637305</v>
      </c>
      <c r="M449" s="2" t="s">
        <v>2184</v>
      </c>
      <c r="N449" s="1">
        <v>96.3</v>
      </c>
    </row>
    <row r="450" spans="1:14" x14ac:dyDescent="0.2">
      <c r="A450" s="1">
        <v>572789</v>
      </c>
      <c r="B450" s="2" t="s">
        <v>1261</v>
      </c>
      <c r="C450" s="1">
        <v>27</v>
      </c>
      <c r="D450" s="1">
        <v>13</v>
      </c>
      <c r="E450" s="1">
        <v>1</v>
      </c>
      <c r="F450" s="1">
        <v>301</v>
      </c>
      <c r="G450" s="1">
        <v>324</v>
      </c>
      <c r="H450" s="1">
        <v>0</v>
      </c>
      <c r="I450" s="1">
        <v>0</v>
      </c>
      <c r="J450" s="93">
        <v>23.153846153846001</v>
      </c>
      <c r="K450" s="93">
        <v>24.923076923076</v>
      </c>
      <c r="L450" s="93">
        <v>5.5740740740739998</v>
      </c>
      <c r="M450" s="2" t="s">
        <v>2321</v>
      </c>
      <c r="N450" s="1">
        <v>54</v>
      </c>
    </row>
    <row r="451" spans="1:14" x14ac:dyDescent="0.2">
      <c r="A451" s="1">
        <v>751919</v>
      </c>
      <c r="B451" s="2" t="s">
        <v>2021</v>
      </c>
      <c r="C451" s="1">
        <v>23</v>
      </c>
      <c r="D451" s="1">
        <v>13</v>
      </c>
      <c r="E451" s="1">
        <v>8</v>
      </c>
      <c r="F451" s="1">
        <v>380</v>
      </c>
      <c r="G451" s="1">
        <v>552</v>
      </c>
      <c r="H451" s="1">
        <v>0</v>
      </c>
      <c r="I451" s="1">
        <v>0</v>
      </c>
      <c r="J451" s="93">
        <v>29.230769230768999</v>
      </c>
      <c r="K451" s="93">
        <v>42.461538461537998</v>
      </c>
      <c r="L451" s="93">
        <v>4.1304347826079999</v>
      </c>
      <c r="M451" s="2" t="s">
        <v>2163</v>
      </c>
      <c r="N451" s="1">
        <v>92</v>
      </c>
    </row>
    <row r="452" spans="1:14" x14ac:dyDescent="0.2">
      <c r="A452" s="1">
        <v>902911</v>
      </c>
      <c r="B452" s="2" t="s">
        <v>1260</v>
      </c>
      <c r="C452" s="1">
        <v>19</v>
      </c>
      <c r="D452" s="1">
        <v>12</v>
      </c>
      <c r="E452" s="1">
        <v>1</v>
      </c>
      <c r="F452" s="1">
        <v>316</v>
      </c>
      <c r="G452" s="1">
        <v>364</v>
      </c>
      <c r="H452" s="1">
        <v>0</v>
      </c>
      <c r="I452" s="1">
        <v>0</v>
      </c>
      <c r="J452" s="93">
        <v>26.333333333333002</v>
      </c>
      <c r="K452" s="93">
        <v>30.333333333333002</v>
      </c>
      <c r="L452" s="93">
        <v>5.2087912087910002</v>
      </c>
      <c r="M452" s="2" t="s">
        <v>2172</v>
      </c>
      <c r="N452" s="1">
        <v>60.4</v>
      </c>
    </row>
    <row r="453" spans="1:14" x14ac:dyDescent="0.2">
      <c r="A453" s="1">
        <v>902894</v>
      </c>
      <c r="B453" s="2" t="s">
        <v>2056</v>
      </c>
      <c r="C453" s="1">
        <v>22</v>
      </c>
      <c r="D453" s="1">
        <v>8</v>
      </c>
      <c r="E453" s="1">
        <v>4</v>
      </c>
      <c r="F453" s="1">
        <v>378</v>
      </c>
      <c r="G453" s="1">
        <v>421</v>
      </c>
      <c r="H453" s="1">
        <v>0</v>
      </c>
      <c r="I453" s="1">
        <v>0</v>
      </c>
      <c r="J453" s="93">
        <v>47.25</v>
      </c>
      <c r="K453" s="93">
        <v>52.625</v>
      </c>
      <c r="L453" s="93">
        <v>5.3871733966740001</v>
      </c>
      <c r="M453" s="2" t="s">
        <v>2193</v>
      </c>
      <c r="N453" s="1">
        <v>70.099999999999994</v>
      </c>
    </row>
    <row r="454" spans="1:14" x14ac:dyDescent="0.2">
      <c r="A454" s="1">
        <v>844275</v>
      </c>
      <c r="B454" s="2" t="s">
        <v>1259</v>
      </c>
      <c r="C454" s="1">
        <v>20</v>
      </c>
      <c r="D454" s="1">
        <v>7</v>
      </c>
      <c r="E454" s="1">
        <v>4</v>
      </c>
      <c r="F454" s="1">
        <v>309</v>
      </c>
      <c r="G454" s="1">
        <v>482</v>
      </c>
      <c r="H454" s="1">
        <v>0</v>
      </c>
      <c r="I454" s="1">
        <v>0</v>
      </c>
      <c r="J454" s="93">
        <v>44.142857142856997</v>
      </c>
      <c r="K454" s="93">
        <v>68.857142857141994</v>
      </c>
      <c r="L454" s="93">
        <v>3.8464730290450002</v>
      </c>
      <c r="M454" s="2" t="s">
        <v>2266</v>
      </c>
      <c r="N454" s="1">
        <v>80.2</v>
      </c>
    </row>
    <row r="455" spans="1:14" x14ac:dyDescent="0.2">
      <c r="A455" s="1">
        <v>742388</v>
      </c>
      <c r="B455" s="2" t="s">
        <v>2052</v>
      </c>
      <c r="C455" s="1">
        <v>9</v>
      </c>
      <c r="D455" s="1">
        <v>5</v>
      </c>
      <c r="E455" s="1">
        <v>2</v>
      </c>
      <c r="F455" s="1">
        <v>93</v>
      </c>
      <c r="G455" s="1">
        <v>168</v>
      </c>
      <c r="H455" s="1">
        <v>0</v>
      </c>
      <c r="I455" s="1">
        <v>0</v>
      </c>
      <c r="J455" s="93">
        <v>18.600000000000001</v>
      </c>
      <c r="K455" s="93">
        <v>33.6</v>
      </c>
      <c r="L455" s="93">
        <v>3.3214285714280001</v>
      </c>
      <c r="M455" s="2" t="s">
        <v>2194</v>
      </c>
      <c r="N455" s="1">
        <v>28</v>
      </c>
    </row>
    <row r="456" spans="1:14" x14ac:dyDescent="0.2">
      <c r="A456" s="1">
        <v>751924</v>
      </c>
      <c r="B456" s="2" t="s">
        <v>1537</v>
      </c>
      <c r="C456" s="1">
        <v>26</v>
      </c>
      <c r="D456" s="1">
        <v>3</v>
      </c>
      <c r="E456" s="1">
        <v>1</v>
      </c>
      <c r="F456" s="1">
        <v>65</v>
      </c>
      <c r="G456" s="1">
        <v>85</v>
      </c>
      <c r="H456" s="1">
        <v>0</v>
      </c>
      <c r="I456" s="1">
        <v>0</v>
      </c>
      <c r="J456" s="93">
        <v>21.666666666666</v>
      </c>
      <c r="K456" s="93">
        <v>28.333333333333002</v>
      </c>
      <c r="L456" s="93">
        <v>4.5882352941170002</v>
      </c>
      <c r="M456" s="2" t="s">
        <v>2188</v>
      </c>
      <c r="N456" s="1">
        <v>14.1</v>
      </c>
    </row>
    <row r="457" spans="1:14" x14ac:dyDescent="0.2">
      <c r="A457" s="1">
        <v>29592</v>
      </c>
      <c r="B457" s="2" t="s">
        <v>1258</v>
      </c>
      <c r="C457" s="1">
        <v>4</v>
      </c>
      <c r="D457" s="1">
        <v>3</v>
      </c>
      <c r="E457" s="1">
        <v>2</v>
      </c>
      <c r="F457" s="1">
        <v>76</v>
      </c>
      <c r="G457" s="1">
        <v>114</v>
      </c>
      <c r="H457" s="1">
        <v>0</v>
      </c>
      <c r="I457" s="1">
        <v>0</v>
      </c>
      <c r="J457" s="93">
        <v>25.333333333333002</v>
      </c>
      <c r="K457" s="93">
        <v>38</v>
      </c>
      <c r="L457" s="93">
        <v>4</v>
      </c>
      <c r="M457" s="2" t="s">
        <v>2244</v>
      </c>
      <c r="N457" s="1">
        <v>19</v>
      </c>
    </row>
    <row r="458" spans="1:14" x14ac:dyDescent="0.2">
      <c r="A458" s="1">
        <v>1224118</v>
      </c>
      <c r="B458" s="2" t="s">
        <v>1264</v>
      </c>
      <c r="C458" s="1">
        <v>1</v>
      </c>
      <c r="D458" s="1">
        <v>1</v>
      </c>
      <c r="E458" s="1">
        <v>0</v>
      </c>
      <c r="F458" s="1">
        <v>17</v>
      </c>
      <c r="G458" s="1">
        <v>24</v>
      </c>
      <c r="H458" s="1">
        <v>0</v>
      </c>
      <c r="I458" s="1">
        <v>0</v>
      </c>
      <c r="J458" s="93">
        <v>17</v>
      </c>
      <c r="K458" s="93">
        <v>24</v>
      </c>
      <c r="L458" s="93">
        <v>4.25</v>
      </c>
      <c r="M458" s="2" t="s">
        <v>2244</v>
      </c>
      <c r="N458" s="1">
        <v>4</v>
      </c>
    </row>
    <row r="459" spans="1:14" x14ac:dyDescent="0.2">
      <c r="A459" s="1">
        <v>572766</v>
      </c>
      <c r="B459" s="2" t="s">
        <v>1488</v>
      </c>
      <c r="C459" s="1">
        <v>1</v>
      </c>
      <c r="D459" s="1">
        <v>1</v>
      </c>
      <c r="E459" s="1">
        <v>0</v>
      </c>
      <c r="F459" s="1">
        <v>37</v>
      </c>
      <c r="G459" s="1">
        <v>36</v>
      </c>
      <c r="H459" s="1">
        <v>0</v>
      </c>
      <c r="I459" s="1">
        <v>0</v>
      </c>
      <c r="J459" s="93">
        <v>37</v>
      </c>
      <c r="K459" s="93">
        <v>36</v>
      </c>
      <c r="L459" s="93">
        <v>6.1666666666659999</v>
      </c>
      <c r="M459" s="2" t="s">
        <v>2322</v>
      </c>
      <c r="N459" s="1">
        <v>6</v>
      </c>
    </row>
    <row r="460" spans="1:14" x14ac:dyDescent="0.2">
      <c r="A460" s="1">
        <v>860254</v>
      </c>
      <c r="B460" s="2" t="s">
        <v>1257</v>
      </c>
      <c r="C460" s="1">
        <v>18</v>
      </c>
      <c r="D460" s="1">
        <v>1</v>
      </c>
      <c r="E460" s="1">
        <v>0</v>
      </c>
      <c r="F460" s="1">
        <v>37</v>
      </c>
      <c r="G460" s="1">
        <v>36</v>
      </c>
      <c r="H460" s="1">
        <v>0</v>
      </c>
      <c r="I460" s="1">
        <v>0</v>
      </c>
      <c r="J460" s="93">
        <v>37</v>
      </c>
      <c r="K460" s="93">
        <v>36</v>
      </c>
      <c r="L460" s="93">
        <v>6.1666666666659999</v>
      </c>
      <c r="M460" s="2" t="s">
        <v>2323</v>
      </c>
      <c r="N460" s="1">
        <v>6</v>
      </c>
    </row>
    <row r="461" spans="1:14" x14ac:dyDescent="0.2">
      <c r="A461" s="1">
        <v>751920</v>
      </c>
      <c r="B461" s="2" t="s">
        <v>2027</v>
      </c>
      <c r="C461" s="1">
        <v>6</v>
      </c>
      <c r="D461" s="1">
        <v>1</v>
      </c>
      <c r="E461" s="1">
        <v>0</v>
      </c>
      <c r="F461" s="1">
        <v>49</v>
      </c>
      <c r="G461" s="1">
        <v>66</v>
      </c>
      <c r="H461" s="1">
        <v>0</v>
      </c>
      <c r="I461" s="1">
        <v>0</v>
      </c>
      <c r="J461" s="93">
        <v>49</v>
      </c>
      <c r="K461" s="93">
        <v>66</v>
      </c>
      <c r="L461" s="93">
        <v>4.4545454545450003</v>
      </c>
      <c r="M461" s="2" t="s">
        <v>2324</v>
      </c>
      <c r="N461" s="1">
        <v>11</v>
      </c>
    </row>
    <row r="462" spans="1:14" x14ac:dyDescent="0.2">
      <c r="A462" s="1">
        <v>742382</v>
      </c>
      <c r="B462" s="2" t="s">
        <v>2064</v>
      </c>
      <c r="C462" s="1">
        <v>15</v>
      </c>
      <c r="D462" s="1">
        <v>0</v>
      </c>
      <c r="E462" s="1">
        <v>0</v>
      </c>
      <c r="F462" s="1">
        <v>2</v>
      </c>
      <c r="G462" s="1">
        <v>6</v>
      </c>
      <c r="H462" s="1">
        <v>0</v>
      </c>
      <c r="I462" s="1">
        <v>0</v>
      </c>
      <c r="J462" s="93"/>
      <c r="K462" s="93"/>
      <c r="L462" s="93">
        <v>2</v>
      </c>
      <c r="M462" s="2" t="s">
        <v>2325</v>
      </c>
      <c r="N462" s="1">
        <v>1</v>
      </c>
    </row>
    <row r="463" spans="1:14" x14ac:dyDescent="0.2">
      <c r="A463" s="1">
        <v>917791</v>
      </c>
      <c r="B463" s="2" t="s">
        <v>1951</v>
      </c>
      <c r="C463" s="1">
        <v>1</v>
      </c>
      <c r="D463" s="1">
        <v>0</v>
      </c>
      <c r="E463" s="1">
        <v>0</v>
      </c>
      <c r="F463" s="1">
        <v>8</v>
      </c>
      <c r="G463" s="1">
        <v>12</v>
      </c>
      <c r="H463" s="1">
        <v>0</v>
      </c>
      <c r="I463" s="1">
        <v>0</v>
      </c>
      <c r="J463" s="93"/>
      <c r="K463" s="93"/>
      <c r="L463" s="93">
        <v>4</v>
      </c>
      <c r="M463" s="2" t="s">
        <v>2283</v>
      </c>
      <c r="N463" s="1">
        <v>2</v>
      </c>
    </row>
    <row r="464" spans="1:14" x14ac:dyDescent="0.2">
      <c r="A464" s="1">
        <v>751927</v>
      </c>
      <c r="B464" s="2" t="s">
        <v>1658</v>
      </c>
      <c r="C464" s="1">
        <v>29</v>
      </c>
      <c r="D464" s="1">
        <v>0</v>
      </c>
      <c r="E464" s="1">
        <v>0</v>
      </c>
      <c r="F464" s="1">
        <v>8</v>
      </c>
      <c r="G464" s="1">
        <v>6</v>
      </c>
      <c r="H464" s="1">
        <v>0</v>
      </c>
      <c r="I464" s="1">
        <v>0</v>
      </c>
      <c r="J464" s="93"/>
      <c r="K464" s="93"/>
      <c r="L464" s="93">
        <v>8</v>
      </c>
      <c r="M464" s="2" t="s">
        <v>2288</v>
      </c>
      <c r="N464" s="1">
        <v>1</v>
      </c>
    </row>
    <row r="465" spans="1:14" x14ac:dyDescent="0.2">
      <c r="A465" s="1">
        <v>751932</v>
      </c>
      <c r="B465" s="2" t="s">
        <v>2059</v>
      </c>
      <c r="C465" s="1">
        <v>11</v>
      </c>
      <c r="D465" s="1">
        <v>0</v>
      </c>
      <c r="E465" s="1">
        <v>0</v>
      </c>
      <c r="F465" s="1">
        <v>18</v>
      </c>
      <c r="G465" s="1">
        <v>6</v>
      </c>
      <c r="H465" s="1">
        <v>0</v>
      </c>
      <c r="I465" s="1">
        <v>0</v>
      </c>
      <c r="J465" s="93"/>
      <c r="K465" s="93"/>
      <c r="L465" s="93">
        <v>18</v>
      </c>
      <c r="M465" s="2" t="s">
        <v>2326</v>
      </c>
      <c r="N465" s="1">
        <v>1</v>
      </c>
    </row>
    <row r="466" spans="1:14" x14ac:dyDescent="0.2">
      <c r="A466" s="1">
        <v>1203778</v>
      </c>
      <c r="B466" s="2" t="s">
        <v>1950</v>
      </c>
      <c r="C466" s="1">
        <v>1</v>
      </c>
      <c r="D466" s="1">
        <v>0</v>
      </c>
      <c r="E466" s="1">
        <v>0</v>
      </c>
      <c r="F466" s="1">
        <v>23</v>
      </c>
      <c r="G466" s="1">
        <v>18</v>
      </c>
      <c r="H466" s="1">
        <v>0</v>
      </c>
      <c r="I466" s="1">
        <v>0</v>
      </c>
      <c r="J466" s="93"/>
      <c r="K466" s="93"/>
      <c r="L466" s="93">
        <v>7.6666666666659999</v>
      </c>
      <c r="M466" s="2" t="s">
        <v>2283</v>
      </c>
      <c r="N466" s="1">
        <v>3</v>
      </c>
    </row>
    <row r="467" spans="1:14" x14ac:dyDescent="0.2">
      <c r="A467" s="1">
        <v>616731</v>
      </c>
      <c r="B467" s="2" t="s">
        <v>1635</v>
      </c>
      <c r="C467" s="1">
        <v>23</v>
      </c>
      <c r="D467" s="1">
        <v>0</v>
      </c>
      <c r="E467" s="1">
        <v>0</v>
      </c>
      <c r="F467" s="1">
        <v>23</v>
      </c>
      <c r="G467" s="1">
        <v>18</v>
      </c>
      <c r="H467" s="1">
        <v>0</v>
      </c>
      <c r="I467" s="1">
        <v>0</v>
      </c>
      <c r="J467" s="93"/>
      <c r="K467" s="93"/>
      <c r="L467" s="93">
        <v>7.6666666666659999</v>
      </c>
      <c r="M467" s="2" t="s">
        <v>2325</v>
      </c>
      <c r="N467" s="1">
        <v>3</v>
      </c>
    </row>
    <row r="468" spans="1:14" x14ac:dyDescent="0.2">
      <c r="A468" s="1">
        <v>742467</v>
      </c>
      <c r="B468" s="2" t="s">
        <v>1862</v>
      </c>
      <c r="C468" s="1">
        <v>1</v>
      </c>
      <c r="D468" s="1">
        <v>0</v>
      </c>
      <c r="E468" s="1">
        <v>0</v>
      </c>
      <c r="F468" s="1">
        <v>25</v>
      </c>
      <c r="G468" s="1">
        <v>36</v>
      </c>
      <c r="H468" s="1">
        <v>0</v>
      </c>
      <c r="I468" s="1">
        <v>0</v>
      </c>
      <c r="J468" s="93"/>
      <c r="K468" s="93"/>
      <c r="L468" s="93">
        <v>4.1666666666659999</v>
      </c>
      <c r="M468" s="2" t="s">
        <v>2283</v>
      </c>
      <c r="N468" s="1">
        <v>6</v>
      </c>
    </row>
    <row r="469" spans="1:14" x14ac:dyDescent="0.2">
      <c r="A469" s="1">
        <v>1191834</v>
      </c>
      <c r="B469" s="2" t="s">
        <v>1265</v>
      </c>
      <c r="C469" s="1">
        <v>1</v>
      </c>
      <c r="D469" s="1">
        <v>0</v>
      </c>
      <c r="E469" s="1">
        <v>0</v>
      </c>
      <c r="F469" s="1">
        <v>27</v>
      </c>
      <c r="G469" s="1">
        <v>18</v>
      </c>
      <c r="H469" s="1">
        <v>0</v>
      </c>
      <c r="I469" s="1">
        <v>0</v>
      </c>
      <c r="J469" s="93"/>
      <c r="K469" s="93"/>
      <c r="L469" s="93">
        <v>9</v>
      </c>
      <c r="M469" s="2" t="s">
        <v>2283</v>
      </c>
      <c r="N469" s="1">
        <v>3</v>
      </c>
    </row>
    <row r="470" spans="1:14" x14ac:dyDescent="0.2">
      <c r="A470" s="1">
        <v>1203782</v>
      </c>
      <c r="B470" s="2" t="s">
        <v>1263</v>
      </c>
      <c r="C470" s="1">
        <v>2</v>
      </c>
      <c r="D470" s="1">
        <v>0</v>
      </c>
      <c r="E470" s="1">
        <v>0</v>
      </c>
      <c r="F470" s="1">
        <v>45</v>
      </c>
      <c r="G470" s="1">
        <v>24</v>
      </c>
      <c r="H470" s="1">
        <v>0</v>
      </c>
      <c r="I470" s="1">
        <v>0</v>
      </c>
      <c r="J470" s="93"/>
      <c r="K470" s="93"/>
      <c r="L470" s="93">
        <v>11.25</v>
      </c>
      <c r="M470" s="2" t="s">
        <v>2283</v>
      </c>
      <c r="N470" s="1">
        <v>4</v>
      </c>
    </row>
    <row r="471" spans="1:14" x14ac:dyDescent="0.2">
      <c r="A471" s="58" t="s">
        <v>1448</v>
      </c>
      <c r="B471" s="58" t="s">
        <v>1449</v>
      </c>
      <c r="C471" s="58" t="s">
        <v>1933</v>
      </c>
      <c r="D471" s="58" t="s">
        <v>2070</v>
      </c>
      <c r="E471" s="58" t="s">
        <v>2071</v>
      </c>
      <c r="F471" s="58" t="s">
        <v>2072</v>
      </c>
      <c r="G471" s="58" t="s">
        <v>2073</v>
      </c>
      <c r="H471" s="58" t="s">
        <v>2074</v>
      </c>
      <c r="I471" s="58" t="s">
        <v>2075</v>
      </c>
      <c r="J471" s="134" t="s">
        <v>2076</v>
      </c>
      <c r="K471" s="134" t="s">
        <v>2077</v>
      </c>
      <c r="L471" s="134" t="s">
        <v>2078</v>
      </c>
      <c r="M471" s="58" t="s">
        <v>2079</v>
      </c>
      <c r="N471" s="58" t="s">
        <v>2080</v>
      </c>
    </row>
    <row r="472" spans="1:14" x14ac:dyDescent="0.2">
      <c r="A472" s="1">
        <v>742392</v>
      </c>
      <c r="B472" s="2" t="s">
        <v>1960</v>
      </c>
      <c r="C472" s="1">
        <v>5</v>
      </c>
      <c r="D472" s="1">
        <v>6</v>
      </c>
      <c r="E472" s="1">
        <v>3</v>
      </c>
      <c r="F472" s="1">
        <v>84</v>
      </c>
      <c r="G472" s="1">
        <v>156</v>
      </c>
      <c r="H472" s="1">
        <v>0</v>
      </c>
      <c r="I472" s="1">
        <v>0</v>
      </c>
      <c r="J472" s="93">
        <v>14</v>
      </c>
      <c r="K472" s="93">
        <v>26</v>
      </c>
      <c r="L472" s="93">
        <v>3.2307692307689999</v>
      </c>
      <c r="M472" s="2" t="s">
        <v>2193</v>
      </c>
      <c r="N472" s="1">
        <v>26</v>
      </c>
    </row>
    <row r="473" spans="1:14" x14ac:dyDescent="0.2">
      <c r="A473" s="1">
        <v>751919</v>
      </c>
      <c r="B473" s="2" t="s">
        <v>2021</v>
      </c>
      <c r="C473" s="1">
        <v>6</v>
      </c>
      <c r="D473" s="1">
        <v>6</v>
      </c>
      <c r="E473" s="1">
        <v>3</v>
      </c>
      <c r="F473" s="1">
        <v>113</v>
      </c>
      <c r="G473" s="1">
        <v>186</v>
      </c>
      <c r="H473" s="1">
        <v>0</v>
      </c>
      <c r="I473" s="1">
        <v>0</v>
      </c>
      <c r="J473" s="93">
        <v>18.833333333333002</v>
      </c>
      <c r="K473" s="93">
        <v>31</v>
      </c>
      <c r="L473" s="93">
        <v>3.6451612903220001</v>
      </c>
      <c r="M473" s="2" t="s">
        <v>2239</v>
      </c>
      <c r="N473" s="1">
        <v>31</v>
      </c>
    </row>
    <row r="474" spans="1:14" x14ac:dyDescent="0.2">
      <c r="A474" s="1">
        <v>742464</v>
      </c>
      <c r="B474" s="2" t="s">
        <v>1971</v>
      </c>
      <c r="C474" s="1">
        <v>7</v>
      </c>
      <c r="D474" s="1">
        <v>6</v>
      </c>
      <c r="E474" s="1">
        <v>1</v>
      </c>
      <c r="F474" s="1">
        <v>137</v>
      </c>
      <c r="G474" s="1">
        <v>240</v>
      </c>
      <c r="H474" s="1">
        <v>0</v>
      </c>
      <c r="I474" s="1">
        <v>0</v>
      </c>
      <c r="J474" s="93">
        <v>22.833333333333002</v>
      </c>
      <c r="K474" s="93">
        <v>40</v>
      </c>
      <c r="L474" s="93">
        <v>3.4249999999999998</v>
      </c>
      <c r="M474" s="2" t="s">
        <v>2156</v>
      </c>
      <c r="N474" s="1">
        <v>40</v>
      </c>
    </row>
    <row r="475" spans="1:14" x14ac:dyDescent="0.2">
      <c r="A475" s="1">
        <v>751924</v>
      </c>
      <c r="B475" s="2" t="s">
        <v>1537</v>
      </c>
      <c r="C475" s="1">
        <v>6</v>
      </c>
      <c r="D475" s="1">
        <v>5</v>
      </c>
      <c r="E475" s="1">
        <v>0</v>
      </c>
      <c r="F475" s="1">
        <v>31</v>
      </c>
      <c r="G475" s="1">
        <v>54</v>
      </c>
      <c r="H475" s="1">
        <v>0</v>
      </c>
      <c r="I475" s="1">
        <v>0</v>
      </c>
      <c r="J475" s="93">
        <v>6.2</v>
      </c>
      <c r="K475" s="93">
        <v>10.8</v>
      </c>
      <c r="L475" s="93">
        <v>3.4444444444440001</v>
      </c>
      <c r="M475" s="2" t="s">
        <v>2239</v>
      </c>
      <c r="N475" s="1">
        <v>9</v>
      </c>
    </row>
    <row r="476" spans="1:14" x14ac:dyDescent="0.2">
      <c r="A476" s="1">
        <v>742388</v>
      </c>
      <c r="B476" s="2" t="s">
        <v>2052</v>
      </c>
      <c r="C476" s="1">
        <v>5</v>
      </c>
      <c r="D476" s="1">
        <v>5</v>
      </c>
      <c r="E476" s="1">
        <v>4</v>
      </c>
      <c r="F476" s="1">
        <v>81</v>
      </c>
      <c r="G476" s="1">
        <v>156</v>
      </c>
      <c r="H476" s="1">
        <v>0</v>
      </c>
      <c r="I476" s="1">
        <v>0</v>
      </c>
      <c r="J476" s="93">
        <v>16.2</v>
      </c>
      <c r="K476" s="93">
        <v>31.2</v>
      </c>
      <c r="L476" s="93">
        <v>3.1153846153839999</v>
      </c>
      <c r="M476" s="2" t="s">
        <v>2141</v>
      </c>
      <c r="N476" s="1">
        <v>26</v>
      </c>
    </row>
    <row r="477" spans="1:14" x14ac:dyDescent="0.2">
      <c r="A477" s="1">
        <v>572789</v>
      </c>
      <c r="B477" s="2" t="s">
        <v>1261</v>
      </c>
      <c r="C477" s="1">
        <v>7</v>
      </c>
      <c r="D477" s="1">
        <v>5</v>
      </c>
      <c r="E477" s="1">
        <v>1</v>
      </c>
      <c r="F477" s="1">
        <v>93</v>
      </c>
      <c r="G477" s="1">
        <v>126</v>
      </c>
      <c r="H477" s="1">
        <v>0</v>
      </c>
      <c r="I477" s="1">
        <v>0</v>
      </c>
      <c r="J477" s="93">
        <v>18.600000000000001</v>
      </c>
      <c r="K477" s="93">
        <v>25.2</v>
      </c>
      <c r="L477" s="93">
        <v>4.4285714285709998</v>
      </c>
      <c r="M477" s="2" t="s">
        <v>2323</v>
      </c>
      <c r="N477" s="1">
        <v>21</v>
      </c>
    </row>
    <row r="478" spans="1:14" x14ac:dyDescent="0.2">
      <c r="A478" s="1">
        <v>742452</v>
      </c>
      <c r="B478" s="2" t="s">
        <v>1957</v>
      </c>
      <c r="C478" s="1">
        <v>6</v>
      </c>
      <c r="D478" s="1">
        <v>3</v>
      </c>
      <c r="E478" s="1">
        <v>0</v>
      </c>
      <c r="F478" s="1">
        <v>78</v>
      </c>
      <c r="G478" s="1">
        <v>90</v>
      </c>
      <c r="H478" s="1">
        <v>0</v>
      </c>
      <c r="I478" s="1">
        <v>0</v>
      </c>
      <c r="J478" s="93">
        <v>26</v>
      </c>
      <c r="K478" s="93">
        <v>30</v>
      </c>
      <c r="L478" s="93">
        <v>5.2</v>
      </c>
      <c r="M478" s="2" t="s">
        <v>2203</v>
      </c>
      <c r="N478" s="1">
        <v>15</v>
      </c>
    </row>
    <row r="479" spans="1:14" x14ac:dyDescent="0.2">
      <c r="A479" s="1">
        <v>112167</v>
      </c>
      <c r="B479" s="2" t="s">
        <v>1665</v>
      </c>
      <c r="C479" s="1">
        <v>5</v>
      </c>
      <c r="D479" s="1">
        <v>3</v>
      </c>
      <c r="E479" s="1">
        <v>3</v>
      </c>
      <c r="F479" s="1">
        <v>99</v>
      </c>
      <c r="G479" s="1">
        <v>132</v>
      </c>
      <c r="H479" s="1">
        <v>0</v>
      </c>
      <c r="I479" s="1">
        <v>0</v>
      </c>
      <c r="J479" s="93">
        <v>33</v>
      </c>
      <c r="K479" s="93">
        <v>44</v>
      </c>
      <c r="L479" s="93">
        <v>4.5</v>
      </c>
      <c r="M479" s="2" t="s">
        <v>2262</v>
      </c>
      <c r="N479" s="1">
        <v>22</v>
      </c>
    </row>
    <row r="480" spans="1:14" x14ac:dyDescent="0.2">
      <c r="A480" s="1">
        <v>860325</v>
      </c>
      <c r="B480" s="2" t="s">
        <v>2327</v>
      </c>
      <c r="C480" s="1">
        <v>1</v>
      </c>
      <c r="D480" s="1">
        <v>1</v>
      </c>
      <c r="E480" s="1">
        <v>0</v>
      </c>
      <c r="F480" s="1">
        <v>9</v>
      </c>
      <c r="G480" s="1">
        <v>24</v>
      </c>
      <c r="H480" s="1">
        <v>0</v>
      </c>
      <c r="I480" s="1">
        <v>0</v>
      </c>
      <c r="J480" s="93">
        <v>9</v>
      </c>
      <c r="K480" s="93">
        <v>24</v>
      </c>
      <c r="L480" s="93">
        <v>2.25</v>
      </c>
      <c r="M480" s="2" t="s">
        <v>2263</v>
      </c>
      <c r="N480" s="1">
        <v>4</v>
      </c>
    </row>
    <row r="481" spans="1:14" x14ac:dyDescent="0.2">
      <c r="A481" s="1">
        <v>848969</v>
      </c>
      <c r="B481" s="2" t="s">
        <v>2018</v>
      </c>
      <c r="C481" s="1">
        <v>7</v>
      </c>
      <c r="D481" s="1">
        <v>1</v>
      </c>
      <c r="E481" s="1">
        <v>6</v>
      </c>
      <c r="F481" s="1">
        <v>121</v>
      </c>
      <c r="G481" s="1">
        <v>246</v>
      </c>
      <c r="H481" s="1">
        <v>0</v>
      </c>
      <c r="I481" s="1">
        <v>0</v>
      </c>
      <c r="J481" s="93">
        <v>121</v>
      </c>
      <c r="K481" s="93">
        <v>246</v>
      </c>
      <c r="L481" s="93">
        <v>2.9512195121949998</v>
      </c>
      <c r="M481" s="2" t="s">
        <v>2269</v>
      </c>
      <c r="N481" s="1">
        <v>41</v>
      </c>
    </row>
    <row r="482" spans="1:14" x14ac:dyDescent="0.2">
      <c r="A482" s="1">
        <v>844275</v>
      </c>
      <c r="B482" s="2" t="s">
        <v>1259</v>
      </c>
      <c r="C482" s="1">
        <v>1</v>
      </c>
      <c r="D482" s="1">
        <v>0</v>
      </c>
      <c r="E482" s="1">
        <v>0</v>
      </c>
      <c r="F482" s="1">
        <v>1</v>
      </c>
      <c r="G482" s="1">
        <v>3</v>
      </c>
      <c r="H482" s="1">
        <v>0</v>
      </c>
      <c r="I482" s="1">
        <v>0</v>
      </c>
      <c r="J482" s="93"/>
      <c r="K482" s="93"/>
      <c r="L482" s="93">
        <v>2</v>
      </c>
      <c r="M482" s="2" t="s">
        <v>2328</v>
      </c>
      <c r="N482" s="1">
        <v>0.3</v>
      </c>
    </row>
    <row r="483" spans="1:14" x14ac:dyDescent="0.2">
      <c r="A483" s="1">
        <v>751932</v>
      </c>
      <c r="B483" s="2" t="s">
        <v>2059</v>
      </c>
      <c r="C483" s="1">
        <v>5</v>
      </c>
      <c r="D483" s="1">
        <v>0</v>
      </c>
      <c r="E483" s="1">
        <v>0</v>
      </c>
      <c r="F483" s="1">
        <v>6</v>
      </c>
      <c r="G483" s="1">
        <v>6</v>
      </c>
      <c r="H483" s="1">
        <v>0</v>
      </c>
      <c r="I483" s="1">
        <v>0</v>
      </c>
      <c r="J483" s="93"/>
      <c r="K483" s="93"/>
      <c r="L483" s="93">
        <v>6</v>
      </c>
      <c r="M483" s="2" t="s">
        <v>2287</v>
      </c>
      <c r="N483" s="1">
        <v>1</v>
      </c>
    </row>
    <row r="484" spans="1:14" x14ac:dyDescent="0.2">
      <c r="A484" s="1">
        <v>751927</v>
      </c>
      <c r="B484" s="2" t="s">
        <v>1658</v>
      </c>
      <c r="C484" s="1">
        <v>7</v>
      </c>
      <c r="D484" s="1">
        <v>0</v>
      </c>
      <c r="E484" s="1">
        <v>0</v>
      </c>
      <c r="F484" s="1">
        <v>11</v>
      </c>
      <c r="G484" s="1">
        <v>6</v>
      </c>
      <c r="H484" s="1">
        <v>0</v>
      </c>
      <c r="I484" s="1">
        <v>0</v>
      </c>
      <c r="J484" s="93"/>
      <c r="K484" s="93"/>
      <c r="L484" s="93">
        <v>11</v>
      </c>
      <c r="M484" s="2" t="s">
        <v>2329</v>
      </c>
      <c r="N484" s="1">
        <v>1</v>
      </c>
    </row>
    <row r="485" spans="1:14" x14ac:dyDescent="0.2">
      <c r="A485" s="1">
        <v>616731</v>
      </c>
      <c r="B485" s="2" t="s">
        <v>1635</v>
      </c>
      <c r="C485" s="1">
        <v>7</v>
      </c>
      <c r="D485" s="1">
        <v>0</v>
      </c>
      <c r="E485" s="1">
        <v>0</v>
      </c>
      <c r="F485" s="1">
        <v>32</v>
      </c>
      <c r="G485" s="1">
        <v>30</v>
      </c>
      <c r="H485" s="1">
        <v>0</v>
      </c>
      <c r="I485" s="1">
        <v>0</v>
      </c>
      <c r="J485" s="93"/>
      <c r="K485" s="93"/>
      <c r="L485" s="93">
        <v>6.4</v>
      </c>
      <c r="M485" s="2" t="s">
        <v>2287</v>
      </c>
      <c r="N485" s="1">
        <v>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44</vt:i4>
      </vt:variant>
      <vt:variant>
        <vt:lpstr>Named Ranges</vt:lpstr>
      </vt:variant>
      <vt:variant>
        <vt:i4>2</vt:i4>
      </vt:variant>
    </vt:vector>
  </HeadingPairs>
  <TitlesOfParts>
    <vt:vector size="46" baseType="lpstr">
      <vt:lpstr>MASTER</vt:lpstr>
      <vt:lpstr>LIST OF PDF SCOREBOOKS TURF</vt:lpstr>
      <vt:lpstr>LIST OF SCOREBOOKS PRE TURF</vt:lpstr>
      <vt:lpstr>Matches 9 April 2015 MCric</vt:lpstr>
      <vt:lpstr>Premierships</vt:lpstr>
      <vt:lpstr>Games From 1995 to 2015</vt:lpstr>
      <vt:lpstr>Milestones and awards</vt:lpstr>
      <vt:lpstr>Batting 22 9</vt:lpstr>
      <vt:lpstr>Bowling</vt:lpstr>
      <vt:lpstr>Missing Games </vt:lpstr>
      <vt:lpstr>Milestones awarded</vt:lpstr>
      <vt:lpstr>Games Records list</vt:lpstr>
      <vt:lpstr>Records Batting</vt:lpstr>
      <vt:lpstr>Batting Averages</vt:lpstr>
      <vt:lpstr>Batting PShips</vt:lpstr>
      <vt:lpstr>Records Bowling</vt:lpstr>
      <vt:lpstr>Bowling Ave</vt:lpstr>
      <vt:lpstr>Sheet2</vt:lpstr>
      <vt:lpstr>BatBowl pre MyC</vt:lpstr>
      <vt:lpstr>Catches</vt:lpstr>
      <vt:lpstr>Allrounder</vt:lpstr>
      <vt:lpstr>Stats</vt:lpstr>
      <vt:lpstr>Other</vt:lpstr>
      <vt:lpstr>1956 to 1964 Averages entered</vt:lpstr>
      <vt:lpstr>1st XI</vt:lpstr>
      <vt:lpstr>199900</vt:lpstr>
      <vt:lpstr>195556 1sts</vt:lpstr>
      <vt:lpstr>195657</vt:lpstr>
      <vt:lpstr>2nds or Bs</vt:lpstr>
      <vt:lpstr>196263</vt:lpstr>
      <vt:lpstr>195758</vt:lpstr>
      <vt:lpstr>Notes to complete</vt:lpstr>
      <vt:lpstr>B195051</vt:lpstr>
      <vt:lpstr>B195152</vt:lpstr>
      <vt:lpstr>280916</vt:lpstr>
      <vt:lpstr>3rd XI</vt:lpstr>
      <vt:lpstr>B194849</vt:lpstr>
      <vt:lpstr>5960</vt:lpstr>
      <vt:lpstr>196061</vt:lpstr>
      <vt:lpstr>196162</vt:lpstr>
      <vt:lpstr>199598</vt:lpstr>
      <vt:lpstr>4th XI JDs</vt:lpstr>
      <vt:lpstr>TTL9596 to 9899</vt:lpstr>
      <vt:lpstr>1710</vt:lpstr>
      <vt:lpstr>'Games From 1995 to 2015'!Print_Area</vt:lpstr>
      <vt:lpstr>'Games From 1995 to 2015'!Print_Titles</vt:lpstr>
    </vt:vector>
  </TitlesOfParts>
  <Company>Herbert Smith Freehills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Herbert Smith Freehills</dc:creator>
  <cp:lastModifiedBy>Herbert Smith Freehills</cp:lastModifiedBy>
  <cp:lastPrinted>2016-08-29T04:53:15Z</cp:lastPrinted>
  <dcterms:created xsi:type="dcterms:W3CDTF">2014-02-21T01:56:09Z</dcterms:created>
  <dcterms:modified xsi:type="dcterms:W3CDTF">2016-11-04T04:06:29Z</dcterms:modified>
</cp:coreProperties>
</file>